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rtual Machines\Excel Analysis\"/>
    </mc:Choice>
  </mc:AlternateContent>
  <xr:revisionPtr revIDLastSave="0" documentId="13_ncr:1_{78D1DDB5-85CB-4EC4-A8D0-5F577846ACA8}" xr6:coauthVersionLast="36" xr6:coauthVersionMax="36" xr10:uidLastSave="{00000000-0000-0000-0000-000000000000}"/>
  <bookViews>
    <workbookView xWindow="0" yWindow="0" windowWidth="28800" windowHeight="10905" xr2:uid="{B9DDB605-6C37-4631-950F-4485EEC45F38}"/>
  </bookViews>
  <sheets>
    <sheet name="Population Project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A13" i="2"/>
  <c r="B13" i="2" s="1"/>
  <c r="C13" i="2"/>
  <c r="D13" i="2"/>
  <c r="F13" i="2"/>
  <c r="H13" i="2"/>
  <c r="J13" i="2"/>
  <c r="Q13" i="2" s="1"/>
  <c r="K13" i="2"/>
  <c r="A14" i="2"/>
  <c r="B14" i="2" s="1"/>
  <c r="C14" i="2"/>
  <c r="D14" i="2"/>
  <c r="F14" i="2"/>
  <c r="H14" i="2"/>
  <c r="J14" i="2"/>
  <c r="M14" i="2" s="1"/>
  <c r="K14" i="2"/>
  <c r="A15" i="2"/>
  <c r="B15" i="2" s="1"/>
  <c r="C15" i="2"/>
  <c r="D15" i="2"/>
  <c r="F15" i="2"/>
  <c r="H15" i="2"/>
  <c r="J15" i="2"/>
  <c r="M15" i="2" s="1"/>
  <c r="K15" i="2"/>
  <c r="A16" i="2"/>
  <c r="B16" i="2" s="1"/>
  <c r="C16" i="2"/>
  <c r="D16" i="2"/>
  <c r="F16" i="2"/>
  <c r="H16" i="2"/>
  <c r="J16" i="2"/>
  <c r="M16" i="2" s="1"/>
  <c r="K16" i="2"/>
  <c r="A17" i="2"/>
  <c r="B17" i="2" s="1"/>
  <c r="C17" i="2"/>
  <c r="D17" i="2"/>
  <c r="F17" i="2"/>
  <c r="H17" i="2"/>
  <c r="J17" i="2"/>
  <c r="R17" i="2" s="1"/>
  <c r="K17" i="2"/>
  <c r="A18" i="2"/>
  <c r="B18" i="2" s="1"/>
  <c r="C18" i="2"/>
  <c r="D18" i="2"/>
  <c r="F18" i="2"/>
  <c r="H18" i="2"/>
  <c r="J18" i="2"/>
  <c r="Q18" i="2" s="1"/>
  <c r="K18" i="2"/>
  <c r="A19" i="2"/>
  <c r="B19" i="2" s="1"/>
  <c r="C19" i="2"/>
  <c r="D19" i="2"/>
  <c r="F19" i="2"/>
  <c r="H19" i="2"/>
  <c r="J19" i="2"/>
  <c r="R19" i="2" s="1"/>
  <c r="K19" i="2"/>
  <c r="A20" i="2"/>
  <c r="B20" i="2" s="1"/>
  <c r="C20" i="2"/>
  <c r="D20" i="2"/>
  <c r="F20" i="2"/>
  <c r="H20" i="2"/>
  <c r="J20" i="2"/>
  <c r="Q20" i="2" s="1"/>
  <c r="K20" i="2"/>
  <c r="A21" i="2"/>
  <c r="B21" i="2" s="1"/>
  <c r="C21" i="2"/>
  <c r="D21" i="2"/>
  <c r="F21" i="2"/>
  <c r="H21" i="2"/>
  <c r="J21" i="2"/>
  <c r="K21" i="2"/>
  <c r="A22" i="2"/>
  <c r="B22" i="2" s="1"/>
  <c r="C22" i="2"/>
  <c r="D22" i="2"/>
  <c r="F22" i="2"/>
  <c r="H22" i="2"/>
  <c r="J22" i="2"/>
  <c r="K22" i="2"/>
  <c r="A23" i="2"/>
  <c r="B23" i="2" s="1"/>
  <c r="C23" i="2"/>
  <c r="D23" i="2"/>
  <c r="F23" i="2"/>
  <c r="H23" i="2"/>
  <c r="J23" i="2"/>
  <c r="M23" i="2" s="1"/>
  <c r="K23" i="2"/>
  <c r="A24" i="2"/>
  <c r="B24" i="2" s="1"/>
  <c r="C24" i="2"/>
  <c r="D24" i="2"/>
  <c r="F24" i="2"/>
  <c r="H24" i="2"/>
  <c r="J24" i="2"/>
  <c r="M24" i="2" s="1"/>
  <c r="K24" i="2"/>
  <c r="A25" i="2"/>
  <c r="B25" i="2" s="1"/>
  <c r="C25" i="2"/>
  <c r="D25" i="2"/>
  <c r="F25" i="2"/>
  <c r="H25" i="2"/>
  <c r="J25" i="2"/>
  <c r="Q25" i="2" s="1"/>
  <c r="K25" i="2"/>
  <c r="A26" i="2"/>
  <c r="B26" i="2" s="1"/>
  <c r="C26" i="2"/>
  <c r="D26" i="2"/>
  <c r="F26" i="2"/>
  <c r="H26" i="2"/>
  <c r="J26" i="2"/>
  <c r="Q26" i="2" s="1"/>
  <c r="K26" i="2"/>
  <c r="A27" i="2"/>
  <c r="B27" i="2" s="1"/>
  <c r="C27" i="2"/>
  <c r="D27" i="2"/>
  <c r="F27" i="2"/>
  <c r="H27" i="2"/>
  <c r="J27" i="2"/>
  <c r="R27" i="2" s="1"/>
  <c r="K27" i="2"/>
  <c r="A28" i="2"/>
  <c r="B28" i="2" s="1"/>
  <c r="C28" i="2"/>
  <c r="D28" i="2"/>
  <c r="F28" i="2"/>
  <c r="H28" i="2"/>
  <c r="J28" i="2"/>
  <c r="M28" i="2" s="1"/>
  <c r="K28" i="2"/>
  <c r="A29" i="2"/>
  <c r="B29" i="2" s="1"/>
  <c r="C29" i="2"/>
  <c r="D29" i="2"/>
  <c r="F29" i="2"/>
  <c r="H29" i="2"/>
  <c r="J29" i="2"/>
  <c r="K29" i="2"/>
  <c r="A30" i="2"/>
  <c r="B30" i="2" s="1"/>
  <c r="C30" i="2"/>
  <c r="D30" i="2"/>
  <c r="F30" i="2"/>
  <c r="H30" i="2"/>
  <c r="J30" i="2"/>
  <c r="M30" i="2" s="1"/>
  <c r="K30" i="2"/>
  <c r="A31" i="2"/>
  <c r="B31" i="2" s="1"/>
  <c r="C31" i="2"/>
  <c r="D31" i="2"/>
  <c r="F31" i="2"/>
  <c r="H31" i="2"/>
  <c r="J31" i="2"/>
  <c r="M31" i="2" s="1"/>
  <c r="N31" i="2" s="1"/>
  <c r="K31" i="2"/>
  <c r="A32" i="2"/>
  <c r="B32" i="2" s="1"/>
  <c r="C32" i="2"/>
  <c r="D32" i="2"/>
  <c r="F32" i="2"/>
  <c r="H32" i="2"/>
  <c r="J32" i="2"/>
  <c r="K32" i="2"/>
  <c r="A33" i="2"/>
  <c r="B33" i="2" s="1"/>
  <c r="C33" i="2"/>
  <c r="D33" i="2"/>
  <c r="F33" i="2"/>
  <c r="H33" i="2"/>
  <c r="J33" i="2"/>
  <c r="R33" i="2" s="1"/>
  <c r="K33" i="2"/>
  <c r="A34" i="2"/>
  <c r="B34" i="2" s="1"/>
  <c r="C34" i="2"/>
  <c r="D34" i="2"/>
  <c r="F34" i="2"/>
  <c r="H34" i="2"/>
  <c r="J34" i="2"/>
  <c r="K34" i="2"/>
  <c r="A35" i="2"/>
  <c r="B35" i="2" s="1"/>
  <c r="C35" i="2"/>
  <c r="D35" i="2"/>
  <c r="F35" i="2"/>
  <c r="H35" i="2"/>
  <c r="J35" i="2"/>
  <c r="R35" i="2" s="1"/>
  <c r="K35" i="2"/>
  <c r="A36" i="2"/>
  <c r="B36" i="2" s="1"/>
  <c r="C36" i="2"/>
  <c r="D36" i="2"/>
  <c r="F36" i="2"/>
  <c r="H36" i="2"/>
  <c r="J36" i="2"/>
  <c r="M36" i="2" s="1"/>
  <c r="K36" i="2"/>
  <c r="A37" i="2"/>
  <c r="B37" i="2" s="1"/>
  <c r="C37" i="2"/>
  <c r="D37" i="2"/>
  <c r="F37" i="2"/>
  <c r="H37" i="2"/>
  <c r="J37" i="2"/>
  <c r="M37" i="2" s="1"/>
  <c r="K37" i="2"/>
  <c r="A38" i="2"/>
  <c r="B38" i="2" s="1"/>
  <c r="C38" i="2"/>
  <c r="D38" i="2"/>
  <c r="F38" i="2"/>
  <c r="H38" i="2"/>
  <c r="J38" i="2"/>
  <c r="M38" i="2" s="1"/>
  <c r="K38" i="2"/>
  <c r="A39" i="2"/>
  <c r="B39" i="2" s="1"/>
  <c r="C39" i="2"/>
  <c r="D39" i="2"/>
  <c r="F39" i="2"/>
  <c r="H39" i="2"/>
  <c r="J39" i="2"/>
  <c r="K39" i="2"/>
  <c r="A40" i="2"/>
  <c r="B40" i="2" s="1"/>
  <c r="C40" i="2"/>
  <c r="D40" i="2"/>
  <c r="F40" i="2"/>
  <c r="H40" i="2"/>
  <c r="J40" i="2"/>
  <c r="K40" i="2"/>
  <c r="A41" i="2"/>
  <c r="B41" i="2" s="1"/>
  <c r="C41" i="2"/>
  <c r="D41" i="2"/>
  <c r="F41" i="2"/>
  <c r="H41" i="2"/>
  <c r="J41" i="2"/>
  <c r="K41" i="2"/>
  <c r="A42" i="2"/>
  <c r="B42" i="2" s="1"/>
  <c r="C42" i="2"/>
  <c r="D42" i="2"/>
  <c r="F42" i="2"/>
  <c r="H42" i="2"/>
  <c r="J42" i="2"/>
  <c r="K42" i="2"/>
  <c r="A43" i="2"/>
  <c r="B43" i="2" s="1"/>
  <c r="C43" i="2"/>
  <c r="D43" i="2"/>
  <c r="F43" i="2"/>
  <c r="H43" i="2"/>
  <c r="J43" i="2"/>
  <c r="K43" i="2"/>
  <c r="A44" i="2"/>
  <c r="B44" i="2" s="1"/>
  <c r="C44" i="2"/>
  <c r="D44" i="2"/>
  <c r="F44" i="2"/>
  <c r="H44" i="2"/>
  <c r="J44" i="2"/>
  <c r="M44" i="2" s="1"/>
  <c r="K44" i="2"/>
  <c r="A45" i="2"/>
  <c r="B45" i="2" s="1"/>
  <c r="C45" i="2"/>
  <c r="D45" i="2"/>
  <c r="F45" i="2"/>
  <c r="H45" i="2"/>
  <c r="J45" i="2"/>
  <c r="M45" i="2" s="1"/>
  <c r="N45" i="2" s="1"/>
  <c r="K45" i="2"/>
  <c r="A46" i="2"/>
  <c r="B46" i="2" s="1"/>
  <c r="C46" i="2"/>
  <c r="D46" i="2"/>
  <c r="F46" i="2"/>
  <c r="H46" i="2"/>
  <c r="J46" i="2"/>
  <c r="K46" i="2"/>
  <c r="A47" i="2"/>
  <c r="B47" i="2" s="1"/>
  <c r="C47" i="2"/>
  <c r="D47" i="2"/>
  <c r="F47" i="2"/>
  <c r="H47" i="2"/>
  <c r="J47" i="2"/>
  <c r="Q47" i="2" s="1"/>
  <c r="K47" i="2"/>
  <c r="A48" i="2"/>
  <c r="B48" i="2" s="1"/>
  <c r="C48" i="2"/>
  <c r="D48" i="2"/>
  <c r="F48" i="2"/>
  <c r="H48" i="2"/>
  <c r="J48" i="2"/>
  <c r="K48" i="2"/>
  <c r="A49" i="2"/>
  <c r="B49" i="2" s="1"/>
  <c r="C49" i="2"/>
  <c r="D49" i="2"/>
  <c r="F49" i="2"/>
  <c r="H49" i="2"/>
  <c r="J49" i="2"/>
  <c r="M49" i="2" s="1"/>
  <c r="K49" i="2"/>
  <c r="A50" i="2"/>
  <c r="B50" i="2" s="1"/>
  <c r="C50" i="2"/>
  <c r="D50" i="2"/>
  <c r="F50" i="2"/>
  <c r="H50" i="2"/>
  <c r="J50" i="2"/>
  <c r="R50" i="2" s="1"/>
  <c r="K50" i="2"/>
  <c r="A51" i="2"/>
  <c r="B51" i="2" s="1"/>
  <c r="C51" i="2"/>
  <c r="D51" i="2"/>
  <c r="F51" i="2"/>
  <c r="H51" i="2"/>
  <c r="J51" i="2"/>
  <c r="M51" i="2" s="1"/>
  <c r="K51" i="2"/>
  <c r="A52" i="2"/>
  <c r="B52" i="2" s="1"/>
  <c r="C52" i="2"/>
  <c r="D52" i="2"/>
  <c r="F52" i="2"/>
  <c r="H52" i="2"/>
  <c r="J52" i="2"/>
  <c r="M52" i="2" s="1"/>
  <c r="N52" i="2" s="1"/>
  <c r="K52" i="2"/>
  <c r="A53" i="2"/>
  <c r="B53" i="2" s="1"/>
  <c r="C53" i="2"/>
  <c r="D53" i="2"/>
  <c r="F53" i="2"/>
  <c r="H53" i="2"/>
  <c r="J53" i="2"/>
  <c r="K53" i="2"/>
  <c r="A54" i="2"/>
  <c r="B54" i="2" s="1"/>
  <c r="C54" i="2"/>
  <c r="D54" i="2"/>
  <c r="F54" i="2"/>
  <c r="H54" i="2"/>
  <c r="J54" i="2"/>
  <c r="Q54" i="2" s="1"/>
  <c r="K54" i="2"/>
  <c r="A55" i="2"/>
  <c r="B55" i="2" s="1"/>
  <c r="C55" i="2"/>
  <c r="D55" i="2"/>
  <c r="F55" i="2"/>
  <c r="H55" i="2"/>
  <c r="J55" i="2"/>
  <c r="R55" i="2" s="1"/>
  <c r="K55" i="2"/>
  <c r="A56" i="2"/>
  <c r="B56" i="2" s="1"/>
  <c r="C56" i="2"/>
  <c r="D56" i="2"/>
  <c r="F56" i="2"/>
  <c r="H56" i="2"/>
  <c r="J56" i="2"/>
  <c r="M56" i="2" s="1"/>
  <c r="N56" i="2" s="1"/>
  <c r="K56" i="2"/>
  <c r="A57" i="2"/>
  <c r="B57" i="2" s="1"/>
  <c r="C57" i="2"/>
  <c r="D57" i="2"/>
  <c r="F57" i="2"/>
  <c r="H57" i="2"/>
  <c r="J57" i="2"/>
  <c r="K57" i="2"/>
  <c r="A58" i="2"/>
  <c r="B58" i="2" s="1"/>
  <c r="C58" i="2"/>
  <c r="D58" i="2"/>
  <c r="F58" i="2"/>
  <c r="H58" i="2"/>
  <c r="J58" i="2"/>
  <c r="K58" i="2"/>
  <c r="A59" i="2"/>
  <c r="B59" i="2" s="1"/>
  <c r="C59" i="2"/>
  <c r="D59" i="2"/>
  <c r="F59" i="2"/>
  <c r="H59" i="2"/>
  <c r="J59" i="2"/>
  <c r="Q59" i="2" s="1"/>
  <c r="K59" i="2"/>
  <c r="A60" i="2"/>
  <c r="B60" i="2" s="1"/>
  <c r="C60" i="2"/>
  <c r="D60" i="2"/>
  <c r="F60" i="2"/>
  <c r="H60" i="2"/>
  <c r="J60" i="2"/>
  <c r="M60" i="2" s="1"/>
  <c r="K60" i="2"/>
  <c r="A61" i="2"/>
  <c r="B61" i="2" s="1"/>
  <c r="C61" i="2"/>
  <c r="D61" i="2"/>
  <c r="F61" i="2"/>
  <c r="H61" i="2"/>
  <c r="J61" i="2"/>
  <c r="K61" i="2"/>
  <c r="A62" i="2"/>
  <c r="B62" i="2" s="1"/>
  <c r="C62" i="2"/>
  <c r="D62" i="2"/>
  <c r="F62" i="2"/>
  <c r="H62" i="2"/>
  <c r="J62" i="2"/>
  <c r="Q62" i="2" s="1"/>
  <c r="K62" i="2"/>
  <c r="A63" i="2"/>
  <c r="B63" i="2" s="1"/>
  <c r="C63" i="2"/>
  <c r="D63" i="2"/>
  <c r="F63" i="2"/>
  <c r="H63" i="2"/>
  <c r="J63" i="2"/>
  <c r="K63" i="2"/>
  <c r="A64" i="2"/>
  <c r="B64" i="2" s="1"/>
  <c r="C64" i="2"/>
  <c r="D64" i="2"/>
  <c r="F64" i="2"/>
  <c r="H64" i="2"/>
  <c r="J64" i="2"/>
  <c r="M64" i="2" s="1"/>
  <c r="N64" i="2" s="1"/>
  <c r="K64" i="2"/>
  <c r="A65" i="2"/>
  <c r="B65" i="2" s="1"/>
  <c r="C65" i="2"/>
  <c r="D65" i="2"/>
  <c r="F65" i="2"/>
  <c r="H65" i="2"/>
  <c r="J65" i="2"/>
  <c r="M65" i="2" s="1"/>
  <c r="N65" i="2" s="1"/>
  <c r="K65" i="2"/>
  <c r="A66" i="2"/>
  <c r="B66" i="2" s="1"/>
  <c r="C66" i="2"/>
  <c r="D66" i="2"/>
  <c r="F66" i="2"/>
  <c r="H66" i="2"/>
  <c r="J66" i="2"/>
  <c r="M66" i="2" s="1"/>
  <c r="N66" i="2" s="1"/>
  <c r="K66" i="2"/>
  <c r="A67" i="2"/>
  <c r="B67" i="2" s="1"/>
  <c r="C67" i="2"/>
  <c r="D67" i="2"/>
  <c r="F67" i="2"/>
  <c r="H67" i="2"/>
  <c r="J67" i="2"/>
  <c r="Q67" i="2" s="1"/>
  <c r="K67" i="2"/>
  <c r="A68" i="2"/>
  <c r="B68" i="2" s="1"/>
  <c r="C68" i="2"/>
  <c r="D68" i="2"/>
  <c r="F68" i="2"/>
  <c r="H68" i="2"/>
  <c r="J68" i="2"/>
  <c r="K68" i="2"/>
  <c r="A69" i="2"/>
  <c r="B69" i="2" s="1"/>
  <c r="C69" i="2"/>
  <c r="D69" i="2"/>
  <c r="F69" i="2"/>
  <c r="H69" i="2"/>
  <c r="J69" i="2"/>
  <c r="R69" i="2" s="1"/>
  <c r="K69" i="2"/>
  <c r="A70" i="2"/>
  <c r="B70" i="2" s="1"/>
  <c r="C70" i="2"/>
  <c r="D70" i="2"/>
  <c r="F70" i="2"/>
  <c r="H70" i="2"/>
  <c r="J70" i="2"/>
  <c r="Q70" i="2" s="1"/>
  <c r="K70" i="2"/>
  <c r="A71" i="2"/>
  <c r="B71" i="2" s="1"/>
  <c r="C71" i="2"/>
  <c r="D71" i="2"/>
  <c r="F71" i="2"/>
  <c r="H71" i="2"/>
  <c r="J71" i="2"/>
  <c r="R71" i="2" s="1"/>
  <c r="K71" i="2"/>
  <c r="A72" i="2"/>
  <c r="B72" i="2" s="1"/>
  <c r="C72" i="2"/>
  <c r="D72" i="2"/>
  <c r="F72" i="2"/>
  <c r="H72" i="2"/>
  <c r="J72" i="2"/>
  <c r="M72" i="2" s="1"/>
  <c r="K72" i="2"/>
  <c r="A73" i="2"/>
  <c r="B73" i="2" s="1"/>
  <c r="C73" i="2"/>
  <c r="D73" i="2"/>
  <c r="F73" i="2"/>
  <c r="H73" i="2"/>
  <c r="J73" i="2"/>
  <c r="M73" i="2" s="1"/>
  <c r="N73" i="2" s="1"/>
  <c r="K73" i="2"/>
  <c r="A74" i="2"/>
  <c r="B74" i="2" s="1"/>
  <c r="C74" i="2"/>
  <c r="D74" i="2"/>
  <c r="F74" i="2"/>
  <c r="H74" i="2"/>
  <c r="J74" i="2"/>
  <c r="M74" i="2" s="1"/>
  <c r="N74" i="2" s="1"/>
  <c r="K74" i="2"/>
  <c r="A75" i="2"/>
  <c r="B75" i="2" s="1"/>
  <c r="C75" i="2"/>
  <c r="D75" i="2"/>
  <c r="F75" i="2"/>
  <c r="H75" i="2"/>
  <c r="J75" i="2"/>
  <c r="M75" i="2" s="1"/>
  <c r="K75" i="2"/>
  <c r="A76" i="2"/>
  <c r="B76" i="2" s="1"/>
  <c r="C76" i="2"/>
  <c r="D76" i="2"/>
  <c r="F76" i="2"/>
  <c r="H76" i="2"/>
  <c r="J76" i="2"/>
  <c r="K76" i="2"/>
  <c r="A77" i="2"/>
  <c r="B77" i="2" s="1"/>
  <c r="C77" i="2"/>
  <c r="D77" i="2"/>
  <c r="F77" i="2"/>
  <c r="H77" i="2"/>
  <c r="J77" i="2"/>
  <c r="M77" i="2" s="1"/>
  <c r="K77" i="2"/>
  <c r="A78" i="2"/>
  <c r="B78" i="2" s="1"/>
  <c r="C78" i="2"/>
  <c r="D78" i="2"/>
  <c r="F78" i="2"/>
  <c r="H78" i="2"/>
  <c r="J78" i="2"/>
  <c r="Q78" i="2" s="1"/>
  <c r="K78" i="2"/>
  <c r="A79" i="2"/>
  <c r="B79" i="2" s="1"/>
  <c r="C79" i="2"/>
  <c r="D79" i="2"/>
  <c r="F79" i="2"/>
  <c r="H79" i="2"/>
  <c r="J79" i="2"/>
  <c r="K79" i="2"/>
  <c r="A80" i="2"/>
  <c r="B80" i="2" s="1"/>
  <c r="C80" i="2"/>
  <c r="D80" i="2"/>
  <c r="F80" i="2"/>
  <c r="H80" i="2"/>
  <c r="J80" i="2"/>
  <c r="M80" i="2" s="1"/>
  <c r="K80" i="2"/>
  <c r="A81" i="2"/>
  <c r="B81" i="2" s="1"/>
  <c r="C81" i="2"/>
  <c r="D81" i="2"/>
  <c r="F81" i="2"/>
  <c r="H81" i="2"/>
  <c r="J81" i="2"/>
  <c r="R81" i="2" s="1"/>
  <c r="K81" i="2"/>
  <c r="A82" i="2"/>
  <c r="B82" i="2" s="1"/>
  <c r="C82" i="2"/>
  <c r="D82" i="2"/>
  <c r="F82" i="2"/>
  <c r="H82" i="2"/>
  <c r="J82" i="2"/>
  <c r="K82" i="2"/>
  <c r="A83" i="2"/>
  <c r="B83" i="2" s="1"/>
  <c r="C83" i="2"/>
  <c r="D83" i="2"/>
  <c r="F83" i="2"/>
  <c r="H83" i="2"/>
  <c r="J83" i="2"/>
  <c r="Q83" i="2" s="1"/>
  <c r="K83" i="2"/>
  <c r="A84" i="2"/>
  <c r="B84" i="2" s="1"/>
  <c r="C84" i="2"/>
  <c r="D84" i="2"/>
  <c r="F84" i="2"/>
  <c r="H84" i="2"/>
  <c r="J84" i="2"/>
  <c r="R84" i="2" s="1"/>
  <c r="K84" i="2"/>
  <c r="A85" i="2"/>
  <c r="B85" i="2" s="1"/>
  <c r="C85" i="2"/>
  <c r="D85" i="2"/>
  <c r="F85" i="2"/>
  <c r="H85" i="2"/>
  <c r="J85" i="2"/>
  <c r="R85" i="2" s="1"/>
  <c r="K85" i="2"/>
  <c r="A86" i="2"/>
  <c r="B86" i="2" s="1"/>
  <c r="C86" i="2"/>
  <c r="D86" i="2"/>
  <c r="F86" i="2"/>
  <c r="H86" i="2"/>
  <c r="J86" i="2"/>
  <c r="Q86" i="2" s="1"/>
  <c r="K86" i="2"/>
  <c r="A87" i="2"/>
  <c r="B87" i="2" s="1"/>
  <c r="C87" i="2"/>
  <c r="D87" i="2"/>
  <c r="F87" i="2"/>
  <c r="H87" i="2"/>
  <c r="J87" i="2"/>
  <c r="M87" i="2" s="1"/>
  <c r="K87" i="2"/>
  <c r="A88" i="2"/>
  <c r="B88" i="2" s="1"/>
  <c r="C88" i="2"/>
  <c r="D88" i="2"/>
  <c r="F88" i="2"/>
  <c r="H88" i="2"/>
  <c r="J88" i="2"/>
  <c r="K88" i="2"/>
  <c r="A89" i="2"/>
  <c r="B89" i="2" s="1"/>
  <c r="C89" i="2"/>
  <c r="D89" i="2"/>
  <c r="F89" i="2"/>
  <c r="H89" i="2"/>
  <c r="J89" i="2"/>
  <c r="M89" i="2" s="1"/>
  <c r="K89" i="2"/>
  <c r="A90" i="2"/>
  <c r="B90" i="2" s="1"/>
  <c r="C90" i="2"/>
  <c r="D90" i="2"/>
  <c r="F90" i="2"/>
  <c r="H90" i="2"/>
  <c r="J90" i="2"/>
  <c r="M90" i="2" s="1"/>
  <c r="K90" i="2"/>
  <c r="A91" i="2"/>
  <c r="B91" i="2" s="1"/>
  <c r="C91" i="2"/>
  <c r="D91" i="2"/>
  <c r="F91" i="2"/>
  <c r="H91" i="2"/>
  <c r="J91" i="2"/>
  <c r="M91" i="2" s="1"/>
  <c r="K91" i="2"/>
  <c r="A92" i="2"/>
  <c r="B92" i="2" s="1"/>
  <c r="C92" i="2"/>
  <c r="D92" i="2"/>
  <c r="F92" i="2"/>
  <c r="H92" i="2"/>
  <c r="J92" i="2"/>
  <c r="M92" i="2" s="1"/>
  <c r="K92" i="2"/>
  <c r="A93" i="2"/>
  <c r="B93" i="2" s="1"/>
  <c r="C93" i="2"/>
  <c r="D93" i="2"/>
  <c r="F93" i="2"/>
  <c r="H93" i="2"/>
  <c r="J93" i="2"/>
  <c r="Q93" i="2" s="1"/>
  <c r="K93" i="2"/>
  <c r="A94" i="2"/>
  <c r="B94" i="2" s="1"/>
  <c r="C94" i="2"/>
  <c r="D94" i="2"/>
  <c r="F94" i="2"/>
  <c r="H94" i="2"/>
  <c r="J94" i="2"/>
  <c r="R94" i="2" s="1"/>
  <c r="K94" i="2"/>
  <c r="A95" i="2"/>
  <c r="B95" i="2" s="1"/>
  <c r="C95" i="2"/>
  <c r="D95" i="2"/>
  <c r="F95" i="2"/>
  <c r="H95" i="2"/>
  <c r="J95" i="2"/>
  <c r="M95" i="2" s="1"/>
  <c r="K95" i="2"/>
  <c r="A96" i="2"/>
  <c r="B96" i="2" s="1"/>
  <c r="C96" i="2"/>
  <c r="D96" i="2"/>
  <c r="F96" i="2"/>
  <c r="H96" i="2"/>
  <c r="J96" i="2"/>
  <c r="K96" i="2"/>
  <c r="A97" i="2"/>
  <c r="B97" i="2" s="1"/>
  <c r="C97" i="2"/>
  <c r="D97" i="2"/>
  <c r="F97" i="2"/>
  <c r="H97" i="2"/>
  <c r="J97" i="2"/>
  <c r="M97" i="2" s="1"/>
  <c r="K97" i="2"/>
  <c r="A98" i="2"/>
  <c r="B98" i="2" s="1"/>
  <c r="C98" i="2"/>
  <c r="D98" i="2"/>
  <c r="F98" i="2"/>
  <c r="H98" i="2"/>
  <c r="J98" i="2"/>
  <c r="R98" i="2" s="1"/>
  <c r="K98" i="2"/>
  <c r="A99" i="2"/>
  <c r="B99" i="2" s="1"/>
  <c r="C99" i="2"/>
  <c r="D99" i="2"/>
  <c r="F99" i="2"/>
  <c r="H99" i="2"/>
  <c r="J99" i="2"/>
  <c r="R99" i="2" s="1"/>
  <c r="K99" i="2"/>
  <c r="A100" i="2"/>
  <c r="B100" i="2" s="1"/>
  <c r="C100" i="2"/>
  <c r="D100" i="2"/>
  <c r="F100" i="2"/>
  <c r="H100" i="2"/>
  <c r="J100" i="2"/>
  <c r="K100" i="2"/>
  <c r="A101" i="2"/>
  <c r="B101" i="2" s="1"/>
  <c r="C101" i="2"/>
  <c r="D101" i="2"/>
  <c r="F101" i="2"/>
  <c r="H101" i="2"/>
  <c r="J101" i="2"/>
  <c r="R101" i="2" s="1"/>
  <c r="K101" i="2"/>
  <c r="A102" i="2"/>
  <c r="B102" i="2" s="1"/>
  <c r="C102" i="2"/>
  <c r="D102" i="2"/>
  <c r="F102" i="2"/>
  <c r="H102" i="2"/>
  <c r="J102" i="2"/>
  <c r="K102" i="2"/>
  <c r="A103" i="2"/>
  <c r="B103" i="2" s="1"/>
  <c r="C103" i="2"/>
  <c r="D103" i="2"/>
  <c r="F103" i="2"/>
  <c r="H103" i="2"/>
  <c r="J103" i="2"/>
  <c r="Q103" i="2" s="1"/>
  <c r="K103" i="2"/>
  <c r="A104" i="2"/>
  <c r="B104" i="2" s="1"/>
  <c r="C104" i="2"/>
  <c r="D104" i="2"/>
  <c r="F104" i="2"/>
  <c r="H104" i="2"/>
  <c r="J104" i="2"/>
  <c r="Q104" i="2" s="1"/>
  <c r="K104" i="2"/>
  <c r="A105" i="2"/>
  <c r="B105" i="2" s="1"/>
  <c r="C105" i="2"/>
  <c r="D105" i="2"/>
  <c r="F105" i="2"/>
  <c r="H105" i="2"/>
  <c r="J105" i="2"/>
  <c r="K105" i="2"/>
  <c r="A106" i="2"/>
  <c r="B106" i="2" s="1"/>
  <c r="C106" i="2"/>
  <c r="D106" i="2"/>
  <c r="F106" i="2"/>
  <c r="H106" i="2"/>
  <c r="J106" i="2"/>
  <c r="Q106" i="2" s="1"/>
  <c r="K106" i="2"/>
  <c r="A107" i="2"/>
  <c r="B107" i="2" s="1"/>
  <c r="C107" i="2"/>
  <c r="D107" i="2"/>
  <c r="F107" i="2"/>
  <c r="H107" i="2"/>
  <c r="J107" i="2"/>
  <c r="M107" i="2" s="1"/>
  <c r="K107" i="2"/>
  <c r="A108" i="2"/>
  <c r="B108" i="2" s="1"/>
  <c r="C108" i="2"/>
  <c r="D108" i="2"/>
  <c r="F108" i="2"/>
  <c r="H108" i="2"/>
  <c r="J108" i="2"/>
  <c r="M108" i="2" s="1"/>
  <c r="K108" i="2"/>
  <c r="A109" i="2"/>
  <c r="B109" i="2" s="1"/>
  <c r="C109" i="2"/>
  <c r="D109" i="2"/>
  <c r="F109" i="2"/>
  <c r="H109" i="2"/>
  <c r="J109" i="2"/>
  <c r="Q109" i="2" s="1"/>
  <c r="K109" i="2"/>
  <c r="A110" i="2"/>
  <c r="B110" i="2" s="1"/>
  <c r="C110" i="2"/>
  <c r="D110" i="2"/>
  <c r="F110" i="2"/>
  <c r="H110" i="2"/>
  <c r="J110" i="2"/>
  <c r="K110" i="2"/>
  <c r="A111" i="2"/>
  <c r="B111" i="2" s="1"/>
  <c r="C111" i="2"/>
  <c r="D111" i="2"/>
  <c r="F111" i="2"/>
  <c r="H111" i="2"/>
  <c r="J111" i="2"/>
  <c r="K111" i="2"/>
  <c r="A112" i="2"/>
  <c r="B112" i="2" s="1"/>
  <c r="C112" i="2"/>
  <c r="D112" i="2"/>
  <c r="F112" i="2"/>
  <c r="H112" i="2"/>
  <c r="J112" i="2"/>
  <c r="M112" i="2" s="1"/>
  <c r="N112" i="2" s="1"/>
  <c r="K112" i="2"/>
  <c r="A113" i="2"/>
  <c r="B113" i="2" s="1"/>
  <c r="C113" i="2"/>
  <c r="D113" i="2"/>
  <c r="F113" i="2"/>
  <c r="H113" i="2"/>
  <c r="J113" i="2"/>
  <c r="K113" i="2"/>
  <c r="A114" i="2"/>
  <c r="B114" i="2" s="1"/>
  <c r="C114" i="2"/>
  <c r="D114" i="2"/>
  <c r="F114" i="2"/>
  <c r="H114" i="2"/>
  <c r="J114" i="2"/>
  <c r="M114" i="2" s="1"/>
  <c r="K114" i="2"/>
  <c r="A115" i="2"/>
  <c r="B115" i="2" s="1"/>
  <c r="C115" i="2"/>
  <c r="D115" i="2"/>
  <c r="F115" i="2"/>
  <c r="H115" i="2"/>
  <c r="J115" i="2"/>
  <c r="M115" i="2" s="1"/>
  <c r="K115" i="2"/>
  <c r="A116" i="2"/>
  <c r="B116" i="2" s="1"/>
  <c r="C116" i="2"/>
  <c r="D116" i="2"/>
  <c r="F116" i="2"/>
  <c r="H116" i="2"/>
  <c r="J116" i="2"/>
  <c r="Q116" i="2" s="1"/>
  <c r="K116" i="2"/>
  <c r="A117" i="2"/>
  <c r="B117" i="2" s="1"/>
  <c r="C117" i="2"/>
  <c r="D117" i="2"/>
  <c r="F117" i="2"/>
  <c r="H117" i="2"/>
  <c r="J117" i="2"/>
  <c r="K117" i="2"/>
  <c r="A118" i="2"/>
  <c r="B118" i="2" s="1"/>
  <c r="C118" i="2"/>
  <c r="D118" i="2"/>
  <c r="F118" i="2"/>
  <c r="H118" i="2"/>
  <c r="J118" i="2"/>
  <c r="K118" i="2"/>
  <c r="A119" i="2"/>
  <c r="B119" i="2" s="1"/>
  <c r="C119" i="2"/>
  <c r="D119" i="2"/>
  <c r="F119" i="2"/>
  <c r="H119" i="2"/>
  <c r="J119" i="2"/>
  <c r="Q119" i="2" s="1"/>
  <c r="K119" i="2"/>
  <c r="A120" i="2"/>
  <c r="B120" i="2" s="1"/>
  <c r="C120" i="2"/>
  <c r="D120" i="2"/>
  <c r="F120" i="2"/>
  <c r="H120" i="2"/>
  <c r="J120" i="2"/>
  <c r="K120" i="2"/>
  <c r="A121" i="2"/>
  <c r="B121" i="2" s="1"/>
  <c r="C121" i="2"/>
  <c r="D121" i="2"/>
  <c r="F121" i="2"/>
  <c r="H121" i="2"/>
  <c r="J121" i="2"/>
  <c r="Q121" i="2" s="1"/>
  <c r="K121" i="2"/>
  <c r="A122" i="2"/>
  <c r="B122" i="2" s="1"/>
  <c r="C122" i="2"/>
  <c r="D122" i="2"/>
  <c r="F122" i="2"/>
  <c r="H122" i="2"/>
  <c r="J122" i="2"/>
  <c r="K122" i="2"/>
  <c r="A123" i="2"/>
  <c r="B123" i="2" s="1"/>
  <c r="C123" i="2"/>
  <c r="D123" i="2"/>
  <c r="F123" i="2"/>
  <c r="H123" i="2"/>
  <c r="J123" i="2"/>
  <c r="K123" i="2"/>
  <c r="A124" i="2"/>
  <c r="B124" i="2" s="1"/>
  <c r="C124" i="2"/>
  <c r="D124" i="2"/>
  <c r="F124" i="2"/>
  <c r="H124" i="2"/>
  <c r="J124" i="2"/>
  <c r="Q124" i="2" s="1"/>
  <c r="K124" i="2"/>
  <c r="A125" i="2"/>
  <c r="B125" i="2" s="1"/>
  <c r="C125" i="2"/>
  <c r="D125" i="2"/>
  <c r="F125" i="2"/>
  <c r="H125" i="2"/>
  <c r="J125" i="2"/>
  <c r="K125" i="2"/>
  <c r="A126" i="2"/>
  <c r="B126" i="2" s="1"/>
  <c r="C126" i="2"/>
  <c r="D126" i="2"/>
  <c r="F126" i="2"/>
  <c r="H126" i="2"/>
  <c r="J126" i="2"/>
  <c r="Q126" i="2" s="1"/>
  <c r="K126" i="2"/>
  <c r="A127" i="2"/>
  <c r="B127" i="2" s="1"/>
  <c r="C127" i="2"/>
  <c r="D127" i="2"/>
  <c r="F127" i="2"/>
  <c r="H127" i="2"/>
  <c r="J127" i="2"/>
  <c r="Q127" i="2" s="1"/>
  <c r="K127" i="2"/>
  <c r="A128" i="2"/>
  <c r="B128" i="2" s="1"/>
  <c r="C128" i="2"/>
  <c r="D128" i="2"/>
  <c r="F128" i="2"/>
  <c r="H128" i="2"/>
  <c r="J128" i="2"/>
  <c r="K128" i="2"/>
  <c r="A129" i="2"/>
  <c r="B129" i="2" s="1"/>
  <c r="C129" i="2"/>
  <c r="D129" i="2"/>
  <c r="F129" i="2"/>
  <c r="H129" i="2"/>
  <c r="J129" i="2"/>
  <c r="K129" i="2"/>
  <c r="A130" i="2"/>
  <c r="B130" i="2" s="1"/>
  <c r="C130" i="2"/>
  <c r="D130" i="2"/>
  <c r="F130" i="2"/>
  <c r="H130" i="2"/>
  <c r="J130" i="2"/>
  <c r="K130" i="2"/>
  <c r="A131" i="2"/>
  <c r="B131" i="2" s="1"/>
  <c r="C131" i="2"/>
  <c r="D131" i="2"/>
  <c r="F131" i="2"/>
  <c r="H131" i="2"/>
  <c r="J131" i="2"/>
  <c r="Q131" i="2" s="1"/>
  <c r="K131" i="2"/>
  <c r="A132" i="2"/>
  <c r="B132" i="2" s="1"/>
  <c r="C132" i="2"/>
  <c r="D132" i="2"/>
  <c r="F132" i="2"/>
  <c r="H132" i="2"/>
  <c r="J132" i="2"/>
  <c r="K132" i="2"/>
  <c r="A133" i="2"/>
  <c r="B133" i="2" s="1"/>
  <c r="C133" i="2"/>
  <c r="D133" i="2"/>
  <c r="F133" i="2"/>
  <c r="H133" i="2"/>
  <c r="J133" i="2"/>
  <c r="M133" i="2" s="1"/>
  <c r="K133" i="2"/>
  <c r="A134" i="2"/>
  <c r="B134" i="2" s="1"/>
  <c r="C134" i="2"/>
  <c r="D134" i="2"/>
  <c r="F134" i="2"/>
  <c r="H134" i="2"/>
  <c r="J134" i="2"/>
  <c r="K134" i="2"/>
  <c r="A135" i="2"/>
  <c r="B135" i="2" s="1"/>
  <c r="C135" i="2"/>
  <c r="D135" i="2"/>
  <c r="F135" i="2"/>
  <c r="H135" i="2"/>
  <c r="J135" i="2"/>
  <c r="K135" i="2"/>
  <c r="A136" i="2"/>
  <c r="B136" i="2" s="1"/>
  <c r="C136" i="2"/>
  <c r="D136" i="2"/>
  <c r="F136" i="2"/>
  <c r="H136" i="2"/>
  <c r="J136" i="2"/>
  <c r="M136" i="2" s="1"/>
  <c r="N136" i="2" s="1"/>
  <c r="K136" i="2"/>
  <c r="A137" i="2"/>
  <c r="B137" i="2" s="1"/>
  <c r="C137" i="2"/>
  <c r="D137" i="2"/>
  <c r="F137" i="2"/>
  <c r="H137" i="2"/>
  <c r="J137" i="2"/>
  <c r="K137" i="2"/>
  <c r="A138" i="2"/>
  <c r="B138" i="2" s="1"/>
  <c r="C138" i="2"/>
  <c r="D138" i="2"/>
  <c r="F138" i="2"/>
  <c r="H138" i="2"/>
  <c r="J138" i="2"/>
  <c r="M138" i="2" s="1"/>
  <c r="N138" i="2" s="1"/>
  <c r="K138" i="2"/>
  <c r="A139" i="2"/>
  <c r="B139" i="2" s="1"/>
  <c r="C139" i="2"/>
  <c r="D139" i="2"/>
  <c r="F139" i="2"/>
  <c r="H139" i="2"/>
  <c r="J139" i="2"/>
  <c r="R139" i="2" s="1"/>
  <c r="K139" i="2"/>
  <c r="A140" i="2"/>
  <c r="B140" i="2" s="1"/>
  <c r="C140" i="2"/>
  <c r="D140" i="2"/>
  <c r="F140" i="2"/>
  <c r="H140" i="2"/>
  <c r="J140" i="2"/>
  <c r="M140" i="2" s="1"/>
  <c r="K140" i="2"/>
  <c r="A141" i="2"/>
  <c r="B141" i="2" s="1"/>
  <c r="C141" i="2"/>
  <c r="D141" i="2"/>
  <c r="F141" i="2"/>
  <c r="H141" i="2"/>
  <c r="J141" i="2"/>
  <c r="K141" i="2"/>
  <c r="A142" i="2"/>
  <c r="B142" i="2" s="1"/>
  <c r="C142" i="2"/>
  <c r="D142" i="2"/>
  <c r="F142" i="2"/>
  <c r="H142" i="2"/>
  <c r="J142" i="2"/>
  <c r="K142" i="2"/>
  <c r="A143" i="2"/>
  <c r="B143" i="2" s="1"/>
  <c r="C143" i="2"/>
  <c r="D143" i="2"/>
  <c r="F143" i="2"/>
  <c r="H143" i="2"/>
  <c r="J143" i="2"/>
  <c r="Q143" i="2" s="1"/>
  <c r="K143" i="2"/>
  <c r="A144" i="2"/>
  <c r="B144" i="2" s="1"/>
  <c r="C144" i="2"/>
  <c r="D144" i="2"/>
  <c r="F144" i="2"/>
  <c r="H144" i="2"/>
  <c r="J144" i="2"/>
  <c r="R144" i="2" s="1"/>
  <c r="K144" i="2"/>
  <c r="A145" i="2"/>
  <c r="B145" i="2" s="1"/>
  <c r="C145" i="2"/>
  <c r="D145" i="2"/>
  <c r="F145" i="2"/>
  <c r="H145" i="2"/>
  <c r="J145" i="2"/>
  <c r="M145" i="2" s="1"/>
  <c r="N145" i="2" s="1"/>
  <c r="K145" i="2"/>
  <c r="A146" i="2"/>
  <c r="B146" i="2" s="1"/>
  <c r="C146" i="2"/>
  <c r="D146" i="2"/>
  <c r="F146" i="2"/>
  <c r="H146" i="2"/>
  <c r="J146" i="2"/>
  <c r="K146" i="2"/>
  <c r="A147" i="2"/>
  <c r="B147" i="2" s="1"/>
  <c r="C147" i="2"/>
  <c r="D147" i="2"/>
  <c r="F147" i="2"/>
  <c r="H147" i="2"/>
  <c r="J147" i="2"/>
  <c r="Q147" i="2" s="1"/>
  <c r="K147" i="2"/>
  <c r="A148" i="2"/>
  <c r="B148" i="2" s="1"/>
  <c r="C148" i="2"/>
  <c r="D148" i="2"/>
  <c r="F148" i="2"/>
  <c r="H148" i="2"/>
  <c r="J148" i="2"/>
  <c r="M148" i="2" s="1"/>
  <c r="N148" i="2" s="1"/>
  <c r="K148" i="2"/>
  <c r="A149" i="2"/>
  <c r="B149" i="2" s="1"/>
  <c r="C149" i="2"/>
  <c r="D149" i="2"/>
  <c r="F149" i="2"/>
  <c r="H149" i="2"/>
  <c r="J149" i="2"/>
  <c r="K149" i="2"/>
  <c r="A150" i="2"/>
  <c r="B150" i="2" s="1"/>
  <c r="C150" i="2"/>
  <c r="D150" i="2"/>
  <c r="F150" i="2"/>
  <c r="H150" i="2"/>
  <c r="J150" i="2"/>
  <c r="Q150" i="2" s="1"/>
  <c r="K150" i="2"/>
  <c r="A151" i="2"/>
  <c r="B151" i="2" s="1"/>
  <c r="C151" i="2"/>
  <c r="D151" i="2"/>
  <c r="F151" i="2"/>
  <c r="H151" i="2"/>
  <c r="J151" i="2"/>
  <c r="Q151" i="2" s="1"/>
  <c r="K151" i="2"/>
  <c r="A152" i="2"/>
  <c r="B152" i="2" s="1"/>
  <c r="C152" i="2"/>
  <c r="D152" i="2"/>
  <c r="F152" i="2"/>
  <c r="H152" i="2"/>
  <c r="J152" i="2"/>
  <c r="K152" i="2"/>
  <c r="A153" i="2"/>
  <c r="B153" i="2" s="1"/>
  <c r="C153" i="2"/>
  <c r="D153" i="2"/>
  <c r="F153" i="2"/>
  <c r="H153" i="2"/>
  <c r="J153" i="2"/>
  <c r="M153" i="2" s="1"/>
  <c r="K153" i="2"/>
  <c r="A154" i="2"/>
  <c r="B154" i="2" s="1"/>
  <c r="C154" i="2"/>
  <c r="D154" i="2"/>
  <c r="F154" i="2"/>
  <c r="H154" i="2"/>
  <c r="J154" i="2"/>
  <c r="K154" i="2"/>
  <c r="A155" i="2"/>
  <c r="B155" i="2" s="1"/>
  <c r="C155" i="2"/>
  <c r="D155" i="2"/>
  <c r="F155" i="2"/>
  <c r="H155" i="2"/>
  <c r="J155" i="2"/>
  <c r="K155" i="2"/>
  <c r="A156" i="2"/>
  <c r="B156" i="2" s="1"/>
  <c r="C156" i="2"/>
  <c r="D156" i="2"/>
  <c r="F156" i="2"/>
  <c r="H156" i="2"/>
  <c r="J156" i="2"/>
  <c r="R156" i="2" s="1"/>
  <c r="K156" i="2"/>
  <c r="A157" i="2"/>
  <c r="B157" i="2" s="1"/>
  <c r="C157" i="2"/>
  <c r="D157" i="2"/>
  <c r="F157" i="2"/>
  <c r="H157" i="2"/>
  <c r="J157" i="2"/>
  <c r="Q157" i="2" s="1"/>
  <c r="K157" i="2"/>
  <c r="A158" i="2"/>
  <c r="B158" i="2" s="1"/>
  <c r="C158" i="2"/>
  <c r="D158" i="2"/>
  <c r="F158" i="2"/>
  <c r="H158" i="2"/>
  <c r="J158" i="2"/>
  <c r="M158" i="2" s="1"/>
  <c r="K158" i="2"/>
  <c r="A159" i="2"/>
  <c r="B159" i="2" s="1"/>
  <c r="C159" i="2"/>
  <c r="D159" i="2"/>
  <c r="F159" i="2"/>
  <c r="H159" i="2"/>
  <c r="J159" i="2"/>
  <c r="K159" i="2"/>
  <c r="A160" i="2"/>
  <c r="B160" i="2" s="1"/>
  <c r="C160" i="2"/>
  <c r="D160" i="2"/>
  <c r="F160" i="2"/>
  <c r="H160" i="2"/>
  <c r="J160" i="2"/>
  <c r="Q160" i="2" s="1"/>
  <c r="K160" i="2"/>
  <c r="A161" i="2"/>
  <c r="B161" i="2" s="1"/>
  <c r="C161" i="2"/>
  <c r="D161" i="2"/>
  <c r="F161" i="2"/>
  <c r="H161" i="2"/>
  <c r="J161" i="2"/>
  <c r="R161" i="2" s="1"/>
  <c r="K161" i="2"/>
  <c r="A162" i="2"/>
  <c r="B162" i="2" s="1"/>
  <c r="C162" i="2"/>
  <c r="D162" i="2"/>
  <c r="F162" i="2"/>
  <c r="H162" i="2"/>
  <c r="J162" i="2"/>
  <c r="Q162" i="2" s="1"/>
  <c r="K162" i="2"/>
  <c r="A163" i="2"/>
  <c r="B163" i="2" s="1"/>
  <c r="C163" i="2"/>
  <c r="D163" i="2"/>
  <c r="F163" i="2"/>
  <c r="H163" i="2"/>
  <c r="J163" i="2"/>
  <c r="K163" i="2"/>
  <c r="A164" i="2"/>
  <c r="B164" i="2" s="1"/>
  <c r="C164" i="2"/>
  <c r="D164" i="2"/>
  <c r="F164" i="2"/>
  <c r="H164" i="2"/>
  <c r="J164" i="2"/>
  <c r="K164" i="2"/>
  <c r="A165" i="2"/>
  <c r="B165" i="2" s="1"/>
  <c r="C165" i="2"/>
  <c r="D165" i="2"/>
  <c r="F165" i="2"/>
  <c r="H165" i="2"/>
  <c r="J165" i="2"/>
  <c r="Q165" i="2" s="1"/>
  <c r="K165" i="2"/>
  <c r="A166" i="2"/>
  <c r="B166" i="2" s="1"/>
  <c r="C166" i="2"/>
  <c r="D166" i="2"/>
  <c r="F166" i="2"/>
  <c r="H166" i="2"/>
  <c r="J166" i="2"/>
  <c r="M166" i="2" s="1"/>
  <c r="K166" i="2"/>
  <c r="A167" i="2"/>
  <c r="B167" i="2" s="1"/>
  <c r="C167" i="2"/>
  <c r="D167" i="2"/>
  <c r="F167" i="2"/>
  <c r="H167" i="2"/>
  <c r="J167" i="2"/>
  <c r="M167" i="2" s="1"/>
  <c r="K167" i="2"/>
  <c r="A168" i="2"/>
  <c r="B168" i="2" s="1"/>
  <c r="C168" i="2"/>
  <c r="D168" i="2"/>
  <c r="F168" i="2"/>
  <c r="H168" i="2"/>
  <c r="J168" i="2"/>
  <c r="K168" i="2"/>
  <c r="A169" i="2"/>
  <c r="B169" i="2" s="1"/>
  <c r="C169" i="2"/>
  <c r="D169" i="2"/>
  <c r="F169" i="2"/>
  <c r="H169" i="2"/>
  <c r="J169" i="2"/>
  <c r="R169" i="2" s="1"/>
  <c r="K169" i="2"/>
  <c r="A170" i="2"/>
  <c r="B170" i="2" s="1"/>
  <c r="C170" i="2"/>
  <c r="D170" i="2"/>
  <c r="F170" i="2"/>
  <c r="H170" i="2"/>
  <c r="J170" i="2"/>
  <c r="Q170" i="2" s="1"/>
  <c r="K170" i="2"/>
  <c r="A171" i="2"/>
  <c r="B171" i="2" s="1"/>
  <c r="C171" i="2"/>
  <c r="D171" i="2"/>
  <c r="F171" i="2"/>
  <c r="H171" i="2"/>
  <c r="J171" i="2"/>
  <c r="K171" i="2"/>
  <c r="A172" i="2"/>
  <c r="B172" i="2" s="1"/>
  <c r="C172" i="2"/>
  <c r="D172" i="2"/>
  <c r="F172" i="2"/>
  <c r="H172" i="2"/>
  <c r="J172" i="2"/>
  <c r="M172" i="2" s="1"/>
  <c r="K172" i="2"/>
  <c r="A173" i="2"/>
  <c r="B173" i="2" s="1"/>
  <c r="C173" i="2"/>
  <c r="D173" i="2"/>
  <c r="F173" i="2"/>
  <c r="H173" i="2"/>
  <c r="J173" i="2"/>
  <c r="Q173" i="2" s="1"/>
  <c r="K173" i="2"/>
  <c r="A174" i="2"/>
  <c r="B174" i="2" s="1"/>
  <c r="C174" i="2"/>
  <c r="D174" i="2"/>
  <c r="F174" i="2"/>
  <c r="H174" i="2"/>
  <c r="J174" i="2"/>
  <c r="M174" i="2" s="1"/>
  <c r="K174" i="2"/>
  <c r="A175" i="2"/>
  <c r="B175" i="2" s="1"/>
  <c r="C175" i="2"/>
  <c r="D175" i="2"/>
  <c r="F175" i="2"/>
  <c r="H175" i="2"/>
  <c r="J175" i="2"/>
  <c r="K175" i="2"/>
  <c r="A176" i="2"/>
  <c r="B176" i="2" s="1"/>
  <c r="C176" i="2"/>
  <c r="D176" i="2"/>
  <c r="F176" i="2"/>
  <c r="H176" i="2"/>
  <c r="J176" i="2"/>
  <c r="M176" i="2" s="1"/>
  <c r="K176" i="2"/>
  <c r="A177" i="2"/>
  <c r="B177" i="2" s="1"/>
  <c r="C177" i="2"/>
  <c r="D177" i="2"/>
  <c r="F177" i="2"/>
  <c r="H177" i="2"/>
  <c r="J177" i="2"/>
  <c r="R177" i="2" s="1"/>
  <c r="K177" i="2"/>
  <c r="A178" i="2"/>
  <c r="B178" i="2" s="1"/>
  <c r="C178" i="2"/>
  <c r="D178" i="2"/>
  <c r="F178" i="2"/>
  <c r="H178" i="2"/>
  <c r="J178" i="2"/>
  <c r="K178" i="2"/>
  <c r="A179" i="2"/>
  <c r="B179" i="2" s="1"/>
  <c r="C179" i="2"/>
  <c r="D179" i="2"/>
  <c r="F179" i="2"/>
  <c r="H179" i="2"/>
  <c r="J179" i="2"/>
  <c r="Q179" i="2" s="1"/>
  <c r="K179" i="2"/>
  <c r="A180" i="2"/>
  <c r="B180" i="2" s="1"/>
  <c r="C180" i="2"/>
  <c r="D180" i="2"/>
  <c r="F180" i="2"/>
  <c r="H180" i="2"/>
  <c r="J180" i="2"/>
  <c r="M180" i="2" s="1"/>
  <c r="N180" i="2" s="1"/>
  <c r="K180" i="2"/>
  <c r="A181" i="2"/>
  <c r="B181" i="2" s="1"/>
  <c r="C181" i="2"/>
  <c r="D181" i="2"/>
  <c r="F181" i="2"/>
  <c r="H181" i="2"/>
  <c r="J181" i="2"/>
  <c r="Q181" i="2" s="1"/>
  <c r="K181" i="2"/>
  <c r="A182" i="2"/>
  <c r="B182" i="2" s="1"/>
  <c r="C182" i="2"/>
  <c r="D182" i="2"/>
  <c r="F182" i="2"/>
  <c r="H182" i="2"/>
  <c r="J182" i="2"/>
  <c r="M182" i="2" s="1"/>
  <c r="N182" i="2" s="1"/>
  <c r="K182" i="2"/>
  <c r="A183" i="2"/>
  <c r="B183" i="2" s="1"/>
  <c r="C183" i="2"/>
  <c r="D183" i="2"/>
  <c r="F183" i="2"/>
  <c r="H183" i="2"/>
  <c r="J183" i="2"/>
  <c r="R183" i="2" s="1"/>
  <c r="K183" i="2"/>
  <c r="A184" i="2"/>
  <c r="B184" i="2" s="1"/>
  <c r="C184" i="2"/>
  <c r="D184" i="2"/>
  <c r="F184" i="2"/>
  <c r="H184" i="2"/>
  <c r="J184" i="2"/>
  <c r="K184" i="2"/>
  <c r="A185" i="2"/>
  <c r="B185" i="2" s="1"/>
  <c r="AF185" i="2" s="1"/>
  <c r="C185" i="2"/>
  <c r="D185" i="2"/>
  <c r="F185" i="2"/>
  <c r="H185" i="2"/>
  <c r="J185" i="2"/>
  <c r="K185" i="2"/>
  <c r="A186" i="2"/>
  <c r="B186" i="2" s="1"/>
  <c r="C186" i="2"/>
  <c r="D186" i="2"/>
  <c r="F186" i="2"/>
  <c r="H186" i="2"/>
  <c r="J186" i="2"/>
  <c r="M186" i="2" s="1"/>
  <c r="N186" i="2" s="1"/>
  <c r="K186" i="2"/>
  <c r="A187" i="2"/>
  <c r="B187" i="2" s="1"/>
  <c r="C187" i="2"/>
  <c r="D187" i="2"/>
  <c r="F187" i="2"/>
  <c r="H187" i="2"/>
  <c r="J187" i="2"/>
  <c r="M187" i="2" s="1"/>
  <c r="N187" i="2" s="1"/>
  <c r="K187" i="2"/>
  <c r="A188" i="2"/>
  <c r="B188" i="2" s="1"/>
  <c r="C188" i="2"/>
  <c r="D188" i="2"/>
  <c r="F188" i="2"/>
  <c r="H188" i="2"/>
  <c r="J188" i="2"/>
  <c r="M188" i="2" s="1"/>
  <c r="N188" i="2" s="1"/>
  <c r="K188" i="2"/>
  <c r="A189" i="2"/>
  <c r="B189" i="2" s="1"/>
  <c r="C189" i="2"/>
  <c r="D189" i="2"/>
  <c r="F189" i="2"/>
  <c r="H189" i="2"/>
  <c r="J189" i="2"/>
  <c r="M189" i="2" s="1"/>
  <c r="N189" i="2" s="1"/>
  <c r="K189" i="2"/>
  <c r="A190" i="2"/>
  <c r="B190" i="2" s="1"/>
  <c r="C190" i="2"/>
  <c r="D190" i="2"/>
  <c r="F190" i="2"/>
  <c r="H190" i="2"/>
  <c r="J190" i="2"/>
  <c r="M190" i="2" s="1"/>
  <c r="N190" i="2" s="1"/>
  <c r="K190" i="2"/>
  <c r="A191" i="2"/>
  <c r="B191" i="2" s="1"/>
  <c r="C191" i="2"/>
  <c r="D191" i="2"/>
  <c r="F191" i="2"/>
  <c r="H191" i="2"/>
  <c r="J191" i="2"/>
  <c r="Q191" i="2" s="1"/>
  <c r="K191" i="2"/>
  <c r="A192" i="2"/>
  <c r="B192" i="2" s="1"/>
  <c r="C192" i="2"/>
  <c r="D192" i="2"/>
  <c r="F192" i="2"/>
  <c r="H192" i="2"/>
  <c r="J192" i="2"/>
  <c r="K192" i="2"/>
  <c r="A193" i="2"/>
  <c r="B193" i="2" s="1"/>
  <c r="C193" i="2"/>
  <c r="D193" i="2"/>
  <c r="F193" i="2"/>
  <c r="H193" i="2"/>
  <c r="J193" i="2"/>
  <c r="Q193" i="2" s="1"/>
  <c r="K193" i="2"/>
  <c r="A194" i="2"/>
  <c r="B194" i="2" s="1"/>
  <c r="C194" i="2"/>
  <c r="D194" i="2"/>
  <c r="F194" i="2"/>
  <c r="H194" i="2"/>
  <c r="J194" i="2"/>
  <c r="K194" i="2"/>
  <c r="A195" i="2"/>
  <c r="B195" i="2" s="1"/>
  <c r="C195" i="2"/>
  <c r="D195" i="2"/>
  <c r="F195" i="2"/>
  <c r="H195" i="2"/>
  <c r="J195" i="2"/>
  <c r="K195" i="2"/>
  <c r="A196" i="2"/>
  <c r="B196" i="2" s="1"/>
  <c r="C196" i="2"/>
  <c r="D196" i="2"/>
  <c r="F196" i="2"/>
  <c r="H196" i="2"/>
  <c r="J196" i="2"/>
  <c r="K196" i="2"/>
  <c r="A197" i="2"/>
  <c r="B197" i="2" s="1"/>
  <c r="C197" i="2"/>
  <c r="D197" i="2"/>
  <c r="F197" i="2"/>
  <c r="H197" i="2"/>
  <c r="J197" i="2"/>
  <c r="M197" i="2" s="1"/>
  <c r="K197" i="2"/>
  <c r="A198" i="2"/>
  <c r="B198" i="2" s="1"/>
  <c r="C198" i="2"/>
  <c r="D198" i="2"/>
  <c r="F198" i="2"/>
  <c r="H198" i="2"/>
  <c r="J198" i="2"/>
  <c r="M198" i="2" s="1"/>
  <c r="N198" i="2" s="1"/>
  <c r="K198" i="2"/>
  <c r="A199" i="2"/>
  <c r="B199" i="2" s="1"/>
  <c r="C199" i="2"/>
  <c r="D199" i="2"/>
  <c r="F199" i="2"/>
  <c r="H199" i="2"/>
  <c r="J199" i="2"/>
  <c r="K199" i="2"/>
  <c r="A200" i="2"/>
  <c r="B200" i="2" s="1"/>
  <c r="C200" i="2"/>
  <c r="D200" i="2"/>
  <c r="F200" i="2"/>
  <c r="H200" i="2"/>
  <c r="J200" i="2"/>
  <c r="M200" i="2" s="1"/>
  <c r="K200" i="2"/>
  <c r="A201" i="2"/>
  <c r="B201" i="2" s="1"/>
  <c r="AF201" i="2" s="1"/>
  <c r="C201" i="2"/>
  <c r="D201" i="2"/>
  <c r="F201" i="2"/>
  <c r="H201" i="2"/>
  <c r="J201" i="2"/>
  <c r="K201" i="2"/>
  <c r="A202" i="2"/>
  <c r="B202" i="2" s="1"/>
  <c r="C202" i="2"/>
  <c r="D202" i="2"/>
  <c r="F202" i="2"/>
  <c r="H202" i="2"/>
  <c r="J202" i="2"/>
  <c r="K202" i="2"/>
  <c r="A203" i="2"/>
  <c r="B203" i="2" s="1"/>
  <c r="C203" i="2"/>
  <c r="D203" i="2"/>
  <c r="F203" i="2"/>
  <c r="H203" i="2"/>
  <c r="J203" i="2"/>
  <c r="M203" i="2" s="1"/>
  <c r="N203" i="2" s="1"/>
  <c r="K203" i="2"/>
  <c r="A204" i="2"/>
  <c r="B204" i="2" s="1"/>
  <c r="C204" i="2"/>
  <c r="D204" i="2"/>
  <c r="F204" i="2"/>
  <c r="H204" i="2"/>
  <c r="J204" i="2"/>
  <c r="R204" i="2" s="1"/>
  <c r="K204" i="2"/>
  <c r="A205" i="2"/>
  <c r="B205" i="2" s="1"/>
  <c r="C205" i="2"/>
  <c r="D205" i="2"/>
  <c r="F205" i="2"/>
  <c r="H205" i="2"/>
  <c r="J205" i="2"/>
  <c r="R205" i="2" s="1"/>
  <c r="K205" i="2"/>
  <c r="A206" i="2"/>
  <c r="B206" i="2" s="1"/>
  <c r="C206" i="2"/>
  <c r="D206" i="2"/>
  <c r="F206" i="2"/>
  <c r="H206" i="2"/>
  <c r="J206" i="2"/>
  <c r="R206" i="2" s="1"/>
  <c r="K206" i="2"/>
  <c r="A207" i="2"/>
  <c r="B207" i="2" s="1"/>
  <c r="C207" i="2"/>
  <c r="D207" i="2"/>
  <c r="F207" i="2"/>
  <c r="H207" i="2"/>
  <c r="J207" i="2"/>
  <c r="Q207" i="2" s="1"/>
  <c r="K207" i="2"/>
  <c r="A208" i="2"/>
  <c r="B208" i="2" s="1"/>
  <c r="C208" i="2"/>
  <c r="D208" i="2"/>
  <c r="F208" i="2"/>
  <c r="H208" i="2"/>
  <c r="J208" i="2"/>
  <c r="R208" i="2" s="1"/>
  <c r="K208" i="2"/>
  <c r="A209" i="2"/>
  <c r="B209" i="2" s="1"/>
  <c r="C209" i="2"/>
  <c r="D209" i="2"/>
  <c r="F209" i="2"/>
  <c r="H209" i="2"/>
  <c r="J209" i="2"/>
  <c r="Q209" i="2" s="1"/>
  <c r="K209" i="2"/>
  <c r="A210" i="2"/>
  <c r="B210" i="2" s="1"/>
  <c r="C210" i="2"/>
  <c r="D210" i="2"/>
  <c r="F210" i="2"/>
  <c r="H210" i="2"/>
  <c r="J210" i="2"/>
  <c r="M210" i="2" s="1"/>
  <c r="N210" i="2" s="1"/>
  <c r="K210" i="2"/>
  <c r="A211" i="2"/>
  <c r="B211" i="2" s="1"/>
  <c r="C211" i="2"/>
  <c r="D211" i="2"/>
  <c r="F211" i="2"/>
  <c r="H211" i="2"/>
  <c r="J211" i="2"/>
  <c r="R211" i="2" s="1"/>
  <c r="K211" i="2"/>
  <c r="A212" i="2"/>
  <c r="B212" i="2" s="1"/>
  <c r="C212" i="2"/>
  <c r="D212" i="2"/>
  <c r="F212" i="2"/>
  <c r="H212" i="2"/>
  <c r="J212" i="2"/>
  <c r="M212" i="2" s="1"/>
  <c r="K212" i="2"/>
  <c r="A213" i="2"/>
  <c r="B213" i="2" s="1"/>
  <c r="C213" i="2"/>
  <c r="D213" i="2"/>
  <c r="F213" i="2"/>
  <c r="H213" i="2"/>
  <c r="J213" i="2"/>
  <c r="R213" i="2" s="1"/>
  <c r="K213" i="2"/>
  <c r="A214" i="2"/>
  <c r="B214" i="2" s="1"/>
  <c r="C214" i="2"/>
  <c r="D214" i="2"/>
  <c r="F214" i="2"/>
  <c r="H214" i="2"/>
  <c r="J214" i="2"/>
  <c r="K214" i="2"/>
  <c r="A215" i="2"/>
  <c r="B215" i="2" s="1"/>
  <c r="C215" i="2"/>
  <c r="D215" i="2"/>
  <c r="F215" i="2"/>
  <c r="H215" i="2"/>
  <c r="J215" i="2"/>
  <c r="K215" i="2"/>
  <c r="A216" i="2"/>
  <c r="B216" i="2" s="1"/>
  <c r="C216" i="2"/>
  <c r="D216" i="2"/>
  <c r="F216" i="2"/>
  <c r="H216" i="2"/>
  <c r="J216" i="2"/>
  <c r="Q216" i="2" s="1"/>
  <c r="K216" i="2"/>
  <c r="A217" i="2"/>
  <c r="B217" i="2" s="1"/>
  <c r="AF217" i="2" s="1"/>
  <c r="C217" i="2"/>
  <c r="D217" i="2"/>
  <c r="F217" i="2"/>
  <c r="H217" i="2"/>
  <c r="J217" i="2"/>
  <c r="Q217" i="2" s="1"/>
  <c r="K217" i="2"/>
  <c r="A218" i="2"/>
  <c r="B218" i="2" s="1"/>
  <c r="C218" i="2"/>
  <c r="D218" i="2"/>
  <c r="F218" i="2"/>
  <c r="H218" i="2"/>
  <c r="J218" i="2"/>
  <c r="M218" i="2" s="1"/>
  <c r="N218" i="2" s="1"/>
  <c r="K218" i="2"/>
  <c r="A219" i="2"/>
  <c r="B219" i="2" s="1"/>
  <c r="C219" i="2"/>
  <c r="D219" i="2"/>
  <c r="F219" i="2"/>
  <c r="H219" i="2"/>
  <c r="J219" i="2"/>
  <c r="K219" i="2"/>
  <c r="A220" i="2"/>
  <c r="B220" i="2" s="1"/>
  <c r="C220" i="2"/>
  <c r="D220" i="2"/>
  <c r="F220" i="2"/>
  <c r="H220" i="2"/>
  <c r="J220" i="2"/>
  <c r="K220" i="2"/>
  <c r="A221" i="2"/>
  <c r="B221" i="2" s="1"/>
  <c r="C221" i="2"/>
  <c r="D221" i="2"/>
  <c r="F221" i="2"/>
  <c r="H221" i="2"/>
  <c r="J221" i="2"/>
  <c r="M221" i="2" s="1"/>
  <c r="K221" i="2"/>
  <c r="A222" i="2"/>
  <c r="B222" i="2" s="1"/>
  <c r="C222" i="2"/>
  <c r="D222" i="2"/>
  <c r="F222" i="2"/>
  <c r="H222" i="2"/>
  <c r="J222" i="2"/>
  <c r="M222" i="2" s="1"/>
  <c r="K222" i="2"/>
  <c r="A223" i="2"/>
  <c r="B223" i="2" s="1"/>
  <c r="C223" i="2"/>
  <c r="D223" i="2"/>
  <c r="F223" i="2"/>
  <c r="H223" i="2"/>
  <c r="J223" i="2"/>
  <c r="R223" i="2" s="1"/>
  <c r="K223" i="2"/>
  <c r="A224" i="2"/>
  <c r="B224" i="2" s="1"/>
  <c r="C224" i="2"/>
  <c r="D224" i="2"/>
  <c r="F224" i="2"/>
  <c r="H224" i="2"/>
  <c r="J224" i="2"/>
  <c r="Q224" i="2" s="1"/>
  <c r="K224" i="2"/>
  <c r="A225" i="2"/>
  <c r="B225" i="2" s="1"/>
  <c r="C225" i="2"/>
  <c r="D225" i="2"/>
  <c r="F225" i="2"/>
  <c r="H225" i="2"/>
  <c r="J225" i="2"/>
  <c r="K225" i="2"/>
  <c r="A226" i="2"/>
  <c r="B226" i="2" s="1"/>
  <c r="C226" i="2"/>
  <c r="D226" i="2"/>
  <c r="F226" i="2"/>
  <c r="H226" i="2"/>
  <c r="J226" i="2"/>
  <c r="M226" i="2" s="1"/>
  <c r="N226" i="2" s="1"/>
  <c r="K226" i="2"/>
  <c r="A227" i="2"/>
  <c r="B227" i="2" s="1"/>
  <c r="C227" i="2"/>
  <c r="D227" i="2"/>
  <c r="F227" i="2"/>
  <c r="H227" i="2"/>
  <c r="J227" i="2"/>
  <c r="R227" i="2" s="1"/>
  <c r="K227" i="2"/>
  <c r="A228" i="2"/>
  <c r="B228" i="2" s="1"/>
  <c r="C228" i="2"/>
  <c r="D228" i="2"/>
  <c r="F228" i="2"/>
  <c r="H228" i="2"/>
  <c r="J228" i="2"/>
  <c r="K228" i="2"/>
  <c r="A229" i="2"/>
  <c r="B229" i="2" s="1"/>
  <c r="C229" i="2"/>
  <c r="D229" i="2"/>
  <c r="F229" i="2"/>
  <c r="H229" i="2"/>
  <c r="J229" i="2"/>
  <c r="Q229" i="2" s="1"/>
  <c r="K229" i="2"/>
  <c r="A230" i="2"/>
  <c r="B230" i="2" s="1"/>
  <c r="C230" i="2"/>
  <c r="D230" i="2"/>
  <c r="F230" i="2"/>
  <c r="H230" i="2"/>
  <c r="J230" i="2"/>
  <c r="K230" i="2"/>
  <c r="A231" i="2"/>
  <c r="B231" i="2" s="1"/>
  <c r="C231" i="2"/>
  <c r="D231" i="2"/>
  <c r="F231" i="2"/>
  <c r="H231" i="2"/>
  <c r="J231" i="2"/>
  <c r="R231" i="2" s="1"/>
  <c r="K231" i="2"/>
  <c r="A232" i="2"/>
  <c r="B232" i="2" s="1"/>
  <c r="C232" i="2"/>
  <c r="D232" i="2"/>
  <c r="F232" i="2"/>
  <c r="H232" i="2"/>
  <c r="J232" i="2"/>
  <c r="Q232" i="2" s="1"/>
  <c r="K232" i="2"/>
  <c r="A233" i="2"/>
  <c r="B233" i="2" s="1"/>
  <c r="AF233" i="2" s="1"/>
  <c r="C233" i="2"/>
  <c r="D233" i="2"/>
  <c r="F233" i="2"/>
  <c r="H233" i="2"/>
  <c r="J233" i="2"/>
  <c r="Q233" i="2" s="1"/>
  <c r="K233" i="2"/>
  <c r="A234" i="2"/>
  <c r="B234" i="2" s="1"/>
  <c r="C234" i="2"/>
  <c r="D234" i="2"/>
  <c r="F234" i="2"/>
  <c r="H234" i="2"/>
  <c r="J234" i="2"/>
  <c r="Q234" i="2" s="1"/>
  <c r="K234" i="2"/>
  <c r="A235" i="2"/>
  <c r="B235" i="2" s="1"/>
  <c r="C235" i="2"/>
  <c r="D235" i="2"/>
  <c r="F235" i="2"/>
  <c r="H235" i="2"/>
  <c r="J235" i="2"/>
  <c r="Q235" i="2" s="1"/>
  <c r="K235" i="2"/>
  <c r="A236" i="2"/>
  <c r="B236" i="2" s="1"/>
  <c r="C236" i="2"/>
  <c r="D236" i="2"/>
  <c r="F236" i="2"/>
  <c r="H236" i="2"/>
  <c r="J236" i="2"/>
  <c r="M236" i="2" s="1"/>
  <c r="K236" i="2"/>
  <c r="A237" i="2"/>
  <c r="B237" i="2" s="1"/>
  <c r="C237" i="2"/>
  <c r="D237" i="2"/>
  <c r="F237" i="2"/>
  <c r="H237" i="2"/>
  <c r="J237" i="2"/>
  <c r="R237" i="2" s="1"/>
  <c r="K237" i="2"/>
  <c r="A238" i="2"/>
  <c r="B238" i="2" s="1"/>
  <c r="C238" i="2"/>
  <c r="D238" i="2"/>
  <c r="F238" i="2"/>
  <c r="H238" i="2"/>
  <c r="J238" i="2"/>
  <c r="M238" i="2" s="1"/>
  <c r="K238" i="2"/>
  <c r="A239" i="2"/>
  <c r="B239" i="2" s="1"/>
  <c r="C239" i="2"/>
  <c r="D239" i="2"/>
  <c r="F239" i="2"/>
  <c r="H239" i="2"/>
  <c r="J239" i="2"/>
  <c r="R239" i="2" s="1"/>
  <c r="K239" i="2"/>
  <c r="A240" i="2"/>
  <c r="B240" i="2" s="1"/>
  <c r="C240" i="2"/>
  <c r="D240" i="2"/>
  <c r="F240" i="2"/>
  <c r="H240" i="2"/>
  <c r="J240" i="2"/>
  <c r="Q240" i="2" s="1"/>
  <c r="K240" i="2"/>
  <c r="A241" i="2"/>
  <c r="B241" i="2" s="1"/>
  <c r="C241" i="2"/>
  <c r="D241" i="2"/>
  <c r="F241" i="2"/>
  <c r="H241" i="2"/>
  <c r="J241" i="2"/>
  <c r="R241" i="2" s="1"/>
  <c r="K241" i="2"/>
  <c r="A242" i="2"/>
  <c r="B242" i="2" s="1"/>
  <c r="C242" i="2"/>
  <c r="D242" i="2"/>
  <c r="F242" i="2"/>
  <c r="H242" i="2"/>
  <c r="J242" i="2"/>
  <c r="K242" i="2"/>
  <c r="A243" i="2"/>
  <c r="B243" i="2" s="1"/>
  <c r="C243" i="2"/>
  <c r="D243" i="2"/>
  <c r="F243" i="2"/>
  <c r="H243" i="2"/>
  <c r="J243" i="2"/>
  <c r="K243" i="2"/>
  <c r="A244" i="2"/>
  <c r="B244" i="2" s="1"/>
  <c r="AE244" i="2" s="1"/>
  <c r="C244" i="2"/>
  <c r="D244" i="2"/>
  <c r="F244" i="2"/>
  <c r="H244" i="2"/>
  <c r="J244" i="2"/>
  <c r="M244" i="2" s="1"/>
  <c r="N244" i="2" s="1"/>
  <c r="K244" i="2"/>
  <c r="A245" i="2"/>
  <c r="B245" i="2" s="1"/>
  <c r="C245" i="2"/>
  <c r="D245" i="2"/>
  <c r="F245" i="2"/>
  <c r="H245" i="2"/>
  <c r="J245" i="2"/>
  <c r="K245" i="2"/>
  <c r="A246" i="2"/>
  <c r="B246" i="2" s="1"/>
  <c r="C246" i="2"/>
  <c r="D246" i="2"/>
  <c r="F246" i="2"/>
  <c r="H246" i="2"/>
  <c r="J246" i="2"/>
  <c r="M246" i="2" s="1"/>
  <c r="N246" i="2" s="1"/>
  <c r="K246" i="2"/>
  <c r="A247" i="2"/>
  <c r="B247" i="2" s="1"/>
  <c r="C247" i="2"/>
  <c r="D247" i="2"/>
  <c r="F247" i="2"/>
  <c r="H247" i="2"/>
  <c r="J247" i="2"/>
  <c r="M247" i="2" s="1"/>
  <c r="K247" i="2"/>
  <c r="A248" i="2"/>
  <c r="B248" i="2" s="1"/>
  <c r="C248" i="2"/>
  <c r="D248" i="2"/>
  <c r="F248" i="2"/>
  <c r="H248" i="2"/>
  <c r="J248" i="2"/>
  <c r="Q248" i="2" s="1"/>
  <c r="K248" i="2"/>
  <c r="A249" i="2"/>
  <c r="B249" i="2" s="1"/>
  <c r="C249" i="2"/>
  <c r="D249" i="2"/>
  <c r="F249" i="2"/>
  <c r="H249" i="2"/>
  <c r="J249" i="2"/>
  <c r="R249" i="2" s="1"/>
  <c r="K249" i="2"/>
  <c r="A250" i="2"/>
  <c r="B250" i="2" s="1"/>
  <c r="C250" i="2"/>
  <c r="D250" i="2"/>
  <c r="F250" i="2"/>
  <c r="H250" i="2"/>
  <c r="J250" i="2"/>
  <c r="K250" i="2"/>
  <c r="A251" i="2"/>
  <c r="B251" i="2" s="1"/>
  <c r="C251" i="2"/>
  <c r="D251" i="2"/>
  <c r="F251" i="2"/>
  <c r="H251" i="2"/>
  <c r="J251" i="2"/>
  <c r="K251" i="2"/>
  <c r="A252" i="2"/>
  <c r="B252" i="2" s="1"/>
  <c r="C252" i="2"/>
  <c r="D252" i="2"/>
  <c r="F252" i="2"/>
  <c r="H252" i="2"/>
  <c r="J252" i="2"/>
  <c r="M252" i="2" s="1"/>
  <c r="N252" i="2" s="1"/>
  <c r="K252" i="2"/>
  <c r="A253" i="2"/>
  <c r="B253" i="2" s="1"/>
  <c r="C253" i="2"/>
  <c r="D253" i="2"/>
  <c r="F253" i="2"/>
  <c r="H253" i="2"/>
  <c r="J253" i="2"/>
  <c r="Q253" i="2" s="1"/>
  <c r="K253" i="2"/>
  <c r="A254" i="2"/>
  <c r="B254" i="2" s="1"/>
  <c r="AF254" i="2" s="1"/>
  <c r="C254" i="2"/>
  <c r="D254" i="2"/>
  <c r="F254" i="2"/>
  <c r="H254" i="2"/>
  <c r="J254" i="2"/>
  <c r="M254" i="2" s="1"/>
  <c r="K254" i="2"/>
  <c r="A255" i="2"/>
  <c r="B255" i="2" s="1"/>
  <c r="C255" i="2"/>
  <c r="D255" i="2"/>
  <c r="F255" i="2"/>
  <c r="H255" i="2"/>
  <c r="J255" i="2"/>
  <c r="M255" i="2" s="1"/>
  <c r="K255" i="2"/>
  <c r="A256" i="2"/>
  <c r="B256" i="2" s="1"/>
  <c r="C256" i="2"/>
  <c r="D256" i="2"/>
  <c r="F256" i="2"/>
  <c r="H256" i="2"/>
  <c r="J256" i="2"/>
  <c r="K256" i="2"/>
  <c r="A257" i="2"/>
  <c r="B257" i="2" s="1"/>
  <c r="C257" i="2"/>
  <c r="D257" i="2"/>
  <c r="F257" i="2"/>
  <c r="H257" i="2"/>
  <c r="J257" i="2"/>
  <c r="K257" i="2"/>
  <c r="A258" i="2"/>
  <c r="B258" i="2" s="1"/>
  <c r="C258" i="2"/>
  <c r="D258" i="2"/>
  <c r="F258" i="2"/>
  <c r="H258" i="2"/>
  <c r="J258" i="2"/>
  <c r="M258" i="2" s="1"/>
  <c r="N258" i="2" s="1"/>
  <c r="K258" i="2"/>
  <c r="A259" i="2"/>
  <c r="B259" i="2" s="1"/>
  <c r="C259" i="2"/>
  <c r="D259" i="2"/>
  <c r="F259" i="2"/>
  <c r="H259" i="2"/>
  <c r="J259" i="2"/>
  <c r="M259" i="2" s="1"/>
  <c r="N259" i="2" s="1"/>
  <c r="K259" i="2"/>
  <c r="A260" i="2"/>
  <c r="B260" i="2" s="1"/>
  <c r="C260" i="2"/>
  <c r="D260" i="2"/>
  <c r="F260" i="2"/>
  <c r="H260" i="2"/>
  <c r="J260" i="2"/>
  <c r="M260" i="2" s="1"/>
  <c r="N260" i="2" s="1"/>
  <c r="K260" i="2"/>
  <c r="A261" i="2"/>
  <c r="B261" i="2" s="1"/>
  <c r="C261" i="2"/>
  <c r="D261" i="2"/>
  <c r="F261" i="2"/>
  <c r="H261" i="2"/>
  <c r="J261" i="2"/>
  <c r="R261" i="2" s="1"/>
  <c r="K261" i="2"/>
  <c r="A262" i="2"/>
  <c r="B262" i="2" s="1"/>
  <c r="AF262" i="2" s="1"/>
  <c r="C262" i="2"/>
  <c r="D262" i="2"/>
  <c r="F262" i="2"/>
  <c r="H262" i="2"/>
  <c r="J262" i="2"/>
  <c r="K262" i="2"/>
  <c r="A263" i="2"/>
  <c r="B263" i="2" s="1"/>
  <c r="C263" i="2"/>
  <c r="D263" i="2"/>
  <c r="F263" i="2"/>
  <c r="H263" i="2"/>
  <c r="J263" i="2"/>
  <c r="M263" i="2" s="1"/>
  <c r="K263" i="2"/>
  <c r="A264" i="2"/>
  <c r="B264" i="2" s="1"/>
  <c r="C264" i="2"/>
  <c r="D264" i="2"/>
  <c r="F264" i="2"/>
  <c r="H264" i="2"/>
  <c r="J264" i="2"/>
  <c r="K264" i="2"/>
  <c r="A265" i="2"/>
  <c r="B265" i="2" s="1"/>
  <c r="C265" i="2"/>
  <c r="D265" i="2"/>
  <c r="F265" i="2"/>
  <c r="H265" i="2"/>
  <c r="J265" i="2"/>
  <c r="K265" i="2"/>
  <c r="A266" i="2"/>
  <c r="B266" i="2" s="1"/>
  <c r="C266" i="2"/>
  <c r="D266" i="2"/>
  <c r="F266" i="2"/>
  <c r="H266" i="2"/>
  <c r="J266" i="2"/>
  <c r="M266" i="2" s="1"/>
  <c r="N266" i="2" s="1"/>
  <c r="K266" i="2"/>
  <c r="A267" i="2"/>
  <c r="B267" i="2" s="1"/>
  <c r="C267" i="2"/>
  <c r="D267" i="2"/>
  <c r="F267" i="2"/>
  <c r="H267" i="2"/>
  <c r="J267" i="2"/>
  <c r="Q267" i="2" s="1"/>
  <c r="K267" i="2"/>
  <c r="A268" i="2"/>
  <c r="B268" i="2" s="1"/>
  <c r="C268" i="2"/>
  <c r="D268" i="2"/>
  <c r="F268" i="2"/>
  <c r="H268" i="2"/>
  <c r="J268" i="2"/>
  <c r="M268" i="2" s="1"/>
  <c r="K268" i="2"/>
  <c r="A269" i="2"/>
  <c r="B269" i="2" s="1"/>
  <c r="C269" i="2"/>
  <c r="D269" i="2"/>
  <c r="F269" i="2"/>
  <c r="H269" i="2"/>
  <c r="J269" i="2"/>
  <c r="M269" i="2" s="1"/>
  <c r="K269" i="2"/>
  <c r="A270" i="2"/>
  <c r="B270" i="2" s="1"/>
  <c r="AF270" i="2" s="1"/>
  <c r="C270" i="2"/>
  <c r="D270" i="2"/>
  <c r="F270" i="2"/>
  <c r="H270" i="2"/>
  <c r="J270" i="2"/>
  <c r="K270" i="2"/>
  <c r="A271" i="2"/>
  <c r="B271" i="2" s="1"/>
  <c r="C271" i="2"/>
  <c r="D271" i="2"/>
  <c r="F271" i="2"/>
  <c r="H271" i="2"/>
  <c r="J271" i="2"/>
  <c r="Q271" i="2" s="1"/>
  <c r="K271" i="2"/>
  <c r="A272" i="2"/>
  <c r="B272" i="2" s="1"/>
  <c r="C272" i="2"/>
  <c r="D272" i="2"/>
  <c r="F272" i="2"/>
  <c r="H272" i="2"/>
  <c r="J272" i="2"/>
  <c r="K272" i="2"/>
  <c r="A273" i="2"/>
  <c r="B273" i="2" s="1"/>
  <c r="C273" i="2"/>
  <c r="D273" i="2"/>
  <c r="F273" i="2"/>
  <c r="H273" i="2"/>
  <c r="J273" i="2"/>
  <c r="Q273" i="2" s="1"/>
  <c r="K273" i="2"/>
  <c r="A274" i="2"/>
  <c r="B274" i="2" s="1"/>
  <c r="C274" i="2"/>
  <c r="D274" i="2"/>
  <c r="F274" i="2"/>
  <c r="H274" i="2"/>
  <c r="J274" i="2"/>
  <c r="Q274" i="2" s="1"/>
  <c r="K274" i="2"/>
  <c r="A275" i="2"/>
  <c r="B275" i="2" s="1"/>
  <c r="C275" i="2"/>
  <c r="D275" i="2"/>
  <c r="F275" i="2"/>
  <c r="H275" i="2"/>
  <c r="J275" i="2"/>
  <c r="K275" i="2"/>
  <c r="A276" i="2"/>
  <c r="B276" i="2" s="1"/>
  <c r="C276" i="2"/>
  <c r="D276" i="2"/>
  <c r="F276" i="2"/>
  <c r="H276" i="2"/>
  <c r="J276" i="2"/>
  <c r="M276" i="2" s="1"/>
  <c r="K276" i="2"/>
  <c r="A277" i="2"/>
  <c r="B277" i="2" s="1"/>
  <c r="C277" i="2"/>
  <c r="D277" i="2"/>
  <c r="F277" i="2"/>
  <c r="H277" i="2"/>
  <c r="J277" i="2"/>
  <c r="M277" i="2" s="1"/>
  <c r="K277" i="2"/>
  <c r="A278" i="2"/>
  <c r="B278" i="2" s="1"/>
  <c r="AF278" i="2" s="1"/>
  <c r="C278" i="2"/>
  <c r="D278" i="2"/>
  <c r="F278" i="2"/>
  <c r="H278" i="2"/>
  <c r="J278" i="2"/>
  <c r="K278" i="2"/>
  <c r="A279" i="2"/>
  <c r="B279" i="2" s="1"/>
  <c r="C279" i="2"/>
  <c r="D279" i="2"/>
  <c r="F279" i="2"/>
  <c r="H279" i="2"/>
  <c r="J279" i="2"/>
  <c r="M279" i="2" s="1"/>
  <c r="K279" i="2"/>
  <c r="A280" i="2"/>
  <c r="B280" i="2" s="1"/>
  <c r="C280" i="2"/>
  <c r="D280" i="2"/>
  <c r="F280" i="2"/>
  <c r="H280" i="2"/>
  <c r="J280" i="2"/>
  <c r="R280" i="2" s="1"/>
  <c r="K280" i="2"/>
  <c r="A281" i="2"/>
  <c r="B281" i="2" s="1"/>
  <c r="C281" i="2"/>
  <c r="D281" i="2"/>
  <c r="F281" i="2"/>
  <c r="H281" i="2"/>
  <c r="J281" i="2"/>
  <c r="K281" i="2"/>
  <c r="A282" i="2"/>
  <c r="B282" i="2" s="1"/>
  <c r="C282" i="2"/>
  <c r="D282" i="2"/>
  <c r="F282" i="2"/>
  <c r="H282" i="2"/>
  <c r="J282" i="2"/>
  <c r="Q282" i="2" s="1"/>
  <c r="K282" i="2"/>
  <c r="A283" i="2"/>
  <c r="B283" i="2" s="1"/>
  <c r="C283" i="2"/>
  <c r="D283" i="2"/>
  <c r="F283" i="2"/>
  <c r="H283" i="2"/>
  <c r="J283" i="2"/>
  <c r="M283" i="2" s="1"/>
  <c r="K283" i="2"/>
  <c r="A284" i="2"/>
  <c r="B284" i="2" s="1"/>
  <c r="C284" i="2"/>
  <c r="D284" i="2"/>
  <c r="F284" i="2"/>
  <c r="H284" i="2"/>
  <c r="J284" i="2"/>
  <c r="M284" i="2" s="1"/>
  <c r="K284" i="2"/>
  <c r="A285" i="2"/>
  <c r="B285" i="2" s="1"/>
  <c r="C285" i="2"/>
  <c r="D285" i="2"/>
  <c r="F285" i="2"/>
  <c r="H285" i="2"/>
  <c r="J285" i="2"/>
  <c r="Q285" i="2" s="1"/>
  <c r="K285" i="2"/>
  <c r="A286" i="2"/>
  <c r="B286" i="2" s="1"/>
  <c r="AF286" i="2" s="1"/>
  <c r="C286" i="2"/>
  <c r="D286" i="2"/>
  <c r="F286" i="2"/>
  <c r="H286" i="2"/>
  <c r="J286" i="2"/>
  <c r="M286" i="2" s="1"/>
  <c r="K286" i="2"/>
  <c r="A287" i="2"/>
  <c r="B287" i="2" s="1"/>
  <c r="C287" i="2"/>
  <c r="D287" i="2"/>
  <c r="F287" i="2"/>
  <c r="H287" i="2"/>
  <c r="J287" i="2"/>
  <c r="M287" i="2" s="1"/>
  <c r="K287" i="2"/>
  <c r="A288" i="2"/>
  <c r="B288" i="2" s="1"/>
  <c r="C288" i="2"/>
  <c r="D288" i="2"/>
  <c r="F288" i="2"/>
  <c r="H288" i="2"/>
  <c r="J288" i="2"/>
  <c r="R288" i="2" s="1"/>
  <c r="K288" i="2"/>
  <c r="A289" i="2"/>
  <c r="B289" i="2" s="1"/>
  <c r="C289" i="2"/>
  <c r="D289" i="2"/>
  <c r="F289" i="2"/>
  <c r="H289" i="2"/>
  <c r="J289" i="2"/>
  <c r="Q289" i="2" s="1"/>
  <c r="K289" i="2"/>
  <c r="A290" i="2"/>
  <c r="B290" i="2" s="1"/>
  <c r="C290" i="2"/>
  <c r="D290" i="2"/>
  <c r="F290" i="2"/>
  <c r="H290" i="2"/>
  <c r="J290" i="2"/>
  <c r="R290" i="2" s="1"/>
  <c r="K290" i="2"/>
  <c r="A291" i="2"/>
  <c r="B291" i="2" s="1"/>
  <c r="C291" i="2"/>
  <c r="D291" i="2"/>
  <c r="F291" i="2"/>
  <c r="H291" i="2"/>
  <c r="J291" i="2"/>
  <c r="M291" i="2" s="1"/>
  <c r="K291" i="2"/>
  <c r="A292" i="2"/>
  <c r="B292" i="2" s="1"/>
  <c r="C292" i="2"/>
  <c r="D292" i="2"/>
  <c r="F292" i="2"/>
  <c r="H292" i="2"/>
  <c r="J292" i="2"/>
  <c r="M292" i="2" s="1"/>
  <c r="K292" i="2"/>
  <c r="A293" i="2"/>
  <c r="B293" i="2" s="1"/>
  <c r="C293" i="2"/>
  <c r="D293" i="2"/>
  <c r="F293" i="2"/>
  <c r="H293" i="2"/>
  <c r="J293" i="2"/>
  <c r="K293" i="2"/>
  <c r="A294" i="2"/>
  <c r="B294" i="2" s="1"/>
  <c r="AF294" i="2" s="1"/>
  <c r="C294" i="2"/>
  <c r="D294" i="2"/>
  <c r="F294" i="2"/>
  <c r="H294" i="2"/>
  <c r="J294" i="2"/>
  <c r="R294" i="2" s="1"/>
  <c r="K294" i="2"/>
  <c r="A295" i="2"/>
  <c r="B295" i="2" s="1"/>
  <c r="C295" i="2"/>
  <c r="D295" i="2"/>
  <c r="F295" i="2"/>
  <c r="H295" i="2"/>
  <c r="J295" i="2"/>
  <c r="M295" i="2" s="1"/>
  <c r="K295" i="2"/>
  <c r="A296" i="2"/>
  <c r="B296" i="2" s="1"/>
  <c r="C296" i="2"/>
  <c r="D296" i="2"/>
  <c r="F296" i="2"/>
  <c r="H296" i="2"/>
  <c r="J296" i="2"/>
  <c r="R296" i="2" s="1"/>
  <c r="K296" i="2"/>
  <c r="A297" i="2"/>
  <c r="B297" i="2" s="1"/>
  <c r="C297" i="2"/>
  <c r="D297" i="2"/>
  <c r="F297" i="2"/>
  <c r="H297" i="2"/>
  <c r="J297" i="2"/>
  <c r="R297" i="2" s="1"/>
  <c r="K297" i="2"/>
  <c r="A298" i="2"/>
  <c r="B298" i="2" s="1"/>
  <c r="C298" i="2"/>
  <c r="D298" i="2"/>
  <c r="F298" i="2"/>
  <c r="H298" i="2"/>
  <c r="J298" i="2"/>
  <c r="R298" i="2" s="1"/>
  <c r="K298" i="2"/>
  <c r="A299" i="2"/>
  <c r="B299" i="2" s="1"/>
  <c r="AE299" i="2" s="1"/>
  <c r="C299" i="2"/>
  <c r="D299" i="2"/>
  <c r="F299" i="2"/>
  <c r="H299" i="2"/>
  <c r="J299" i="2"/>
  <c r="R299" i="2" s="1"/>
  <c r="K299" i="2"/>
  <c r="A300" i="2"/>
  <c r="B300" i="2" s="1"/>
  <c r="C300" i="2"/>
  <c r="D300" i="2"/>
  <c r="F300" i="2"/>
  <c r="H300" i="2"/>
  <c r="J300" i="2"/>
  <c r="K300" i="2"/>
  <c r="A301" i="2"/>
  <c r="B301" i="2" s="1"/>
  <c r="C301" i="2"/>
  <c r="D301" i="2"/>
  <c r="F301" i="2"/>
  <c r="H301" i="2"/>
  <c r="J301" i="2"/>
  <c r="K301" i="2"/>
  <c r="A302" i="2"/>
  <c r="B302" i="2" s="1"/>
  <c r="C302" i="2"/>
  <c r="D302" i="2"/>
  <c r="F302" i="2"/>
  <c r="H302" i="2"/>
  <c r="J302" i="2"/>
  <c r="R302" i="2" s="1"/>
  <c r="K302" i="2"/>
  <c r="A303" i="2"/>
  <c r="B303" i="2" s="1"/>
  <c r="C303" i="2"/>
  <c r="D303" i="2"/>
  <c r="F303" i="2"/>
  <c r="H303" i="2"/>
  <c r="J303" i="2"/>
  <c r="M303" i="2" s="1"/>
  <c r="K303" i="2"/>
  <c r="A304" i="2"/>
  <c r="B304" i="2" s="1"/>
  <c r="AE304" i="2" s="1"/>
  <c r="C304" i="2"/>
  <c r="D304" i="2"/>
  <c r="F304" i="2"/>
  <c r="H304" i="2"/>
  <c r="J304" i="2"/>
  <c r="K304" i="2"/>
  <c r="A305" i="2"/>
  <c r="B305" i="2" s="1"/>
  <c r="C305" i="2"/>
  <c r="D305" i="2"/>
  <c r="F305" i="2"/>
  <c r="H305" i="2"/>
  <c r="J305" i="2"/>
  <c r="K305" i="2"/>
  <c r="A306" i="2"/>
  <c r="B306" i="2" s="1"/>
  <c r="C306" i="2"/>
  <c r="D306" i="2"/>
  <c r="F306" i="2"/>
  <c r="H306" i="2"/>
  <c r="J306" i="2"/>
  <c r="R306" i="2" s="1"/>
  <c r="K306" i="2"/>
  <c r="A307" i="2"/>
  <c r="B307" i="2" s="1"/>
  <c r="C307" i="2"/>
  <c r="D307" i="2"/>
  <c r="F307" i="2"/>
  <c r="H307" i="2"/>
  <c r="J307" i="2"/>
  <c r="Q307" i="2" s="1"/>
  <c r="K307" i="2"/>
  <c r="A308" i="2"/>
  <c r="B308" i="2" s="1"/>
  <c r="C308" i="2"/>
  <c r="D308" i="2"/>
  <c r="F308" i="2"/>
  <c r="H308" i="2"/>
  <c r="J308" i="2"/>
  <c r="K308" i="2"/>
  <c r="A309" i="2"/>
  <c r="B309" i="2" s="1"/>
  <c r="C309" i="2"/>
  <c r="D309" i="2"/>
  <c r="F309" i="2"/>
  <c r="H309" i="2"/>
  <c r="J309" i="2"/>
  <c r="M309" i="2" s="1"/>
  <c r="N309" i="2" s="1"/>
  <c r="K309" i="2"/>
  <c r="A310" i="2"/>
  <c r="B310" i="2" s="1"/>
  <c r="AF310" i="2" s="1"/>
  <c r="C310" i="2"/>
  <c r="D310" i="2"/>
  <c r="F310" i="2"/>
  <c r="H310" i="2"/>
  <c r="J310" i="2"/>
  <c r="R310" i="2" s="1"/>
  <c r="K310" i="2"/>
  <c r="A311" i="2"/>
  <c r="B311" i="2" s="1"/>
  <c r="C311" i="2"/>
  <c r="D311" i="2"/>
  <c r="F311" i="2"/>
  <c r="H311" i="2"/>
  <c r="J311" i="2"/>
  <c r="K311" i="2"/>
  <c r="A312" i="2"/>
  <c r="B312" i="2" s="1"/>
  <c r="C312" i="2"/>
  <c r="D312" i="2"/>
  <c r="F312" i="2"/>
  <c r="H312" i="2"/>
  <c r="J312" i="2"/>
  <c r="R312" i="2" s="1"/>
  <c r="K312" i="2"/>
  <c r="A313" i="2"/>
  <c r="B313" i="2" s="1"/>
  <c r="C313" i="2"/>
  <c r="D313" i="2"/>
  <c r="F313" i="2"/>
  <c r="H313" i="2"/>
  <c r="J313" i="2"/>
  <c r="K313" i="2"/>
  <c r="A314" i="2"/>
  <c r="B314" i="2" s="1"/>
  <c r="C314" i="2"/>
  <c r="D314" i="2"/>
  <c r="F314" i="2"/>
  <c r="H314" i="2"/>
  <c r="J314" i="2"/>
  <c r="K314" i="2"/>
  <c r="A315" i="2"/>
  <c r="B315" i="2" s="1"/>
  <c r="AE315" i="2" s="1"/>
  <c r="C315" i="2"/>
  <c r="D315" i="2"/>
  <c r="F315" i="2"/>
  <c r="H315" i="2"/>
  <c r="J315" i="2"/>
  <c r="M315" i="2" s="1"/>
  <c r="N315" i="2" s="1"/>
  <c r="K315" i="2"/>
  <c r="A316" i="2"/>
  <c r="B316" i="2" s="1"/>
  <c r="C316" i="2"/>
  <c r="D316" i="2"/>
  <c r="F316" i="2"/>
  <c r="H316" i="2"/>
  <c r="J316" i="2"/>
  <c r="M316" i="2" s="1"/>
  <c r="N316" i="2" s="1"/>
  <c r="K316" i="2"/>
  <c r="A317" i="2"/>
  <c r="B317" i="2" s="1"/>
  <c r="C317" i="2"/>
  <c r="D317" i="2"/>
  <c r="F317" i="2"/>
  <c r="H317" i="2"/>
  <c r="J317" i="2"/>
  <c r="M317" i="2" s="1"/>
  <c r="N317" i="2" s="1"/>
  <c r="K317" i="2"/>
  <c r="A318" i="2"/>
  <c r="B318" i="2" s="1"/>
  <c r="C318" i="2"/>
  <c r="D318" i="2"/>
  <c r="F318" i="2"/>
  <c r="H318" i="2"/>
  <c r="J318" i="2"/>
  <c r="M318" i="2" s="1"/>
  <c r="K318" i="2"/>
  <c r="A319" i="2"/>
  <c r="B319" i="2" s="1"/>
  <c r="C319" i="2"/>
  <c r="D319" i="2"/>
  <c r="F319" i="2"/>
  <c r="H319" i="2"/>
  <c r="J319" i="2"/>
  <c r="K319" i="2"/>
  <c r="A320" i="2"/>
  <c r="B320" i="2" s="1"/>
  <c r="AE320" i="2" s="1"/>
  <c r="C320" i="2"/>
  <c r="D320" i="2"/>
  <c r="F320" i="2"/>
  <c r="H320" i="2"/>
  <c r="J320" i="2"/>
  <c r="Q320" i="2" s="1"/>
  <c r="K320" i="2"/>
  <c r="A321" i="2"/>
  <c r="B321" i="2" s="1"/>
  <c r="C321" i="2"/>
  <c r="D321" i="2"/>
  <c r="F321" i="2"/>
  <c r="H321" i="2"/>
  <c r="J321" i="2"/>
  <c r="Q321" i="2" s="1"/>
  <c r="K321" i="2"/>
  <c r="A322" i="2"/>
  <c r="B322" i="2" s="1"/>
  <c r="C322" i="2"/>
  <c r="D322" i="2"/>
  <c r="F322" i="2"/>
  <c r="H322" i="2"/>
  <c r="J322" i="2"/>
  <c r="M322" i="2" s="1"/>
  <c r="N322" i="2" s="1"/>
  <c r="K322" i="2"/>
  <c r="A323" i="2"/>
  <c r="B323" i="2" s="1"/>
  <c r="C323" i="2"/>
  <c r="D323" i="2"/>
  <c r="F323" i="2"/>
  <c r="H323" i="2"/>
  <c r="J323" i="2"/>
  <c r="Q323" i="2" s="1"/>
  <c r="K323" i="2"/>
  <c r="A324" i="2"/>
  <c r="B324" i="2" s="1"/>
  <c r="C324" i="2"/>
  <c r="D324" i="2"/>
  <c r="F324" i="2"/>
  <c r="H324" i="2"/>
  <c r="J324" i="2"/>
  <c r="M324" i="2" s="1"/>
  <c r="N324" i="2" s="1"/>
  <c r="K324" i="2"/>
  <c r="A325" i="2"/>
  <c r="B325" i="2" s="1"/>
  <c r="C325" i="2"/>
  <c r="D325" i="2"/>
  <c r="F325" i="2"/>
  <c r="H325" i="2"/>
  <c r="J325" i="2"/>
  <c r="Q325" i="2" s="1"/>
  <c r="K325" i="2"/>
  <c r="A326" i="2"/>
  <c r="B326" i="2" s="1"/>
  <c r="AF326" i="2" s="1"/>
  <c r="C326" i="2"/>
  <c r="D326" i="2"/>
  <c r="F326" i="2"/>
  <c r="H326" i="2"/>
  <c r="J326" i="2"/>
  <c r="Q326" i="2" s="1"/>
  <c r="K326" i="2"/>
  <c r="A327" i="2"/>
  <c r="B327" i="2" s="1"/>
  <c r="C327" i="2"/>
  <c r="D327" i="2"/>
  <c r="F327" i="2"/>
  <c r="H327" i="2"/>
  <c r="J327" i="2"/>
  <c r="M327" i="2" s="1"/>
  <c r="K327" i="2"/>
  <c r="A328" i="2"/>
  <c r="B328" i="2" s="1"/>
  <c r="C328" i="2"/>
  <c r="D328" i="2"/>
  <c r="F328" i="2"/>
  <c r="H328" i="2"/>
  <c r="J328" i="2"/>
  <c r="K328" i="2"/>
  <c r="A329" i="2"/>
  <c r="B329" i="2" s="1"/>
  <c r="C329" i="2"/>
  <c r="D329" i="2"/>
  <c r="F329" i="2"/>
  <c r="H329" i="2"/>
  <c r="J329" i="2"/>
  <c r="Q329" i="2" s="1"/>
  <c r="K329" i="2"/>
  <c r="A330" i="2"/>
  <c r="B330" i="2" s="1"/>
  <c r="C330" i="2"/>
  <c r="D330" i="2"/>
  <c r="F330" i="2"/>
  <c r="H330" i="2"/>
  <c r="J330" i="2"/>
  <c r="K330" i="2"/>
  <c r="A331" i="2"/>
  <c r="B331" i="2" s="1"/>
  <c r="AE331" i="2" s="1"/>
  <c r="C331" i="2"/>
  <c r="D331" i="2"/>
  <c r="F331" i="2"/>
  <c r="H331" i="2"/>
  <c r="J331" i="2"/>
  <c r="M331" i="2" s="1"/>
  <c r="K331" i="2"/>
  <c r="A332" i="2"/>
  <c r="B332" i="2" s="1"/>
  <c r="C332" i="2"/>
  <c r="D332" i="2"/>
  <c r="F332" i="2"/>
  <c r="H332" i="2"/>
  <c r="J332" i="2"/>
  <c r="R332" i="2" s="1"/>
  <c r="K332" i="2"/>
  <c r="A333" i="2"/>
  <c r="B333" i="2" s="1"/>
  <c r="C333" i="2"/>
  <c r="D333" i="2"/>
  <c r="F333" i="2"/>
  <c r="H333" i="2"/>
  <c r="J333" i="2"/>
  <c r="Q333" i="2" s="1"/>
  <c r="K333" i="2"/>
  <c r="A334" i="2"/>
  <c r="B334" i="2" s="1"/>
  <c r="C334" i="2"/>
  <c r="D334" i="2"/>
  <c r="F334" i="2"/>
  <c r="H334" i="2"/>
  <c r="J334" i="2"/>
  <c r="Q334" i="2" s="1"/>
  <c r="K334" i="2"/>
  <c r="A335" i="2"/>
  <c r="B335" i="2" s="1"/>
  <c r="C335" i="2"/>
  <c r="D335" i="2"/>
  <c r="F335" i="2"/>
  <c r="H335" i="2"/>
  <c r="J335" i="2"/>
  <c r="R335" i="2" s="1"/>
  <c r="K335" i="2"/>
  <c r="A336" i="2"/>
  <c r="B336" i="2" s="1"/>
  <c r="AE336" i="2" s="1"/>
  <c r="C336" i="2"/>
  <c r="D336" i="2"/>
  <c r="F336" i="2"/>
  <c r="H336" i="2"/>
  <c r="J336" i="2"/>
  <c r="Q336" i="2" s="1"/>
  <c r="K336" i="2"/>
  <c r="A337" i="2"/>
  <c r="B337" i="2" s="1"/>
  <c r="C337" i="2"/>
  <c r="D337" i="2"/>
  <c r="F337" i="2"/>
  <c r="H337" i="2"/>
  <c r="J337" i="2"/>
  <c r="M337" i="2" s="1"/>
  <c r="K337" i="2"/>
  <c r="A338" i="2"/>
  <c r="B338" i="2" s="1"/>
  <c r="C338" i="2"/>
  <c r="D338" i="2"/>
  <c r="F338" i="2"/>
  <c r="H338" i="2"/>
  <c r="J338" i="2"/>
  <c r="M338" i="2" s="1"/>
  <c r="K338" i="2"/>
  <c r="A339" i="2"/>
  <c r="B339" i="2" s="1"/>
  <c r="C339" i="2"/>
  <c r="D339" i="2"/>
  <c r="F339" i="2"/>
  <c r="H339" i="2"/>
  <c r="J339" i="2"/>
  <c r="K339" i="2"/>
  <c r="A340" i="2"/>
  <c r="B340" i="2" s="1"/>
  <c r="C340" i="2"/>
  <c r="D340" i="2"/>
  <c r="F340" i="2"/>
  <c r="H340" i="2"/>
  <c r="J340" i="2"/>
  <c r="M340" i="2" s="1"/>
  <c r="K340" i="2"/>
  <c r="A341" i="2"/>
  <c r="B341" i="2" s="1"/>
  <c r="C341" i="2"/>
  <c r="D341" i="2"/>
  <c r="F341" i="2"/>
  <c r="H341" i="2"/>
  <c r="J341" i="2"/>
  <c r="Q341" i="2" s="1"/>
  <c r="K341" i="2"/>
  <c r="A342" i="2"/>
  <c r="B342" i="2" s="1"/>
  <c r="AF342" i="2" s="1"/>
  <c r="C342" i="2"/>
  <c r="D342" i="2"/>
  <c r="F342" i="2"/>
  <c r="H342" i="2"/>
  <c r="J342" i="2"/>
  <c r="Q342" i="2" s="1"/>
  <c r="K342" i="2"/>
  <c r="A343" i="2"/>
  <c r="B343" i="2" s="1"/>
  <c r="C343" i="2"/>
  <c r="D343" i="2"/>
  <c r="F343" i="2"/>
  <c r="H343" i="2"/>
  <c r="J343" i="2"/>
  <c r="R343" i="2" s="1"/>
  <c r="K343" i="2"/>
  <c r="A344" i="2"/>
  <c r="B344" i="2" s="1"/>
  <c r="C344" i="2"/>
  <c r="D344" i="2"/>
  <c r="F344" i="2"/>
  <c r="H344" i="2"/>
  <c r="J344" i="2"/>
  <c r="Q344" i="2" s="1"/>
  <c r="K344" i="2"/>
  <c r="A345" i="2"/>
  <c r="B345" i="2" s="1"/>
  <c r="C345" i="2"/>
  <c r="D345" i="2"/>
  <c r="F345" i="2"/>
  <c r="H345" i="2"/>
  <c r="J345" i="2"/>
  <c r="M345" i="2" s="1"/>
  <c r="K345" i="2"/>
  <c r="A346" i="2"/>
  <c r="B346" i="2" s="1"/>
  <c r="C346" i="2"/>
  <c r="D346" i="2"/>
  <c r="F346" i="2"/>
  <c r="H346" i="2"/>
  <c r="J346" i="2"/>
  <c r="R346" i="2" s="1"/>
  <c r="K346" i="2"/>
  <c r="A347" i="2"/>
  <c r="B347" i="2" s="1"/>
  <c r="AE347" i="2" s="1"/>
  <c r="C347" i="2"/>
  <c r="D347" i="2"/>
  <c r="F347" i="2"/>
  <c r="H347" i="2"/>
  <c r="J347" i="2"/>
  <c r="M347" i="2" s="1"/>
  <c r="K347" i="2"/>
  <c r="A348" i="2"/>
  <c r="B348" i="2" s="1"/>
  <c r="C348" i="2"/>
  <c r="D348" i="2"/>
  <c r="F348" i="2"/>
  <c r="H348" i="2"/>
  <c r="J348" i="2"/>
  <c r="M348" i="2" s="1"/>
  <c r="K348" i="2"/>
  <c r="A349" i="2"/>
  <c r="B349" i="2" s="1"/>
  <c r="C349" i="2"/>
  <c r="D349" i="2"/>
  <c r="F349" i="2"/>
  <c r="H349" i="2"/>
  <c r="J349" i="2"/>
  <c r="Q349" i="2" s="1"/>
  <c r="K349" i="2"/>
  <c r="A350" i="2"/>
  <c r="B350" i="2" s="1"/>
  <c r="C350" i="2"/>
  <c r="D350" i="2"/>
  <c r="F350" i="2"/>
  <c r="H350" i="2"/>
  <c r="J350" i="2"/>
  <c r="Q350" i="2" s="1"/>
  <c r="K350" i="2"/>
  <c r="A351" i="2"/>
  <c r="B351" i="2" s="1"/>
  <c r="C351" i="2"/>
  <c r="D351" i="2"/>
  <c r="F351" i="2"/>
  <c r="H351" i="2"/>
  <c r="J351" i="2"/>
  <c r="R351" i="2" s="1"/>
  <c r="K351" i="2"/>
  <c r="A352" i="2"/>
  <c r="B352" i="2" s="1"/>
  <c r="C352" i="2"/>
  <c r="D352" i="2"/>
  <c r="F352" i="2"/>
  <c r="H352" i="2"/>
  <c r="J352" i="2"/>
  <c r="Q352" i="2" s="1"/>
  <c r="K352" i="2"/>
  <c r="A353" i="2"/>
  <c r="B353" i="2" s="1"/>
  <c r="C353" i="2"/>
  <c r="D353" i="2"/>
  <c r="F353" i="2"/>
  <c r="H353" i="2"/>
  <c r="J353" i="2"/>
  <c r="M353" i="2" s="1"/>
  <c r="K353" i="2"/>
  <c r="A354" i="2"/>
  <c r="B354" i="2" s="1"/>
  <c r="C354" i="2"/>
  <c r="D354" i="2"/>
  <c r="F354" i="2"/>
  <c r="H354" i="2"/>
  <c r="J354" i="2"/>
  <c r="K354" i="2"/>
  <c r="A355" i="2"/>
  <c r="B355" i="2" s="1"/>
  <c r="C355" i="2"/>
  <c r="D355" i="2"/>
  <c r="F355" i="2"/>
  <c r="H355" i="2"/>
  <c r="J355" i="2"/>
  <c r="M355" i="2" s="1"/>
  <c r="K355" i="2"/>
  <c r="A356" i="2"/>
  <c r="B356" i="2" s="1"/>
  <c r="C356" i="2"/>
  <c r="D356" i="2"/>
  <c r="F356" i="2"/>
  <c r="H356" i="2"/>
  <c r="J356" i="2"/>
  <c r="M356" i="2" s="1"/>
  <c r="K356" i="2"/>
  <c r="A357" i="2"/>
  <c r="B357" i="2" s="1"/>
  <c r="C357" i="2"/>
  <c r="D357" i="2"/>
  <c r="F357" i="2"/>
  <c r="H357" i="2"/>
  <c r="J357" i="2"/>
  <c r="Q357" i="2" s="1"/>
  <c r="K357" i="2"/>
  <c r="A358" i="2"/>
  <c r="B358" i="2" s="1"/>
  <c r="C358" i="2"/>
  <c r="D358" i="2"/>
  <c r="F358" i="2"/>
  <c r="H358" i="2"/>
  <c r="J358" i="2"/>
  <c r="Q358" i="2" s="1"/>
  <c r="K358" i="2"/>
  <c r="A359" i="2"/>
  <c r="B359" i="2" s="1"/>
  <c r="C359" i="2"/>
  <c r="D359" i="2"/>
  <c r="F359" i="2"/>
  <c r="H359" i="2"/>
  <c r="J359" i="2"/>
  <c r="R359" i="2" s="1"/>
  <c r="K359" i="2"/>
  <c r="A360" i="2"/>
  <c r="B360" i="2" s="1"/>
  <c r="C360" i="2"/>
  <c r="D360" i="2"/>
  <c r="F360" i="2"/>
  <c r="H360" i="2"/>
  <c r="J360" i="2"/>
  <c r="Q360" i="2" s="1"/>
  <c r="K360" i="2"/>
  <c r="A361" i="2"/>
  <c r="B361" i="2" s="1"/>
  <c r="C361" i="2"/>
  <c r="D361" i="2"/>
  <c r="F361" i="2"/>
  <c r="H361" i="2"/>
  <c r="J361" i="2"/>
  <c r="M361" i="2" s="1"/>
  <c r="K361" i="2"/>
  <c r="A362" i="2"/>
  <c r="B362" i="2" s="1"/>
  <c r="C362" i="2"/>
  <c r="D362" i="2"/>
  <c r="F362" i="2"/>
  <c r="H362" i="2"/>
  <c r="J362" i="2"/>
  <c r="R362" i="2" s="1"/>
  <c r="K362" i="2"/>
  <c r="A363" i="2"/>
  <c r="B363" i="2" s="1"/>
  <c r="C363" i="2"/>
  <c r="D363" i="2"/>
  <c r="F363" i="2"/>
  <c r="H363" i="2"/>
  <c r="J363" i="2"/>
  <c r="M363" i="2" s="1"/>
  <c r="K363" i="2"/>
  <c r="A364" i="2"/>
  <c r="B364" i="2" s="1"/>
  <c r="C364" i="2"/>
  <c r="D364" i="2"/>
  <c r="F364" i="2"/>
  <c r="H364" i="2"/>
  <c r="J364" i="2"/>
  <c r="M364" i="2" s="1"/>
  <c r="K364" i="2"/>
  <c r="A365" i="2"/>
  <c r="B365" i="2" s="1"/>
  <c r="C365" i="2"/>
  <c r="D365" i="2"/>
  <c r="F365" i="2"/>
  <c r="H365" i="2"/>
  <c r="J365" i="2"/>
  <c r="Q365" i="2" s="1"/>
  <c r="K365" i="2"/>
  <c r="A366" i="2"/>
  <c r="B366" i="2" s="1"/>
  <c r="C366" i="2"/>
  <c r="D366" i="2"/>
  <c r="F366" i="2"/>
  <c r="H366" i="2"/>
  <c r="J366" i="2"/>
  <c r="Q366" i="2" s="1"/>
  <c r="K366" i="2"/>
  <c r="A367" i="2"/>
  <c r="B367" i="2" s="1"/>
  <c r="C367" i="2"/>
  <c r="D367" i="2"/>
  <c r="F367" i="2"/>
  <c r="H367" i="2"/>
  <c r="J367" i="2"/>
  <c r="R367" i="2" s="1"/>
  <c r="K367" i="2"/>
  <c r="A368" i="2"/>
  <c r="B368" i="2" s="1"/>
  <c r="C368" i="2"/>
  <c r="D368" i="2"/>
  <c r="F368" i="2"/>
  <c r="H368" i="2"/>
  <c r="J368" i="2"/>
  <c r="Q368" i="2" s="1"/>
  <c r="K368" i="2"/>
  <c r="A369" i="2"/>
  <c r="B369" i="2" s="1"/>
  <c r="C369" i="2"/>
  <c r="D369" i="2"/>
  <c r="F369" i="2"/>
  <c r="H369" i="2"/>
  <c r="J369" i="2"/>
  <c r="M369" i="2" s="1"/>
  <c r="K369" i="2"/>
  <c r="A370" i="2"/>
  <c r="B370" i="2" s="1"/>
  <c r="C370" i="2"/>
  <c r="D370" i="2"/>
  <c r="F370" i="2"/>
  <c r="H370" i="2"/>
  <c r="J370" i="2"/>
  <c r="K370" i="2"/>
  <c r="A371" i="2"/>
  <c r="B371" i="2" s="1"/>
  <c r="C371" i="2"/>
  <c r="D371" i="2"/>
  <c r="F371" i="2"/>
  <c r="H371" i="2"/>
  <c r="J371" i="2"/>
  <c r="M371" i="2" s="1"/>
  <c r="N371" i="2" s="1"/>
  <c r="K371" i="2"/>
  <c r="A372" i="2"/>
  <c r="B372" i="2" s="1"/>
  <c r="C372" i="2"/>
  <c r="D372" i="2"/>
  <c r="F372" i="2"/>
  <c r="H372" i="2"/>
  <c r="J372" i="2"/>
  <c r="M372" i="2" s="1"/>
  <c r="K372" i="2"/>
  <c r="A373" i="2"/>
  <c r="B373" i="2" s="1"/>
  <c r="C373" i="2"/>
  <c r="D373" i="2"/>
  <c r="F373" i="2"/>
  <c r="H373" i="2"/>
  <c r="J373" i="2"/>
  <c r="Q373" i="2" s="1"/>
  <c r="K373" i="2"/>
  <c r="A374" i="2"/>
  <c r="B374" i="2" s="1"/>
  <c r="C374" i="2"/>
  <c r="D374" i="2"/>
  <c r="F374" i="2"/>
  <c r="H374" i="2"/>
  <c r="J374" i="2"/>
  <c r="K374" i="2"/>
  <c r="A375" i="2"/>
  <c r="B375" i="2" s="1"/>
  <c r="C375" i="2"/>
  <c r="D375" i="2"/>
  <c r="F375" i="2"/>
  <c r="H375" i="2"/>
  <c r="J375" i="2"/>
  <c r="R375" i="2" s="1"/>
  <c r="K375" i="2"/>
  <c r="A376" i="2"/>
  <c r="B376" i="2" s="1"/>
  <c r="C376" i="2"/>
  <c r="D376" i="2"/>
  <c r="F376" i="2"/>
  <c r="H376" i="2"/>
  <c r="J376" i="2"/>
  <c r="M376" i="2" s="1"/>
  <c r="K376" i="2"/>
  <c r="A377" i="2"/>
  <c r="B377" i="2" s="1"/>
  <c r="C377" i="2"/>
  <c r="D377" i="2"/>
  <c r="F377" i="2"/>
  <c r="H377" i="2"/>
  <c r="J377" i="2"/>
  <c r="K377" i="2"/>
  <c r="A378" i="2"/>
  <c r="B378" i="2" s="1"/>
  <c r="C378" i="2"/>
  <c r="D378" i="2"/>
  <c r="F378" i="2"/>
  <c r="H378" i="2"/>
  <c r="J378" i="2"/>
  <c r="K378" i="2"/>
  <c r="A379" i="2"/>
  <c r="B379" i="2" s="1"/>
  <c r="C379" i="2"/>
  <c r="D379" i="2"/>
  <c r="F379" i="2"/>
  <c r="H379" i="2"/>
  <c r="J379" i="2"/>
  <c r="M379" i="2" s="1"/>
  <c r="N379" i="2" s="1"/>
  <c r="K379" i="2"/>
  <c r="A380" i="2"/>
  <c r="B380" i="2" s="1"/>
  <c r="C380" i="2"/>
  <c r="D380" i="2"/>
  <c r="F380" i="2"/>
  <c r="H380" i="2"/>
  <c r="J380" i="2"/>
  <c r="M380" i="2" s="1"/>
  <c r="K380" i="2"/>
  <c r="A381" i="2"/>
  <c r="B381" i="2" s="1"/>
  <c r="C381" i="2"/>
  <c r="D381" i="2"/>
  <c r="F381" i="2"/>
  <c r="H381" i="2"/>
  <c r="J381" i="2"/>
  <c r="Q381" i="2" s="1"/>
  <c r="K381" i="2"/>
  <c r="A382" i="2"/>
  <c r="B382" i="2" s="1"/>
  <c r="C382" i="2"/>
  <c r="D382" i="2"/>
  <c r="F382" i="2"/>
  <c r="H382" i="2"/>
  <c r="J382" i="2"/>
  <c r="Q382" i="2" s="1"/>
  <c r="K382" i="2"/>
  <c r="A383" i="2"/>
  <c r="B383" i="2" s="1"/>
  <c r="C383" i="2"/>
  <c r="D383" i="2"/>
  <c r="F383" i="2"/>
  <c r="H383" i="2"/>
  <c r="J383" i="2"/>
  <c r="M383" i="2" s="1"/>
  <c r="K383" i="2"/>
  <c r="A384" i="2"/>
  <c r="B384" i="2" s="1"/>
  <c r="C384" i="2"/>
  <c r="D384" i="2"/>
  <c r="F384" i="2"/>
  <c r="H384" i="2"/>
  <c r="J384" i="2"/>
  <c r="K384" i="2"/>
  <c r="A385" i="2"/>
  <c r="B385" i="2" s="1"/>
  <c r="C385" i="2"/>
  <c r="D385" i="2"/>
  <c r="F385" i="2"/>
  <c r="H385" i="2"/>
  <c r="J385" i="2"/>
  <c r="M385" i="2" s="1"/>
  <c r="K385" i="2"/>
  <c r="A386" i="2"/>
  <c r="B386" i="2" s="1"/>
  <c r="C386" i="2"/>
  <c r="D386" i="2"/>
  <c r="F386" i="2"/>
  <c r="H386" i="2"/>
  <c r="J386" i="2"/>
  <c r="M386" i="2" s="1"/>
  <c r="N386" i="2" s="1"/>
  <c r="K386" i="2"/>
  <c r="A387" i="2"/>
  <c r="B387" i="2" s="1"/>
  <c r="C387" i="2"/>
  <c r="D387" i="2"/>
  <c r="F387" i="2"/>
  <c r="H387" i="2"/>
  <c r="J387" i="2"/>
  <c r="M387" i="2" s="1"/>
  <c r="N387" i="2" s="1"/>
  <c r="K387" i="2"/>
  <c r="A388" i="2"/>
  <c r="B388" i="2" s="1"/>
  <c r="C388" i="2"/>
  <c r="D388" i="2"/>
  <c r="F388" i="2"/>
  <c r="H388" i="2"/>
  <c r="J388" i="2"/>
  <c r="M388" i="2" s="1"/>
  <c r="N388" i="2" s="1"/>
  <c r="K388" i="2"/>
  <c r="A389" i="2"/>
  <c r="B389" i="2" s="1"/>
  <c r="C389" i="2"/>
  <c r="D389" i="2"/>
  <c r="F389" i="2"/>
  <c r="H389" i="2"/>
  <c r="J389" i="2"/>
  <c r="Q389" i="2" s="1"/>
  <c r="K389" i="2"/>
  <c r="A390" i="2"/>
  <c r="B390" i="2" s="1"/>
  <c r="C390" i="2"/>
  <c r="D390" i="2"/>
  <c r="F390" i="2"/>
  <c r="H390" i="2"/>
  <c r="J390" i="2"/>
  <c r="K390" i="2"/>
  <c r="A391" i="2"/>
  <c r="B391" i="2" s="1"/>
  <c r="C391" i="2"/>
  <c r="D391" i="2"/>
  <c r="F391" i="2"/>
  <c r="H391" i="2"/>
  <c r="J391" i="2"/>
  <c r="M391" i="2" s="1"/>
  <c r="N391" i="2" s="1"/>
  <c r="K391" i="2"/>
  <c r="A392" i="2"/>
  <c r="B392" i="2" s="1"/>
  <c r="C392" i="2"/>
  <c r="D392" i="2"/>
  <c r="F392" i="2"/>
  <c r="H392" i="2"/>
  <c r="J392" i="2"/>
  <c r="K392" i="2"/>
  <c r="A393" i="2"/>
  <c r="B393" i="2" s="1"/>
  <c r="C393" i="2"/>
  <c r="D393" i="2"/>
  <c r="F393" i="2"/>
  <c r="H393" i="2"/>
  <c r="J393" i="2"/>
  <c r="K393" i="2"/>
  <c r="A394" i="2"/>
  <c r="B394" i="2" s="1"/>
  <c r="C394" i="2"/>
  <c r="D394" i="2"/>
  <c r="F394" i="2"/>
  <c r="H394" i="2"/>
  <c r="J394" i="2"/>
  <c r="Q394" i="2" s="1"/>
  <c r="K394" i="2"/>
  <c r="A395" i="2"/>
  <c r="B395" i="2" s="1"/>
  <c r="C395" i="2"/>
  <c r="D395" i="2"/>
  <c r="F395" i="2"/>
  <c r="H395" i="2"/>
  <c r="J395" i="2"/>
  <c r="K395" i="2"/>
  <c r="A396" i="2"/>
  <c r="B396" i="2" s="1"/>
  <c r="C396" i="2"/>
  <c r="D396" i="2"/>
  <c r="F396" i="2"/>
  <c r="H396" i="2"/>
  <c r="J396" i="2"/>
  <c r="M396" i="2" s="1"/>
  <c r="N396" i="2" s="1"/>
  <c r="K396" i="2"/>
  <c r="A397" i="2"/>
  <c r="B397" i="2" s="1"/>
  <c r="C397" i="2"/>
  <c r="D397" i="2"/>
  <c r="F397" i="2"/>
  <c r="H397" i="2"/>
  <c r="J397" i="2"/>
  <c r="K397" i="2"/>
  <c r="A398" i="2"/>
  <c r="B398" i="2" s="1"/>
  <c r="C398" i="2"/>
  <c r="D398" i="2"/>
  <c r="F398" i="2"/>
  <c r="H398" i="2"/>
  <c r="J398" i="2"/>
  <c r="K398" i="2"/>
  <c r="A399" i="2"/>
  <c r="B399" i="2" s="1"/>
  <c r="C399" i="2"/>
  <c r="D399" i="2"/>
  <c r="F399" i="2"/>
  <c r="H399" i="2"/>
  <c r="J399" i="2"/>
  <c r="M399" i="2" s="1"/>
  <c r="N399" i="2" s="1"/>
  <c r="K399" i="2"/>
  <c r="A400" i="2"/>
  <c r="B400" i="2" s="1"/>
  <c r="C400" i="2"/>
  <c r="D400" i="2"/>
  <c r="F400" i="2"/>
  <c r="H400" i="2"/>
  <c r="J400" i="2"/>
  <c r="M400" i="2" s="1"/>
  <c r="K400" i="2"/>
  <c r="A401" i="2"/>
  <c r="B401" i="2" s="1"/>
  <c r="C401" i="2"/>
  <c r="D401" i="2"/>
  <c r="F401" i="2"/>
  <c r="H401" i="2"/>
  <c r="J401" i="2"/>
  <c r="M401" i="2" s="1"/>
  <c r="N401" i="2" s="1"/>
  <c r="K401" i="2"/>
  <c r="A402" i="2"/>
  <c r="B402" i="2" s="1"/>
  <c r="C402" i="2"/>
  <c r="D402" i="2"/>
  <c r="F402" i="2"/>
  <c r="H402" i="2"/>
  <c r="J402" i="2"/>
  <c r="M402" i="2" s="1"/>
  <c r="K402" i="2"/>
  <c r="A403" i="2"/>
  <c r="B403" i="2" s="1"/>
  <c r="C403" i="2"/>
  <c r="D403" i="2"/>
  <c r="F403" i="2"/>
  <c r="H403" i="2"/>
  <c r="J403" i="2"/>
  <c r="K403" i="2"/>
  <c r="A404" i="2"/>
  <c r="B404" i="2" s="1"/>
  <c r="C404" i="2"/>
  <c r="D404" i="2"/>
  <c r="F404" i="2"/>
  <c r="H404" i="2"/>
  <c r="J404" i="2"/>
  <c r="M404" i="2" s="1"/>
  <c r="N404" i="2" s="1"/>
  <c r="K404" i="2"/>
  <c r="A405" i="2"/>
  <c r="B405" i="2" s="1"/>
  <c r="C405" i="2"/>
  <c r="D405" i="2"/>
  <c r="F405" i="2"/>
  <c r="H405" i="2"/>
  <c r="J405" i="2"/>
  <c r="M405" i="2" s="1"/>
  <c r="K405" i="2"/>
  <c r="A406" i="2"/>
  <c r="B406" i="2" s="1"/>
  <c r="C406" i="2"/>
  <c r="D406" i="2"/>
  <c r="F406" i="2"/>
  <c r="H406" i="2"/>
  <c r="J406" i="2"/>
  <c r="M406" i="2" s="1"/>
  <c r="K406" i="2"/>
  <c r="A407" i="2"/>
  <c r="B407" i="2" s="1"/>
  <c r="C407" i="2"/>
  <c r="D407" i="2"/>
  <c r="F407" i="2"/>
  <c r="H407" i="2"/>
  <c r="J407" i="2"/>
  <c r="Q407" i="2" s="1"/>
  <c r="K407" i="2"/>
  <c r="A408" i="2"/>
  <c r="B408" i="2" s="1"/>
  <c r="C408" i="2"/>
  <c r="D408" i="2"/>
  <c r="F408" i="2"/>
  <c r="H408" i="2"/>
  <c r="J408" i="2"/>
  <c r="R408" i="2" s="1"/>
  <c r="K408" i="2"/>
  <c r="A409" i="2"/>
  <c r="B409" i="2" s="1"/>
  <c r="C409" i="2"/>
  <c r="D409" i="2"/>
  <c r="F409" i="2"/>
  <c r="H409" i="2"/>
  <c r="J409" i="2"/>
  <c r="K409" i="2"/>
  <c r="A410" i="2"/>
  <c r="B410" i="2" s="1"/>
  <c r="C410" i="2"/>
  <c r="D410" i="2"/>
  <c r="F410" i="2"/>
  <c r="H410" i="2"/>
  <c r="J410" i="2"/>
  <c r="K410" i="2"/>
  <c r="A411" i="2"/>
  <c r="B411" i="2" s="1"/>
  <c r="C411" i="2"/>
  <c r="D411" i="2"/>
  <c r="F411" i="2"/>
  <c r="H411" i="2"/>
  <c r="J411" i="2"/>
  <c r="K411" i="2"/>
  <c r="A412" i="2"/>
  <c r="B412" i="2" s="1"/>
  <c r="C412" i="2"/>
  <c r="D412" i="2"/>
  <c r="F412" i="2"/>
  <c r="H412" i="2"/>
  <c r="J412" i="2"/>
  <c r="M412" i="2" s="1"/>
  <c r="N412" i="2" s="1"/>
  <c r="K412" i="2"/>
  <c r="A413" i="2"/>
  <c r="B413" i="2" s="1"/>
  <c r="C413" i="2"/>
  <c r="D413" i="2"/>
  <c r="F413" i="2"/>
  <c r="H413" i="2"/>
  <c r="J413" i="2"/>
  <c r="M413" i="2" s="1"/>
  <c r="K413" i="2"/>
  <c r="A414" i="2"/>
  <c r="B414" i="2" s="1"/>
  <c r="C414" i="2"/>
  <c r="D414" i="2"/>
  <c r="F414" i="2"/>
  <c r="H414" i="2"/>
  <c r="J414" i="2"/>
  <c r="M414" i="2" s="1"/>
  <c r="K414" i="2"/>
  <c r="A415" i="2"/>
  <c r="B415" i="2" s="1"/>
  <c r="C415" i="2"/>
  <c r="D415" i="2"/>
  <c r="F415" i="2"/>
  <c r="H415" i="2"/>
  <c r="J415" i="2"/>
  <c r="Q415" i="2" s="1"/>
  <c r="K415" i="2"/>
  <c r="A416" i="2"/>
  <c r="B416" i="2" s="1"/>
  <c r="C416" i="2"/>
  <c r="D416" i="2"/>
  <c r="F416" i="2"/>
  <c r="H416" i="2"/>
  <c r="J416" i="2"/>
  <c r="R416" i="2" s="1"/>
  <c r="K416" i="2"/>
  <c r="A417" i="2"/>
  <c r="B417" i="2" s="1"/>
  <c r="C417" i="2"/>
  <c r="D417" i="2"/>
  <c r="F417" i="2"/>
  <c r="H417" i="2"/>
  <c r="J417" i="2"/>
  <c r="K417" i="2"/>
  <c r="A418" i="2"/>
  <c r="B418" i="2" s="1"/>
  <c r="C418" i="2"/>
  <c r="D418" i="2"/>
  <c r="F418" i="2"/>
  <c r="H418" i="2"/>
  <c r="J418" i="2"/>
  <c r="Q418" i="2" s="1"/>
  <c r="K418" i="2"/>
  <c r="A419" i="2"/>
  <c r="B419" i="2" s="1"/>
  <c r="C419" i="2"/>
  <c r="D419" i="2"/>
  <c r="F419" i="2"/>
  <c r="H419" i="2"/>
  <c r="J419" i="2"/>
  <c r="M419" i="2" s="1"/>
  <c r="K419" i="2"/>
  <c r="A420" i="2"/>
  <c r="B420" i="2" s="1"/>
  <c r="C420" i="2"/>
  <c r="D420" i="2"/>
  <c r="F420" i="2"/>
  <c r="H420" i="2"/>
  <c r="J420" i="2"/>
  <c r="M420" i="2" s="1"/>
  <c r="N420" i="2" s="1"/>
  <c r="K420" i="2"/>
  <c r="A421" i="2"/>
  <c r="B421" i="2" s="1"/>
  <c r="C421" i="2"/>
  <c r="D421" i="2"/>
  <c r="F421" i="2"/>
  <c r="H421" i="2"/>
  <c r="J421" i="2"/>
  <c r="M421" i="2" s="1"/>
  <c r="N421" i="2" s="1"/>
  <c r="K421" i="2"/>
  <c r="A422" i="2"/>
  <c r="B422" i="2" s="1"/>
  <c r="C422" i="2"/>
  <c r="D422" i="2"/>
  <c r="F422" i="2"/>
  <c r="H422" i="2"/>
  <c r="J422" i="2"/>
  <c r="M422" i="2" s="1"/>
  <c r="K422" i="2"/>
  <c r="A423" i="2"/>
  <c r="B423" i="2" s="1"/>
  <c r="C423" i="2"/>
  <c r="D423" i="2"/>
  <c r="F423" i="2"/>
  <c r="H423" i="2"/>
  <c r="J423" i="2"/>
  <c r="Q423" i="2" s="1"/>
  <c r="K423" i="2"/>
  <c r="A424" i="2"/>
  <c r="B424" i="2" s="1"/>
  <c r="C424" i="2"/>
  <c r="D424" i="2"/>
  <c r="F424" i="2"/>
  <c r="H424" i="2"/>
  <c r="J424" i="2"/>
  <c r="R424" i="2" s="1"/>
  <c r="K424" i="2"/>
  <c r="A425" i="2"/>
  <c r="B425" i="2" s="1"/>
  <c r="C425" i="2"/>
  <c r="D425" i="2"/>
  <c r="F425" i="2"/>
  <c r="H425" i="2"/>
  <c r="J425" i="2"/>
  <c r="M425" i="2" s="1"/>
  <c r="K425" i="2"/>
  <c r="A426" i="2"/>
  <c r="B426" i="2" s="1"/>
  <c r="C426" i="2"/>
  <c r="D426" i="2"/>
  <c r="F426" i="2"/>
  <c r="H426" i="2"/>
  <c r="J426" i="2"/>
  <c r="K426" i="2"/>
  <c r="A427" i="2"/>
  <c r="B427" i="2" s="1"/>
  <c r="C427" i="2"/>
  <c r="D427" i="2"/>
  <c r="F427" i="2"/>
  <c r="H427" i="2"/>
  <c r="J427" i="2"/>
  <c r="M427" i="2" s="1"/>
  <c r="K427" i="2"/>
  <c r="A428" i="2"/>
  <c r="B428" i="2" s="1"/>
  <c r="C428" i="2"/>
  <c r="D428" i="2"/>
  <c r="F428" i="2"/>
  <c r="H428" i="2"/>
  <c r="J428" i="2"/>
  <c r="M428" i="2" s="1"/>
  <c r="N428" i="2" s="1"/>
  <c r="K428" i="2"/>
  <c r="A429" i="2"/>
  <c r="B429" i="2" s="1"/>
  <c r="C429" i="2"/>
  <c r="D429" i="2"/>
  <c r="F429" i="2"/>
  <c r="H429" i="2"/>
  <c r="J429" i="2"/>
  <c r="K429" i="2"/>
  <c r="A430" i="2"/>
  <c r="B430" i="2" s="1"/>
  <c r="C430" i="2"/>
  <c r="D430" i="2"/>
  <c r="F430" i="2"/>
  <c r="H430" i="2"/>
  <c r="J430" i="2"/>
  <c r="K430" i="2"/>
  <c r="A431" i="2"/>
  <c r="B431" i="2" s="1"/>
  <c r="C431" i="2"/>
  <c r="D431" i="2"/>
  <c r="F431" i="2"/>
  <c r="H431" i="2"/>
  <c r="J431" i="2"/>
  <c r="Q431" i="2" s="1"/>
  <c r="K431" i="2"/>
  <c r="A432" i="2"/>
  <c r="B432" i="2" s="1"/>
  <c r="C432" i="2"/>
  <c r="D432" i="2"/>
  <c r="F432" i="2"/>
  <c r="H432" i="2"/>
  <c r="J432" i="2"/>
  <c r="K432" i="2"/>
  <c r="A433" i="2"/>
  <c r="B433" i="2" s="1"/>
  <c r="C433" i="2"/>
  <c r="D433" i="2"/>
  <c r="F433" i="2"/>
  <c r="H433" i="2"/>
  <c r="J433" i="2"/>
  <c r="M433" i="2" s="1"/>
  <c r="K433" i="2"/>
  <c r="A434" i="2"/>
  <c r="B434" i="2" s="1"/>
  <c r="C434" i="2"/>
  <c r="D434" i="2"/>
  <c r="F434" i="2"/>
  <c r="H434" i="2"/>
  <c r="J434" i="2"/>
  <c r="R434" i="2" s="1"/>
  <c r="K434" i="2"/>
  <c r="A435" i="2"/>
  <c r="B435" i="2" s="1"/>
  <c r="C435" i="2"/>
  <c r="D435" i="2"/>
  <c r="F435" i="2"/>
  <c r="H435" i="2"/>
  <c r="J435" i="2"/>
  <c r="M435" i="2" s="1"/>
  <c r="K435" i="2"/>
  <c r="A436" i="2"/>
  <c r="B436" i="2" s="1"/>
  <c r="C436" i="2"/>
  <c r="D436" i="2"/>
  <c r="F436" i="2"/>
  <c r="H436" i="2"/>
  <c r="J436" i="2"/>
  <c r="M436" i="2" s="1"/>
  <c r="K436" i="2"/>
  <c r="A437" i="2"/>
  <c r="B437" i="2" s="1"/>
  <c r="C437" i="2"/>
  <c r="D437" i="2"/>
  <c r="F437" i="2"/>
  <c r="H437" i="2"/>
  <c r="J437" i="2"/>
  <c r="M437" i="2" s="1"/>
  <c r="N437" i="2" s="1"/>
  <c r="K437" i="2"/>
  <c r="A438" i="2"/>
  <c r="B438" i="2" s="1"/>
  <c r="C438" i="2"/>
  <c r="D438" i="2"/>
  <c r="F438" i="2"/>
  <c r="H438" i="2"/>
  <c r="J438" i="2"/>
  <c r="M438" i="2" s="1"/>
  <c r="N438" i="2" s="1"/>
  <c r="K438" i="2"/>
  <c r="A439" i="2"/>
  <c r="B439" i="2" s="1"/>
  <c r="C439" i="2"/>
  <c r="D439" i="2"/>
  <c r="F439" i="2"/>
  <c r="H439" i="2"/>
  <c r="J439" i="2"/>
  <c r="K439" i="2"/>
  <c r="A440" i="2"/>
  <c r="B440" i="2" s="1"/>
  <c r="C440" i="2"/>
  <c r="D440" i="2"/>
  <c r="F440" i="2"/>
  <c r="H440" i="2"/>
  <c r="J440" i="2"/>
  <c r="R440" i="2" s="1"/>
  <c r="K440" i="2"/>
  <c r="A441" i="2"/>
  <c r="B441" i="2" s="1"/>
  <c r="C441" i="2"/>
  <c r="D441" i="2"/>
  <c r="F441" i="2"/>
  <c r="H441" i="2"/>
  <c r="J441" i="2"/>
  <c r="K441" i="2"/>
  <c r="A442" i="2"/>
  <c r="B442" i="2" s="1"/>
  <c r="C442" i="2"/>
  <c r="D442" i="2"/>
  <c r="F442" i="2"/>
  <c r="H442" i="2"/>
  <c r="J442" i="2"/>
  <c r="K442" i="2"/>
  <c r="A443" i="2"/>
  <c r="B443" i="2" s="1"/>
  <c r="C443" i="2"/>
  <c r="D443" i="2"/>
  <c r="F443" i="2"/>
  <c r="H443" i="2"/>
  <c r="J443" i="2"/>
  <c r="M443" i="2" s="1"/>
  <c r="N443" i="2" s="1"/>
  <c r="K443" i="2"/>
  <c r="A444" i="2"/>
  <c r="B444" i="2" s="1"/>
  <c r="C444" i="2"/>
  <c r="D444" i="2"/>
  <c r="F444" i="2"/>
  <c r="H444" i="2"/>
  <c r="J444" i="2"/>
  <c r="K444" i="2"/>
  <c r="A445" i="2"/>
  <c r="B445" i="2" s="1"/>
  <c r="C445" i="2"/>
  <c r="D445" i="2"/>
  <c r="F445" i="2"/>
  <c r="H445" i="2"/>
  <c r="J445" i="2"/>
  <c r="M445" i="2" s="1"/>
  <c r="K445" i="2"/>
  <c r="A446" i="2"/>
  <c r="B446" i="2" s="1"/>
  <c r="C446" i="2"/>
  <c r="D446" i="2"/>
  <c r="F446" i="2"/>
  <c r="H446" i="2"/>
  <c r="J446" i="2"/>
  <c r="Q446" i="2" s="1"/>
  <c r="K446" i="2"/>
  <c r="A447" i="2"/>
  <c r="B447" i="2" s="1"/>
  <c r="C447" i="2"/>
  <c r="D447" i="2"/>
  <c r="F447" i="2"/>
  <c r="H447" i="2"/>
  <c r="J447" i="2"/>
  <c r="M447" i="2" s="1"/>
  <c r="K447" i="2"/>
  <c r="A448" i="2"/>
  <c r="B448" i="2" s="1"/>
  <c r="C448" i="2"/>
  <c r="D448" i="2"/>
  <c r="F448" i="2"/>
  <c r="H448" i="2"/>
  <c r="J448" i="2"/>
  <c r="R448" i="2" s="1"/>
  <c r="K448" i="2"/>
  <c r="A449" i="2"/>
  <c r="B449" i="2" s="1"/>
  <c r="C449" i="2"/>
  <c r="D449" i="2"/>
  <c r="F449" i="2"/>
  <c r="H449" i="2"/>
  <c r="J449" i="2"/>
  <c r="M449" i="2" s="1"/>
  <c r="K449" i="2"/>
  <c r="A450" i="2"/>
  <c r="B450" i="2" s="1"/>
  <c r="C450" i="2"/>
  <c r="D450" i="2"/>
  <c r="F450" i="2"/>
  <c r="H450" i="2"/>
  <c r="J450" i="2"/>
  <c r="Q450" i="2" s="1"/>
  <c r="K450" i="2"/>
  <c r="A451" i="2"/>
  <c r="B451" i="2" s="1"/>
  <c r="C451" i="2"/>
  <c r="D451" i="2"/>
  <c r="F451" i="2"/>
  <c r="H451" i="2"/>
  <c r="J451" i="2"/>
  <c r="R451" i="2" s="1"/>
  <c r="K451" i="2"/>
  <c r="A452" i="2"/>
  <c r="B452" i="2" s="1"/>
  <c r="C452" i="2"/>
  <c r="D452" i="2"/>
  <c r="F452" i="2"/>
  <c r="H452" i="2"/>
  <c r="J452" i="2"/>
  <c r="M452" i="2" s="1"/>
  <c r="N452" i="2" s="1"/>
  <c r="K452" i="2"/>
  <c r="A453" i="2"/>
  <c r="B453" i="2" s="1"/>
  <c r="C453" i="2"/>
  <c r="D453" i="2"/>
  <c r="F453" i="2"/>
  <c r="H453" i="2"/>
  <c r="J453" i="2"/>
  <c r="M453" i="2" s="1"/>
  <c r="K453" i="2"/>
  <c r="A454" i="2"/>
  <c r="B454" i="2" s="1"/>
  <c r="C454" i="2"/>
  <c r="D454" i="2"/>
  <c r="F454" i="2"/>
  <c r="H454" i="2"/>
  <c r="J454" i="2"/>
  <c r="R454" i="2" s="1"/>
  <c r="K454" i="2"/>
  <c r="A455" i="2"/>
  <c r="B455" i="2" s="1"/>
  <c r="C455" i="2"/>
  <c r="D455" i="2"/>
  <c r="F455" i="2"/>
  <c r="H455" i="2"/>
  <c r="J455" i="2"/>
  <c r="M455" i="2" s="1"/>
  <c r="K455" i="2"/>
  <c r="A456" i="2"/>
  <c r="B456" i="2" s="1"/>
  <c r="C456" i="2"/>
  <c r="D456" i="2"/>
  <c r="F456" i="2"/>
  <c r="H456" i="2"/>
  <c r="J456" i="2"/>
  <c r="R456" i="2" s="1"/>
  <c r="K456" i="2"/>
  <c r="A457" i="2"/>
  <c r="B457" i="2" s="1"/>
  <c r="C457" i="2"/>
  <c r="D457" i="2"/>
  <c r="F457" i="2"/>
  <c r="H457" i="2"/>
  <c r="J457" i="2"/>
  <c r="K457" i="2"/>
  <c r="A458" i="2"/>
  <c r="B458" i="2" s="1"/>
  <c r="C458" i="2"/>
  <c r="D458" i="2"/>
  <c r="F458" i="2"/>
  <c r="H458" i="2"/>
  <c r="J458" i="2"/>
  <c r="Q458" i="2" s="1"/>
  <c r="K458" i="2"/>
  <c r="A459" i="2"/>
  <c r="B459" i="2" s="1"/>
  <c r="C459" i="2"/>
  <c r="D459" i="2"/>
  <c r="F459" i="2"/>
  <c r="H459" i="2"/>
  <c r="J459" i="2"/>
  <c r="R459" i="2" s="1"/>
  <c r="K459" i="2"/>
  <c r="A460" i="2"/>
  <c r="B460" i="2" s="1"/>
  <c r="C460" i="2"/>
  <c r="D460" i="2"/>
  <c r="F460" i="2"/>
  <c r="H460" i="2"/>
  <c r="J460" i="2"/>
  <c r="M460" i="2" s="1"/>
  <c r="N460" i="2" s="1"/>
  <c r="K460" i="2"/>
  <c r="A461" i="2"/>
  <c r="B461" i="2" s="1"/>
  <c r="C461" i="2"/>
  <c r="D461" i="2"/>
  <c r="F461" i="2"/>
  <c r="H461" i="2"/>
  <c r="J461" i="2"/>
  <c r="M461" i="2" s="1"/>
  <c r="N461" i="2" s="1"/>
  <c r="K461" i="2"/>
  <c r="A462" i="2"/>
  <c r="B462" i="2" s="1"/>
  <c r="C462" i="2"/>
  <c r="D462" i="2"/>
  <c r="F462" i="2"/>
  <c r="H462" i="2"/>
  <c r="J462" i="2"/>
  <c r="Q462" i="2" s="1"/>
  <c r="K462" i="2"/>
  <c r="A463" i="2"/>
  <c r="B463" i="2" s="1"/>
  <c r="C463" i="2"/>
  <c r="D463" i="2"/>
  <c r="F463" i="2"/>
  <c r="H463" i="2"/>
  <c r="J463" i="2"/>
  <c r="M463" i="2" s="1"/>
  <c r="K463" i="2"/>
  <c r="A464" i="2"/>
  <c r="B464" i="2" s="1"/>
  <c r="C464" i="2"/>
  <c r="D464" i="2"/>
  <c r="F464" i="2"/>
  <c r="H464" i="2"/>
  <c r="J464" i="2"/>
  <c r="K464" i="2"/>
  <c r="A465" i="2"/>
  <c r="B465" i="2" s="1"/>
  <c r="C465" i="2"/>
  <c r="D465" i="2"/>
  <c r="F465" i="2"/>
  <c r="H465" i="2"/>
  <c r="J465" i="2"/>
  <c r="R465" i="2" s="1"/>
  <c r="K465" i="2"/>
  <c r="A466" i="2"/>
  <c r="B466" i="2" s="1"/>
  <c r="C466" i="2"/>
  <c r="D466" i="2"/>
  <c r="F466" i="2"/>
  <c r="H466" i="2"/>
  <c r="J466" i="2"/>
  <c r="Q466" i="2" s="1"/>
  <c r="K466" i="2"/>
  <c r="A467" i="2"/>
  <c r="B467" i="2" s="1"/>
  <c r="C467" i="2"/>
  <c r="D467" i="2"/>
  <c r="F467" i="2"/>
  <c r="H467" i="2"/>
  <c r="J467" i="2"/>
  <c r="M467" i="2" s="1"/>
  <c r="K467" i="2"/>
  <c r="A468" i="2"/>
  <c r="B468" i="2" s="1"/>
  <c r="C468" i="2"/>
  <c r="D468" i="2"/>
  <c r="F468" i="2"/>
  <c r="H468" i="2"/>
  <c r="J468" i="2"/>
  <c r="M468" i="2" s="1"/>
  <c r="N468" i="2" s="1"/>
  <c r="K468" i="2"/>
  <c r="A469" i="2"/>
  <c r="B469" i="2" s="1"/>
  <c r="C469" i="2"/>
  <c r="D469" i="2"/>
  <c r="F469" i="2"/>
  <c r="H469" i="2"/>
  <c r="J469" i="2"/>
  <c r="M469" i="2" s="1"/>
  <c r="N469" i="2" s="1"/>
  <c r="K469" i="2"/>
  <c r="A470" i="2"/>
  <c r="B470" i="2" s="1"/>
  <c r="C470" i="2"/>
  <c r="D470" i="2"/>
  <c r="F470" i="2"/>
  <c r="H470" i="2"/>
  <c r="J470" i="2"/>
  <c r="M470" i="2" s="1"/>
  <c r="N470" i="2" s="1"/>
  <c r="K470" i="2"/>
  <c r="A471" i="2"/>
  <c r="B471" i="2" s="1"/>
  <c r="C471" i="2"/>
  <c r="D471" i="2"/>
  <c r="F471" i="2"/>
  <c r="H471" i="2"/>
  <c r="J471" i="2"/>
  <c r="M471" i="2" s="1"/>
  <c r="K471" i="2"/>
  <c r="A472" i="2"/>
  <c r="B472" i="2" s="1"/>
  <c r="C472" i="2"/>
  <c r="D472" i="2"/>
  <c r="F472" i="2"/>
  <c r="H472" i="2"/>
  <c r="J472" i="2"/>
  <c r="K472" i="2"/>
  <c r="A473" i="2"/>
  <c r="B473" i="2" s="1"/>
  <c r="C473" i="2"/>
  <c r="D473" i="2"/>
  <c r="F473" i="2"/>
  <c r="H473" i="2"/>
  <c r="J473" i="2"/>
  <c r="Q473" i="2" s="1"/>
  <c r="K473" i="2"/>
  <c r="A474" i="2"/>
  <c r="B474" i="2" s="1"/>
  <c r="C474" i="2"/>
  <c r="D474" i="2"/>
  <c r="F474" i="2"/>
  <c r="H474" i="2"/>
  <c r="J474" i="2"/>
  <c r="Q474" i="2" s="1"/>
  <c r="K474" i="2"/>
  <c r="A475" i="2"/>
  <c r="B475" i="2" s="1"/>
  <c r="C475" i="2"/>
  <c r="D475" i="2"/>
  <c r="F475" i="2"/>
  <c r="H475" i="2"/>
  <c r="J475" i="2"/>
  <c r="R475" i="2" s="1"/>
  <c r="K475" i="2"/>
  <c r="A476" i="2"/>
  <c r="B476" i="2" s="1"/>
  <c r="C476" i="2"/>
  <c r="D476" i="2"/>
  <c r="F476" i="2"/>
  <c r="H476" i="2"/>
  <c r="J476" i="2"/>
  <c r="K476" i="2"/>
  <c r="A477" i="2"/>
  <c r="B477" i="2" s="1"/>
  <c r="C477" i="2"/>
  <c r="D477" i="2"/>
  <c r="F477" i="2"/>
  <c r="H477" i="2"/>
  <c r="J477" i="2"/>
  <c r="M477" i="2" s="1"/>
  <c r="N477" i="2" s="1"/>
  <c r="K477" i="2"/>
  <c r="A478" i="2"/>
  <c r="B478" i="2" s="1"/>
  <c r="C478" i="2"/>
  <c r="D478" i="2"/>
  <c r="F478" i="2"/>
  <c r="H478" i="2"/>
  <c r="J478" i="2"/>
  <c r="K478" i="2"/>
  <c r="A479" i="2"/>
  <c r="B479" i="2" s="1"/>
  <c r="C479" i="2"/>
  <c r="D479" i="2"/>
  <c r="F479" i="2"/>
  <c r="H479" i="2"/>
  <c r="J479" i="2"/>
  <c r="M479" i="2" s="1"/>
  <c r="K479" i="2"/>
  <c r="A480" i="2"/>
  <c r="B480" i="2" s="1"/>
  <c r="C480" i="2"/>
  <c r="D480" i="2"/>
  <c r="F480" i="2"/>
  <c r="H480" i="2"/>
  <c r="J480" i="2"/>
  <c r="Q480" i="2" s="1"/>
  <c r="K480" i="2"/>
  <c r="A481" i="2"/>
  <c r="B481" i="2" s="1"/>
  <c r="C481" i="2"/>
  <c r="D481" i="2"/>
  <c r="F481" i="2"/>
  <c r="H481" i="2"/>
  <c r="J481" i="2"/>
  <c r="Q481" i="2" s="1"/>
  <c r="K481" i="2"/>
  <c r="A482" i="2"/>
  <c r="B482" i="2" s="1"/>
  <c r="C482" i="2"/>
  <c r="D482" i="2"/>
  <c r="F482" i="2"/>
  <c r="H482" i="2"/>
  <c r="J482" i="2"/>
  <c r="Q482" i="2" s="1"/>
  <c r="K482" i="2"/>
  <c r="A483" i="2"/>
  <c r="B483" i="2" s="1"/>
  <c r="C483" i="2"/>
  <c r="D483" i="2"/>
  <c r="F483" i="2"/>
  <c r="H483" i="2"/>
  <c r="J483" i="2"/>
  <c r="R483" i="2" s="1"/>
  <c r="K483" i="2"/>
  <c r="A484" i="2"/>
  <c r="B484" i="2" s="1"/>
  <c r="C484" i="2"/>
  <c r="D484" i="2"/>
  <c r="F484" i="2"/>
  <c r="H484" i="2"/>
  <c r="J484" i="2"/>
  <c r="K484" i="2"/>
  <c r="A485" i="2"/>
  <c r="B485" i="2" s="1"/>
  <c r="C485" i="2"/>
  <c r="D485" i="2"/>
  <c r="F485" i="2"/>
  <c r="H485" i="2"/>
  <c r="J485" i="2"/>
  <c r="R485" i="2" s="1"/>
  <c r="K485" i="2"/>
  <c r="A486" i="2"/>
  <c r="B486" i="2" s="1"/>
  <c r="C486" i="2"/>
  <c r="D486" i="2"/>
  <c r="F486" i="2"/>
  <c r="H486" i="2"/>
  <c r="J486" i="2"/>
  <c r="K486" i="2"/>
  <c r="A487" i="2"/>
  <c r="B487" i="2" s="1"/>
  <c r="C487" i="2"/>
  <c r="D487" i="2"/>
  <c r="F487" i="2"/>
  <c r="H487" i="2"/>
  <c r="J487" i="2"/>
  <c r="M487" i="2" s="1"/>
  <c r="K487" i="2"/>
  <c r="A488" i="2"/>
  <c r="B488" i="2" s="1"/>
  <c r="C488" i="2"/>
  <c r="D488" i="2"/>
  <c r="F488" i="2"/>
  <c r="H488" i="2"/>
  <c r="J488" i="2"/>
  <c r="Q488" i="2" s="1"/>
  <c r="K488" i="2"/>
  <c r="A489" i="2"/>
  <c r="B489" i="2" s="1"/>
  <c r="C489" i="2"/>
  <c r="D489" i="2"/>
  <c r="F489" i="2"/>
  <c r="H489" i="2"/>
  <c r="J489" i="2"/>
  <c r="M489" i="2" s="1"/>
  <c r="K489" i="2"/>
  <c r="A490" i="2"/>
  <c r="B490" i="2" s="1"/>
  <c r="C490" i="2"/>
  <c r="D490" i="2"/>
  <c r="F490" i="2"/>
  <c r="H490" i="2"/>
  <c r="J490" i="2"/>
  <c r="K490" i="2"/>
  <c r="A491" i="2"/>
  <c r="B491" i="2" s="1"/>
  <c r="C491" i="2"/>
  <c r="D491" i="2"/>
  <c r="F491" i="2"/>
  <c r="H491" i="2"/>
  <c r="J491" i="2"/>
  <c r="K491" i="2"/>
  <c r="A492" i="2"/>
  <c r="B492" i="2" s="1"/>
  <c r="C492" i="2"/>
  <c r="D492" i="2"/>
  <c r="F492" i="2"/>
  <c r="H492" i="2"/>
  <c r="J492" i="2"/>
  <c r="M492" i="2" s="1"/>
  <c r="N492" i="2" s="1"/>
  <c r="K492" i="2"/>
  <c r="A493" i="2"/>
  <c r="B493" i="2" s="1"/>
  <c r="C493" i="2"/>
  <c r="D493" i="2"/>
  <c r="F493" i="2"/>
  <c r="H493" i="2"/>
  <c r="J493" i="2"/>
  <c r="M493" i="2" s="1"/>
  <c r="K493" i="2"/>
  <c r="A494" i="2"/>
  <c r="B494" i="2" s="1"/>
  <c r="C494" i="2"/>
  <c r="D494" i="2"/>
  <c r="F494" i="2"/>
  <c r="H494" i="2"/>
  <c r="J494" i="2"/>
  <c r="K494" i="2"/>
  <c r="A495" i="2"/>
  <c r="B495" i="2" s="1"/>
  <c r="C495" i="2"/>
  <c r="D495" i="2"/>
  <c r="F495" i="2"/>
  <c r="H495" i="2"/>
  <c r="J495" i="2"/>
  <c r="M495" i="2" s="1"/>
  <c r="K495" i="2"/>
  <c r="A496" i="2"/>
  <c r="B496" i="2" s="1"/>
  <c r="C496" i="2"/>
  <c r="D496" i="2"/>
  <c r="F496" i="2"/>
  <c r="H496" i="2"/>
  <c r="J496" i="2"/>
  <c r="Q496" i="2" s="1"/>
  <c r="K496" i="2"/>
  <c r="A497" i="2"/>
  <c r="B497" i="2" s="1"/>
  <c r="C497" i="2"/>
  <c r="D497" i="2"/>
  <c r="F497" i="2"/>
  <c r="H497" i="2"/>
  <c r="J497" i="2"/>
  <c r="M497" i="2" s="1"/>
  <c r="K497" i="2"/>
  <c r="A498" i="2"/>
  <c r="B498" i="2" s="1"/>
  <c r="C498" i="2"/>
  <c r="D498" i="2"/>
  <c r="F498" i="2"/>
  <c r="H498" i="2"/>
  <c r="J498" i="2"/>
  <c r="R498" i="2" s="1"/>
  <c r="K498" i="2"/>
  <c r="A499" i="2"/>
  <c r="B499" i="2" s="1"/>
  <c r="C499" i="2"/>
  <c r="D499" i="2"/>
  <c r="F499" i="2"/>
  <c r="H499" i="2"/>
  <c r="J499" i="2"/>
  <c r="Q499" i="2" s="1"/>
  <c r="K499" i="2"/>
  <c r="A500" i="2"/>
  <c r="B500" i="2" s="1"/>
  <c r="C500" i="2"/>
  <c r="D500" i="2"/>
  <c r="F500" i="2"/>
  <c r="H500" i="2"/>
  <c r="J500" i="2"/>
  <c r="M500" i="2" s="1"/>
  <c r="N500" i="2" s="1"/>
  <c r="K500" i="2"/>
  <c r="A501" i="2"/>
  <c r="B501" i="2" s="1"/>
  <c r="C501" i="2"/>
  <c r="D501" i="2"/>
  <c r="F501" i="2"/>
  <c r="H501" i="2"/>
  <c r="J501" i="2"/>
  <c r="R501" i="2" s="1"/>
  <c r="K501" i="2"/>
  <c r="A502" i="2"/>
  <c r="B502" i="2" s="1"/>
  <c r="C502" i="2"/>
  <c r="D502" i="2"/>
  <c r="F502" i="2"/>
  <c r="H502" i="2"/>
  <c r="J502" i="2"/>
  <c r="Q502" i="2" s="1"/>
  <c r="K502" i="2"/>
  <c r="A503" i="2"/>
  <c r="B503" i="2" s="1"/>
  <c r="C503" i="2"/>
  <c r="D503" i="2"/>
  <c r="F503" i="2"/>
  <c r="H503" i="2"/>
  <c r="J503" i="2"/>
  <c r="R503" i="2" s="1"/>
  <c r="K503" i="2"/>
  <c r="K8" i="2"/>
  <c r="K9" i="2"/>
  <c r="K10" i="2"/>
  <c r="K11" i="2"/>
  <c r="K12" i="2"/>
  <c r="J8" i="2"/>
  <c r="Q8" i="2" s="1"/>
  <c r="J9" i="2"/>
  <c r="Q9" i="2" s="1"/>
  <c r="J10" i="2"/>
  <c r="Q10" i="2" s="1"/>
  <c r="J11" i="2"/>
  <c r="M11" i="2" s="1"/>
  <c r="N11" i="2" s="1"/>
  <c r="J12" i="2"/>
  <c r="M12" i="2" s="1"/>
  <c r="N12" i="2" s="1"/>
  <c r="H8" i="2"/>
  <c r="H9" i="2"/>
  <c r="H10" i="2"/>
  <c r="H11" i="2"/>
  <c r="H12" i="2"/>
  <c r="F8" i="2"/>
  <c r="F9" i="2"/>
  <c r="F10" i="2"/>
  <c r="F11" i="2"/>
  <c r="F12" i="2"/>
  <c r="A8" i="2"/>
  <c r="B8" i="2" s="1"/>
  <c r="A9" i="2"/>
  <c r="B9" i="2" s="1"/>
  <c r="A10" i="2"/>
  <c r="B10" i="2" s="1"/>
  <c r="A11" i="2"/>
  <c r="B11" i="2" s="1"/>
  <c r="A12" i="2"/>
  <c r="B12" i="2" s="1"/>
  <c r="C8" i="2"/>
  <c r="C9" i="2"/>
  <c r="C10" i="2"/>
  <c r="C11" i="2"/>
  <c r="C12" i="2"/>
  <c r="D8" i="2"/>
  <c r="D9" i="2"/>
  <c r="D10" i="2"/>
  <c r="D11" i="2"/>
  <c r="D12" i="2"/>
  <c r="K7" i="2"/>
  <c r="J7" i="2"/>
  <c r="M7" i="2" s="1"/>
  <c r="N7" i="2" s="1"/>
  <c r="H7" i="2"/>
  <c r="F7" i="2"/>
  <c r="D7" i="2"/>
  <c r="C7" i="2"/>
  <c r="A7" i="2"/>
  <c r="B7" i="2" s="1"/>
  <c r="AE7" i="2" s="1"/>
  <c r="BQ7" i="2" l="1"/>
  <c r="AJ7" i="2"/>
  <c r="AE270" i="2"/>
  <c r="AE501" i="2"/>
  <c r="AF501" i="2"/>
  <c r="AE495" i="2"/>
  <c r="AF495" i="2"/>
  <c r="AE488" i="2"/>
  <c r="AF488" i="2"/>
  <c r="AE482" i="2"/>
  <c r="AF482" i="2"/>
  <c r="AE477" i="2"/>
  <c r="AF477" i="2"/>
  <c r="AE470" i="2"/>
  <c r="AF470" i="2"/>
  <c r="AE464" i="2"/>
  <c r="AF464" i="2"/>
  <c r="AE451" i="2"/>
  <c r="AF451" i="2"/>
  <c r="AE497" i="2"/>
  <c r="AF497" i="2"/>
  <c r="AE491" i="2"/>
  <c r="AF491" i="2"/>
  <c r="AE483" i="2"/>
  <c r="AF483" i="2"/>
  <c r="AE474" i="2"/>
  <c r="AF474" i="2"/>
  <c r="AE467" i="2"/>
  <c r="AF467" i="2"/>
  <c r="AE454" i="2"/>
  <c r="AF454" i="2"/>
  <c r="AE499" i="2"/>
  <c r="AF499" i="2"/>
  <c r="AE490" i="2"/>
  <c r="AF490" i="2"/>
  <c r="AE476" i="2"/>
  <c r="AF476" i="2"/>
  <c r="AE452" i="2"/>
  <c r="AF452" i="2"/>
  <c r="AE502" i="2"/>
  <c r="AF502" i="2"/>
  <c r="AE494" i="2"/>
  <c r="AF494" i="2"/>
  <c r="AE487" i="2"/>
  <c r="AF487" i="2"/>
  <c r="AE481" i="2"/>
  <c r="AF481" i="2"/>
  <c r="AE475" i="2"/>
  <c r="AF475" i="2"/>
  <c r="AE471" i="2"/>
  <c r="AF471" i="2"/>
  <c r="AE462" i="2"/>
  <c r="AF462" i="2"/>
  <c r="AE449" i="2"/>
  <c r="AF449" i="2"/>
  <c r="AE10" i="2"/>
  <c r="AF10" i="2"/>
  <c r="AE498" i="2"/>
  <c r="AF498" i="2"/>
  <c r="AE492" i="2"/>
  <c r="AF492" i="2"/>
  <c r="AE485" i="2"/>
  <c r="AF485" i="2"/>
  <c r="AE478" i="2"/>
  <c r="AF478" i="2"/>
  <c r="AE469" i="2"/>
  <c r="AF469" i="2"/>
  <c r="AE453" i="2"/>
  <c r="AF453" i="2"/>
  <c r="AE500" i="2"/>
  <c r="AF500" i="2"/>
  <c r="AE493" i="2"/>
  <c r="AF493" i="2"/>
  <c r="AE486" i="2"/>
  <c r="AF486" i="2"/>
  <c r="AE480" i="2"/>
  <c r="AF480" i="2"/>
  <c r="AE473" i="2"/>
  <c r="AF473" i="2"/>
  <c r="AE468" i="2"/>
  <c r="AF468" i="2"/>
  <c r="AE465" i="2"/>
  <c r="AF465" i="2"/>
  <c r="AE461" i="2"/>
  <c r="AF461" i="2"/>
  <c r="AE459" i="2"/>
  <c r="AF459" i="2"/>
  <c r="AE457" i="2"/>
  <c r="AF457" i="2"/>
  <c r="AE455" i="2"/>
  <c r="AF455" i="2"/>
  <c r="AE448" i="2"/>
  <c r="AF448" i="2"/>
  <c r="AE446" i="2"/>
  <c r="AF446" i="2"/>
  <c r="AE444" i="2"/>
  <c r="AF444" i="2"/>
  <c r="AE442" i="2"/>
  <c r="AF442" i="2"/>
  <c r="AE440" i="2"/>
  <c r="AF440" i="2"/>
  <c r="AE438" i="2"/>
  <c r="AF438" i="2"/>
  <c r="AE437" i="2"/>
  <c r="AF437" i="2"/>
  <c r="AE435" i="2"/>
  <c r="AF435" i="2"/>
  <c r="AE433" i="2"/>
  <c r="AF433" i="2"/>
  <c r="AE431" i="2"/>
  <c r="AF431" i="2"/>
  <c r="AE429" i="2"/>
  <c r="AF429" i="2"/>
  <c r="AE427" i="2"/>
  <c r="AF427" i="2"/>
  <c r="AE425" i="2"/>
  <c r="AF425" i="2"/>
  <c r="AE423" i="2"/>
  <c r="AF423" i="2"/>
  <c r="AE421" i="2"/>
  <c r="AF421" i="2"/>
  <c r="AE419" i="2"/>
  <c r="AF419" i="2"/>
  <c r="AE417" i="2"/>
  <c r="AF417" i="2"/>
  <c r="AE415" i="2"/>
  <c r="AF415" i="2"/>
  <c r="AE413" i="2"/>
  <c r="AF413" i="2"/>
  <c r="AE411" i="2"/>
  <c r="AF411" i="2"/>
  <c r="AE410" i="2"/>
  <c r="AF410" i="2"/>
  <c r="AE408" i="2"/>
  <c r="AF408" i="2"/>
  <c r="AE406" i="2"/>
  <c r="AF406" i="2"/>
  <c r="AE404" i="2"/>
  <c r="AF404" i="2"/>
  <c r="AE402" i="2"/>
  <c r="AF402" i="2"/>
  <c r="AE400" i="2"/>
  <c r="AF400" i="2"/>
  <c r="AE398" i="2"/>
  <c r="AF398" i="2"/>
  <c r="AE396" i="2"/>
  <c r="AF396" i="2"/>
  <c r="AE394" i="2"/>
  <c r="AF394" i="2"/>
  <c r="AE393" i="2"/>
  <c r="AF393" i="2"/>
  <c r="AE391" i="2"/>
  <c r="AF391" i="2"/>
  <c r="AE388" i="2"/>
  <c r="AF388" i="2"/>
  <c r="AE386" i="2"/>
  <c r="AF386" i="2"/>
  <c r="AE384" i="2"/>
  <c r="AF384" i="2"/>
  <c r="AE382" i="2"/>
  <c r="AF382" i="2"/>
  <c r="AE380" i="2"/>
  <c r="AF380" i="2"/>
  <c r="AE378" i="2"/>
  <c r="AF378" i="2"/>
  <c r="AE376" i="2"/>
  <c r="AF376" i="2"/>
  <c r="AE374" i="2"/>
  <c r="AF374" i="2"/>
  <c r="AE372" i="2"/>
  <c r="AF372" i="2"/>
  <c r="AE371" i="2"/>
  <c r="AF371" i="2"/>
  <c r="AE369" i="2"/>
  <c r="AF369" i="2"/>
  <c r="AE367" i="2"/>
  <c r="AF367" i="2"/>
  <c r="AE365" i="2"/>
  <c r="AF365" i="2"/>
  <c r="AE363" i="2"/>
  <c r="AF363" i="2"/>
  <c r="AE361" i="2"/>
  <c r="AF361" i="2"/>
  <c r="AE360" i="2"/>
  <c r="AF360" i="2"/>
  <c r="AE358" i="2"/>
  <c r="AF358" i="2"/>
  <c r="AE357" i="2"/>
  <c r="AF357" i="2"/>
  <c r="AE356" i="2"/>
  <c r="AF356" i="2"/>
  <c r="AE355" i="2"/>
  <c r="AF355" i="2"/>
  <c r="AE354" i="2"/>
  <c r="AF354" i="2"/>
  <c r="AE352" i="2"/>
  <c r="AF352" i="2"/>
  <c r="AE351" i="2"/>
  <c r="AF351" i="2"/>
  <c r="AE350" i="2"/>
  <c r="AF350" i="2"/>
  <c r="AE349" i="2"/>
  <c r="AF349" i="2"/>
  <c r="AF345" i="2"/>
  <c r="AE345" i="2"/>
  <c r="AE503" i="2"/>
  <c r="AF503" i="2"/>
  <c r="AE496" i="2"/>
  <c r="AF496" i="2"/>
  <c r="AE489" i="2"/>
  <c r="AF489" i="2"/>
  <c r="AE484" i="2"/>
  <c r="AF484" i="2"/>
  <c r="AE479" i="2"/>
  <c r="AF479" i="2"/>
  <c r="AE472" i="2"/>
  <c r="AF472" i="2"/>
  <c r="AE466" i="2"/>
  <c r="AF466" i="2"/>
  <c r="AE463" i="2"/>
  <c r="AF463" i="2"/>
  <c r="AE460" i="2"/>
  <c r="AF460" i="2"/>
  <c r="AE458" i="2"/>
  <c r="AF458" i="2"/>
  <c r="AE456" i="2"/>
  <c r="AF456" i="2"/>
  <c r="AE450" i="2"/>
  <c r="AF450" i="2"/>
  <c r="AE447" i="2"/>
  <c r="AF447" i="2"/>
  <c r="AE445" i="2"/>
  <c r="AF445" i="2"/>
  <c r="AE443" i="2"/>
  <c r="AF443" i="2"/>
  <c r="AE441" i="2"/>
  <c r="AF441" i="2"/>
  <c r="AE439" i="2"/>
  <c r="AF439" i="2"/>
  <c r="AE436" i="2"/>
  <c r="AF436" i="2"/>
  <c r="AE434" i="2"/>
  <c r="AF434" i="2"/>
  <c r="AE432" i="2"/>
  <c r="AF432" i="2"/>
  <c r="AE430" i="2"/>
  <c r="AF430" i="2"/>
  <c r="AE428" i="2"/>
  <c r="AF428" i="2"/>
  <c r="AE426" i="2"/>
  <c r="AF426" i="2"/>
  <c r="AE424" i="2"/>
  <c r="AF424" i="2"/>
  <c r="AE422" i="2"/>
  <c r="AF422" i="2"/>
  <c r="AE420" i="2"/>
  <c r="AF420" i="2"/>
  <c r="AE418" i="2"/>
  <c r="AF418" i="2"/>
  <c r="AE416" i="2"/>
  <c r="AF416" i="2"/>
  <c r="AE414" i="2"/>
  <c r="AF414" i="2"/>
  <c r="AE412" i="2"/>
  <c r="AF412" i="2"/>
  <c r="AE409" i="2"/>
  <c r="AF409" i="2"/>
  <c r="AE407" i="2"/>
  <c r="AF407" i="2"/>
  <c r="AE405" i="2"/>
  <c r="AF405" i="2"/>
  <c r="AE403" i="2"/>
  <c r="AF403" i="2"/>
  <c r="AE401" i="2"/>
  <c r="AF401" i="2"/>
  <c r="AE399" i="2"/>
  <c r="AF399" i="2"/>
  <c r="AE397" i="2"/>
  <c r="AF397" i="2"/>
  <c r="AE395" i="2"/>
  <c r="AF395" i="2"/>
  <c r="AE392" i="2"/>
  <c r="AF392" i="2"/>
  <c r="AE390" i="2"/>
  <c r="AF390" i="2"/>
  <c r="AE389" i="2"/>
  <c r="AF389" i="2"/>
  <c r="AE387" i="2"/>
  <c r="AF387" i="2"/>
  <c r="AE385" i="2"/>
  <c r="AF385" i="2"/>
  <c r="AE383" i="2"/>
  <c r="AF383" i="2"/>
  <c r="AE381" i="2"/>
  <c r="AF381" i="2"/>
  <c r="AE379" i="2"/>
  <c r="AF379" i="2"/>
  <c r="AE377" i="2"/>
  <c r="AF377" i="2"/>
  <c r="AE375" i="2"/>
  <c r="AF375" i="2"/>
  <c r="AE373" i="2"/>
  <c r="AF373" i="2"/>
  <c r="AE370" i="2"/>
  <c r="AF370" i="2"/>
  <c r="AE368" i="2"/>
  <c r="AF368" i="2"/>
  <c r="AE366" i="2"/>
  <c r="AF366" i="2"/>
  <c r="AE364" i="2"/>
  <c r="AF364" i="2"/>
  <c r="AE362" i="2"/>
  <c r="AF362" i="2"/>
  <c r="AE359" i="2"/>
  <c r="AF359" i="2"/>
  <c r="AE353" i="2"/>
  <c r="AF353" i="2"/>
  <c r="AF320" i="2"/>
  <c r="AE9" i="2"/>
  <c r="AF9" i="2"/>
  <c r="AF315" i="2"/>
  <c r="AE262" i="2"/>
  <c r="AE8" i="2"/>
  <c r="AF8" i="2"/>
  <c r="AE310" i="2"/>
  <c r="AE254" i="2"/>
  <c r="AE348" i="2"/>
  <c r="AF348" i="2"/>
  <c r="AF346" i="2"/>
  <c r="AE346" i="2"/>
  <c r="AE344" i="2"/>
  <c r="AF344" i="2"/>
  <c r="AE343" i="2"/>
  <c r="AF343" i="2"/>
  <c r="AF341" i="2"/>
  <c r="AE341" i="2"/>
  <c r="AE339" i="2"/>
  <c r="AF339" i="2"/>
  <c r="AF334" i="2"/>
  <c r="AE334" i="2"/>
  <c r="AF333" i="2"/>
  <c r="AE333" i="2"/>
  <c r="AF329" i="2"/>
  <c r="AE329" i="2"/>
  <c r="AE328" i="2"/>
  <c r="AF328" i="2"/>
  <c r="AE327" i="2"/>
  <c r="AF327" i="2"/>
  <c r="AF325" i="2"/>
  <c r="AE325" i="2"/>
  <c r="AE324" i="2"/>
  <c r="AF324" i="2"/>
  <c r="AE323" i="2"/>
  <c r="AF323" i="2"/>
  <c r="AF322" i="2"/>
  <c r="AE322" i="2"/>
  <c r="AF321" i="2"/>
  <c r="AE321" i="2"/>
  <c r="AE319" i="2"/>
  <c r="AF319" i="2"/>
  <c r="AF318" i="2"/>
  <c r="AE318" i="2"/>
  <c r="AF317" i="2"/>
  <c r="AE317" i="2"/>
  <c r="AE316" i="2"/>
  <c r="AF316" i="2"/>
  <c r="AF314" i="2"/>
  <c r="AE314" i="2"/>
  <c r="AF313" i="2"/>
  <c r="AE313" i="2"/>
  <c r="AE312" i="2"/>
  <c r="AF312" i="2"/>
  <c r="AE311" i="2"/>
  <c r="AF311" i="2"/>
  <c r="AE308" i="2"/>
  <c r="AF308" i="2"/>
  <c r="AE307" i="2"/>
  <c r="AF307" i="2"/>
  <c r="AF306" i="2"/>
  <c r="AE306" i="2"/>
  <c r="AF305" i="2"/>
  <c r="AE305" i="2"/>
  <c r="AE303" i="2"/>
  <c r="AF303" i="2"/>
  <c r="AF302" i="2"/>
  <c r="AE302" i="2"/>
  <c r="AF301" i="2"/>
  <c r="AE301" i="2"/>
  <c r="AE300" i="2"/>
  <c r="AF300" i="2"/>
  <c r="AF298" i="2"/>
  <c r="AE298" i="2"/>
  <c r="AF297" i="2"/>
  <c r="AE297" i="2"/>
  <c r="AE296" i="2"/>
  <c r="AF296" i="2"/>
  <c r="AE295" i="2"/>
  <c r="AF295" i="2"/>
  <c r="AF293" i="2"/>
  <c r="AE293" i="2"/>
  <c r="AE292" i="2"/>
  <c r="AF292" i="2"/>
  <c r="AE291" i="2"/>
  <c r="AF291" i="2"/>
  <c r="AF290" i="2"/>
  <c r="AE290" i="2"/>
  <c r="AF289" i="2"/>
  <c r="AE289" i="2"/>
  <c r="AE288" i="2"/>
  <c r="AF288" i="2"/>
  <c r="AE287" i="2"/>
  <c r="AF287" i="2"/>
  <c r="AF285" i="2"/>
  <c r="AE285" i="2"/>
  <c r="AE284" i="2"/>
  <c r="AF284" i="2"/>
  <c r="AE283" i="2"/>
  <c r="AF283" i="2"/>
  <c r="AF282" i="2"/>
  <c r="AE282" i="2"/>
  <c r="AF281" i="2"/>
  <c r="AE281" i="2"/>
  <c r="AE280" i="2"/>
  <c r="AF280" i="2"/>
  <c r="AE279" i="2"/>
  <c r="AF279" i="2"/>
  <c r="AF277" i="2"/>
  <c r="AE277" i="2"/>
  <c r="AE276" i="2"/>
  <c r="AF276" i="2"/>
  <c r="AE275" i="2"/>
  <c r="AF275" i="2"/>
  <c r="AF274" i="2"/>
  <c r="AE274" i="2"/>
  <c r="AF273" i="2"/>
  <c r="AE273" i="2"/>
  <c r="AE272" i="2"/>
  <c r="AF272" i="2"/>
  <c r="AE271" i="2"/>
  <c r="AF271" i="2"/>
  <c r="AF269" i="2"/>
  <c r="AE269" i="2"/>
  <c r="AE268" i="2"/>
  <c r="AF268" i="2"/>
  <c r="AE267" i="2"/>
  <c r="AF267" i="2"/>
  <c r="AF266" i="2"/>
  <c r="AE266" i="2"/>
  <c r="AF265" i="2"/>
  <c r="AE265" i="2"/>
  <c r="AE264" i="2"/>
  <c r="AF264" i="2"/>
  <c r="AE263" i="2"/>
  <c r="AF263" i="2"/>
  <c r="AF261" i="2"/>
  <c r="AE261" i="2"/>
  <c r="AE260" i="2"/>
  <c r="AF260" i="2"/>
  <c r="AE259" i="2"/>
  <c r="AF259" i="2"/>
  <c r="AF258" i="2"/>
  <c r="AE258" i="2"/>
  <c r="AF257" i="2"/>
  <c r="AE257" i="2"/>
  <c r="AE256" i="2"/>
  <c r="AF256" i="2"/>
  <c r="AE255" i="2"/>
  <c r="AF255" i="2"/>
  <c r="AF253" i="2"/>
  <c r="AE253" i="2"/>
  <c r="AE252" i="2"/>
  <c r="AF252" i="2"/>
  <c r="AE251" i="2"/>
  <c r="AF251" i="2"/>
  <c r="AE250" i="2"/>
  <c r="AF250" i="2"/>
  <c r="AF249" i="2"/>
  <c r="AE249" i="2"/>
  <c r="AE248" i="2"/>
  <c r="AF248" i="2"/>
  <c r="AE247" i="2"/>
  <c r="AF247" i="2"/>
  <c r="AE246" i="2"/>
  <c r="AF246" i="2"/>
  <c r="AF245" i="2"/>
  <c r="AE245" i="2"/>
  <c r="AE243" i="2"/>
  <c r="AF243" i="2"/>
  <c r="AE242" i="2"/>
  <c r="AF242" i="2"/>
  <c r="AF241" i="2"/>
  <c r="AE241" i="2"/>
  <c r="AE240" i="2"/>
  <c r="AF240" i="2"/>
  <c r="AE239" i="2"/>
  <c r="AF239" i="2"/>
  <c r="AE238" i="2"/>
  <c r="AF238" i="2"/>
  <c r="AF237" i="2"/>
  <c r="AE237" i="2"/>
  <c r="AE236" i="2"/>
  <c r="AF236" i="2"/>
  <c r="AE235" i="2"/>
  <c r="AF235" i="2"/>
  <c r="AE234" i="2"/>
  <c r="AF234" i="2"/>
  <c r="AE232" i="2"/>
  <c r="AF232" i="2"/>
  <c r="AE231" i="2"/>
  <c r="AF231" i="2"/>
  <c r="AE230" i="2"/>
  <c r="AF230" i="2"/>
  <c r="AF229" i="2"/>
  <c r="AE229" i="2"/>
  <c r="AE228" i="2"/>
  <c r="AF228" i="2"/>
  <c r="AE227" i="2"/>
  <c r="AF227" i="2"/>
  <c r="AE226" i="2"/>
  <c r="AF226" i="2"/>
  <c r="AF225" i="2"/>
  <c r="AE225" i="2"/>
  <c r="AE224" i="2"/>
  <c r="AF224" i="2"/>
  <c r="AE223" i="2"/>
  <c r="AF223" i="2"/>
  <c r="AE222" i="2"/>
  <c r="AF222" i="2"/>
  <c r="AF221" i="2"/>
  <c r="AE221" i="2"/>
  <c r="AE220" i="2"/>
  <c r="AF220" i="2"/>
  <c r="AE219" i="2"/>
  <c r="AF219" i="2"/>
  <c r="AE218" i="2"/>
  <c r="AF218" i="2"/>
  <c r="AE216" i="2"/>
  <c r="AF216" i="2"/>
  <c r="AE215" i="2"/>
  <c r="AF215" i="2"/>
  <c r="AE214" i="2"/>
  <c r="AF214" i="2"/>
  <c r="AF213" i="2"/>
  <c r="AE213" i="2"/>
  <c r="AE212" i="2"/>
  <c r="AF212" i="2"/>
  <c r="AE211" i="2"/>
  <c r="AF211" i="2"/>
  <c r="AE210" i="2"/>
  <c r="AF210" i="2"/>
  <c r="AF209" i="2"/>
  <c r="AE209" i="2"/>
  <c r="AE208" i="2"/>
  <c r="AF208" i="2"/>
  <c r="AE207" i="2"/>
  <c r="AF207" i="2"/>
  <c r="AE206" i="2"/>
  <c r="AF206" i="2"/>
  <c r="AF205" i="2"/>
  <c r="AE205" i="2"/>
  <c r="AE204" i="2"/>
  <c r="AF204" i="2"/>
  <c r="AE203" i="2"/>
  <c r="AF203" i="2"/>
  <c r="AE202" i="2"/>
  <c r="AF202" i="2"/>
  <c r="AE200" i="2"/>
  <c r="AF200" i="2"/>
  <c r="AE199" i="2"/>
  <c r="AF199" i="2"/>
  <c r="AE198" i="2"/>
  <c r="AF198" i="2"/>
  <c r="AF197" i="2"/>
  <c r="AE197" i="2"/>
  <c r="AE196" i="2"/>
  <c r="AF196" i="2"/>
  <c r="AE195" i="2"/>
  <c r="AF195" i="2"/>
  <c r="AE194" i="2"/>
  <c r="AF194" i="2"/>
  <c r="AF193" i="2"/>
  <c r="AE193" i="2"/>
  <c r="AE192" i="2"/>
  <c r="AF192" i="2"/>
  <c r="AE191" i="2"/>
  <c r="AF191" i="2"/>
  <c r="AE190" i="2"/>
  <c r="AF190" i="2"/>
  <c r="AF189" i="2"/>
  <c r="AE189" i="2"/>
  <c r="AE188" i="2"/>
  <c r="AF188" i="2"/>
  <c r="AE187" i="2"/>
  <c r="AF187" i="2"/>
  <c r="AE186" i="2"/>
  <c r="AF186" i="2"/>
  <c r="AE184" i="2"/>
  <c r="AF184" i="2"/>
  <c r="AE183" i="2"/>
  <c r="AF183" i="2"/>
  <c r="AE182" i="2"/>
  <c r="AF182" i="2"/>
  <c r="AF181" i="2"/>
  <c r="AE181" i="2"/>
  <c r="AE180" i="2"/>
  <c r="AF180" i="2"/>
  <c r="AE179" i="2"/>
  <c r="AF179" i="2"/>
  <c r="AE178" i="2"/>
  <c r="AF178" i="2"/>
  <c r="AF177" i="2"/>
  <c r="AE177" i="2"/>
  <c r="AE176" i="2"/>
  <c r="AF176" i="2"/>
  <c r="AE175" i="2"/>
  <c r="AF175" i="2"/>
  <c r="AE174" i="2"/>
  <c r="AF174" i="2"/>
  <c r="AF173" i="2"/>
  <c r="AE173" i="2"/>
  <c r="AE172" i="2"/>
  <c r="AF172" i="2"/>
  <c r="AE171" i="2"/>
  <c r="AF171" i="2"/>
  <c r="AE170" i="2"/>
  <c r="AF170" i="2"/>
  <c r="AE169" i="2"/>
  <c r="AF169" i="2"/>
  <c r="AE168" i="2"/>
  <c r="AF168" i="2"/>
  <c r="AE167" i="2"/>
  <c r="AF167" i="2"/>
  <c r="AE166" i="2"/>
  <c r="AF166" i="2"/>
  <c r="AE165" i="2"/>
  <c r="AF165" i="2"/>
  <c r="AE164" i="2"/>
  <c r="AF164" i="2"/>
  <c r="AE163" i="2"/>
  <c r="AF163" i="2"/>
  <c r="AE162" i="2"/>
  <c r="AF162" i="2"/>
  <c r="AE161" i="2"/>
  <c r="AF161" i="2"/>
  <c r="AE160" i="2"/>
  <c r="AF160" i="2"/>
  <c r="AE159" i="2"/>
  <c r="AF159" i="2"/>
  <c r="AE158" i="2"/>
  <c r="AF158" i="2"/>
  <c r="AE157" i="2"/>
  <c r="AF157" i="2"/>
  <c r="AE156" i="2"/>
  <c r="AF156" i="2"/>
  <c r="AE155" i="2"/>
  <c r="AF155" i="2"/>
  <c r="AE154" i="2"/>
  <c r="AF154" i="2"/>
  <c r="AE153" i="2"/>
  <c r="AF153" i="2"/>
  <c r="AE152" i="2"/>
  <c r="AF152" i="2"/>
  <c r="AE151" i="2"/>
  <c r="AF151" i="2"/>
  <c r="AE150" i="2"/>
  <c r="AF150" i="2"/>
  <c r="AE149" i="2"/>
  <c r="AF149" i="2"/>
  <c r="AE148" i="2"/>
  <c r="AF148" i="2"/>
  <c r="AE147" i="2"/>
  <c r="AF147" i="2"/>
  <c r="AE146" i="2"/>
  <c r="AF146" i="2"/>
  <c r="AE145" i="2"/>
  <c r="AF145" i="2"/>
  <c r="AE144" i="2"/>
  <c r="AF144" i="2"/>
  <c r="AE143" i="2"/>
  <c r="AF143" i="2"/>
  <c r="AE142" i="2"/>
  <c r="AF142" i="2"/>
  <c r="AE141" i="2"/>
  <c r="AF141" i="2"/>
  <c r="AE140" i="2"/>
  <c r="AF140" i="2"/>
  <c r="AE139" i="2"/>
  <c r="AF139" i="2"/>
  <c r="AE138" i="2"/>
  <c r="AF138" i="2"/>
  <c r="AE137" i="2"/>
  <c r="AF137" i="2"/>
  <c r="AE136" i="2"/>
  <c r="AF136" i="2"/>
  <c r="AE135" i="2"/>
  <c r="AF135" i="2"/>
  <c r="AE134" i="2"/>
  <c r="AF134" i="2"/>
  <c r="AE133" i="2"/>
  <c r="AF133" i="2"/>
  <c r="AE132" i="2"/>
  <c r="AF132" i="2"/>
  <c r="AE131" i="2"/>
  <c r="AF131" i="2"/>
  <c r="AE130" i="2"/>
  <c r="AF130" i="2"/>
  <c r="AE129" i="2"/>
  <c r="AF129" i="2"/>
  <c r="AE128" i="2"/>
  <c r="AF128" i="2"/>
  <c r="AE127" i="2"/>
  <c r="AF127" i="2"/>
  <c r="AE126" i="2"/>
  <c r="AF126" i="2"/>
  <c r="AE125" i="2"/>
  <c r="AF125" i="2"/>
  <c r="AE124" i="2"/>
  <c r="AF124" i="2"/>
  <c r="AE123" i="2"/>
  <c r="AF123" i="2"/>
  <c r="AE122" i="2"/>
  <c r="AF122" i="2"/>
  <c r="AE121" i="2"/>
  <c r="AF121" i="2"/>
  <c r="AE120" i="2"/>
  <c r="AF120" i="2"/>
  <c r="AE119" i="2"/>
  <c r="AF119" i="2"/>
  <c r="AE118" i="2"/>
  <c r="AF118" i="2"/>
  <c r="AE117" i="2"/>
  <c r="AF117" i="2"/>
  <c r="AE116" i="2"/>
  <c r="AF116" i="2"/>
  <c r="AE115" i="2"/>
  <c r="AF115" i="2"/>
  <c r="AE114" i="2"/>
  <c r="AF114" i="2"/>
  <c r="AE113" i="2"/>
  <c r="AF113" i="2"/>
  <c r="AE112" i="2"/>
  <c r="AF112" i="2"/>
  <c r="AE111" i="2"/>
  <c r="AF111" i="2"/>
  <c r="AE110" i="2"/>
  <c r="AF110" i="2"/>
  <c r="AE109" i="2"/>
  <c r="AF109" i="2"/>
  <c r="AE108" i="2"/>
  <c r="AF108" i="2"/>
  <c r="AE107" i="2"/>
  <c r="AF107" i="2"/>
  <c r="AE106" i="2"/>
  <c r="AF106" i="2"/>
  <c r="AE105" i="2"/>
  <c r="AF105" i="2"/>
  <c r="AE104" i="2"/>
  <c r="AF104" i="2"/>
  <c r="AE103" i="2"/>
  <c r="AF103" i="2"/>
  <c r="AE102" i="2"/>
  <c r="AF102" i="2"/>
  <c r="AE101" i="2"/>
  <c r="AF101" i="2"/>
  <c r="AE100" i="2"/>
  <c r="AF100" i="2"/>
  <c r="AE99" i="2"/>
  <c r="AF99" i="2"/>
  <c r="AE98" i="2"/>
  <c r="AF98" i="2"/>
  <c r="AE97" i="2"/>
  <c r="AF97" i="2"/>
  <c r="AE96" i="2"/>
  <c r="AF96" i="2"/>
  <c r="AE95" i="2"/>
  <c r="AF95" i="2"/>
  <c r="AE94" i="2"/>
  <c r="AF94" i="2"/>
  <c r="AE93" i="2"/>
  <c r="AF93" i="2"/>
  <c r="AE92" i="2"/>
  <c r="AF92" i="2"/>
  <c r="AE91" i="2"/>
  <c r="AF91" i="2"/>
  <c r="AE90" i="2"/>
  <c r="AF90" i="2"/>
  <c r="AE89" i="2"/>
  <c r="AF89" i="2"/>
  <c r="AE88" i="2"/>
  <c r="AF88" i="2"/>
  <c r="AE87" i="2"/>
  <c r="AF87" i="2"/>
  <c r="AF347" i="2"/>
  <c r="AF304" i="2"/>
  <c r="AF244" i="2"/>
  <c r="AE340" i="2"/>
  <c r="AF340" i="2"/>
  <c r="AF338" i="2"/>
  <c r="AE338" i="2"/>
  <c r="AF337" i="2"/>
  <c r="AE337" i="2"/>
  <c r="AE335" i="2"/>
  <c r="AF335" i="2"/>
  <c r="AE332" i="2"/>
  <c r="AF332" i="2"/>
  <c r="AF330" i="2"/>
  <c r="AE330" i="2"/>
  <c r="AF309" i="2"/>
  <c r="AE309" i="2"/>
  <c r="AE342" i="2"/>
  <c r="AF299" i="2"/>
  <c r="AE233" i="2"/>
  <c r="AF336" i="2"/>
  <c r="AE294" i="2"/>
  <c r="AE217" i="2"/>
  <c r="AE12" i="2"/>
  <c r="AF12" i="2"/>
  <c r="AF331" i="2"/>
  <c r="AE286" i="2"/>
  <c r="AE201" i="2"/>
  <c r="AE11" i="2"/>
  <c r="AF11" i="2"/>
  <c r="AE326" i="2"/>
  <c r="AE278" i="2"/>
  <c r="AE185" i="2"/>
  <c r="AE86" i="2"/>
  <c r="AF86" i="2"/>
  <c r="AE85" i="2"/>
  <c r="AF85" i="2"/>
  <c r="AE84" i="2"/>
  <c r="AF84" i="2"/>
  <c r="AE83" i="2"/>
  <c r="AF83" i="2"/>
  <c r="AE82" i="2"/>
  <c r="AF82" i="2"/>
  <c r="AE81" i="2"/>
  <c r="AF81" i="2"/>
  <c r="AE80" i="2"/>
  <c r="AF80" i="2"/>
  <c r="AE79" i="2"/>
  <c r="AF79" i="2"/>
  <c r="AE78" i="2"/>
  <c r="AF78" i="2"/>
  <c r="AE77" i="2"/>
  <c r="AF77" i="2"/>
  <c r="AE76" i="2"/>
  <c r="AF76" i="2"/>
  <c r="AE75" i="2"/>
  <c r="AF75" i="2"/>
  <c r="AE74" i="2"/>
  <c r="AF74" i="2"/>
  <c r="AE73" i="2"/>
  <c r="AF73" i="2"/>
  <c r="AE72" i="2"/>
  <c r="AF72" i="2"/>
  <c r="AE71" i="2"/>
  <c r="AF71" i="2"/>
  <c r="AE70" i="2"/>
  <c r="AF70" i="2"/>
  <c r="AE69" i="2"/>
  <c r="AF69" i="2"/>
  <c r="AE68" i="2"/>
  <c r="AF68" i="2"/>
  <c r="AE67" i="2"/>
  <c r="AF67" i="2"/>
  <c r="AE66" i="2"/>
  <c r="AF66" i="2"/>
  <c r="AE65" i="2"/>
  <c r="AF65" i="2"/>
  <c r="AE64" i="2"/>
  <c r="AF64" i="2"/>
  <c r="AE63" i="2"/>
  <c r="AF63" i="2"/>
  <c r="AE62" i="2"/>
  <c r="AF62" i="2"/>
  <c r="AE61" i="2"/>
  <c r="AF61" i="2"/>
  <c r="AE60" i="2"/>
  <c r="AF60" i="2"/>
  <c r="AE59" i="2"/>
  <c r="AF59" i="2"/>
  <c r="AE58" i="2"/>
  <c r="AF58" i="2"/>
  <c r="AE57" i="2"/>
  <c r="AF57" i="2"/>
  <c r="AE56" i="2"/>
  <c r="AF56" i="2"/>
  <c r="AE55" i="2"/>
  <c r="AF55" i="2"/>
  <c r="AE54" i="2"/>
  <c r="AF54" i="2"/>
  <c r="AE53" i="2"/>
  <c r="AF53" i="2"/>
  <c r="AE52" i="2"/>
  <c r="AF52" i="2"/>
  <c r="AE51" i="2"/>
  <c r="AF51" i="2"/>
  <c r="AE50" i="2"/>
  <c r="AF50" i="2"/>
  <c r="AE49" i="2"/>
  <c r="AF49" i="2"/>
  <c r="AE48" i="2"/>
  <c r="AF48" i="2"/>
  <c r="AE47" i="2"/>
  <c r="AF47" i="2"/>
  <c r="AE46" i="2"/>
  <c r="AF46" i="2"/>
  <c r="AE45" i="2"/>
  <c r="AF45" i="2"/>
  <c r="AE44" i="2"/>
  <c r="AF44" i="2"/>
  <c r="AE43" i="2"/>
  <c r="AF43" i="2"/>
  <c r="AE42" i="2"/>
  <c r="AF42" i="2"/>
  <c r="AE41" i="2"/>
  <c r="AF41" i="2"/>
  <c r="AE40" i="2"/>
  <c r="AF40" i="2"/>
  <c r="AE39" i="2"/>
  <c r="AF39" i="2"/>
  <c r="AE38" i="2"/>
  <c r="AF38" i="2"/>
  <c r="AE37" i="2"/>
  <c r="AF37" i="2"/>
  <c r="AE36" i="2"/>
  <c r="AF36" i="2"/>
  <c r="AE35" i="2"/>
  <c r="AF35" i="2"/>
  <c r="AE34" i="2"/>
  <c r="AF34" i="2"/>
  <c r="AE33" i="2"/>
  <c r="AF33" i="2"/>
  <c r="AE32" i="2"/>
  <c r="AF32" i="2"/>
  <c r="AE31" i="2"/>
  <c r="AF31" i="2"/>
  <c r="AE30" i="2"/>
  <c r="AF30" i="2"/>
  <c r="AE29" i="2"/>
  <c r="AF29" i="2"/>
  <c r="AE28" i="2"/>
  <c r="AF28" i="2"/>
  <c r="AE27" i="2"/>
  <c r="AF27" i="2"/>
  <c r="AE26" i="2"/>
  <c r="AF26" i="2"/>
  <c r="AE25" i="2"/>
  <c r="AF25" i="2"/>
  <c r="AE24" i="2"/>
  <c r="AF24" i="2"/>
  <c r="AE23" i="2"/>
  <c r="AF23" i="2"/>
  <c r="AE22" i="2"/>
  <c r="AF22" i="2"/>
  <c r="AE21" i="2"/>
  <c r="AF21" i="2"/>
  <c r="AE20" i="2"/>
  <c r="AF20" i="2"/>
  <c r="AE19" i="2"/>
  <c r="AF19" i="2"/>
  <c r="AE18" i="2"/>
  <c r="AF18" i="2"/>
  <c r="AE17" i="2"/>
  <c r="AF17" i="2"/>
  <c r="AE16" i="2"/>
  <c r="AF16" i="2"/>
  <c r="AE15" i="2"/>
  <c r="AF15" i="2"/>
  <c r="AE14" i="2"/>
  <c r="AF14" i="2"/>
  <c r="AE13" i="2"/>
  <c r="AF13" i="2"/>
  <c r="AF7" i="2"/>
  <c r="O13" i="2"/>
  <c r="BR13" i="2" s="1"/>
  <c r="R324" i="2"/>
  <c r="O366" i="2"/>
  <c r="BR366" i="2" s="1"/>
  <c r="O361" i="2"/>
  <c r="BR361" i="2" s="1"/>
  <c r="O368" i="2"/>
  <c r="BR368" i="2" s="1"/>
  <c r="O365" i="2"/>
  <c r="BR365" i="2" s="1"/>
  <c r="O360" i="2"/>
  <c r="BR360" i="2" s="1"/>
  <c r="O303" i="2"/>
  <c r="BR303" i="2" s="1"/>
  <c r="O287" i="2"/>
  <c r="BR287" i="2" s="1"/>
  <c r="O355" i="2"/>
  <c r="BR355" i="2" s="1"/>
  <c r="R443" i="2"/>
  <c r="Q436" i="2"/>
  <c r="O455" i="2"/>
  <c r="BR455" i="2" s="1"/>
  <c r="R400" i="2"/>
  <c r="O382" i="2"/>
  <c r="BR382" i="2" s="1"/>
  <c r="R254" i="2"/>
  <c r="M213" i="2"/>
  <c r="N213" i="2" s="1"/>
  <c r="Q166" i="2"/>
  <c r="O253" i="2"/>
  <c r="BR253" i="2" s="1"/>
  <c r="M13" i="2"/>
  <c r="N13" i="2" s="1"/>
  <c r="R425" i="2"/>
  <c r="R224" i="2"/>
  <c r="O99" i="2"/>
  <c r="BR99" i="2" s="1"/>
  <c r="O83" i="2"/>
  <c r="BR83" i="2" s="1"/>
  <c r="O70" i="2"/>
  <c r="BR70" i="2" s="1"/>
  <c r="O65" i="2"/>
  <c r="BR65" i="2" s="1"/>
  <c r="O64" i="2"/>
  <c r="BR64" i="2" s="1"/>
  <c r="O57" i="2"/>
  <c r="BR57" i="2" s="1"/>
  <c r="Q503" i="2"/>
  <c r="R379" i="2"/>
  <c r="R150" i="2"/>
  <c r="R461" i="2"/>
  <c r="Q112" i="2"/>
  <c r="O486" i="2"/>
  <c r="BR486" i="2" s="1"/>
  <c r="M349" i="2"/>
  <c r="N349" i="2" s="1"/>
  <c r="R473" i="2"/>
  <c r="Q338" i="2"/>
  <c r="Q213" i="2"/>
  <c r="M150" i="2"/>
  <c r="N150" i="2" s="1"/>
  <c r="O119" i="2"/>
  <c r="BR119" i="2" s="1"/>
  <c r="O118" i="2"/>
  <c r="BR118" i="2" s="1"/>
  <c r="O30" i="2"/>
  <c r="BR30" i="2" s="1"/>
  <c r="O162" i="2"/>
  <c r="BR162" i="2" s="1"/>
  <c r="O160" i="2"/>
  <c r="BR160" i="2" s="1"/>
  <c r="O158" i="2"/>
  <c r="BR158" i="2" s="1"/>
  <c r="R145" i="2"/>
  <c r="R87" i="2"/>
  <c r="O400" i="2"/>
  <c r="BR400" i="2" s="1"/>
  <c r="O393" i="2"/>
  <c r="BR393" i="2" s="1"/>
  <c r="O392" i="2"/>
  <c r="BR392" i="2" s="1"/>
  <c r="O389" i="2"/>
  <c r="BR389" i="2" s="1"/>
  <c r="O349" i="2"/>
  <c r="BR349" i="2" s="1"/>
  <c r="O346" i="2"/>
  <c r="BR346" i="2" s="1"/>
  <c r="O344" i="2"/>
  <c r="BR344" i="2" s="1"/>
  <c r="R317" i="2"/>
  <c r="R182" i="2"/>
  <c r="Q145" i="2"/>
  <c r="Q87" i="2"/>
  <c r="R458" i="2"/>
  <c r="R303" i="2"/>
  <c r="Q182" i="2"/>
  <c r="M144" i="2"/>
  <c r="N144" i="2" s="1"/>
  <c r="O97" i="2"/>
  <c r="BR97" i="2" s="1"/>
  <c r="Q72" i="2"/>
  <c r="R415" i="2"/>
  <c r="O378" i="2"/>
  <c r="BR378" i="2" s="1"/>
  <c r="O377" i="2"/>
  <c r="BR377" i="2" s="1"/>
  <c r="O376" i="2"/>
  <c r="BR376" i="2" s="1"/>
  <c r="Q361" i="2"/>
  <c r="O211" i="2"/>
  <c r="BR211" i="2" s="1"/>
  <c r="O197" i="2"/>
  <c r="BR197" i="2" s="1"/>
  <c r="R180" i="2"/>
  <c r="R44" i="2"/>
  <c r="R445" i="2"/>
  <c r="Q412" i="2"/>
  <c r="M357" i="2"/>
  <c r="N357" i="2" s="1"/>
  <c r="R282" i="2"/>
  <c r="M121" i="2"/>
  <c r="N121" i="2" s="1"/>
  <c r="Q30" i="2"/>
  <c r="O34" i="2"/>
  <c r="BR34" i="2" s="1"/>
  <c r="Q493" i="2"/>
  <c r="O469" i="2"/>
  <c r="BR469" i="2" s="1"/>
  <c r="M450" i="2"/>
  <c r="N450" i="2" s="1"/>
  <c r="O386" i="2"/>
  <c r="BR386" i="2" s="1"/>
  <c r="R315" i="2"/>
  <c r="O292" i="2"/>
  <c r="BR292" i="2" s="1"/>
  <c r="O290" i="2"/>
  <c r="BR290" i="2" s="1"/>
  <c r="O289" i="2"/>
  <c r="BR289" i="2" s="1"/>
  <c r="R277" i="2"/>
  <c r="O238" i="2"/>
  <c r="BR238" i="2" s="1"/>
  <c r="M207" i="2"/>
  <c r="N207" i="2" s="1"/>
  <c r="O131" i="2"/>
  <c r="BR131" i="2" s="1"/>
  <c r="O130" i="2"/>
  <c r="BR130" i="2" s="1"/>
  <c r="O124" i="2"/>
  <c r="BR124" i="2" s="1"/>
  <c r="M103" i="2"/>
  <c r="N103" i="2" s="1"/>
  <c r="O93" i="2"/>
  <c r="BR93" i="2" s="1"/>
  <c r="O91" i="2"/>
  <c r="BR91" i="2" s="1"/>
  <c r="O90" i="2"/>
  <c r="BR90" i="2" s="1"/>
  <c r="O50" i="2"/>
  <c r="BR50" i="2" s="1"/>
  <c r="O49" i="2"/>
  <c r="BR49" i="2" s="1"/>
  <c r="M35" i="2"/>
  <c r="N35" i="2" s="1"/>
  <c r="O15" i="2"/>
  <c r="BR15" i="2" s="1"/>
  <c r="O14" i="2"/>
  <c r="BR14" i="2" s="1"/>
  <c r="M474" i="2"/>
  <c r="N474" i="2" s="1"/>
  <c r="R406" i="2"/>
  <c r="R368" i="2"/>
  <c r="O357" i="2"/>
  <c r="BR357" i="2" s="1"/>
  <c r="R349" i="2"/>
  <c r="Q309" i="2"/>
  <c r="O284" i="2"/>
  <c r="BR284" i="2" s="1"/>
  <c r="Q269" i="2"/>
  <c r="M234" i="2"/>
  <c r="N234" i="2" s="1"/>
  <c r="Q205" i="2"/>
  <c r="O150" i="2"/>
  <c r="BR150" i="2" s="1"/>
  <c r="O147" i="2"/>
  <c r="BR147" i="2" s="1"/>
  <c r="O112" i="2"/>
  <c r="BR112" i="2" s="1"/>
  <c r="O111" i="2"/>
  <c r="BR111" i="2" s="1"/>
  <c r="O109" i="2"/>
  <c r="BR109" i="2" s="1"/>
  <c r="O107" i="2"/>
  <c r="BR107" i="2" s="1"/>
  <c r="Q99" i="2"/>
  <c r="R72" i="2"/>
  <c r="O38" i="2"/>
  <c r="BR38" i="2" s="1"/>
  <c r="O37" i="2"/>
  <c r="BR37" i="2" s="1"/>
  <c r="R30" i="2"/>
  <c r="M473" i="2"/>
  <c r="N473" i="2" s="1"/>
  <c r="O450" i="2"/>
  <c r="BR450" i="2" s="1"/>
  <c r="O431" i="2"/>
  <c r="BR431" i="2" s="1"/>
  <c r="R396" i="2"/>
  <c r="O315" i="2"/>
  <c r="BR315" i="2" s="1"/>
  <c r="O277" i="2"/>
  <c r="BR277" i="2" s="1"/>
  <c r="O274" i="2"/>
  <c r="BR274" i="2" s="1"/>
  <c r="O271" i="2"/>
  <c r="BR271" i="2" s="1"/>
  <c r="Q254" i="2"/>
  <c r="O237" i="2"/>
  <c r="BR237" i="2" s="1"/>
  <c r="M224" i="2"/>
  <c r="N224" i="2" s="1"/>
  <c r="R193" i="2"/>
  <c r="Q156" i="2"/>
  <c r="R136" i="2"/>
  <c r="R114" i="2"/>
  <c r="O103" i="2"/>
  <c r="BR103" i="2" s="1"/>
  <c r="O101" i="2"/>
  <c r="BR101" i="2" s="1"/>
  <c r="M99" i="2"/>
  <c r="N99" i="2" s="1"/>
  <c r="O78" i="2"/>
  <c r="BR78" i="2" s="1"/>
  <c r="O77" i="2"/>
  <c r="BR77" i="2" s="1"/>
  <c r="Q65" i="2"/>
  <c r="Q438" i="2"/>
  <c r="O428" i="2"/>
  <c r="BR428" i="2" s="1"/>
  <c r="M394" i="2"/>
  <c r="N394" i="2" s="1"/>
  <c r="R358" i="2"/>
  <c r="Q337" i="2"/>
  <c r="O269" i="2"/>
  <c r="BR269" i="2" s="1"/>
  <c r="O267" i="2"/>
  <c r="BR267" i="2" s="1"/>
  <c r="O260" i="2"/>
  <c r="BR260" i="2" s="1"/>
  <c r="O259" i="2"/>
  <c r="BR259" i="2" s="1"/>
  <c r="M248" i="2"/>
  <c r="N248" i="2" s="1"/>
  <c r="O229" i="2"/>
  <c r="BR229" i="2" s="1"/>
  <c r="R217" i="2"/>
  <c r="O205" i="2"/>
  <c r="BR205" i="2" s="1"/>
  <c r="M193" i="2"/>
  <c r="N193" i="2" s="1"/>
  <c r="O173" i="2"/>
  <c r="BR173" i="2" s="1"/>
  <c r="M156" i="2"/>
  <c r="N156" i="2" s="1"/>
  <c r="Q114" i="2"/>
  <c r="R93" i="2"/>
  <c r="R52" i="2"/>
  <c r="R23" i="2"/>
  <c r="R436" i="2"/>
  <c r="R419" i="2"/>
  <c r="R357" i="2"/>
  <c r="M329" i="2"/>
  <c r="N329" i="2" s="1"/>
  <c r="M131" i="2"/>
  <c r="N131" i="2" s="1"/>
  <c r="R112" i="2"/>
  <c r="M93" i="2"/>
  <c r="N93" i="2" s="1"/>
  <c r="Q23" i="2"/>
  <c r="O337" i="2"/>
  <c r="BR337" i="2" s="1"/>
  <c r="O336" i="2"/>
  <c r="BR336" i="2" s="1"/>
  <c r="O334" i="2"/>
  <c r="BR334" i="2" s="1"/>
  <c r="O333" i="2"/>
  <c r="BR333" i="2" s="1"/>
  <c r="O248" i="2"/>
  <c r="BR248" i="2" s="1"/>
  <c r="R238" i="2"/>
  <c r="O217" i="2"/>
  <c r="BR217" i="2" s="1"/>
  <c r="O191" i="2"/>
  <c r="BR191" i="2" s="1"/>
  <c r="O153" i="2"/>
  <c r="BR153" i="2" s="1"/>
  <c r="R124" i="2"/>
  <c r="N283" i="2"/>
  <c r="M501" i="2"/>
  <c r="N501" i="2" s="1"/>
  <c r="R492" i="2"/>
  <c r="M458" i="2"/>
  <c r="N458" i="2" s="1"/>
  <c r="Q445" i="2"/>
  <c r="O414" i="2"/>
  <c r="BR414" i="2" s="1"/>
  <c r="M381" i="2"/>
  <c r="N381" i="2" s="1"/>
  <c r="O369" i="2"/>
  <c r="BR369" i="2" s="1"/>
  <c r="M368" i="2"/>
  <c r="N368" i="2" s="1"/>
  <c r="O352" i="2"/>
  <c r="BR352" i="2" s="1"/>
  <c r="O341" i="2"/>
  <c r="BR341" i="2" s="1"/>
  <c r="R337" i="2"/>
  <c r="O332" i="2"/>
  <c r="BR332" i="2" s="1"/>
  <c r="O331" i="2"/>
  <c r="BR331" i="2" s="1"/>
  <c r="R327" i="2"/>
  <c r="O323" i="2"/>
  <c r="BR323" i="2" s="1"/>
  <c r="O322" i="2"/>
  <c r="BR322" i="2" s="1"/>
  <c r="Q317" i="2"/>
  <c r="R286" i="2"/>
  <c r="O283" i="2"/>
  <c r="BR283" i="2" s="1"/>
  <c r="R279" i="2"/>
  <c r="O273" i="2"/>
  <c r="BR273" i="2" s="1"/>
  <c r="R269" i="2"/>
  <c r="R248" i="2"/>
  <c r="O240" i="2"/>
  <c r="BR240" i="2" s="1"/>
  <c r="Q237" i="2"/>
  <c r="R233" i="2"/>
  <c r="R218" i="2"/>
  <c r="Q211" i="2"/>
  <c r="Q206" i="2"/>
  <c r="R189" i="2"/>
  <c r="O186" i="2"/>
  <c r="BR186" i="2" s="1"/>
  <c r="O174" i="2"/>
  <c r="BR174" i="2" s="1"/>
  <c r="O168" i="2"/>
  <c r="BR168" i="2" s="1"/>
  <c r="O139" i="2"/>
  <c r="BR139" i="2" s="1"/>
  <c r="R131" i="2"/>
  <c r="R103" i="2"/>
  <c r="R86" i="2"/>
  <c r="Q66" i="2"/>
  <c r="O56" i="2"/>
  <c r="BR56" i="2" s="1"/>
  <c r="R45" i="2"/>
  <c r="R20" i="2"/>
  <c r="Q189" i="2"/>
  <c r="R162" i="2"/>
  <c r="R121" i="2"/>
  <c r="R65" i="2"/>
  <c r="O33" i="2"/>
  <c r="BR33" i="2" s="1"/>
  <c r="R16" i="2"/>
  <c r="M499" i="2"/>
  <c r="N499" i="2" s="1"/>
  <c r="R468" i="2"/>
  <c r="M454" i="2"/>
  <c r="N454" i="2" s="1"/>
  <c r="Q443" i="2"/>
  <c r="O434" i="2"/>
  <c r="BR434" i="2" s="1"/>
  <c r="R431" i="2"/>
  <c r="O423" i="2"/>
  <c r="BR423" i="2" s="1"/>
  <c r="Q419" i="2"/>
  <c r="R405" i="2"/>
  <c r="M375" i="2"/>
  <c r="N375" i="2" s="1"/>
  <c r="R366" i="2"/>
  <c r="O358" i="2"/>
  <c r="BR358" i="2" s="1"/>
  <c r="R344" i="2"/>
  <c r="R334" i="2"/>
  <c r="O329" i="2"/>
  <c r="BR329" i="2" s="1"/>
  <c r="Q324" i="2"/>
  <c r="Q315" i="2"/>
  <c r="Q303" i="2"/>
  <c r="O297" i="2"/>
  <c r="BR297" i="2" s="1"/>
  <c r="Q292" i="2"/>
  <c r="O281" i="2"/>
  <c r="BR281" i="2" s="1"/>
  <c r="Q277" i="2"/>
  <c r="Q261" i="2"/>
  <c r="O249" i="2"/>
  <c r="BR249" i="2" s="1"/>
  <c r="M237" i="2"/>
  <c r="N237" i="2" s="1"/>
  <c r="R229" i="2"/>
  <c r="O224" i="2"/>
  <c r="BR224" i="2" s="1"/>
  <c r="O223" i="2"/>
  <c r="BR223" i="2" s="1"/>
  <c r="O213" i="2"/>
  <c r="BR213" i="2" s="1"/>
  <c r="O212" i="2"/>
  <c r="BR212" i="2" s="1"/>
  <c r="M211" i="2"/>
  <c r="N211" i="2" s="1"/>
  <c r="O207" i="2"/>
  <c r="BR207" i="2" s="1"/>
  <c r="O190" i="2"/>
  <c r="BR190" i="2" s="1"/>
  <c r="M162" i="2"/>
  <c r="N162" i="2" s="1"/>
  <c r="R148" i="2"/>
  <c r="O23" i="2"/>
  <c r="BR23" i="2" s="1"/>
  <c r="O22" i="2"/>
  <c r="BR22" i="2" s="1"/>
  <c r="Q16" i="2"/>
  <c r="Q492" i="2"/>
  <c r="R479" i="2"/>
  <c r="O458" i="2"/>
  <c r="BR458" i="2" s="1"/>
  <c r="Q451" i="2"/>
  <c r="O445" i="2"/>
  <c r="BR445" i="2" s="1"/>
  <c r="Q405" i="2"/>
  <c r="Q362" i="2"/>
  <c r="Q353" i="2"/>
  <c r="R333" i="2"/>
  <c r="O327" i="2"/>
  <c r="BR327" i="2" s="1"/>
  <c r="O326" i="2"/>
  <c r="BR326" i="2" s="1"/>
  <c r="O317" i="2"/>
  <c r="BR317" i="2" s="1"/>
  <c r="O316" i="2"/>
  <c r="BR316" i="2" s="1"/>
  <c r="O295" i="2"/>
  <c r="BR295" i="2" s="1"/>
  <c r="R283" i="2"/>
  <c r="O279" i="2"/>
  <c r="BR279" i="2" s="1"/>
  <c r="R274" i="2"/>
  <c r="M261" i="2"/>
  <c r="N261" i="2" s="1"/>
  <c r="R235" i="2"/>
  <c r="R210" i="2"/>
  <c r="R198" i="2"/>
  <c r="R176" i="2"/>
  <c r="R157" i="2"/>
  <c r="Q140" i="2"/>
  <c r="O123" i="2"/>
  <c r="BR123" i="2" s="1"/>
  <c r="R119" i="2"/>
  <c r="R90" i="2"/>
  <c r="O86" i="2"/>
  <c r="BR86" i="2" s="1"/>
  <c r="O85" i="2"/>
  <c r="BR85" i="2" s="1"/>
  <c r="O84" i="2"/>
  <c r="BR84" i="2" s="1"/>
  <c r="Q80" i="2"/>
  <c r="R62" i="2"/>
  <c r="R38" i="2"/>
  <c r="R28" i="2"/>
  <c r="O20" i="2"/>
  <c r="BR20" i="2" s="1"/>
  <c r="O18" i="2"/>
  <c r="BR18" i="2" s="1"/>
  <c r="Q15" i="2"/>
  <c r="R402" i="2"/>
  <c r="Q386" i="2"/>
  <c r="R372" i="2"/>
  <c r="R352" i="2"/>
  <c r="M344" i="2"/>
  <c r="N344" i="2" s="1"/>
  <c r="M333" i="2"/>
  <c r="N333" i="2" s="1"/>
  <c r="R323" i="2"/>
  <c r="Q299" i="2"/>
  <c r="Q283" i="2"/>
  <c r="R273" i="2"/>
  <c r="Q260" i="2"/>
  <c r="M229" i="2"/>
  <c r="N229" i="2" s="1"/>
  <c r="M209" i="2"/>
  <c r="N209" i="2" s="1"/>
  <c r="R197" i="2"/>
  <c r="R188" i="2"/>
  <c r="M157" i="2"/>
  <c r="N157" i="2" s="1"/>
  <c r="Q139" i="2"/>
  <c r="R126" i="2"/>
  <c r="M109" i="2"/>
  <c r="N109" i="2" s="1"/>
  <c r="R78" i="2"/>
  <c r="R25" i="2"/>
  <c r="R497" i="2"/>
  <c r="Q497" i="2"/>
  <c r="O492" i="2"/>
  <c r="BR492" i="2" s="1"/>
  <c r="O491" i="2"/>
  <c r="BR491" i="2" s="1"/>
  <c r="O463" i="2"/>
  <c r="BR463" i="2" s="1"/>
  <c r="Q414" i="2"/>
  <c r="Q402" i="2"/>
  <c r="R382" i="2"/>
  <c r="M362" i="2"/>
  <c r="N362" i="2" s="1"/>
  <c r="M352" i="2"/>
  <c r="N352" i="2" s="1"/>
  <c r="R342" i="2"/>
  <c r="M323" i="2"/>
  <c r="N323" i="2" s="1"/>
  <c r="M299" i="2"/>
  <c r="N299" i="2" s="1"/>
  <c r="R287" i="2"/>
  <c r="M273" i="2"/>
  <c r="N273" i="2" s="1"/>
  <c r="M235" i="2"/>
  <c r="N235" i="2" s="1"/>
  <c r="R174" i="2"/>
  <c r="M139" i="2"/>
  <c r="N139" i="2" s="1"/>
  <c r="M126" i="2"/>
  <c r="N126" i="2" s="1"/>
  <c r="Q89" i="2"/>
  <c r="Q73" i="2"/>
  <c r="O58" i="2"/>
  <c r="BR58" i="2" s="1"/>
  <c r="R56" i="2"/>
  <c r="M25" i="2"/>
  <c r="N25" i="2" s="1"/>
  <c r="O479" i="2"/>
  <c r="BR479" i="2" s="1"/>
  <c r="O477" i="2"/>
  <c r="BR477" i="2" s="1"/>
  <c r="O443" i="2"/>
  <c r="BR443" i="2" s="1"/>
  <c r="O419" i="2"/>
  <c r="BR419" i="2" s="1"/>
  <c r="R412" i="2"/>
  <c r="O405" i="2"/>
  <c r="BR405" i="2" s="1"/>
  <c r="O373" i="2"/>
  <c r="BR373" i="2" s="1"/>
  <c r="O353" i="2"/>
  <c r="BR353" i="2" s="1"/>
  <c r="R338" i="2"/>
  <c r="R329" i="2"/>
  <c r="R309" i="2"/>
  <c r="Q287" i="2"/>
  <c r="O26" i="2"/>
  <c r="BR26" i="2" s="1"/>
  <c r="M270" i="2"/>
  <c r="N270" i="2" s="1"/>
  <c r="R270" i="2"/>
  <c r="Q251" i="2"/>
  <c r="M251" i="2"/>
  <c r="N251" i="2" s="1"/>
  <c r="R251" i="2"/>
  <c r="R184" i="2"/>
  <c r="M184" i="2"/>
  <c r="N184" i="2" s="1"/>
  <c r="M53" i="2"/>
  <c r="Q53" i="2"/>
  <c r="R53" i="2"/>
  <c r="M503" i="2"/>
  <c r="N503" i="2" s="1"/>
  <c r="O495" i="2"/>
  <c r="BR495" i="2" s="1"/>
  <c r="O485" i="2"/>
  <c r="BR485" i="2" s="1"/>
  <c r="O483" i="2"/>
  <c r="BR483" i="2" s="1"/>
  <c r="O475" i="2"/>
  <c r="BR475" i="2" s="1"/>
  <c r="O473" i="2"/>
  <c r="BR473" i="2" s="1"/>
  <c r="O470" i="2"/>
  <c r="BR470" i="2" s="1"/>
  <c r="Q468" i="2"/>
  <c r="M462" i="2"/>
  <c r="N462" i="2" s="1"/>
  <c r="O460" i="2"/>
  <c r="BR460" i="2" s="1"/>
  <c r="O459" i="2"/>
  <c r="BR459" i="2" s="1"/>
  <c r="Q452" i="2"/>
  <c r="N419" i="2"/>
  <c r="O410" i="2"/>
  <c r="BR410" i="2" s="1"/>
  <c r="O409" i="2"/>
  <c r="BR409" i="2" s="1"/>
  <c r="Q305" i="2"/>
  <c r="M305" i="2"/>
  <c r="N305" i="2" s="1"/>
  <c r="R305" i="2"/>
  <c r="M220" i="2"/>
  <c r="N220" i="2" s="1"/>
  <c r="Q220" i="2"/>
  <c r="N153" i="2"/>
  <c r="M441" i="2"/>
  <c r="N441" i="2" s="1"/>
  <c r="R441" i="2"/>
  <c r="M68" i="2"/>
  <c r="N68" i="2" s="1"/>
  <c r="O68" i="2"/>
  <c r="BR68" i="2" s="1"/>
  <c r="R68" i="2"/>
  <c r="M48" i="2"/>
  <c r="N48" i="2" s="1"/>
  <c r="R48" i="2"/>
  <c r="Q500" i="2"/>
  <c r="R466" i="2"/>
  <c r="Q461" i="2"/>
  <c r="O454" i="2"/>
  <c r="BR454" i="2" s="1"/>
  <c r="O447" i="2"/>
  <c r="BR447" i="2" s="1"/>
  <c r="M446" i="2"/>
  <c r="N446" i="2" s="1"/>
  <c r="R446" i="2"/>
  <c r="R422" i="2"/>
  <c r="O406" i="2"/>
  <c r="BR406" i="2" s="1"/>
  <c r="M393" i="2"/>
  <c r="N393" i="2" s="1"/>
  <c r="Q393" i="2"/>
  <c r="R393" i="2"/>
  <c r="Q392" i="2"/>
  <c r="M392" i="2"/>
  <c r="N392" i="2" s="1"/>
  <c r="Q378" i="2"/>
  <c r="M378" i="2"/>
  <c r="N378" i="2" s="1"/>
  <c r="R378" i="2"/>
  <c r="M377" i="2"/>
  <c r="N377" i="2" s="1"/>
  <c r="R377" i="2"/>
  <c r="Q264" i="2"/>
  <c r="M264" i="2"/>
  <c r="N264" i="2" s="1"/>
  <c r="O264" i="2"/>
  <c r="BR264" i="2" s="1"/>
  <c r="M230" i="2"/>
  <c r="Q230" i="2"/>
  <c r="O202" i="2"/>
  <c r="BR202" i="2" s="1"/>
  <c r="M202" i="2"/>
  <c r="N202" i="2" s="1"/>
  <c r="M122" i="2"/>
  <c r="N122" i="2" s="1"/>
  <c r="Q122" i="2"/>
  <c r="R122" i="2"/>
  <c r="Q410" i="2"/>
  <c r="M410" i="2"/>
  <c r="N410" i="2" s="1"/>
  <c r="O503" i="2"/>
  <c r="BR503" i="2" s="1"/>
  <c r="Q487" i="2"/>
  <c r="O482" i="2"/>
  <c r="BR482" i="2" s="1"/>
  <c r="O481" i="2"/>
  <c r="BR481" i="2" s="1"/>
  <c r="R477" i="2"/>
  <c r="M466" i="2"/>
  <c r="N466" i="2" s="1"/>
  <c r="O462" i="2"/>
  <c r="BR462" i="2" s="1"/>
  <c r="O452" i="2"/>
  <c r="BR452" i="2" s="1"/>
  <c r="O446" i="2"/>
  <c r="BR446" i="2" s="1"/>
  <c r="M429" i="2"/>
  <c r="N429" i="2" s="1"/>
  <c r="Q429" i="2"/>
  <c r="R429" i="2"/>
  <c r="R427" i="2"/>
  <c r="Q422" i="2"/>
  <c r="R354" i="2"/>
  <c r="M354" i="2"/>
  <c r="N354" i="2" s="1"/>
  <c r="Q354" i="2"/>
  <c r="M275" i="2"/>
  <c r="N275" i="2" s="1"/>
  <c r="Q275" i="2"/>
  <c r="R275" i="2"/>
  <c r="M243" i="2"/>
  <c r="N243" i="2" s="1"/>
  <c r="Q243" i="2"/>
  <c r="O178" i="2"/>
  <c r="BR178" i="2" s="1"/>
  <c r="M178" i="2"/>
  <c r="N178" i="2" s="1"/>
  <c r="Q141" i="2"/>
  <c r="M141" i="2"/>
  <c r="N141" i="2" s="1"/>
  <c r="R137" i="2"/>
  <c r="M137" i="2"/>
  <c r="N137" i="2" s="1"/>
  <c r="Q137" i="2"/>
  <c r="O499" i="2"/>
  <c r="BR499" i="2" s="1"/>
  <c r="O501" i="2"/>
  <c r="BR501" i="2" s="1"/>
  <c r="R495" i="2"/>
  <c r="R486" i="2"/>
  <c r="Q477" i="2"/>
  <c r="R470" i="2"/>
  <c r="O468" i="2"/>
  <c r="BR468" i="2" s="1"/>
  <c r="Q460" i="2"/>
  <c r="O457" i="2"/>
  <c r="BR457" i="2" s="1"/>
  <c r="Q455" i="2"/>
  <c r="O451" i="2"/>
  <c r="BR451" i="2" s="1"/>
  <c r="R449" i="2"/>
  <c r="Q434" i="2"/>
  <c r="M434" i="2"/>
  <c r="N434" i="2" s="1"/>
  <c r="R433" i="2"/>
  <c r="O429" i="2"/>
  <c r="BR429" i="2" s="1"/>
  <c r="Q427" i="2"/>
  <c r="R420" i="2"/>
  <c r="M301" i="2"/>
  <c r="N301" i="2" s="1"/>
  <c r="Q301" i="2"/>
  <c r="R301" i="2"/>
  <c r="M214" i="2"/>
  <c r="N214" i="2" s="1"/>
  <c r="Q214" i="2"/>
  <c r="O141" i="2"/>
  <c r="BR141" i="2" s="1"/>
  <c r="R100" i="2"/>
  <c r="M100" i="2"/>
  <c r="N100" i="2" s="1"/>
  <c r="M63" i="2"/>
  <c r="N63" i="2" s="1"/>
  <c r="R63" i="2"/>
  <c r="R41" i="2"/>
  <c r="M41" i="2"/>
  <c r="N41" i="2" s="1"/>
  <c r="Q41" i="2"/>
  <c r="Q495" i="2"/>
  <c r="Q486" i="2"/>
  <c r="Q475" i="2"/>
  <c r="R463" i="2"/>
  <c r="Q454" i="2"/>
  <c r="Q420" i="2"/>
  <c r="R410" i="2"/>
  <c r="Q384" i="2"/>
  <c r="M384" i="2"/>
  <c r="N384" i="2" s="1"/>
  <c r="M311" i="2"/>
  <c r="O311" i="2"/>
  <c r="BR311" i="2" s="1"/>
  <c r="Q311" i="2"/>
  <c r="R311" i="2"/>
  <c r="Q256" i="2"/>
  <c r="M256" i="2"/>
  <c r="N256" i="2" s="1"/>
  <c r="Q225" i="2"/>
  <c r="O225" i="2"/>
  <c r="BR225" i="2" s="1"/>
  <c r="Q196" i="2"/>
  <c r="M196" i="2"/>
  <c r="N196" i="2" s="1"/>
  <c r="R196" i="2"/>
  <c r="O41" i="2"/>
  <c r="BR41" i="2" s="1"/>
  <c r="R499" i="2"/>
  <c r="Q470" i="2"/>
  <c r="O500" i="2"/>
  <c r="BR500" i="2" s="1"/>
  <c r="R493" i="2"/>
  <c r="Q483" i="2"/>
  <c r="O471" i="2"/>
  <c r="BR471" i="2" s="1"/>
  <c r="O466" i="2"/>
  <c r="BR466" i="2" s="1"/>
  <c r="Q463" i="2"/>
  <c r="O461" i="2"/>
  <c r="BR461" i="2" s="1"/>
  <c r="Q459" i="2"/>
  <c r="R438" i="2"/>
  <c r="Q397" i="2"/>
  <c r="M397" i="2"/>
  <c r="N397" i="2" s="1"/>
  <c r="O384" i="2"/>
  <c r="BR384" i="2" s="1"/>
  <c r="R370" i="2"/>
  <c r="M370" i="2"/>
  <c r="N370" i="2" s="1"/>
  <c r="Q370" i="2"/>
  <c r="M339" i="2"/>
  <c r="N339" i="2" s="1"/>
  <c r="Q339" i="2"/>
  <c r="N37" i="2"/>
  <c r="O415" i="2"/>
  <c r="BR415" i="2" s="1"/>
  <c r="R386" i="2"/>
  <c r="O374" i="2"/>
  <c r="BR374" i="2" s="1"/>
  <c r="O363" i="2"/>
  <c r="BR363" i="2" s="1"/>
  <c r="O354" i="2"/>
  <c r="BR354" i="2" s="1"/>
  <c r="Q346" i="2"/>
  <c r="O339" i="2"/>
  <c r="BR339" i="2" s="1"/>
  <c r="O305" i="2"/>
  <c r="BR305" i="2" s="1"/>
  <c r="O301" i="2"/>
  <c r="BR301" i="2" s="1"/>
  <c r="O293" i="2"/>
  <c r="BR293" i="2" s="1"/>
  <c r="O275" i="2"/>
  <c r="BR275" i="2" s="1"/>
  <c r="O256" i="2"/>
  <c r="BR256" i="2" s="1"/>
  <c r="R253" i="2"/>
  <c r="O230" i="2"/>
  <c r="BR230" i="2" s="1"/>
  <c r="O214" i="2"/>
  <c r="BR214" i="2" s="1"/>
  <c r="O196" i="2"/>
  <c r="BR196" i="2" s="1"/>
  <c r="O169" i="2"/>
  <c r="BR169" i="2" s="1"/>
  <c r="O137" i="2"/>
  <c r="BR137" i="2" s="1"/>
  <c r="O122" i="2"/>
  <c r="BR122" i="2" s="1"/>
  <c r="O75" i="2"/>
  <c r="BR75" i="2" s="1"/>
  <c r="O67" i="2"/>
  <c r="BR67" i="2" s="1"/>
  <c r="O63" i="2"/>
  <c r="BR63" i="2" s="1"/>
  <c r="O53" i="2"/>
  <c r="BR53" i="2" s="1"/>
  <c r="R341" i="2"/>
  <c r="R307" i="2"/>
  <c r="R267" i="2"/>
  <c r="R259" i="2"/>
  <c r="R240" i="2"/>
  <c r="O235" i="2"/>
  <c r="BR235" i="2" s="1"/>
  <c r="Q227" i="2"/>
  <c r="O157" i="2"/>
  <c r="BR157" i="2" s="1"/>
  <c r="O126" i="2"/>
  <c r="BR126" i="2" s="1"/>
  <c r="O114" i="2"/>
  <c r="BR114" i="2" s="1"/>
  <c r="O113" i="2"/>
  <c r="BR113" i="2" s="1"/>
  <c r="R107" i="2"/>
  <c r="O66" i="2"/>
  <c r="BR66" i="2" s="1"/>
  <c r="O62" i="2"/>
  <c r="BR62" i="2" s="1"/>
  <c r="R54" i="2"/>
  <c r="R49" i="2"/>
  <c r="R37" i="2"/>
  <c r="Q33" i="2"/>
  <c r="O25" i="2"/>
  <c r="BR25" i="2" s="1"/>
  <c r="O24" i="2"/>
  <c r="BR24" i="2" s="1"/>
  <c r="O427" i="2"/>
  <c r="BR427" i="2" s="1"/>
  <c r="O420" i="2"/>
  <c r="BR420" i="2" s="1"/>
  <c r="Q400" i="2"/>
  <c r="O388" i="2"/>
  <c r="BR388" i="2" s="1"/>
  <c r="O387" i="2"/>
  <c r="BR387" i="2" s="1"/>
  <c r="O372" i="2"/>
  <c r="BR372" i="2" s="1"/>
  <c r="R365" i="2"/>
  <c r="R360" i="2"/>
  <c r="O347" i="2"/>
  <c r="BR347" i="2" s="1"/>
  <c r="M346" i="2"/>
  <c r="N346" i="2" s="1"/>
  <c r="O338" i="2"/>
  <c r="BR338" i="2" s="1"/>
  <c r="R336" i="2"/>
  <c r="O328" i="2"/>
  <c r="BR328" i="2" s="1"/>
  <c r="M326" i="2"/>
  <c r="N326" i="2" s="1"/>
  <c r="O324" i="2"/>
  <c r="BR324" i="2" s="1"/>
  <c r="R322" i="2"/>
  <c r="O318" i="2"/>
  <c r="BR318" i="2" s="1"/>
  <c r="R316" i="2"/>
  <c r="M307" i="2"/>
  <c r="N307" i="2" s="1"/>
  <c r="O299" i="2"/>
  <c r="BR299" i="2" s="1"/>
  <c r="R289" i="2"/>
  <c r="M267" i="2"/>
  <c r="N267" i="2" s="1"/>
  <c r="Q259" i="2"/>
  <c r="O254" i="2"/>
  <c r="BR254" i="2" s="1"/>
  <c r="M253" i="2"/>
  <c r="N253" i="2" s="1"/>
  <c r="M240" i="2"/>
  <c r="N240" i="2" s="1"/>
  <c r="R236" i="2"/>
  <c r="M227" i="2"/>
  <c r="N227" i="2" s="1"/>
  <c r="R222" i="2"/>
  <c r="R212" i="2"/>
  <c r="Q208" i="2"/>
  <c r="O206" i="2"/>
  <c r="BR206" i="2" s="1"/>
  <c r="M205" i="2"/>
  <c r="N205" i="2" s="1"/>
  <c r="Q197" i="2"/>
  <c r="M191" i="2"/>
  <c r="N191" i="2" s="1"/>
  <c r="O182" i="2"/>
  <c r="BR182" i="2" s="1"/>
  <c r="Q180" i="2"/>
  <c r="R153" i="2"/>
  <c r="R143" i="2"/>
  <c r="O140" i="2"/>
  <c r="BR140" i="2" s="1"/>
  <c r="O121" i="2"/>
  <c r="BR121" i="2" s="1"/>
  <c r="Q107" i="2"/>
  <c r="Q101" i="2"/>
  <c r="R97" i="2"/>
  <c r="R92" i="2"/>
  <c r="O89" i="2"/>
  <c r="BR89" i="2" s="1"/>
  <c r="O73" i="2"/>
  <c r="BR73" i="2" s="1"/>
  <c r="Q71" i="2"/>
  <c r="Q49" i="2"/>
  <c r="O45" i="2"/>
  <c r="BR45" i="2" s="1"/>
  <c r="Q37" i="2"/>
  <c r="M20" i="2"/>
  <c r="N20" i="2" s="1"/>
  <c r="O16" i="2"/>
  <c r="BR16" i="2" s="1"/>
  <c r="R14" i="2"/>
  <c r="O436" i="2"/>
  <c r="BR436" i="2" s="1"/>
  <c r="O435" i="2"/>
  <c r="BR435" i="2" s="1"/>
  <c r="O412" i="2"/>
  <c r="BR412" i="2" s="1"/>
  <c r="O394" i="2"/>
  <c r="BR394" i="2" s="1"/>
  <c r="O371" i="2"/>
  <c r="BR371" i="2" s="1"/>
  <c r="O362" i="2"/>
  <c r="BR362" i="2" s="1"/>
  <c r="R350" i="2"/>
  <c r="Q345" i="2"/>
  <c r="O342" i="2"/>
  <c r="BR342" i="2" s="1"/>
  <c r="M341" i="2"/>
  <c r="N341" i="2" s="1"/>
  <c r="R331" i="2"/>
  <c r="Q322" i="2"/>
  <c r="Q316" i="2"/>
  <c r="R295" i="2"/>
  <c r="R271" i="2"/>
  <c r="R252" i="2"/>
  <c r="Q236" i="2"/>
  <c r="M232" i="2"/>
  <c r="N232" i="2" s="1"/>
  <c r="R226" i="2"/>
  <c r="Q222" i="2"/>
  <c r="M216" i="2"/>
  <c r="N216" i="2" s="1"/>
  <c r="Q204" i="2"/>
  <c r="O193" i="2"/>
  <c r="BR193" i="2" s="1"/>
  <c r="O192" i="2"/>
  <c r="BR192" i="2" s="1"/>
  <c r="O189" i="2"/>
  <c r="BR189" i="2" s="1"/>
  <c r="R179" i="2"/>
  <c r="Q172" i="2"/>
  <c r="R158" i="2"/>
  <c r="O154" i="2"/>
  <c r="BR154" i="2" s="1"/>
  <c r="Q153" i="2"/>
  <c r="M143" i="2"/>
  <c r="N143" i="2" s="1"/>
  <c r="R127" i="2"/>
  <c r="R116" i="2"/>
  <c r="R109" i="2"/>
  <c r="R95" i="2"/>
  <c r="Q85" i="2"/>
  <c r="R64" i="2"/>
  <c r="M33" i="2"/>
  <c r="N33" i="2" s="1"/>
  <c r="Q14" i="2"/>
  <c r="Q369" i="2"/>
  <c r="M365" i="2"/>
  <c r="N365" i="2" s="1"/>
  <c r="M360" i="2"/>
  <c r="N360" i="2" s="1"/>
  <c r="M336" i="2"/>
  <c r="N336" i="2" s="1"/>
  <c r="Q331" i="2"/>
  <c r="Q295" i="2"/>
  <c r="M289" i="2"/>
  <c r="N289" i="2" s="1"/>
  <c r="R284" i="2"/>
  <c r="O276" i="2"/>
  <c r="BR276" i="2" s="1"/>
  <c r="M271" i="2"/>
  <c r="N271" i="2" s="1"/>
  <c r="Q244" i="2"/>
  <c r="R207" i="2"/>
  <c r="R190" i="2"/>
  <c r="R186" i="2"/>
  <c r="M170" i="2"/>
  <c r="N170" i="2" s="1"/>
  <c r="Q158" i="2"/>
  <c r="R147" i="2"/>
  <c r="R106" i="2"/>
  <c r="M101" i="2"/>
  <c r="N101" i="2" s="1"/>
  <c r="Q95" i="2"/>
  <c r="Q91" i="2"/>
  <c r="M85" i="2"/>
  <c r="N85" i="2" s="1"/>
  <c r="O80" i="2"/>
  <c r="BR80" i="2" s="1"/>
  <c r="O72" i="2"/>
  <c r="BR72" i="2" s="1"/>
  <c r="O54" i="2"/>
  <c r="BR54" i="2" s="1"/>
  <c r="R36" i="2"/>
  <c r="Q31" i="2"/>
  <c r="R18" i="2"/>
  <c r="O370" i="2"/>
  <c r="BR370" i="2" s="1"/>
  <c r="O350" i="2"/>
  <c r="BR350" i="2" s="1"/>
  <c r="O345" i="2"/>
  <c r="BR345" i="2" s="1"/>
  <c r="O325" i="2"/>
  <c r="BR325" i="2" s="1"/>
  <c r="O252" i="2"/>
  <c r="BR252" i="2" s="1"/>
  <c r="O236" i="2"/>
  <c r="BR236" i="2" s="1"/>
  <c r="O222" i="2"/>
  <c r="BR222" i="2" s="1"/>
  <c r="O221" i="2"/>
  <c r="BR221" i="2" s="1"/>
  <c r="O204" i="2"/>
  <c r="BR204" i="2" s="1"/>
  <c r="O179" i="2"/>
  <c r="BR179" i="2" s="1"/>
  <c r="O172" i="2"/>
  <c r="BR172" i="2" s="1"/>
  <c r="O143" i="2"/>
  <c r="BR143" i="2" s="1"/>
  <c r="O138" i="2"/>
  <c r="BR138" i="2" s="1"/>
  <c r="O494" i="2"/>
  <c r="BR494" i="2" s="1"/>
  <c r="O490" i="2"/>
  <c r="BR490" i="2" s="1"/>
  <c r="O484" i="2"/>
  <c r="BR484" i="2" s="1"/>
  <c r="N435" i="2"/>
  <c r="M411" i="2"/>
  <c r="N411" i="2" s="1"/>
  <c r="Q411" i="2"/>
  <c r="R411" i="2"/>
  <c r="Q491" i="2"/>
  <c r="R491" i="2"/>
  <c r="M476" i="2"/>
  <c r="Q476" i="2"/>
  <c r="R476" i="2"/>
  <c r="O497" i="2"/>
  <c r="BR497" i="2" s="1"/>
  <c r="Q442" i="2"/>
  <c r="M442" i="2"/>
  <c r="N442" i="2" s="1"/>
  <c r="R442" i="2"/>
  <c r="M430" i="2"/>
  <c r="Q430" i="2"/>
  <c r="R430" i="2"/>
  <c r="M308" i="2"/>
  <c r="N308" i="2" s="1"/>
  <c r="R308" i="2"/>
  <c r="O308" i="2"/>
  <c r="BR308" i="2" s="1"/>
  <c r="Q308" i="2"/>
  <c r="N291" i="2"/>
  <c r="N276" i="2"/>
  <c r="M40" i="2"/>
  <c r="Q40" i="2"/>
  <c r="R40" i="2"/>
  <c r="O12" i="2"/>
  <c r="BR12" i="2" s="1"/>
  <c r="O493" i="2"/>
  <c r="BR493" i="2" s="1"/>
  <c r="O487" i="2"/>
  <c r="BR487" i="2" s="1"/>
  <c r="M486" i="2"/>
  <c r="N486" i="2" s="1"/>
  <c r="R480" i="2"/>
  <c r="M494" i="2"/>
  <c r="N494" i="2" s="1"/>
  <c r="R494" i="2"/>
  <c r="M490" i="2"/>
  <c r="N490" i="2" s="1"/>
  <c r="Q490" i="2"/>
  <c r="Q426" i="2"/>
  <c r="M426" i="2"/>
  <c r="N426" i="2" s="1"/>
  <c r="R426" i="2"/>
  <c r="Q199" i="2"/>
  <c r="M199" i="2"/>
  <c r="O199" i="2"/>
  <c r="BR199" i="2" s="1"/>
  <c r="R199" i="2"/>
  <c r="N467" i="2"/>
  <c r="M439" i="2"/>
  <c r="N439" i="2" s="1"/>
  <c r="Q439" i="2"/>
  <c r="R439" i="2"/>
  <c r="O417" i="2"/>
  <c r="BR417" i="2" s="1"/>
  <c r="M417" i="2"/>
  <c r="N417" i="2" s="1"/>
  <c r="R417" i="2"/>
  <c r="M484" i="2"/>
  <c r="N484" i="2" s="1"/>
  <c r="Q484" i="2"/>
  <c r="R484" i="2"/>
  <c r="N338" i="2"/>
  <c r="Q76" i="2"/>
  <c r="R76" i="2"/>
  <c r="Q498" i="2"/>
  <c r="M491" i="2"/>
  <c r="N491" i="2" s="1"/>
  <c r="M478" i="2"/>
  <c r="N478" i="2" s="1"/>
  <c r="O478" i="2"/>
  <c r="BR478" i="2" s="1"/>
  <c r="Q478" i="2"/>
  <c r="R478" i="2"/>
  <c r="O439" i="2"/>
  <c r="BR439" i="2" s="1"/>
  <c r="N422" i="2"/>
  <c r="M502" i="2"/>
  <c r="R502" i="2"/>
  <c r="M485" i="2"/>
  <c r="Q485" i="2"/>
  <c r="M444" i="2"/>
  <c r="N444" i="2" s="1"/>
  <c r="Q444" i="2"/>
  <c r="R444" i="2"/>
  <c r="O444" i="2"/>
  <c r="BR444" i="2" s="1"/>
  <c r="O442" i="2"/>
  <c r="BR442" i="2" s="1"/>
  <c r="O430" i="2"/>
  <c r="BR430" i="2" s="1"/>
  <c r="O426" i="2"/>
  <c r="BR426" i="2" s="1"/>
  <c r="O411" i="2"/>
  <c r="BR411" i="2" s="1"/>
  <c r="M300" i="2"/>
  <c r="Q300" i="2"/>
  <c r="M164" i="2"/>
  <c r="Q164" i="2"/>
  <c r="R164" i="2"/>
  <c r="Q163" i="2"/>
  <c r="R163" i="2"/>
  <c r="Q135" i="2"/>
  <c r="M135" i="2"/>
  <c r="N135" i="2" s="1"/>
  <c r="R135" i="2"/>
  <c r="O46" i="2"/>
  <c r="BR46" i="2" s="1"/>
  <c r="R46" i="2"/>
  <c r="M46" i="2"/>
  <c r="N46" i="2" s="1"/>
  <c r="O476" i="2"/>
  <c r="BR476" i="2" s="1"/>
  <c r="O502" i="2"/>
  <c r="BR502" i="2" s="1"/>
  <c r="R500" i="2"/>
  <c r="M483" i="2"/>
  <c r="N483" i="2" s="1"/>
  <c r="R462" i="2"/>
  <c r="R460" i="2"/>
  <c r="M459" i="2"/>
  <c r="R455" i="2"/>
  <c r="R453" i="2"/>
  <c r="O449" i="2"/>
  <c r="BR449" i="2" s="1"/>
  <c r="O437" i="2"/>
  <c r="BR437" i="2" s="1"/>
  <c r="O421" i="2"/>
  <c r="BR421" i="2" s="1"/>
  <c r="R418" i="2"/>
  <c r="O413" i="2"/>
  <c r="BR413" i="2" s="1"/>
  <c r="R409" i="2"/>
  <c r="Q406" i="2"/>
  <c r="O404" i="2"/>
  <c r="BR404" i="2" s="1"/>
  <c r="O402" i="2"/>
  <c r="BR402" i="2" s="1"/>
  <c r="O401" i="2"/>
  <c r="BR401" i="2" s="1"/>
  <c r="O396" i="2"/>
  <c r="BR396" i="2" s="1"/>
  <c r="R394" i="2"/>
  <c r="R392" i="2"/>
  <c r="R384" i="2"/>
  <c r="M382" i="2"/>
  <c r="N382" i="2" s="1"/>
  <c r="O380" i="2"/>
  <c r="BR380" i="2" s="1"/>
  <c r="Q379" i="2"/>
  <c r="Q377" i="2"/>
  <c r="R374" i="2"/>
  <c r="Q372" i="2"/>
  <c r="R369" i="2"/>
  <c r="R364" i="2"/>
  <c r="R361" i="2"/>
  <c r="R356" i="2"/>
  <c r="R353" i="2"/>
  <c r="R348" i="2"/>
  <c r="R345" i="2"/>
  <c r="R340" i="2"/>
  <c r="O321" i="2"/>
  <c r="BR321" i="2" s="1"/>
  <c r="O300" i="2"/>
  <c r="BR300" i="2" s="1"/>
  <c r="M285" i="2"/>
  <c r="R285" i="2"/>
  <c r="Q281" i="2"/>
  <c r="M281" i="2"/>
  <c r="N281" i="2" s="1"/>
  <c r="R281" i="2"/>
  <c r="M228" i="2"/>
  <c r="N228" i="2" s="1"/>
  <c r="Q228" i="2"/>
  <c r="R228" i="2"/>
  <c r="R192" i="2"/>
  <c r="M192" i="2"/>
  <c r="Q192" i="2"/>
  <c r="Q155" i="2"/>
  <c r="M155" i="2"/>
  <c r="N155" i="2" s="1"/>
  <c r="R155" i="2"/>
  <c r="M88" i="2"/>
  <c r="N88" i="2" s="1"/>
  <c r="Q88" i="2"/>
  <c r="R88" i="2"/>
  <c r="M475" i="2"/>
  <c r="R471" i="2"/>
  <c r="R469" i="2"/>
  <c r="R467" i="2"/>
  <c r="M465" i="2"/>
  <c r="N465" i="2" s="1"/>
  <c r="Q453" i="2"/>
  <c r="M451" i="2"/>
  <c r="R447" i="2"/>
  <c r="O441" i="2"/>
  <c r="BR441" i="2" s="1"/>
  <c r="R435" i="2"/>
  <c r="R428" i="2"/>
  <c r="N427" i="2"/>
  <c r="O425" i="2"/>
  <c r="BR425" i="2" s="1"/>
  <c r="M418" i="2"/>
  <c r="N418" i="2" s="1"/>
  <c r="M409" i="2"/>
  <c r="N409" i="2" s="1"/>
  <c r="R387" i="2"/>
  <c r="R376" i="2"/>
  <c r="R371" i="2"/>
  <c r="Q364" i="2"/>
  <c r="Q356" i="2"/>
  <c r="Q348" i="2"/>
  <c r="Q340" i="2"/>
  <c r="R318" i="2"/>
  <c r="O312" i="2"/>
  <c r="BR312" i="2" s="1"/>
  <c r="R21" i="2"/>
  <c r="M21" i="2"/>
  <c r="N21" i="2" s="1"/>
  <c r="Q21" i="2"/>
  <c r="Q471" i="2"/>
  <c r="Q469" i="2"/>
  <c r="Q467" i="2"/>
  <c r="R452" i="2"/>
  <c r="R450" i="2"/>
  <c r="Q447" i="2"/>
  <c r="R437" i="2"/>
  <c r="Q435" i="2"/>
  <c r="Q428" i="2"/>
  <c r="R423" i="2"/>
  <c r="R421" i="2"/>
  <c r="R414" i="2"/>
  <c r="Q387" i="2"/>
  <c r="Q376" i="2"/>
  <c r="Q371" i="2"/>
  <c r="R363" i="2"/>
  <c r="R355" i="2"/>
  <c r="R347" i="2"/>
  <c r="R339" i="2"/>
  <c r="M332" i="2"/>
  <c r="Q332" i="2"/>
  <c r="Q328" i="2"/>
  <c r="R328" i="2"/>
  <c r="M325" i="2"/>
  <c r="N325" i="2" s="1"/>
  <c r="R325" i="2"/>
  <c r="Q318" i="2"/>
  <c r="M310" i="2"/>
  <c r="N310" i="2" s="1"/>
  <c r="Q310" i="2"/>
  <c r="M293" i="2"/>
  <c r="N293" i="2" s="1"/>
  <c r="Q293" i="2"/>
  <c r="R293" i="2"/>
  <c r="N284" i="2"/>
  <c r="M245" i="2"/>
  <c r="O245" i="2"/>
  <c r="BR245" i="2" s="1"/>
  <c r="Q245" i="2"/>
  <c r="R245" i="2"/>
  <c r="N221" i="2"/>
  <c r="Q437" i="2"/>
  <c r="Q421" i="2"/>
  <c r="R404" i="2"/>
  <c r="R401" i="2"/>
  <c r="R373" i="2"/>
  <c r="Q363" i="2"/>
  <c r="Q355" i="2"/>
  <c r="Q347" i="2"/>
  <c r="R300" i="2"/>
  <c r="N172" i="2"/>
  <c r="M129" i="2"/>
  <c r="N129" i="2" s="1"/>
  <c r="Q129" i="2"/>
  <c r="R129" i="2"/>
  <c r="O467" i="2"/>
  <c r="BR467" i="2" s="1"/>
  <c r="R457" i="2"/>
  <c r="O453" i="2"/>
  <c r="BR453" i="2" s="1"/>
  <c r="O438" i="2"/>
  <c r="BR438" i="2" s="1"/>
  <c r="O433" i="2"/>
  <c r="BR433" i="2" s="1"/>
  <c r="O422" i="2"/>
  <c r="BR422" i="2" s="1"/>
  <c r="O418" i="2"/>
  <c r="BR418" i="2" s="1"/>
  <c r="R413" i="2"/>
  <c r="R407" i="2"/>
  <c r="Q404" i="2"/>
  <c r="Q401" i="2"/>
  <c r="R380" i="2"/>
  <c r="O379" i="2"/>
  <c r="BR379" i="2" s="1"/>
  <c r="O364" i="2"/>
  <c r="BR364" i="2" s="1"/>
  <c r="O356" i="2"/>
  <c r="BR356" i="2" s="1"/>
  <c r="O348" i="2"/>
  <c r="BR348" i="2" s="1"/>
  <c r="O340" i="2"/>
  <c r="BR340" i="2" s="1"/>
  <c r="Q297" i="2"/>
  <c r="M297" i="2"/>
  <c r="N297" i="2" s="1"/>
  <c r="M278" i="2"/>
  <c r="N278" i="2" s="1"/>
  <c r="R278" i="2"/>
  <c r="Q242" i="2"/>
  <c r="M242" i="2"/>
  <c r="N242" i="2" s="1"/>
  <c r="R242" i="2"/>
  <c r="M146" i="2"/>
  <c r="N146" i="2" s="1"/>
  <c r="Q146" i="2"/>
  <c r="M32" i="2"/>
  <c r="N32" i="2" s="1"/>
  <c r="Q32" i="2"/>
  <c r="R32" i="2"/>
  <c r="M457" i="2"/>
  <c r="N457" i="2" s="1"/>
  <c r="Q413" i="2"/>
  <c r="O407" i="2"/>
  <c r="BR407" i="2" s="1"/>
  <c r="Q380" i="2"/>
  <c r="M373" i="2"/>
  <c r="N373" i="2" s="1"/>
  <c r="M321" i="2"/>
  <c r="N321" i="2" s="1"/>
  <c r="Q291" i="2"/>
  <c r="R291" i="2"/>
  <c r="M219" i="2"/>
  <c r="Q219" i="2"/>
  <c r="R219" i="2"/>
  <c r="M194" i="2"/>
  <c r="O194" i="2"/>
  <c r="BR194" i="2" s="1"/>
  <c r="Q194" i="2"/>
  <c r="R194" i="2"/>
  <c r="N115" i="2"/>
  <c r="O310" i="2"/>
  <c r="BR310" i="2" s="1"/>
  <c r="O291" i="2"/>
  <c r="BR291" i="2" s="1"/>
  <c r="O285" i="2"/>
  <c r="BR285" i="2" s="1"/>
  <c r="Q284" i="2"/>
  <c r="O278" i="2"/>
  <c r="BR278" i="2" s="1"/>
  <c r="O261" i="2"/>
  <c r="BR261" i="2" s="1"/>
  <c r="R243" i="2"/>
  <c r="O242" i="2"/>
  <c r="BR242" i="2" s="1"/>
  <c r="O239" i="2"/>
  <c r="BR239" i="2" s="1"/>
  <c r="Q238" i="2"/>
  <c r="R234" i="2"/>
  <c r="O228" i="2"/>
  <c r="BR228" i="2" s="1"/>
  <c r="R220" i="2"/>
  <c r="O219" i="2"/>
  <c r="BR219" i="2" s="1"/>
  <c r="O181" i="2"/>
  <c r="BR181" i="2" s="1"/>
  <c r="R181" i="2"/>
  <c r="O164" i="2"/>
  <c r="BR164" i="2" s="1"/>
  <c r="O155" i="2"/>
  <c r="BR155" i="2" s="1"/>
  <c r="M154" i="2"/>
  <c r="N154" i="2" s="1"/>
  <c r="Q154" i="2"/>
  <c r="O146" i="2"/>
  <c r="BR146" i="2" s="1"/>
  <c r="O135" i="2"/>
  <c r="BR135" i="2" s="1"/>
  <c r="O128" i="2"/>
  <c r="BR128" i="2" s="1"/>
  <c r="M128" i="2"/>
  <c r="M113" i="2"/>
  <c r="N113" i="2" s="1"/>
  <c r="Q113" i="2"/>
  <c r="R113" i="2"/>
  <c r="O98" i="2"/>
  <c r="BR98" i="2" s="1"/>
  <c r="M96" i="2"/>
  <c r="N96" i="2" s="1"/>
  <c r="Q96" i="2"/>
  <c r="R96" i="2"/>
  <c r="O88" i="2"/>
  <c r="BR88" i="2" s="1"/>
  <c r="M82" i="2"/>
  <c r="N82" i="2" s="1"/>
  <c r="O82" i="2"/>
  <c r="BR82" i="2" s="1"/>
  <c r="R82" i="2"/>
  <c r="M39" i="2"/>
  <c r="N39" i="2" s="1"/>
  <c r="O39" i="2"/>
  <c r="BR39" i="2" s="1"/>
  <c r="Q39" i="2"/>
  <c r="M149" i="2"/>
  <c r="N149" i="2" s="1"/>
  <c r="Q149" i="2"/>
  <c r="Q142" i="2"/>
  <c r="M142" i="2"/>
  <c r="N142" i="2" s="1"/>
  <c r="O134" i="2"/>
  <c r="BR134" i="2" s="1"/>
  <c r="M134" i="2"/>
  <c r="N134" i="2" s="1"/>
  <c r="Q132" i="2"/>
  <c r="R132" i="2"/>
  <c r="M123" i="2"/>
  <c r="Q123" i="2"/>
  <c r="R123" i="2"/>
  <c r="Q118" i="2"/>
  <c r="M118" i="2"/>
  <c r="N118" i="2" s="1"/>
  <c r="R118" i="2"/>
  <c r="M104" i="2"/>
  <c r="N104" i="2" s="1"/>
  <c r="R104" i="2"/>
  <c r="N87" i="2"/>
  <c r="M81" i="2"/>
  <c r="Q81" i="2"/>
  <c r="O309" i="2"/>
  <c r="BR309" i="2" s="1"/>
  <c r="O307" i="2"/>
  <c r="BR307" i="2" s="1"/>
  <c r="Q279" i="2"/>
  <c r="R276" i="2"/>
  <c r="O270" i="2"/>
  <c r="BR270" i="2" s="1"/>
  <c r="R260" i="2"/>
  <c r="R247" i="2"/>
  <c r="O246" i="2"/>
  <c r="BR246" i="2" s="1"/>
  <c r="O244" i="2"/>
  <c r="BR244" i="2" s="1"/>
  <c r="R230" i="2"/>
  <c r="O218" i="2"/>
  <c r="BR218" i="2" s="1"/>
  <c r="R214" i="2"/>
  <c r="Q210" i="2"/>
  <c r="O209" i="2"/>
  <c r="BR209" i="2" s="1"/>
  <c r="O198" i="2"/>
  <c r="BR198" i="2" s="1"/>
  <c r="Q188" i="2"/>
  <c r="O187" i="2"/>
  <c r="BR187" i="2" s="1"/>
  <c r="Q186" i="2"/>
  <c r="O184" i="2"/>
  <c r="BR184" i="2" s="1"/>
  <c r="Q176" i="2"/>
  <c r="M173" i="2"/>
  <c r="R173" i="2"/>
  <c r="R172" i="2"/>
  <c r="Q168" i="2"/>
  <c r="O166" i="2"/>
  <c r="BR166" i="2" s="1"/>
  <c r="R160" i="2"/>
  <c r="O149" i="2"/>
  <c r="BR149" i="2" s="1"/>
  <c r="O132" i="2"/>
  <c r="BR132" i="2" s="1"/>
  <c r="Q115" i="2"/>
  <c r="O104" i="2"/>
  <c r="BR104" i="2" s="1"/>
  <c r="M79" i="2"/>
  <c r="N79" i="2" s="1"/>
  <c r="Q79" i="2"/>
  <c r="R79" i="2"/>
  <c r="N38" i="2"/>
  <c r="N30" i="2"/>
  <c r="Q276" i="2"/>
  <c r="Q247" i="2"/>
  <c r="R221" i="2"/>
  <c r="R202" i="2"/>
  <c r="M165" i="2"/>
  <c r="N165" i="2" s="1"/>
  <c r="R165" i="2"/>
  <c r="M151" i="2"/>
  <c r="N151" i="2" s="1"/>
  <c r="M116" i="2"/>
  <c r="N116" i="2" s="1"/>
  <c r="O116" i="2"/>
  <c r="BR116" i="2" s="1"/>
  <c r="Q61" i="2"/>
  <c r="R61" i="2"/>
  <c r="M61" i="2"/>
  <c r="N61" i="2" s="1"/>
  <c r="O306" i="2"/>
  <c r="BR306" i="2" s="1"/>
  <c r="O294" i="2"/>
  <c r="BR294" i="2" s="1"/>
  <c r="O286" i="2"/>
  <c r="BR286" i="2" s="1"/>
  <c r="O282" i="2"/>
  <c r="BR282" i="2" s="1"/>
  <c r="R263" i="2"/>
  <c r="R256" i="2"/>
  <c r="Q252" i="2"/>
  <c r="O251" i="2"/>
  <c r="BR251" i="2" s="1"/>
  <c r="O234" i="2"/>
  <c r="BR234" i="2" s="1"/>
  <c r="O227" i="2"/>
  <c r="BR227" i="2" s="1"/>
  <c r="Q221" i="2"/>
  <c r="O220" i="2"/>
  <c r="BR220" i="2" s="1"/>
  <c r="Q212" i="2"/>
  <c r="R209" i="2"/>
  <c r="O208" i="2"/>
  <c r="BR208" i="2" s="1"/>
  <c r="Q202" i="2"/>
  <c r="Q190" i="2"/>
  <c r="R187" i="2"/>
  <c r="R178" i="2"/>
  <c r="R167" i="2"/>
  <c r="O165" i="2"/>
  <c r="BR165" i="2" s="1"/>
  <c r="M160" i="2"/>
  <c r="M147" i="2"/>
  <c r="O145" i="2"/>
  <c r="BR145" i="2" s="1"/>
  <c r="M130" i="2"/>
  <c r="N130" i="2" s="1"/>
  <c r="Q130" i="2"/>
  <c r="R130" i="2"/>
  <c r="Q57" i="2"/>
  <c r="R57" i="2"/>
  <c r="M57" i="2"/>
  <c r="N57" i="2" s="1"/>
  <c r="M29" i="2"/>
  <c r="N29" i="2" s="1"/>
  <c r="Q29" i="2"/>
  <c r="R29" i="2"/>
  <c r="R246" i="2"/>
  <c r="R232" i="2"/>
  <c r="R225" i="2"/>
  <c r="R216" i="2"/>
  <c r="Q187" i="2"/>
  <c r="Q178" i="2"/>
  <c r="R170" i="2"/>
  <c r="M168" i="2"/>
  <c r="N168" i="2" s="1"/>
  <c r="R168" i="2"/>
  <c r="O120" i="2"/>
  <c r="BR120" i="2" s="1"/>
  <c r="M120" i="2"/>
  <c r="N120" i="2" s="1"/>
  <c r="R120" i="2"/>
  <c r="O115" i="2"/>
  <c r="BR115" i="2" s="1"/>
  <c r="R115" i="2"/>
  <c r="M111" i="2"/>
  <c r="N111" i="2" s="1"/>
  <c r="Q111" i="2"/>
  <c r="R111" i="2"/>
  <c r="O302" i="2"/>
  <c r="BR302" i="2" s="1"/>
  <c r="R292" i="2"/>
  <c r="O247" i="2"/>
  <c r="BR247" i="2" s="1"/>
  <c r="Q246" i="2"/>
  <c r="R244" i="2"/>
  <c r="O243" i="2"/>
  <c r="BR243" i="2" s="1"/>
  <c r="O232" i="2"/>
  <c r="BR232" i="2" s="1"/>
  <c r="O226" i="2"/>
  <c r="BR226" i="2" s="1"/>
  <c r="O216" i="2"/>
  <c r="BR216" i="2" s="1"/>
  <c r="O210" i="2"/>
  <c r="BR210" i="2" s="1"/>
  <c r="R191" i="2"/>
  <c r="O188" i="2"/>
  <c r="BR188" i="2" s="1"/>
  <c r="Q184" i="2"/>
  <c r="M181" i="2"/>
  <c r="O176" i="2"/>
  <c r="BR176" i="2" s="1"/>
  <c r="Q174" i="2"/>
  <c r="Q171" i="2"/>
  <c r="R171" i="2"/>
  <c r="O170" i="2"/>
  <c r="BR170" i="2" s="1"/>
  <c r="R166" i="2"/>
  <c r="M159" i="2"/>
  <c r="N159" i="2" s="1"/>
  <c r="R159" i="2"/>
  <c r="O151" i="2"/>
  <c r="BR151" i="2" s="1"/>
  <c r="R134" i="2"/>
  <c r="R128" i="2"/>
  <c r="M55" i="2"/>
  <c r="N55" i="2" s="1"/>
  <c r="O55" i="2"/>
  <c r="BR55" i="2" s="1"/>
  <c r="Q55" i="2"/>
  <c r="M47" i="2"/>
  <c r="N47" i="2" s="1"/>
  <c r="O47" i="2"/>
  <c r="BR47" i="2" s="1"/>
  <c r="R47" i="2"/>
  <c r="R39" i="2"/>
  <c r="M22" i="2"/>
  <c r="Q22" i="2"/>
  <c r="R22" i="2"/>
  <c r="M17" i="2"/>
  <c r="N17" i="2" s="1"/>
  <c r="O17" i="2"/>
  <c r="BR17" i="2" s="1"/>
  <c r="Q17" i="2"/>
  <c r="O161" i="2"/>
  <c r="BR161" i="2" s="1"/>
  <c r="O156" i="2"/>
  <c r="BR156" i="2" s="1"/>
  <c r="O148" i="2"/>
  <c r="BR148" i="2" s="1"/>
  <c r="O144" i="2"/>
  <c r="BR144" i="2" s="1"/>
  <c r="R138" i="2"/>
  <c r="O127" i="2"/>
  <c r="BR127" i="2" s="1"/>
  <c r="O96" i="2"/>
  <c r="BR96" i="2" s="1"/>
  <c r="R89" i="2"/>
  <c r="O79" i="2"/>
  <c r="BR79" i="2" s="1"/>
  <c r="O76" i="2"/>
  <c r="BR76" i="2" s="1"/>
  <c r="Q64" i="2"/>
  <c r="Q38" i="2"/>
  <c r="O29" i="2"/>
  <c r="BR29" i="2" s="1"/>
  <c r="R15" i="2"/>
  <c r="Q138" i="2"/>
  <c r="R91" i="2"/>
  <c r="R83" i="2"/>
  <c r="R80" i="2"/>
  <c r="R73" i="2"/>
  <c r="O44" i="2"/>
  <c r="BR44" i="2" s="1"/>
  <c r="R31" i="2"/>
  <c r="O28" i="2"/>
  <c r="BR28" i="2" s="1"/>
  <c r="N14" i="2"/>
  <c r="O180" i="2"/>
  <c r="BR180" i="2" s="1"/>
  <c r="O171" i="2"/>
  <c r="BR171" i="2" s="1"/>
  <c r="O163" i="2"/>
  <c r="BR163" i="2" s="1"/>
  <c r="O136" i="2"/>
  <c r="BR136" i="2" s="1"/>
  <c r="O129" i="2"/>
  <c r="BR129" i="2" s="1"/>
  <c r="Q97" i="2"/>
  <c r="O95" i="2"/>
  <c r="BR95" i="2" s="1"/>
  <c r="O87" i="2"/>
  <c r="BR87" i="2" s="1"/>
  <c r="O81" i="2"/>
  <c r="BR81" i="2" s="1"/>
  <c r="O74" i="2"/>
  <c r="BR74" i="2" s="1"/>
  <c r="Q69" i="2"/>
  <c r="Q63" i="2"/>
  <c r="M62" i="2"/>
  <c r="O61" i="2"/>
  <c r="BR61" i="2" s="1"/>
  <c r="R58" i="2"/>
  <c r="M54" i="2"/>
  <c r="Q45" i="2"/>
  <c r="O42" i="2"/>
  <c r="BR42" i="2" s="1"/>
  <c r="O40" i="2"/>
  <c r="BR40" i="2" s="1"/>
  <c r="O32" i="2"/>
  <c r="BR32" i="2" s="1"/>
  <c r="R26" i="2"/>
  <c r="R24" i="2"/>
  <c r="O21" i="2"/>
  <c r="BR21" i="2" s="1"/>
  <c r="R13" i="2"/>
  <c r="Q24" i="2"/>
  <c r="O52" i="2"/>
  <c r="BR52" i="2" s="1"/>
  <c r="O36" i="2"/>
  <c r="BR36" i="2" s="1"/>
  <c r="O31" i="2"/>
  <c r="BR31" i="2" s="1"/>
  <c r="N497" i="2"/>
  <c r="N493" i="2"/>
  <c r="N489" i="2"/>
  <c r="N495" i="2"/>
  <c r="M472" i="2"/>
  <c r="Q472" i="2"/>
  <c r="M432" i="2"/>
  <c r="O432" i="2"/>
  <c r="BR432" i="2" s="1"/>
  <c r="Q432" i="2"/>
  <c r="N376" i="2"/>
  <c r="M498" i="2"/>
  <c r="R490" i="2"/>
  <c r="R489" i="2"/>
  <c r="R481" i="2"/>
  <c r="N449" i="2"/>
  <c r="N413" i="2"/>
  <c r="M304" i="2"/>
  <c r="O304" i="2"/>
  <c r="BR304" i="2" s="1"/>
  <c r="Q304" i="2"/>
  <c r="R304" i="2"/>
  <c r="Q489" i="2"/>
  <c r="N455" i="2"/>
  <c r="N447" i="2"/>
  <c r="M403" i="2"/>
  <c r="O403" i="2"/>
  <c r="BR403" i="2" s="1"/>
  <c r="Q403" i="2"/>
  <c r="R403" i="2"/>
  <c r="M464" i="2"/>
  <c r="Q464" i="2"/>
  <c r="N487" i="2"/>
  <c r="O480" i="2"/>
  <c r="BR480" i="2" s="1"/>
  <c r="Q479" i="2"/>
  <c r="O474" i="2"/>
  <c r="BR474" i="2" s="1"/>
  <c r="N453" i="2"/>
  <c r="N445" i="2"/>
  <c r="N433" i="2"/>
  <c r="M424" i="2"/>
  <c r="O424" i="2"/>
  <c r="BR424" i="2" s="1"/>
  <c r="Q424" i="2"/>
  <c r="M408" i="2"/>
  <c r="O408" i="2"/>
  <c r="BR408" i="2" s="1"/>
  <c r="Q408" i="2"/>
  <c r="M398" i="2"/>
  <c r="O398" i="2"/>
  <c r="BR398" i="2" s="1"/>
  <c r="Q398" i="2"/>
  <c r="R398" i="2"/>
  <c r="M395" i="2"/>
  <c r="O395" i="2"/>
  <c r="BR395" i="2" s="1"/>
  <c r="Q395" i="2"/>
  <c r="R395" i="2"/>
  <c r="R482" i="2"/>
  <c r="Q501" i="2"/>
  <c r="O489" i="2"/>
  <c r="BR489" i="2" s="1"/>
  <c r="M481" i="2"/>
  <c r="M480" i="2"/>
  <c r="R472" i="2"/>
  <c r="O465" i="2"/>
  <c r="BR465" i="2" s="1"/>
  <c r="Q465" i="2"/>
  <c r="N406" i="2"/>
  <c r="N402" i="2"/>
  <c r="M390" i="2"/>
  <c r="O390" i="2"/>
  <c r="BR390" i="2" s="1"/>
  <c r="Q390" i="2"/>
  <c r="R390" i="2"/>
  <c r="R496" i="2"/>
  <c r="Q494" i="2"/>
  <c r="M9" i="2"/>
  <c r="N9" i="2" s="1"/>
  <c r="O498" i="2"/>
  <c r="BR498" i="2" s="1"/>
  <c r="O496" i="2"/>
  <c r="BR496" i="2" s="1"/>
  <c r="R488" i="2"/>
  <c r="R487" i="2"/>
  <c r="M482" i="2"/>
  <c r="O472" i="2"/>
  <c r="BR472" i="2" s="1"/>
  <c r="R464" i="2"/>
  <c r="O488" i="2"/>
  <c r="BR488" i="2" s="1"/>
  <c r="R474" i="2"/>
  <c r="O464" i="2"/>
  <c r="BR464" i="2" s="1"/>
  <c r="M456" i="2"/>
  <c r="O456" i="2"/>
  <c r="BR456" i="2" s="1"/>
  <c r="Q456" i="2"/>
  <c r="M448" i="2"/>
  <c r="O448" i="2"/>
  <c r="BR448" i="2" s="1"/>
  <c r="Q448" i="2"/>
  <c r="M440" i="2"/>
  <c r="O440" i="2"/>
  <c r="BR440" i="2" s="1"/>
  <c r="Q440" i="2"/>
  <c r="N436" i="2"/>
  <c r="R432" i="2"/>
  <c r="N425" i="2"/>
  <c r="M416" i="2"/>
  <c r="O416" i="2"/>
  <c r="BR416" i="2" s="1"/>
  <c r="Q416" i="2"/>
  <c r="N405" i="2"/>
  <c r="N383" i="2"/>
  <c r="M496" i="2"/>
  <c r="M488" i="2"/>
  <c r="N479" i="2"/>
  <c r="N471" i="2"/>
  <c r="N463" i="2"/>
  <c r="N414" i="2"/>
  <c r="R399" i="2"/>
  <c r="Q396" i="2"/>
  <c r="R391" i="2"/>
  <c r="N385" i="2"/>
  <c r="N292" i="2"/>
  <c r="M431" i="2"/>
  <c r="M423" i="2"/>
  <c r="M415" i="2"/>
  <c r="M407" i="2"/>
  <c r="N400" i="2"/>
  <c r="N380" i="2"/>
  <c r="N372" i="2"/>
  <c r="N364" i="2"/>
  <c r="N356" i="2"/>
  <c r="N348" i="2"/>
  <c r="N340" i="2"/>
  <c r="M314" i="2"/>
  <c r="Q314" i="2"/>
  <c r="R314" i="2"/>
  <c r="Q313" i="2"/>
  <c r="M313" i="2"/>
  <c r="O313" i="2"/>
  <c r="BR313" i="2" s="1"/>
  <c r="R313" i="2"/>
  <c r="O383" i="2"/>
  <c r="BR383" i="2" s="1"/>
  <c r="Q383" i="2"/>
  <c r="N363" i="2"/>
  <c r="N355" i="2"/>
  <c r="N347" i="2"/>
  <c r="N331" i="2"/>
  <c r="Q457" i="2"/>
  <c r="Q449" i="2"/>
  <c r="Q441" i="2"/>
  <c r="Q433" i="2"/>
  <c r="Q425" i="2"/>
  <c r="Q417" i="2"/>
  <c r="Q409" i="2"/>
  <c r="R397" i="2"/>
  <c r="R389" i="2"/>
  <c r="O385" i="2"/>
  <c r="BR385" i="2" s="1"/>
  <c r="Q374" i="2"/>
  <c r="M374" i="2"/>
  <c r="M319" i="2"/>
  <c r="O319" i="2"/>
  <c r="BR319" i="2" s="1"/>
  <c r="Q319" i="2"/>
  <c r="R319" i="2"/>
  <c r="M272" i="2"/>
  <c r="O272" i="2"/>
  <c r="BR272" i="2" s="1"/>
  <c r="Q272" i="2"/>
  <c r="R272" i="2"/>
  <c r="N369" i="2"/>
  <c r="M367" i="2"/>
  <c r="O367" i="2"/>
  <c r="BR367" i="2" s="1"/>
  <c r="Q367" i="2"/>
  <c r="N361" i="2"/>
  <c r="M359" i="2"/>
  <c r="O359" i="2"/>
  <c r="BR359" i="2" s="1"/>
  <c r="Q359" i="2"/>
  <c r="N353" i="2"/>
  <c r="M351" i="2"/>
  <c r="O351" i="2"/>
  <c r="BR351" i="2" s="1"/>
  <c r="Q351" i="2"/>
  <c r="N345" i="2"/>
  <c r="M343" i="2"/>
  <c r="O343" i="2"/>
  <c r="BR343" i="2" s="1"/>
  <c r="Q343" i="2"/>
  <c r="N337" i="2"/>
  <c r="M335" i="2"/>
  <c r="O335" i="2"/>
  <c r="BR335" i="2" s="1"/>
  <c r="Q335" i="2"/>
  <c r="O397" i="2"/>
  <c r="BR397" i="2" s="1"/>
  <c r="R388" i="2"/>
  <c r="R385" i="2"/>
  <c r="R381" i="2"/>
  <c r="M330" i="2"/>
  <c r="O330" i="2"/>
  <c r="BR330" i="2" s="1"/>
  <c r="Q330" i="2"/>
  <c r="R330" i="2"/>
  <c r="O399" i="2"/>
  <c r="BR399" i="2" s="1"/>
  <c r="Q399" i="2"/>
  <c r="O391" i="2"/>
  <c r="BR391" i="2" s="1"/>
  <c r="Q391" i="2"/>
  <c r="M389" i="2"/>
  <c r="Q388" i="2"/>
  <c r="Q385" i="2"/>
  <c r="R383" i="2"/>
  <c r="O381" i="2"/>
  <c r="BR381" i="2" s="1"/>
  <c r="O375" i="2"/>
  <c r="BR375" i="2" s="1"/>
  <c r="Q375" i="2"/>
  <c r="N327" i="2"/>
  <c r="N318" i="2"/>
  <c r="M328" i="2"/>
  <c r="Q327" i="2"/>
  <c r="O320" i="2"/>
  <c r="BR320" i="2" s="1"/>
  <c r="O314" i="2"/>
  <c r="BR314" i="2" s="1"/>
  <c r="M312" i="2"/>
  <c r="Q312" i="2"/>
  <c r="Q290" i="2"/>
  <c r="M290" i="2"/>
  <c r="M366" i="2"/>
  <c r="M358" i="2"/>
  <c r="M350" i="2"/>
  <c r="M342" i="2"/>
  <c r="M334" i="2"/>
  <c r="M320" i="2"/>
  <c r="Q298" i="2"/>
  <c r="M298" i="2"/>
  <c r="R326" i="2"/>
  <c r="Q306" i="2"/>
  <c r="M306" i="2"/>
  <c r="O298" i="2"/>
  <c r="BR298" i="2" s="1"/>
  <c r="N295" i="2"/>
  <c r="M294" i="2"/>
  <c r="Q294" i="2"/>
  <c r="N286" i="2"/>
  <c r="N277" i="2"/>
  <c r="N263" i="2"/>
  <c r="R321" i="2"/>
  <c r="N303" i="2"/>
  <c r="M302" i="2"/>
  <c r="Q302" i="2"/>
  <c r="M288" i="2"/>
  <c r="O288" i="2"/>
  <c r="BR288" i="2" s="1"/>
  <c r="Q288" i="2"/>
  <c r="N269" i="2"/>
  <c r="N255" i="2"/>
  <c r="M215" i="2"/>
  <c r="Q215" i="2"/>
  <c r="R215" i="2"/>
  <c r="M265" i="2"/>
  <c r="O265" i="2"/>
  <c r="BR265" i="2" s="1"/>
  <c r="Q265" i="2"/>
  <c r="R265" i="2"/>
  <c r="M262" i="2"/>
  <c r="O262" i="2"/>
  <c r="BR262" i="2" s="1"/>
  <c r="Q262" i="2"/>
  <c r="R262" i="2"/>
  <c r="N268" i="2"/>
  <c r="O250" i="2"/>
  <c r="BR250" i="2" s="1"/>
  <c r="Q250" i="2"/>
  <c r="M250" i="2"/>
  <c r="R250" i="2"/>
  <c r="R320" i="2"/>
  <c r="M296" i="2"/>
  <c r="O296" i="2"/>
  <c r="BR296" i="2" s="1"/>
  <c r="Q296" i="2"/>
  <c r="M280" i="2"/>
  <c r="O280" i="2"/>
  <c r="BR280" i="2" s="1"/>
  <c r="Q280" i="2"/>
  <c r="M257" i="2"/>
  <c r="O257" i="2"/>
  <c r="BR257" i="2" s="1"/>
  <c r="Q257" i="2"/>
  <c r="R257" i="2"/>
  <c r="N254" i="2"/>
  <c r="N287" i="2"/>
  <c r="N279" i="2"/>
  <c r="R266" i="2"/>
  <c r="Q263" i="2"/>
  <c r="R258" i="2"/>
  <c r="N238" i="2"/>
  <c r="O215" i="2"/>
  <c r="BR215" i="2" s="1"/>
  <c r="O263" i="2"/>
  <c r="BR263" i="2" s="1"/>
  <c r="Q286" i="2"/>
  <c r="M282" i="2"/>
  <c r="Q278" i="2"/>
  <c r="M274" i="2"/>
  <c r="Q270" i="2"/>
  <c r="R268" i="2"/>
  <c r="O268" i="2"/>
  <c r="BR268" i="2" s="1"/>
  <c r="O255" i="2"/>
  <c r="BR255" i="2" s="1"/>
  <c r="N222" i="2"/>
  <c r="M201" i="2"/>
  <c r="Q201" i="2"/>
  <c r="R201" i="2"/>
  <c r="N200" i="2"/>
  <c r="Q268" i="2"/>
  <c r="R264" i="2"/>
  <c r="N247" i="2"/>
  <c r="N236" i="2"/>
  <c r="M195" i="2"/>
  <c r="Q195" i="2"/>
  <c r="R195" i="2"/>
  <c r="R255" i="2"/>
  <c r="Q249" i="2"/>
  <c r="M249" i="2"/>
  <c r="Q241" i="2"/>
  <c r="M241" i="2"/>
  <c r="O241" i="2"/>
  <c r="BR241" i="2" s="1"/>
  <c r="M239" i="2"/>
  <c r="Q239" i="2"/>
  <c r="Q255" i="2"/>
  <c r="M231" i="2"/>
  <c r="Q231" i="2"/>
  <c r="N167" i="2"/>
  <c r="O266" i="2"/>
  <c r="BR266" i="2" s="1"/>
  <c r="Q266" i="2"/>
  <c r="O258" i="2"/>
  <c r="BR258" i="2" s="1"/>
  <c r="Q258" i="2"/>
  <c r="O231" i="2"/>
  <c r="BR231" i="2" s="1"/>
  <c r="M223" i="2"/>
  <c r="Q223" i="2"/>
  <c r="N212" i="2"/>
  <c r="O233" i="2"/>
  <c r="BR233" i="2" s="1"/>
  <c r="O201" i="2"/>
  <c r="BR201" i="2" s="1"/>
  <c r="O195" i="2"/>
  <c r="BR195" i="2" s="1"/>
  <c r="M185" i="2"/>
  <c r="Q185" i="2"/>
  <c r="M175" i="2"/>
  <c r="O175" i="2"/>
  <c r="BR175" i="2" s="1"/>
  <c r="Q175" i="2"/>
  <c r="N158" i="2"/>
  <c r="N107" i="2"/>
  <c r="Q226" i="2"/>
  <c r="Q218" i="2"/>
  <c r="R203" i="2"/>
  <c r="Q198" i="2"/>
  <c r="O185" i="2"/>
  <c r="BR185" i="2" s="1"/>
  <c r="N176" i="2"/>
  <c r="M233" i="2"/>
  <c r="M225" i="2"/>
  <c r="M217" i="2"/>
  <c r="M206" i="2"/>
  <c r="M204" i="2"/>
  <c r="Q203" i="2"/>
  <c r="R200" i="2"/>
  <c r="N166" i="2"/>
  <c r="N133" i="2"/>
  <c r="M208" i="2"/>
  <c r="Q200" i="2"/>
  <c r="O203" i="2"/>
  <c r="BR203" i="2" s="1"/>
  <c r="R185" i="2"/>
  <c r="M183" i="2"/>
  <c r="O183" i="2"/>
  <c r="BR183" i="2" s="1"/>
  <c r="Q183" i="2"/>
  <c r="N174" i="2"/>
  <c r="M161" i="2"/>
  <c r="Q161" i="2"/>
  <c r="M125" i="2"/>
  <c r="O125" i="2"/>
  <c r="BR125" i="2" s="1"/>
  <c r="Q125" i="2"/>
  <c r="R125" i="2"/>
  <c r="O200" i="2"/>
  <c r="BR200" i="2" s="1"/>
  <c r="N197" i="2"/>
  <c r="M177" i="2"/>
  <c r="Q177" i="2"/>
  <c r="R175" i="2"/>
  <c r="O152" i="2"/>
  <c r="BR152" i="2" s="1"/>
  <c r="Q152" i="2"/>
  <c r="M152" i="2"/>
  <c r="R152" i="2"/>
  <c r="N97" i="2"/>
  <c r="O177" i="2"/>
  <c r="BR177" i="2" s="1"/>
  <c r="M169" i="2"/>
  <c r="Q169" i="2"/>
  <c r="M117" i="2"/>
  <c r="O117" i="2"/>
  <c r="BR117" i="2" s="1"/>
  <c r="Q117" i="2"/>
  <c r="R117" i="2"/>
  <c r="R149" i="2"/>
  <c r="R142" i="2"/>
  <c r="N140" i="2"/>
  <c r="N108" i="2"/>
  <c r="M105" i="2"/>
  <c r="O105" i="2"/>
  <c r="BR105" i="2" s="1"/>
  <c r="Q105" i="2"/>
  <c r="R105" i="2"/>
  <c r="M179" i="2"/>
  <c r="M171" i="2"/>
  <c r="Q167" i="2"/>
  <c r="M163" i="2"/>
  <c r="Q159" i="2"/>
  <c r="R151" i="2"/>
  <c r="Q148" i="2"/>
  <c r="O142" i="2"/>
  <c r="BR142" i="2" s="1"/>
  <c r="R133" i="2"/>
  <c r="N95" i="2"/>
  <c r="O43" i="2"/>
  <c r="BR43" i="2" s="1"/>
  <c r="Q43" i="2"/>
  <c r="M43" i="2"/>
  <c r="R43" i="2"/>
  <c r="R141" i="2"/>
  <c r="R140" i="2"/>
  <c r="M110" i="2"/>
  <c r="Q110" i="2"/>
  <c r="R110" i="2"/>
  <c r="M102" i="2"/>
  <c r="Q102" i="2"/>
  <c r="R102" i="2"/>
  <c r="O167" i="2"/>
  <c r="BR167" i="2" s="1"/>
  <c r="O159" i="2"/>
  <c r="BR159" i="2" s="1"/>
  <c r="N92" i="2"/>
  <c r="O133" i="2"/>
  <c r="BR133" i="2" s="1"/>
  <c r="Q133" i="2"/>
  <c r="N114" i="2"/>
  <c r="N72" i="2"/>
  <c r="R154" i="2"/>
  <c r="R146" i="2"/>
  <c r="O110" i="2"/>
  <c r="BR110" i="2" s="1"/>
  <c r="O102" i="2"/>
  <c r="BR102" i="2" s="1"/>
  <c r="M98" i="2"/>
  <c r="Q98" i="2"/>
  <c r="N91" i="2"/>
  <c r="N80" i="2"/>
  <c r="Q144" i="2"/>
  <c r="Q136" i="2"/>
  <c r="M132" i="2"/>
  <c r="Q128" i="2"/>
  <c r="M124" i="2"/>
  <c r="Q120" i="2"/>
  <c r="O106" i="2"/>
  <c r="BR106" i="2" s="1"/>
  <c r="O100" i="2"/>
  <c r="BR100" i="2" s="1"/>
  <c r="Q100" i="2"/>
  <c r="N89" i="2"/>
  <c r="M127" i="2"/>
  <c r="M119" i="2"/>
  <c r="O108" i="2"/>
  <c r="BR108" i="2" s="1"/>
  <c r="Q108" i="2"/>
  <c r="N60" i="2"/>
  <c r="N51" i="2"/>
  <c r="Q134" i="2"/>
  <c r="M106" i="2"/>
  <c r="O92" i="2"/>
  <c r="BR92" i="2" s="1"/>
  <c r="Q92" i="2"/>
  <c r="M84" i="2"/>
  <c r="Q84" i="2"/>
  <c r="R108" i="2"/>
  <c r="N75" i="2"/>
  <c r="N44" i="2"/>
  <c r="Q94" i="2"/>
  <c r="M94" i="2"/>
  <c r="N77" i="2"/>
  <c r="O94" i="2"/>
  <c r="BR94" i="2" s="1"/>
  <c r="N90" i="2"/>
  <c r="N24" i="2"/>
  <c r="R66" i="2"/>
  <c r="R60" i="2"/>
  <c r="R59" i="2"/>
  <c r="Q56" i="2"/>
  <c r="N49" i="2"/>
  <c r="R42" i="2"/>
  <c r="O35" i="2"/>
  <c r="BR35" i="2" s="1"/>
  <c r="Q35" i="2"/>
  <c r="N23" i="2"/>
  <c r="N16" i="2"/>
  <c r="M83" i="2"/>
  <c r="O71" i="2"/>
  <c r="BR71" i="2" s="1"/>
  <c r="O69" i="2"/>
  <c r="BR69" i="2" s="1"/>
  <c r="M67" i="2"/>
  <c r="O59" i="2"/>
  <c r="BR59" i="2" s="1"/>
  <c r="N36" i="2"/>
  <c r="R34" i="2"/>
  <c r="Q90" i="2"/>
  <c r="M86" i="2"/>
  <c r="Q82" i="2"/>
  <c r="M78" i="2"/>
  <c r="R77" i="2"/>
  <c r="M76" i="2"/>
  <c r="R75" i="2"/>
  <c r="R70" i="2"/>
  <c r="M69" i="2"/>
  <c r="Q68" i="2"/>
  <c r="M59" i="2"/>
  <c r="R51" i="2"/>
  <c r="Q50" i="2"/>
  <c r="M50" i="2"/>
  <c r="O48" i="2"/>
  <c r="BR48" i="2" s="1"/>
  <c r="M27" i="2"/>
  <c r="O27" i="2"/>
  <c r="BR27" i="2" s="1"/>
  <c r="Q27" i="2"/>
  <c r="N15" i="2"/>
  <c r="Q77" i="2"/>
  <c r="Q75" i="2"/>
  <c r="M71" i="2"/>
  <c r="M19" i="2"/>
  <c r="O19" i="2"/>
  <c r="BR19" i="2" s="1"/>
  <c r="Q19" i="2"/>
  <c r="Q58" i="2"/>
  <c r="M58" i="2"/>
  <c r="Q42" i="2"/>
  <c r="M42" i="2"/>
  <c r="Q34" i="2"/>
  <c r="M34" i="2"/>
  <c r="R74" i="2"/>
  <c r="O60" i="2"/>
  <c r="BR60" i="2" s="1"/>
  <c r="Q60" i="2"/>
  <c r="O51" i="2"/>
  <c r="BR51" i="2" s="1"/>
  <c r="Q51" i="2"/>
  <c r="N28" i="2"/>
  <c r="Q74" i="2"/>
  <c r="M70" i="2"/>
  <c r="R67" i="2"/>
  <c r="Q48" i="2"/>
  <c r="Q46" i="2"/>
  <c r="M26" i="2"/>
  <c r="M18" i="2"/>
  <c r="Q52" i="2"/>
  <c r="Q44" i="2"/>
  <c r="Q36" i="2"/>
  <c r="Q28" i="2"/>
  <c r="R11" i="2"/>
  <c r="Q11" i="2"/>
  <c r="O10" i="2"/>
  <c r="BR10" i="2" s="1"/>
  <c r="R9" i="2"/>
  <c r="O9" i="2"/>
  <c r="BR9" i="2" s="1"/>
  <c r="M10" i="2"/>
  <c r="M8" i="2"/>
  <c r="O8" i="2"/>
  <c r="BR8" i="2" s="1"/>
  <c r="R12" i="2"/>
  <c r="R10" i="2"/>
  <c r="R8" i="2"/>
  <c r="Q12" i="2"/>
  <c r="O11" i="2"/>
  <c r="BR11" i="2" s="1"/>
  <c r="R7" i="2"/>
  <c r="Q7" i="2"/>
  <c r="O7" i="2"/>
  <c r="BR7" i="2" s="1"/>
  <c r="L14" i="2"/>
  <c r="E33" i="2"/>
  <c r="L35" i="2"/>
  <c r="E54" i="2"/>
  <c r="G25" i="2"/>
  <c r="G22" i="2"/>
  <c r="L45" i="2"/>
  <c r="E64" i="2"/>
  <c r="L34" i="2"/>
  <c r="E53" i="2"/>
  <c r="G32" i="2"/>
  <c r="L55" i="2"/>
  <c r="E74" i="2"/>
  <c r="E31" i="2"/>
  <c r="G53" i="2"/>
  <c r="L65" i="2"/>
  <c r="E82" i="2"/>
  <c r="G50" i="2"/>
  <c r="L17" i="2"/>
  <c r="G77" i="2"/>
  <c r="G39" i="2"/>
  <c r="G73" i="2"/>
  <c r="L94" i="2"/>
  <c r="G47" i="2"/>
  <c r="L74" i="2"/>
  <c r="E94" i="2"/>
  <c r="L40" i="2"/>
  <c r="L72" i="2"/>
  <c r="G97" i="2"/>
  <c r="G76" i="2"/>
  <c r="E96" i="2"/>
  <c r="L104" i="2"/>
  <c r="E123" i="2"/>
  <c r="E95" i="2"/>
  <c r="L110" i="2"/>
  <c r="G134" i="2"/>
  <c r="E117" i="2"/>
  <c r="L70" i="2"/>
  <c r="E106" i="2"/>
  <c r="G128" i="2"/>
  <c r="L151" i="2"/>
  <c r="L116" i="2"/>
  <c r="E135" i="2"/>
  <c r="L112" i="2"/>
  <c r="E132" i="2"/>
  <c r="G154" i="2"/>
  <c r="L126" i="2"/>
  <c r="E145" i="2"/>
  <c r="G155" i="2"/>
  <c r="G173" i="2"/>
  <c r="E141" i="2"/>
  <c r="E172" i="2"/>
  <c r="L158" i="2"/>
  <c r="E177" i="2"/>
  <c r="G148" i="2"/>
  <c r="E166" i="2"/>
  <c r="G188" i="2"/>
  <c r="L154" i="2"/>
  <c r="G177" i="2"/>
  <c r="L200" i="2"/>
  <c r="E133" i="2"/>
  <c r="E160" i="2"/>
  <c r="E118" i="2"/>
  <c r="E155" i="2"/>
  <c r="L178" i="2"/>
  <c r="E197" i="2"/>
  <c r="E192" i="2"/>
  <c r="E213" i="2"/>
  <c r="G235" i="2"/>
  <c r="L139" i="2"/>
  <c r="E210" i="2"/>
  <c r="G232" i="2"/>
  <c r="G192" i="2"/>
  <c r="G221" i="2"/>
  <c r="L244" i="2"/>
  <c r="G194" i="2"/>
  <c r="G210" i="2"/>
  <c r="L233" i="2"/>
  <c r="E252" i="2"/>
  <c r="L190" i="2"/>
  <c r="L222" i="2"/>
  <c r="E241" i="2"/>
  <c r="G189" i="2"/>
  <c r="E214" i="2"/>
  <c r="G236" i="2"/>
  <c r="L259" i="2"/>
  <c r="E191" i="2"/>
  <c r="E219" i="2"/>
  <c r="G241" i="2"/>
  <c r="G267" i="2"/>
  <c r="L291" i="2"/>
  <c r="E310" i="2"/>
  <c r="G264" i="2"/>
  <c r="L205" i="2"/>
  <c r="E272" i="2"/>
  <c r="G294" i="2"/>
  <c r="G202" i="2"/>
  <c r="G275" i="2"/>
  <c r="L298" i="2"/>
  <c r="E317" i="2"/>
  <c r="G254" i="2"/>
  <c r="G272" i="2"/>
  <c r="L295" i="2"/>
  <c r="L221" i="2"/>
  <c r="G277" i="2"/>
  <c r="G263" i="2"/>
  <c r="E284" i="2"/>
  <c r="G306" i="2"/>
  <c r="L329" i="2"/>
  <c r="L312" i="2"/>
  <c r="E333" i="2"/>
  <c r="G355" i="2"/>
  <c r="G259" i="2"/>
  <c r="L319" i="2"/>
  <c r="L351" i="2"/>
  <c r="E370" i="2"/>
  <c r="G15" i="2"/>
  <c r="E14" i="2"/>
  <c r="G36" i="2"/>
  <c r="L59" i="2"/>
  <c r="E27" i="2"/>
  <c r="E24" i="2"/>
  <c r="G46" i="2"/>
  <c r="E13" i="2"/>
  <c r="G35" i="2"/>
  <c r="L15" i="2"/>
  <c r="E34" i="2"/>
  <c r="G56" i="2"/>
  <c r="G13" i="2"/>
  <c r="L36" i="2"/>
  <c r="E55" i="2"/>
  <c r="E68" i="2"/>
  <c r="L87" i="2"/>
  <c r="G55" i="2"/>
  <c r="E20" i="2"/>
  <c r="L81" i="2"/>
  <c r="L41" i="2"/>
  <c r="L76" i="2"/>
  <c r="G95" i="2"/>
  <c r="L56" i="2"/>
  <c r="E76" i="2"/>
  <c r="L99" i="2"/>
  <c r="L49" i="2"/>
  <c r="L80" i="2"/>
  <c r="G26" i="2"/>
  <c r="G78" i="2"/>
  <c r="L101" i="2"/>
  <c r="G107" i="2"/>
  <c r="L128" i="2"/>
  <c r="L97" i="2"/>
  <c r="L117" i="2"/>
  <c r="G34" i="2"/>
  <c r="L122" i="2"/>
  <c r="E72" i="2"/>
  <c r="G109" i="2"/>
  <c r="E130" i="2"/>
  <c r="G152" i="2"/>
  <c r="G117" i="2"/>
  <c r="G67" i="2"/>
  <c r="G114" i="2"/>
  <c r="L137" i="2"/>
  <c r="E156" i="2"/>
  <c r="G127" i="2"/>
  <c r="G116" i="2"/>
  <c r="L156" i="2"/>
  <c r="E175" i="2"/>
  <c r="E151" i="2"/>
  <c r="L177" i="2"/>
  <c r="G159" i="2"/>
  <c r="L182" i="2"/>
  <c r="E149" i="2"/>
  <c r="L171" i="2"/>
  <c r="E190" i="2"/>
  <c r="L160" i="2"/>
  <c r="E179" i="2"/>
  <c r="G201" i="2"/>
  <c r="G142" i="2"/>
  <c r="L165" i="2"/>
  <c r="E126" i="2"/>
  <c r="E157" i="2"/>
  <c r="G179" i="2"/>
  <c r="E162" i="2"/>
  <c r="L197" i="2"/>
  <c r="L218" i="2"/>
  <c r="E237" i="2"/>
  <c r="L167" i="2"/>
  <c r="L215" i="2"/>
  <c r="E234" i="2"/>
  <c r="L198" i="2"/>
  <c r="E223" i="2"/>
  <c r="G245" i="2"/>
  <c r="G197" i="2"/>
  <c r="E212" i="2"/>
  <c r="G234" i="2"/>
  <c r="L257" i="2"/>
  <c r="L202" i="2"/>
  <c r="G223" i="2"/>
  <c r="L246" i="2"/>
  <c r="L191" i="2"/>
  <c r="L219" i="2"/>
  <c r="E238" i="2"/>
  <c r="G260" i="2"/>
  <c r="E199" i="2"/>
  <c r="L224" i="2"/>
  <c r="G190" i="2"/>
  <c r="E270" i="2"/>
  <c r="G292" i="2"/>
  <c r="L193" i="2"/>
  <c r="E268" i="2"/>
  <c r="G230" i="2"/>
  <c r="L277" i="2"/>
  <c r="E296" i="2"/>
  <c r="G238" i="2"/>
  <c r="E277" i="2"/>
  <c r="G299" i="2"/>
  <c r="L322" i="2"/>
  <c r="G257" i="2"/>
  <c r="E274" i="2"/>
  <c r="G296" i="2"/>
  <c r="L247" i="2"/>
  <c r="E279" i="2"/>
  <c r="L264" i="2"/>
  <c r="L289" i="2"/>
  <c r="E308" i="2"/>
  <c r="G330" i="2"/>
  <c r="L315" i="2"/>
  <c r="L338" i="2"/>
  <c r="E357" i="2"/>
  <c r="L278" i="2"/>
  <c r="E329" i="2"/>
  <c r="E17" i="2"/>
  <c r="L19" i="2"/>
  <c r="E38" i="2"/>
  <c r="G60" i="2"/>
  <c r="L32" i="2"/>
  <c r="L29" i="2"/>
  <c r="E48" i="2"/>
  <c r="L18" i="2"/>
  <c r="E37" i="2"/>
  <c r="G16" i="2"/>
  <c r="L39" i="2"/>
  <c r="E58" i="2"/>
  <c r="E15" i="2"/>
  <c r="G37" i="2"/>
  <c r="L60" i="2"/>
  <c r="E70" i="2"/>
  <c r="G88" i="2"/>
  <c r="E65" i="2"/>
  <c r="E35" i="2"/>
  <c r="G82" i="2"/>
  <c r="E43" i="2"/>
  <c r="L78" i="2"/>
  <c r="E97" i="2"/>
  <c r="E57" i="2"/>
  <c r="E78" i="2"/>
  <c r="G100" i="2"/>
  <c r="E51" i="2"/>
  <c r="G81" i="2"/>
  <c r="L38" i="2"/>
  <c r="E80" i="2"/>
  <c r="G102" i="2"/>
  <c r="E108" i="2"/>
  <c r="G129" i="2"/>
  <c r="E99" i="2"/>
  <c r="G118" i="2"/>
  <c r="L90" i="2"/>
  <c r="G123" i="2"/>
  <c r="L77" i="2"/>
  <c r="E111" i="2"/>
  <c r="L135" i="2"/>
  <c r="E154" i="2"/>
  <c r="E119" i="2"/>
  <c r="G74" i="2"/>
  <c r="E116" i="2"/>
  <c r="G138" i="2"/>
  <c r="E36" i="2"/>
  <c r="E129" i="2"/>
  <c r="L138" i="2"/>
  <c r="G157" i="2"/>
  <c r="L180" i="2"/>
  <c r="L152" i="2"/>
  <c r="G178" i="2"/>
  <c r="E161" i="2"/>
  <c r="G183" i="2"/>
  <c r="G151" i="2"/>
  <c r="G172" i="2"/>
  <c r="L195" i="2"/>
  <c r="G161" i="2"/>
  <c r="L184" i="2"/>
  <c r="E203" i="2"/>
  <c r="L147" i="2"/>
  <c r="G166" i="2"/>
  <c r="L131" i="2"/>
  <c r="L162" i="2"/>
  <c r="E181" i="2"/>
  <c r="G168" i="2"/>
  <c r="G199" i="2"/>
  <c r="G219" i="2"/>
  <c r="L242" i="2"/>
  <c r="G186" i="2"/>
  <c r="G216" i="2"/>
  <c r="L239" i="2"/>
  <c r="G205" i="2"/>
  <c r="L228" i="2"/>
  <c r="E247" i="2"/>
  <c r="E198" i="2"/>
  <c r="L217" i="2"/>
  <c r="E236" i="2"/>
  <c r="G258" i="2"/>
  <c r="E204" i="2"/>
  <c r="E225" i="2"/>
  <c r="G247" i="2"/>
  <c r="G198" i="2"/>
  <c r="G220" i="2"/>
  <c r="L243" i="2"/>
  <c r="E262" i="2"/>
  <c r="G204" i="2"/>
  <c r="G225" i="2"/>
  <c r="E209" i="2"/>
  <c r="L275" i="2"/>
  <c r="E294" i="2"/>
  <c r="G222" i="2"/>
  <c r="L272" i="2"/>
  <c r="E242" i="2"/>
  <c r="G278" i="2"/>
  <c r="L301" i="2"/>
  <c r="G246" i="2"/>
  <c r="L282" i="2"/>
  <c r="E301" i="2"/>
  <c r="G323" i="2"/>
  <c r="E258" i="2"/>
  <c r="L279" i="2"/>
  <c r="E298" i="2"/>
  <c r="E248" i="2"/>
  <c r="L284" i="2"/>
  <c r="E267" i="2"/>
  <c r="G290" i="2"/>
  <c r="L313" i="2"/>
  <c r="E243" i="2"/>
  <c r="E321" i="2"/>
  <c r="G339" i="2"/>
  <c r="L362" i="2"/>
  <c r="L292" i="2"/>
  <c r="L335" i="2"/>
  <c r="E354" i="2"/>
  <c r="G376" i="2"/>
  <c r="E315" i="2"/>
  <c r="L332" i="2"/>
  <c r="E351" i="2"/>
  <c r="E264" i="2"/>
  <c r="E327" i="2"/>
  <c r="G346" i="2"/>
  <c r="L369" i="2"/>
  <c r="E388" i="2"/>
  <c r="L317" i="2"/>
  <c r="E345" i="2"/>
  <c r="G367" i="2"/>
  <c r="L22" i="2"/>
  <c r="G20" i="2"/>
  <c r="L43" i="2"/>
  <c r="E62" i="2"/>
  <c r="G33" i="2"/>
  <c r="G30" i="2"/>
  <c r="L53" i="2"/>
  <c r="G19" i="2"/>
  <c r="L42" i="2"/>
  <c r="E18" i="2"/>
  <c r="G40" i="2"/>
  <c r="L63" i="2"/>
  <c r="L20" i="2"/>
  <c r="E39" i="2"/>
  <c r="G61" i="2"/>
  <c r="L73" i="2"/>
  <c r="E90" i="2"/>
  <c r="E73" i="2"/>
  <c r="L46" i="2"/>
  <c r="E84" i="2"/>
  <c r="E52" i="2"/>
  <c r="G79" i="2"/>
  <c r="L102" i="2"/>
  <c r="L58" i="2"/>
  <c r="L83" i="2"/>
  <c r="E102" i="2"/>
  <c r="L54" i="2"/>
  <c r="E83" i="2"/>
  <c r="G41" i="2"/>
  <c r="L85" i="2"/>
  <c r="E104" i="2"/>
  <c r="G112" i="2"/>
  <c r="E131" i="2"/>
  <c r="E100" i="2"/>
  <c r="E120" i="2"/>
  <c r="L106" i="2"/>
  <c r="E125" i="2"/>
  <c r="G91" i="2"/>
  <c r="E114" i="2"/>
  <c r="G136" i="2"/>
  <c r="G58" i="2"/>
  <c r="L124" i="2"/>
  <c r="G83" i="2"/>
  <c r="L121" i="2"/>
  <c r="E140" i="2"/>
  <c r="E107" i="2"/>
  <c r="L134" i="2"/>
  <c r="L140" i="2"/>
  <c r="E159" i="2"/>
  <c r="G181" i="2"/>
  <c r="L161" i="2"/>
  <c r="G132" i="2"/>
  <c r="L166" i="2"/>
  <c r="E185" i="2"/>
  <c r="E152" i="2"/>
  <c r="E174" i="2"/>
  <c r="G196" i="2"/>
  <c r="E163" i="2"/>
  <c r="G185" i="2"/>
  <c r="L208" i="2"/>
  <c r="G149" i="2"/>
  <c r="E168" i="2"/>
  <c r="E136" i="2"/>
  <c r="G163" i="2"/>
  <c r="L186" i="2"/>
  <c r="L175" i="2"/>
  <c r="L203" i="2"/>
  <c r="E221" i="2"/>
  <c r="G243" i="2"/>
  <c r="E193" i="2"/>
  <c r="E218" i="2"/>
  <c r="G240" i="2"/>
  <c r="G207" i="2"/>
  <c r="G229" i="2"/>
  <c r="L252" i="2"/>
  <c r="G200" i="2"/>
  <c r="G218" i="2"/>
  <c r="L241" i="2"/>
  <c r="E260" i="2"/>
  <c r="E206" i="2"/>
  <c r="L230" i="2"/>
  <c r="E249" i="2"/>
  <c r="L199" i="2"/>
  <c r="E222" i="2"/>
  <c r="G244" i="2"/>
  <c r="L267" i="2"/>
  <c r="G206" i="2"/>
  <c r="E227" i="2"/>
  <c r="G214" i="2"/>
  <c r="G276" i="2"/>
  <c r="L299" i="2"/>
  <c r="E240" i="2"/>
  <c r="G273" i="2"/>
  <c r="L258" i="2"/>
  <c r="E280" i="2"/>
  <c r="G302" i="2"/>
  <c r="E250" i="2"/>
  <c r="G283" i="2"/>
  <c r="L306" i="2"/>
  <c r="E325" i="2"/>
  <c r="G262" i="2"/>
  <c r="G280" i="2"/>
  <c r="L303" i="2"/>
  <c r="E259" i="2"/>
  <c r="G285" i="2"/>
  <c r="L273" i="2"/>
  <c r="E292" i="2"/>
  <c r="G314" i="2"/>
  <c r="L270" i="2"/>
  <c r="L323" i="2"/>
  <c r="E341" i="2"/>
  <c r="G363" i="2"/>
  <c r="L304" i="2"/>
  <c r="G336" i="2"/>
  <c r="L359" i="2"/>
  <c r="E378" i="2"/>
  <c r="E319" i="2"/>
  <c r="G333" i="2"/>
  <c r="L356" i="2"/>
  <c r="L268" i="2"/>
  <c r="G23" i="2"/>
  <c r="E22" i="2"/>
  <c r="G44" i="2"/>
  <c r="L16" i="2"/>
  <c r="L13" i="2"/>
  <c r="E32" i="2"/>
  <c r="G54" i="2"/>
  <c r="E21" i="2"/>
  <c r="G43" i="2"/>
  <c r="L23" i="2"/>
  <c r="E42" i="2"/>
  <c r="G64" i="2"/>
  <c r="G21" i="2"/>
  <c r="L44" i="2"/>
  <c r="E63" i="2"/>
  <c r="E75" i="2"/>
  <c r="L95" i="2"/>
  <c r="E79" i="2"/>
  <c r="L66" i="2"/>
  <c r="L89" i="2"/>
  <c r="L57" i="2"/>
  <c r="E81" i="2"/>
  <c r="G103" i="2"/>
  <c r="G63" i="2"/>
  <c r="G84" i="2"/>
  <c r="L107" i="2"/>
  <c r="E59" i="2"/>
  <c r="L88" i="2"/>
  <c r="E49" i="2"/>
  <c r="G86" i="2"/>
  <c r="L109" i="2"/>
  <c r="E113" i="2"/>
  <c r="L136" i="2"/>
  <c r="E101" i="2"/>
  <c r="L125" i="2"/>
  <c r="L111" i="2"/>
  <c r="L130" i="2"/>
  <c r="G98" i="2"/>
  <c r="L119" i="2"/>
  <c r="E138" i="2"/>
  <c r="L68" i="2"/>
  <c r="G125" i="2"/>
  <c r="L92" i="2"/>
  <c r="G122" i="2"/>
  <c r="L145" i="2"/>
  <c r="L108" i="2"/>
  <c r="G135" i="2"/>
  <c r="L141" i="2"/>
  <c r="L164" i="2"/>
  <c r="E183" i="2"/>
  <c r="G162" i="2"/>
  <c r="E134" i="2"/>
  <c r="G167" i="2"/>
  <c r="L100" i="2"/>
  <c r="G156" i="2"/>
  <c r="L179" i="2"/>
  <c r="E143" i="2"/>
  <c r="L168" i="2"/>
  <c r="E187" i="2"/>
  <c r="G209" i="2"/>
  <c r="L150" i="2"/>
  <c r="L173" i="2"/>
  <c r="G145" i="2"/>
  <c r="E165" i="2"/>
  <c r="G187" i="2"/>
  <c r="G176" i="2"/>
  <c r="E205" i="2"/>
  <c r="L226" i="2"/>
  <c r="E245" i="2"/>
  <c r="E194" i="2"/>
  <c r="L223" i="2"/>
  <c r="G160" i="2"/>
  <c r="L212" i="2"/>
  <c r="E231" i="2"/>
  <c r="G253" i="2"/>
  <c r="E201" i="2"/>
  <c r="E220" i="2"/>
  <c r="G242" i="2"/>
  <c r="L265" i="2"/>
  <c r="E208" i="2"/>
  <c r="G231" i="2"/>
  <c r="L254" i="2"/>
  <c r="E202" i="2"/>
  <c r="L227" i="2"/>
  <c r="E246" i="2"/>
  <c r="G268" i="2"/>
  <c r="G208" i="2"/>
  <c r="L232" i="2"/>
  <c r="E232" i="2"/>
  <c r="E278" i="2"/>
  <c r="G300" i="2"/>
  <c r="E255" i="2"/>
  <c r="E275" i="2"/>
  <c r="E265" i="2"/>
  <c r="L285" i="2"/>
  <c r="E304" i="2"/>
  <c r="G256" i="2"/>
  <c r="E285" i="2"/>
  <c r="G307" i="2"/>
  <c r="L330" i="2"/>
  <c r="E263" i="2"/>
  <c r="E282" i="2"/>
  <c r="G304" i="2"/>
  <c r="L260" i="2"/>
  <c r="E287" i="2"/>
  <c r="G274" i="2"/>
  <c r="L297" i="2"/>
  <c r="E316" i="2"/>
  <c r="G279" i="2"/>
  <c r="G325" i="2"/>
  <c r="L346" i="2"/>
  <c r="E365" i="2"/>
  <c r="E305" i="2"/>
  <c r="E338" i="2"/>
  <c r="G360" i="2"/>
  <c r="L383" i="2"/>
  <c r="G321" i="2"/>
  <c r="E335" i="2"/>
  <c r="E25" i="2"/>
  <c r="L27" i="2"/>
  <c r="E46" i="2"/>
  <c r="G17" i="2"/>
  <c r="G14" i="2"/>
  <c r="L37" i="2"/>
  <c r="E56" i="2"/>
  <c r="L26" i="2"/>
  <c r="E45" i="2"/>
  <c r="G24" i="2"/>
  <c r="L47" i="2"/>
  <c r="E66" i="2"/>
  <c r="E23" i="2"/>
  <c r="G45" i="2"/>
  <c r="G49" i="2"/>
  <c r="E77" i="2"/>
  <c r="G96" i="2"/>
  <c r="L84" i="2"/>
  <c r="G68" i="2"/>
  <c r="G90" i="2"/>
  <c r="E61" i="2"/>
  <c r="L86" i="2"/>
  <c r="E105" i="2"/>
  <c r="L67" i="2"/>
  <c r="E86" i="2"/>
  <c r="G108" i="2"/>
  <c r="E60" i="2"/>
  <c r="G89" i="2"/>
  <c r="G57" i="2"/>
  <c r="E88" i="2"/>
  <c r="G110" i="2"/>
  <c r="E115" i="2"/>
  <c r="G137" i="2"/>
  <c r="E103" i="2"/>
  <c r="G126" i="2"/>
  <c r="G113" i="2"/>
  <c r="G131" i="2"/>
  <c r="G99" i="2"/>
  <c r="G120" i="2"/>
  <c r="L143" i="2"/>
  <c r="L75" i="2"/>
  <c r="E127" i="2"/>
  <c r="E93" i="2"/>
  <c r="E124" i="2"/>
  <c r="G146" i="2"/>
  <c r="L118" i="2"/>
  <c r="E137" i="2"/>
  <c r="G147" i="2"/>
  <c r="G165" i="2"/>
  <c r="G59" i="2"/>
  <c r="E164" i="2"/>
  <c r="G139" i="2"/>
  <c r="E169" i="2"/>
  <c r="G140" i="2"/>
  <c r="E158" i="2"/>
  <c r="G180" i="2"/>
  <c r="E144" i="2"/>
  <c r="G169" i="2"/>
  <c r="L192" i="2"/>
  <c r="L103" i="2"/>
  <c r="L155" i="2"/>
  <c r="G174" i="2"/>
  <c r="E147" i="2"/>
  <c r="L170" i="2"/>
  <c r="E189" i="2"/>
  <c r="E178" i="2"/>
  <c r="E207" i="2"/>
  <c r="G227" i="2"/>
  <c r="L250" i="2"/>
  <c r="E196" i="2"/>
  <c r="G224" i="2"/>
  <c r="G182" i="2"/>
  <c r="G213" i="2"/>
  <c r="L236" i="2"/>
  <c r="L159" i="2"/>
  <c r="G203" i="2"/>
  <c r="L225" i="2"/>
  <c r="E244" i="2"/>
  <c r="G266" i="2"/>
  <c r="L214" i="2"/>
  <c r="E233" i="2"/>
  <c r="G255" i="2"/>
  <c r="L209" i="2"/>
  <c r="G228" i="2"/>
  <c r="L251" i="2"/>
  <c r="E170" i="2"/>
  <c r="E211" i="2"/>
  <c r="G233" i="2"/>
  <c r="E251" i="2"/>
  <c r="L283" i="2"/>
  <c r="E302" i="2"/>
  <c r="E256" i="2"/>
  <c r="L280" i="2"/>
  <c r="L266" i="2"/>
  <c r="G286" i="2"/>
  <c r="L309" i="2"/>
  <c r="L263" i="2"/>
  <c r="L290" i="2"/>
  <c r="E309" i="2"/>
  <c r="L207" i="2"/>
  <c r="G265" i="2"/>
  <c r="L287" i="2"/>
  <c r="E306" i="2"/>
  <c r="G269" i="2"/>
  <c r="E216" i="2"/>
  <c r="E276" i="2"/>
  <c r="G298" i="2"/>
  <c r="L321" i="2"/>
  <c r="L300" i="2"/>
  <c r="E326" i="2"/>
  <c r="G347" i="2"/>
  <c r="L370" i="2"/>
  <c r="L308" i="2"/>
  <c r="L343" i="2"/>
  <c r="E362" i="2"/>
  <c r="E261" i="2"/>
  <c r="E322" i="2"/>
  <c r="L340" i="2"/>
  <c r="L30" i="2"/>
  <c r="G28" i="2"/>
  <c r="L51" i="2"/>
  <c r="E19" i="2"/>
  <c r="E16" i="2"/>
  <c r="G38" i="2"/>
  <c r="L61" i="2"/>
  <c r="G27" i="2"/>
  <c r="L50" i="2"/>
  <c r="E26" i="2"/>
  <c r="G48" i="2"/>
  <c r="L71" i="2"/>
  <c r="L28" i="2"/>
  <c r="E47" i="2"/>
  <c r="L62" i="2"/>
  <c r="L79" i="2"/>
  <c r="E98" i="2"/>
  <c r="G85" i="2"/>
  <c r="G70" i="2"/>
  <c r="L25" i="2"/>
  <c r="G65" i="2"/>
  <c r="G87" i="2"/>
  <c r="L33" i="2"/>
  <c r="E69" i="2"/>
  <c r="L91" i="2"/>
  <c r="E110" i="2"/>
  <c r="G66" i="2"/>
  <c r="E91" i="2"/>
  <c r="G69" i="2"/>
  <c r="L93" i="2"/>
  <c r="E112" i="2"/>
  <c r="L120" i="2"/>
  <c r="E139" i="2"/>
  <c r="L105" i="2"/>
  <c r="E128" i="2"/>
  <c r="L114" i="2"/>
  <c r="G42" i="2"/>
  <c r="G101" i="2"/>
  <c r="E122" i="2"/>
  <c r="G144" i="2"/>
  <c r="L82" i="2"/>
  <c r="L132" i="2"/>
  <c r="G106" i="2"/>
  <c r="L129" i="2"/>
  <c r="E148" i="2"/>
  <c r="G119" i="2"/>
  <c r="L142" i="2"/>
  <c r="L148" i="2"/>
  <c r="E167" i="2"/>
  <c r="G93" i="2"/>
  <c r="L169" i="2"/>
  <c r="L144" i="2"/>
  <c r="L174" i="2"/>
  <c r="G141" i="2"/>
  <c r="L163" i="2"/>
  <c r="E182" i="2"/>
  <c r="L146" i="2"/>
  <c r="E171" i="2"/>
  <c r="G193" i="2"/>
  <c r="L115" i="2"/>
  <c r="L157" i="2"/>
  <c r="E92" i="2"/>
  <c r="E150" i="2"/>
  <c r="G171" i="2"/>
  <c r="L194" i="2"/>
  <c r="L185" i="2"/>
  <c r="L210" i="2"/>
  <c r="E229" i="2"/>
  <c r="G251" i="2"/>
  <c r="E200" i="2"/>
  <c r="E226" i="2"/>
  <c r="L188" i="2"/>
  <c r="E215" i="2"/>
  <c r="G237" i="2"/>
  <c r="E180" i="2"/>
  <c r="L204" i="2"/>
  <c r="G226" i="2"/>
  <c r="L249" i="2"/>
  <c r="L183" i="2"/>
  <c r="G215" i="2"/>
  <c r="L238" i="2"/>
  <c r="E257" i="2"/>
  <c r="L211" i="2"/>
  <c r="E230" i="2"/>
  <c r="G252" i="2"/>
  <c r="E176" i="2"/>
  <c r="L216" i="2"/>
  <c r="E235" i="2"/>
  <c r="L253" i="2"/>
  <c r="G284" i="2"/>
  <c r="L307" i="2"/>
  <c r="G261" i="2"/>
  <c r="G281" i="2"/>
  <c r="L269" i="2"/>
  <c r="E288" i="2"/>
  <c r="G310" i="2"/>
  <c r="E269" i="2"/>
  <c r="G291" i="2"/>
  <c r="L314" i="2"/>
  <c r="L213" i="2"/>
  <c r="E266" i="2"/>
  <c r="G288" i="2"/>
  <c r="E186" i="2"/>
  <c r="E271" i="2"/>
  <c r="L229" i="2"/>
  <c r="L281" i="2"/>
  <c r="E300" i="2"/>
  <c r="G322" i="2"/>
  <c r="L310" i="2"/>
  <c r="G328" i="2"/>
  <c r="E349" i="2"/>
  <c r="G371" i="2"/>
  <c r="L316" i="2"/>
  <c r="G344" i="2"/>
  <c r="L367" i="2"/>
  <c r="L296" i="2"/>
  <c r="E323" i="2"/>
  <c r="G341" i="2"/>
  <c r="L364" i="2"/>
  <c r="G31" i="2"/>
  <c r="E30" i="2"/>
  <c r="G52" i="2"/>
  <c r="L24" i="2"/>
  <c r="L21" i="2"/>
  <c r="E40" i="2"/>
  <c r="G62" i="2"/>
  <c r="E29" i="2"/>
  <c r="G51" i="2"/>
  <c r="L31" i="2"/>
  <c r="E50" i="2"/>
  <c r="G72" i="2"/>
  <c r="G29" i="2"/>
  <c r="L52" i="2"/>
  <c r="L64" i="2"/>
  <c r="G80" i="2"/>
  <c r="E44" i="2"/>
  <c r="E87" i="2"/>
  <c r="G75" i="2"/>
  <c r="E28" i="2"/>
  <c r="L69" i="2"/>
  <c r="E89" i="2"/>
  <c r="E41" i="2"/>
  <c r="E71" i="2"/>
  <c r="G92" i="2"/>
  <c r="G18" i="2"/>
  <c r="E67" i="2"/>
  <c r="L96" i="2"/>
  <c r="G71" i="2"/>
  <c r="G94" i="2"/>
  <c r="L98" i="2"/>
  <c r="G121" i="2"/>
  <c r="E85" i="2"/>
  <c r="E109" i="2"/>
  <c r="L133" i="2"/>
  <c r="G115" i="2"/>
  <c r="L48" i="2"/>
  <c r="G104" i="2"/>
  <c r="L127" i="2"/>
  <c r="E146" i="2"/>
  <c r="G105" i="2"/>
  <c r="G133" i="2"/>
  <c r="G111" i="2"/>
  <c r="G130" i="2"/>
  <c r="L153" i="2"/>
  <c r="E121" i="2"/>
  <c r="G143" i="2"/>
  <c r="G150" i="2"/>
  <c r="L172" i="2"/>
  <c r="G124" i="2"/>
  <c r="G170" i="2"/>
  <c r="L149" i="2"/>
  <c r="G175" i="2"/>
  <c r="E142" i="2"/>
  <c r="G164" i="2"/>
  <c r="L187" i="2"/>
  <c r="E153" i="2"/>
  <c r="L176" i="2"/>
  <c r="E195" i="2"/>
  <c r="L123" i="2"/>
  <c r="G158" i="2"/>
  <c r="L113" i="2"/>
  <c r="G153" i="2"/>
  <c r="E173" i="2"/>
  <c r="G195" i="2"/>
  <c r="G191" i="2"/>
  <c r="G211" i="2"/>
  <c r="L234" i="2"/>
  <c r="E253" i="2"/>
  <c r="L201" i="2"/>
  <c r="L231" i="2"/>
  <c r="L189" i="2"/>
  <c r="L220" i="2"/>
  <c r="E239" i="2"/>
  <c r="E184" i="2"/>
  <c r="L206" i="2"/>
  <c r="E228" i="2"/>
  <c r="G250" i="2"/>
  <c r="E188" i="2"/>
  <c r="E217" i="2"/>
  <c r="G239" i="2"/>
  <c r="G184" i="2"/>
  <c r="G212" i="2"/>
  <c r="L235" i="2"/>
  <c r="E254" i="2"/>
  <c r="L181" i="2"/>
  <c r="G217" i="2"/>
  <c r="L240" i="2"/>
  <c r="L256" i="2"/>
  <c r="E286" i="2"/>
  <c r="G308" i="2"/>
  <c r="L262" i="2"/>
  <c r="E283" i="2"/>
  <c r="G270" i="2"/>
  <c r="L293" i="2"/>
  <c r="E312" i="2"/>
  <c r="L274" i="2"/>
  <c r="E293" i="2"/>
  <c r="G315" i="2"/>
  <c r="L248" i="2"/>
  <c r="L271" i="2"/>
  <c r="E290" i="2"/>
  <c r="L196" i="2"/>
  <c r="L276" i="2"/>
  <c r="L261" i="2"/>
  <c r="G282" i="2"/>
  <c r="L305" i="2"/>
  <c r="E324" i="2"/>
  <c r="E311" i="2"/>
  <c r="G331" i="2"/>
  <c r="L354" i="2"/>
  <c r="E373" i="2"/>
  <c r="G318" i="2"/>
  <c r="E346" i="2"/>
  <c r="G368" i="2"/>
  <c r="E297" i="2"/>
  <c r="L324" i="2"/>
  <c r="E343" i="2"/>
  <c r="G365" i="2"/>
  <c r="G305" i="2"/>
  <c r="G338" i="2"/>
  <c r="L361" i="2"/>
  <c r="E380" i="2"/>
  <c r="E303" i="2"/>
  <c r="E337" i="2"/>
  <c r="G359" i="2"/>
  <c r="L382" i="2"/>
  <c r="G352" i="2"/>
  <c r="G357" i="2"/>
  <c r="E314" i="2"/>
  <c r="L353" i="2"/>
  <c r="G378" i="2"/>
  <c r="G316" i="2"/>
  <c r="G351" i="2"/>
  <c r="E377" i="2"/>
  <c r="E401" i="2"/>
  <c r="E320" i="2"/>
  <c r="L339" i="2"/>
  <c r="E358" i="2"/>
  <c r="G380" i="2"/>
  <c r="L318" i="2"/>
  <c r="E347" i="2"/>
  <c r="G369" i="2"/>
  <c r="L392" i="2"/>
  <c r="E344" i="2"/>
  <c r="G384" i="2"/>
  <c r="L419" i="2"/>
  <c r="E438" i="2"/>
  <c r="G460" i="2"/>
  <c r="L483" i="2"/>
  <c r="G397" i="2"/>
  <c r="E419" i="2"/>
  <c r="G441" i="2"/>
  <c r="L464" i="2"/>
  <c r="L365" i="2"/>
  <c r="L405" i="2"/>
  <c r="E424" i="2"/>
  <c r="G446" i="2"/>
  <c r="L469" i="2"/>
  <c r="G411" i="2"/>
  <c r="L434" i="2"/>
  <c r="E453" i="2"/>
  <c r="G475" i="2"/>
  <c r="G350" i="2"/>
  <c r="E396" i="2"/>
  <c r="G416" i="2"/>
  <c r="L439" i="2"/>
  <c r="E458" i="2"/>
  <c r="L401" i="2"/>
  <c r="G421" i="2"/>
  <c r="L444" i="2"/>
  <c r="E463" i="2"/>
  <c r="G485" i="2"/>
  <c r="L394" i="2"/>
  <c r="L417" i="2"/>
  <c r="E436" i="2"/>
  <c r="G458" i="2"/>
  <c r="L481" i="2"/>
  <c r="E500" i="2"/>
  <c r="E457" i="2"/>
  <c r="G431" i="2"/>
  <c r="E475" i="2"/>
  <c r="L463" i="2"/>
  <c r="L490" i="2"/>
  <c r="L488" i="2"/>
  <c r="L470" i="2"/>
  <c r="G503" i="2"/>
  <c r="E394" i="2"/>
  <c r="E497" i="2"/>
  <c r="G480" i="2"/>
  <c r="E433" i="2"/>
  <c r="E465" i="2"/>
  <c r="G8" i="2"/>
  <c r="E10" i="2"/>
  <c r="E490" i="2"/>
  <c r="L487" i="2"/>
  <c r="G9" i="2"/>
  <c r="G493" i="2"/>
  <c r="E7" i="2"/>
  <c r="E8" i="2"/>
  <c r="L375" i="2"/>
  <c r="E359" i="2"/>
  <c r="G329" i="2"/>
  <c r="G354" i="2"/>
  <c r="L385" i="2"/>
  <c r="G319" i="2"/>
  <c r="E353" i="2"/>
  <c r="G383" i="2"/>
  <c r="L255" i="2"/>
  <c r="G324" i="2"/>
  <c r="G340" i="2"/>
  <c r="L363" i="2"/>
  <c r="E224" i="2"/>
  <c r="E328" i="2"/>
  <c r="L352" i="2"/>
  <c r="E371" i="2"/>
  <c r="G393" i="2"/>
  <c r="E352" i="2"/>
  <c r="G387" i="2"/>
  <c r="G420" i="2"/>
  <c r="L443" i="2"/>
  <c r="E462" i="2"/>
  <c r="G484" i="2"/>
  <c r="G402" i="2"/>
  <c r="L424" i="2"/>
  <c r="E443" i="2"/>
  <c r="G465" i="2"/>
  <c r="L378" i="2"/>
  <c r="G406" i="2"/>
  <c r="L429" i="2"/>
  <c r="E448" i="2"/>
  <c r="G470" i="2"/>
  <c r="E413" i="2"/>
  <c r="G435" i="2"/>
  <c r="L458" i="2"/>
  <c r="E477" i="2"/>
  <c r="G358" i="2"/>
  <c r="G398" i="2"/>
  <c r="E418" i="2"/>
  <c r="G440" i="2"/>
  <c r="E281" i="2"/>
  <c r="L404" i="2"/>
  <c r="E423" i="2"/>
  <c r="G445" i="2"/>
  <c r="L468" i="2"/>
  <c r="E487" i="2"/>
  <c r="G396" i="2"/>
  <c r="G418" i="2"/>
  <c r="L441" i="2"/>
  <c r="E460" i="2"/>
  <c r="G482" i="2"/>
  <c r="G295" i="2"/>
  <c r="E488" i="2"/>
  <c r="L472" i="2"/>
  <c r="G486" i="2"/>
  <c r="L471" i="2"/>
  <c r="G494" i="2"/>
  <c r="L501" i="2"/>
  <c r="G473" i="2"/>
  <c r="G489" i="2"/>
  <c r="G464" i="2"/>
  <c r="E502" i="2"/>
  <c r="G491" i="2"/>
  <c r="G481" i="2"/>
  <c r="L494" i="2"/>
  <c r="G12" i="2"/>
  <c r="L7" i="2"/>
  <c r="E466" i="2"/>
  <c r="L496" i="2"/>
  <c r="L8" i="2"/>
  <c r="E381" i="2"/>
  <c r="G10" i="2"/>
  <c r="L9" i="2"/>
  <c r="G11" i="2"/>
  <c r="G311" i="2"/>
  <c r="E367" i="2"/>
  <c r="E330" i="2"/>
  <c r="E356" i="2"/>
  <c r="G386" i="2"/>
  <c r="L320" i="2"/>
  <c r="L358" i="2"/>
  <c r="E385" i="2"/>
  <c r="L288" i="2"/>
  <c r="L325" i="2"/>
  <c r="E342" i="2"/>
  <c r="G364" i="2"/>
  <c r="G248" i="2"/>
  <c r="E331" i="2"/>
  <c r="G353" i="2"/>
  <c r="L376" i="2"/>
  <c r="E395" i="2"/>
  <c r="E360" i="2"/>
  <c r="E389" i="2"/>
  <c r="E422" i="2"/>
  <c r="G444" i="2"/>
  <c r="L467" i="2"/>
  <c r="E486" i="2"/>
  <c r="L403" i="2"/>
  <c r="G425" i="2"/>
  <c r="L448" i="2"/>
  <c r="E467" i="2"/>
  <c r="G382" i="2"/>
  <c r="E408" i="2"/>
  <c r="G430" i="2"/>
  <c r="L453" i="2"/>
  <c r="E472" i="2"/>
  <c r="L418" i="2"/>
  <c r="E437" i="2"/>
  <c r="G459" i="2"/>
  <c r="L482" i="2"/>
  <c r="G366" i="2"/>
  <c r="E399" i="2"/>
  <c r="L423" i="2"/>
  <c r="E442" i="2"/>
  <c r="L373" i="2"/>
  <c r="G405" i="2"/>
  <c r="L428" i="2"/>
  <c r="E447" i="2"/>
  <c r="G469" i="2"/>
  <c r="L311" i="2"/>
  <c r="L397" i="2"/>
  <c r="E420" i="2"/>
  <c r="G442" i="2"/>
  <c r="L465" i="2"/>
  <c r="E484" i="2"/>
  <c r="E417" i="2"/>
  <c r="L492" i="2"/>
  <c r="E473" i="2"/>
  <c r="G500" i="2"/>
  <c r="L477" i="2"/>
  <c r="G496" i="2"/>
  <c r="L372" i="2"/>
  <c r="E480" i="2"/>
  <c r="G400" i="2"/>
  <c r="G7" i="2"/>
  <c r="L10" i="2"/>
  <c r="E12" i="2"/>
  <c r="E313" i="2"/>
  <c r="G249" i="2"/>
  <c r="E332" i="2"/>
  <c r="G362" i="2"/>
  <c r="L245" i="2"/>
  <c r="L334" i="2"/>
  <c r="E361" i="2"/>
  <c r="L390" i="2"/>
  <c r="E295" i="2"/>
  <c r="G327" i="2"/>
  <c r="L347" i="2"/>
  <c r="E366" i="2"/>
  <c r="E273" i="2"/>
  <c r="L336" i="2"/>
  <c r="E355" i="2"/>
  <c r="G377" i="2"/>
  <c r="L400" i="2"/>
  <c r="E368" i="2"/>
  <c r="G404" i="2"/>
  <c r="L427" i="2"/>
  <c r="E446" i="2"/>
  <c r="G468" i="2"/>
  <c r="E376" i="2"/>
  <c r="L408" i="2"/>
  <c r="E427" i="2"/>
  <c r="G449" i="2"/>
  <c r="E318" i="2"/>
  <c r="G389" i="2"/>
  <c r="L413" i="2"/>
  <c r="E432" i="2"/>
  <c r="G454" i="2"/>
  <c r="G271" i="2"/>
  <c r="G419" i="2"/>
  <c r="L442" i="2"/>
  <c r="E461" i="2"/>
  <c r="G483" i="2"/>
  <c r="E375" i="2"/>
  <c r="G403" i="2"/>
  <c r="G424" i="2"/>
  <c r="L447" i="2"/>
  <c r="G379" i="2"/>
  <c r="E407" i="2"/>
  <c r="G429" i="2"/>
  <c r="L452" i="2"/>
  <c r="E471" i="2"/>
  <c r="L326" i="2"/>
  <c r="L402" i="2"/>
  <c r="L425" i="2"/>
  <c r="E444" i="2"/>
  <c r="G466" i="2"/>
  <c r="L489" i="2"/>
  <c r="L438" i="2"/>
  <c r="E494" i="2"/>
  <c r="E474" i="2"/>
  <c r="L389" i="2"/>
  <c r="L479" i="2"/>
  <c r="G501" i="2"/>
  <c r="E409" i="2"/>
  <c r="G492" i="2"/>
  <c r="E495" i="2"/>
  <c r="G472" i="2"/>
  <c r="E402" i="2"/>
  <c r="L12" i="2"/>
  <c r="E9" i="2"/>
  <c r="G326" i="2"/>
  <c r="L286" i="2"/>
  <c r="L337" i="2"/>
  <c r="E364" i="2"/>
  <c r="E289" i="2"/>
  <c r="G335" i="2"/>
  <c r="L366" i="2"/>
  <c r="G391" i="2"/>
  <c r="E299" i="2"/>
  <c r="L328" i="2"/>
  <c r="G348" i="2"/>
  <c r="L371" i="2"/>
  <c r="G289" i="2"/>
  <c r="G337" i="2"/>
  <c r="L360" i="2"/>
  <c r="E379" i="2"/>
  <c r="G401" i="2"/>
  <c r="G373" i="2"/>
  <c r="E406" i="2"/>
  <c r="G428" i="2"/>
  <c r="L451" i="2"/>
  <c r="E470" i="2"/>
  <c r="G381" i="2"/>
  <c r="G409" i="2"/>
  <c r="L432" i="2"/>
  <c r="E451" i="2"/>
  <c r="L333" i="2"/>
  <c r="E390" i="2"/>
  <c r="G414" i="2"/>
  <c r="L437" i="2"/>
  <c r="E456" i="2"/>
  <c r="G320" i="2"/>
  <c r="E421" i="2"/>
  <c r="G443" i="2"/>
  <c r="L466" i="2"/>
  <c r="E485" i="2"/>
  <c r="L386" i="2"/>
  <c r="L407" i="2"/>
  <c r="E426" i="2"/>
  <c r="G448" i="2"/>
  <c r="L387" i="2"/>
  <c r="L412" i="2"/>
  <c r="E431" i="2"/>
  <c r="G453" i="2"/>
  <c r="L476" i="2"/>
  <c r="L381" i="2"/>
  <c r="E404" i="2"/>
  <c r="G426" i="2"/>
  <c r="L449" i="2"/>
  <c r="E468" i="2"/>
  <c r="G490" i="2"/>
  <c r="E441" i="2"/>
  <c r="E496" i="2"/>
  <c r="L478" i="2"/>
  <c r="L414" i="2"/>
  <c r="L480" i="2"/>
  <c r="L491" i="2"/>
  <c r="G415" i="2"/>
  <c r="L493" i="2"/>
  <c r="L485" i="2"/>
  <c r="G478" i="2"/>
  <c r="L406" i="2"/>
  <c r="E397" i="2"/>
  <c r="G495" i="2"/>
  <c r="L327" i="2"/>
  <c r="G287" i="2"/>
  <c r="E340" i="2"/>
  <c r="G370" i="2"/>
  <c r="G293" i="2"/>
  <c r="L342" i="2"/>
  <c r="E369" i="2"/>
  <c r="E393" i="2"/>
  <c r="L302" i="2"/>
  <c r="L331" i="2"/>
  <c r="E350" i="2"/>
  <c r="G372" i="2"/>
  <c r="E291" i="2"/>
  <c r="E339" i="2"/>
  <c r="G361" i="2"/>
  <c r="L384" i="2"/>
  <c r="E403" i="2"/>
  <c r="G374" i="2"/>
  <c r="L411" i="2"/>
  <c r="E430" i="2"/>
  <c r="G452" i="2"/>
  <c r="L475" i="2"/>
  <c r="G388" i="2"/>
  <c r="E411" i="2"/>
  <c r="G433" i="2"/>
  <c r="L456" i="2"/>
  <c r="L341" i="2"/>
  <c r="L391" i="2"/>
  <c r="E416" i="2"/>
  <c r="G438" i="2"/>
  <c r="L461" i="2"/>
  <c r="L396" i="2"/>
  <c r="L426" i="2"/>
  <c r="E445" i="2"/>
  <c r="G467" i="2"/>
  <c r="L237" i="2"/>
  <c r="G390" i="2"/>
  <c r="G408" i="2"/>
  <c r="L431" i="2"/>
  <c r="E450" i="2"/>
  <c r="E392" i="2"/>
  <c r="G413" i="2"/>
  <c r="L436" i="2"/>
  <c r="E455" i="2"/>
  <c r="G477" i="2"/>
  <c r="E384" i="2"/>
  <c r="L409" i="2"/>
  <c r="E428" i="2"/>
  <c r="G450" i="2"/>
  <c r="L473" i="2"/>
  <c r="E492" i="2"/>
  <c r="L446" i="2"/>
  <c r="L499" i="2"/>
  <c r="G487" i="2"/>
  <c r="G439" i="2"/>
  <c r="E483" i="2"/>
  <c r="E493" i="2"/>
  <c r="L422" i="2"/>
  <c r="L495" i="2"/>
  <c r="E491" i="2"/>
  <c r="E481" i="2"/>
  <c r="G463" i="2"/>
  <c r="G407" i="2"/>
  <c r="G497" i="2"/>
  <c r="L348" i="2"/>
  <c r="G301" i="2"/>
  <c r="L345" i="2"/>
  <c r="E372" i="2"/>
  <c r="G297" i="2"/>
  <c r="G343" i="2"/>
  <c r="L374" i="2"/>
  <c r="L398" i="2"/>
  <c r="E307" i="2"/>
  <c r="G332" i="2"/>
  <c r="L355" i="2"/>
  <c r="E374" i="2"/>
  <c r="L294" i="2"/>
  <c r="L344" i="2"/>
  <c r="E363" i="2"/>
  <c r="G385" i="2"/>
  <c r="G317" i="2"/>
  <c r="E382" i="2"/>
  <c r="G412" i="2"/>
  <c r="L435" i="2"/>
  <c r="E454" i="2"/>
  <c r="G476" i="2"/>
  <c r="G394" i="2"/>
  <c r="L416" i="2"/>
  <c r="E435" i="2"/>
  <c r="G457" i="2"/>
  <c r="L349" i="2"/>
  <c r="E398" i="2"/>
  <c r="L421" i="2"/>
  <c r="E440" i="2"/>
  <c r="G462" i="2"/>
  <c r="E405" i="2"/>
  <c r="G427" i="2"/>
  <c r="L450" i="2"/>
  <c r="E469" i="2"/>
  <c r="G334" i="2"/>
  <c r="E391" i="2"/>
  <c r="E410" i="2"/>
  <c r="G432" i="2"/>
  <c r="L455" i="2"/>
  <c r="L393" i="2"/>
  <c r="E415" i="2"/>
  <c r="G437" i="2"/>
  <c r="L460" i="2"/>
  <c r="E479" i="2"/>
  <c r="E386" i="2"/>
  <c r="G410" i="2"/>
  <c r="L433" i="2"/>
  <c r="E452" i="2"/>
  <c r="G474" i="2"/>
  <c r="L497" i="2"/>
  <c r="E449" i="2"/>
  <c r="E501" i="2"/>
  <c r="E499" i="2"/>
  <c r="G447" i="2"/>
  <c r="G488" i="2"/>
  <c r="L500" i="2"/>
  <c r="E425" i="2"/>
  <c r="G499" i="2"/>
  <c r="E498" i="2"/>
  <c r="E482" i="2"/>
  <c r="G471" i="2"/>
  <c r="G423" i="2"/>
  <c r="G502" i="2"/>
  <c r="L11" i="2"/>
  <c r="E11" i="2"/>
  <c r="G349" i="2"/>
  <c r="G312" i="2"/>
  <c r="E348" i="2"/>
  <c r="L377" i="2"/>
  <c r="G313" i="2"/>
  <c r="L350" i="2"/>
  <c r="G375" i="2"/>
  <c r="G399" i="2"/>
  <c r="G309" i="2"/>
  <c r="E334" i="2"/>
  <c r="G356" i="2"/>
  <c r="L379" i="2"/>
  <c r="G303" i="2"/>
  <c r="G345" i="2"/>
  <c r="L368" i="2"/>
  <c r="E387" i="2"/>
  <c r="E336" i="2"/>
  <c r="E383" i="2"/>
  <c r="E414" i="2"/>
  <c r="G436" i="2"/>
  <c r="L459" i="2"/>
  <c r="E478" i="2"/>
  <c r="L395" i="2"/>
  <c r="G417" i="2"/>
  <c r="L440" i="2"/>
  <c r="E459" i="2"/>
  <c r="L357" i="2"/>
  <c r="L399" i="2"/>
  <c r="G422" i="2"/>
  <c r="L445" i="2"/>
  <c r="E464" i="2"/>
  <c r="L410" i="2"/>
  <c r="E429" i="2"/>
  <c r="G451" i="2"/>
  <c r="L474" i="2"/>
  <c r="G342" i="2"/>
  <c r="G395" i="2"/>
  <c r="L415" i="2"/>
  <c r="E434" i="2"/>
  <c r="G456" i="2"/>
  <c r="E400" i="2"/>
  <c r="L420" i="2"/>
  <c r="E439" i="2"/>
  <c r="G461" i="2"/>
  <c r="L484" i="2"/>
  <c r="L388" i="2"/>
  <c r="E412" i="2"/>
  <c r="G434" i="2"/>
  <c r="L457" i="2"/>
  <c r="E476" i="2"/>
  <c r="G498" i="2"/>
  <c r="L454" i="2"/>
  <c r="L503" i="2"/>
  <c r="E503" i="2"/>
  <c r="G455" i="2"/>
  <c r="E489" i="2"/>
  <c r="L498" i="2"/>
  <c r="L462" i="2"/>
  <c r="L502" i="2"/>
  <c r="G392" i="2"/>
  <c r="L486" i="2"/>
  <c r="G479" i="2"/>
  <c r="L430" i="2"/>
  <c r="L380" i="2"/>
  <c r="BE380" i="2" l="1"/>
  <c r="BB380" i="2"/>
  <c r="BC380" i="2"/>
  <c r="BD380" i="2"/>
  <c r="BF380" i="2"/>
  <c r="AX380" i="2"/>
  <c r="BA380" i="2"/>
  <c r="AY380" i="2"/>
  <c r="AW380" i="2"/>
  <c r="AZ380" i="2"/>
  <c r="BB430" i="2"/>
  <c r="AW430" i="2"/>
  <c r="BC430" i="2"/>
  <c r="BE430" i="2"/>
  <c r="BD430" i="2"/>
  <c r="AX430" i="2"/>
  <c r="BF430" i="2"/>
  <c r="AY430" i="2"/>
  <c r="AZ430" i="2"/>
  <c r="BA430" i="2"/>
  <c r="AX486" i="2"/>
  <c r="BF486" i="2"/>
  <c r="AY486" i="2"/>
  <c r="BA486" i="2"/>
  <c r="BC486" i="2"/>
  <c r="BD486" i="2"/>
  <c r="AZ486" i="2"/>
  <c r="AW486" i="2"/>
  <c r="BB486" i="2"/>
  <c r="BE486" i="2"/>
  <c r="BE502" i="2"/>
  <c r="AZ502" i="2"/>
  <c r="AX502" i="2"/>
  <c r="BA502" i="2"/>
  <c r="BF502" i="2"/>
  <c r="BB502" i="2"/>
  <c r="BC502" i="2"/>
  <c r="AY502" i="2"/>
  <c r="BD502" i="2"/>
  <c r="AW502" i="2"/>
  <c r="AZ462" i="2"/>
  <c r="BD462" i="2"/>
  <c r="BB462" i="2"/>
  <c r="AW462" i="2"/>
  <c r="BC462" i="2"/>
  <c r="BE462" i="2"/>
  <c r="BF462" i="2"/>
  <c r="AY462" i="2"/>
  <c r="BA462" i="2"/>
  <c r="AX462" i="2"/>
  <c r="BA498" i="2"/>
  <c r="AY498" i="2"/>
  <c r="BB498" i="2"/>
  <c r="BC498" i="2"/>
  <c r="BD498" i="2"/>
  <c r="BE498" i="2"/>
  <c r="AX498" i="2"/>
  <c r="AZ498" i="2"/>
  <c r="BF498" i="2"/>
  <c r="AW498" i="2"/>
  <c r="AN489" i="2"/>
  <c r="AO489" i="2"/>
  <c r="AL489" i="2"/>
  <c r="AM489" i="2"/>
  <c r="AP489" i="2"/>
  <c r="AK489" i="2"/>
  <c r="AN503" i="2"/>
  <c r="AO503" i="2"/>
  <c r="AK503" i="2"/>
  <c r="AP503" i="2"/>
  <c r="AL503" i="2"/>
  <c r="AM503" i="2"/>
  <c r="AZ503" i="2"/>
  <c r="BA503" i="2"/>
  <c r="BB503" i="2"/>
  <c r="BC503" i="2"/>
  <c r="AX503" i="2"/>
  <c r="BD503" i="2"/>
  <c r="BF503" i="2"/>
  <c r="AW503" i="2"/>
  <c r="AY503" i="2"/>
  <c r="BE503" i="2"/>
  <c r="AY454" i="2"/>
  <c r="BA454" i="2"/>
  <c r="BC454" i="2"/>
  <c r="BD454" i="2"/>
  <c r="BB454" i="2"/>
  <c r="BE454" i="2"/>
  <c r="AX454" i="2"/>
  <c r="BF454" i="2"/>
  <c r="AW454" i="2"/>
  <c r="AZ454" i="2"/>
  <c r="AK476" i="2"/>
  <c r="AP476" i="2"/>
  <c r="AL476" i="2"/>
  <c r="AM476" i="2"/>
  <c r="AO476" i="2"/>
  <c r="AN476" i="2"/>
  <c r="BC457" i="2"/>
  <c r="AW457" i="2"/>
  <c r="BB457" i="2"/>
  <c r="AX457" i="2"/>
  <c r="BD457" i="2"/>
  <c r="AY457" i="2"/>
  <c r="AZ457" i="2"/>
  <c r="BA457" i="2"/>
  <c r="BF457" i="2"/>
  <c r="BE457" i="2"/>
  <c r="AN412" i="2"/>
  <c r="AO412" i="2"/>
  <c r="AP412" i="2"/>
  <c r="AK412" i="2"/>
  <c r="AL412" i="2"/>
  <c r="AM412" i="2"/>
  <c r="BE388" i="2"/>
  <c r="AX388" i="2"/>
  <c r="BF388" i="2"/>
  <c r="AY388" i="2"/>
  <c r="AZ388" i="2"/>
  <c r="BA388" i="2"/>
  <c r="BD388" i="2"/>
  <c r="BB388" i="2"/>
  <c r="AW388" i="2"/>
  <c r="BC388" i="2"/>
  <c r="BE484" i="2"/>
  <c r="BD484" i="2"/>
  <c r="BF484" i="2"/>
  <c r="AZ484" i="2"/>
  <c r="AY484" i="2"/>
  <c r="BB484" i="2"/>
  <c r="BC484" i="2"/>
  <c r="AW484" i="2"/>
  <c r="BA484" i="2"/>
  <c r="AX484" i="2"/>
  <c r="AN439" i="2"/>
  <c r="AO439" i="2"/>
  <c r="AP439" i="2"/>
  <c r="AK439" i="2"/>
  <c r="AL439" i="2"/>
  <c r="AM439" i="2"/>
  <c r="BF420" i="2"/>
  <c r="AY420" i="2"/>
  <c r="BB420" i="2"/>
  <c r="AZ420" i="2"/>
  <c r="BA420" i="2"/>
  <c r="BC420" i="2"/>
  <c r="BD420" i="2"/>
  <c r="BE420" i="2"/>
  <c r="AX420" i="2"/>
  <c r="AW420" i="2"/>
  <c r="AL400" i="2"/>
  <c r="AM400" i="2"/>
  <c r="AN400" i="2"/>
  <c r="AO400" i="2"/>
  <c r="AP400" i="2"/>
  <c r="AK400" i="2"/>
  <c r="AK434" i="2"/>
  <c r="AL434" i="2"/>
  <c r="AM434" i="2"/>
  <c r="AN434" i="2"/>
  <c r="AO434" i="2"/>
  <c r="AP434" i="2"/>
  <c r="BA415" i="2"/>
  <c r="BD415" i="2"/>
  <c r="AW415" i="2"/>
  <c r="AY415" i="2"/>
  <c r="AX415" i="2"/>
  <c r="BC415" i="2"/>
  <c r="BF415" i="2"/>
  <c r="BE415" i="2"/>
  <c r="AZ415" i="2"/>
  <c r="BB415" i="2"/>
  <c r="AY474" i="2"/>
  <c r="BA474" i="2"/>
  <c r="AZ474" i="2"/>
  <c r="BD474" i="2"/>
  <c r="BB474" i="2"/>
  <c r="BE474" i="2"/>
  <c r="AX474" i="2"/>
  <c r="BF474" i="2"/>
  <c r="BC474" i="2"/>
  <c r="AW474" i="2"/>
  <c r="AP429" i="2"/>
  <c r="AK429" i="2"/>
  <c r="AL429" i="2"/>
  <c r="AM429" i="2"/>
  <c r="AN429" i="2"/>
  <c r="AO429" i="2"/>
  <c r="BE410" i="2"/>
  <c r="BB410" i="2"/>
  <c r="AW410" i="2"/>
  <c r="BC410" i="2"/>
  <c r="BD410" i="2"/>
  <c r="AX410" i="2"/>
  <c r="BF410" i="2"/>
  <c r="AZ410" i="2"/>
  <c r="BA410" i="2"/>
  <c r="AY410" i="2"/>
  <c r="AP464" i="2"/>
  <c r="AL464" i="2"/>
  <c r="AM464" i="2"/>
  <c r="AK464" i="2"/>
  <c r="AN464" i="2"/>
  <c r="AO464" i="2"/>
  <c r="AZ445" i="2"/>
  <c r="BA445" i="2"/>
  <c r="AW445" i="2"/>
  <c r="BB445" i="2"/>
  <c r="BD445" i="2"/>
  <c r="BE445" i="2"/>
  <c r="AX445" i="2"/>
  <c r="BF445" i="2"/>
  <c r="AY445" i="2"/>
  <c r="BC445" i="2"/>
  <c r="BB399" i="2"/>
  <c r="BE399" i="2"/>
  <c r="AX399" i="2"/>
  <c r="BC399" i="2"/>
  <c r="BF399" i="2"/>
  <c r="AW399" i="2"/>
  <c r="AY399" i="2"/>
  <c r="AZ399" i="2"/>
  <c r="BA399" i="2"/>
  <c r="BD399" i="2"/>
  <c r="AX357" i="2"/>
  <c r="BD357" i="2"/>
  <c r="BF357" i="2"/>
  <c r="BE357" i="2"/>
  <c r="AY357" i="2"/>
  <c r="AZ357" i="2"/>
  <c r="BC357" i="2"/>
  <c r="AW357" i="2"/>
  <c r="BA357" i="2"/>
  <c r="BB357" i="2"/>
  <c r="AN459" i="2"/>
  <c r="AO459" i="2"/>
  <c r="AP459" i="2"/>
  <c r="AK459" i="2"/>
  <c r="AM459" i="2"/>
  <c r="AL459" i="2"/>
  <c r="BA440" i="2"/>
  <c r="AX440" i="2"/>
  <c r="AY440" i="2"/>
  <c r="BD440" i="2"/>
  <c r="AZ440" i="2"/>
  <c r="BF440" i="2"/>
  <c r="BB440" i="2"/>
  <c r="BC440" i="2"/>
  <c r="AW440" i="2"/>
  <c r="BE440" i="2"/>
  <c r="AX395" i="2"/>
  <c r="AW395" i="2"/>
  <c r="BF395" i="2"/>
  <c r="BE395" i="2"/>
  <c r="AY395" i="2"/>
  <c r="AZ395" i="2"/>
  <c r="BA395" i="2"/>
  <c r="BB395" i="2"/>
  <c r="BC395" i="2"/>
  <c r="BD395" i="2"/>
  <c r="AM478" i="2"/>
  <c r="AP478" i="2"/>
  <c r="AK478" i="2"/>
  <c r="AO478" i="2"/>
  <c r="AL478" i="2"/>
  <c r="AN478" i="2"/>
  <c r="BE459" i="2"/>
  <c r="AY459" i="2"/>
  <c r="AX459" i="2"/>
  <c r="AZ459" i="2"/>
  <c r="BB459" i="2"/>
  <c r="BA459" i="2"/>
  <c r="BC459" i="2"/>
  <c r="BF459" i="2"/>
  <c r="BD459" i="2"/>
  <c r="AW459" i="2"/>
  <c r="AN414" i="2"/>
  <c r="AO414" i="2"/>
  <c r="AK414" i="2"/>
  <c r="AL414" i="2"/>
  <c r="AM414" i="2"/>
  <c r="AP414" i="2"/>
  <c r="AK383" i="2"/>
  <c r="AL383" i="2"/>
  <c r="AO383" i="2"/>
  <c r="AP383" i="2"/>
  <c r="AM383" i="2"/>
  <c r="AN383" i="2"/>
  <c r="AP336" i="2"/>
  <c r="AK336" i="2"/>
  <c r="AM336" i="2"/>
  <c r="AL336" i="2"/>
  <c r="AN336" i="2"/>
  <c r="AO336" i="2"/>
  <c r="AP387" i="2"/>
  <c r="AK387" i="2"/>
  <c r="AM387" i="2"/>
  <c r="AN387" i="2"/>
  <c r="AO387" i="2"/>
  <c r="AL387" i="2"/>
  <c r="AZ368" i="2"/>
  <c r="BB368" i="2"/>
  <c r="BA368" i="2"/>
  <c r="BC368" i="2"/>
  <c r="AW368" i="2"/>
  <c r="BE368" i="2"/>
  <c r="BD368" i="2"/>
  <c r="BF368" i="2"/>
  <c r="AX368" i="2"/>
  <c r="AY368" i="2"/>
  <c r="BA379" i="2"/>
  <c r="BB379" i="2"/>
  <c r="BD379" i="2"/>
  <c r="BE379" i="2"/>
  <c r="BF379" i="2"/>
  <c r="AW379" i="2"/>
  <c r="BC379" i="2"/>
  <c r="AX379" i="2"/>
  <c r="AY379" i="2"/>
  <c r="AZ379" i="2"/>
  <c r="AM334" i="2"/>
  <c r="AN334" i="2"/>
  <c r="AP334" i="2"/>
  <c r="AO334" i="2"/>
  <c r="AK334" i="2"/>
  <c r="AL334" i="2"/>
  <c r="BB350" i="2"/>
  <c r="BD350" i="2"/>
  <c r="BC350" i="2"/>
  <c r="BE350" i="2"/>
  <c r="AX350" i="2"/>
  <c r="BF350" i="2"/>
  <c r="BA350" i="2"/>
  <c r="AZ350" i="2"/>
  <c r="AY350" i="2"/>
  <c r="AW350" i="2"/>
  <c r="BC377" i="2"/>
  <c r="AX377" i="2"/>
  <c r="AZ377" i="2"/>
  <c r="BB377" i="2"/>
  <c r="BD377" i="2"/>
  <c r="BE377" i="2"/>
  <c r="BF377" i="2"/>
  <c r="AY377" i="2"/>
  <c r="BA377" i="2"/>
  <c r="AW377" i="2"/>
  <c r="AK348" i="2"/>
  <c r="AL348" i="2"/>
  <c r="AM348" i="2"/>
  <c r="AN348" i="2"/>
  <c r="AO348" i="2"/>
  <c r="AP348" i="2"/>
  <c r="AP11" i="2"/>
  <c r="AK11" i="2"/>
  <c r="AM11" i="2"/>
  <c r="AN11" i="2"/>
  <c r="AO11" i="2"/>
  <c r="AL11" i="2"/>
  <c r="BC11" i="2"/>
  <c r="AW11" i="2"/>
  <c r="BE11" i="2"/>
  <c r="BD11" i="2"/>
  <c r="AY11" i="2"/>
  <c r="BF11" i="2"/>
  <c r="AZ11" i="2"/>
  <c r="AX11" i="2"/>
  <c r="BA11" i="2"/>
  <c r="BB11" i="2"/>
  <c r="AM482" i="2"/>
  <c r="AP482" i="2"/>
  <c r="AN482" i="2"/>
  <c r="AK482" i="2"/>
  <c r="AO482" i="2"/>
  <c r="AL482" i="2"/>
  <c r="AM498" i="2"/>
  <c r="AP498" i="2"/>
  <c r="AN498" i="2"/>
  <c r="AO498" i="2"/>
  <c r="AK498" i="2"/>
  <c r="AL498" i="2"/>
  <c r="AN425" i="2"/>
  <c r="AO425" i="2"/>
  <c r="AP425" i="2"/>
  <c r="AK425" i="2"/>
  <c r="AL425" i="2"/>
  <c r="AM425" i="2"/>
  <c r="AZ500" i="2"/>
  <c r="BD500" i="2"/>
  <c r="BA500" i="2"/>
  <c r="AW500" i="2"/>
  <c r="BB500" i="2"/>
  <c r="BE500" i="2"/>
  <c r="BF500" i="2"/>
  <c r="AY500" i="2"/>
  <c r="BC500" i="2"/>
  <c r="AX500" i="2"/>
  <c r="AO499" i="2"/>
  <c r="AK499" i="2"/>
  <c r="AL499" i="2"/>
  <c r="AM499" i="2"/>
  <c r="AP499" i="2"/>
  <c r="AN499" i="2"/>
  <c r="AK501" i="2"/>
  <c r="AN501" i="2"/>
  <c r="AO501" i="2"/>
  <c r="AP501" i="2"/>
  <c r="AL501" i="2"/>
  <c r="AM501" i="2"/>
  <c r="AL449" i="2"/>
  <c r="AM449" i="2"/>
  <c r="AN449" i="2"/>
  <c r="AO449" i="2"/>
  <c r="AP449" i="2"/>
  <c r="AK449" i="2"/>
  <c r="BF497" i="2"/>
  <c r="BB497" i="2"/>
  <c r="AY497" i="2"/>
  <c r="BC497" i="2"/>
  <c r="AZ497" i="2"/>
  <c r="BD497" i="2"/>
  <c r="BE497" i="2"/>
  <c r="BA497" i="2"/>
  <c r="AX497" i="2"/>
  <c r="AW497" i="2"/>
  <c r="AL452" i="2"/>
  <c r="AM452" i="2"/>
  <c r="AN452" i="2"/>
  <c r="AO452" i="2"/>
  <c r="AP452" i="2"/>
  <c r="AK452" i="2"/>
  <c r="BB433" i="2"/>
  <c r="AW433" i="2"/>
  <c r="BC433" i="2"/>
  <c r="BE433" i="2"/>
  <c r="BD433" i="2"/>
  <c r="AX433" i="2"/>
  <c r="AY433" i="2"/>
  <c r="AZ433" i="2"/>
  <c r="BA433" i="2"/>
  <c r="BF433" i="2"/>
  <c r="AL386" i="2"/>
  <c r="AM386" i="2"/>
  <c r="AN386" i="2"/>
  <c r="AO386" i="2"/>
  <c r="AP386" i="2"/>
  <c r="AK386" i="2"/>
  <c r="AN479" i="2"/>
  <c r="AO479" i="2"/>
  <c r="AK479" i="2"/>
  <c r="AL479" i="2"/>
  <c r="AM479" i="2"/>
  <c r="AP479" i="2"/>
  <c r="AY460" i="2"/>
  <c r="AZ460" i="2"/>
  <c r="BD460" i="2"/>
  <c r="BA460" i="2"/>
  <c r="BF460" i="2"/>
  <c r="BB460" i="2"/>
  <c r="AW460" i="2"/>
  <c r="BE460" i="2"/>
  <c r="AX460" i="2"/>
  <c r="BC460" i="2"/>
  <c r="AM415" i="2"/>
  <c r="AN415" i="2"/>
  <c r="AO415" i="2"/>
  <c r="AP415" i="2"/>
  <c r="AK415" i="2"/>
  <c r="AL415" i="2"/>
  <c r="BD393" i="2"/>
  <c r="AW393" i="2"/>
  <c r="BE393" i="2"/>
  <c r="AX393" i="2"/>
  <c r="BF393" i="2"/>
  <c r="AY393" i="2"/>
  <c r="BB393" i="2"/>
  <c r="AZ393" i="2"/>
  <c r="BC393" i="2"/>
  <c r="BA393" i="2"/>
  <c r="AZ455" i="2"/>
  <c r="BB455" i="2"/>
  <c r="BA455" i="2"/>
  <c r="BC455" i="2"/>
  <c r="BF455" i="2"/>
  <c r="BD455" i="2"/>
  <c r="BE455" i="2"/>
  <c r="AY455" i="2"/>
  <c r="AX455" i="2"/>
  <c r="AW455" i="2"/>
  <c r="AP410" i="2"/>
  <c r="AK410" i="2"/>
  <c r="AL410" i="2"/>
  <c r="AM410" i="2"/>
  <c r="AN410" i="2"/>
  <c r="AO410" i="2"/>
  <c r="AP391" i="2"/>
  <c r="AK391" i="2"/>
  <c r="AL391" i="2"/>
  <c r="AM391" i="2"/>
  <c r="AN391" i="2"/>
  <c r="AO391" i="2"/>
  <c r="AO469" i="2"/>
  <c r="AP469" i="2"/>
  <c r="AM469" i="2"/>
  <c r="AK469" i="2"/>
  <c r="AL469" i="2"/>
  <c r="AN469" i="2"/>
  <c r="BB450" i="2"/>
  <c r="BD450" i="2"/>
  <c r="BC450" i="2"/>
  <c r="BE450" i="2"/>
  <c r="AX450" i="2"/>
  <c r="BF450" i="2"/>
  <c r="AY450" i="2"/>
  <c r="BA450" i="2"/>
  <c r="AZ450" i="2"/>
  <c r="AW450" i="2"/>
  <c r="AN405" i="2"/>
  <c r="AO405" i="2"/>
  <c r="AP405" i="2"/>
  <c r="AK405" i="2"/>
  <c r="AL405" i="2"/>
  <c r="AM405" i="2"/>
  <c r="AN440" i="2"/>
  <c r="AO440" i="2"/>
  <c r="AP440" i="2"/>
  <c r="AK440" i="2"/>
  <c r="AL440" i="2"/>
  <c r="AM440" i="2"/>
  <c r="BE421" i="2"/>
  <c r="BF421" i="2"/>
  <c r="AX421" i="2"/>
  <c r="AY421" i="2"/>
  <c r="BB421" i="2"/>
  <c r="BA421" i="2"/>
  <c r="BD421" i="2"/>
  <c r="BC421" i="2"/>
  <c r="AW421" i="2"/>
  <c r="AZ421" i="2"/>
  <c r="AK398" i="2"/>
  <c r="AL398" i="2"/>
  <c r="AM398" i="2"/>
  <c r="AN398" i="2"/>
  <c r="AO398" i="2"/>
  <c r="AP398" i="2"/>
  <c r="BA349" i="2"/>
  <c r="BB349" i="2"/>
  <c r="AX349" i="2"/>
  <c r="BD349" i="2"/>
  <c r="BF349" i="2"/>
  <c r="BE349" i="2"/>
  <c r="AY349" i="2"/>
  <c r="AZ349" i="2"/>
  <c r="BC349" i="2"/>
  <c r="AW349" i="2"/>
  <c r="AL435" i="2"/>
  <c r="AM435" i="2"/>
  <c r="AN435" i="2"/>
  <c r="AO435" i="2"/>
  <c r="AK435" i="2"/>
  <c r="AP435" i="2"/>
  <c r="BE416" i="2"/>
  <c r="BC416" i="2"/>
  <c r="BD416" i="2"/>
  <c r="AW416" i="2"/>
  <c r="AX416" i="2"/>
  <c r="BA416" i="2"/>
  <c r="BF416" i="2"/>
  <c r="AY416" i="2"/>
  <c r="AZ416" i="2"/>
  <c r="BB416" i="2"/>
  <c r="AL454" i="2"/>
  <c r="AM454" i="2"/>
  <c r="AN454" i="2"/>
  <c r="AO454" i="2"/>
  <c r="AK454" i="2"/>
  <c r="AP454" i="2"/>
  <c r="AY435" i="2"/>
  <c r="BA435" i="2"/>
  <c r="BB435" i="2"/>
  <c r="BF435" i="2"/>
  <c r="BC435" i="2"/>
  <c r="AZ435" i="2"/>
  <c r="BD435" i="2"/>
  <c r="AW435" i="2"/>
  <c r="BE435" i="2"/>
  <c r="AX435" i="2"/>
  <c r="AL382" i="2"/>
  <c r="AM382" i="2"/>
  <c r="AO382" i="2"/>
  <c r="AK382" i="2"/>
  <c r="AP382" i="2"/>
  <c r="AN382" i="2"/>
  <c r="AL363" i="2"/>
  <c r="AN363" i="2"/>
  <c r="AP363" i="2"/>
  <c r="AM363" i="2"/>
  <c r="AO363" i="2"/>
  <c r="AK363" i="2"/>
  <c r="BB344" i="2"/>
  <c r="AW344" i="2"/>
  <c r="BE344" i="2"/>
  <c r="AX344" i="2"/>
  <c r="AY344" i="2"/>
  <c r="BC344" i="2"/>
  <c r="AZ344" i="2"/>
  <c r="BD344" i="2"/>
  <c r="BA344" i="2"/>
  <c r="BF344" i="2"/>
  <c r="BE294" i="2"/>
  <c r="AY294" i="2"/>
  <c r="AZ294" i="2"/>
  <c r="AW294" i="2"/>
  <c r="BC294" i="2"/>
  <c r="AX294" i="2"/>
  <c r="BA294" i="2"/>
  <c r="BF294" i="2"/>
  <c r="BB294" i="2"/>
  <c r="BD294" i="2"/>
  <c r="AM374" i="2"/>
  <c r="AN374" i="2"/>
  <c r="AO374" i="2"/>
  <c r="AK374" i="2"/>
  <c r="AL374" i="2"/>
  <c r="AP374" i="2"/>
  <c r="AX355" i="2"/>
  <c r="AZ355" i="2"/>
  <c r="BA355" i="2"/>
  <c r="BE355" i="2"/>
  <c r="BB355" i="2"/>
  <c r="BF355" i="2"/>
  <c r="BC355" i="2"/>
  <c r="AW355" i="2"/>
  <c r="BD355" i="2"/>
  <c r="AY355" i="2"/>
  <c r="AK307" i="2"/>
  <c r="AL307" i="2"/>
  <c r="AN307" i="2"/>
  <c r="AP307" i="2"/>
  <c r="AM307" i="2"/>
  <c r="AO307" i="2"/>
  <c r="BC398" i="2"/>
  <c r="BD398" i="2"/>
  <c r="AX398" i="2"/>
  <c r="BF398" i="2"/>
  <c r="AZ398" i="2"/>
  <c r="AY398" i="2"/>
  <c r="BA398" i="2"/>
  <c r="BE398" i="2"/>
  <c r="BB398" i="2"/>
  <c r="AW398" i="2"/>
  <c r="AZ374" i="2"/>
  <c r="BB374" i="2"/>
  <c r="AW374" i="2"/>
  <c r="BD374" i="2"/>
  <c r="BE374" i="2"/>
  <c r="BF374" i="2"/>
  <c r="BA374" i="2"/>
  <c r="AX374" i="2"/>
  <c r="AY374" i="2"/>
  <c r="BC374" i="2"/>
  <c r="AL372" i="2"/>
  <c r="AM372" i="2"/>
  <c r="AN372" i="2"/>
  <c r="AP372" i="2"/>
  <c r="AK372" i="2"/>
  <c r="AO372" i="2"/>
  <c r="BF345" i="2"/>
  <c r="BA345" i="2"/>
  <c r="AY345" i="2"/>
  <c r="BC345" i="2"/>
  <c r="BB345" i="2"/>
  <c r="BD345" i="2"/>
  <c r="BE345" i="2"/>
  <c r="AX345" i="2"/>
  <c r="AZ345" i="2"/>
  <c r="AW345" i="2"/>
  <c r="BD348" i="2"/>
  <c r="BF348" i="2"/>
  <c r="AZ348" i="2"/>
  <c r="AY348" i="2"/>
  <c r="BA348" i="2"/>
  <c r="BC348" i="2"/>
  <c r="BB348" i="2"/>
  <c r="AW348" i="2"/>
  <c r="BE348" i="2"/>
  <c r="AX348" i="2"/>
  <c r="AL481" i="2"/>
  <c r="AM481" i="2"/>
  <c r="AP481" i="2"/>
  <c r="AK481" i="2"/>
  <c r="AN481" i="2"/>
  <c r="AO481" i="2"/>
  <c r="AL491" i="2"/>
  <c r="AM491" i="2"/>
  <c r="AP491" i="2"/>
  <c r="AN491" i="2"/>
  <c r="AO491" i="2"/>
  <c r="AK491" i="2"/>
  <c r="AX495" i="2"/>
  <c r="AZ495" i="2"/>
  <c r="BA495" i="2"/>
  <c r="BC495" i="2"/>
  <c r="BB495" i="2"/>
  <c r="AY495" i="2"/>
  <c r="BE495" i="2"/>
  <c r="BF495" i="2"/>
  <c r="AW495" i="2"/>
  <c r="BD495" i="2"/>
  <c r="AY422" i="2"/>
  <c r="BA422" i="2"/>
  <c r="AZ422" i="2"/>
  <c r="BD422" i="2"/>
  <c r="BB422" i="2"/>
  <c r="BE422" i="2"/>
  <c r="BC422" i="2"/>
  <c r="AX422" i="2"/>
  <c r="BF422" i="2"/>
  <c r="AW422" i="2"/>
  <c r="AK493" i="2"/>
  <c r="AN493" i="2"/>
  <c r="AO493" i="2"/>
  <c r="AP493" i="2"/>
  <c r="AM493" i="2"/>
  <c r="AL493" i="2"/>
  <c r="AL483" i="2"/>
  <c r="AM483" i="2"/>
  <c r="AP483" i="2"/>
  <c r="AN483" i="2"/>
  <c r="AO483" i="2"/>
  <c r="AK483" i="2"/>
  <c r="BF499" i="2"/>
  <c r="BD499" i="2"/>
  <c r="AY499" i="2"/>
  <c r="AZ499" i="2"/>
  <c r="BA499" i="2"/>
  <c r="BE499" i="2"/>
  <c r="BC499" i="2"/>
  <c r="AX499" i="2"/>
  <c r="AW499" i="2"/>
  <c r="BB499" i="2"/>
  <c r="AX446" i="2"/>
  <c r="BF446" i="2"/>
  <c r="AY446" i="2"/>
  <c r="BA446" i="2"/>
  <c r="BD446" i="2"/>
  <c r="BB446" i="2"/>
  <c r="AW446" i="2"/>
  <c r="BC446" i="2"/>
  <c r="BE446" i="2"/>
  <c r="AZ446" i="2"/>
  <c r="AL492" i="2"/>
  <c r="AM492" i="2"/>
  <c r="AK492" i="2"/>
  <c r="AN492" i="2"/>
  <c r="AO492" i="2"/>
  <c r="AP492" i="2"/>
  <c r="BF473" i="2"/>
  <c r="BB473" i="2"/>
  <c r="AY473" i="2"/>
  <c r="AZ473" i="2"/>
  <c r="BA473" i="2"/>
  <c r="BE473" i="2"/>
  <c r="BD473" i="2"/>
  <c r="AX473" i="2"/>
  <c r="AW473" i="2"/>
  <c r="BC473" i="2"/>
  <c r="AP428" i="2"/>
  <c r="AK428" i="2"/>
  <c r="AL428" i="2"/>
  <c r="AM428" i="2"/>
  <c r="AN428" i="2"/>
  <c r="AO428" i="2"/>
  <c r="AW409" i="2"/>
  <c r="BE409" i="2"/>
  <c r="AX409" i="2"/>
  <c r="BF409" i="2"/>
  <c r="AZ409" i="2"/>
  <c r="AY409" i="2"/>
  <c r="BB409" i="2"/>
  <c r="BA409" i="2"/>
  <c r="BD409" i="2"/>
  <c r="BC409" i="2"/>
  <c r="AP384" i="2"/>
  <c r="AL384" i="2"/>
  <c r="AM384" i="2"/>
  <c r="AK384" i="2"/>
  <c r="AO384" i="2"/>
  <c r="AN384" i="2"/>
  <c r="AL455" i="2"/>
  <c r="AM455" i="2"/>
  <c r="AN455" i="2"/>
  <c r="AO455" i="2"/>
  <c r="AP455" i="2"/>
  <c r="AK455" i="2"/>
  <c r="BA436" i="2"/>
  <c r="BF436" i="2"/>
  <c r="BB436" i="2"/>
  <c r="BC436" i="2"/>
  <c r="AW436" i="2"/>
  <c r="AX436" i="2"/>
  <c r="AY436" i="2"/>
  <c r="AZ436" i="2"/>
  <c r="BD436" i="2"/>
  <c r="BE436" i="2"/>
  <c r="AN392" i="2"/>
  <c r="AO392" i="2"/>
  <c r="AP392" i="2"/>
  <c r="AK392" i="2"/>
  <c r="AL392" i="2"/>
  <c r="AM392" i="2"/>
  <c r="AN450" i="2"/>
  <c r="AO450" i="2"/>
  <c r="AP450" i="2"/>
  <c r="AK450" i="2"/>
  <c r="AL450" i="2"/>
  <c r="AM450" i="2"/>
  <c r="BB431" i="2"/>
  <c r="AZ431" i="2"/>
  <c r="BC431" i="2"/>
  <c r="BD431" i="2"/>
  <c r="AW431" i="2"/>
  <c r="AX431" i="2"/>
  <c r="BF431" i="2"/>
  <c r="BA431" i="2"/>
  <c r="AY431" i="2"/>
  <c r="BE431" i="2"/>
  <c r="AY237" i="2"/>
  <c r="BB237" i="2"/>
  <c r="BD237" i="2"/>
  <c r="BA237" i="2"/>
  <c r="AW237" i="2"/>
  <c r="BC237" i="2"/>
  <c r="BE237" i="2"/>
  <c r="AX237" i="2"/>
  <c r="BF237" i="2"/>
  <c r="AZ237" i="2"/>
  <c r="AL445" i="2"/>
  <c r="AM445" i="2"/>
  <c r="AN445" i="2"/>
  <c r="AO445" i="2"/>
  <c r="AP445" i="2"/>
  <c r="AK445" i="2"/>
  <c r="BA426" i="2"/>
  <c r="BD426" i="2"/>
  <c r="AZ426" i="2"/>
  <c r="BE426" i="2"/>
  <c r="BC426" i="2"/>
  <c r="AW426" i="2"/>
  <c r="AX426" i="2"/>
  <c r="AY426" i="2"/>
  <c r="BF426" i="2"/>
  <c r="BB426" i="2"/>
  <c r="AY396" i="2"/>
  <c r="BA396" i="2"/>
  <c r="BD396" i="2"/>
  <c r="BB396" i="2"/>
  <c r="AW396" i="2"/>
  <c r="BC396" i="2"/>
  <c r="BE396" i="2"/>
  <c r="AX396" i="2"/>
  <c r="BF396" i="2"/>
  <c r="AZ396" i="2"/>
  <c r="BB461" i="2"/>
  <c r="AX461" i="2"/>
  <c r="BD461" i="2"/>
  <c r="BA461" i="2"/>
  <c r="BC461" i="2"/>
  <c r="AW461" i="2"/>
  <c r="BE461" i="2"/>
  <c r="BF461" i="2"/>
  <c r="AY461" i="2"/>
  <c r="AZ461" i="2"/>
  <c r="AL416" i="2"/>
  <c r="AM416" i="2"/>
  <c r="AN416" i="2"/>
  <c r="AO416" i="2"/>
  <c r="AP416" i="2"/>
  <c r="AK416" i="2"/>
  <c r="AZ391" i="2"/>
  <c r="BB391" i="2"/>
  <c r="BC391" i="2"/>
  <c r="BD391" i="2"/>
  <c r="AX391" i="2"/>
  <c r="AW391" i="2"/>
  <c r="BF391" i="2"/>
  <c r="BE391" i="2"/>
  <c r="BA391" i="2"/>
  <c r="AY391" i="2"/>
  <c r="BC341" i="2"/>
  <c r="AW341" i="2"/>
  <c r="BA341" i="2"/>
  <c r="BB341" i="2"/>
  <c r="AX341" i="2"/>
  <c r="BD341" i="2"/>
  <c r="BF341" i="2"/>
  <c r="BE341" i="2"/>
  <c r="AY341" i="2"/>
  <c r="AZ341" i="2"/>
  <c r="BE456" i="2"/>
  <c r="BF456" i="2"/>
  <c r="AY456" i="2"/>
  <c r="BD456" i="2"/>
  <c r="AZ456" i="2"/>
  <c r="BA456" i="2"/>
  <c r="BB456" i="2"/>
  <c r="BC456" i="2"/>
  <c r="AW456" i="2"/>
  <c r="AX456" i="2"/>
  <c r="AP411" i="2"/>
  <c r="AL411" i="2"/>
  <c r="AM411" i="2"/>
  <c r="AO411" i="2"/>
  <c r="AN411" i="2"/>
  <c r="AK411" i="2"/>
  <c r="BB475" i="2"/>
  <c r="BA475" i="2"/>
  <c r="BC475" i="2"/>
  <c r="BF475" i="2"/>
  <c r="BD475" i="2"/>
  <c r="AW475" i="2"/>
  <c r="BE475" i="2"/>
  <c r="AY475" i="2"/>
  <c r="AX475" i="2"/>
  <c r="AZ475" i="2"/>
  <c r="AK430" i="2"/>
  <c r="AL430" i="2"/>
  <c r="AM430" i="2"/>
  <c r="AO430" i="2"/>
  <c r="AN430" i="2"/>
  <c r="AP430" i="2"/>
  <c r="AZ411" i="2"/>
  <c r="BA411" i="2"/>
  <c r="BB411" i="2"/>
  <c r="BD411" i="2"/>
  <c r="AW411" i="2"/>
  <c r="AY411" i="2"/>
  <c r="AX411" i="2"/>
  <c r="BC411" i="2"/>
  <c r="BF411" i="2"/>
  <c r="BE411" i="2"/>
  <c r="AM403" i="2"/>
  <c r="AO403" i="2"/>
  <c r="AK403" i="2"/>
  <c r="AN403" i="2"/>
  <c r="AP403" i="2"/>
  <c r="AL403" i="2"/>
  <c r="BF384" i="2"/>
  <c r="AY384" i="2"/>
  <c r="AZ384" i="2"/>
  <c r="BA384" i="2"/>
  <c r="BD384" i="2"/>
  <c r="BB384" i="2"/>
  <c r="AW384" i="2"/>
  <c r="BC384" i="2"/>
  <c r="BE384" i="2"/>
  <c r="AX384" i="2"/>
  <c r="AP339" i="2"/>
  <c r="AL339" i="2"/>
  <c r="AN339" i="2"/>
  <c r="AK339" i="2"/>
  <c r="AM339" i="2"/>
  <c r="AO339" i="2"/>
  <c r="AO291" i="2"/>
  <c r="AP291" i="2"/>
  <c r="AL291" i="2"/>
  <c r="AK291" i="2"/>
  <c r="AM291" i="2"/>
  <c r="AN291" i="2"/>
  <c r="AK350" i="2"/>
  <c r="AL350" i="2"/>
  <c r="AN350" i="2"/>
  <c r="AP350" i="2"/>
  <c r="AO350" i="2"/>
  <c r="AM350" i="2"/>
  <c r="BA331" i="2"/>
  <c r="BE331" i="2"/>
  <c r="BB331" i="2"/>
  <c r="BF331" i="2"/>
  <c r="BC331" i="2"/>
  <c r="AW331" i="2"/>
  <c r="BD331" i="2"/>
  <c r="AY331" i="2"/>
  <c r="AX331" i="2"/>
  <c r="AZ331" i="2"/>
  <c r="BD302" i="2"/>
  <c r="AW302" i="2"/>
  <c r="BC302" i="2"/>
  <c r="BE302" i="2"/>
  <c r="BF302" i="2"/>
  <c r="BA302" i="2"/>
  <c r="BB302" i="2"/>
  <c r="AY302" i="2"/>
  <c r="AX302" i="2"/>
  <c r="AZ302" i="2"/>
  <c r="AL393" i="2"/>
  <c r="AM393" i="2"/>
  <c r="AO393" i="2"/>
  <c r="AP393" i="2"/>
  <c r="AK393" i="2"/>
  <c r="AN393" i="2"/>
  <c r="AM369" i="2"/>
  <c r="AL369" i="2"/>
  <c r="AO369" i="2"/>
  <c r="AN369" i="2"/>
  <c r="AP369" i="2"/>
  <c r="AK369" i="2"/>
  <c r="BA342" i="2"/>
  <c r="AZ342" i="2"/>
  <c r="BD342" i="2"/>
  <c r="BC342" i="2"/>
  <c r="AW342" i="2"/>
  <c r="AY342" i="2"/>
  <c r="BE342" i="2"/>
  <c r="AX342" i="2"/>
  <c r="BF342" i="2"/>
  <c r="BB342" i="2"/>
  <c r="AM340" i="2"/>
  <c r="AN340" i="2"/>
  <c r="AO340" i="2"/>
  <c r="AP340" i="2"/>
  <c r="AK340" i="2"/>
  <c r="AL340" i="2"/>
  <c r="AW327" i="2"/>
  <c r="BB327" i="2"/>
  <c r="AX327" i="2"/>
  <c r="BD327" i="2"/>
  <c r="AY327" i="2"/>
  <c r="AZ327" i="2"/>
  <c r="BE327" i="2"/>
  <c r="BC327" i="2"/>
  <c r="BF327" i="2"/>
  <c r="BA327" i="2"/>
  <c r="AK397" i="2"/>
  <c r="AL397" i="2"/>
  <c r="AM397" i="2"/>
  <c r="AN397" i="2"/>
  <c r="AO397" i="2"/>
  <c r="AP397" i="2"/>
  <c r="AZ406" i="2"/>
  <c r="BE406" i="2"/>
  <c r="BB406" i="2"/>
  <c r="AW406" i="2"/>
  <c r="BC406" i="2"/>
  <c r="BD406" i="2"/>
  <c r="AX406" i="2"/>
  <c r="BF406" i="2"/>
  <c r="AY406" i="2"/>
  <c r="BA406" i="2"/>
  <c r="BF485" i="2"/>
  <c r="BE485" i="2"/>
  <c r="AY485" i="2"/>
  <c r="AZ485" i="2"/>
  <c r="BA485" i="2"/>
  <c r="BC485" i="2"/>
  <c r="AW485" i="2"/>
  <c r="BB485" i="2"/>
  <c r="AX485" i="2"/>
  <c r="BD485" i="2"/>
  <c r="BC493" i="2"/>
  <c r="BA493" i="2"/>
  <c r="BB493" i="2"/>
  <c r="BD493" i="2"/>
  <c r="AX493" i="2"/>
  <c r="BF493" i="2"/>
  <c r="AY493" i="2"/>
  <c r="AW493" i="2"/>
  <c r="AZ493" i="2"/>
  <c r="BE493" i="2"/>
  <c r="BF491" i="2"/>
  <c r="AW491" i="2"/>
  <c r="BA491" i="2"/>
  <c r="BB491" i="2"/>
  <c r="AX491" i="2"/>
  <c r="BD491" i="2"/>
  <c r="AY491" i="2"/>
  <c r="BE491" i="2"/>
  <c r="BC491" i="2"/>
  <c r="AZ491" i="2"/>
  <c r="BA480" i="2"/>
  <c r="AX480" i="2"/>
  <c r="BB480" i="2"/>
  <c r="BC480" i="2"/>
  <c r="AW480" i="2"/>
  <c r="AY480" i="2"/>
  <c r="BD480" i="2"/>
  <c r="AZ480" i="2"/>
  <c r="BF480" i="2"/>
  <c r="BE480" i="2"/>
  <c r="BC414" i="2"/>
  <c r="BD414" i="2"/>
  <c r="AX414" i="2"/>
  <c r="BF414" i="2"/>
  <c r="BE414" i="2"/>
  <c r="BA414" i="2"/>
  <c r="AZ414" i="2"/>
  <c r="AW414" i="2"/>
  <c r="BB414" i="2"/>
  <c r="AY414" i="2"/>
  <c r="AZ478" i="2"/>
  <c r="BD478" i="2"/>
  <c r="BB478" i="2"/>
  <c r="AW478" i="2"/>
  <c r="BC478" i="2"/>
  <c r="BE478" i="2"/>
  <c r="BF478" i="2"/>
  <c r="AY478" i="2"/>
  <c r="BA478" i="2"/>
  <c r="AX478" i="2"/>
  <c r="AL496" i="2"/>
  <c r="AM496" i="2"/>
  <c r="AN496" i="2"/>
  <c r="AO496" i="2"/>
  <c r="AK496" i="2"/>
  <c r="AP496" i="2"/>
  <c r="AN441" i="2"/>
  <c r="AO441" i="2"/>
  <c r="AP441" i="2"/>
  <c r="AK441" i="2"/>
  <c r="AL441" i="2"/>
  <c r="AM441" i="2"/>
  <c r="AP468" i="2"/>
  <c r="AL468" i="2"/>
  <c r="AM468" i="2"/>
  <c r="AK468" i="2"/>
  <c r="AN468" i="2"/>
  <c r="AO468" i="2"/>
  <c r="AZ449" i="2"/>
  <c r="BA449" i="2"/>
  <c r="BC449" i="2"/>
  <c r="AW449" i="2"/>
  <c r="AX449" i="2"/>
  <c r="BD449" i="2"/>
  <c r="BF449" i="2"/>
  <c r="BE449" i="2"/>
  <c r="AY449" i="2"/>
  <c r="BB449" i="2"/>
  <c r="AO404" i="2"/>
  <c r="AP404" i="2"/>
  <c r="AK404" i="2"/>
  <c r="AL404" i="2"/>
  <c r="AM404" i="2"/>
  <c r="AN404" i="2"/>
  <c r="AY381" i="2"/>
  <c r="AZ381" i="2"/>
  <c r="BB381" i="2"/>
  <c r="BA381" i="2"/>
  <c r="BC381" i="2"/>
  <c r="BD381" i="2"/>
  <c r="BE381" i="2"/>
  <c r="AW381" i="2"/>
  <c r="BF381" i="2"/>
  <c r="AX381" i="2"/>
  <c r="BC476" i="2"/>
  <c r="AW476" i="2"/>
  <c r="BE476" i="2"/>
  <c r="AX476" i="2"/>
  <c r="AZ476" i="2"/>
  <c r="BD476" i="2"/>
  <c r="BA476" i="2"/>
  <c r="BF476" i="2"/>
  <c r="BB476" i="2"/>
  <c r="AY476" i="2"/>
  <c r="AP431" i="2"/>
  <c r="AK431" i="2"/>
  <c r="AL431" i="2"/>
  <c r="AM431" i="2"/>
  <c r="AN431" i="2"/>
  <c r="AO431" i="2"/>
  <c r="BD412" i="2"/>
  <c r="BA412" i="2"/>
  <c r="AX412" i="2"/>
  <c r="AW412" i="2"/>
  <c r="BF412" i="2"/>
  <c r="AY412" i="2"/>
  <c r="AZ412" i="2"/>
  <c r="BB412" i="2"/>
  <c r="BC412" i="2"/>
  <c r="BE412" i="2"/>
  <c r="AX387" i="2"/>
  <c r="BE387" i="2"/>
  <c r="BF387" i="2"/>
  <c r="AW387" i="2"/>
  <c r="AY387" i="2"/>
  <c r="AZ387" i="2"/>
  <c r="BA387" i="2"/>
  <c r="BB387" i="2"/>
  <c r="BC387" i="2"/>
  <c r="BD387" i="2"/>
  <c r="AL426" i="2"/>
  <c r="AM426" i="2"/>
  <c r="AN426" i="2"/>
  <c r="AO426" i="2"/>
  <c r="AP426" i="2"/>
  <c r="AK426" i="2"/>
  <c r="BF407" i="2"/>
  <c r="BE407" i="2"/>
  <c r="BA407" i="2"/>
  <c r="BB407" i="2"/>
  <c r="BD407" i="2"/>
  <c r="AW407" i="2"/>
  <c r="AY407" i="2"/>
  <c r="AX407" i="2"/>
  <c r="AZ407" i="2"/>
  <c r="BC407" i="2"/>
  <c r="AX386" i="2"/>
  <c r="BA386" i="2"/>
  <c r="AY386" i="2"/>
  <c r="BB386" i="2"/>
  <c r="BC386" i="2"/>
  <c r="BD386" i="2"/>
  <c r="AW386" i="2"/>
  <c r="BF386" i="2"/>
  <c r="AZ386" i="2"/>
  <c r="BE386" i="2"/>
  <c r="AK485" i="2"/>
  <c r="AN485" i="2"/>
  <c r="AO485" i="2"/>
  <c r="AP485" i="2"/>
  <c r="AM485" i="2"/>
  <c r="AL485" i="2"/>
  <c r="AX466" i="2"/>
  <c r="BF466" i="2"/>
  <c r="BE466" i="2"/>
  <c r="BD466" i="2"/>
  <c r="AW466" i="2"/>
  <c r="AY466" i="2"/>
  <c r="BA466" i="2"/>
  <c r="AZ466" i="2"/>
  <c r="BB466" i="2"/>
  <c r="BC466" i="2"/>
  <c r="AK421" i="2"/>
  <c r="AL421" i="2"/>
  <c r="AM421" i="2"/>
  <c r="AN421" i="2"/>
  <c r="AO421" i="2"/>
  <c r="AP421" i="2"/>
  <c r="AP456" i="2"/>
  <c r="AK456" i="2"/>
  <c r="AL456" i="2"/>
  <c r="AM456" i="2"/>
  <c r="AN456" i="2"/>
  <c r="AO456" i="2"/>
  <c r="BF437" i="2"/>
  <c r="AW437" i="2"/>
  <c r="AY437" i="2"/>
  <c r="BD437" i="2"/>
  <c r="BE437" i="2"/>
  <c r="BB437" i="2"/>
  <c r="AX437" i="2"/>
  <c r="AZ437" i="2"/>
  <c r="BA437" i="2"/>
  <c r="BC437" i="2"/>
  <c r="AL390" i="2"/>
  <c r="AM390" i="2"/>
  <c r="AN390" i="2"/>
  <c r="AO390" i="2"/>
  <c r="AP390" i="2"/>
  <c r="AK390" i="2"/>
  <c r="AY333" i="2"/>
  <c r="AZ333" i="2"/>
  <c r="BC333" i="2"/>
  <c r="AW333" i="2"/>
  <c r="BA333" i="2"/>
  <c r="BB333" i="2"/>
  <c r="AX333" i="2"/>
  <c r="BD333" i="2"/>
  <c r="BF333" i="2"/>
  <c r="BE333" i="2"/>
  <c r="AN451" i="2"/>
  <c r="AP451" i="2"/>
  <c r="AK451" i="2"/>
  <c r="AL451" i="2"/>
  <c r="AM451" i="2"/>
  <c r="AO451" i="2"/>
  <c r="BC432" i="2"/>
  <c r="BD432" i="2"/>
  <c r="AW432" i="2"/>
  <c r="BE432" i="2"/>
  <c r="AY432" i="2"/>
  <c r="AX432" i="2"/>
  <c r="AZ432" i="2"/>
  <c r="BF432" i="2"/>
  <c r="BA432" i="2"/>
  <c r="BB432" i="2"/>
  <c r="AP470" i="2"/>
  <c r="AO470" i="2"/>
  <c r="AL470" i="2"/>
  <c r="AN470" i="2"/>
  <c r="AM470" i="2"/>
  <c r="AK470" i="2"/>
  <c r="BD451" i="2"/>
  <c r="AW451" i="2"/>
  <c r="BE451" i="2"/>
  <c r="AY451" i="2"/>
  <c r="AX451" i="2"/>
  <c r="AZ451" i="2"/>
  <c r="BB451" i="2"/>
  <c r="BA451" i="2"/>
  <c r="BC451" i="2"/>
  <c r="BF451" i="2"/>
  <c r="AP406" i="2"/>
  <c r="AK406" i="2"/>
  <c r="AM406" i="2"/>
  <c r="AL406" i="2"/>
  <c r="AN406" i="2"/>
  <c r="AO406" i="2"/>
  <c r="AK379" i="2"/>
  <c r="AM379" i="2"/>
  <c r="AN379" i="2"/>
  <c r="AL379" i="2"/>
  <c r="AO379" i="2"/>
  <c r="AP379" i="2"/>
  <c r="BB360" i="2"/>
  <c r="BC360" i="2"/>
  <c r="AZ360" i="2"/>
  <c r="BD360" i="2"/>
  <c r="BA360" i="2"/>
  <c r="BF360" i="2"/>
  <c r="AW360" i="2"/>
  <c r="BE360" i="2"/>
  <c r="AX360" i="2"/>
  <c r="AY360" i="2"/>
  <c r="BC371" i="2"/>
  <c r="BD371" i="2"/>
  <c r="AY371" i="2"/>
  <c r="BE371" i="2"/>
  <c r="BF371" i="2"/>
  <c r="AW371" i="2"/>
  <c r="AX371" i="2"/>
  <c r="AZ371" i="2"/>
  <c r="BA371" i="2"/>
  <c r="BB371" i="2"/>
  <c r="BE328" i="2"/>
  <c r="AX328" i="2"/>
  <c r="AY328" i="2"/>
  <c r="BC328" i="2"/>
  <c r="AZ328" i="2"/>
  <c r="BD328" i="2"/>
  <c r="BA328" i="2"/>
  <c r="BF328" i="2"/>
  <c r="BB328" i="2"/>
  <c r="AW328" i="2"/>
  <c r="AM299" i="2"/>
  <c r="AN299" i="2"/>
  <c r="AP299" i="2"/>
  <c r="AK299" i="2"/>
  <c r="AL299" i="2"/>
  <c r="AO299" i="2"/>
  <c r="BA366" i="2"/>
  <c r="AY366" i="2"/>
  <c r="BB366" i="2"/>
  <c r="BC366" i="2"/>
  <c r="BD366" i="2"/>
  <c r="BF366" i="2"/>
  <c r="AW366" i="2"/>
  <c r="AX366" i="2"/>
  <c r="BE366" i="2"/>
  <c r="AZ366" i="2"/>
  <c r="AO289" i="2"/>
  <c r="AP289" i="2"/>
  <c r="AL289" i="2"/>
  <c r="AM289" i="2"/>
  <c r="AN289" i="2"/>
  <c r="AK289" i="2"/>
  <c r="AN364" i="2"/>
  <c r="AP364" i="2"/>
  <c r="AK364" i="2"/>
  <c r="AO364" i="2"/>
  <c r="AL364" i="2"/>
  <c r="AM364" i="2"/>
  <c r="BE337" i="2"/>
  <c r="AX337" i="2"/>
  <c r="AW337" i="2"/>
  <c r="AY337" i="2"/>
  <c r="AZ337" i="2"/>
  <c r="BC337" i="2"/>
  <c r="BB337" i="2"/>
  <c r="BF337" i="2"/>
  <c r="BD337" i="2"/>
  <c r="BA337" i="2"/>
  <c r="BE286" i="2"/>
  <c r="AX286" i="2"/>
  <c r="BC286" i="2"/>
  <c r="AW286" i="2"/>
  <c r="BD286" i="2"/>
  <c r="BF286" i="2"/>
  <c r="AZ286" i="2"/>
  <c r="BA286" i="2"/>
  <c r="BB286" i="2"/>
  <c r="AY286" i="2"/>
  <c r="AM9" i="2"/>
  <c r="AO9" i="2"/>
  <c r="AK9" i="2"/>
  <c r="AL9" i="2"/>
  <c r="AN9" i="2"/>
  <c r="AP9" i="2"/>
  <c r="BA12" i="2"/>
  <c r="BC12" i="2"/>
  <c r="AW12" i="2"/>
  <c r="BB12" i="2"/>
  <c r="BE12" i="2"/>
  <c r="BD12" i="2"/>
  <c r="AX12" i="2"/>
  <c r="BF12" i="2"/>
  <c r="AY12" i="2"/>
  <c r="AZ12" i="2"/>
  <c r="AN402" i="2"/>
  <c r="AO402" i="2"/>
  <c r="AP402" i="2"/>
  <c r="AK402" i="2"/>
  <c r="AL402" i="2"/>
  <c r="AM402" i="2"/>
  <c r="AM495" i="2"/>
  <c r="AN495" i="2"/>
  <c r="AO495" i="2"/>
  <c r="AK495" i="2"/>
  <c r="AP495" i="2"/>
  <c r="AL495" i="2"/>
  <c r="AP409" i="2"/>
  <c r="AK409" i="2"/>
  <c r="AL409" i="2"/>
  <c r="AM409" i="2"/>
  <c r="AN409" i="2"/>
  <c r="AO409" i="2"/>
  <c r="AZ479" i="2"/>
  <c r="BB479" i="2"/>
  <c r="BA479" i="2"/>
  <c r="BC479" i="2"/>
  <c r="BF479" i="2"/>
  <c r="BD479" i="2"/>
  <c r="BE479" i="2"/>
  <c r="AY479" i="2"/>
  <c r="AX479" i="2"/>
  <c r="AW479" i="2"/>
  <c r="BB389" i="2"/>
  <c r="AZ389" i="2"/>
  <c r="BC389" i="2"/>
  <c r="BA389" i="2"/>
  <c r="BD389" i="2"/>
  <c r="AW389" i="2"/>
  <c r="BE389" i="2"/>
  <c r="AX389" i="2"/>
  <c r="BF389" i="2"/>
  <c r="AY389" i="2"/>
  <c r="AP474" i="2"/>
  <c r="AK474" i="2"/>
  <c r="AO474" i="2"/>
  <c r="AL474" i="2"/>
  <c r="AM474" i="2"/>
  <c r="AN474" i="2"/>
  <c r="AK494" i="2"/>
  <c r="AN494" i="2"/>
  <c r="AO494" i="2"/>
  <c r="AL494" i="2"/>
  <c r="AM494" i="2"/>
  <c r="AP494" i="2"/>
  <c r="AW438" i="2"/>
  <c r="BC438" i="2"/>
  <c r="BE438" i="2"/>
  <c r="AX438" i="2"/>
  <c r="BF438" i="2"/>
  <c r="BA438" i="2"/>
  <c r="AZ438" i="2"/>
  <c r="BD438" i="2"/>
  <c r="BB438" i="2"/>
  <c r="AY438" i="2"/>
  <c r="AW489" i="2"/>
  <c r="BA489" i="2"/>
  <c r="BB489" i="2"/>
  <c r="AX489" i="2"/>
  <c r="BD489" i="2"/>
  <c r="AY489" i="2"/>
  <c r="AZ489" i="2"/>
  <c r="BC489" i="2"/>
  <c r="BF489" i="2"/>
  <c r="BE489" i="2"/>
  <c r="AN444" i="2"/>
  <c r="AO444" i="2"/>
  <c r="AP444" i="2"/>
  <c r="AK444" i="2"/>
  <c r="AL444" i="2"/>
  <c r="AM444" i="2"/>
  <c r="BD425" i="2"/>
  <c r="AY425" i="2"/>
  <c r="AW425" i="2"/>
  <c r="BF425" i="2"/>
  <c r="BE425" i="2"/>
  <c r="AX425" i="2"/>
  <c r="AZ425" i="2"/>
  <c r="BA425" i="2"/>
  <c r="BB425" i="2"/>
  <c r="BC425" i="2"/>
  <c r="AZ402" i="2"/>
  <c r="BA402" i="2"/>
  <c r="BB402" i="2"/>
  <c r="BE402" i="2"/>
  <c r="BC402" i="2"/>
  <c r="BD402" i="2"/>
  <c r="AX402" i="2"/>
  <c r="BF402" i="2"/>
  <c r="AW402" i="2"/>
  <c r="AY402" i="2"/>
  <c r="BB326" i="2"/>
  <c r="AY326" i="2"/>
  <c r="BD326" i="2"/>
  <c r="AZ326" i="2"/>
  <c r="AW326" i="2"/>
  <c r="BC326" i="2"/>
  <c r="BE326" i="2"/>
  <c r="AX326" i="2"/>
  <c r="BF326" i="2"/>
  <c r="BA326" i="2"/>
  <c r="AO471" i="2"/>
  <c r="AP471" i="2"/>
  <c r="AK471" i="2"/>
  <c r="AL471" i="2"/>
  <c r="AM471" i="2"/>
  <c r="AN471" i="2"/>
  <c r="BE452" i="2"/>
  <c r="BD452" i="2"/>
  <c r="BF452" i="2"/>
  <c r="AZ452" i="2"/>
  <c r="AX452" i="2"/>
  <c r="BB452" i="2"/>
  <c r="BC452" i="2"/>
  <c r="AW452" i="2"/>
  <c r="BA452" i="2"/>
  <c r="AY452" i="2"/>
  <c r="AN407" i="2"/>
  <c r="AO407" i="2"/>
  <c r="AP407" i="2"/>
  <c r="AK407" i="2"/>
  <c r="AL407" i="2"/>
  <c r="AM407" i="2"/>
  <c r="AY447" i="2"/>
  <c r="AX447" i="2"/>
  <c r="AZ447" i="2"/>
  <c r="BB447" i="2"/>
  <c r="BA447" i="2"/>
  <c r="BD447" i="2"/>
  <c r="AW447" i="2"/>
  <c r="BE447" i="2"/>
  <c r="BC447" i="2"/>
  <c r="BF447" i="2"/>
  <c r="AN375" i="2"/>
  <c r="AM375" i="2"/>
  <c r="AO375" i="2"/>
  <c r="AP375" i="2"/>
  <c r="AK375" i="2"/>
  <c r="AL375" i="2"/>
  <c r="AP461" i="2"/>
  <c r="AK461" i="2"/>
  <c r="AL461" i="2"/>
  <c r="AN461" i="2"/>
  <c r="AO461" i="2"/>
  <c r="AM461" i="2"/>
  <c r="AY442" i="2"/>
  <c r="BA442" i="2"/>
  <c r="BE442" i="2"/>
  <c r="AX442" i="2"/>
  <c r="BF442" i="2"/>
  <c r="AZ442" i="2"/>
  <c r="BB442" i="2"/>
  <c r="BC442" i="2"/>
  <c r="BD442" i="2"/>
  <c r="AW442" i="2"/>
  <c r="AO432" i="2"/>
  <c r="AP432" i="2"/>
  <c r="AK432" i="2"/>
  <c r="AL432" i="2"/>
  <c r="AM432" i="2"/>
  <c r="AN432" i="2"/>
  <c r="BD413" i="2"/>
  <c r="BC413" i="2"/>
  <c r="BE413" i="2"/>
  <c r="AX413" i="2"/>
  <c r="BF413" i="2"/>
  <c r="AZ413" i="2"/>
  <c r="AY413" i="2"/>
  <c r="AW413" i="2"/>
  <c r="BA413" i="2"/>
  <c r="BB413" i="2"/>
  <c r="AK318" i="2"/>
  <c r="AL318" i="2"/>
  <c r="AM318" i="2"/>
  <c r="AN318" i="2"/>
  <c r="AO318" i="2"/>
  <c r="AP318" i="2"/>
  <c r="AN427" i="2"/>
  <c r="AO427" i="2"/>
  <c r="AP427" i="2"/>
  <c r="AK427" i="2"/>
  <c r="AL427" i="2"/>
  <c r="AM427" i="2"/>
  <c r="AZ408" i="2"/>
  <c r="BB408" i="2"/>
  <c r="BA408" i="2"/>
  <c r="BC408" i="2"/>
  <c r="BD408" i="2"/>
  <c r="AW408" i="2"/>
  <c r="AX408" i="2"/>
  <c r="BE408" i="2"/>
  <c r="BF408" i="2"/>
  <c r="AY408" i="2"/>
  <c r="AP376" i="2"/>
  <c r="AK376" i="2"/>
  <c r="AO376" i="2"/>
  <c r="AL376" i="2"/>
  <c r="AN376" i="2"/>
  <c r="AM376" i="2"/>
  <c r="AL446" i="2"/>
  <c r="AN446" i="2"/>
  <c r="AO446" i="2"/>
  <c r="AP446" i="2"/>
  <c r="AK446" i="2"/>
  <c r="AM446" i="2"/>
  <c r="AW427" i="2"/>
  <c r="AX427" i="2"/>
  <c r="BA427" i="2"/>
  <c r="AZ427" i="2"/>
  <c r="BD427" i="2"/>
  <c r="AY427" i="2"/>
  <c r="BB427" i="2"/>
  <c r="BC427" i="2"/>
  <c r="BE427" i="2"/>
  <c r="BF427" i="2"/>
  <c r="AM368" i="2"/>
  <c r="AK368" i="2"/>
  <c r="AN368" i="2"/>
  <c r="AO368" i="2"/>
  <c r="AP368" i="2"/>
  <c r="AL368" i="2"/>
  <c r="BD400" i="2"/>
  <c r="BC400" i="2"/>
  <c r="AX400" i="2"/>
  <c r="BE400" i="2"/>
  <c r="BF400" i="2"/>
  <c r="AY400" i="2"/>
  <c r="AZ400" i="2"/>
  <c r="BB400" i="2"/>
  <c r="AW400" i="2"/>
  <c r="BA400" i="2"/>
  <c r="AP355" i="2"/>
  <c r="AL355" i="2"/>
  <c r="AK355" i="2"/>
  <c r="AM355" i="2"/>
  <c r="AN355" i="2"/>
  <c r="AO355" i="2"/>
  <c r="AZ336" i="2"/>
  <c r="BD336" i="2"/>
  <c r="BA336" i="2"/>
  <c r="BF336" i="2"/>
  <c r="BB336" i="2"/>
  <c r="AW336" i="2"/>
  <c r="BE336" i="2"/>
  <c r="AX336" i="2"/>
  <c r="AY336" i="2"/>
  <c r="BC336" i="2"/>
  <c r="AN273" i="2"/>
  <c r="AL273" i="2"/>
  <c r="AO273" i="2"/>
  <c r="AM273" i="2"/>
  <c r="AP273" i="2"/>
  <c r="AK273" i="2"/>
  <c r="AN366" i="2"/>
  <c r="AO366" i="2"/>
  <c r="AP366" i="2"/>
  <c r="AK366" i="2"/>
  <c r="AL366" i="2"/>
  <c r="AM366" i="2"/>
  <c r="BD347" i="2"/>
  <c r="AY347" i="2"/>
  <c r="AX347" i="2"/>
  <c r="AZ347" i="2"/>
  <c r="BA347" i="2"/>
  <c r="BE347" i="2"/>
  <c r="BB347" i="2"/>
  <c r="BF347" i="2"/>
  <c r="BC347" i="2"/>
  <c r="AW347" i="2"/>
  <c r="AO295" i="2"/>
  <c r="AP295" i="2"/>
  <c r="AL295" i="2"/>
  <c r="AK295" i="2"/>
  <c r="AM295" i="2"/>
  <c r="AN295" i="2"/>
  <c r="BA390" i="2"/>
  <c r="AY390" i="2"/>
  <c r="BB390" i="2"/>
  <c r="BD390" i="2"/>
  <c r="AW390" i="2"/>
  <c r="BE390" i="2"/>
  <c r="AX390" i="2"/>
  <c r="AZ390" i="2"/>
  <c r="BC390" i="2"/>
  <c r="BF390" i="2"/>
  <c r="AN361" i="2"/>
  <c r="AO361" i="2"/>
  <c r="AK361" i="2"/>
  <c r="AM361" i="2"/>
  <c r="AP361" i="2"/>
  <c r="AL361" i="2"/>
  <c r="AX334" i="2"/>
  <c r="BF334" i="2"/>
  <c r="AZ334" i="2"/>
  <c r="BB334" i="2"/>
  <c r="BD334" i="2"/>
  <c r="BC334" i="2"/>
  <c r="AW334" i="2"/>
  <c r="AY334" i="2"/>
  <c r="BE334" i="2"/>
  <c r="BA334" i="2"/>
  <c r="AY245" i="2"/>
  <c r="AZ245" i="2"/>
  <c r="BD245" i="2"/>
  <c r="BA245" i="2"/>
  <c r="AW245" i="2"/>
  <c r="BC245" i="2"/>
  <c r="BE245" i="2"/>
  <c r="AX245" i="2"/>
  <c r="BF245" i="2"/>
  <c r="BB245" i="2"/>
  <c r="AO332" i="2"/>
  <c r="AP332" i="2"/>
  <c r="AK332" i="2"/>
  <c r="AL332" i="2"/>
  <c r="AM332" i="2"/>
  <c r="AN332" i="2"/>
  <c r="AL313" i="2"/>
  <c r="AM313" i="2"/>
  <c r="AN313" i="2"/>
  <c r="AO313" i="2"/>
  <c r="AP313" i="2"/>
  <c r="AK313" i="2"/>
  <c r="AP12" i="2"/>
  <c r="AN12" i="2"/>
  <c r="AL12" i="2"/>
  <c r="AK12" i="2"/>
  <c r="AM12" i="2"/>
  <c r="AO12" i="2"/>
  <c r="BA10" i="2"/>
  <c r="BF10" i="2"/>
  <c r="BB10" i="2"/>
  <c r="AZ10" i="2"/>
  <c r="BC10" i="2"/>
  <c r="BD10" i="2"/>
  <c r="AW10" i="2"/>
  <c r="BE10" i="2"/>
  <c r="AY10" i="2"/>
  <c r="AX10" i="2"/>
  <c r="AL480" i="2"/>
  <c r="AM480" i="2"/>
  <c r="AN480" i="2"/>
  <c r="AK480" i="2"/>
  <c r="AO480" i="2"/>
  <c r="AP480" i="2"/>
  <c r="AY372" i="2"/>
  <c r="AZ372" i="2"/>
  <c r="BB372" i="2"/>
  <c r="BC372" i="2"/>
  <c r="BA372" i="2"/>
  <c r="BD372" i="2"/>
  <c r="AW372" i="2"/>
  <c r="BF372" i="2"/>
  <c r="BE372" i="2"/>
  <c r="AX372" i="2"/>
  <c r="BC477" i="2"/>
  <c r="AW477" i="2"/>
  <c r="BB477" i="2"/>
  <c r="AX477" i="2"/>
  <c r="BE477" i="2"/>
  <c r="AY477" i="2"/>
  <c r="AZ477" i="2"/>
  <c r="BA477" i="2"/>
  <c r="BD477" i="2"/>
  <c r="BF477" i="2"/>
  <c r="AM473" i="2"/>
  <c r="AK473" i="2"/>
  <c r="AL473" i="2"/>
  <c r="AN473" i="2"/>
  <c r="AO473" i="2"/>
  <c r="AP473" i="2"/>
  <c r="BC492" i="2"/>
  <c r="AZ492" i="2"/>
  <c r="BD492" i="2"/>
  <c r="BA492" i="2"/>
  <c r="BF492" i="2"/>
  <c r="BB492" i="2"/>
  <c r="BE492" i="2"/>
  <c r="AX492" i="2"/>
  <c r="AY492" i="2"/>
  <c r="AW492" i="2"/>
  <c r="AP417" i="2"/>
  <c r="AK417" i="2"/>
  <c r="AL417" i="2"/>
  <c r="AM417" i="2"/>
  <c r="AN417" i="2"/>
  <c r="AO417" i="2"/>
  <c r="AK484" i="2"/>
  <c r="AN484" i="2"/>
  <c r="AO484" i="2"/>
  <c r="AP484" i="2"/>
  <c r="AL484" i="2"/>
  <c r="AM484" i="2"/>
  <c r="BD465" i="2"/>
  <c r="AX465" i="2"/>
  <c r="BE465" i="2"/>
  <c r="BF465" i="2"/>
  <c r="AW465" i="2"/>
  <c r="AY465" i="2"/>
  <c r="BA465" i="2"/>
  <c r="BC465" i="2"/>
  <c r="BB465" i="2"/>
  <c r="AZ465" i="2"/>
  <c r="AL420" i="2"/>
  <c r="AM420" i="2"/>
  <c r="AN420" i="2"/>
  <c r="AO420" i="2"/>
  <c r="AP420" i="2"/>
  <c r="AK420" i="2"/>
  <c r="BF397" i="2"/>
  <c r="AY397" i="2"/>
  <c r="BB397" i="2"/>
  <c r="AZ397" i="2"/>
  <c r="BC397" i="2"/>
  <c r="BA397" i="2"/>
  <c r="BD397" i="2"/>
  <c r="AW397" i="2"/>
  <c r="BE397" i="2"/>
  <c r="AX397" i="2"/>
  <c r="AZ311" i="2"/>
  <c r="AW311" i="2"/>
  <c r="AX311" i="2"/>
  <c r="BA311" i="2"/>
  <c r="BB311" i="2"/>
  <c r="BE311" i="2"/>
  <c r="BC311" i="2"/>
  <c r="BF311" i="2"/>
  <c r="BD311" i="2"/>
  <c r="AY311" i="2"/>
  <c r="AM447" i="2"/>
  <c r="AN447" i="2"/>
  <c r="AO447" i="2"/>
  <c r="AP447" i="2"/>
  <c r="AK447" i="2"/>
  <c r="AL447" i="2"/>
  <c r="AW428" i="2"/>
  <c r="BC428" i="2"/>
  <c r="BE428" i="2"/>
  <c r="BD428" i="2"/>
  <c r="AX428" i="2"/>
  <c r="BF428" i="2"/>
  <c r="AY428" i="2"/>
  <c r="AZ428" i="2"/>
  <c r="BA428" i="2"/>
  <c r="BB428" i="2"/>
  <c r="BB373" i="2"/>
  <c r="BD373" i="2"/>
  <c r="AY373" i="2"/>
  <c r="BE373" i="2"/>
  <c r="BC373" i="2"/>
  <c r="BF373" i="2"/>
  <c r="AW373" i="2"/>
  <c r="AX373" i="2"/>
  <c r="AZ373" i="2"/>
  <c r="BA373" i="2"/>
  <c r="AP442" i="2"/>
  <c r="AK442" i="2"/>
  <c r="AL442" i="2"/>
  <c r="AM442" i="2"/>
  <c r="AN442" i="2"/>
  <c r="AO442" i="2"/>
  <c r="BB423" i="2"/>
  <c r="AX423" i="2"/>
  <c r="BC423" i="2"/>
  <c r="BE423" i="2"/>
  <c r="BA423" i="2"/>
  <c r="BF423" i="2"/>
  <c r="BD423" i="2"/>
  <c r="AW423" i="2"/>
  <c r="AY423" i="2"/>
  <c r="AZ423" i="2"/>
  <c r="AM399" i="2"/>
  <c r="AN399" i="2"/>
  <c r="AO399" i="2"/>
  <c r="AP399" i="2"/>
  <c r="AK399" i="2"/>
  <c r="AL399" i="2"/>
  <c r="BB482" i="2"/>
  <c r="BD482" i="2"/>
  <c r="BC482" i="2"/>
  <c r="AW482" i="2"/>
  <c r="AZ482" i="2"/>
  <c r="BE482" i="2"/>
  <c r="BF482" i="2"/>
  <c r="AY482" i="2"/>
  <c r="BA482" i="2"/>
  <c r="AX482" i="2"/>
  <c r="AN437" i="2"/>
  <c r="AO437" i="2"/>
  <c r="AP437" i="2"/>
  <c r="AK437" i="2"/>
  <c r="AL437" i="2"/>
  <c r="AM437" i="2"/>
  <c r="BB418" i="2"/>
  <c r="AY418" i="2"/>
  <c r="AX418" i="2"/>
  <c r="BF418" i="2"/>
  <c r="BD418" i="2"/>
  <c r="BE418" i="2"/>
  <c r="BA418" i="2"/>
  <c r="AZ418" i="2"/>
  <c r="BC418" i="2"/>
  <c r="AW418" i="2"/>
  <c r="AN472" i="2"/>
  <c r="AP472" i="2"/>
  <c r="AL472" i="2"/>
  <c r="AM472" i="2"/>
  <c r="AO472" i="2"/>
  <c r="AK472" i="2"/>
  <c r="BC453" i="2"/>
  <c r="AW453" i="2"/>
  <c r="BA453" i="2"/>
  <c r="BB453" i="2"/>
  <c r="BD453" i="2"/>
  <c r="BE453" i="2"/>
  <c r="AX453" i="2"/>
  <c r="BF453" i="2"/>
  <c r="AY453" i="2"/>
  <c r="AZ453" i="2"/>
  <c r="AN408" i="2"/>
  <c r="AO408" i="2"/>
  <c r="AP408" i="2"/>
  <c r="AK408" i="2"/>
  <c r="AL408" i="2"/>
  <c r="AM408" i="2"/>
  <c r="AM467" i="2"/>
  <c r="AN467" i="2"/>
  <c r="AO467" i="2"/>
  <c r="AP467" i="2"/>
  <c r="AK467" i="2"/>
  <c r="AL467" i="2"/>
  <c r="BC448" i="2"/>
  <c r="BD448" i="2"/>
  <c r="BF448" i="2"/>
  <c r="AZ448" i="2"/>
  <c r="AX448" i="2"/>
  <c r="BA448" i="2"/>
  <c r="BB448" i="2"/>
  <c r="AW448" i="2"/>
  <c r="BE448" i="2"/>
  <c r="AY448" i="2"/>
  <c r="AZ403" i="2"/>
  <c r="BA403" i="2"/>
  <c r="BB403" i="2"/>
  <c r="BD403" i="2"/>
  <c r="BE403" i="2"/>
  <c r="AW403" i="2"/>
  <c r="AX403" i="2"/>
  <c r="AY403" i="2"/>
  <c r="BF403" i="2"/>
  <c r="BC403" i="2"/>
  <c r="AM486" i="2"/>
  <c r="AP486" i="2"/>
  <c r="AK486" i="2"/>
  <c r="AN486" i="2"/>
  <c r="AL486" i="2"/>
  <c r="AO486" i="2"/>
  <c r="BA467" i="2"/>
  <c r="BF467" i="2"/>
  <c r="BB467" i="2"/>
  <c r="AZ467" i="2"/>
  <c r="BC467" i="2"/>
  <c r="AX467" i="2"/>
  <c r="BD467" i="2"/>
  <c r="AW467" i="2"/>
  <c r="BE467" i="2"/>
  <c r="AY467" i="2"/>
  <c r="AL422" i="2"/>
  <c r="AM422" i="2"/>
  <c r="AO422" i="2"/>
  <c r="AK422" i="2"/>
  <c r="AN422" i="2"/>
  <c r="AP422" i="2"/>
  <c r="AK389" i="2"/>
  <c r="AM389" i="2"/>
  <c r="AO389" i="2"/>
  <c r="AL389" i="2"/>
  <c r="AN389" i="2"/>
  <c r="AP389" i="2"/>
  <c r="AK360" i="2"/>
  <c r="AL360" i="2"/>
  <c r="AN360" i="2"/>
  <c r="AM360" i="2"/>
  <c r="AP360" i="2"/>
  <c r="AO360" i="2"/>
  <c r="AN395" i="2"/>
  <c r="AO395" i="2"/>
  <c r="AK395" i="2"/>
  <c r="AL395" i="2"/>
  <c r="AM395" i="2"/>
  <c r="AP395" i="2"/>
  <c r="BE376" i="2"/>
  <c r="AY376" i="2"/>
  <c r="AZ376" i="2"/>
  <c r="BB376" i="2"/>
  <c r="BC376" i="2"/>
  <c r="BD376" i="2"/>
  <c r="BA376" i="2"/>
  <c r="BF376" i="2"/>
  <c r="AW376" i="2"/>
  <c r="AX376" i="2"/>
  <c r="AK331" i="2"/>
  <c r="AL331" i="2"/>
  <c r="AN331" i="2"/>
  <c r="AO331" i="2"/>
  <c r="AP331" i="2"/>
  <c r="AM331" i="2"/>
  <c r="AK342" i="2"/>
  <c r="AL342" i="2"/>
  <c r="AN342" i="2"/>
  <c r="AO342" i="2"/>
  <c r="AP342" i="2"/>
  <c r="AM342" i="2"/>
  <c r="AY325" i="2"/>
  <c r="AZ325" i="2"/>
  <c r="BC325" i="2"/>
  <c r="BD325" i="2"/>
  <c r="BB325" i="2"/>
  <c r="BE325" i="2"/>
  <c r="AX325" i="2"/>
  <c r="AW325" i="2"/>
  <c r="BF325" i="2"/>
  <c r="BA325" i="2"/>
  <c r="BA288" i="2"/>
  <c r="AY288" i="2"/>
  <c r="AW288" i="2"/>
  <c r="BB288" i="2"/>
  <c r="BC288" i="2"/>
  <c r="BD288" i="2"/>
  <c r="BE288" i="2"/>
  <c r="AZ288" i="2"/>
  <c r="AX288" i="2"/>
  <c r="BF288" i="2"/>
  <c r="AN385" i="2"/>
  <c r="AO385" i="2"/>
  <c r="AK385" i="2"/>
  <c r="AL385" i="2"/>
  <c r="AM385" i="2"/>
  <c r="AP385" i="2"/>
  <c r="AW358" i="2"/>
  <c r="AY358" i="2"/>
  <c r="BE358" i="2"/>
  <c r="BF358" i="2"/>
  <c r="BA358" i="2"/>
  <c r="AZ358" i="2"/>
  <c r="BB358" i="2"/>
  <c r="BD358" i="2"/>
  <c r="AX358" i="2"/>
  <c r="BC358" i="2"/>
  <c r="BA320" i="2"/>
  <c r="BD320" i="2"/>
  <c r="BB320" i="2"/>
  <c r="BE320" i="2"/>
  <c r="AX320" i="2"/>
  <c r="BF320" i="2"/>
  <c r="AY320" i="2"/>
  <c r="BC320" i="2"/>
  <c r="AZ320" i="2"/>
  <c r="AW320" i="2"/>
  <c r="AK356" i="2"/>
  <c r="AM356" i="2"/>
  <c r="AO356" i="2"/>
  <c r="AL356" i="2"/>
  <c r="AN356" i="2"/>
  <c r="AP356" i="2"/>
  <c r="AN330" i="2"/>
  <c r="AO330" i="2"/>
  <c r="AP330" i="2"/>
  <c r="AK330" i="2"/>
  <c r="AL330" i="2"/>
  <c r="AM330" i="2"/>
  <c r="AM367" i="2"/>
  <c r="AK367" i="2"/>
  <c r="AL367" i="2"/>
  <c r="AN367" i="2"/>
  <c r="AO367" i="2"/>
  <c r="AP367" i="2"/>
  <c r="AW9" i="2"/>
  <c r="BE9" i="2"/>
  <c r="AX9" i="2"/>
  <c r="BF9" i="2"/>
  <c r="AY9" i="2"/>
  <c r="BA9" i="2"/>
  <c r="BC9" i="2"/>
  <c r="AZ9" i="2"/>
  <c r="BD9" i="2"/>
  <c r="BB9" i="2"/>
  <c r="AK381" i="2"/>
  <c r="AL381" i="2"/>
  <c r="AN381" i="2"/>
  <c r="AO381" i="2"/>
  <c r="AP381" i="2"/>
  <c r="AM381" i="2"/>
  <c r="AY8" i="2"/>
  <c r="AZ8" i="2"/>
  <c r="BA8" i="2"/>
  <c r="BC8" i="2"/>
  <c r="AW8" i="2"/>
  <c r="BB8" i="2"/>
  <c r="BE8" i="2"/>
  <c r="BD8" i="2"/>
  <c r="AX8" i="2"/>
  <c r="BF8" i="2"/>
  <c r="AX496" i="2"/>
  <c r="AY496" i="2"/>
  <c r="AZ496" i="2"/>
  <c r="BA496" i="2"/>
  <c r="BB496" i="2"/>
  <c r="BD496" i="2"/>
  <c r="BC496" i="2"/>
  <c r="BE496" i="2"/>
  <c r="AW496" i="2"/>
  <c r="BF496" i="2"/>
  <c r="AK466" i="2"/>
  <c r="AL466" i="2"/>
  <c r="AM466" i="2"/>
  <c r="AN466" i="2"/>
  <c r="AP466" i="2"/>
  <c r="AO466" i="2"/>
  <c r="BC7" i="2"/>
  <c r="BB7" i="2"/>
  <c r="BA7" i="2"/>
  <c r="AZ7" i="2"/>
  <c r="AY7" i="2"/>
  <c r="BF7" i="2"/>
  <c r="AX7" i="2"/>
  <c r="BE7" i="2"/>
  <c r="AW7" i="2"/>
  <c r="BD7" i="2"/>
  <c r="BF494" i="2"/>
  <c r="BA494" i="2"/>
  <c r="BC494" i="2"/>
  <c r="BD494" i="2"/>
  <c r="BB494" i="2"/>
  <c r="AW494" i="2"/>
  <c r="AY494" i="2"/>
  <c r="BE494" i="2"/>
  <c r="AZ494" i="2"/>
  <c r="AX494" i="2"/>
  <c r="AO502" i="2"/>
  <c r="AL502" i="2"/>
  <c r="AM502" i="2"/>
  <c r="AP502" i="2"/>
  <c r="AK502" i="2"/>
  <c r="AN502" i="2"/>
  <c r="AX501" i="2"/>
  <c r="BF501" i="2"/>
  <c r="AY501" i="2"/>
  <c r="BB501" i="2"/>
  <c r="AZ501" i="2"/>
  <c r="BD501" i="2"/>
  <c r="AW501" i="2"/>
  <c r="BE501" i="2"/>
  <c r="BC501" i="2"/>
  <c r="BA501" i="2"/>
  <c r="AW471" i="2"/>
  <c r="BE471" i="2"/>
  <c r="AY471" i="2"/>
  <c r="BF471" i="2"/>
  <c r="BB471" i="2"/>
  <c r="AX471" i="2"/>
  <c r="BC471" i="2"/>
  <c r="AZ471" i="2"/>
  <c r="BD471" i="2"/>
  <c r="BA471" i="2"/>
  <c r="BE472" i="2"/>
  <c r="AX472" i="2"/>
  <c r="AY472" i="2"/>
  <c r="AZ472" i="2"/>
  <c r="BD472" i="2"/>
  <c r="BB472" i="2"/>
  <c r="BC472" i="2"/>
  <c r="AW472" i="2"/>
  <c r="BA472" i="2"/>
  <c r="BF472" i="2"/>
  <c r="AK488" i="2"/>
  <c r="AP488" i="2"/>
  <c r="AL488" i="2"/>
  <c r="AM488" i="2"/>
  <c r="AN488" i="2"/>
  <c r="AO488" i="2"/>
  <c r="AP460" i="2"/>
  <c r="AK460" i="2"/>
  <c r="AL460" i="2"/>
  <c r="AM460" i="2"/>
  <c r="AN460" i="2"/>
  <c r="AO460" i="2"/>
  <c r="BF441" i="2"/>
  <c r="BB441" i="2"/>
  <c r="AY441" i="2"/>
  <c r="AZ441" i="2"/>
  <c r="BA441" i="2"/>
  <c r="BE441" i="2"/>
  <c r="BD441" i="2"/>
  <c r="AX441" i="2"/>
  <c r="AW441" i="2"/>
  <c r="BC441" i="2"/>
  <c r="AM487" i="2"/>
  <c r="AN487" i="2"/>
  <c r="AO487" i="2"/>
  <c r="AK487" i="2"/>
  <c r="AP487" i="2"/>
  <c r="AL487" i="2"/>
  <c r="BA468" i="2"/>
  <c r="BF468" i="2"/>
  <c r="BB468" i="2"/>
  <c r="BC468" i="2"/>
  <c r="AW468" i="2"/>
  <c r="AX468" i="2"/>
  <c r="AY468" i="2"/>
  <c r="AZ468" i="2"/>
  <c r="BD468" i="2"/>
  <c r="BE468" i="2"/>
  <c r="AL423" i="2"/>
  <c r="AM423" i="2"/>
  <c r="AN423" i="2"/>
  <c r="AO423" i="2"/>
  <c r="AP423" i="2"/>
  <c r="AK423" i="2"/>
  <c r="AW404" i="2"/>
  <c r="BA404" i="2"/>
  <c r="BD404" i="2"/>
  <c r="BC404" i="2"/>
  <c r="AX404" i="2"/>
  <c r="BE404" i="2"/>
  <c r="BF404" i="2"/>
  <c r="AY404" i="2"/>
  <c r="AZ404" i="2"/>
  <c r="BB404" i="2"/>
  <c r="AL281" i="2"/>
  <c r="AM281" i="2"/>
  <c r="AN281" i="2"/>
  <c r="AO281" i="2"/>
  <c r="AP281" i="2"/>
  <c r="AK281" i="2"/>
  <c r="AN418" i="2"/>
  <c r="AO418" i="2"/>
  <c r="AP418" i="2"/>
  <c r="AK418" i="2"/>
  <c r="AL418" i="2"/>
  <c r="AM418" i="2"/>
  <c r="AL477" i="2"/>
  <c r="AN477" i="2"/>
  <c r="AO477" i="2"/>
  <c r="AM477" i="2"/>
  <c r="AP477" i="2"/>
  <c r="AK477" i="2"/>
  <c r="AW458" i="2"/>
  <c r="BB458" i="2"/>
  <c r="BE458" i="2"/>
  <c r="BD458" i="2"/>
  <c r="AX458" i="2"/>
  <c r="BF458" i="2"/>
  <c r="AY458" i="2"/>
  <c r="BA458" i="2"/>
  <c r="BC458" i="2"/>
  <c r="AZ458" i="2"/>
  <c r="AL413" i="2"/>
  <c r="AM413" i="2"/>
  <c r="AN413" i="2"/>
  <c r="AO413" i="2"/>
  <c r="AP413" i="2"/>
  <c r="AK413" i="2"/>
  <c r="AL448" i="2"/>
  <c r="AM448" i="2"/>
  <c r="AN448" i="2"/>
  <c r="AO448" i="2"/>
  <c r="AP448" i="2"/>
  <c r="AK448" i="2"/>
  <c r="AY429" i="2"/>
  <c r="AZ429" i="2"/>
  <c r="BC429" i="2"/>
  <c r="BB429" i="2"/>
  <c r="BD429" i="2"/>
  <c r="BA429" i="2"/>
  <c r="AW429" i="2"/>
  <c r="BE429" i="2"/>
  <c r="AX429" i="2"/>
  <c r="BF429" i="2"/>
  <c r="BE378" i="2"/>
  <c r="AY378" i="2"/>
  <c r="AZ378" i="2"/>
  <c r="BB378" i="2"/>
  <c r="BC378" i="2"/>
  <c r="BD378" i="2"/>
  <c r="BF378" i="2"/>
  <c r="AW378" i="2"/>
  <c r="BA378" i="2"/>
  <c r="AX378" i="2"/>
  <c r="AP443" i="2"/>
  <c r="AL443" i="2"/>
  <c r="AM443" i="2"/>
  <c r="AO443" i="2"/>
  <c r="AN443" i="2"/>
  <c r="AK443" i="2"/>
  <c r="AY424" i="2"/>
  <c r="BF424" i="2"/>
  <c r="BB424" i="2"/>
  <c r="AW424" i="2"/>
  <c r="AZ424" i="2"/>
  <c r="BA424" i="2"/>
  <c r="AX424" i="2"/>
  <c r="BC424" i="2"/>
  <c r="BD424" i="2"/>
  <c r="BE424" i="2"/>
  <c r="AO462" i="2"/>
  <c r="AK462" i="2"/>
  <c r="AL462" i="2"/>
  <c r="AM462" i="2"/>
  <c r="AP462" i="2"/>
  <c r="AN462" i="2"/>
  <c r="BB443" i="2"/>
  <c r="AZ443" i="2"/>
  <c r="BC443" i="2"/>
  <c r="BA443" i="2"/>
  <c r="BD443" i="2"/>
  <c r="AW443" i="2"/>
  <c r="BE443" i="2"/>
  <c r="AY443" i="2"/>
  <c r="BF443" i="2"/>
  <c r="AX443" i="2"/>
  <c r="AM352" i="2"/>
  <c r="AN352" i="2"/>
  <c r="AP352" i="2"/>
  <c r="AK352" i="2"/>
  <c r="AO352" i="2"/>
  <c r="AL352" i="2"/>
  <c r="AM371" i="2"/>
  <c r="AL371" i="2"/>
  <c r="AO371" i="2"/>
  <c r="AN371" i="2"/>
  <c r="AP371" i="2"/>
  <c r="AK371" i="2"/>
  <c r="BE352" i="2"/>
  <c r="AX352" i="2"/>
  <c r="AY352" i="2"/>
  <c r="BC352" i="2"/>
  <c r="AZ352" i="2"/>
  <c r="BD352" i="2"/>
  <c r="BA352" i="2"/>
  <c r="BF352" i="2"/>
  <c r="BB352" i="2"/>
  <c r="AW352" i="2"/>
  <c r="AN328" i="2"/>
  <c r="AO328" i="2"/>
  <c r="AK328" i="2"/>
  <c r="AL328" i="2"/>
  <c r="AM328" i="2"/>
  <c r="AP328" i="2"/>
  <c r="AL224" i="2"/>
  <c r="AM224" i="2"/>
  <c r="AP224" i="2"/>
  <c r="AK224" i="2"/>
  <c r="AO224" i="2"/>
  <c r="AN224" i="2"/>
  <c r="AW363" i="2"/>
  <c r="AX363" i="2"/>
  <c r="BB363" i="2"/>
  <c r="AZ363" i="2"/>
  <c r="BC363" i="2"/>
  <c r="BA363" i="2"/>
  <c r="AY363" i="2"/>
  <c r="BD363" i="2"/>
  <c r="BE363" i="2"/>
  <c r="BF363" i="2"/>
  <c r="AX255" i="2"/>
  <c r="BF255" i="2"/>
  <c r="AZ255" i="2"/>
  <c r="AY255" i="2"/>
  <c r="BA255" i="2"/>
  <c r="BE255" i="2"/>
  <c r="BB255" i="2"/>
  <c r="BC255" i="2"/>
  <c r="BD255" i="2"/>
  <c r="AW255" i="2"/>
  <c r="AK353" i="2"/>
  <c r="AL353" i="2"/>
  <c r="AM353" i="2"/>
  <c r="AO353" i="2"/>
  <c r="AP353" i="2"/>
  <c r="AN353" i="2"/>
  <c r="AW385" i="2"/>
  <c r="BE385" i="2"/>
  <c r="BF385" i="2"/>
  <c r="AY385" i="2"/>
  <c r="BB385" i="2"/>
  <c r="AZ385" i="2"/>
  <c r="BC385" i="2"/>
  <c r="BA385" i="2"/>
  <c r="BD385" i="2"/>
  <c r="AX385" i="2"/>
  <c r="AM359" i="2"/>
  <c r="AO359" i="2"/>
  <c r="AP359" i="2"/>
  <c r="AK359" i="2"/>
  <c r="AL359" i="2"/>
  <c r="AN359" i="2"/>
  <c r="BC375" i="2"/>
  <c r="BF375" i="2"/>
  <c r="AY375" i="2"/>
  <c r="AW375" i="2"/>
  <c r="AX375" i="2"/>
  <c r="AZ375" i="2"/>
  <c r="BA375" i="2"/>
  <c r="BB375" i="2"/>
  <c r="BD375" i="2"/>
  <c r="BE375" i="2"/>
  <c r="AL8" i="2"/>
  <c r="AM8" i="2"/>
  <c r="AN8" i="2"/>
  <c r="AO8" i="2"/>
  <c r="AP8" i="2"/>
  <c r="AK8" i="2"/>
  <c r="AK7" i="2"/>
  <c r="AP7" i="2"/>
  <c r="AO7" i="2"/>
  <c r="AN7" i="2"/>
  <c r="AM7" i="2"/>
  <c r="AL7" i="2"/>
  <c r="BC487" i="2"/>
  <c r="BF487" i="2"/>
  <c r="BD487" i="2"/>
  <c r="AW487" i="2"/>
  <c r="AY487" i="2"/>
  <c r="AX487" i="2"/>
  <c r="AZ487" i="2"/>
  <c r="BA487" i="2"/>
  <c r="BB487" i="2"/>
  <c r="BE487" i="2"/>
  <c r="AL490" i="2"/>
  <c r="AM490" i="2"/>
  <c r="AP490" i="2"/>
  <c r="AN490" i="2"/>
  <c r="AK490" i="2"/>
  <c r="AO490" i="2"/>
  <c r="AK10" i="2"/>
  <c r="AL10" i="2"/>
  <c r="AM10" i="2"/>
  <c r="AN10" i="2"/>
  <c r="AP10" i="2"/>
  <c r="AO10" i="2"/>
  <c r="AO465" i="2"/>
  <c r="AP465" i="2"/>
  <c r="AM465" i="2"/>
  <c r="AK465" i="2"/>
  <c r="AL465" i="2"/>
  <c r="AN465" i="2"/>
  <c r="AP433" i="2"/>
  <c r="AK433" i="2"/>
  <c r="AL433" i="2"/>
  <c r="AM433" i="2"/>
  <c r="AN433" i="2"/>
  <c r="AO433" i="2"/>
  <c r="AK497" i="2"/>
  <c r="AN497" i="2"/>
  <c r="AO497" i="2"/>
  <c r="AL497" i="2"/>
  <c r="AM497" i="2"/>
  <c r="AP497" i="2"/>
  <c r="AK394" i="2"/>
  <c r="AL394" i="2"/>
  <c r="AM394" i="2"/>
  <c r="AN394" i="2"/>
  <c r="AO394" i="2"/>
  <c r="AP394" i="2"/>
  <c r="AW470" i="2"/>
  <c r="BC470" i="2"/>
  <c r="BE470" i="2"/>
  <c r="AX470" i="2"/>
  <c r="BF470" i="2"/>
  <c r="BA470" i="2"/>
  <c r="AZ470" i="2"/>
  <c r="BD470" i="2"/>
  <c r="BB470" i="2"/>
  <c r="AY470" i="2"/>
  <c r="AW488" i="2"/>
  <c r="BE488" i="2"/>
  <c r="BC488" i="2"/>
  <c r="BD488" i="2"/>
  <c r="AZ488" i="2"/>
  <c r="AY488" i="2"/>
  <c r="BA488" i="2"/>
  <c r="AX488" i="2"/>
  <c r="BB488" i="2"/>
  <c r="BF488" i="2"/>
  <c r="AX490" i="2"/>
  <c r="BF490" i="2"/>
  <c r="BA490" i="2"/>
  <c r="AY490" i="2"/>
  <c r="BD490" i="2"/>
  <c r="BB490" i="2"/>
  <c r="AW490" i="2"/>
  <c r="BC490" i="2"/>
  <c r="BE490" i="2"/>
  <c r="AZ490" i="2"/>
  <c r="BC463" i="2"/>
  <c r="AX463" i="2"/>
  <c r="BD463" i="2"/>
  <c r="AW463" i="2"/>
  <c r="BE463" i="2"/>
  <c r="AZ463" i="2"/>
  <c r="BA463" i="2"/>
  <c r="BB463" i="2"/>
  <c r="BF463" i="2"/>
  <c r="AY463" i="2"/>
  <c r="AM475" i="2"/>
  <c r="AN475" i="2"/>
  <c r="AO475" i="2"/>
  <c r="AP475" i="2"/>
  <c r="AK475" i="2"/>
  <c r="AL475" i="2"/>
  <c r="AK457" i="2"/>
  <c r="AL457" i="2"/>
  <c r="AM457" i="2"/>
  <c r="AN457" i="2"/>
  <c r="AO457" i="2"/>
  <c r="AP457" i="2"/>
  <c r="AP500" i="2"/>
  <c r="AL500" i="2"/>
  <c r="AM500" i="2"/>
  <c r="AK500" i="2"/>
  <c r="AN500" i="2"/>
  <c r="AO500" i="2"/>
  <c r="AZ481" i="2"/>
  <c r="BA481" i="2"/>
  <c r="BC481" i="2"/>
  <c r="AW481" i="2"/>
  <c r="AX481" i="2"/>
  <c r="BD481" i="2"/>
  <c r="BF481" i="2"/>
  <c r="BE481" i="2"/>
  <c r="AY481" i="2"/>
  <c r="BB481" i="2"/>
  <c r="AO436" i="2"/>
  <c r="AP436" i="2"/>
  <c r="AK436" i="2"/>
  <c r="AL436" i="2"/>
  <c r="AM436" i="2"/>
  <c r="AN436" i="2"/>
  <c r="AX417" i="2"/>
  <c r="AZ417" i="2"/>
  <c r="AY417" i="2"/>
  <c r="BA417" i="2"/>
  <c r="BB417" i="2"/>
  <c r="BC417" i="2"/>
  <c r="BD417" i="2"/>
  <c r="BF417" i="2"/>
  <c r="AW417" i="2"/>
  <c r="BE417" i="2"/>
  <c r="BD394" i="2"/>
  <c r="AW394" i="2"/>
  <c r="BE394" i="2"/>
  <c r="AX394" i="2"/>
  <c r="AZ394" i="2"/>
  <c r="BF394" i="2"/>
  <c r="BA394" i="2"/>
  <c r="AY394" i="2"/>
  <c r="BB394" i="2"/>
  <c r="BC394" i="2"/>
  <c r="AK463" i="2"/>
  <c r="AL463" i="2"/>
  <c r="AM463" i="2"/>
  <c r="AN463" i="2"/>
  <c r="AO463" i="2"/>
  <c r="AP463" i="2"/>
  <c r="BC444" i="2"/>
  <c r="AW444" i="2"/>
  <c r="BE444" i="2"/>
  <c r="AX444" i="2"/>
  <c r="AZ444" i="2"/>
  <c r="BD444" i="2"/>
  <c r="BA444" i="2"/>
  <c r="BF444" i="2"/>
  <c r="BB444" i="2"/>
  <c r="AY444" i="2"/>
  <c r="AX401" i="2"/>
  <c r="BF401" i="2"/>
  <c r="AZ401" i="2"/>
  <c r="BC401" i="2"/>
  <c r="BB401" i="2"/>
  <c r="AY401" i="2"/>
  <c r="BD401" i="2"/>
  <c r="BA401" i="2"/>
  <c r="AW401" i="2"/>
  <c r="BE401" i="2"/>
  <c r="AL458" i="2"/>
  <c r="AM458" i="2"/>
  <c r="AN458" i="2"/>
  <c r="AO458" i="2"/>
  <c r="AP458" i="2"/>
  <c r="AK458" i="2"/>
  <c r="AW439" i="2"/>
  <c r="BE439" i="2"/>
  <c r="AY439" i="2"/>
  <c r="BF439" i="2"/>
  <c r="BB439" i="2"/>
  <c r="BA439" i="2"/>
  <c r="BC439" i="2"/>
  <c r="AZ439" i="2"/>
  <c r="BD439" i="2"/>
  <c r="AX439" i="2"/>
  <c r="AP396" i="2"/>
  <c r="AK396" i="2"/>
  <c r="AL396" i="2"/>
  <c r="AM396" i="2"/>
  <c r="AN396" i="2"/>
  <c r="AO396" i="2"/>
  <c r="AK453" i="2"/>
  <c r="AL453" i="2"/>
  <c r="AM453" i="2"/>
  <c r="AN453" i="2"/>
  <c r="AO453" i="2"/>
  <c r="AP453" i="2"/>
  <c r="BE434" i="2"/>
  <c r="AX434" i="2"/>
  <c r="AW434" i="2"/>
  <c r="BF434" i="2"/>
  <c r="AY434" i="2"/>
  <c r="AZ434" i="2"/>
  <c r="BA434" i="2"/>
  <c r="BB434" i="2"/>
  <c r="BC434" i="2"/>
  <c r="BD434" i="2"/>
  <c r="BF469" i="2"/>
  <c r="BB469" i="2"/>
  <c r="AY469" i="2"/>
  <c r="BA469" i="2"/>
  <c r="BC469" i="2"/>
  <c r="BD469" i="2"/>
  <c r="BE469" i="2"/>
  <c r="AW469" i="2"/>
  <c r="AX469" i="2"/>
  <c r="AZ469" i="2"/>
  <c r="AP424" i="2"/>
  <c r="AK424" i="2"/>
  <c r="AL424" i="2"/>
  <c r="AM424" i="2"/>
  <c r="AN424" i="2"/>
  <c r="AO424" i="2"/>
  <c r="AY405" i="2"/>
  <c r="BD405" i="2"/>
  <c r="BC405" i="2"/>
  <c r="AW405" i="2"/>
  <c r="BE405" i="2"/>
  <c r="AX405" i="2"/>
  <c r="BF405" i="2"/>
  <c r="BB405" i="2"/>
  <c r="AZ405" i="2"/>
  <c r="BA405" i="2"/>
  <c r="BB365" i="2"/>
  <c r="BF365" i="2"/>
  <c r="AY365" i="2"/>
  <c r="BC365" i="2"/>
  <c r="AW365" i="2"/>
  <c r="AZ365" i="2"/>
  <c r="AX365" i="2"/>
  <c r="BA365" i="2"/>
  <c r="BD365" i="2"/>
  <c r="BE365" i="2"/>
  <c r="AY464" i="2"/>
  <c r="AZ464" i="2"/>
  <c r="BD464" i="2"/>
  <c r="AX464" i="2"/>
  <c r="BF464" i="2"/>
  <c r="BA464" i="2"/>
  <c r="BB464" i="2"/>
  <c r="BC464" i="2"/>
  <c r="AW464" i="2"/>
  <c r="BE464" i="2"/>
  <c r="AN419" i="2"/>
  <c r="AP419" i="2"/>
  <c r="AK419" i="2"/>
  <c r="AL419" i="2"/>
  <c r="AM419" i="2"/>
  <c r="AO419" i="2"/>
  <c r="BD483" i="2"/>
  <c r="AW483" i="2"/>
  <c r="BE483" i="2"/>
  <c r="AY483" i="2"/>
  <c r="AX483" i="2"/>
  <c r="AZ483" i="2"/>
  <c r="BB483" i="2"/>
  <c r="BA483" i="2"/>
  <c r="BC483" i="2"/>
  <c r="BF483" i="2"/>
  <c r="AN438" i="2"/>
  <c r="AP438" i="2"/>
  <c r="AK438" i="2"/>
  <c r="AM438" i="2"/>
  <c r="AL438" i="2"/>
  <c r="AO438" i="2"/>
  <c r="BD419" i="2"/>
  <c r="AW419" i="2"/>
  <c r="AY419" i="2"/>
  <c r="BB419" i="2"/>
  <c r="AX419" i="2"/>
  <c r="BC419" i="2"/>
  <c r="BF419" i="2"/>
  <c r="BE419" i="2"/>
  <c r="AZ419" i="2"/>
  <c r="BA419" i="2"/>
  <c r="AN344" i="2"/>
  <c r="AO344" i="2"/>
  <c r="AK344" i="2"/>
  <c r="AL344" i="2"/>
  <c r="AM344" i="2"/>
  <c r="AP344" i="2"/>
  <c r="AZ392" i="2"/>
  <c r="BA392" i="2"/>
  <c r="BD392" i="2"/>
  <c r="BB392" i="2"/>
  <c r="AW392" i="2"/>
  <c r="BC392" i="2"/>
  <c r="BE392" i="2"/>
  <c r="AX392" i="2"/>
  <c r="BF392" i="2"/>
  <c r="AY392" i="2"/>
  <c r="AO347" i="2"/>
  <c r="AP347" i="2"/>
  <c r="AL347" i="2"/>
  <c r="AK347" i="2"/>
  <c r="AM347" i="2"/>
  <c r="AN347" i="2"/>
  <c r="BB318" i="2"/>
  <c r="AY318" i="2"/>
  <c r="BD318" i="2"/>
  <c r="AZ318" i="2"/>
  <c r="AW318" i="2"/>
  <c r="BC318" i="2"/>
  <c r="BE318" i="2"/>
  <c r="AX318" i="2"/>
  <c r="BF318" i="2"/>
  <c r="BA318" i="2"/>
  <c r="AO358" i="2"/>
  <c r="AL358" i="2"/>
  <c r="AN358" i="2"/>
  <c r="AK358" i="2"/>
  <c r="AM358" i="2"/>
  <c r="AP358" i="2"/>
  <c r="BB339" i="2"/>
  <c r="BF339" i="2"/>
  <c r="BC339" i="2"/>
  <c r="AW339" i="2"/>
  <c r="BD339" i="2"/>
  <c r="AY339" i="2"/>
  <c r="AX339" i="2"/>
  <c r="AZ339" i="2"/>
  <c r="BA339" i="2"/>
  <c r="BE339" i="2"/>
  <c r="AK320" i="2"/>
  <c r="AM320" i="2"/>
  <c r="AO320" i="2"/>
  <c r="AN320" i="2"/>
  <c r="AP320" i="2"/>
  <c r="AL320" i="2"/>
  <c r="AK401" i="2"/>
  <c r="AM401" i="2"/>
  <c r="AO401" i="2"/>
  <c r="AL401" i="2"/>
  <c r="AN401" i="2"/>
  <c r="AP401" i="2"/>
  <c r="AL377" i="2"/>
  <c r="AM377" i="2"/>
  <c r="AO377" i="2"/>
  <c r="AN377" i="2"/>
  <c r="AP377" i="2"/>
  <c r="AK377" i="2"/>
  <c r="AZ353" i="2"/>
  <c r="BC353" i="2"/>
  <c r="BD353" i="2"/>
  <c r="BE353" i="2"/>
  <c r="AX353" i="2"/>
  <c r="AW353" i="2"/>
  <c r="BF353" i="2"/>
  <c r="BA353" i="2"/>
  <c r="AY353" i="2"/>
  <c r="BB353" i="2"/>
  <c r="AP314" i="2"/>
  <c r="AK314" i="2"/>
  <c r="AL314" i="2"/>
  <c r="AM314" i="2"/>
  <c r="AN314" i="2"/>
  <c r="AO314" i="2"/>
  <c r="AX382" i="2"/>
  <c r="AZ382" i="2"/>
  <c r="BF382" i="2"/>
  <c r="BB382" i="2"/>
  <c r="BC382" i="2"/>
  <c r="BD382" i="2"/>
  <c r="AW382" i="2"/>
  <c r="BA382" i="2"/>
  <c r="BE382" i="2"/>
  <c r="AY382" i="2"/>
  <c r="AL337" i="2"/>
  <c r="AN337" i="2"/>
  <c r="AP337" i="2"/>
  <c r="AM337" i="2"/>
  <c r="AO337" i="2"/>
  <c r="AK337" i="2"/>
  <c r="AK303" i="2"/>
  <c r="AL303" i="2"/>
  <c r="AN303" i="2"/>
  <c r="AO303" i="2"/>
  <c r="AP303" i="2"/>
  <c r="AM303" i="2"/>
  <c r="AK380" i="2"/>
  <c r="AO380" i="2"/>
  <c r="AL380" i="2"/>
  <c r="AM380" i="2"/>
  <c r="AN380" i="2"/>
  <c r="AP380" i="2"/>
  <c r="AZ361" i="2"/>
  <c r="BA361" i="2"/>
  <c r="AX361" i="2"/>
  <c r="BD361" i="2"/>
  <c r="BF361" i="2"/>
  <c r="BE361" i="2"/>
  <c r="AY361" i="2"/>
  <c r="BC361" i="2"/>
  <c r="AW361" i="2"/>
  <c r="BB361" i="2"/>
  <c r="AN343" i="2"/>
  <c r="AO343" i="2"/>
  <c r="AP343" i="2"/>
  <c r="AK343" i="2"/>
  <c r="AL343" i="2"/>
  <c r="AM343" i="2"/>
  <c r="AX324" i="2"/>
  <c r="BF324" i="2"/>
  <c r="AZ324" i="2"/>
  <c r="BC324" i="2"/>
  <c r="BA324" i="2"/>
  <c r="BD324" i="2"/>
  <c r="BB324" i="2"/>
  <c r="AW324" i="2"/>
  <c r="BE324" i="2"/>
  <c r="AY324" i="2"/>
  <c r="AN297" i="2"/>
  <c r="AO297" i="2"/>
  <c r="AP297" i="2"/>
  <c r="AK297" i="2"/>
  <c r="AL297" i="2"/>
  <c r="AM297" i="2"/>
  <c r="AN346" i="2"/>
  <c r="AO346" i="2"/>
  <c r="AP346" i="2"/>
  <c r="AK346" i="2"/>
  <c r="AL346" i="2"/>
  <c r="AM346" i="2"/>
  <c r="AM373" i="2"/>
  <c r="AP373" i="2"/>
  <c r="AK373" i="2"/>
  <c r="AL373" i="2"/>
  <c r="AN373" i="2"/>
  <c r="AO373" i="2"/>
  <c r="BF354" i="2"/>
  <c r="BA354" i="2"/>
  <c r="AY354" i="2"/>
  <c r="AZ354" i="2"/>
  <c r="BD354" i="2"/>
  <c r="BB354" i="2"/>
  <c r="AW354" i="2"/>
  <c r="BC354" i="2"/>
  <c r="BE354" i="2"/>
  <c r="AX354" i="2"/>
  <c r="AP311" i="2"/>
  <c r="AK311" i="2"/>
  <c r="AL311" i="2"/>
  <c r="AM311" i="2"/>
  <c r="AN311" i="2"/>
  <c r="AO311" i="2"/>
  <c r="AM324" i="2"/>
  <c r="AN324" i="2"/>
  <c r="AO324" i="2"/>
  <c r="AP324" i="2"/>
  <c r="AK324" i="2"/>
  <c r="AL324" i="2"/>
  <c r="BC305" i="2"/>
  <c r="BD305" i="2"/>
  <c r="AW305" i="2"/>
  <c r="BA305" i="2"/>
  <c r="AX305" i="2"/>
  <c r="BB305" i="2"/>
  <c r="BF305" i="2"/>
  <c r="BE305" i="2"/>
  <c r="AY305" i="2"/>
  <c r="AZ305" i="2"/>
  <c r="BD261" i="2"/>
  <c r="BA261" i="2"/>
  <c r="AX261" i="2"/>
  <c r="BF261" i="2"/>
  <c r="AY261" i="2"/>
  <c r="AZ261" i="2"/>
  <c r="BB261" i="2"/>
  <c r="BE261" i="2"/>
  <c r="BC261" i="2"/>
  <c r="AW261" i="2"/>
  <c r="BA276" i="2"/>
  <c r="BE276" i="2"/>
  <c r="BF276" i="2"/>
  <c r="AX276" i="2"/>
  <c r="AY276" i="2"/>
  <c r="BB276" i="2"/>
  <c r="AZ276" i="2"/>
  <c r="AW276" i="2"/>
  <c r="BC276" i="2"/>
  <c r="BD276" i="2"/>
  <c r="BD196" i="2"/>
  <c r="AZ196" i="2"/>
  <c r="BA196" i="2"/>
  <c r="BE196" i="2"/>
  <c r="BB196" i="2"/>
  <c r="BF196" i="2"/>
  <c r="BC196" i="2"/>
  <c r="AW196" i="2"/>
  <c r="AY196" i="2"/>
  <c r="AX196" i="2"/>
  <c r="AL290" i="2"/>
  <c r="AM290" i="2"/>
  <c r="AN290" i="2"/>
  <c r="AO290" i="2"/>
  <c r="AP290" i="2"/>
  <c r="AK290" i="2"/>
  <c r="BA271" i="2"/>
  <c r="AW271" i="2"/>
  <c r="AX271" i="2"/>
  <c r="BF271" i="2"/>
  <c r="BE271" i="2"/>
  <c r="AZ271" i="2"/>
  <c r="BD271" i="2"/>
  <c r="BB271" i="2"/>
  <c r="BC271" i="2"/>
  <c r="AY271" i="2"/>
  <c r="BD248" i="2"/>
  <c r="BF248" i="2"/>
  <c r="BE248" i="2"/>
  <c r="AY248" i="2"/>
  <c r="AZ248" i="2"/>
  <c r="BA248" i="2"/>
  <c r="BB248" i="2"/>
  <c r="AX248" i="2"/>
  <c r="AW248" i="2"/>
  <c r="BC248" i="2"/>
  <c r="AL293" i="2"/>
  <c r="AM293" i="2"/>
  <c r="AN293" i="2"/>
  <c r="AO293" i="2"/>
  <c r="AP293" i="2"/>
  <c r="AK293" i="2"/>
  <c r="AX274" i="2"/>
  <c r="BF274" i="2"/>
  <c r="BC274" i="2"/>
  <c r="AY274" i="2"/>
  <c r="BD274" i="2"/>
  <c r="BA274" i="2"/>
  <c r="BB274" i="2"/>
  <c r="AW274" i="2"/>
  <c r="BE274" i="2"/>
  <c r="AZ274" i="2"/>
  <c r="AM312" i="2"/>
  <c r="AN312" i="2"/>
  <c r="AO312" i="2"/>
  <c r="AP312" i="2"/>
  <c r="AK312" i="2"/>
  <c r="AL312" i="2"/>
  <c r="BF293" i="2"/>
  <c r="BA293" i="2"/>
  <c r="AW293" i="2"/>
  <c r="AX293" i="2"/>
  <c r="BE293" i="2"/>
  <c r="BB293" i="2"/>
  <c r="BC293" i="2"/>
  <c r="BD293" i="2"/>
  <c r="AZ293" i="2"/>
  <c r="AY293" i="2"/>
  <c r="AL283" i="2"/>
  <c r="AM283" i="2"/>
  <c r="AN283" i="2"/>
  <c r="AO283" i="2"/>
  <c r="AP283" i="2"/>
  <c r="AK283" i="2"/>
  <c r="AX262" i="2"/>
  <c r="BF262" i="2"/>
  <c r="AZ262" i="2"/>
  <c r="BB262" i="2"/>
  <c r="AY262" i="2"/>
  <c r="BC262" i="2"/>
  <c r="BA262" i="2"/>
  <c r="BD262" i="2"/>
  <c r="AW262" i="2"/>
  <c r="BE262" i="2"/>
  <c r="AL286" i="2"/>
  <c r="AM286" i="2"/>
  <c r="AN286" i="2"/>
  <c r="AO286" i="2"/>
  <c r="AP286" i="2"/>
  <c r="AK286" i="2"/>
  <c r="BC256" i="2"/>
  <c r="AX256" i="2"/>
  <c r="BE256" i="2"/>
  <c r="BF256" i="2"/>
  <c r="AW256" i="2"/>
  <c r="AY256" i="2"/>
  <c r="AZ256" i="2"/>
  <c r="BA256" i="2"/>
  <c r="BB256" i="2"/>
  <c r="BD256" i="2"/>
  <c r="AZ240" i="2"/>
  <c r="BA240" i="2"/>
  <c r="BB240" i="2"/>
  <c r="BD240" i="2"/>
  <c r="BC240" i="2"/>
  <c r="AX240" i="2"/>
  <c r="BE240" i="2"/>
  <c r="BF240" i="2"/>
  <c r="AW240" i="2"/>
  <c r="AY240" i="2"/>
  <c r="BB181" i="2"/>
  <c r="BD181" i="2"/>
  <c r="BE181" i="2"/>
  <c r="BF181" i="2"/>
  <c r="AX181" i="2"/>
  <c r="AY181" i="2"/>
  <c r="AW181" i="2"/>
  <c r="BC181" i="2"/>
  <c r="AZ181" i="2"/>
  <c r="BA181" i="2"/>
  <c r="AL254" i="2"/>
  <c r="AM254" i="2"/>
  <c r="AO254" i="2"/>
  <c r="AN254" i="2"/>
  <c r="AP254" i="2"/>
  <c r="AK254" i="2"/>
  <c r="BA235" i="2"/>
  <c r="BE235" i="2"/>
  <c r="BB235" i="2"/>
  <c r="BC235" i="2"/>
  <c r="BD235" i="2"/>
  <c r="AX235" i="2"/>
  <c r="BF235" i="2"/>
  <c r="AW235" i="2"/>
  <c r="AZ235" i="2"/>
  <c r="AY235" i="2"/>
  <c r="AO217" i="2"/>
  <c r="AP217" i="2"/>
  <c r="AK217" i="2"/>
  <c r="AL217" i="2"/>
  <c r="AM217" i="2"/>
  <c r="AN217" i="2"/>
  <c r="AM188" i="2"/>
  <c r="AN188" i="2"/>
  <c r="AO188" i="2"/>
  <c r="AP188" i="2"/>
  <c r="AK188" i="2"/>
  <c r="AL188" i="2"/>
  <c r="AP228" i="2"/>
  <c r="AN228" i="2"/>
  <c r="AK228" i="2"/>
  <c r="AL228" i="2"/>
  <c r="AM228" i="2"/>
  <c r="AO228" i="2"/>
  <c r="AZ206" i="2"/>
  <c r="BC206" i="2"/>
  <c r="AW206" i="2"/>
  <c r="BA206" i="2"/>
  <c r="BB206" i="2"/>
  <c r="AX206" i="2"/>
  <c r="BE206" i="2"/>
  <c r="BF206" i="2"/>
  <c r="BD206" i="2"/>
  <c r="AY206" i="2"/>
  <c r="AL184" i="2"/>
  <c r="AO184" i="2"/>
  <c r="AK184" i="2"/>
  <c r="AM184" i="2"/>
  <c r="AN184" i="2"/>
  <c r="AP184" i="2"/>
  <c r="AL239" i="2"/>
  <c r="AP239" i="2"/>
  <c r="AK239" i="2"/>
  <c r="AM239" i="2"/>
  <c r="AN239" i="2"/>
  <c r="AO239" i="2"/>
  <c r="AX220" i="2"/>
  <c r="AZ220" i="2"/>
  <c r="BD220" i="2"/>
  <c r="BB220" i="2"/>
  <c r="BA220" i="2"/>
  <c r="BC220" i="2"/>
  <c r="BE220" i="2"/>
  <c r="AY220" i="2"/>
  <c r="BF220" i="2"/>
  <c r="AW220" i="2"/>
  <c r="BD189" i="2"/>
  <c r="AY189" i="2"/>
  <c r="BE189" i="2"/>
  <c r="AZ189" i="2"/>
  <c r="AX189" i="2"/>
  <c r="BA189" i="2"/>
  <c r="BB189" i="2"/>
  <c r="BC189" i="2"/>
  <c r="AW189" i="2"/>
  <c r="BF189" i="2"/>
  <c r="BE231" i="2"/>
  <c r="BF231" i="2"/>
  <c r="BA231" i="2"/>
  <c r="AX231" i="2"/>
  <c r="AY231" i="2"/>
  <c r="AZ231" i="2"/>
  <c r="BB231" i="2"/>
  <c r="BD231" i="2"/>
  <c r="AW231" i="2"/>
  <c r="BC231" i="2"/>
  <c r="AW201" i="2"/>
  <c r="BE201" i="2"/>
  <c r="AX201" i="2"/>
  <c r="AY201" i="2"/>
  <c r="AZ201" i="2"/>
  <c r="BD201" i="2"/>
  <c r="BA201" i="2"/>
  <c r="BF201" i="2"/>
  <c r="BB201" i="2"/>
  <c r="BC201" i="2"/>
  <c r="AM253" i="2"/>
  <c r="AP253" i="2"/>
  <c r="AN253" i="2"/>
  <c r="AO253" i="2"/>
  <c r="AK253" i="2"/>
  <c r="AL253" i="2"/>
  <c r="BC234" i="2"/>
  <c r="BA234" i="2"/>
  <c r="BD234" i="2"/>
  <c r="AW234" i="2"/>
  <c r="BE234" i="2"/>
  <c r="BF234" i="2"/>
  <c r="AZ234" i="2"/>
  <c r="BB234" i="2"/>
  <c r="AX234" i="2"/>
  <c r="AY234" i="2"/>
  <c r="AL173" i="2"/>
  <c r="AM173" i="2"/>
  <c r="AN173" i="2"/>
  <c r="AP173" i="2"/>
  <c r="AK173" i="2"/>
  <c r="AO173" i="2"/>
  <c r="BA113" i="2"/>
  <c r="BC113" i="2"/>
  <c r="BD113" i="2"/>
  <c r="AX113" i="2"/>
  <c r="BE113" i="2"/>
  <c r="BB113" i="2"/>
  <c r="AY113" i="2"/>
  <c r="BF113" i="2"/>
  <c r="AZ113" i="2"/>
  <c r="AW113" i="2"/>
  <c r="AX123" i="2"/>
  <c r="BA123" i="2"/>
  <c r="AZ123" i="2"/>
  <c r="BB123" i="2"/>
  <c r="BF123" i="2"/>
  <c r="BC123" i="2"/>
  <c r="AW123" i="2"/>
  <c r="BE123" i="2"/>
  <c r="AY123" i="2"/>
  <c r="BD123" i="2"/>
  <c r="AM195" i="2"/>
  <c r="AN195" i="2"/>
  <c r="AK195" i="2"/>
  <c r="AL195" i="2"/>
  <c r="AO195" i="2"/>
  <c r="AP195" i="2"/>
  <c r="AW176" i="2"/>
  <c r="BD176" i="2"/>
  <c r="BE176" i="2"/>
  <c r="AX176" i="2"/>
  <c r="AY176" i="2"/>
  <c r="BB176" i="2"/>
  <c r="BC176" i="2"/>
  <c r="BA176" i="2"/>
  <c r="AZ176" i="2"/>
  <c r="BF176" i="2"/>
  <c r="AO153" i="2"/>
  <c r="AP153" i="2"/>
  <c r="AL153" i="2"/>
  <c r="AM153" i="2"/>
  <c r="AN153" i="2"/>
  <c r="AK153" i="2"/>
  <c r="AY187" i="2"/>
  <c r="AX187" i="2"/>
  <c r="AZ187" i="2"/>
  <c r="BC187" i="2"/>
  <c r="BF187" i="2"/>
  <c r="BB187" i="2"/>
  <c r="BD187" i="2"/>
  <c r="BE187" i="2"/>
  <c r="AW187" i="2"/>
  <c r="BA187" i="2"/>
  <c r="AM142" i="2"/>
  <c r="AN142" i="2"/>
  <c r="AL142" i="2"/>
  <c r="AO142" i="2"/>
  <c r="AP142" i="2"/>
  <c r="AK142" i="2"/>
  <c r="BF149" i="2"/>
  <c r="BA149" i="2"/>
  <c r="AW149" i="2"/>
  <c r="BB149" i="2"/>
  <c r="BE149" i="2"/>
  <c r="BD149" i="2"/>
  <c r="AZ149" i="2"/>
  <c r="BC149" i="2"/>
  <c r="AX149" i="2"/>
  <c r="AY149" i="2"/>
  <c r="BA172" i="2"/>
  <c r="BB172" i="2"/>
  <c r="BF172" i="2"/>
  <c r="AW172" i="2"/>
  <c r="BE172" i="2"/>
  <c r="AX172" i="2"/>
  <c r="AY172" i="2"/>
  <c r="AZ172" i="2"/>
  <c r="BC172" i="2"/>
  <c r="BD172" i="2"/>
  <c r="AP121" i="2"/>
  <c r="AK121" i="2"/>
  <c r="AL121" i="2"/>
  <c r="AM121" i="2"/>
  <c r="AN121" i="2"/>
  <c r="AO121" i="2"/>
  <c r="BC153" i="2"/>
  <c r="AW153" i="2"/>
  <c r="BB153" i="2"/>
  <c r="BE153" i="2"/>
  <c r="BD153" i="2"/>
  <c r="AX153" i="2"/>
  <c r="BF153" i="2"/>
  <c r="AY153" i="2"/>
  <c r="AZ153" i="2"/>
  <c r="BA153" i="2"/>
  <c r="AN146" i="2"/>
  <c r="AO146" i="2"/>
  <c r="AP146" i="2"/>
  <c r="AK146" i="2"/>
  <c r="AL146" i="2"/>
  <c r="AM146" i="2"/>
  <c r="AX127" i="2"/>
  <c r="BA127" i="2"/>
  <c r="BF127" i="2"/>
  <c r="BB127" i="2"/>
  <c r="AZ127" i="2"/>
  <c r="BC127" i="2"/>
  <c r="BD127" i="2"/>
  <c r="AW127" i="2"/>
  <c r="BE127" i="2"/>
  <c r="AY127" i="2"/>
  <c r="BC48" i="2"/>
  <c r="AW48" i="2"/>
  <c r="BB48" i="2"/>
  <c r="BE48" i="2"/>
  <c r="BD48" i="2"/>
  <c r="AX48" i="2"/>
  <c r="BF48" i="2"/>
  <c r="AY48" i="2"/>
  <c r="AZ48" i="2"/>
  <c r="BA48" i="2"/>
  <c r="BE133" i="2"/>
  <c r="BD133" i="2"/>
  <c r="AX133" i="2"/>
  <c r="BF133" i="2"/>
  <c r="AY133" i="2"/>
  <c r="AZ133" i="2"/>
  <c r="BA133" i="2"/>
  <c r="BC133" i="2"/>
  <c r="AW133" i="2"/>
  <c r="BB133" i="2"/>
  <c r="AO109" i="2"/>
  <c r="AK109" i="2"/>
  <c r="AL109" i="2"/>
  <c r="AN109" i="2"/>
  <c r="AP109" i="2"/>
  <c r="AM109" i="2"/>
  <c r="AP85" i="2"/>
  <c r="AM85" i="2"/>
  <c r="AO85" i="2"/>
  <c r="AK85" i="2"/>
  <c r="AL85" i="2"/>
  <c r="AN85" i="2"/>
  <c r="AY98" i="2"/>
  <c r="BA98" i="2"/>
  <c r="BB98" i="2"/>
  <c r="BC98" i="2"/>
  <c r="BF98" i="2"/>
  <c r="BD98" i="2"/>
  <c r="AX98" i="2"/>
  <c r="AW98" i="2"/>
  <c r="BE98" i="2"/>
  <c r="AZ98" i="2"/>
  <c r="BF96" i="2"/>
  <c r="BE96" i="2"/>
  <c r="AY96" i="2"/>
  <c r="AZ96" i="2"/>
  <c r="BA96" i="2"/>
  <c r="BB96" i="2"/>
  <c r="BD96" i="2"/>
  <c r="AW96" i="2"/>
  <c r="AX96" i="2"/>
  <c r="BC96" i="2"/>
  <c r="AO67" i="2"/>
  <c r="AL67" i="2"/>
  <c r="AP67" i="2"/>
  <c r="AK67" i="2"/>
  <c r="AM67" i="2"/>
  <c r="AN67" i="2"/>
  <c r="AK71" i="2"/>
  <c r="AM71" i="2"/>
  <c r="AN71" i="2"/>
  <c r="AO71" i="2"/>
  <c r="AL71" i="2"/>
  <c r="AP71" i="2"/>
  <c r="AP41" i="2"/>
  <c r="AM41" i="2"/>
  <c r="AO41" i="2"/>
  <c r="AK41" i="2"/>
  <c r="AL41" i="2"/>
  <c r="AN41" i="2"/>
  <c r="AL89" i="2"/>
  <c r="AN89" i="2"/>
  <c r="AP89" i="2"/>
  <c r="AM89" i="2"/>
  <c r="AO89" i="2"/>
  <c r="AK89" i="2"/>
  <c r="BB69" i="2"/>
  <c r="AW69" i="2"/>
  <c r="AZ69" i="2"/>
  <c r="BE69" i="2"/>
  <c r="BC69" i="2"/>
  <c r="BA69" i="2"/>
  <c r="BD69" i="2"/>
  <c r="BF69" i="2"/>
  <c r="AX69" i="2"/>
  <c r="AY69" i="2"/>
  <c r="AN28" i="2"/>
  <c r="AK28" i="2"/>
  <c r="AM28" i="2"/>
  <c r="AO28" i="2"/>
  <c r="AP28" i="2"/>
  <c r="AL28" i="2"/>
  <c r="AP87" i="2"/>
  <c r="AK87" i="2"/>
  <c r="AM87" i="2"/>
  <c r="AN87" i="2"/>
  <c r="AO87" i="2"/>
  <c r="AL87" i="2"/>
  <c r="AL44" i="2"/>
  <c r="AK44" i="2"/>
  <c r="AM44" i="2"/>
  <c r="AO44" i="2"/>
  <c r="AP44" i="2"/>
  <c r="AN44" i="2"/>
  <c r="AZ64" i="2"/>
  <c r="AX64" i="2"/>
  <c r="BC64" i="2"/>
  <c r="BB64" i="2"/>
  <c r="BD64" i="2"/>
  <c r="BE64" i="2"/>
  <c r="BF64" i="2"/>
  <c r="AY64" i="2"/>
  <c r="BA64" i="2"/>
  <c r="AW64" i="2"/>
  <c r="BE52" i="2"/>
  <c r="AZ52" i="2"/>
  <c r="BF52" i="2"/>
  <c r="AY52" i="2"/>
  <c r="BA52" i="2"/>
  <c r="BC52" i="2"/>
  <c r="AW52" i="2"/>
  <c r="AX52" i="2"/>
  <c r="BB52" i="2"/>
  <c r="BD52" i="2"/>
  <c r="AK50" i="2"/>
  <c r="AL50" i="2"/>
  <c r="AM50" i="2"/>
  <c r="AN50" i="2"/>
  <c r="AP50" i="2"/>
  <c r="AO50" i="2"/>
  <c r="BB31" i="2"/>
  <c r="AW31" i="2"/>
  <c r="AX31" i="2"/>
  <c r="BD31" i="2"/>
  <c r="BF31" i="2"/>
  <c r="AY31" i="2"/>
  <c r="AZ31" i="2"/>
  <c r="BA31" i="2"/>
  <c r="BC31" i="2"/>
  <c r="BE31" i="2"/>
  <c r="AO29" i="2"/>
  <c r="AK29" i="2"/>
  <c r="AL29" i="2"/>
  <c r="AN29" i="2"/>
  <c r="AP29" i="2"/>
  <c r="AM29" i="2"/>
  <c r="AN40" i="2"/>
  <c r="AK40" i="2"/>
  <c r="AM40" i="2"/>
  <c r="AO40" i="2"/>
  <c r="AP40" i="2"/>
  <c r="AL40" i="2"/>
  <c r="BA21" i="2"/>
  <c r="BC21" i="2"/>
  <c r="AZ21" i="2"/>
  <c r="BD21" i="2"/>
  <c r="BB21" i="2"/>
  <c r="AW21" i="2"/>
  <c r="BE21" i="2"/>
  <c r="AX21" i="2"/>
  <c r="BF21" i="2"/>
  <c r="AY21" i="2"/>
  <c r="BE24" i="2"/>
  <c r="BD24" i="2"/>
  <c r="AX24" i="2"/>
  <c r="BF24" i="2"/>
  <c r="AY24" i="2"/>
  <c r="AZ24" i="2"/>
  <c r="BA24" i="2"/>
  <c r="BC24" i="2"/>
  <c r="AW24" i="2"/>
  <c r="BB24" i="2"/>
  <c r="AK30" i="2"/>
  <c r="AL30" i="2"/>
  <c r="AM30" i="2"/>
  <c r="AN30" i="2"/>
  <c r="AP30" i="2"/>
  <c r="AO30" i="2"/>
  <c r="BA364" i="2"/>
  <c r="BD364" i="2"/>
  <c r="AW364" i="2"/>
  <c r="BF364" i="2"/>
  <c r="AX364" i="2"/>
  <c r="AY364" i="2"/>
  <c r="BB364" i="2"/>
  <c r="AZ364" i="2"/>
  <c r="BE364" i="2"/>
  <c r="BC364" i="2"/>
  <c r="AP323" i="2"/>
  <c r="AK323" i="2"/>
  <c r="AL323" i="2"/>
  <c r="AM323" i="2"/>
  <c r="AN323" i="2"/>
  <c r="AO323" i="2"/>
  <c r="AW296" i="2"/>
  <c r="AX296" i="2"/>
  <c r="BF296" i="2"/>
  <c r="AY296" i="2"/>
  <c r="BC296" i="2"/>
  <c r="AZ296" i="2"/>
  <c r="BD296" i="2"/>
  <c r="BE296" i="2"/>
  <c r="BA296" i="2"/>
  <c r="BB296" i="2"/>
  <c r="BF367" i="2"/>
  <c r="AW367" i="2"/>
  <c r="BB367" i="2"/>
  <c r="AX367" i="2"/>
  <c r="BC367" i="2"/>
  <c r="AZ367" i="2"/>
  <c r="AY367" i="2"/>
  <c r="BA367" i="2"/>
  <c r="BD367" i="2"/>
  <c r="BE367" i="2"/>
  <c r="BB316" i="2"/>
  <c r="AW316" i="2"/>
  <c r="BE316" i="2"/>
  <c r="AX316" i="2"/>
  <c r="BF316" i="2"/>
  <c r="AY316" i="2"/>
  <c r="AZ316" i="2"/>
  <c r="BC316" i="2"/>
  <c r="BA316" i="2"/>
  <c r="BD316" i="2"/>
  <c r="AN349" i="2"/>
  <c r="AK349" i="2"/>
  <c r="AM349" i="2"/>
  <c r="AO349" i="2"/>
  <c r="AP349" i="2"/>
  <c r="AL349" i="2"/>
  <c r="BD310" i="2"/>
  <c r="AY310" i="2"/>
  <c r="AW310" i="2"/>
  <c r="AZ310" i="2"/>
  <c r="BE310" i="2"/>
  <c r="AX310" i="2"/>
  <c r="BF310" i="2"/>
  <c r="BA310" i="2"/>
  <c r="BB310" i="2"/>
  <c r="BC310" i="2"/>
  <c r="AK300" i="2"/>
  <c r="AL300" i="2"/>
  <c r="AM300" i="2"/>
  <c r="AN300" i="2"/>
  <c r="AO300" i="2"/>
  <c r="AP300" i="2"/>
  <c r="BA281" i="2"/>
  <c r="AW281" i="2"/>
  <c r="BE281" i="2"/>
  <c r="BC281" i="2"/>
  <c r="AX281" i="2"/>
  <c r="BF281" i="2"/>
  <c r="AY281" i="2"/>
  <c r="AZ281" i="2"/>
  <c r="BD281" i="2"/>
  <c r="BB281" i="2"/>
  <c r="AY229" i="2"/>
  <c r="BA229" i="2"/>
  <c r="BD229" i="2"/>
  <c r="AW229" i="2"/>
  <c r="BE229" i="2"/>
  <c r="BF229" i="2"/>
  <c r="AX229" i="2"/>
  <c r="AZ229" i="2"/>
  <c r="BC229" i="2"/>
  <c r="BB229" i="2"/>
  <c r="AN271" i="2"/>
  <c r="AK271" i="2"/>
  <c r="AL271" i="2"/>
  <c r="AM271" i="2"/>
  <c r="AO271" i="2"/>
  <c r="AP271" i="2"/>
  <c r="AO186" i="2"/>
  <c r="AP186" i="2"/>
  <c r="AK186" i="2"/>
  <c r="AL186" i="2"/>
  <c r="AM186" i="2"/>
  <c r="AN186" i="2"/>
  <c r="AK266" i="2"/>
  <c r="AM266" i="2"/>
  <c r="AN266" i="2"/>
  <c r="AO266" i="2"/>
  <c r="AP266" i="2"/>
  <c r="AL266" i="2"/>
  <c r="BE213" i="2"/>
  <c r="AY213" i="2"/>
  <c r="AZ213" i="2"/>
  <c r="AX213" i="2"/>
  <c r="BA213" i="2"/>
  <c r="BC213" i="2"/>
  <c r="BB213" i="2"/>
  <c r="AW213" i="2"/>
  <c r="BD213" i="2"/>
  <c r="BF213" i="2"/>
  <c r="AY314" i="2"/>
  <c r="AW314" i="2"/>
  <c r="BC314" i="2"/>
  <c r="BE314" i="2"/>
  <c r="AX314" i="2"/>
  <c r="AZ314" i="2"/>
  <c r="BD314" i="2"/>
  <c r="BF314" i="2"/>
  <c r="BA314" i="2"/>
  <c r="BB314" i="2"/>
  <c r="AN269" i="2"/>
  <c r="AL269" i="2"/>
  <c r="AM269" i="2"/>
  <c r="AO269" i="2"/>
  <c r="AP269" i="2"/>
  <c r="AK269" i="2"/>
  <c r="AK288" i="2"/>
  <c r="AL288" i="2"/>
  <c r="AM288" i="2"/>
  <c r="AN288" i="2"/>
  <c r="AO288" i="2"/>
  <c r="AP288" i="2"/>
  <c r="BE269" i="2"/>
  <c r="BC269" i="2"/>
  <c r="AX269" i="2"/>
  <c r="BB269" i="2"/>
  <c r="AZ269" i="2"/>
  <c r="BD269" i="2"/>
  <c r="BA269" i="2"/>
  <c r="AW269" i="2"/>
  <c r="BF269" i="2"/>
  <c r="AY269" i="2"/>
  <c r="BC307" i="2"/>
  <c r="BF307" i="2"/>
  <c r="BD307" i="2"/>
  <c r="AY307" i="2"/>
  <c r="AZ307" i="2"/>
  <c r="AW307" i="2"/>
  <c r="AX307" i="2"/>
  <c r="BA307" i="2"/>
  <c r="BB307" i="2"/>
  <c r="BE307" i="2"/>
  <c r="AY253" i="2"/>
  <c r="AZ253" i="2"/>
  <c r="BB253" i="2"/>
  <c r="BD253" i="2"/>
  <c r="BA253" i="2"/>
  <c r="AW253" i="2"/>
  <c r="BC253" i="2"/>
  <c r="BE253" i="2"/>
  <c r="AX253" i="2"/>
  <c r="BF253" i="2"/>
  <c r="AK235" i="2"/>
  <c r="AM235" i="2"/>
  <c r="AN235" i="2"/>
  <c r="AO235" i="2"/>
  <c r="AL235" i="2"/>
  <c r="AP235" i="2"/>
  <c r="AW216" i="2"/>
  <c r="AX216" i="2"/>
  <c r="BA216" i="2"/>
  <c r="BB216" i="2"/>
  <c r="AZ216" i="2"/>
  <c r="BC216" i="2"/>
  <c r="BE216" i="2"/>
  <c r="BD216" i="2"/>
  <c r="AY216" i="2"/>
  <c r="BF216" i="2"/>
  <c r="AK176" i="2"/>
  <c r="AM176" i="2"/>
  <c r="AL176" i="2"/>
  <c r="AO176" i="2"/>
  <c r="AN176" i="2"/>
  <c r="AP176" i="2"/>
  <c r="AO230" i="2"/>
  <c r="AP230" i="2"/>
  <c r="AK230" i="2"/>
  <c r="AL230" i="2"/>
  <c r="AM230" i="2"/>
  <c r="AN230" i="2"/>
  <c r="AX211" i="2"/>
  <c r="BF211" i="2"/>
  <c r="BA211" i="2"/>
  <c r="AY211" i="2"/>
  <c r="AZ211" i="2"/>
  <c r="BD211" i="2"/>
  <c r="BC211" i="2"/>
  <c r="AW211" i="2"/>
  <c r="BB211" i="2"/>
  <c r="BE211" i="2"/>
  <c r="AN257" i="2"/>
  <c r="AO257" i="2"/>
  <c r="AK257" i="2"/>
  <c r="AM257" i="2"/>
  <c r="AP257" i="2"/>
  <c r="AL257" i="2"/>
  <c r="AZ238" i="2"/>
  <c r="BB238" i="2"/>
  <c r="AY238" i="2"/>
  <c r="BC238" i="2"/>
  <c r="BA238" i="2"/>
  <c r="BD238" i="2"/>
  <c r="AW238" i="2"/>
  <c r="BE238" i="2"/>
  <c r="AX238" i="2"/>
  <c r="BF238" i="2"/>
  <c r="BD183" i="2"/>
  <c r="BE183" i="2"/>
  <c r="BF183" i="2"/>
  <c r="AW183" i="2"/>
  <c r="AZ183" i="2"/>
  <c r="BC183" i="2"/>
  <c r="AX183" i="2"/>
  <c r="AY183" i="2"/>
  <c r="BA183" i="2"/>
  <c r="BB183" i="2"/>
  <c r="AY249" i="2"/>
  <c r="AZ249" i="2"/>
  <c r="BB249" i="2"/>
  <c r="BD249" i="2"/>
  <c r="BA249" i="2"/>
  <c r="AW249" i="2"/>
  <c r="BC249" i="2"/>
  <c r="BE249" i="2"/>
  <c r="AX249" i="2"/>
  <c r="BF249" i="2"/>
  <c r="BC204" i="2"/>
  <c r="AW204" i="2"/>
  <c r="BD204" i="2"/>
  <c r="AY204" i="2"/>
  <c r="AX204" i="2"/>
  <c r="AZ204" i="2"/>
  <c r="BA204" i="2"/>
  <c r="BE204" i="2"/>
  <c r="BB204" i="2"/>
  <c r="BF204" i="2"/>
  <c r="AL180" i="2"/>
  <c r="AO180" i="2"/>
  <c r="AK180" i="2"/>
  <c r="AM180" i="2"/>
  <c r="AN180" i="2"/>
  <c r="AP180" i="2"/>
  <c r="AM215" i="2"/>
  <c r="AN215" i="2"/>
  <c r="AO215" i="2"/>
  <c r="AP215" i="2"/>
  <c r="AK215" i="2"/>
  <c r="AL215" i="2"/>
  <c r="AX188" i="2"/>
  <c r="AW188" i="2"/>
  <c r="AY188" i="2"/>
  <c r="BA188" i="2"/>
  <c r="BF188" i="2"/>
  <c r="AZ188" i="2"/>
  <c r="BE188" i="2"/>
  <c r="BB188" i="2"/>
  <c r="BC188" i="2"/>
  <c r="BD188" i="2"/>
  <c r="AO226" i="2"/>
  <c r="AP226" i="2"/>
  <c r="AK226" i="2"/>
  <c r="AL226" i="2"/>
  <c r="AM226" i="2"/>
  <c r="AN226" i="2"/>
  <c r="AO200" i="2"/>
  <c r="AP200" i="2"/>
  <c r="AK200" i="2"/>
  <c r="AL200" i="2"/>
  <c r="AM200" i="2"/>
  <c r="AN200" i="2"/>
  <c r="AO229" i="2"/>
  <c r="AK229" i="2"/>
  <c r="AM229" i="2"/>
  <c r="AN229" i="2"/>
  <c r="AL229" i="2"/>
  <c r="AP229" i="2"/>
  <c r="AZ210" i="2"/>
  <c r="BC210" i="2"/>
  <c r="BB210" i="2"/>
  <c r="BD210" i="2"/>
  <c r="AX210" i="2"/>
  <c r="AW210" i="2"/>
  <c r="BF210" i="2"/>
  <c r="BA210" i="2"/>
  <c r="AY210" i="2"/>
  <c r="BE210" i="2"/>
  <c r="BF185" i="2"/>
  <c r="AX185" i="2"/>
  <c r="BA185" i="2"/>
  <c r="AY185" i="2"/>
  <c r="AZ185" i="2"/>
  <c r="BD185" i="2"/>
  <c r="BE185" i="2"/>
  <c r="BC185" i="2"/>
  <c r="AW185" i="2"/>
  <c r="BB185" i="2"/>
  <c r="BE194" i="2"/>
  <c r="AZ194" i="2"/>
  <c r="BF194" i="2"/>
  <c r="AX194" i="2"/>
  <c r="AY194" i="2"/>
  <c r="BA194" i="2"/>
  <c r="BC194" i="2"/>
  <c r="BD194" i="2"/>
  <c r="AW194" i="2"/>
  <c r="BB194" i="2"/>
  <c r="AM150" i="2"/>
  <c r="AK150" i="2"/>
  <c r="AO150" i="2"/>
  <c r="AP150" i="2"/>
  <c r="AL150" i="2"/>
  <c r="AN150" i="2"/>
  <c r="AO92" i="2"/>
  <c r="AK92" i="2"/>
  <c r="AM92" i="2"/>
  <c r="AL92" i="2"/>
  <c r="AN92" i="2"/>
  <c r="AP92" i="2"/>
  <c r="BD157" i="2"/>
  <c r="AX157" i="2"/>
  <c r="BB157" i="2"/>
  <c r="BF157" i="2"/>
  <c r="BE157" i="2"/>
  <c r="AY157" i="2"/>
  <c r="BC157" i="2"/>
  <c r="AW157" i="2"/>
  <c r="BA157" i="2"/>
  <c r="AZ157" i="2"/>
  <c r="BC115" i="2"/>
  <c r="BD115" i="2"/>
  <c r="BE115" i="2"/>
  <c r="BB115" i="2"/>
  <c r="AW115" i="2"/>
  <c r="BF115" i="2"/>
  <c r="AZ115" i="2"/>
  <c r="AX115" i="2"/>
  <c r="BA115" i="2"/>
  <c r="AY115" i="2"/>
  <c r="AP171" i="2"/>
  <c r="AK171" i="2"/>
  <c r="AM171" i="2"/>
  <c r="AN171" i="2"/>
  <c r="AO171" i="2"/>
  <c r="AL171" i="2"/>
  <c r="BD146" i="2"/>
  <c r="BB146" i="2"/>
  <c r="AW146" i="2"/>
  <c r="BE146" i="2"/>
  <c r="AX146" i="2"/>
  <c r="AY146" i="2"/>
  <c r="BA146" i="2"/>
  <c r="BC146" i="2"/>
  <c r="BF146" i="2"/>
  <c r="AZ146" i="2"/>
  <c r="AN182" i="2"/>
  <c r="AO182" i="2"/>
  <c r="AP182" i="2"/>
  <c r="AK182" i="2"/>
  <c r="AL182" i="2"/>
  <c r="AM182" i="2"/>
  <c r="AW163" i="2"/>
  <c r="BC163" i="2"/>
  <c r="AX163" i="2"/>
  <c r="AY163" i="2"/>
  <c r="BF163" i="2"/>
  <c r="AZ163" i="2"/>
  <c r="BB163" i="2"/>
  <c r="BD163" i="2"/>
  <c r="BE163" i="2"/>
  <c r="BA163" i="2"/>
  <c r="BE174" i="2"/>
  <c r="BF174" i="2"/>
  <c r="AY174" i="2"/>
  <c r="BB174" i="2"/>
  <c r="BD174" i="2"/>
  <c r="AX174" i="2"/>
  <c r="AZ174" i="2"/>
  <c r="BC174" i="2"/>
  <c r="AW174" i="2"/>
  <c r="BA174" i="2"/>
  <c r="AZ144" i="2"/>
  <c r="AX144" i="2"/>
  <c r="BC144" i="2"/>
  <c r="BE144" i="2"/>
  <c r="BD144" i="2"/>
  <c r="AY144" i="2"/>
  <c r="BA144" i="2"/>
  <c r="BB144" i="2"/>
  <c r="AW144" i="2"/>
  <c r="BF144" i="2"/>
  <c r="AW169" i="2"/>
  <c r="AY169" i="2"/>
  <c r="AZ169" i="2"/>
  <c r="BD169" i="2"/>
  <c r="BE169" i="2"/>
  <c r="BA169" i="2"/>
  <c r="BB169" i="2"/>
  <c r="BC169" i="2"/>
  <c r="BF169" i="2"/>
  <c r="AX169" i="2"/>
  <c r="AM167" i="2"/>
  <c r="AO167" i="2"/>
  <c r="AN167" i="2"/>
  <c r="AP167" i="2"/>
  <c r="AK167" i="2"/>
  <c r="AL167" i="2"/>
  <c r="BA148" i="2"/>
  <c r="AW148" i="2"/>
  <c r="AZ148" i="2"/>
  <c r="BB148" i="2"/>
  <c r="BC148" i="2"/>
  <c r="BE148" i="2"/>
  <c r="AX148" i="2"/>
  <c r="BD148" i="2"/>
  <c r="BF148" i="2"/>
  <c r="AY148" i="2"/>
  <c r="BD142" i="2"/>
  <c r="BB142" i="2"/>
  <c r="AW142" i="2"/>
  <c r="BE142" i="2"/>
  <c r="AX142" i="2"/>
  <c r="BF142" i="2"/>
  <c r="AY142" i="2"/>
  <c r="BA142" i="2"/>
  <c r="BC142" i="2"/>
  <c r="AZ142" i="2"/>
  <c r="AP148" i="2"/>
  <c r="AK148" i="2"/>
  <c r="AL148" i="2"/>
  <c r="AM148" i="2"/>
  <c r="AN148" i="2"/>
  <c r="AO148" i="2"/>
  <c r="BE129" i="2"/>
  <c r="BD129" i="2"/>
  <c r="AX129" i="2"/>
  <c r="BF129" i="2"/>
  <c r="AY129" i="2"/>
  <c r="AZ129" i="2"/>
  <c r="BA129" i="2"/>
  <c r="BC129" i="2"/>
  <c r="AW129" i="2"/>
  <c r="BB129" i="2"/>
  <c r="AZ132" i="2"/>
  <c r="BF132" i="2"/>
  <c r="BA132" i="2"/>
  <c r="BB132" i="2"/>
  <c r="BC132" i="2"/>
  <c r="AW132" i="2"/>
  <c r="BE132" i="2"/>
  <c r="AX132" i="2"/>
  <c r="AY132" i="2"/>
  <c r="BD132" i="2"/>
  <c r="AW82" i="2"/>
  <c r="BE82" i="2"/>
  <c r="AX82" i="2"/>
  <c r="BF82" i="2"/>
  <c r="AZ82" i="2"/>
  <c r="BB82" i="2"/>
  <c r="AY82" i="2"/>
  <c r="BC82" i="2"/>
  <c r="BA82" i="2"/>
  <c r="BD82" i="2"/>
  <c r="AM122" i="2"/>
  <c r="AN122" i="2"/>
  <c r="AO122" i="2"/>
  <c r="AP122" i="2"/>
  <c r="AK122" i="2"/>
  <c r="AL122" i="2"/>
  <c r="AZ114" i="2"/>
  <c r="AX114" i="2"/>
  <c r="AY114" i="2"/>
  <c r="BA114" i="2"/>
  <c r="BB114" i="2"/>
  <c r="BC114" i="2"/>
  <c r="BE114" i="2"/>
  <c r="AW114" i="2"/>
  <c r="BD114" i="2"/>
  <c r="BF114" i="2"/>
  <c r="AP128" i="2"/>
  <c r="AK128" i="2"/>
  <c r="AL128" i="2"/>
  <c r="AM128" i="2"/>
  <c r="AN128" i="2"/>
  <c r="AO128" i="2"/>
  <c r="BF105" i="2"/>
  <c r="BC105" i="2"/>
  <c r="BB105" i="2"/>
  <c r="BD105" i="2"/>
  <c r="BE105" i="2"/>
  <c r="AW105" i="2"/>
  <c r="AY105" i="2"/>
  <c r="BA105" i="2"/>
  <c r="AX105" i="2"/>
  <c r="AZ105" i="2"/>
  <c r="AO139" i="2"/>
  <c r="AP139" i="2"/>
  <c r="AK139" i="2"/>
  <c r="AL139" i="2"/>
  <c r="AM139" i="2"/>
  <c r="AN139" i="2"/>
  <c r="AZ120" i="2"/>
  <c r="BF120" i="2"/>
  <c r="BA120" i="2"/>
  <c r="BB120" i="2"/>
  <c r="BC120" i="2"/>
  <c r="AW120" i="2"/>
  <c r="BE120" i="2"/>
  <c r="AX120" i="2"/>
  <c r="AY120" i="2"/>
  <c r="BD120" i="2"/>
  <c r="AN112" i="2"/>
  <c r="AO112" i="2"/>
  <c r="AP112" i="2"/>
  <c r="AK112" i="2"/>
  <c r="AM112" i="2"/>
  <c r="AL112" i="2"/>
  <c r="BB93" i="2"/>
  <c r="BD93" i="2"/>
  <c r="BA93" i="2"/>
  <c r="AW93" i="2"/>
  <c r="BC93" i="2"/>
  <c r="BE93" i="2"/>
  <c r="AX93" i="2"/>
  <c r="BF93" i="2"/>
  <c r="AY93" i="2"/>
  <c r="AZ93" i="2"/>
  <c r="AK91" i="2"/>
  <c r="AM91" i="2"/>
  <c r="AN91" i="2"/>
  <c r="AO91" i="2"/>
  <c r="AL91" i="2"/>
  <c r="AP91" i="2"/>
  <c r="AP110" i="2"/>
  <c r="AK110" i="2"/>
  <c r="AL110" i="2"/>
  <c r="AO110" i="2"/>
  <c r="AM110" i="2"/>
  <c r="AN110" i="2"/>
  <c r="AW91" i="2"/>
  <c r="AZ91" i="2"/>
  <c r="BE91" i="2"/>
  <c r="BA91" i="2"/>
  <c r="AY91" i="2"/>
  <c r="BB91" i="2"/>
  <c r="BC91" i="2"/>
  <c r="BD91" i="2"/>
  <c r="AX91" i="2"/>
  <c r="BF91" i="2"/>
  <c r="AO69" i="2"/>
  <c r="AK69" i="2"/>
  <c r="AN69" i="2"/>
  <c r="AP69" i="2"/>
  <c r="AL69" i="2"/>
  <c r="AM69" i="2"/>
  <c r="BE33" i="2"/>
  <c r="AX33" i="2"/>
  <c r="BF33" i="2"/>
  <c r="AY33" i="2"/>
  <c r="BA33" i="2"/>
  <c r="BC33" i="2"/>
  <c r="AZ33" i="2"/>
  <c r="BD33" i="2"/>
  <c r="BB33" i="2"/>
  <c r="AW33" i="2"/>
  <c r="BD25" i="2"/>
  <c r="BB25" i="2"/>
  <c r="AW25" i="2"/>
  <c r="BE25" i="2"/>
  <c r="AX25" i="2"/>
  <c r="BF25" i="2"/>
  <c r="AY25" i="2"/>
  <c r="BA25" i="2"/>
  <c r="BC25" i="2"/>
  <c r="AZ25" i="2"/>
  <c r="AO98" i="2"/>
  <c r="AK98" i="2"/>
  <c r="AL98" i="2"/>
  <c r="AM98" i="2"/>
  <c r="AN98" i="2"/>
  <c r="AP98" i="2"/>
  <c r="BE79" i="2"/>
  <c r="BA79" i="2"/>
  <c r="AY79" i="2"/>
  <c r="BB79" i="2"/>
  <c r="BC79" i="2"/>
  <c r="BD79" i="2"/>
  <c r="AX79" i="2"/>
  <c r="AW79" i="2"/>
  <c r="AZ79" i="2"/>
  <c r="BF79" i="2"/>
  <c r="BA62" i="2"/>
  <c r="BD62" i="2"/>
  <c r="BB62" i="2"/>
  <c r="AW62" i="2"/>
  <c r="BE62" i="2"/>
  <c r="AY62" i="2"/>
  <c r="BF62" i="2"/>
  <c r="BC62" i="2"/>
  <c r="AX62" i="2"/>
  <c r="AZ62" i="2"/>
  <c r="AM47" i="2"/>
  <c r="AN47" i="2"/>
  <c r="AO47" i="2"/>
  <c r="AL47" i="2"/>
  <c r="AP47" i="2"/>
  <c r="AK47" i="2"/>
  <c r="BE28" i="2"/>
  <c r="BD28" i="2"/>
  <c r="BF28" i="2"/>
  <c r="AX28" i="2"/>
  <c r="AY28" i="2"/>
  <c r="AZ28" i="2"/>
  <c r="BA28" i="2"/>
  <c r="BC28" i="2"/>
  <c r="BB28" i="2"/>
  <c r="AW28" i="2"/>
  <c r="AY71" i="2"/>
  <c r="BC71" i="2"/>
  <c r="BF71" i="2"/>
  <c r="AX71" i="2"/>
  <c r="AZ71" i="2"/>
  <c r="BB71" i="2"/>
  <c r="BD71" i="2"/>
  <c r="BA71" i="2"/>
  <c r="AW71" i="2"/>
  <c r="BE71" i="2"/>
  <c r="AO26" i="2"/>
  <c r="AK26" i="2"/>
  <c r="AL26" i="2"/>
  <c r="AM26" i="2"/>
  <c r="AP26" i="2"/>
  <c r="AN26" i="2"/>
  <c r="AX50" i="2"/>
  <c r="BA50" i="2"/>
  <c r="BF50" i="2"/>
  <c r="BC50" i="2"/>
  <c r="BD50" i="2"/>
  <c r="AW50" i="2"/>
  <c r="BE50" i="2"/>
  <c r="AY50" i="2"/>
  <c r="AZ50" i="2"/>
  <c r="BB50" i="2"/>
  <c r="BE61" i="2"/>
  <c r="BD61" i="2"/>
  <c r="AX61" i="2"/>
  <c r="BF61" i="2"/>
  <c r="AY61" i="2"/>
  <c r="BA61" i="2"/>
  <c r="AZ61" i="2"/>
  <c r="BB61" i="2"/>
  <c r="AW61" i="2"/>
  <c r="BC61" i="2"/>
  <c r="AP16" i="2"/>
  <c r="AL16" i="2"/>
  <c r="AN16" i="2"/>
  <c r="AK16" i="2"/>
  <c r="AM16" i="2"/>
  <c r="AO16" i="2"/>
  <c r="AK19" i="2"/>
  <c r="AM19" i="2"/>
  <c r="AN19" i="2"/>
  <c r="AO19" i="2"/>
  <c r="AP19" i="2"/>
  <c r="AL19" i="2"/>
  <c r="AW51" i="2"/>
  <c r="BE51" i="2"/>
  <c r="BD51" i="2"/>
  <c r="BF51" i="2"/>
  <c r="AY51" i="2"/>
  <c r="BA51" i="2"/>
  <c r="AX51" i="2"/>
  <c r="BB51" i="2"/>
  <c r="AZ51" i="2"/>
  <c r="BC51" i="2"/>
  <c r="BB30" i="2"/>
  <c r="AZ30" i="2"/>
  <c r="BC30" i="2"/>
  <c r="BD30" i="2"/>
  <c r="AW30" i="2"/>
  <c r="BE30" i="2"/>
  <c r="AY30" i="2"/>
  <c r="BF30" i="2"/>
  <c r="BA30" i="2"/>
  <c r="AX30" i="2"/>
  <c r="AW340" i="2"/>
  <c r="BE340" i="2"/>
  <c r="BF340" i="2"/>
  <c r="AX340" i="2"/>
  <c r="AZ340" i="2"/>
  <c r="AY340" i="2"/>
  <c r="BA340" i="2"/>
  <c r="BC340" i="2"/>
  <c r="BB340" i="2"/>
  <c r="BD340" i="2"/>
  <c r="AP322" i="2"/>
  <c r="AK322" i="2"/>
  <c r="AL322" i="2"/>
  <c r="AM322" i="2"/>
  <c r="AN322" i="2"/>
  <c r="AO322" i="2"/>
  <c r="AO261" i="2"/>
  <c r="AP261" i="2"/>
  <c r="AN261" i="2"/>
  <c r="AK261" i="2"/>
  <c r="AL261" i="2"/>
  <c r="AM261" i="2"/>
  <c r="AL362" i="2"/>
  <c r="AM362" i="2"/>
  <c r="AN362" i="2"/>
  <c r="AP362" i="2"/>
  <c r="AO362" i="2"/>
  <c r="AK362" i="2"/>
  <c r="BB343" i="2"/>
  <c r="BA343" i="2"/>
  <c r="BC343" i="2"/>
  <c r="BE343" i="2"/>
  <c r="BD343" i="2"/>
  <c r="AY343" i="2"/>
  <c r="BF343" i="2"/>
  <c r="AW343" i="2"/>
  <c r="AX343" i="2"/>
  <c r="AZ343" i="2"/>
  <c r="AZ308" i="2"/>
  <c r="BD308" i="2"/>
  <c r="BA308" i="2"/>
  <c r="AY308" i="2"/>
  <c r="BB308" i="2"/>
  <c r="AW308" i="2"/>
  <c r="BE308" i="2"/>
  <c r="AX308" i="2"/>
  <c r="BF308" i="2"/>
  <c r="BC308" i="2"/>
  <c r="AW370" i="2"/>
  <c r="BC370" i="2"/>
  <c r="BE370" i="2"/>
  <c r="BD370" i="2"/>
  <c r="BA370" i="2"/>
  <c r="BF370" i="2"/>
  <c r="AX370" i="2"/>
  <c r="AY370" i="2"/>
  <c r="AZ370" i="2"/>
  <c r="BB370" i="2"/>
  <c r="AP326" i="2"/>
  <c r="AK326" i="2"/>
  <c r="AL326" i="2"/>
  <c r="AM326" i="2"/>
  <c r="AN326" i="2"/>
  <c r="AO326" i="2"/>
  <c r="AX300" i="2"/>
  <c r="BF300" i="2"/>
  <c r="AY300" i="2"/>
  <c r="BC300" i="2"/>
  <c r="AZ300" i="2"/>
  <c r="BD300" i="2"/>
  <c r="BA300" i="2"/>
  <c r="BB300" i="2"/>
  <c r="AW300" i="2"/>
  <c r="BE300" i="2"/>
  <c r="AX321" i="2"/>
  <c r="BE321" i="2"/>
  <c r="BF321" i="2"/>
  <c r="AW321" i="2"/>
  <c r="AY321" i="2"/>
  <c r="AZ321" i="2"/>
  <c r="BC321" i="2"/>
  <c r="BD321" i="2"/>
  <c r="BA321" i="2"/>
  <c r="BB321" i="2"/>
  <c r="AK276" i="2"/>
  <c r="AL276" i="2"/>
  <c r="AM276" i="2"/>
  <c r="AN276" i="2"/>
  <c r="AO276" i="2"/>
  <c r="AP276" i="2"/>
  <c r="AM216" i="2"/>
  <c r="AN216" i="2"/>
  <c r="AO216" i="2"/>
  <c r="AP216" i="2"/>
  <c r="AK216" i="2"/>
  <c r="AL216" i="2"/>
  <c r="AN306" i="2"/>
  <c r="AO306" i="2"/>
  <c r="AP306" i="2"/>
  <c r="AK306" i="2"/>
  <c r="AL306" i="2"/>
  <c r="AM306" i="2"/>
  <c r="BD287" i="2"/>
  <c r="AY287" i="2"/>
  <c r="BA287" i="2"/>
  <c r="BF287" i="2"/>
  <c r="BB287" i="2"/>
  <c r="AW287" i="2"/>
  <c r="AZ287" i="2"/>
  <c r="BC287" i="2"/>
  <c r="BE287" i="2"/>
  <c r="AX287" i="2"/>
  <c r="BA207" i="2"/>
  <c r="BB207" i="2"/>
  <c r="BD207" i="2"/>
  <c r="BC207" i="2"/>
  <c r="AW207" i="2"/>
  <c r="AY207" i="2"/>
  <c r="AZ207" i="2"/>
  <c r="BE207" i="2"/>
  <c r="AX207" i="2"/>
  <c r="BF207" i="2"/>
  <c r="AP309" i="2"/>
  <c r="AK309" i="2"/>
  <c r="AL309" i="2"/>
  <c r="AM309" i="2"/>
  <c r="AN309" i="2"/>
  <c r="AO309" i="2"/>
  <c r="BD290" i="2"/>
  <c r="AY290" i="2"/>
  <c r="BE290" i="2"/>
  <c r="BF290" i="2"/>
  <c r="AW290" i="2"/>
  <c r="BC290" i="2"/>
  <c r="BB290" i="2"/>
  <c r="AZ290" i="2"/>
  <c r="BA290" i="2"/>
  <c r="AX290" i="2"/>
  <c r="BC263" i="2"/>
  <c r="AX263" i="2"/>
  <c r="BF263" i="2"/>
  <c r="BE263" i="2"/>
  <c r="AZ263" i="2"/>
  <c r="BA263" i="2"/>
  <c r="BB263" i="2"/>
  <c r="BD263" i="2"/>
  <c r="AW263" i="2"/>
  <c r="AY263" i="2"/>
  <c r="BF309" i="2"/>
  <c r="BE309" i="2"/>
  <c r="AZ309" i="2"/>
  <c r="BC309" i="2"/>
  <c r="BD309" i="2"/>
  <c r="AY309" i="2"/>
  <c r="AW309" i="2"/>
  <c r="BA309" i="2"/>
  <c r="BB309" i="2"/>
  <c r="AX309" i="2"/>
  <c r="AZ266" i="2"/>
  <c r="BB266" i="2"/>
  <c r="AY266" i="2"/>
  <c r="AX266" i="2"/>
  <c r="BF266" i="2"/>
  <c r="BA266" i="2"/>
  <c r="BC266" i="2"/>
  <c r="BD266" i="2"/>
  <c r="AW266" i="2"/>
  <c r="BE266" i="2"/>
  <c r="AZ280" i="2"/>
  <c r="BC280" i="2"/>
  <c r="BF280" i="2"/>
  <c r="AW280" i="2"/>
  <c r="AX280" i="2"/>
  <c r="BA280" i="2"/>
  <c r="BD280" i="2"/>
  <c r="BE280" i="2"/>
  <c r="AY280" i="2"/>
  <c r="BB280" i="2"/>
  <c r="AL256" i="2"/>
  <c r="AM256" i="2"/>
  <c r="AP256" i="2"/>
  <c r="AK256" i="2"/>
  <c r="AN256" i="2"/>
  <c r="AO256" i="2"/>
  <c r="AN302" i="2"/>
  <c r="AO302" i="2"/>
  <c r="AP302" i="2"/>
  <c r="AK302" i="2"/>
  <c r="AL302" i="2"/>
  <c r="AM302" i="2"/>
  <c r="AY283" i="2"/>
  <c r="AZ283" i="2"/>
  <c r="BC283" i="2"/>
  <c r="BF283" i="2"/>
  <c r="AW283" i="2"/>
  <c r="BA283" i="2"/>
  <c r="BD283" i="2"/>
  <c r="BB283" i="2"/>
  <c r="BE283" i="2"/>
  <c r="AX283" i="2"/>
  <c r="AN251" i="2"/>
  <c r="AO251" i="2"/>
  <c r="AL251" i="2"/>
  <c r="AP251" i="2"/>
  <c r="AK251" i="2"/>
  <c r="AM251" i="2"/>
  <c r="AK211" i="2"/>
  <c r="AL211" i="2"/>
  <c r="AM211" i="2"/>
  <c r="AN211" i="2"/>
  <c r="AO211" i="2"/>
  <c r="AP211" i="2"/>
  <c r="AN170" i="2"/>
  <c r="AP170" i="2"/>
  <c r="AK170" i="2"/>
  <c r="AL170" i="2"/>
  <c r="AM170" i="2"/>
  <c r="AO170" i="2"/>
  <c r="AX251" i="2"/>
  <c r="BF251" i="2"/>
  <c r="AW251" i="2"/>
  <c r="AZ251" i="2"/>
  <c r="AY251" i="2"/>
  <c r="BA251" i="2"/>
  <c r="BE251" i="2"/>
  <c r="BB251" i="2"/>
  <c r="BC251" i="2"/>
  <c r="BD251" i="2"/>
  <c r="BA209" i="2"/>
  <c r="BF209" i="2"/>
  <c r="BB209" i="2"/>
  <c r="AW209" i="2"/>
  <c r="BE209" i="2"/>
  <c r="AX209" i="2"/>
  <c r="AY209" i="2"/>
  <c r="BC209" i="2"/>
  <c r="AZ209" i="2"/>
  <c r="BD209" i="2"/>
  <c r="AN233" i="2"/>
  <c r="AO233" i="2"/>
  <c r="AK233" i="2"/>
  <c r="AM233" i="2"/>
  <c r="AP233" i="2"/>
  <c r="AL233" i="2"/>
  <c r="BF214" i="2"/>
  <c r="BD214" i="2"/>
  <c r="AY214" i="2"/>
  <c r="AZ214" i="2"/>
  <c r="BC214" i="2"/>
  <c r="AW214" i="2"/>
  <c r="BA214" i="2"/>
  <c r="BB214" i="2"/>
  <c r="AX214" i="2"/>
  <c r="BE214" i="2"/>
  <c r="AL244" i="2"/>
  <c r="AM244" i="2"/>
  <c r="AO244" i="2"/>
  <c r="AP244" i="2"/>
  <c r="AK244" i="2"/>
  <c r="AN244" i="2"/>
  <c r="BD225" i="2"/>
  <c r="AZ225" i="2"/>
  <c r="BC225" i="2"/>
  <c r="BA225" i="2"/>
  <c r="BF225" i="2"/>
  <c r="AW225" i="2"/>
  <c r="BE225" i="2"/>
  <c r="AX225" i="2"/>
  <c r="AY225" i="2"/>
  <c r="BB225" i="2"/>
  <c r="AZ159" i="2"/>
  <c r="BB159" i="2"/>
  <c r="AX159" i="2"/>
  <c r="BC159" i="2"/>
  <c r="BA159" i="2"/>
  <c r="AW159" i="2"/>
  <c r="BE159" i="2"/>
  <c r="AY159" i="2"/>
  <c r="BD159" i="2"/>
  <c r="BF159" i="2"/>
  <c r="BF236" i="2"/>
  <c r="BE236" i="2"/>
  <c r="AY236" i="2"/>
  <c r="AZ236" i="2"/>
  <c r="BA236" i="2"/>
  <c r="BB236" i="2"/>
  <c r="BD236" i="2"/>
  <c r="AW236" i="2"/>
  <c r="AX236" i="2"/>
  <c r="BC236" i="2"/>
  <c r="AM196" i="2"/>
  <c r="AN196" i="2"/>
  <c r="AO196" i="2"/>
  <c r="AP196" i="2"/>
  <c r="AK196" i="2"/>
  <c r="AL196" i="2"/>
  <c r="AX250" i="2"/>
  <c r="BF250" i="2"/>
  <c r="AZ250" i="2"/>
  <c r="BB250" i="2"/>
  <c r="AY250" i="2"/>
  <c r="BD250" i="2"/>
  <c r="AW250" i="2"/>
  <c r="BC250" i="2"/>
  <c r="BE250" i="2"/>
  <c r="BA250" i="2"/>
  <c r="AK207" i="2"/>
  <c r="AL207" i="2"/>
  <c r="AO207" i="2"/>
  <c r="AP207" i="2"/>
  <c r="AM207" i="2"/>
  <c r="AN207" i="2"/>
  <c r="AM178" i="2"/>
  <c r="AN178" i="2"/>
  <c r="AO178" i="2"/>
  <c r="AL178" i="2"/>
  <c r="AP178" i="2"/>
  <c r="AK178" i="2"/>
  <c r="AK189" i="2"/>
  <c r="AM189" i="2"/>
  <c r="AO189" i="2"/>
  <c r="AP189" i="2"/>
  <c r="AN189" i="2"/>
  <c r="AL189" i="2"/>
  <c r="BD170" i="2"/>
  <c r="BF170" i="2"/>
  <c r="AX170" i="2"/>
  <c r="AY170" i="2"/>
  <c r="AW170" i="2"/>
  <c r="AZ170" i="2"/>
  <c r="BE170" i="2"/>
  <c r="BC170" i="2"/>
  <c r="BA170" i="2"/>
  <c r="BB170" i="2"/>
  <c r="AK147" i="2"/>
  <c r="AO147" i="2"/>
  <c r="AP147" i="2"/>
  <c r="AL147" i="2"/>
  <c r="AM147" i="2"/>
  <c r="AN147" i="2"/>
  <c r="AY155" i="2"/>
  <c r="AX155" i="2"/>
  <c r="AZ155" i="2"/>
  <c r="BA155" i="2"/>
  <c r="BD155" i="2"/>
  <c r="BC155" i="2"/>
  <c r="AW155" i="2"/>
  <c r="BE155" i="2"/>
  <c r="BF155" i="2"/>
  <c r="BB155" i="2"/>
  <c r="AX103" i="2"/>
  <c r="BF103" i="2"/>
  <c r="AW103" i="2"/>
  <c r="AY103" i="2"/>
  <c r="BA103" i="2"/>
  <c r="BD103" i="2"/>
  <c r="BB103" i="2"/>
  <c r="BE103" i="2"/>
  <c r="BC103" i="2"/>
  <c r="AZ103" i="2"/>
  <c r="AZ192" i="2"/>
  <c r="BD192" i="2"/>
  <c r="BB192" i="2"/>
  <c r="BA192" i="2"/>
  <c r="BC192" i="2"/>
  <c r="BF192" i="2"/>
  <c r="AX192" i="2"/>
  <c r="AW192" i="2"/>
  <c r="AY192" i="2"/>
  <c r="BE192" i="2"/>
  <c r="AP144" i="2"/>
  <c r="AK144" i="2"/>
  <c r="AL144" i="2"/>
  <c r="AM144" i="2"/>
  <c r="AN144" i="2"/>
  <c r="AO144" i="2"/>
  <c r="AO158" i="2"/>
  <c r="AP158" i="2"/>
  <c r="AN158" i="2"/>
  <c r="AK158" i="2"/>
  <c r="AL158" i="2"/>
  <c r="AM158" i="2"/>
  <c r="AL169" i="2"/>
  <c r="AN169" i="2"/>
  <c r="AO169" i="2"/>
  <c r="AP169" i="2"/>
  <c r="AK169" i="2"/>
  <c r="AM169" i="2"/>
  <c r="AP164" i="2"/>
  <c r="AL164" i="2"/>
  <c r="AM164" i="2"/>
  <c r="AN164" i="2"/>
  <c r="AO164" i="2"/>
  <c r="AK164" i="2"/>
  <c r="AL137" i="2"/>
  <c r="AM137" i="2"/>
  <c r="AN137" i="2"/>
  <c r="AO137" i="2"/>
  <c r="AP137" i="2"/>
  <c r="AK137" i="2"/>
  <c r="BC118" i="2"/>
  <c r="BE118" i="2"/>
  <c r="BF118" i="2"/>
  <c r="AW118" i="2"/>
  <c r="AY118" i="2"/>
  <c r="BD118" i="2"/>
  <c r="AX118" i="2"/>
  <c r="AZ118" i="2"/>
  <c r="BA118" i="2"/>
  <c r="BB118" i="2"/>
  <c r="AN124" i="2"/>
  <c r="AO124" i="2"/>
  <c r="AP124" i="2"/>
  <c r="AK124" i="2"/>
  <c r="AL124" i="2"/>
  <c r="AM124" i="2"/>
  <c r="AM93" i="2"/>
  <c r="AO93" i="2"/>
  <c r="AK93" i="2"/>
  <c r="AL93" i="2"/>
  <c r="AN93" i="2"/>
  <c r="AP93" i="2"/>
  <c r="AL127" i="2"/>
  <c r="AM127" i="2"/>
  <c r="AN127" i="2"/>
  <c r="AO127" i="2"/>
  <c r="AP127" i="2"/>
  <c r="AK127" i="2"/>
  <c r="AW75" i="2"/>
  <c r="BD75" i="2"/>
  <c r="BE75" i="2"/>
  <c r="AX75" i="2"/>
  <c r="AY75" i="2"/>
  <c r="AZ75" i="2"/>
  <c r="BB75" i="2"/>
  <c r="BC75" i="2"/>
  <c r="BA75" i="2"/>
  <c r="BF75" i="2"/>
  <c r="BD143" i="2"/>
  <c r="AW143" i="2"/>
  <c r="BE143" i="2"/>
  <c r="AY143" i="2"/>
  <c r="AX143" i="2"/>
  <c r="BA143" i="2"/>
  <c r="BF143" i="2"/>
  <c r="BB143" i="2"/>
  <c r="AZ143" i="2"/>
  <c r="BC143" i="2"/>
  <c r="AO103" i="2"/>
  <c r="AP103" i="2"/>
  <c r="AL103" i="2"/>
  <c r="AK103" i="2"/>
  <c r="AM103" i="2"/>
  <c r="AN103" i="2"/>
  <c r="AN115" i="2"/>
  <c r="AK115" i="2"/>
  <c r="AO115" i="2"/>
  <c r="AP115" i="2"/>
  <c r="AL115" i="2"/>
  <c r="AM115" i="2"/>
  <c r="AM88" i="2"/>
  <c r="AO88" i="2"/>
  <c r="AP88" i="2"/>
  <c r="AL88" i="2"/>
  <c r="AN88" i="2"/>
  <c r="AK88" i="2"/>
  <c r="AN60" i="2"/>
  <c r="AK60" i="2"/>
  <c r="AM60" i="2"/>
  <c r="AO60" i="2"/>
  <c r="AP60" i="2"/>
  <c r="AL60" i="2"/>
  <c r="AK86" i="2"/>
  <c r="AL86" i="2"/>
  <c r="AM86" i="2"/>
  <c r="AN86" i="2"/>
  <c r="AP86" i="2"/>
  <c r="AO86" i="2"/>
  <c r="BC67" i="2"/>
  <c r="AZ67" i="2"/>
  <c r="AW67" i="2"/>
  <c r="BE67" i="2"/>
  <c r="BB67" i="2"/>
  <c r="BD67" i="2"/>
  <c r="BF67" i="2"/>
  <c r="AY67" i="2"/>
  <c r="BA67" i="2"/>
  <c r="AX67" i="2"/>
  <c r="AM105" i="2"/>
  <c r="AO105" i="2"/>
  <c r="AK105" i="2"/>
  <c r="AL105" i="2"/>
  <c r="AN105" i="2"/>
  <c r="AP105" i="2"/>
  <c r="AX86" i="2"/>
  <c r="BF86" i="2"/>
  <c r="AZ86" i="2"/>
  <c r="BB86" i="2"/>
  <c r="AY86" i="2"/>
  <c r="BC86" i="2"/>
  <c r="BA86" i="2"/>
  <c r="BD86" i="2"/>
  <c r="AW86" i="2"/>
  <c r="BE86" i="2"/>
  <c r="AM61" i="2"/>
  <c r="AO61" i="2"/>
  <c r="AK61" i="2"/>
  <c r="AL61" i="2"/>
  <c r="AN61" i="2"/>
  <c r="AP61" i="2"/>
  <c r="BB84" i="2"/>
  <c r="AW84" i="2"/>
  <c r="AX84" i="2"/>
  <c r="BC84" i="2"/>
  <c r="BF84" i="2"/>
  <c r="BE84" i="2"/>
  <c r="AY84" i="2"/>
  <c r="AZ84" i="2"/>
  <c r="BD84" i="2"/>
  <c r="BA84" i="2"/>
  <c r="AP77" i="2"/>
  <c r="AM77" i="2"/>
  <c r="AO77" i="2"/>
  <c r="AK77" i="2"/>
  <c r="AL77" i="2"/>
  <c r="AN77" i="2"/>
  <c r="AK23" i="2"/>
  <c r="AM23" i="2"/>
  <c r="AN23" i="2"/>
  <c r="AO23" i="2"/>
  <c r="AL23" i="2"/>
  <c r="AP23" i="2"/>
  <c r="AP66" i="2"/>
  <c r="AO66" i="2"/>
  <c r="AK66" i="2"/>
  <c r="AL66" i="2"/>
  <c r="AM66" i="2"/>
  <c r="AN66" i="2"/>
  <c r="AX47" i="2"/>
  <c r="AZ47" i="2"/>
  <c r="BF47" i="2"/>
  <c r="AW47" i="2"/>
  <c r="BE47" i="2"/>
  <c r="BD47" i="2"/>
  <c r="AY47" i="2"/>
  <c r="BA47" i="2"/>
  <c r="BB47" i="2"/>
  <c r="BC47" i="2"/>
  <c r="AP45" i="2"/>
  <c r="AM45" i="2"/>
  <c r="AO45" i="2"/>
  <c r="AK45" i="2"/>
  <c r="AL45" i="2"/>
  <c r="AN45" i="2"/>
  <c r="AX26" i="2"/>
  <c r="BB26" i="2"/>
  <c r="AZ26" i="2"/>
  <c r="BA26" i="2"/>
  <c r="BC26" i="2"/>
  <c r="BD26" i="2"/>
  <c r="AW26" i="2"/>
  <c r="BE26" i="2"/>
  <c r="AY26" i="2"/>
  <c r="BF26" i="2"/>
  <c r="AM56" i="2"/>
  <c r="AO56" i="2"/>
  <c r="AP56" i="2"/>
  <c r="AL56" i="2"/>
  <c r="AN56" i="2"/>
  <c r="AK56" i="2"/>
  <c r="BE37" i="2"/>
  <c r="AX37" i="2"/>
  <c r="BF37" i="2"/>
  <c r="AY37" i="2"/>
  <c r="BA37" i="2"/>
  <c r="BC37" i="2"/>
  <c r="AZ37" i="2"/>
  <c r="BD37" i="2"/>
  <c r="BB37" i="2"/>
  <c r="AW37" i="2"/>
  <c r="AP46" i="2"/>
  <c r="AO46" i="2"/>
  <c r="AK46" i="2"/>
  <c r="AL46" i="2"/>
  <c r="AM46" i="2"/>
  <c r="AN46" i="2"/>
  <c r="AW27" i="2"/>
  <c r="BE27" i="2"/>
  <c r="BD27" i="2"/>
  <c r="AY27" i="2"/>
  <c r="BF27" i="2"/>
  <c r="AZ27" i="2"/>
  <c r="AX27" i="2"/>
  <c r="BA27" i="2"/>
  <c r="BB27" i="2"/>
  <c r="BC27" i="2"/>
  <c r="AO25" i="2"/>
  <c r="AK25" i="2"/>
  <c r="AL25" i="2"/>
  <c r="AN25" i="2"/>
  <c r="AP25" i="2"/>
  <c r="AM25" i="2"/>
  <c r="AP335" i="2"/>
  <c r="AK335" i="2"/>
  <c r="AL335" i="2"/>
  <c r="AM335" i="2"/>
  <c r="AN335" i="2"/>
  <c r="AO335" i="2"/>
  <c r="AY383" i="2"/>
  <c r="BA383" i="2"/>
  <c r="BB383" i="2"/>
  <c r="AX383" i="2"/>
  <c r="BF383" i="2"/>
  <c r="AZ383" i="2"/>
  <c r="BC383" i="2"/>
  <c r="BD383" i="2"/>
  <c r="AW383" i="2"/>
  <c r="BE383" i="2"/>
  <c r="AN338" i="2"/>
  <c r="AO338" i="2"/>
  <c r="AP338" i="2"/>
  <c r="AK338" i="2"/>
  <c r="AL338" i="2"/>
  <c r="AM338" i="2"/>
  <c r="AP305" i="2"/>
  <c r="AK305" i="2"/>
  <c r="AL305" i="2"/>
  <c r="AM305" i="2"/>
  <c r="AN305" i="2"/>
  <c r="AO305" i="2"/>
  <c r="AM365" i="2"/>
  <c r="AK365" i="2"/>
  <c r="AL365" i="2"/>
  <c r="AN365" i="2"/>
  <c r="AO365" i="2"/>
  <c r="AP365" i="2"/>
  <c r="BE346" i="2"/>
  <c r="AX346" i="2"/>
  <c r="BF346" i="2"/>
  <c r="BA346" i="2"/>
  <c r="AY346" i="2"/>
  <c r="AZ346" i="2"/>
  <c r="BD346" i="2"/>
  <c r="BB346" i="2"/>
  <c r="AW346" i="2"/>
  <c r="BC346" i="2"/>
  <c r="AO316" i="2"/>
  <c r="AP316" i="2"/>
  <c r="AK316" i="2"/>
  <c r="AL316" i="2"/>
  <c r="AM316" i="2"/>
  <c r="AN316" i="2"/>
  <c r="AX297" i="2"/>
  <c r="BF297" i="2"/>
  <c r="AY297" i="2"/>
  <c r="AZ297" i="2"/>
  <c r="BC297" i="2"/>
  <c r="BD297" i="2"/>
  <c r="AW297" i="2"/>
  <c r="BA297" i="2"/>
  <c r="BE297" i="2"/>
  <c r="BB297" i="2"/>
  <c r="AN287" i="2"/>
  <c r="AO287" i="2"/>
  <c r="AP287" i="2"/>
  <c r="AK287" i="2"/>
  <c r="AL287" i="2"/>
  <c r="AM287" i="2"/>
  <c r="AX260" i="2"/>
  <c r="BE260" i="2"/>
  <c r="AZ260" i="2"/>
  <c r="BA260" i="2"/>
  <c r="BB260" i="2"/>
  <c r="BD260" i="2"/>
  <c r="BC260" i="2"/>
  <c r="BF260" i="2"/>
  <c r="AY260" i="2"/>
  <c r="AW260" i="2"/>
  <c r="AN282" i="2"/>
  <c r="AO282" i="2"/>
  <c r="AP282" i="2"/>
  <c r="AK282" i="2"/>
  <c r="AL282" i="2"/>
  <c r="AM282" i="2"/>
  <c r="AM263" i="2"/>
  <c r="AO263" i="2"/>
  <c r="AN263" i="2"/>
  <c r="AP263" i="2"/>
  <c r="AK263" i="2"/>
  <c r="AL263" i="2"/>
  <c r="AX330" i="2"/>
  <c r="BA330" i="2"/>
  <c r="AY330" i="2"/>
  <c r="AZ330" i="2"/>
  <c r="BD330" i="2"/>
  <c r="AW330" i="2"/>
  <c r="BE330" i="2"/>
  <c r="BF330" i="2"/>
  <c r="BB330" i="2"/>
  <c r="BC330" i="2"/>
  <c r="AN285" i="2"/>
  <c r="AO285" i="2"/>
  <c r="AP285" i="2"/>
  <c r="AK285" i="2"/>
  <c r="AL285" i="2"/>
  <c r="AM285" i="2"/>
  <c r="AO304" i="2"/>
  <c r="AP304" i="2"/>
  <c r="AK304" i="2"/>
  <c r="AL304" i="2"/>
  <c r="AM304" i="2"/>
  <c r="AN304" i="2"/>
  <c r="BF285" i="2"/>
  <c r="BA285" i="2"/>
  <c r="BB285" i="2"/>
  <c r="AX285" i="2"/>
  <c r="AZ285" i="2"/>
  <c r="BC285" i="2"/>
  <c r="AY285" i="2"/>
  <c r="BD285" i="2"/>
  <c r="AW285" i="2"/>
  <c r="BE285" i="2"/>
  <c r="AN265" i="2"/>
  <c r="AO265" i="2"/>
  <c r="AP265" i="2"/>
  <c r="AK265" i="2"/>
  <c r="AL265" i="2"/>
  <c r="AM265" i="2"/>
  <c r="AN275" i="2"/>
  <c r="AO275" i="2"/>
  <c r="AP275" i="2"/>
  <c r="AK275" i="2"/>
  <c r="AL275" i="2"/>
  <c r="AM275" i="2"/>
  <c r="AO255" i="2"/>
  <c r="AL255" i="2"/>
  <c r="AM255" i="2"/>
  <c r="AP255" i="2"/>
  <c r="AK255" i="2"/>
  <c r="AN255" i="2"/>
  <c r="AN278" i="2"/>
  <c r="AO278" i="2"/>
  <c r="AP278" i="2"/>
  <c r="AK278" i="2"/>
  <c r="AL278" i="2"/>
  <c r="AM278" i="2"/>
  <c r="AP232" i="2"/>
  <c r="AN232" i="2"/>
  <c r="AK232" i="2"/>
  <c r="AL232" i="2"/>
  <c r="AM232" i="2"/>
  <c r="AO232" i="2"/>
  <c r="AW232" i="2"/>
  <c r="BE232" i="2"/>
  <c r="BF232" i="2"/>
  <c r="AX232" i="2"/>
  <c r="AZ232" i="2"/>
  <c r="BA232" i="2"/>
  <c r="BB232" i="2"/>
  <c r="BD232" i="2"/>
  <c r="AY232" i="2"/>
  <c r="BC232" i="2"/>
  <c r="AN246" i="2"/>
  <c r="AO246" i="2"/>
  <c r="AP246" i="2"/>
  <c r="AK246" i="2"/>
  <c r="AL246" i="2"/>
  <c r="AM246" i="2"/>
  <c r="BF227" i="2"/>
  <c r="BD227" i="2"/>
  <c r="AX227" i="2"/>
  <c r="AW227" i="2"/>
  <c r="AY227" i="2"/>
  <c r="BE227" i="2"/>
  <c r="BA227" i="2"/>
  <c r="AZ227" i="2"/>
  <c r="BB227" i="2"/>
  <c r="BC227" i="2"/>
  <c r="AO202" i="2"/>
  <c r="AP202" i="2"/>
  <c r="AK202" i="2"/>
  <c r="AL202" i="2"/>
  <c r="AM202" i="2"/>
  <c r="AN202" i="2"/>
  <c r="AW254" i="2"/>
  <c r="BE254" i="2"/>
  <c r="AX254" i="2"/>
  <c r="BF254" i="2"/>
  <c r="AZ254" i="2"/>
  <c r="BB254" i="2"/>
  <c r="AY254" i="2"/>
  <c r="BC254" i="2"/>
  <c r="BA254" i="2"/>
  <c r="BD254" i="2"/>
  <c r="AO208" i="2"/>
  <c r="AP208" i="2"/>
  <c r="AK208" i="2"/>
  <c r="AL208" i="2"/>
  <c r="AM208" i="2"/>
  <c r="AN208" i="2"/>
  <c r="AW265" i="2"/>
  <c r="BC265" i="2"/>
  <c r="BE265" i="2"/>
  <c r="AX265" i="2"/>
  <c r="BF265" i="2"/>
  <c r="AY265" i="2"/>
  <c r="AZ265" i="2"/>
  <c r="BB265" i="2"/>
  <c r="BD265" i="2"/>
  <c r="BA265" i="2"/>
  <c r="AK220" i="2"/>
  <c r="AL220" i="2"/>
  <c r="AM220" i="2"/>
  <c r="AO220" i="2"/>
  <c r="AP220" i="2"/>
  <c r="AN220" i="2"/>
  <c r="AO201" i="2"/>
  <c r="AP201" i="2"/>
  <c r="AK201" i="2"/>
  <c r="AL201" i="2"/>
  <c r="AM201" i="2"/>
  <c r="AN201" i="2"/>
  <c r="AK231" i="2"/>
  <c r="AM231" i="2"/>
  <c r="AN231" i="2"/>
  <c r="AO231" i="2"/>
  <c r="AL231" i="2"/>
  <c r="AP231" i="2"/>
  <c r="AY212" i="2"/>
  <c r="AX212" i="2"/>
  <c r="AZ212" i="2"/>
  <c r="BA212" i="2"/>
  <c r="BE212" i="2"/>
  <c r="BB212" i="2"/>
  <c r="BF212" i="2"/>
  <c r="BC212" i="2"/>
  <c r="AW212" i="2"/>
  <c r="BD212" i="2"/>
  <c r="AY223" i="2"/>
  <c r="BD223" i="2"/>
  <c r="AX223" i="2"/>
  <c r="AW223" i="2"/>
  <c r="AZ223" i="2"/>
  <c r="BE223" i="2"/>
  <c r="BA223" i="2"/>
  <c r="BB223" i="2"/>
  <c r="BC223" i="2"/>
  <c r="BF223" i="2"/>
  <c r="AO194" i="2"/>
  <c r="AP194" i="2"/>
  <c r="AM194" i="2"/>
  <c r="AN194" i="2"/>
  <c r="AK194" i="2"/>
  <c r="AL194" i="2"/>
  <c r="AK245" i="2"/>
  <c r="AL245" i="2"/>
  <c r="AM245" i="2"/>
  <c r="AP245" i="2"/>
  <c r="AN245" i="2"/>
  <c r="AO245" i="2"/>
  <c r="BB226" i="2"/>
  <c r="AX226" i="2"/>
  <c r="BD226" i="2"/>
  <c r="BF226" i="2"/>
  <c r="BE226" i="2"/>
  <c r="AY226" i="2"/>
  <c r="AW226" i="2"/>
  <c r="AZ226" i="2"/>
  <c r="BC226" i="2"/>
  <c r="BA226" i="2"/>
  <c r="AO205" i="2"/>
  <c r="AP205" i="2"/>
  <c r="AM205" i="2"/>
  <c r="AN205" i="2"/>
  <c r="AK205" i="2"/>
  <c r="AL205" i="2"/>
  <c r="AO165" i="2"/>
  <c r="AL165" i="2"/>
  <c r="AN165" i="2"/>
  <c r="AK165" i="2"/>
  <c r="AM165" i="2"/>
  <c r="AP165" i="2"/>
  <c r="AW173" i="2"/>
  <c r="AX173" i="2"/>
  <c r="AZ173" i="2"/>
  <c r="BA173" i="2"/>
  <c r="AY173" i="2"/>
  <c r="BB173" i="2"/>
  <c r="BC173" i="2"/>
  <c r="BE173" i="2"/>
  <c r="BF173" i="2"/>
  <c r="BD173" i="2"/>
  <c r="BE150" i="2"/>
  <c r="AX150" i="2"/>
  <c r="BF150" i="2"/>
  <c r="AY150" i="2"/>
  <c r="BC150" i="2"/>
  <c r="AZ150" i="2"/>
  <c r="BD150" i="2"/>
  <c r="BB150" i="2"/>
  <c r="AW150" i="2"/>
  <c r="BA150" i="2"/>
  <c r="AO187" i="2"/>
  <c r="AP187" i="2"/>
  <c r="AN187" i="2"/>
  <c r="AK187" i="2"/>
  <c r="AL187" i="2"/>
  <c r="AM187" i="2"/>
  <c r="AZ168" i="2"/>
  <c r="BA168" i="2"/>
  <c r="AY168" i="2"/>
  <c r="AW168" i="2"/>
  <c r="BB168" i="2"/>
  <c r="BE168" i="2"/>
  <c r="BD168" i="2"/>
  <c r="BF168" i="2"/>
  <c r="BC168" i="2"/>
  <c r="AX168" i="2"/>
  <c r="AO143" i="2"/>
  <c r="AP143" i="2"/>
  <c r="AK143" i="2"/>
  <c r="AL143" i="2"/>
  <c r="AM143" i="2"/>
  <c r="AN143" i="2"/>
  <c r="BA179" i="2"/>
  <c r="BB179" i="2"/>
  <c r="BD179" i="2"/>
  <c r="BE179" i="2"/>
  <c r="BC179" i="2"/>
  <c r="BF179" i="2"/>
  <c r="AY179" i="2"/>
  <c r="AX179" i="2"/>
  <c r="AZ179" i="2"/>
  <c r="AW179" i="2"/>
  <c r="AX100" i="2"/>
  <c r="BB100" i="2"/>
  <c r="BC100" i="2"/>
  <c r="AY100" i="2"/>
  <c r="BF100" i="2"/>
  <c r="BA100" i="2"/>
  <c r="BD100" i="2"/>
  <c r="AZ100" i="2"/>
  <c r="AW100" i="2"/>
  <c r="BE100" i="2"/>
  <c r="AO134" i="2"/>
  <c r="AP134" i="2"/>
  <c r="AM134" i="2"/>
  <c r="AN134" i="2"/>
  <c r="AK134" i="2"/>
  <c r="AL134" i="2"/>
  <c r="AM183" i="2"/>
  <c r="AO183" i="2"/>
  <c r="AP183" i="2"/>
  <c r="AK183" i="2"/>
  <c r="AL183" i="2"/>
  <c r="AN183" i="2"/>
  <c r="BD164" i="2"/>
  <c r="AW164" i="2"/>
  <c r="AY164" i="2"/>
  <c r="BA164" i="2"/>
  <c r="BE164" i="2"/>
  <c r="AZ164" i="2"/>
  <c r="BB164" i="2"/>
  <c r="BC164" i="2"/>
  <c r="BF164" i="2"/>
  <c r="AX164" i="2"/>
  <c r="AW141" i="2"/>
  <c r="BB141" i="2"/>
  <c r="BF141" i="2"/>
  <c r="AX141" i="2"/>
  <c r="AY141" i="2"/>
  <c r="AZ141" i="2"/>
  <c r="BA141" i="2"/>
  <c r="BC141" i="2"/>
  <c r="BD141" i="2"/>
  <c r="BE141" i="2"/>
  <c r="BD108" i="2"/>
  <c r="BE108" i="2"/>
  <c r="BF108" i="2"/>
  <c r="AW108" i="2"/>
  <c r="AX108" i="2"/>
  <c r="AY108" i="2"/>
  <c r="BA108" i="2"/>
  <c r="BC108" i="2"/>
  <c r="AZ108" i="2"/>
  <c r="BB108" i="2"/>
  <c r="AZ145" i="2"/>
  <c r="BA145" i="2"/>
  <c r="BC145" i="2"/>
  <c r="AW145" i="2"/>
  <c r="BB145" i="2"/>
  <c r="BE145" i="2"/>
  <c r="BD145" i="2"/>
  <c r="AX145" i="2"/>
  <c r="BF145" i="2"/>
  <c r="AY145" i="2"/>
  <c r="AZ92" i="2"/>
  <c r="BA92" i="2"/>
  <c r="BB92" i="2"/>
  <c r="BD92" i="2"/>
  <c r="BC92" i="2"/>
  <c r="AX92" i="2"/>
  <c r="BE92" i="2"/>
  <c r="BF92" i="2"/>
  <c r="AW92" i="2"/>
  <c r="AY92" i="2"/>
  <c r="BA68" i="2"/>
  <c r="AY68" i="2"/>
  <c r="AZ68" i="2"/>
  <c r="BC68" i="2"/>
  <c r="BB68" i="2"/>
  <c r="BD68" i="2"/>
  <c r="BE68" i="2"/>
  <c r="BF68" i="2"/>
  <c r="AW68" i="2"/>
  <c r="AX68" i="2"/>
  <c r="AP138" i="2"/>
  <c r="AK138" i="2"/>
  <c r="AL138" i="2"/>
  <c r="AM138" i="2"/>
  <c r="AN138" i="2"/>
  <c r="AO138" i="2"/>
  <c r="BE119" i="2"/>
  <c r="AY119" i="2"/>
  <c r="AX119" i="2"/>
  <c r="BA119" i="2"/>
  <c r="AZ119" i="2"/>
  <c r="BB119" i="2"/>
  <c r="BF119" i="2"/>
  <c r="BC119" i="2"/>
  <c r="BD119" i="2"/>
  <c r="AW119" i="2"/>
  <c r="BF130" i="2"/>
  <c r="AY130" i="2"/>
  <c r="BA130" i="2"/>
  <c r="BC130" i="2"/>
  <c r="AZ130" i="2"/>
  <c r="BD130" i="2"/>
  <c r="BB130" i="2"/>
  <c r="AW130" i="2"/>
  <c r="BE130" i="2"/>
  <c r="AX130" i="2"/>
  <c r="BC111" i="2"/>
  <c r="BB111" i="2"/>
  <c r="BE111" i="2"/>
  <c r="AX111" i="2"/>
  <c r="BD111" i="2"/>
  <c r="BF111" i="2"/>
  <c r="AW111" i="2"/>
  <c r="AY111" i="2"/>
  <c r="AZ111" i="2"/>
  <c r="BA111" i="2"/>
  <c r="BC125" i="2"/>
  <c r="AW125" i="2"/>
  <c r="BB125" i="2"/>
  <c r="BE125" i="2"/>
  <c r="BD125" i="2"/>
  <c r="AX125" i="2"/>
  <c r="BF125" i="2"/>
  <c r="AY125" i="2"/>
  <c r="AZ125" i="2"/>
  <c r="BA125" i="2"/>
  <c r="AL101" i="2"/>
  <c r="AM101" i="2"/>
  <c r="AO101" i="2"/>
  <c r="AK101" i="2"/>
  <c r="AN101" i="2"/>
  <c r="AP101" i="2"/>
  <c r="AW136" i="2"/>
  <c r="BE136" i="2"/>
  <c r="AX136" i="2"/>
  <c r="AY136" i="2"/>
  <c r="BD136" i="2"/>
  <c r="AZ136" i="2"/>
  <c r="BF136" i="2"/>
  <c r="BA136" i="2"/>
  <c r="BB136" i="2"/>
  <c r="BC136" i="2"/>
  <c r="AM113" i="2"/>
  <c r="AO113" i="2"/>
  <c r="AK113" i="2"/>
  <c r="AL113" i="2"/>
  <c r="AN113" i="2"/>
  <c r="AP113" i="2"/>
  <c r="AW109" i="2"/>
  <c r="AY109" i="2"/>
  <c r="AZ109" i="2"/>
  <c r="BA109" i="2"/>
  <c r="BD109" i="2"/>
  <c r="AX109" i="2"/>
  <c r="BC109" i="2"/>
  <c r="BF109" i="2"/>
  <c r="BE109" i="2"/>
  <c r="BB109" i="2"/>
  <c r="AP49" i="2"/>
  <c r="AM49" i="2"/>
  <c r="AO49" i="2"/>
  <c r="AK49" i="2"/>
  <c r="AL49" i="2"/>
  <c r="AN49" i="2"/>
  <c r="BC88" i="2"/>
  <c r="AX88" i="2"/>
  <c r="AW88" i="2"/>
  <c r="BF88" i="2"/>
  <c r="BE88" i="2"/>
  <c r="AY88" i="2"/>
  <c r="AZ88" i="2"/>
  <c r="BA88" i="2"/>
  <c r="BB88" i="2"/>
  <c r="BD88" i="2"/>
  <c r="AK59" i="2"/>
  <c r="AM59" i="2"/>
  <c r="AN59" i="2"/>
  <c r="AO59" i="2"/>
  <c r="AL59" i="2"/>
  <c r="AP59" i="2"/>
  <c r="BE107" i="2"/>
  <c r="AW107" i="2"/>
  <c r="AY107" i="2"/>
  <c r="AZ107" i="2"/>
  <c r="BC107" i="2"/>
  <c r="BB107" i="2"/>
  <c r="BA107" i="2"/>
  <c r="AX107" i="2"/>
  <c r="BD107" i="2"/>
  <c r="BF107" i="2"/>
  <c r="AP81" i="2"/>
  <c r="AM81" i="2"/>
  <c r="AO81" i="2"/>
  <c r="AK81" i="2"/>
  <c r="AL81" i="2"/>
  <c r="AN81" i="2"/>
  <c r="BA57" i="2"/>
  <c r="AZ57" i="2"/>
  <c r="BC57" i="2"/>
  <c r="AW57" i="2"/>
  <c r="BB57" i="2"/>
  <c r="BE57" i="2"/>
  <c r="BD57" i="2"/>
  <c r="AX57" i="2"/>
  <c r="BF57" i="2"/>
  <c r="AY57" i="2"/>
  <c r="BB89" i="2"/>
  <c r="BD89" i="2"/>
  <c r="AW89" i="2"/>
  <c r="BC89" i="2"/>
  <c r="BE89" i="2"/>
  <c r="AX89" i="2"/>
  <c r="BF89" i="2"/>
  <c r="AY89" i="2"/>
  <c r="AZ89" i="2"/>
  <c r="BA89" i="2"/>
  <c r="BE66" i="2"/>
  <c r="AX66" i="2"/>
  <c r="AZ66" i="2"/>
  <c r="BA66" i="2"/>
  <c r="BC66" i="2"/>
  <c r="BB66" i="2"/>
  <c r="BD66" i="2"/>
  <c r="BF66" i="2"/>
  <c r="AW66" i="2"/>
  <c r="AY66" i="2"/>
  <c r="AK79" i="2"/>
  <c r="AM79" i="2"/>
  <c r="AN79" i="2"/>
  <c r="AO79" i="2"/>
  <c r="AL79" i="2"/>
  <c r="AP79" i="2"/>
  <c r="BC95" i="2"/>
  <c r="AX95" i="2"/>
  <c r="BF95" i="2"/>
  <c r="BE95" i="2"/>
  <c r="AZ95" i="2"/>
  <c r="AW95" i="2"/>
  <c r="BA95" i="2"/>
  <c r="AY95" i="2"/>
  <c r="BB95" i="2"/>
  <c r="BD95" i="2"/>
  <c r="AK75" i="2"/>
  <c r="AM75" i="2"/>
  <c r="AN75" i="2"/>
  <c r="AO75" i="2"/>
  <c r="AL75" i="2"/>
  <c r="AP75" i="2"/>
  <c r="AP63" i="2"/>
  <c r="AK63" i="2"/>
  <c r="AM63" i="2"/>
  <c r="AN63" i="2"/>
  <c r="AO63" i="2"/>
  <c r="AL63" i="2"/>
  <c r="AZ44" i="2"/>
  <c r="BC44" i="2"/>
  <c r="BE44" i="2"/>
  <c r="AX44" i="2"/>
  <c r="BF44" i="2"/>
  <c r="AY44" i="2"/>
  <c r="BA44" i="2"/>
  <c r="BB44" i="2"/>
  <c r="BD44" i="2"/>
  <c r="AW44" i="2"/>
  <c r="AM42" i="2"/>
  <c r="AN42" i="2"/>
  <c r="AP42" i="2"/>
  <c r="AO42" i="2"/>
  <c r="AK42" i="2"/>
  <c r="AL42" i="2"/>
  <c r="AZ23" i="2"/>
  <c r="BF23" i="2"/>
  <c r="BB23" i="2"/>
  <c r="BD23" i="2"/>
  <c r="AX23" i="2"/>
  <c r="AY23" i="2"/>
  <c r="BA23" i="2"/>
  <c r="BC23" i="2"/>
  <c r="AW23" i="2"/>
  <c r="BE23" i="2"/>
  <c r="AL21" i="2"/>
  <c r="AN21" i="2"/>
  <c r="AP21" i="2"/>
  <c r="AM21" i="2"/>
  <c r="AO21" i="2"/>
  <c r="AK21" i="2"/>
  <c r="AK32" i="2"/>
  <c r="AM32" i="2"/>
  <c r="AO32" i="2"/>
  <c r="AP32" i="2"/>
  <c r="AL32" i="2"/>
  <c r="AN32" i="2"/>
  <c r="BF13" i="2"/>
  <c r="AY13" i="2"/>
  <c r="BA13" i="2"/>
  <c r="BC13" i="2"/>
  <c r="AZ13" i="2"/>
  <c r="BD13" i="2"/>
  <c r="BB13" i="2"/>
  <c r="AW13" i="2"/>
  <c r="BE13" i="2"/>
  <c r="AX13" i="2"/>
  <c r="BC16" i="2"/>
  <c r="AW16" i="2"/>
  <c r="BB16" i="2"/>
  <c r="BE16" i="2"/>
  <c r="BD16" i="2"/>
  <c r="AX16" i="2"/>
  <c r="BF16" i="2"/>
  <c r="AY16" i="2"/>
  <c r="AZ16" i="2"/>
  <c r="BA16" i="2"/>
  <c r="AM22" i="2"/>
  <c r="AN22" i="2"/>
  <c r="AP22" i="2"/>
  <c r="AO22" i="2"/>
  <c r="AK22" i="2"/>
  <c r="AL22" i="2"/>
  <c r="BD268" i="2"/>
  <c r="BC268" i="2"/>
  <c r="BF268" i="2"/>
  <c r="AX268" i="2"/>
  <c r="AY268" i="2"/>
  <c r="BB268" i="2"/>
  <c r="AZ268" i="2"/>
  <c r="AW268" i="2"/>
  <c r="BA268" i="2"/>
  <c r="BE268" i="2"/>
  <c r="AX356" i="2"/>
  <c r="AZ356" i="2"/>
  <c r="AY356" i="2"/>
  <c r="BB356" i="2"/>
  <c r="AW356" i="2"/>
  <c r="BE356" i="2"/>
  <c r="BD356" i="2"/>
  <c r="BF356" i="2"/>
  <c r="BC356" i="2"/>
  <c r="BA356" i="2"/>
  <c r="AN319" i="2"/>
  <c r="AO319" i="2"/>
  <c r="AP319" i="2"/>
  <c r="AK319" i="2"/>
  <c r="AL319" i="2"/>
  <c r="AM319" i="2"/>
  <c r="AO378" i="2"/>
  <c r="AK378" i="2"/>
  <c r="AL378" i="2"/>
  <c r="AM378" i="2"/>
  <c r="AN378" i="2"/>
  <c r="AP378" i="2"/>
  <c r="BF359" i="2"/>
  <c r="AW359" i="2"/>
  <c r="AX359" i="2"/>
  <c r="AZ359" i="2"/>
  <c r="BB359" i="2"/>
  <c r="BA359" i="2"/>
  <c r="BC359" i="2"/>
  <c r="BD359" i="2"/>
  <c r="AY359" i="2"/>
  <c r="BE359" i="2"/>
  <c r="BF304" i="2"/>
  <c r="AY304" i="2"/>
  <c r="AZ304" i="2"/>
  <c r="BC304" i="2"/>
  <c r="BA304" i="2"/>
  <c r="BD304" i="2"/>
  <c r="BB304" i="2"/>
  <c r="AW304" i="2"/>
  <c r="BE304" i="2"/>
  <c r="AX304" i="2"/>
  <c r="AL341" i="2"/>
  <c r="AM341" i="2"/>
  <c r="AN341" i="2"/>
  <c r="AO341" i="2"/>
  <c r="AP341" i="2"/>
  <c r="AK341" i="2"/>
  <c r="BE323" i="2"/>
  <c r="BF323" i="2"/>
  <c r="BB323" i="2"/>
  <c r="AW323" i="2"/>
  <c r="BC323" i="2"/>
  <c r="AX323" i="2"/>
  <c r="BD323" i="2"/>
  <c r="AY323" i="2"/>
  <c r="AZ323" i="2"/>
  <c r="BA323" i="2"/>
  <c r="AZ270" i="2"/>
  <c r="AY270" i="2"/>
  <c r="BA270" i="2"/>
  <c r="BB270" i="2"/>
  <c r="BC270" i="2"/>
  <c r="BF270" i="2"/>
  <c r="BD270" i="2"/>
  <c r="AX270" i="2"/>
  <c r="AW270" i="2"/>
  <c r="BE270" i="2"/>
  <c r="AM292" i="2"/>
  <c r="AN292" i="2"/>
  <c r="AO292" i="2"/>
  <c r="AP292" i="2"/>
  <c r="AK292" i="2"/>
  <c r="AL292" i="2"/>
  <c r="AY273" i="2"/>
  <c r="BC273" i="2"/>
  <c r="AW273" i="2"/>
  <c r="BD273" i="2"/>
  <c r="BE273" i="2"/>
  <c r="AZ273" i="2"/>
  <c r="AX273" i="2"/>
  <c r="BF273" i="2"/>
  <c r="BB273" i="2"/>
  <c r="BA273" i="2"/>
  <c r="AO259" i="2"/>
  <c r="AL259" i="2"/>
  <c r="AM259" i="2"/>
  <c r="AP259" i="2"/>
  <c r="AK259" i="2"/>
  <c r="AN259" i="2"/>
  <c r="BB303" i="2"/>
  <c r="BE303" i="2"/>
  <c r="AY303" i="2"/>
  <c r="AZ303" i="2"/>
  <c r="AW303" i="2"/>
  <c r="AX303" i="2"/>
  <c r="BA303" i="2"/>
  <c r="BC303" i="2"/>
  <c r="BD303" i="2"/>
  <c r="BF303" i="2"/>
  <c r="AL325" i="2"/>
  <c r="AM325" i="2"/>
  <c r="AN325" i="2"/>
  <c r="AO325" i="2"/>
  <c r="AP325" i="2"/>
  <c r="AK325" i="2"/>
  <c r="BA306" i="2"/>
  <c r="AZ306" i="2"/>
  <c r="BD306" i="2"/>
  <c r="BC306" i="2"/>
  <c r="AW306" i="2"/>
  <c r="AY306" i="2"/>
  <c r="BE306" i="2"/>
  <c r="AX306" i="2"/>
  <c r="BF306" i="2"/>
  <c r="BB306" i="2"/>
  <c r="AP250" i="2"/>
  <c r="AK250" i="2"/>
  <c r="AL250" i="2"/>
  <c r="AM250" i="2"/>
  <c r="AN250" i="2"/>
  <c r="AO250" i="2"/>
  <c r="AM280" i="2"/>
  <c r="AN280" i="2"/>
  <c r="AO280" i="2"/>
  <c r="AP280" i="2"/>
  <c r="AK280" i="2"/>
  <c r="AL280" i="2"/>
  <c r="AX258" i="2"/>
  <c r="BF258" i="2"/>
  <c r="AZ258" i="2"/>
  <c r="BB258" i="2"/>
  <c r="AY258" i="2"/>
  <c r="BC258" i="2"/>
  <c r="BA258" i="2"/>
  <c r="BD258" i="2"/>
  <c r="AW258" i="2"/>
  <c r="BE258" i="2"/>
  <c r="AN240" i="2"/>
  <c r="AK240" i="2"/>
  <c r="AL240" i="2"/>
  <c r="AM240" i="2"/>
  <c r="AO240" i="2"/>
  <c r="AP240" i="2"/>
  <c r="AX299" i="2"/>
  <c r="BA299" i="2"/>
  <c r="BE299" i="2"/>
  <c r="BB299" i="2"/>
  <c r="BF299" i="2"/>
  <c r="BC299" i="2"/>
  <c r="BD299" i="2"/>
  <c r="AY299" i="2"/>
  <c r="AZ299" i="2"/>
  <c r="AW299" i="2"/>
  <c r="AN227" i="2"/>
  <c r="AO227" i="2"/>
  <c r="AL227" i="2"/>
  <c r="AP227" i="2"/>
  <c r="AK227" i="2"/>
  <c r="AM227" i="2"/>
  <c r="BB267" i="2"/>
  <c r="BE267" i="2"/>
  <c r="BC267" i="2"/>
  <c r="AX267" i="2"/>
  <c r="BF267" i="2"/>
  <c r="AW267" i="2"/>
  <c r="AY267" i="2"/>
  <c r="AZ267" i="2"/>
  <c r="BA267" i="2"/>
  <c r="BD267" i="2"/>
  <c r="AK222" i="2"/>
  <c r="AL222" i="2"/>
  <c r="AM222" i="2"/>
  <c r="AN222" i="2"/>
  <c r="AO222" i="2"/>
  <c r="AP222" i="2"/>
  <c r="BB199" i="2"/>
  <c r="BD199" i="2"/>
  <c r="BC199" i="2"/>
  <c r="AW199" i="2"/>
  <c r="AY199" i="2"/>
  <c r="BE199" i="2"/>
  <c r="AX199" i="2"/>
  <c r="BF199" i="2"/>
  <c r="BA199" i="2"/>
  <c r="AZ199" i="2"/>
  <c r="AK249" i="2"/>
  <c r="AL249" i="2"/>
  <c r="AM249" i="2"/>
  <c r="AP249" i="2"/>
  <c r="AN249" i="2"/>
  <c r="AO249" i="2"/>
  <c r="AZ230" i="2"/>
  <c r="BA230" i="2"/>
  <c r="BD230" i="2"/>
  <c r="AY230" i="2"/>
  <c r="BB230" i="2"/>
  <c r="BC230" i="2"/>
  <c r="BE230" i="2"/>
  <c r="BF230" i="2"/>
  <c r="AW230" i="2"/>
  <c r="AX230" i="2"/>
  <c r="AO206" i="2"/>
  <c r="AP206" i="2"/>
  <c r="AK206" i="2"/>
  <c r="AL206" i="2"/>
  <c r="AM206" i="2"/>
  <c r="AN206" i="2"/>
  <c r="AN260" i="2"/>
  <c r="AO260" i="2"/>
  <c r="AL260" i="2"/>
  <c r="AM260" i="2"/>
  <c r="AP260" i="2"/>
  <c r="AK260" i="2"/>
  <c r="AX241" i="2"/>
  <c r="BF241" i="2"/>
  <c r="AY241" i="2"/>
  <c r="AZ241" i="2"/>
  <c r="BB241" i="2"/>
  <c r="BD241" i="2"/>
  <c r="BA241" i="2"/>
  <c r="AW241" i="2"/>
  <c r="BC241" i="2"/>
  <c r="BE241" i="2"/>
  <c r="BB252" i="2"/>
  <c r="BD252" i="2"/>
  <c r="AW252" i="2"/>
  <c r="AX252" i="2"/>
  <c r="BC252" i="2"/>
  <c r="BF252" i="2"/>
  <c r="BE252" i="2"/>
  <c r="AY252" i="2"/>
  <c r="AZ252" i="2"/>
  <c r="BA252" i="2"/>
  <c r="AO218" i="2"/>
  <c r="AP218" i="2"/>
  <c r="AK218" i="2"/>
  <c r="AL218" i="2"/>
  <c r="AM218" i="2"/>
  <c r="AN218" i="2"/>
  <c r="AO193" i="2"/>
  <c r="AP193" i="2"/>
  <c r="AM193" i="2"/>
  <c r="AN193" i="2"/>
  <c r="AL193" i="2"/>
  <c r="AK193" i="2"/>
  <c r="AL221" i="2"/>
  <c r="AP221" i="2"/>
  <c r="AM221" i="2"/>
  <c r="AN221" i="2"/>
  <c r="AO221" i="2"/>
  <c r="AK221" i="2"/>
  <c r="AW203" i="2"/>
  <c r="BB203" i="2"/>
  <c r="BE203" i="2"/>
  <c r="AX203" i="2"/>
  <c r="BF203" i="2"/>
  <c r="AY203" i="2"/>
  <c r="AZ203" i="2"/>
  <c r="BD203" i="2"/>
  <c r="BA203" i="2"/>
  <c r="BC203" i="2"/>
  <c r="AX175" i="2"/>
  <c r="AZ175" i="2"/>
  <c r="BA175" i="2"/>
  <c r="BB175" i="2"/>
  <c r="BC175" i="2"/>
  <c r="BD175" i="2"/>
  <c r="AY175" i="2"/>
  <c r="BF175" i="2"/>
  <c r="AW175" i="2"/>
  <c r="BE175" i="2"/>
  <c r="AX186" i="2"/>
  <c r="AW186" i="2"/>
  <c r="BA186" i="2"/>
  <c r="BE186" i="2"/>
  <c r="AY186" i="2"/>
  <c r="BB186" i="2"/>
  <c r="BD186" i="2"/>
  <c r="BF186" i="2"/>
  <c r="BC186" i="2"/>
  <c r="AZ186" i="2"/>
  <c r="AO136" i="2"/>
  <c r="AK136" i="2"/>
  <c r="AM136" i="2"/>
  <c r="AN136" i="2"/>
  <c r="AL136" i="2"/>
  <c r="AP136" i="2"/>
  <c r="AK168" i="2"/>
  <c r="AL168" i="2"/>
  <c r="AN168" i="2"/>
  <c r="AO168" i="2"/>
  <c r="AM168" i="2"/>
  <c r="AP168" i="2"/>
  <c r="BC208" i="2"/>
  <c r="BE208" i="2"/>
  <c r="BD208" i="2"/>
  <c r="AY208" i="2"/>
  <c r="BF208" i="2"/>
  <c r="AX208" i="2"/>
  <c r="BA208" i="2"/>
  <c r="AZ208" i="2"/>
  <c r="BB208" i="2"/>
  <c r="AW208" i="2"/>
  <c r="AL163" i="2"/>
  <c r="AM163" i="2"/>
  <c r="AP163" i="2"/>
  <c r="AK163" i="2"/>
  <c r="AN163" i="2"/>
  <c r="AO163" i="2"/>
  <c r="AL174" i="2"/>
  <c r="AM174" i="2"/>
  <c r="AO174" i="2"/>
  <c r="AN174" i="2"/>
  <c r="AP174" i="2"/>
  <c r="AK174" i="2"/>
  <c r="AO152" i="2"/>
  <c r="AP152" i="2"/>
  <c r="AK152" i="2"/>
  <c r="AL152" i="2"/>
  <c r="AM152" i="2"/>
  <c r="AN152" i="2"/>
  <c r="AO185" i="2"/>
  <c r="AP185" i="2"/>
  <c r="AM185" i="2"/>
  <c r="AN185" i="2"/>
  <c r="AK185" i="2"/>
  <c r="AL185" i="2"/>
  <c r="AY166" i="2"/>
  <c r="BA166" i="2"/>
  <c r="BC166" i="2"/>
  <c r="BD166" i="2"/>
  <c r="AZ166" i="2"/>
  <c r="AW166" i="2"/>
  <c r="BE166" i="2"/>
  <c r="BB166" i="2"/>
  <c r="BF166" i="2"/>
  <c r="AX166" i="2"/>
  <c r="AZ161" i="2"/>
  <c r="BD161" i="2"/>
  <c r="AY161" i="2"/>
  <c r="BE161" i="2"/>
  <c r="BC161" i="2"/>
  <c r="AW161" i="2"/>
  <c r="AX161" i="2"/>
  <c r="BA161" i="2"/>
  <c r="BB161" i="2"/>
  <c r="BF161" i="2"/>
  <c r="AN159" i="2"/>
  <c r="AO159" i="2"/>
  <c r="AP159" i="2"/>
  <c r="AK159" i="2"/>
  <c r="AL159" i="2"/>
  <c r="AM159" i="2"/>
  <c r="BE140" i="2"/>
  <c r="AZ140" i="2"/>
  <c r="BF140" i="2"/>
  <c r="BB140" i="2"/>
  <c r="BC140" i="2"/>
  <c r="AW140" i="2"/>
  <c r="BD140" i="2"/>
  <c r="AX140" i="2"/>
  <c r="AY140" i="2"/>
  <c r="BA140" i="2"/>
  <c r="BA134" i="2"/>
  <c r="BC134" i="2"/>
  <c r="AZ134" i="2"/>
  <c r="BD134" i="2"/>
  <c r="BB134" i="2"/>
  <c r="AW134" i="2"/>
  <c r="BE134" i="2"/>
  <c r="AX134" i="2"/>
  <c r="BF134" i="2"/>
  <c r="AY134" i="2"/>
  <c r="AK107" i="2"/>
  <c r="AL107" i="2"/>
  <c r="AM107" i="2"/>
  <c r="AN107" i="2"/>
  <c r="AO107" i="2"/>
  <c r="AP107" i="2"/>
  <c r="AK140" i="2"/>
  <c r="AL140" i="2"/>
  <c r="AM140" i="2"/>
  <c r="AN140" i="2"/>
  <c r="AO140" i="2"/>
  <c r="AP140" i="2"/>
  <c r="BC121" i="2"/>
  <c r="AW121" i="2"/>
  <c r="BB121" i="2"/>
  <c r="BE121" i="2"/>
  <c r="BD121" i="2"/>
  <c r="AX121" i="2"/>
  <c r="BF121" i="2"/>
  <c r="AY121" i="2"/>
  <c r="AZ121" i="2"/>
  <c r="BA121" i="2"/>
  <c r="BD124" i="2"/>
  <c r="AY124" i="2"/>
  <c r="AX124" i="2"/>
  <c r="AZ124" i="2"/>
  <c r="BF124" i="2"/>
  <c r="BA124" i="2"/>
  <c r="BB124" i="2"/>
  <c r="BC124" i="2"/>
  <c r="AW124" i="2"/>
  <c r="BE124" i="2"/>
  <c r="AK114" i="2"/>
  <c r="AL114" i="2"/>
  <c r="AM114" i="2"/>
  <c r="AN114" i="2"/>
  <c r="AP114" i="2"/>
  <c r="AO114" i="2"/>
  <c r="AL125" i="2"/>
  <c r="AM125" i="2"/>
  <c r="AN125" i="2"/>
  <c r="AO125" i="2"/>
  <c r="AP125" i="2"/>
  <c r="AK125" i="2"/>
  <c r="AX106" i="2"/>
  <c r="AY106" i="2"/>
  <c r="BB106" i="2"/>
  <c r="BD106" i="2"/>
  <c r="BA106" i="2"/>
  <c r="AZ106" i="2"/>
  <c r="BC106" i="2"/>
  <c r="BE106" i="2"/>
  <c r="BF106" i="2"/>
  <c r="AW106" i="2"/>
  <c r="AK120" i="2"/>
  <c r="AM120" i="2"/>
  <c r="AL120" i="2"/>
  <c r="AN120" i="2"/>
  <c r="AO120" i="2"/>
  <c r="AP120" i="2"/>
  <c r="AK100" i="2"/>
  <c r="AM100" i="2"/>
  <c r="AO100" i="2"/>
  <c r="AP100" i="2"/>
  <c r="AL100" i="2"/>
  <c r="AN100" i="2"/>
  <c r="AP131" i="2"/>
  <c r="AK131" i="2"/>
  <c r="AL131" i="2"/>
  <c r="AM131" i="2"/>
  <c r="AN131" i="2"/>
  <c r="AO131" i="2"/>
  <c r="AP104" i="2"/>
  <c r="AK104" i="2"/>
  <c r="AM104" i="2"/>
  <c r="AL104" i="2"/>
  <c r="AN104" i="2"/>
  <c r="AO104" i="2"/>
  <c r="AY85" i="2"/>
  <c r="AZ85" i="2"/>
  <c r="BB85" i="2"/>
  <c r="BD85" i="2"/>
  <c r="BA85" i="2"/>
  <c r="AW85" i="2"/>
  <c r="BC85" i="2"/>
  <c r="BE85" i="2"/>
  <c r="AX85" i="2"/>
  <c r="BF85" i="2"/>
  <c r="AM83" i="2"/>
  <c r="AN83" i="2"/>
  <c r="AO83" i="2"/>
  <c r="AP83" i="2"/>
  <c r="AL83" i="2"/>
  <c r="AK83" i="2"/>
  <c r="BD54" i="2"/>
  <c r="BB54" i="2"/>
  <c r="AW54" i="2"/>
  <c r="BE54" i="2"/>
  <c r="AY54" i="2"/>
  <c r="BF54" i="2"/>
  <c r="AX54" i="2"/>
  <c r="BA54" i="2"/>
  <c r="BC54" i="2"/>
  <c r="AZ54" i="2"/>
  <c r="AP102" i="2"/>
  <c r="AO102" i="2"/>
  <c r="AK102" i="2"/>
  <c r="AL102" i="2"/>
  <c r="AM102" i="2"/>
  <c r="AN102" i="2"/>
  <c r="AX83" i="2"/>
  <c r="BF83" i="2"/>
  <c r="AW83" i="2"/>
  <c r="AZ83" i="2"/>
  <c r="AY83" i="2"/>
  <c r="BA83" i="2"/>
  <c r="BE83" i="2"/>
  <c r="BB83" i="2"/>
  <c r="BC83" i="2"/>
  <c r="BD83" i="2"/>
  <c r="BA58" i="2"/>
  <c r="BC58" i="2"/>
  <c r="BB58" i="2"/>
  <c r="BD58" i="2"/>
  <c r="BF58" i="2"/>
  <c r="AW58" i="2"/>
  <c r="BE58" i="2"/>
  <c r="AY58" i="2"/>
  <c r="AX58" i="2"/>
  <c r="AZ58" i="2"/>
  <c r="BD102" i="2"/>
  <c r="BF102" i="2"/>
  <c r="AW102" i="2"/>
  <c r="BE102" i="2"/>
  <c r="AZ102" i="2"/>
  <c r="AX102" i="2"/>
  <c r="AY102" i="2"/>
  <c r="BB102" i="2"/>
  <c r="BC102" i="2"/>
  <c r="BA102" i="2"/>
  <c r="AM52" i="2"/>
  <c r="AO52" i="2"/>
  <c r="AP52" i="2"/>
  <c r="AL52" i="2"/>
  <c r="AN52" i="2"/>
  <c r="AK52" i="2"/>
  <c r="AK84" i="2"/>
  <c r="AM84" i="2"/>
  <c r="AO84" i="2"/>
  <c r="AP84" i="2"/>
  <c r="AL84" i="2"/>
  <c r="AN84" i="2"/>
  <c r="BB46" i="2"/>
  <c r="AZ46" i="2"/>
  <c r="BD46" i="2"/>
  <c r="AW46" i="2"/>
  <c r="BE46" i="2"/>
  <c r="AY46" i="2"/>
  <c r="BF46" i="2"/>
  <c r="BA46" i="2"/>
  <c r="AX46" i="2"/>
  <c r="BC46" i="2"/>
  <c r="AO73" i="2"/>
  <c r="AK73" i="2"/>
  <c r="AL73" i="2"/>
  <c r="AN73" i="2"/>
  <c r="AP73" i="2"/>
  <c r="AM73" i="2"/>
  <c r="AK90" i="2"/>
  <c r="AL90" i="2"/>
  <c r="AM90" i="2"/>
  <c r="AP90" i="2"/>
  <c r="AN90" i="2"/>
  <c r="AO90" i="2"/>
  <c r="AZ73" i="2"/>
  <c r="BD73" i="2"/>
  <c r="AW73" i="2"/>
  <c r="BC73" i="2"/>
  <c r="BE73" i="2"/>
  <c r="BF73" i="2"/>
  <c r="BA73" i="2"/>
  <c r="AX73" i="2"/>
  <c r="AY73" i="2"/>
  <c r="BB73" i="2"/>
  <c r="AO39" i="2"/>
  <c r="AL39" i="2"/>
  <c r="AP39" i="2"/>
  <c r="AK39" i="2"/>
  <c r="AM39" i="2"/>
  <c r="AN39" i="2"/>
  <c r="BC20" i="2"/>
  <c r="BE20" i="2"/>
  <c r="BD20" i="2"/>
  <c r="BF20" i="2"/>
  <c r="AY20" i="2"/>
  <c r="AZ20" i="2"/>
  <c r="BA20" i="2"/>
  <c r="BB20" i="2"/>
  <c r="AW20" i="2"/>
  <c r="AX20" i="2"/>
  <c r="AW63" i="2"/>
  <c r="AX63" i="2"/>
  <c r="BE63" i="2"/>
  <c r="AY63" i="2"/>
  <c r="AZ63" i="2"/>
  <c r="BD63" i="2"/>
  <c r="BF63" i="2"/>
  <c r="BA63" i="2"/>
  <c r="BB63" i="2"/>
  <c r="BC63" i="2"/>
  <c r="AK18" i="2"/>
  <c r="AL18" i="2"/>
  <c r="AM18" i="2"/>
  <c r="AN18" i="2"/>
  <c r="AP18" i="2"/>
  <c r="AO18" i="2"/>
  <c r="BD42" i="2"/>
  <c r="BE42" i="2"/>
  <c r="AZ42" i="2"/>
  <c r="BA42" i="2"/>
  <c r="BB42" i="2"/>
  <c r="BC42" i="2"/>
  <c r="AW42" i="2"/>
  <c r="AY42" i="2"/>
  <c r="AX42" i="2"/>
  <c r="BF42" i="2"/>
  <c r="BB53" i="2"/>
  <c r="AW53" i="2"/>
  <c r="BC53" i="2"/>
  <c r="BE53" i="2"/>
  <c r="BD53" i="2"/>
  <c r="AX53" i="2"/>
  <c r="BF53" i="2"/>
  <c r="AY53" i="2"/>
  <c r="BA53" i="2"/>
  <c r="AZ53" i="2"/>
  <c r="AK62" i="2"/>
  <c r="AL62" i="2"/>
  <c r="AM62" i="2"/>
  <c r="AN62" i="2"/>
  <c r="AP62" i="2"/>
  <c r="AO62" i="2"/>
  <c r="AZ43" i="2"/>
  <c r="AX43" i="2"/>
  <c r="BA43" i="2"/>
  <c r="BB43" i="2"/>
  <c r="BC43" i="2"/>
  <c r="AW43" i="2"/>
  <c r="BE43" i="2"/>
  <c r="BD43" i="2"/>
  <c r="AY43" i="2"/>
  <c r="BF43" i="2"/>
  <c r="AX22" i="2"/>
  <c r="BA22" i="2"/>
  <c r="AZ22" i="2"/>
  <c r="BB22" i="2"/>
  <c r="BF22" i="2"/>
  <c r="BC22" i="2"/>
  <c r="BD22" i="2"/>
  <c r="AW22" i="2"/>
  <c r="BE22" i="2"/>
  <c r="AY22" i="2"/>
  <c r="AK345" i="2"/>
  <c r="AL345" i="2"/>
  <c r="AN345" i="2"/>
  <c r="AM345" i="2"/>
  <c r="AO345" i="2"/>
  <c r="AP345" i="2"/>
  <c r="BA317" i="2"/>
  <c r="AX317" i="2"/>
  <c r="BB317" i="2"/>
  <c r="AY317" i="2"/>
  <c r="AZ317" i="2"/>
  <c r="BC317" i="2"/>
  <c r="BD317" i="2"/>
  <c r="BF317" i="2"/>
  <c r="AW317" i="2"/>
  <c r="BE317" i="2"/>
  <c r="AO388" i="2"/>
  <c r="AN388" i="2"/>
  <c r="AP388" i="2"/>
  <c r="AK388" i="2"/>
  <c r="AL388" i="2"/>
  <c r="AM388" i="2"/>
  <c r="BA369" i="2"/>
  <c r="AY369" i="2"/>
  <c r="BB369" i="2"/>
  <c r="BE369" i="2"/>
  <c r="BF369" i="2"/>
  <c r="AW369" i="2"/>
  <c r="AX369" i="2"/>
  <c r="BC369" i="2"/>
  <c r="AZ369" i="2"/>
  <c r="BD369" i="2"/>
  <c r="AP327" i="2"/>
  <c r="AK327" i="2"/>
  <c r="AL327" i="2"/>
  <c r="AM327" i="2"/>
  <c r="AN327" i="2"/>
  <c r="AO327" i="2"/>
  <c r="AN264" i="2"/>
  <c r="AO264" i="2"/>
  <c r="AL264" i="2"/>
  <c r="AP264" i="2"/>
  <c r="AK264" i="2"/>
  <c r="AM264" i="2"/>
  <c r="AM351" i="2"/>
  <c r="AN351" i="2"/>
  <c r="AO351" i="2"/>
  <c r="AP351" i="2"/>
  <c r="AK351" i="2"/>
  <c r="AL351" i="2"/>
  <c r="BA332" i="2"/>
  <c r="BC332" i="2"/>
  <c r="BB332" i="2"/>
  <c r="BE332" i="2"/>
  <c r="BD332" i="2"/>
  <c r="BF332" i="2"/>
  <c r="AX332" i="2"/>
  <c r="AY332" i="2"/>
  <c r="AZ332" i="2"/>
  <c r="AW332" i="2"/>
  <c r="AP315" i="2"/>
  <c r="AK315" i="2"/>
  <c r="AL315" i="2"/>
  <c r="AM315" i="2"/>
  <c r="AN315" i="2"/>
  <c r="AO315" i="2"/>
  <c r="AN354" i="2"/>
  <c r="AP354" i="2"/>
  <c r="AO354" i="2"/>
  <c r="AK354" i="2"/>
  <c r="AL354" i="2"/>
  <c r="AM354" i="2"/>
  <c r="AX335" i="2"/>
  <c r="AZ335" i="2"/>
  <c r="BB335" i="2"/>
  <c r="BA335" i="2"/>
  <c r="BC335" i="2"/>
  <c r="BE335" i="2"/>
  <c r="BD335" i="2"/>
  <c r="AY335" i="2"/>
  <c r="BF335" i="2"/>
  <c r="AW335" i="2"/>
  <c r="AW292" i="2"/>
  <c r="BF292" i="2"/>
  <c r="BA292" i="2"/>
  <c r="BB292" i="2"/>
  <c r="AY292" i="2"/>
  <c r="AX292" i="2"/>
  <c r="BC292" i="2"/>
  <c r="AZ292" i="2"/>
  <c r="BD292" i="2"/>
  <c r="BE292" i="2"/>
  <c r="BC362" i="2"/>
  <c r="BF362" i="2"/>
  <c r="BD362" i="2"/>
  <c r="AX362" i="2"/>
  <c r="AW362" i="2"/>
  <c r="AY362" i="2"/>
  <c r="BE362" i="2"/>
  <c r="BA362" i="2"/>
  <c r="AZ362" i="2"/>
  <c r="BB362" i="2"/>
  <c r="AP321" i="2"/>
  <c r="AK321" i="2"/>
  <c r="AL321" i="2"/>
  <c r="AM321" i="2"/>
  <c r="AN321" i="2"/>
  <c r="AO321" i="2"/>
  <c r="AK243" i="2"/>
  <c r="AM243" i="2"/>
  <c r="AN243" i="2"/>
  <c r="AO243" i="2"/>
  <c r="AL243" i="2"/>
  <c r="AP243" i="2"/>
  <c r="AW313" i="2"/>
  <c r="BA313" i="2"/>
  <c r="AX313" i="2"/>
  <c r="BB313" i="2"/>
  <c r="BF313" i="2"/>
  <c r="BE313" i="2"/>
  <c r="AY313" i="2"/>
  <c r="AZ313" i="2"/>
  <c r="BC313" i="2"/>
  <c r="BD313" i="2"/>
  <c r="AN267" i="2"/>
  <c r="AM267" i="2"/>
  <c r="AO267" i="2"/>
  <c r="AP267" i="2"/>
  <c r="AK267" i="2"/>
  <c r="AL267" i="2"/>
  <c r="BB284" i="2"/>
  <c r="AW284" i="2"/>
  <c r="AY284" i="2"/>
  <c r="BD284" i="2"/>
  <c r="AZ284" i="2"/>
  <c r="BE284" i="2"/>
  <c r="AX284" i="2"/>
  <c r="BA284" i="2"/>
  <c r="BC284" i="2"/>
  <c r="BF284" i="2"/>
  <c r="AK248" i="2"/>
  <c r="AN248" i="2"/>
  <c r="AL248" i="2"/>
  <c r="AM248" i="2"/>
  <c r="AO248" i="2"/>
  <c r="AP248" i="2"/>
  <c r="AP298" i="2"/>
  <c r="AK298" i="2"/>
  <c r="AL298" i="2"/>
  <c r="AM298" i="2"/>
  <c r="AN298" i="2"/>
  <c r="AO298" i="2"/>
  <c r="BC279" i="2"/>
  <c r="BE279" i="2"/>
  <c r="AZ279" i="2"/>
  <c r="BD279" i="2"/>
  <c r="BA279" i="2"/>
  <c r="AW279" i="2"/>
  <c r="BB279" i="2"/>
  <c r="AY279" i="2"/>
  <c r="AX279" i="2"/>
  <c r="BF279" i="2"/>
  <c r="AP258" i="2"/>
  <c r="AL258" i="2"/>
  <c r="AM258" i="2"/>
  <c r="AK258" i="2"/>
  <c r="AN258" i="2"/>
  <c r="AO258" i="2"/>
  <c r="AL301" i="2"/>
  <c r="AM301" i="2"/>
  <c r="AN301" i="2"/>
  <c r="AO301" i="2"/>
  <c r="AP301" i="2"/>
  <c r="AK301" i="2"/>
  <c r="AW282" i="2"/>
  <c r="BD282" i="2"/>
  <c r="BE282" i="2"/>
  <c r="AX282" i="2"/>
  <c r="AY282" i="2"/>
  <c r="BC282" i="2"/>
  <c r="AZ282" i="2"/>
  <c r="BA282" i="2"/>
  <c r="BF282" i="2"/>
  <c r="BB282" i="2"/>
  <c r="BD301" i="2"/>
  <c r="BE301" i="2"/>
  <c r="BB301" i="2"/>
  <c r="AX301" i="2"/>
  <c r="BF301" i="2"/>
  <c r="BA301" i="2"/>
  <c r="AW301" i="2"/>
  <c r="AY301" i="2"/>
  <c r="AZ301" i="2"/>
  <c r="BC301" i="2"/>
  <c r="AP242" i="2"/>
  <c r="AK242" i="2"/>
  <c r="AL242" i="2"/>
  <c r="AM242" i="2"/>
  <c r="AN242" i="2"/>
  <c r="AO242" i="2"/>
  <c r="BF272" i="2"/>
  <c r="AY272" i="2"/>
  <c r="BC272" i="2"/>
  <c r="AZ272" i="2"/>
  <c r="BE272" i="2"/>
  <c r="BA272" i="2"/>
  <c r="BD272" i="2"/>
  <c r="AW272" i="2"/>
  <c r="AX272" i="2"/>
  <c r="BB272" i="2"/>
  <c r="AP294" i="2"/>
  <c r="AK294" i="2"/>
  <c r="AL294" i="2"/>
  <c r="AM294" i="2"/>
  <c r="AN294" i="2"/>
  <c r="AO294" i="2"/>
  <c r="BB275" i="2"/>
  <c r="BE275" i="2"/>
  <c r="BC275" i="2"/>
  <c r="AX275" i="2"/>
  <c r="BF275" i="2"/>
  <c r="AW275" i="2"/>
  <c r="AY275" i="2"/>
  <c r="AZ275" i="2"/>
  <c r="BA275" i="2"/>
  <c r="BD275" i="2"/>
  <c r="AM209" i="2"/>
  <c r="AN209" i="2"/>
  <c r="AO209" i="2"/>
  <c r="AP209" i="2"/>
  <c r="AK209" i="2"/>
  <c r="AL209" i="2"/>
  <c r="AP262" i="2"/>
  <c r="AL262" i="2"/>
  <c r="AK262" i="2"/>
  <c r="AM262" i="2"/>
  <c r="AN262" i="2"/>
  <c r="AO262" i="2"/>
  <c r="BC243" i="2"/>
  <c r="BD243" i="2"/>
  <c r="AX243" i="2"/>
  <c r="BF243" i="2"/>
  <c r="BE243" i="2"/>
  <c r="AZ243" i="2"/>
  <c r="AW243" i="2"/>
  <c r="BA243" i="2"/>
  <c r="AY243" i="2"/>
  <c r="BB243" i="2"/>
  <c r="AM225" i="2"/>
  <c r="AN225" i="2"/>
  <c r="AO225" i="2"/>
  <c r="AK225" i="2"/>
  <c r="AL225" i="2"/>
  <c r="AP225" i="2"/>
  <c r="AK204" i="2"/>
  <c r="AL204" i="2"/>
  <c r="AM204" i="2"/>
  <c r="AN204" i="2"/>
  <c r="AO204" i="2"/>
  <c r="AP204" i="2"/>
  <c r="AO236" i="2"/>
  <c r="AP236" i="2"/>
  <c r="AK236" i="2"/>
  <c r="AN236" i="2"/>
  <c r="AL236" i="2"/>
  <c r="AM236" i="2"/>
  <c r="AX217" i="2"/>
  <c r="AY217" i="2"/>
  <c r="BC217" i="2"/>
  <c r="AZ217" i="2"/>
  <c r="BD217" i="2"/>
  <c r="BA217" i="2"/>
  <c r="BF217" i="2"/>
  <c r="BB217" i="2"/>
  <c r="AW217" i="2"/>
  <c r="BE217" i="2"/>
  <c r="AM198" i="2"/>
  <c r="AN198" i="2"/>
  <c r="AO198" i="2"/>
  <c r="AP198" i="2"/>
  <c r="AK198" i="2"/>
  <c r="AL198" i="2"/>
  <c r="AN247" i="2"/>
  <c r="AO247" i="2"/>
  <c r="AP247" i="2"/>
  <c r="AL247" i="2"/>
  <c r="AK247" i="2"/>
  <c r="AM247" i="2"/>
  <c r="AZ228" i="2"/>
  <c r="BB228" i="2"/>
  <c r="AX228" i="2"/>
  <c r="BC228" i="2"/>
  <c r="BA228" i="2"/>
  <c r="AY228" i="2"/>
  <c r="BD228" i="2"/>
  <c r="BE228" i="2"/>
  <c r="BF228" i="2"/>
  <c r="AW228" i="2"/>
  <c r="BC239" i="2"/>
  <c r="BD239" i="2"/>
  <c r="AX239" i="2"/>
  <c r="BF239" i="2"/>
  <c r="AW239" i="2"/>
  <c r="AZ239" i="2"/>
  <c r="AY239" i="2"/>
  <c r="BA239" i="2"/>
  <c r="BE239" i="2"/>
  <c r="BB239" i="2"/>
  <c r="AW242" i="2"/>
  <c r="BE242" i="2"/>
  <c r="AX242" i="2"/>
  <c r="BF242" i="2"/>
  <c r="BB242" i="2"/>
  <c r="AY242" i="2"/>
  <c r="BC242" i="2"/>
  <c r="BA242" i="2"/>
  <c r="BD242" i="2"/>
  <c r="AZ242" i="2"/>
  <c r="AK181" i="2"/>
  <c r="AM181" i="2"/>
  <c r="AO181" i="2"/>
  <c r="AN181" i="2"/>
  <c r="AP181" i="2"/>
  <c r="AL181" i="2"/>
  <c r="BE162" i="2"/>
  <c r="AX162" i="2"/>
  <c r="BA162" i="2"/>
  <c r="AY162" i="2"/>
  <c r="AZ162" i="2"/>
  <c r="BC162" i="2"/>
  <c r="BD162" i="2"/>
  <c r="AW162" i="2"/>
  <c r="BB162" i="2"/>
  <c r="BF162" i="2"/>
  <c r="BF131" i="2"/>
  <c r="BA131" i="2"/>
  <c r="AX131" i="2"/>
  <c r="BB131" i="2"/>
  <c r="AZ131" i="2"/>
  <c r="BC131" i="2"/>
  <c r="AW131" i="2"/>
  <c r="BE131" i="2"/>
  <c r="BD131" i="2"/>
  <c r="AY131" i="2"/>
  <c r="BB147" i="2"/>
  <c r="AZ147" i="2"/>
  <c r="BC147" i="2"/>
  <c r="BD147" i="2"/>
  <c r="AW147" i="2"/>
  <c r="AY147" i="2"/>
  <c r="BF147" i="2"/>
  <c r="BA147" i="2"/>
  <c r="BE147" i="2"/>
  <c r="AX147" i="2"/>
  <c r="AK203" i="2"/>
  <c r="AL203" i="2"/>
  <c r="AP203" i="2"/>
  <c r="AM203" i="2"/>
  <c r="AN203" i="2"/>
  <c r="AO203" i="2"/>
  <c r="BC184" i="2"/>
  <c r="BD184" i="2"/>
  <c r="BF184" i="2"/>
  <c r="AX184" i="2"/>
  <c r="BA184" i="2"/>
  <c r="AY184" i="2"/>
  <c r="AW184" i="2"/>
  <c r="BB184" i="2"/>
  <c r="BE184" i="2"/>
  <c r="AZ184" i="2"/>
  <c r="AZ195" i="2"/>
  <c r="BD195" i="2"/>
  <c r="BC195" i="2"/>
  <c r="AW195" i="2"/>
  <c r="BB195" i="2"/>
  <c r="BE195" i="2"/>
  <c r="BF195" i="2"/>
  <c r="BA195" i="2"/>
  <c r="AX195" i="2"/>
  <c r="AY195" i="2"/>
  <c r="AK161" i="2"/>
  <c r="AL161" i="2"/>
  <c r="AN161" i="2"/>
  <c r="AO161" i="2"/>
  <c r="AP161" i="2"/>
  <c r="AM161" i="2"/>
  <c r="AZ152" i="2"/>
  <c r="BF152" i="2"/>
  <c r="BC152" i="2"/>
  <c r="BE152" i="2"/>
  <c r="AX152" i="2"/>
  <c r="BB152" i="2"/>
  <c r="AW152" i="2"/>
  <c r="BD152" i="2"/>
  <c r="AY152" i="2"/>
  <c r="BA152" i="2"/>
  <c r="BF180" i="2"/>
  <c r="BE180" i="2"/>
  <c r="BB180" i="2"/>
  <c r="BC180" i="2"/>
  <c r="AY180" i="2"/>
  <c r="BA180" i="2"/>
  <c r="AW180" i="2"/>
  <c r="AZ180" i="2"/>
  <c r="BD180" i="2"/>
  <c r="AX180" i="2"/>
  <c r="BE138" i="2"/>
  <c r="AX138" i="2"/>
  <c r="BF138" i="2"/>
  <c r="AY138" i="2"/>
  <c r="BA138" i="2"/>
  <c r="BC138" i="2"/>
  <c r="AZ138" i="2"/>
  <c r="BD138" i="2"/>
  <c r="BB138" i="2"/>
  <c r="AW138" i="2"/>
  <c r="AN129" i="2"/>
  <c r="AO129" i="2"/>
  <c r="AP129" i="2"/>
  <c r="AK129" i="2"/>
  <c r="AL129" i="2"/>
  <c r="AM129" i="2"/>
  <c r="AM36" i="2"/>
  <c r="AO36" i="2"/>
  <c r="AP36" i="2"/>
  <c r="AL36" i="2"/>
  <c r="AN36" i="2"/>
  <c r="AK36" i="2"/>
  <c r="AP116" i="2"/>
  <c r="AK116" i="2"/>
  <c r="AM116" i="2"/>
  <c r="AL116" i="2"/>
  <c r="AN116" i="2"/>
  <c r="AO116" i="2"/>
  <c r="AL119" i="2"/>
  <c r="AK119" i="2"/>
  <c r="AM119" i="2"/>
  <c r="AN119" i="2"/>
  <c r="AO119" i="2"/>
  <c r="AP119" i="2"/>
  <c r="AM154" i="2"/>
  <c r="AN154" i="2"/>
  <c r="AO154" i="2"/>
  <c r="AP154" i="2"/>
  <c r="AK154" i="2"/>
  <c r="AL154" i="2"/>
  <c r="BB135" i="2"/>
  <c r="BF135" i="2"/>
  <c r="BC135" i="2"/>
  <c r="BD135" i="2"/>
  <c r="AW135" i="2"/>
  <c r="BE135" i="2"/>
  <c r="AY135" i="2"/>
  <c r="AX135" i="2"/>
  <c r="BA135" i="2"/>
  <c r="AZ135" i="2"/>
  <c r="AN111" i="2"/>
  <c r="AO111" i="2"/>
  <c r="AP111" i="2"/>
  <c r="AK111" i="2"/>
  <c r="AL111" i="2"/>
  <c r="AM111" i="2"/>
  <c r="AX77" i="2"/>
  <c r="BF77" i="2"/>
  <c r="AY77" i="2"/>
  <c r="AZ77" i="2"/>
  <c r="BB77" i="2"/>
  <c r="BD77" i="2"/>
  <c r="BA77" i="2"/>
  <c r="AW77" i="2"/>
  <c r="BC77" i="2"/>
  <c r="BE77" i="2"/>
  <c r="AW90" i="2"/>
  <c r="BE90" i="2"/>
  <c r="AX90" i="2"/>
  <c r="BF90" i="2"/>
  <c r="AZ90" i="2"/>
  <c r="BB90" i="2"/>
  <c r="AY90" i="2"/>
  <c r="BC90" i="2"/>
  <c r="BA90" i="2"/>
  <c r="BD90" i="2"/>
  <c r="AM99" i="2"/>
  <c r="AN99" i="2"/>
  <c r="AO99" i="2"/>
  <c r="AL99" i="2"/>
  <c r="AP99" i="2"/>
  <c r="AK99" i="2"/>
  <c r="AM108" i="2"/>
  <c r="AO108" i="2"/>
  <c r="AP108" i="2"/>
  <c r="AL108" i="2"/>
  <c r="AN108" i="2"/>
  <c r="AK108" i="2"/>
  <c r="AP80" i="2"/>
  <c r="AL80" i="2"/>
  <c r="AN80" i="2"/>
  <c r="AK80" i="2"/>
  <c r="AM80" i="2"/>
  <c r="AO80" i="2"/>
  <c r="BD38" i="2"/>
  <c r="AW38" i="2"/>
  <c r="BE38" i="2"/>
  <c r="AY38" i="2"/>
  <c r="AX38" i="2"/>
  <c r="BA38" i="2"/>
  <c r="AZ38" i="2"/>
  <c r="BB38" i="2"/>
  <c r="BF38" i="2"/>
  <c r="BC38" i="2"/>
  <c r="AM51" i="2"/>
  <c r="AN51" i="2"/>
  <c r="AO51" i="2"/>
  <c r="AP51" i="2"/>
  <c r="AL51" i="2"/>
  <c r="AK51" i="2"/>
  <c r="AM78" i="2"/>
  <c r="AN78" i="2"/>
  <c r="AP78" i="2"/>
  <c r="AO78" i="2"/>
  <c r="AK78" i="2"/>
  <c r="AL78" i="2"/>
  <c r="AL57" i="2"/>
  <c r="AN57" i="2"/>
  <c r="AP57" i="2"/>
  <c r="AM57" i="2"/>
  <c r="AO57" i="2"/>
  <c r="AK57" i="2"/>
  <c r="AO97" i="2"/>
  <c r="AK97" i="2"/>
  <c r="AP97" i="2"/>
  <c r="AL97" i="2"/>
  <c r="AN97" i="2"/>
  <c r="AM97" i="2"/>
  <c r="AW78" i="2"/>
  <c r="BE78" i="2"/>
  <c r="AX78" i="2"/>
  <c r="BF78" i="2"/>
  <c r="AZ78" i="2"/>
  <c r="BB78" i="2"/>
  <c r="AY78" i="2"/>
  <c r="BC78" i="2"/>
  <c r="BA78" i="2"/>
  <c r="BD78" i="2"/>
  <c r="AO43" i="2"/>
  <c r="AL43" i="2"/>
  <c r="AP43" i="2"/>
  <c r="AK43" i="2"/>
  <c r="AM43" i="2"/>
  <c r="AN43" i="2"/>
  <c r="AM35" i="2"/>
  <c r="AN35" i="2"/>
  <c r="AO35" i="2"/>
  <c r="AL35" i="2"/>
  <c r="AP35" i="2"/>
  <c r="AK35" i="2"/>
  <c r="AP65" i="2"/>
  <c r="AL65" i="2"/>
  <c r="AN65" i="2"/>
  <c r="AM65" i="2"/>
  <c r="AO65" i="2"/>
  <c r="AK65" i="2"/>
  <c r="AK70" i="2"/>
  <c r="AL70" i="2"/>
  <c r="AM70" i="2"/>
  <c r="AN70" i="2"/>
  <c r="AP70" i="2"/>
  <c r="AO70" i="2"/>
  <c r="AY60" i="2"/>
  <c r="AZ60" i="2"/>
  <c r="BF60" i="2"/>
  <c r="BA60" i="2"/>
  <c r="BC60" i="2"/>
  <c r="AW60" i="2"/>
  <c r="AX60" i="2"/>
  <c r="BB60" i="2"/>
  <c r="BE60" i="2"/>
  <c r="BD60" i="2"/>
  <c r="AM15" i="2"/>
  <c r="AN15" i="2"/>
  <c r="AO15" i="2"/>
  <c r="AL15" i="2"/>
  <c r="AP15" i="2"/>
  <c r="AK15" i="2"/>
  <c r="AO58" i="2"/>
  <c r="AK58" i="2"/>
  <c r="AL58" i="2"/>
  <c r="AM58" i="2"/>
  <c r="AP58" i="2"/>
  <c r="AN58" i="2"/>
  <c r="AW39" i="2"/>
  <c r="BD39" i="2"/>
  <c r="BE39" i="2"/>
  <c r="AX39" i="2"/>
  <c r="BF39" i="2"/>
  <c r="AY39" i="2"/>
  <c r="AZ39" i="2"/>
  <c r="BA39" i="2"/>
  <c r="BB39" i="2"/>
  <c r="BC39" i="2"/>
  <c r="AM37" i="2"/>
  <c r="AO37" i="2"/>
  <c r="AK37" i="2"/>
  <c r="AN37" i="2"/>
  <c r="AP37" i="2"/>
  <c r="AL37" i="2"/>
  <c r="BE18" i="2"/>
  <c r="AX18" i="2"/>
  <c r="BB18" i="2"/>
  <c r="BC18" i="2"/>
  <c r="BD18" i="2"/>
  <c r="AW18" i="2"/>
  <c r="AY18" i="2"/>
  <c r="AZ18" i="2"/>
  <c r="BF18" i="2"/>
  <c r="BA18" i="2"/>
  <c r="AP48" i="2"/>
  <c r="AL48" i="2"/>
  <c r="AN48" i="2"/>
  <c r="AK48" i="2"/>
  <c r="AM48" i="2"/>
  <c r="AO48" i="2"/>
  <c r="BD29" i="2"/>
  <c r="BB29" i="2"/>
  <c r="AW29" i="2"/>
  <c r="BE29" i="2"/>
  <c r="AX29" i="2"/>
  <c r="BF29" i="2"/>
  <c r="AY29" i="2"/>
  <c r="BA29" i="2"/>
  <c r="BC29" i="2"/>
  <c r="AZ29" i="2"/>
  <c r="BF32" i="2"/>
  <c r="AY32" i="2"/>
  <c r="AZ32" i="2"/>
  <c r="BA32" i="2"/>
  <c r="BC32" i="2"/>
  <c r="AW32" i="2"/>
  <c r="BB32" i="2"/>
  <c r="BE32" i="2"/>
  <c r="BD32" i="2"/>
  <c r="AX32" i="2"/>
  <c r="AO38" i="2"/>
  <c r="AK38" i="2"/>
  <c r="AL38" i="2"/>
  <c r="AM38" i="2"/>
  <c r="AN38" i="2"/>
  <c r="AP38" i="2"/>
  <c r="BB19" i="2"/>
  <c r="BC19" i="2"/>
  <c r="AW19" i="2"/>
  <c r="BE19" i="2"/>
  <c r="AX19" i="2"/>
  <c r="AY19" i="2"/>
  <c r="BD19" i="2"/>
  <c r="AZ19" i="2"/>
  <c r="BF19" i="2"/>
  <c r="BA19" i="2"/>
  <c r="AL17" i="2"/>
  <c r="AN17" i="2"/>
  <c r="AP17" i="2"/>
  <c r="AM17" i="2"/>
  <c r="AO17" i="2"/>
  <c r="AK17" i="2"/>
  <c r="AN329" i="2"/>
  <c r="AO329" i="2"/>
  <c r="AP329" i="2"/>
  <c r="AK329" i="2"/>
  <c r="AL329" i="2"/>
  <c r="AM329" i="2"/>
  <c r="AW278" i="2"/>
  <c r="BE278" i="2"/>
  <c r="AZ278" i="2"/>
  <c r="AY278" i="2"/>
  <c r="BA278" i="2"/>
  <c r="BB278" i="2"/>
  <c r="BC278" i="2"/>
  <c r="BF278" i="2"/>
  <c r="BD278" i="2"/>
  <c r="AX278" i="2"/>
  <c r="AK357" i="2"/>
  <c r="AL357" i="2"/>
  <c r="AN357" i="2"/>
  <c r="AO357" i="2"/>
  <c r="AM357" i="2"/>
  <c r="AP357" i="2"/>
  <c r="BD338" i="2"/>
  <c r="BB338" i="2"/>
  <c r="AW338" i="2"/>
  <c r="BC338" i="2"/>
  <c r="BE338" i="2"/>
  <c r="AX338" i="2"/>
  <c r="BF338" i="2"/>
  <c r="BA338" i="2"/>
  <c r="AY338" i="2"/>
  <c r="AZ338" i="2"/>
  <c r="AZ315" i="2"/>
  <c r="AW315" i="2"/>
  <c r="AX315" i="2"/>
  <c r="BA315" i="2"/>
  <c r="BB315" i="2"/>
  <c r="BE315" i="2"/>
  <c r="BC315" i="2"/>
  <c r="BF315" i="2"/>
  <c r="BD315" i="2"/>
  <c r="AY315" i="2"/>
  <c r="AK308" i="2"/>
  <c r="AL308" i="2"/>
  <c r="AM308" i="2"/>
  <c r="AN308" i="2"/>
  <c r="AO308" i="2"/>
  <c r="AP308" i="2"/>
  <c r="AW289" i="2"/>
  <c r="BA289" i="2"/>
  <c r="BE289" i="2"/>
  <c r="AY289" i="2"/>
  <c r="AX289" i="2"/>
  <c r="BF289" i="2"/>
  <c r="BB289" i="2"/>
  <c r="BC289" i="2"/>
  <c r="BD289" i="2"/>
  <c r="AZ289" i="2"/>
  <c r="AY264" i="2"/>
  <c r="BB264" i="2"/>
  <c r="BD264" i="2"/>
  <c r="AW264" i="2"/>
  <c r="AX264" i="2"/>
  <c r="BC264" i="2"/>
  <c r="BF264" i="2"/>
  <c r="BE264" i="2"/>
  <c r="AZ264" i="2"/>
  <c r="BA264" i="2"/>
  <c r="AP279" i="2"/>
  <c r="AK279" i="2"/>
  <c r="AL279" i="2"/>
  <c r="AM279" i="2"/>
  <c r="AN279" i="2"/>
  <c r="AO279" i="2"/>
  <c r="BF247" i="2"/>
  <c r="BA247" i="2"/>
  <c r="AY247" i="2"/>
  <c r="BB247" i="2"/>
  <c r="BC247" i="2"/>
  <c r="BD247" i="2"/>
  <c r="AX247" i="2"/>
  <c r="AZ247" i="2"/>
  <c r="BE247" i="2"/>
  <c r="AW247" i="2"/>
  <c r="AL274" i="2"/>
  <c r="AN274" i="2"/>
  <c r="AO274" i="2"/>
  <c r="AP274" i="2"/>
  <c r="AK274" i="2"/>
  <c r="AM274" i="2"/>
  <c r="AW322" i="2"/>
  <c r="BC322" i="2"/>
  <c r="AX322" i="2"/>
  <c r="BF322" i="2"/>
  <c r="BA322" i="2"/>
  <c r="BE322" i="2"/>
  <c r="BB322" i="2"/>
  <c r="AY322" i="2"/>
  <c r="AZ322" i="2"/>
  <c r="BD322" i="2"/>
  <c r="AP277" i="2"/>
  <c r="AK277" i="2"/>
  <c r="AL277" i="2"/>
  <c r="AM277" i="2"/>
  <c r="AN277" i="2"/>
  <c r="AO277" i="2"/>
  <c r="AK296" i="2"/>
  <c r="AL296" i="2"/>
  <c r="AM296" i="2"/>
  <c r="AN296" i="2"/>
  <c r="AO296" i="2"/>
  <c r="AP296" i="2"/>
  <c r="BF277" i="2"/>
  <c r="AY277" i="2"/>
  <c r="BB277" i="2"/>
  <c r="AZ277" i="2"/>
  <c r="BD277" i="2"/>
  <c r="BA277" i="2"/>
  <c r="BC277" i="2"/>
  <c r="AW277" i="2"/>
  <c r="BE277" i="2"/>
  <c r="AX277" i="2"/>
  <c r="AL268" i="2"/>
  <c r="AP268" i="2"/>
  <c r="AK268" i="2"/>
  <c r="AM268" i="2"/>
  <c r="AN268" i="2"/>
  <c r="AO268" i="2"/>
  <c r="BF193" i="2"/>
  <c r="AX193" i="2"/>
  <c r="AZ193" i="2"/>
  <c r="BC193" i="2"/>
  <c r="BA193" i="2"/>
  <c r="AY193" i="2"/>
  <c r="BD193" i="2"/>
  <c r="BE193" i="2"/>
  <c r="BB193" i="2"/>
  <c r="AW193" i="2"/>
  <c r="AP270" i="2"/>
  <c r="AL270" i="2"/>
  <c r="AK270" i="2"/>
  <c r="AM270" i="2"/>
  <c r="AN270" i="2"/>
  <c r="AO270" i="2"/>
  <c r="BA224" i="2"/>
  <c r="BB224" i="2"/>
  <c r="AZ224" i="2"/>
  <c r="BC224" i="2"/>
  <c r="BD224" i="2"/>
  <c r="AY224" i="2"/>
  <c r="BE224" i="2"/>
  <c r="BF224" i="2"/>
  <c r="AW224" i="2"/>
  <c r="AX224" i="2"/>
  <c r="AK199" i="2"/>
  <c r="AL199" i="2"/>
  <c r="AM199" i="2"/>
  <c r="AN199" i="2"/>
  <c r="AO199" i="2"/>
  <c r="AP199" i="2"/>
  <c r="AP238" i="2"/>
  <c r="AK238" i="2"/>
  <c r="AL238" i="2"/>
  <c r="AM238" i="2"/>
  <c r="AN238" i="2"/>
  <c r="AO238" i="2"/>
  <c r="BF219" i="2"/>
  <c r="AX219" i="2"/>
  <c r="AZ219" i="2"/>
  <c r="BD219" i="2"/>
  <c r="AY219" i="2"/>
  <c r="AW219" i="2"/>
  <c r="BB219" i="2"/>
  <c r="BE219" i="2"/>
  <c r="BA219" i="2"/>
  <c r="BC219" i="2"/>
  <c r="BE191" i="2"/>
  <c r="BF191" i="2"/>
  <c r="BB191" i="2"/>
  <c r="BC191" i="2"/>
  <c r="AW191" i="2"/>
  <c r="AX191" i="2"/>
  <c r="BD191" i="2"/>
  <c r="AY191" i="2"/>
  <c r="AZ191" i="2"/>
  <c r="BA191" i="2"/>
  <c r="BC246" i="2"/>
  <c r="BA246" i="2"/>
  <c r="BD246" i="2"/>
  <c r="AW246" i="2"/>
  <c r="BE246" i="2"/>
  <c r="AX246" i="2"/>
  <c r="BF246" i="2"/>
  <c r="AZ246" i="2"/>
  <c r="AY246" i="2"/>
  <c r="BB246" i="2"/>
  <c r="BE202" i="2"/>
  <c r="AX202" i="2"/>
  <c r="AW202" i="2"/>
  <c r="BF202" i="2"/>
  <c r="BA202" i="2"/>
  <c r="AY202" i="2"/>
  <c r="AZ202" i="2"/>
  <c r="BC202" i="2"/>
  <c r="BB202" i="2"/>
  <c r="BD202" i="2"/>
  <c r="BB257" i="2"/>
  <c r="BD257" i="2"/>
  <c r="BA257" i="2"/>
  <c r="AW257" i="2"/>
  <c r="BC257" i="2"/>
  <c r="BE257" i="2"/>
  <c r="AX257" i="2"/>
  <c r="BF257" i="2"/>
  <c r="AY257" i="2"/>
  <c r="AZ257" i="2"/>
  <c r="AK212" i="2"/>
  <c r="AL212" i="2"/>
  <c r="AM212" i="2"/>
  <c r="AN212" i="2"/>
  <c r="AO212" i="2"/>
  <c r="AP212" i="2"/>
  <c r="AK223" i="2"/>
  <c r="AM223" i="2"/>
  <c r="AN223" i="2"/>
  <c r="AO223" i="2"/>
  <c r="AL223" i="2"/>
  <c r="AP223" i="2"/>
  <c r="BF198" i="2"/>
  <c r="BD198" i="2"/>
  <c r="AY198" i="2"/>
  <c r="AZ198" i="2"/>
  <c r="BC198" i="2"/>
  <c r="AW198" i="2"/>
  <c r="BA198" i="2"/>
  <c r="BB198" i="2"/>
  <c r="AX198" i="2"/>
  <c r="BE198" i="2"/>
  <c r="AN234" i="2"/>
  <c r="AO234" i="2"/>
  <c r="AP234" i="2"/>
  <c r="AK234" i="2"/>
  <c r="AL234" i="2"/>
  <c r="AM234" i="2"/>
  <c r="BA215" i="2"/>
  <c r="AZ215" i="2"/>
  <c r="BB215" i="2"/>
  <c r="BD215" i="2"/>
  <c r="BC215" i="2"/>
  <c r="AW215" i="2"/>
  <c r="AY215" i="2"/>
  <c r="BE215" i="2"/>
  <c r="AX215" i="2"/>
  <c r="BF215" i="2"/>
  <c r="AY167" i="2"/>
  <c r="BA167" i="2"/>
  <c r="BB167" i="2"/>
  <c r="BD167" i="2"/>
  <c r="BE167" i="2"/>
  <c r="AW167" i="2"/>
  <c r="AZ167" i="2"/>
  <c r="BC167" i="2"/>
  <c r="BF167" i="2"/>
  <c r="AX167" i="2"/>
  <c r="AN237" i="2"/>
  <c r="AO237" i="2"/>
  <c r="AM237" i="2"/>
  <c r="AP237" i="2"/>
  <c r="AK237" i="2"/>
  <c r="AL237" i="2"/>
  <c r="BB218" i="2"/>
  <c r="BD218" i="2"/>
  <c r="BE218" i="2"/>
  <c r="AX218" i="2"/>
  <c r="AW218" i="2"/>
  <c r="AY218" i="2"/>
  <c r="BC218" i="2"/>
  <c r="BA218" i="2"/>
  <c r="AZ218" i="2"/>
  <c r="BF218" i="2"/>
  <c r="AY197" i="2"/>
  <c r="AZ197" i="2"/>
  <c r="AX197" i="2"/>
  <c r="BA197" i="2"/>
  <c r="BC197" i="2"/>
  <c r="BB197" i="2"/>
  <c r="BE197" i="2"/>
  <c r="BD197" i="2"/>
  <c r="BF197" i="2"/>
  <c r="AW197" i="2"/>
  <c r="AN162" i="2"/>
  <c r="AM162" i="2"/>
  <c r="AK162" i="2"/>
  <c r="AL162" i="2"/>
  <c r="AO162" i="2"/>
  <c r="AP162" i="2"/>
  <c r="AO157" i="2"/>
  <c r="AK157" i="2"/>
  <c r="AM157" i="2"/>
  <c r="AN157" i="2"/>
  <c r="AL157" i="2"/>
  <c r="AP157" i="2"/>
  <c r="AO126" i="2"/>
  <c r="AK126" i="2"/>
  <c r="AL126" i="2"/>
  <c r="AM126" i="2"/>
  <c r="AN126" i="2"/>
  <c r="AP126" i="2"/>
  <c r="BC165" i="2"/>
  <c r="AZ165" i="2"/>
  <c r="BA165" i="2"/>
  <c r="BB165" i="2"/>
  <c r="BD165" i="2"/>
  <c r="BF165" i="2"/>
  <c r="AX165" i="2"/>
  <c r="AY165" i="2"/>
  <c r="BE165" i="2"/>
  <c r="AW165" i="2"/>
  <c r="AM179" i="2"/>
  <c r="AK179" i="2"/>
  <c r="AL179" i="2"/>
  <c r="AN179" i="2"/>
  <c r="AO179" i="2"/>
  <c r="AP179" i="2"/>
  <c r="AX160" i="2"/>
  <c r="AY160" i="2"/>
  <c r="BB160" i="2"/>
  <c r="AZ160" i="2"/>
  <c r="BF160" i="2"/>
  <c r="BC160" i="2"/>
  <c r="AW160" i="2"/>
  <c r="BA160" i="2"/>
  <c r="BE160" i="2"/>
  <c r="BD160" i="2"/>
  <c r="AK190" i="2"/>
  <c r="AL190" i="2"/>
  <c r="AN190" i="2"/>
  <c r="AO190" i="2"/>
  <c r="AP190" i="2"/>
  <c r="AM190" i="2"/>
  <c r="AY171" i="2"/>
  <c r="BD171" i="2"/>
  <c r="BE171" i="2"/>
  <c r="BF171" i="2"/>
  <c r="AW171" i="2"/>
  <c r="AZ171" i="2"/>
  <c r="BB171" i="2"/>
  <c r="BC171" i="2"/>
  <c r="AX171" i="2"/>
  <c r="BA171" i="2"/>
  <c r="AL149" i="2"/>
  <c r="AM149" i="2"/>
  <c r="AN149" i="2"/>
  <c r="AO149" i="2"/>
  <c r="AP149" i="2"/>
  <c r="AK149" i="2"/>
  <c r="BB182" i="2"/>
  <c r="BC182" i="2"/>
  <c r="BD182" i="2"/>
  <c r="BF182" i="2"/>
  <c r="AW182" i="2"/>
  <c r="AX182" i="2"/>
  <c r="BE182" i="2"/>
  <c r="AZ182" i="2"/>
  <c r="BA182" i="2"/>
  <c r="AY182" i="2"/>
  <c r="BF177" i="2"/>
  <c r="AX177" i="2"/>
  <c r="BA177" i="2"/>
  <c r="BB177" i="2"/>
  <c r="BC177" i="2"/>
  <c r="AZ177" i="2"/>
  <c r="BD177" i="2"/>
  <c r="AW177" i="2"/>
  <c r="BE177" i="2"/>
  <c r="AY177" i="2"/>
  <c r="AO151" i="2"/>
  <c r="AP151" i="2"/>
  <c r="AK151" i="2"/>
  <c r="AL151" i="2"/>
  <c r="AM151" i="2"/>
  <c r="AN151" i="2"/>
  <c r="AL175" i="2"/>
  <c r="AM175" i="2"/>
  <c r="AK175" i="2"/>
  <c r="AN175" i="2"/>
  <c r="AO175" i="2"/>
  <c r="AP175" i="2"/>
  <c r="BE156" i="2"/>
  <c r="BF156" i="2"/>
  <c r="BA156" i="2"/>
  <c r="BC156" i="2"/>
  <c r="AW156" i="2"/>
  <c r="BB156" i="2"/>
  <c r="BD156" i="2"/>
  <c r="AX156" i="2"/>
  <c r="AY156" i="2"/>
  <c r="AZ156" i="2"/>
  <c r="AN156" i="2"/>
  <c r="AO156" i="2"/>
  <c r="AP156" i="2"/>
  <c r="AK156" i="2"/>
  <c r="AL156" i="2"/>
  <c r="AM156" i="2"/>
  <c r="BF137" i="2"/>
  <c r="AY137" i="2"/>
  <c r="AZ137" i="2"/>
  <c r="BA137" i="2"/>
  <c r="BC137" i="2"/>
  <c r="AW137" i="2"/>
  <c r="BB137" i="2"/>
  <c r="BE137" i="2"/>
  <c r="BD137" i="2"/>
  <c r="AX137" i="2"/>
  <c r="AL130" i="2"/>
  <c r="AM130" i="2"/>
  <c r="AN130" i="2"/>
  <c r="AO130" i="2"/>
  <c r="AP130" i="2"/>
  <c r="AK130" i="2"/>
  <c r="AK72" i="2"/>
  <c r="AM72" i="2"/>
  <c r="AO72" i="2"/>
  <c r="AP72" i="2"/>
  <c r="AL72" i="2"/>
  <c r="AN72" i="2"/>
  <c r="BE122" i="2"/>
  <c r="AX122" i="2"/>
  <c r="BF122" i="2"/>
  <c r="AY122" i="2"/>
  <c r="BA122" i="2"/>
  <c r="BC122" i="2"/>
  <c r="AZ122" i="2"/>
  <c r="BD122" i="2"/>
  <c r="BB122" i="2"/>
  <c r="AW122" i="2"/>
  <c r="BD117" i="2"/>
  <c r="BE117" i="2"/>
  <c r="AY117" i="2"/>
  <c r="AX117" i="2"/>
  <c r="AW117" i="2"/>
  <c r="BF117" i="2"/>
  <c r="AZ117" i="2"/>
  <c r="BB117" i="2"/>
  <c r="BA117" i="2"/>
  <c r="BC117" i="2"/>
  <c r="BA97" i="2"/>
  <c r="AW97" i="2"/>
  <c r="BD97" i="2"/>
  <c r="BE97" i="2"/>
  <c r="BC97" i="2"/>
  <c r="AX97" i="2"/>
  <c r="BF97" i="2"/>
  <c r="AY97" i="2"/>
  <c r="AZ97" i="2"/>
  <c r="BB97" i="2"/>
  <c r="BB128" i="2"/>
  <c r="BC128" i="2"/>
  <c r="AW128" i="2"/>
  <c r="BE128" i="2"/>
  <c r="BD128" i="2"/>
  <c r="AY128" i="2"/>
  <c r="BF128" i="2"/>
  <c r="AZ128" i="2"/>
  <c r="AX128" i="2"/>
  <c r="BA128" i="2"/>
  <c r="BE101" i="2"/>
  <c r="AZ101" i="2"/>
  <c r="AX101" i="2"/>
  <c r="BF101" i="2"/>
  <c r="AY101" i="2"/>
  <c r="BB101" i="2"/>
  <c r="BA101" i="2"/>
  <c r="BC101" i="2"/>
  <c r="AW101" i="2"/>
  <c r="BD101" i="2"/>
  <c r="BB80" i="2"/>
  <c r="BD80" i="2"/>
  <c r="AW80" i="2"/>
  <c r="AX80" i="2"/>
  <c r="BC80" i="2"/>
  <c r="BF80" i="2"/>
  <c r="BE80" i="2"/>
  <c r="AY80" i="2"/>
  <c r="AZ80" i="2"/>
  <c r="BA80" i="2"/>
  <c r="BA49" i="2"/>
  <c r="BC49" i="2"/>
  <c r="AZ49" i="2"/>
  <c r="BD49" i="2"/>
  <c r="BB49" i="2"/>
  <c r="AW49" i="2"/>
  <c r="BE49" i="2"/>
  <c r="AX49" i="2"/>
  <c r="BF49" i="2"/>
  <c r="AY49" i="2"/>
  <c r="BB99" i="2"/>
  <c r="BD99" i="2"/>
  <c r="BC99" i="2"/>
  <c r="AX99" i="2"/>
  <c r="BF99" i="2"/>
  <c r="BE99" i="2"/>
  <c r="AW99" i="2"/>
  <c r="AZ99" i="2"/>
  <c r="BA99" i="2"/>
  <c r="AY99" i="2"/>
  <c r="AL76" i="2"/>
  <c r="AK76" i="2"/>
  <c r="AM76" i="2"/>
  <c r="AO76" i="2"/>
  <c r="AP76" i="2"/>
  <c r="AN76" i="2"/>
  <c r="BD56" i="2"/>
  <c r="BE56" i="2"/>
  <c r="BF56" i="2"/>
  <c r="AY56" i="2"/>
  <c r="AW56" i="2"/>
  <c r="AZ56" i="2"/>
  <c r="AX56" i="2"/>
  <c r="BA56" i="2"/>
  <c r="BC56" i="2"/>
  <c r="BB56" i="2"/>
  <c r="BF76" i="2"/>
  <c r="AW76" i="2"/>
  <c r="AY76" i="2"/>
  <c r="AZ76" i="2"/>
  <c r="BA76" i="2"/>
  <c r="BB76" i="2"/>
  <c r="BD76" i="2"/>
  <c r="BC76" i="2"/>
  <c r="AX76" i="2"/>
  <c r="BE76" i="2"/>
  <c r="BE41" i="2"/>
  <c r="AX41" i="2"/>
  <c r="BF41" i="2"/>
  <c r="AY41" i="2"/>
  <c r="BA41" i="2"/>
  <c r="BC41" i="2"/>
  <c r="AZ41" i="2"/>
  <c r="BD41" i="2"/>
  <c r="BB41" i="2"/>
  <c r="AW41" i="2"/>
  <c r="AY81" i="2"/>
  <c r="BB81" i="2"/>
  <c r="BD81" i="2"/>
  <c r="BA81" i="2"/>
  <c r="AW81" i="2"/>
  <c r="BC81" i="2"/>
  <c r="BE81" i="2"/>
  <c r="AX81" i="2"/>
  <c r="BF81" i="2"/>
  <c r="AZ81" i="2"/>
  <c r="AP20" i="2"/>
  <c r="AL20" i="2"/>
  <c r="AN20" i="2"/>
  <c r="AK20" i="2"/>
  <c r="AM20" i="2"/>
  <c r="AO20" i="2"/>
  <c r="BA87" i="2"/>
  <c r="BE87" i="2"/>
  <c r="BC87" i="2"/>
  <c r="BD87" i="2"/>
  <c r="AX87" i="2"/>
  <c r="BF87" i="2"/>
  <c r="AW87" i="2"/>
  <c r="AZ87" i="2"/>
  <c r="BB87" i="2"/>
  <c r="AY87" i="2"/>
  <c r="AP68" i="2"/>
  <c r="AL68" i="2"/>
  <c r="AN68" i="2"/>
  <c r="AK68" i="2"/>
  <c r="AM68" i="2"/>
  <c r="AO68" i="2"/>
  <c r="AK55" i="2"/>
  <c r="AM55" i="2"/>
  <c r="AN55" i="2"/>
  <c r="AO55" i="2"/>
  <c r="AL55" i="2"/>
  <c r="AP55" i="2"/>
  <c r="BF36" i="2"/>
  <c r="AZ36" i="2"/>
  <c r="BE36" i="2"/>
  <c r="AX36" i="2"/>
  <c r="AY36" i="2"/>
  <c r="BA36" i="2"/>
  <c r="BC36" i="2"/>
  <c r="BB36" i="2"/>
  <c r="BD36" i="2"/>
  <c r="AW36" i="2"/>
  <c r="AP34" i="2"/>
  <c r="AO34" i="2"/>
  <c r="AK34" i="2"/>
  <c r="AL34" i="2"/>
  <c r="AM34" i="2"/>
  <c r="AN34" i="2"/>
  <c r="AX15" i="2"/>
  <c r="AZ15" i="2"/>
  <c r="BF15" i="2"/>
  <c r="BD15" i="2"/>
  <c r="AY15" i="2"/>
  <c r="BA15" i="2"/>
  <c r="BB15" i="2"/>
  <c r="BC15" i="2"/>
  <c r="AW15" i="2"/>
  <c r="BE15" i="2"/>
  <c r="AP13" i="2"/>
  <c r="AM13" i="2"/>
  <c r="AO13" i="2"/>
  <c r="AK13" i="2"/>
  <c r="AL13" i="2"/>
  <c r="AN13" i="2"/>
  <c r="AM24" i="2"/>
  <c r="AO24" i="2"/>
  <c r="AP24" i="2"/>
  <c r="AL24" i="2"/>
  <c r="AN24" i="2"/>
  <c r="AK24" i="2"/>
  <c r="AP27" i="2"/>
  <c r="AK27" i="2"/>
  <c r="AM27" i="2"/>
  <c r="AN27" i="2"/>
  <c r="AO27" i="2"/>
  <c r="AL27" i="2"/>
  <c r="BD59" i="2"/>
  <c r="BF59" i="2"/>
  <c r="AY59" i="2"/>
  <c r="BA59" i="2"/>
  <c r="AX59" i="2"/>
  <c r="BB59" i="2"/>
  <c r="AZ59" i="2"/>
  <c r="BC59" i="2"/>
  <c r="AW59" i="2"/>
  <c r="BE59" i="2"/>
  <c r="AP14" i="2"/>
  <c r="AO14" i="2"/>
  <c r="AK14" i="2"/>
  <c r="AL14" i="2"/>
  <c r="AM14" i="2"/>
  <c r="AN14" i="2"/>
  <c r="AO370" i="2"/>
  <c r="AK370" i="2"/>
  <c r="AM370" i="2"/>
  <c r="AN370" i="2"/>
  <c r="AP370" i="2"/>
  <c r="AL370" i="2"/>
  <c r="BD351" i="2"/>
  <c r="AY351" i="2"/>
  <c r="BF351" i="2"/>
  <c r="AW351" i="2"/>
  <c r="AX351" i="2"/>
  <c r="AZ351" i="2"/>
  <c r="BB351" i="2"/>
  <c r="BA351" i="2"/>
  <c r="BC351" i="2"/>
  <c r="BE351" i="2"/>
  <c r="AZ319" i="2"/>
  <c r="AX319" i="2"/>
  <c r="BA319" i="2"/>
  <c r="BE319" i="2"/>
  <c r="BB319" i="2"/>
  <c r="BF319" i="2"/>
  <c r="BC319" i="2"/>
  <c r="AW319" i="2"/>
  <c r="BD319" i="2"/>
  <c r="AY319" i="2"/>
  <c r="AL333" i="2"/>
  <c r="AM333" i="2"/>
  <c r="AN333" i="2"/>
  <c r="AO333" i="2"/>
  <c r="AP333" i="2"/>
  <c r="AK333" i="2"/>
  <c r="BB312" i="2"/>
  <c r="AW312" i="2"/>
  <c r="BE312" i="2"/>
  <c r="AX312" i="2"/>
  <c r="BF312" i="2"/>
  <c r="BD312" i="2"/>
  <c r="AZ312" i="2"/>
  <c r="AY312" i="2"/>
  <c r="BA312" i="2"/>
  <c r="BC312" i="2"/>
  <c r="AY329" i="2"/>
  <c r="AZ329" i="2"/>
  <c r="BC329" i="2"/>
  <c r="BB329" i="2"/>
  <c r="BD329" i="2"/>
  <c r="BE329" i="2"/>
  <c r="AX329" i="2"/>
  <c r="AW329" i="2"/>
  <c r="BF329" i="2"/>
  <c r="BA329" i="2"/>
  <c r="AO284" i="2"/>
  <c r="AP284" i="2"/>
  <c r="AK284" i="2"/>
  <c r="AL284" i="2"/>
  <c r="AM284" i="2"/>
  <c r="AN284" i="2"/>
  <c r="AX221" i="2"/>
  <c r="BC221" i="2"/>
  <c r="AZ221" i="2"/>
  <c r="BF221" i="2"/>
  <c r="BA221" i="2"/>
  <c r="BD221" i="2"/>
  <c r="AW221" i="2"/>
  <c r="BE221" i="2"/>
  <c r="BB221" i="2"/>
  <c r="AY221" i="2"/>
  <c r="AY295" i="2"/>
  <c r="AZ295" i="2"/>
  <c r="AW295" i="2"/>
  <c r="BB295" i="2"/>
  <c r="BC295" i="2"/>
  <c r="BD295" i="2"/>
  <c r="AX295" i="2"/>
  <c r="BF295" i="2"/>
  <c r="BA295" i="2"/>
  <c r="BE295" i="2"/>
  <c r="AN317" i="2"/>
  <c r="AO317" i="2"/>
  <c r="AP317" i="2"/>
  <c r="AK317" i="2"/>
  <c r="AL317" i="2"/>
  <c r="AM317" i="2"/>
  <c r="BE298" i="2"/>
  <c r="BF298" i="2"/>
  <c r="BA298" i="2"/>
  <c r="BB298" i="2"/>
  <c r="AX298" i="2"/>
  <c r="AY298" i="2"/>
  <c r="AZ298" i="2"/>
  <c r="BC298" i="2"/>
  <c r="BD298" i="2"/>
  <c r="AW298" i="2"/>
  <c r="AM272" i="2"/>
  <c r="AN272" i="2"/>
  <c r="AL272" i="2"/>
  <c r="AP272" i="2"/>
  <c r="AO272" i="2"/>
  <c r="AK272" i="2"/>
  <c r="AW205" i="2"/>
  <c r="BE205" i="2"/>
  <c r="BD205" i="2"/>
  <c r="BF205" i="2"/>
  <c r="AY205" i="2"/>
  <c r="AZ205" i="2"/>
  <c r="AX205" i="2"/>
  <c r="BA205" i="2"/>
  <c r="BC205" i="2"/>
  <c r="BB205" i="2"/>
  <c r="AN310" i="2"/>
  <c r="AO310" i="2"/>
  <c r="AP310" i="2"/>
  <c r="AK310" i="2"/>
  <c r="AL310" i="2"/>
  <c r="AM310" i="2"/>
  <c r="AW291" i="2"/>
  <c r="AZ291" i="2"/>
  <c r="BC291" i="2"/>
  <c r="BA291" i="2"/>
  <c r="AX291" i="2"/>
  <c r="BB291" i="2"/>
  <c r="AY291" i="2"/>
  <c r="BD291" i="2"/>
  <c r="BE291" i="2"/>
  <c r="BF291" i="2"/>
  <c r="AO219" i="2"/>
  <c r="AP219" i="2"/>
  <c r="AK219" i="2"/>
  <c r="AL219" i="2"/>
  <c r="AM219" i="2"/>
  <c r="AN219" i="2"/>
  <c r="AM191" i="2"/>
  <c r="AN191" i="2"/>
  <c r="AO191" i="2"/>
  <c r="AP191" i="2"/>
  <c r="AK191" i="2"/>
  <c r="AL191" i="2"/>
  <c r="BE259" i="2"/>
  <c r="AZ259" i="2"/>
  <c r="AW259" i="2"/>
  <c r="BA259" i="2"/>
  <c r="AY259" i="2"/>
  <c r="BB259" i="2"/>
  <c r="BC259" i="2"/>
  <c r="BD259" i="2"/>
  <c r="AX259" i="2"/>
  <c r="BF259" i="2"/>
  <c r="AM214" i="2"/>
  <c r="AN214" i="2"/>
  <c r="AO214" i="2"/>
  <c r="AP214" i="2"/>
  <c r="AK214" i="2"/>
  <c r="AL214" i="2"/>
  <c r="AM241" i="2"/>
  <c r="AP241" i="2"/>
  <c r="AN241" i="2"/>
  <c r="AO241" i="2"/>
  <c r="AK241" i="2"/>
  <c r="AL241" i="2"/>
  <c r="BC222" i="2"/>
  <c r="AZ222" i="2"/>
  <c r="BA222" i="2"/>
  <c r="BB222" i="2"/>
  <c r="BD222" i="2"/>
  <c r="AX222" i="2"/>
  <c r="BE222" i="2"/>
  <c r="BF222" i="2"/>
  <c r="AW222" i="2"/>
  <c r="AY222" i="2"/>
  <c r="BB190" i="2"/>
  <c r="BF190" i="2"/>
  <c r="AX190" i="2"/>
  <c r="AW190" i="2"/>
  <c r="BC190" i="2"/>
  <c r="BE190" i="2"/>
  <c r="BD190" i="2"/>
  <c r="AY190" i="2"/>
  <c r="AZ190" i="2"/>
  <c r="BA190" i="2"/>
  <c r="AL252" i="2"/>
  <c r="AM252" i="2"/>
  <c r="AO252" i="2"/>
  <c r="AP252" i="2"/>
  <c r="AK252" i="2"/>
  <c r="AN252" i="2"/>
  <c r="AW233" i="2"/>
  <c r="BC233" i="2"/>
  <c r="BE233" i="2"/>
  <c r="AX233" i="2"/>
  <c r="BF233" i="2"/>
  <c r="AY233" i="2"/>
  <c r="AZ233" i="2"/>
  <c r="BB233" i="2"/>
  <c r="BD233" i="2"/>
  <c r="BA233" i="2"/>
  <c r="AZ244" i="2"/>
  <c r="BA244" i="2"/>
  <c r="BB244" i="2"/>
  <c r="BD244" i="2"/>
  <c r="BC244" i="2"/>
  <c r="AX244" i="2"/>
  <c r="BE244" i="2"/>
  <c r="BF244" i="2"/>
  <c r="AW244" i="2"/>
  <c r="AY244" i="2"/>
  <c r="AK210" i="2"/>
  <c r="AL210" i="2"/>
  <c r="AO210" i="2"/>
  <c r="AP210" i="2"/>
  <c r="AM210" i="2"/>
  <c r="AN210" i="2"/>
  <c r="AX139" i="2"/>
  <c r="BA139" i="2"/>
  <c r="AZ139" i="2"/>
  <c r="BB139" i="2"/>
  <c r="BF139" i="2"/>
  <c r="BC139" i="2"/>
  <c r="AW139" i="2"/>
  <c r="BE139" i="2"/>
  <c r="BD139" i="2"/>
  <c r="AY139" i="2"/>
  <c r="AO213" i="2"/>
  <c r="AP213" i="2"/>
  <c r="AK213" i="2"/>
  <c r="AL213" i="2"/>
  <c r="AN213" i="2"/>
  <c r="AM213" i="2"/>
  <c r="AO192" i="2"/>
  <c r="AP192" i="2"/>
  <c r="AK192" i="2"/>
  <c r="AL192" i="2"/>
  <c r="AM192" i="2"/>
  <c r="AN192" i="2"/>
  <c r="AO197" i="2"/>
  <c r="AM197" i="2"/>
  <c r="AN197" i="2"/>
  <c r="AP197" i="2"/>
  <c r="AK197" i="2"/>
  <c r="AL197" i="2"/>
  <c r="BB178" i="2"/>
  <c r="BC178" i="2"/>
  <c r="BD178" i="2"/>
  <c r="AW178" i="2"/>
  <c r="BF178" i="2"/>
  <c r="BA178" i="2"/>
  <c r="AY178" i="2"/>
  <c r="BE178" i="2"/>
  <c r="AZ178" i="2"/>
  <c r="AX178" i="2"/>
  <c r="AK155" i="2"/>
  <c r="AM155" i="2"/>
  <c r="AN155" i="2"/>
  <c r="AO155" i="2"/>
  <c r="AP155" i="2"/>
  <c r="AL155" i="2"/>
  <c r="AO118" i="2"/>
  <c r="AN118" i="2"/>
  <c r="AK118" i="2"/>
  <c r="AL118" i="2"/>
  <c r="AM118" i="2"/>
  <c r="AP118" i="2"/>
  <c r="AM160" i="2"/>
  <c r="AO160" i="2"/>
  <c r="AP160" i="2"/>
  <c r="AK160" i="2"/>
  <c r="AL160" i="2"/>
  <c r="AN160" i="2"/>
  <c r="AL133" i="2"/>
  <c r="AM133" i="2"/>
  <c r="AN133" i="2"/>
  <c r="AO133" i="2"/>
  <c r="AP133" i="2"/>
  <c r="AK133" i="2"/>
  <c r="BA200" i="2"/>
  <c r="BB200" i="2"/>
  <c r="AZ200" i="2"/>
  <c r="BC200" i="2"/>
  <c r="BE200" i="2"/>
  <c r="BD200" i="2"/>
  <c r="BF200" i="2"/>
  <c r="AW200" i="2"/>
  <c r="AY200" i="2"/>
  <c r="AX200" i="2"/>
  <c r="BE154" i="2"/>
  <c r="AX154" i="2"/>
  <c r="BF154" i="2"/>
  <c r="AY154" i="2"/>
  <c r="BC154" i="2"/>
  <c r="AZ154" i="2"/>
  <c r="BD154" i="2"/>
  <c r="BB154" i="2"/>
  <c r="AW154" i="2"/>
  <c r="BA154" i="2"/>
  <c r="AN166" i="2"/>
  <c r="AP166" i="2"/>
  <c r="AK166" i="2"/>
  <c r="AL166" i="2"/>
  <c r="AM166" i="2"/>
  <c r="AO166" i="2"/>
  <c r="AO177" i="2"/>
  <c r="AP177" i="2"/>
  <c r="AM177" i="2"/>
  <c r="AN177" i="2"/>
  <c r="AK177" i="2"/>
  <c r="AL177" i="2"/>
  <c r="AX158" i="2"/>
  <c r="BD158" i="2"/>
  <c r="BC158" i="2"/>
  <c r="BE158" i="2"/>
  <c r="AY158" i="2"/>
  <c r="AW158" i="2"/>
  <c r="BA158" i="2"/>
  <c r="AZ158" i="2"/>
  <c r="BB158" i="2"/>
  <c r="BF158" i="2"/>
  <c r="AM172" i="2"/>
  <c r="AP172" i="2"/>
  <c r="AN172" i="2"/>
  <c r="AO172" i="2"/>
  <c r="AK172" i="2"/>
  <c r="AL172" i="2"/>
  <c r="AM141" i="2"/>
  <c r="AN141" i="2"/>
  <c r="AP141" i="2"/>
  <c r="AK141" i="2"/>
  <c r="AL141" i="2"/>
  <c r="AO141" i="2"/>
  <c r="AK145" i="2"/>
  <c r="AL145" i="2"/>
  <c r="AM145" i="2"/>
  <c r="AN145" i="2"/>
  <c r="AO145" i="2"/>
  <c r="AP145" i="2"/>
  <c r="BF126" i="2"/>
  <c r="AY126" i="2"/>
  <c r="BA126" i="2"/>
  <c r="BC126" i="2"/>
  <c r="AZ126" i="2"/>
  <c r="BD126" i="2"/>
  <c r="BB126" i="2"/>
  <c r="AW126" i="2"/>
  <c r="BE126" i="2"/>
  <c r="AX126" i="2"/>
  <c r="AL132" i="2"/>
  <c r="AM132" i="2"/>
  <c r="AN132" i="2"/>
  <c r="AO132" i="2"/>
  <c r="AP132" i="2"/>
  <c r="AK132" i="2"/>
  <c r="BB112" i="2"/>
  <c r="BC112" i="2"/>
  <c r="BF112" i="2"/>
  <c r="AZ112" i="2"/>
  <c r="AW112" i="2"/>
  <c r="BD112" i="2"/>
  <c r="BE112" i="2"/>
  <c r="AX112" i="2"/>
  <c r="AY112" i="2"/>
  <c r="BA112" i="2"/>
  <c r="AP135" i="2"/>
  <c r="AK135" i="2"/>
  <c r="AL135" i="2"/>
  <c r="AM135" i="2"/>
  <c r="AN135" i="2"/>
  <c r="AO135" i="2"/>
  <c r="BE116" i="2"/>
  <c r="BF116" i="2"/>
  <c r="AX116" i="2"/>
  <c r="AZ116" i="2"/>
  <c r="AW116" i="2"/>
  <c r="BD116" i="2"/>
  <c r="AY116" i="2"/>
  <c r="BA116" i="2"/>
  <c r="BB116" i="2"/>
  <c r="BC116" i="2"/>
  <c r="BE151" i="2"/>
  <c r="AY151" i="2"/>
  <c r="AX151" i="2"/>
  <c r="BA151" i="2"/>
  <c r="AZ151" i="2"/>
  <c r="BB151" i="2"/>
  <c r="BF151" i="2"/>
  <c r="BC151" i="2"/>
  <c r="BD151" i="2"/>
  <c r="AW151" i="2"/>
  <c r="AN106" i="2"/>
  <c r="AO106" i="2"/>
  <c r="AP106" i="2"/>
  <c r="AK106" i="2"/>
  <c r="AL106" i="2"/>
  <c r="AM106" i="2"/>
  <c r="AY70" i="2"/>
  <c r="BD70" i="2"/>
  <c r="BE70" i="2"/>
  <c r="BF70" i="2"/>
  <c r="AW70" i="2"/>
  <c r="AX70" i="2"/>
  <c r="AZ70" i="2"/>
  <c r="BB70" i="2"/>
  <c r="BC70" i="2"/>
  <c r="BA70" i="2"/>
  <c r="AP117" i="2"/>
  <c r="AK117" i="2"/>
  <c r="AL117" i="2"/>
  <c r="AM117" i="2"/>
  <c r="AO117" i="2"/>
  <c r="AN117" i="2"/>
  <c r="AX110" i="2"/>
  <c r="AY110" i="2"/>
  <c r="BA110" i="2"/>
  <c r="BB110" i="2"/>
  <c r="BE110" i="2"/>
  <c r="BD110" i="2"/>
  <c r="BC110" i="2"/>
  <c r="AZ110" i="2"/>
  <c r="BF110" i="2"/>
  <c r="AW110" i="2"/>
  <c r="AO95" i="2"/>
  <c r="AL95" i="2"/>
  <c r="AP95" i="2"/>
  <c r="AK95" i="2"/>
  <c r="AM95" i="2"/>
  <c r="AN95" i="2"/>
  <c r="AL123" i="2"/>
  <c r="AM123" i="2"/>
  <c r="AN123" i="2"/>
  <c r="AO123" i="2"/>
  <c r="AP123" i="2"/>
  <c r="AK123" i="2"/>
  <c r="AX104" i="2"/>
  <c r="AY104" i="2"/>
  <c r="AW104" i="2"/>
  <c r="AZ104" i="2"/>
  <c r="BB104" i="2"/>
  <c r="BA104" i="2"/>
  <c r="BD104" i="2"/>
  <c r="BC104" i="2"/>
  <c r="BE104" i="2"/>
  <c r="BF104" i="2"/>
  <c r="AK96" i="2"/>
  <c r="AM96" i="2"/>
  <c r="AO96" i="2"/>
  <c r="AP96" i="2"/>
  <c r="AL96" i="2"/>
  <c r="AN96" i="2"/>
  <c r="AW72" i="2"/>
  <c r="AX72" i="2"/>
  <c r="AZ72" i="2"/>
  <c r="BA72" i="2"/>
  <c r="BD72" i="2"/>
  <c r="AY72" i="2"/>
  <c r="BB72" i="2"/>
  <c r="BC72" i="2"/>
  <c r="BE72" i="2"/>
  <c r="BF72" i="2"/>
  <c r="AZ40" i="2"/>
  <c r="BA40" i="2"/>
  <c r="BC40" i="2"/>
  <c r="AW40" i="2"/>
  <c r="BB40" i="2"/>
  <c r="BE40" i="2"/>
  <c r="BD40" i="2"/>
  <c r="AX40" i="2"/>
  <c r="BF40" i="2"/>
  <c r="AY40" i="2"/>
  <c r="AO94" i="2"/>
  <c r="AK94" i="2"/>
  <c r="AL94" i="2"/>
  <c r="AM94" i="2"/>
  <c r="AN94" i="2"/>
  <c r="AP94" i="2"/>
  <c r="AX74" i="2"/>
  <c r="AZ74" i="2"/>
  <c r="BA74" i="2"/>
  <c r="BB74" i="2"/>
  <c r="BE74" i="2"/>
  <c r="BC74" i="2"/>
  <c r="BD74" i="2"/>
  <c r="AY74" i="2"/>
  <c r="BF74" i="2"/>
  <c r="AW74" i="2"/>
  <c r="AZ94" i="2"/>
  <c r="BB94" i="2"/>
  <c r="AY94" i="2"/>
  <c r="BC94" i="2"/>
  <c r="BA94" i="2"/>
  <c r="BD94" i="2"/>
  <c r="AW94" i="2"/>
  <c r="BE94" i="2"/>
  <c r="AX94" i="2"/>
  <c r="BF94" i="2"/>
  <c r="BA17" i="2"/>
  <c r="BD17" i="2"/>
  <c r="BB17" i="2"/>
  <c r="AW17" i="2"/>
  <c r="BE17" i="2"/>
  <c r="AX17" i="2"/>
  <c r="BF17" i="2"/>
  <c r="AY17" i="2"/>
  <c r="BC17" i="2"/>
  <c r="AZ17" i="2"/>
  <c r="AM82" i="2"/>
  <c r="AN82" i="2"/>
  <c r="AP82" i="2"/>
  <c r="AO82" i="2"/>
  <c r="AK82" i="2"/>
  <c r="AL82" i="2"/>
  <c r="BF65" i="2"/>
  <c r="BA65" i="2"/>
  <c r="AZ65" i="2"/>
  <c r="BC65" i="2"/>
  <c r="AW65" i="2"/>
  <c r="BB65" i="2"/>
  <c r="BE65" i="2"/>
  <c r="BD65" i="2"/>
  <c r="AX65" i="2"/>
  <c r="AY65" i="2"/>
  <c r="AP31" i="2"/>
  <c r="AK31" i="2"/>
  <c r="AM31" i="2"/>
  <c r="AN31" i="2"/>
  <c r="AO31" i="2"/>
  <c r="AL31" i="2"/>
  <c r="AM74" i="2"/>
  <c r="AN74" i="2"/>
  <c r="AP74" i="2"/>
  <c r="AO74" i="2"/>
  <c r="AK74" i="2"/>
  <c r="AL74" i="2"/>
  <c r="BB55" i="2"/>
  <c r="BF55" i="2"/>
  <c r="AW55" i="2"/>
  <c r="AX55" i="2"/>
  <c r="AY55" i="2"/>
  <c r="AZ55" i="2"/>
  <c r="BD55" i="2"/>
  <c r="BA55" i="2"/>
  <c r="BC55" i="2"/>
  <c r="BE55" i="2"/>
  <c r="AL53" i="2"/>
  <c r="AN53" i="2"/>
  <c r="AP53" i="2"/>
  <c r="AM53" i="2"/>
  <c r="AO53" i="2"/>
  <c r="AK53" i="2"/>
  <c r="BB34" i="2"/>
  <c r="BF34" i="2"/>
  <c r="BD34" i="2"/>
  <c r="BA34" i="2"/>
  <c r="BC34" i="2"/>
  <c r="AW34" i="2"/>
  <c r="BE34" i="2"/>
  <c r="AY34" i="2"/>
  <c r="AX34" i="2"/>
  <c r="AZ34" i="2"/>
  <c r="AK64" i="2"/>
  <c r="AM64" i="2"/>
  <c r="AO64" i="2"/>
  <c r="AP64" i="2"/>
  <c r="AL64" i="2"/>
  <c r="AN64" i="2"/>
  <c r="BF45" i="2"/>
  <c r="AY45" i="2"/>
  <c r="BA45" i="2"/>
  <c r="BC45" i="2"/>
  <c r="AZ45" i="2"/>
  <c r="BD45" i="2"/>
  <c r="BB45" i="2"/>
  <c r="AW45" i="2"/>
  <c r="BE45" i="2"/>
  <c r="AX45" i="2"/>
  <c r="AM54" i="2"/>
  <c r="AN54" i="2"/>
  <c r="AP54" i="2"/>
  <c r="AO54" i="2"/>
  <c r="AK54" i="2"/>
  <c r="AL54" i="2"/>
  <c r="AX35" i="2"/>
  <c r="AY35" i="2"/>
  <c r="BD35" i="2"/>
  <c r="AZ35" i="2"/>
  <c r="BF35" i="2"/>
  <c r="BA35" i="2"/>
  <c r="BB35" i="2"/>
  <c r="BC35" i="2"/>
  <c r="AW35" i="2"/>
  <c r="BE35" i="2"/>
  <c r="AM33" i="2"/>
  <c r="AO33" i="2"/>
  <c r="AK33" i="2"/>
  <c r="AP33" i="2"/>
  <c r="AL33" i="2"/>
  <c r="AN33" i="2"/>
  <c r="BE14" i="2"/>
  <c r="AY14" i="2"/>
  <c r="BF14" i="2"/>
  <c r="BA14" i="2"/>
  <c r="AX14" i="2"/>
  <c r="BB14" i="2"/>
  <c r="AZ14" i="2"/>
  <c r="BC14" i="2"/>
  <c r="BD14" i="2"/>
  <c r="AW14" i="2"/>
  <c r="BS7" i="2"/>
  <c r="S66" i="2"/>
  <c r="P9" i="2"/>
  <c r="T9" i="2" s="1"/>
  <c r="BT9" i="2" s="1"/>
  <c r="P59" i="2"/>
  <c r="P35" i="2"/>
  <c r="T35" i="2" s="1"/>
  <c r="BT35" i="2" s="1"/>
  <c r="P43" i="2"/>
  <c r="P195" i="2"/>
  <c r="P258" i="2"/>
  <c r="T258" i="2" s="1"/>
  <c r="BT258" i="2" s="1"/>
  <c r="P335" i="2"/>
  <c r="P351" i="2"/>
  <c r="P367" i="2"/>
  <c r="P395" i="2"/>
  <c r="P432" i="2"/>
  <c r="P31" i="2"/>
  <c r="T31" i="2" s="1"/>
  <c r="BT31" i="2" s="1"/>
  <c r="P32" i="2"/>
  <c r="T32" i="2" s="1"/>
  <c r="BT32" i="2" s="1"/>
  <c r="P148" i="2"/>
  <c r="T148" i="2" s="1"/>
  <c r="BT148" i="2" s="1"/>
  <c r="P216" i="2"/>
  <c r="T216" i="2" s="1"/>
  <c r="BT216" i="2" s="1"/>
  <c r="P302" i="2"/>
  <c r="P120" i="2"/>
  <c r="T120" i="2" s="1"/>
  <c r="BT120" i="2" s="1"/>
  <c r="P286" i="2"/>
  <c r="T286" i="2" s="1"/>
  <c r="BT286" i="2" s="1"/>
  <c r="P307" i="2"/>
  <c r="T307" i="2" s="1"/>
  <c r="BT307" i="2" s="1"/>
  <c r="P134" i="2"/>
  <c r="T134" i="2" s="1"/>
  <c r="BT134" i="2" s="1"/>
  <c r="P285" i="2"/>
  <c r="P407" i="2"/>
  <c r="P348" i="2"/>
  <c r="T348" i="2" s="1"/>
  <c r="BT348" i="2" s="1"/>
  <c r="P245" i="2"/>
  <c r="P425" i="2"/>
  <c r="T425" i="2" s="1"/>
  <c r="BT425" i="2" s="1"/>
  <c r="P487" i="2"/>
  <c r="T487" i="2" s="1"/>
  <c r="BT487" i="2" s="1"/>
  <c r="P143" i="2"/>
  <c r="T143" i="2" s="1"/>
  <c r="BT143" i="2" s="1"/>
  <c r="P325" i="2"/>
  <c r="T325" i="2" s="1"/>
  <c r="BT325" i="2" s="1"/>
  <c r="P72" i="2"/>
  <c r="T72" i="2" s="1"/>
  <c r="BT72" i="2" s="1"/>
  <c r="P193" i="2"/>
  <c r="T193" i="2" s="1"/>
  <c r="BT193" i="2" s="1"/>
  <c r="P16" i="2"/>
  <c r="T16" i="2" s="1"/>
  <c r="BT16" i="2" s="1"/>
  <c r="P328" i="2"/>
  <c r="P387" i="2"/>
  <c r="T387" i="2" s="1"/>
  <c r="BT387" i="2" s="1"/>
  <c r="P126" i="2"/>
  <c r="T126" i="2" s="1"/>
  <c r="BT126" i="2" s="1"/>
  <c r="P196" i="2"/>
  <c r="T196" i="2" s="1"/>
  <c r="BT196" i="2" s="1"/>
  <c r="P305" i="2"/>
  <c r="T305" i="2" s="1"/>
  <c r="BT305" i="2" s="1"/>
  <c r="P225" i="2"/>
  <c r="P141" i="2"/>
  <c r="T141" i="2" s="1"/>
  <c r="BT141" i="2" s="1"/>
  <c r="P429" i="2"/>
  <c r="T429" i="2" s="1"/>
  <c r="BT429" i="2" s="1"/>
  <c r="P454" i="2"/>
  <c r="T454" i="2" s="1"/>
  <c r="BT454" i="2" s="1"/>
  <c r="P373" i="2"/>
  <c r="P123" i="2"/>
  <c r="P329" i="2"/>
  <c r="T329" i="2" s="1"/>
  <c r="BT329" i="2" s="1"/>
  <c r="P423" i="2"/>
  <c r="P33" i="2"/>
  <c r="T33" i="2" s="1"/>
  <c r="BT33" i="2" s="1"/>
  <c r="P153" i="2"/>
  <c r="T153" i="2" s="1"/>
  <c r="BT153" i="2" s="1"/>
  <c r="P337" i="2"/>
  <c r="T337" i="2" s="1"/>
  <c r="BT337" i="2" s="1"/>
  <c r="P205" i="2"/>
  <c r="T205" i="2" s="1"/>
  <c r="BT205" i="2" s="1"/>
  <c r="P237" i="2"/>
  <c r="T237" i="2" s="1"/>
  <c r="BT237" i="2" s="1"/>
  <c r="P450" i="2"/>
  <c r="T450" i="2" s="1"/>
  <c r="BT450" i="2" s="1"/>
  <c r="P109" i="2"/>
  <c r="T109" i="2" s="1"/>
  <c r="BT109" i="2" s="1"/>
  <c r="P284" i="2"/>
  <c r="T284" i="2" s="1"/>
  <c r="BT284" i="2" s="1"/>
  <c r="P15" i="2"/>
  <c r="T15" i="2" s="1"/>
  <c r="BT15" i="2" s="1"/>
  <c r="P124" i="2"/>
  <c r="P292" i="2"/>
  <c r="T292" i="2" s="1"/>
  <c r="BT292" i="2" s="1"/>
  <c r="P211" i="2"/>
  <c r="T211" i="2" s="1"/>
  <c r="BT211" i="2" s="1"/>
  <c r="P344" i="2"/>
  <c r="T344" i="2" s="1"/>
  <c r="BT344" i="2" s="1"/>
  <c r="P365" i="2"/>
  <c r="T365" i="2" s="1"/>
  <c r="BT365" i="2" s="1"/>
  <c r="P94" i="2"/>
  <c r="P108" i="2"/>
  <c r="T108" i="2" s="1"/>
  <c r="BT108" i="2" s="1"/>
  <c r="P133" i="2"/>
  <c r="T133" i="2" s="1"/>
  <c r="BT133" i="2" s="1"/>
  <c r="P177" i="2"/>
  <c r="P201" i="2"/>
  <c r="P241" i="2"/>
  <c r="P280" i="2"/>
  <c r="P330" i="2"/>
  <c r="P319" i="2"/>
  <c r="P456" i="2"/>
  <c r="P480" i="2"/>
  <c r="P36" i="2"/>
  <c r="T36" i="2" s="1"/>
  <c r="BT36" i="2" s="1"/>
  <c r="P40" i="2"/>
  <c r="P163" i="2"/>
  <c r="P76" i="2"/>
  <c r="P156" i="2"/>
  <c r="T156" i="2" s="1"/>
  <c r="BT156" i="2" s="1"/>
  <c r="P226" i="2"/>
  <c r="T226" i="2" s="1"/>
  <c r="BT226" i="2" s="1"/>
  <c r="P227" i="2"/>
  <c r="T227" i="2" s="1"/>
  <c r="BT227" i="2" s="1"/>
  <c r="P294" i="2"/>
  <c r="P166" i="2"/>
  <c r="T166" i="2" s="1"/>
  <c r="BT166" i="2" s="1"/>
  <c r="P187" i="2"/>
  <c r="T187" i="2" s="1"/>
  <c r="BT187" i="2" s="1"/>
  <c r="P244" i="2"/>
  <c r="T244" i="2" s="1"/>
  <c r="BT244" i="2" s="1"/>
  <c r="P309" i="2"/>
  <c r="T309" i="2" s="1"/>
  <c r="BT309" i="2" s="1"/>
  <c r="P82" i="2"/>
  <c r="T82" i="2" s="1"/>
  <c r="BT82" i="2" s="1"/>
  <c r="P155" i="2"/>
  <c r="T155" i="2" s="1"/>
  <c r="BT155" i="2" s="1"/>
  <c r="P291" i="2"/>
  <c r="T291" i="2" s="1"/>
  <c r="BT291" i="2" s="1"/>
  <c r="P356" i="2"/>
  <c r="T356" i="2" s="1"/>
  <c r="BT356" i="2" s="1"/>
  <c r="P418" i="2"/>
  <c r="T418" i="2" s="1"/>
  <c r="BT418" i="2" s="1"/>
  <c r="P396" i="2"/>
  <c r="T396" i="2" s="1"/>
  <c r="BT396" i="2" s="1"/>
  <c r="P421" i="2"/>
  <c r="T421" i="2" s="1"/>
  <c r="BT421" i="2" s="1"/>
  <c r="P493" i="2"/>
  <c r="T493" i="2" s="1"/>
  <c r="BT493" i="2" s="1"/>
  <c r="P308" i="2"/>
  <c r="T308" i="2" s="1"/>
  <c r="BT308" i="2" s="1"/>
  <c r="P172" i="2"/>
  <c r="T172" i="2" s="1"/>
  <c r="BT172" i="2" s="1"/>
  <c r="P345" i="2"/>
  <c r="T345" i="2" s="1"/>
  <c r="BT345" i="2" s="1"/>
  <c r="P80" i="2"/>
  <c r="T80" i="2" s="1"/>
  <c r="BT80" i="2" s="1"/>
  <c r="P362" i="2"/>
  <c r="T362" i="2" s="1"/>
  <c r="BT362" i="2" s="1"/>
  <c r="P182" i="2"/>
  <c r="T182" i="2" s="1"/>
  <c r="BT182" i="2" s="1"/>
  <c r="P299" i="2"/>
  <c r="T299" i="2" s="1"/>
  <c r="BT299" i="2" s="1"/>
  <c r="P388" i="2"/>
  <c r="T388" i="2" s="1"/>
  <c r="BT388" i="2" s="1"/>
  <c r="P157" i="2"/>
  <c r="T157" i="2" s="1"/>
  <c r="BT157" i="2" s="1"/>
  <c r="P53" i="2"/>
  <c r="P214" i="2"/>
  <c r="T214" i="2" s="1"/>
  <c r="BT214" i="2" s="1"/>
  <c r="P339" i="2"/>
  <c r="T339" i="2" s="1"/>
  <c r="BT339" i="2" s="1"/>
  <c r="P500" i="2"/>
  <c r="T500" i="2" s="1"/>
  <c r="BT500" i="2" s="1"/>
  <c r="P468" i="2"/>
  <c r="T468" i="2" s="1"/>
  <c r="BT468" i="2" s="1"/>
  <c r="P481" i="2"/>
  <c r="P409" i="2"/>
  <c r="T409" i="2" s="1"/>
  <c r="BT409" i="2" s="1"/>
  <c r="P470" i="2"/>
  <c r="T470" i="2" s="1"/>
  <c r="BT470" i="2" s="1"/>
  <c r="P405" i="2"/>
  <c r="T405" i="2" s="1"/>
  <c r="BT405" i="2" s="1"/>
  <c r="P58" i="2"/>
  <c r="P279" i="2"/>
  <c r="T279" i="2" s="1"/>
  <c r="BT279" i="2" s="1"/>
  <c r="P212" i="2"/>
  <c r="T212" i="2" s="1"/>
  <c r="BT212" i="2" s="1"/>
  <c r="P273" i="2"/>
  <c r="T273" i="2" s="1"/>
  <c r="BT273" i="2" s="1"/>
  <c r="P331" i="2"/>
  <c r="T331" i="2" s="1"/>
  <c r="BT331" i="2" s="1"/>
  <c r="P414" i="2"/>
  <c r="T414" i="2" s="1"/>
  <c r="BT414" i="2" s="1"/>
  <c r="P191" i="2"/>
  <c r="T191" i="2" s="1"/>
  <c r="BT191" i="2" s="1"/>
  <c r="P101" i="2"/>
  <c r="T101" i="2" s="1"/>
  <c r="BT101" i="2" s="1"/>
  <c r="P111" i="2"/>
  <c r="T111" i="2" s="1"/>
  <c r="BT111" i="2" s="1"/>
  <c r="P130" i="2"/>
  <c r="T130" i="2" s="1"/>
  <c r="BT130" i="2" s="1"/>
  <c r="P346" i="2"/>
  <c r="T346" i="2" s="1"/>
  <c r="BT346" i="2" s="1"/>
  <c r="P158" i="2"/>
  <c r="T158" i="2" s="1"/>
  <c r="BT158" i="2" s="1"/>
  <c r="P455" i="2"/>
  <c r="T455" i="2" s="1"/>
  <c r="BT455" i="2" s="1"/>
  <c r="P368" i="2"/>
  <c r="T368" i="2" s="1"/>
  <c r="BT368" i="2" s="1"/>
  <c r="P10" i="2"/>
  <c r="P69" i="2"/>
  <c r="P102" i="2"/>
  <c r="P233" i="2"/>
  <c r="P266" i="2"/>
  <c r="T266" i="2" s="1"/>
  <c r="BT266" i="2" s="1"/>
  <c r="P250" i="2"/>
  <c r="P265" i="2"/>
  <c r="P288" i="2"/>
  <c r="P390" i="2"/>
  <c r="P424" i="2"/>
  <c r="P52" i="2"/>
  <c r="T52" i="2" s="1"/>
  <c r="BT52" i="2" s="1"/>
  <c r="P42" i="2"/>
  <c r="P74" i="2"/>
  <c r="T74" i="2" s="1"/>
  <c r="BT74" i="2" s="1"/>
  <c r="P171" i="2"/>
  <c r="P79" i="2"/>
  <c r="T79" i="2" s="1"/>
  <c r="BT79" i="2" s="1"/>
  <c r="P161" i="2"/>
  <c r="P151" i="2"/>
  <c r="T151" i="2" s="1"/>
  <c r="BT151" i="2" s="1"/>
  <c r="P176" i="2"/>
  <c r="T176" i="2" s="1"/>
  <c r="BT176" i="2" s="1"/>
  <c r="P232" i="2"/>
  <c r="T232" i="2" s="1"/>
  <c r="BT232" i="2" s="1"/>
  <c r="P306" i="2"/>
  <c r="P246" i="2"/>
  <c r="T246" i="2" s="1"/>
  <c r="BT246" i="2" s="1"/>
  <c r="P164" i="2"/>
  <c r="P239" i="2"/>
  <c r="P310" i="2"/>
  <c r="T310" i="2" s="1"/>
  <c r="BT310" i="2" s="1"/>
  <c r="P364" i="2"/>
  <c r="T364" i="2" s="1"/>
  <c r="BT364" i="2" s="1"/>
  <c r="P422" i="2"/>
  <c r="T422" i="2" s="1"/>
  <c r="BT422" i="2" s="1"/>
  <c r="P401" i="2"/>
  <c r="T401" i="2" s="1"/>
  <c r="BT401" i="2" s="1"/>
  <c r="P411" i="2"/>
  <c r="T411" i="2" s="1"/>
  <c r="BT411" i="2" s="1"/>
  <c r="P478" i="2"/>
  <c r="T478" i="2" s="1"/>
  <c r="BT478" i="2" s="1"/>
  <c r="P12" i="2"/>
  <c r="T12" i="2" s="1"/>
  <c r="BT12" i="2" s="1"/>
  <c r="P497" i="2"/>
  <c r="T497" i="2" s="1"/>
  <c r="BT497" i="2" s="1"/>
  <c r="P179" i="2"/>
  <c r="P350" i="2"/>
  <c r="P154" i="2"/>
  <c r="T154" i="2" s="1"/>
  <c r="BT154" i="2" s="1"/>
  <c r="P371" i="2"/>
  <c r="T371" i="2" s="1"/>
  <c r="BT371" i="2" s="1"/>
  <c r="P338" i="2"/>
  <c r="T338" i="2" s="1"/>
  <c r="BT338" i="2" s="1"/>
  <c r="P63" i="2"/>
  <c r="T63" i="2" s="1"/>
  <c r="BT63" i="2" s="1"/>
  <c r="P230" i="2"/>
  <c r="P482" i="2"/>
  <c r="P410" i="2"/>
  <c r="T410" i="2" s="1"/>
  <c r="BT410" i="2" s="1"/>
  <c r="P473" i="2"/>
  <c r="T473" i="2" s="1"/>
  <c r="BT473" i="2" s="1"/>
  <c r="P26" i="2"/>
  <c r="P463" i="2"/>
  <c r="T463" i="2" s="1"/>
  <c r="BT463" i="2" s="1"/>
  <c r="P22" i="2"/>
  <c r="P213" i="2"/>
  <c r="T213" i="2" s="1"/>
  <c r="BT213" i="2" s="1"/>
  <c r="P281" i="2"/>
  <c r="T281" i="2" s="1"/>
  <c r="BT281" i="2" s="1"/>
  <c r="P434" i="2"/>
  <c r="T434" i="2" s="1"/>
  <c r="BT434" i="2" s="1"/>
  <c r="P332" i="2"/>
  <c r="P217" i="2"/>
  <c r="P229" i="2"/>
  <c r="T229" i="2" s="1"/>
  <c r="BT229" i="2" s="1"/>
  <c r="P103" i="2"/>
  <c r="T103" i="2" s="1"/>
  <c r="BT103" i="2" s="1"/>
  <c r="P271" i="2"/>
  <c r="T271" i="2" s="1"/>
  <c r="BT271" i="2" s="1"/>
  <c r="P112" i="2"/>
  <c r="T112" i="2" s="1"/>
  <c r="BT112" i="2" s="1"/>
  <c r="P49" i="2"/>
  <c r="T49" i="2" s="1"/>
  <c r="BT49" i="2" s="1"/>
  <c r="P131" i="2"/>
  <c r="T131" i="2" s="1"/>
  <c r="BT131" i="2" s="1"/>
  <c r="P386" i="2"/>
  <c r="T386" i="2" s="1"/>
  <c r="BT386" i="2" s="1"/>
  <c r="P376" i="2"/>
  <c r="T376" i="2" s="1"/>
  <c r="BT376" i="2" s="1"/>
  <c r="P349" i="2"/>
  <c r="T349" i="2" s="1"/>
  <c r="BT349" i="2" s="1"/>
  <c r="P160" i="2"/>
  <c r="P57" i="2"/>
  <c r="T57" i="2" s="1"/>
  <c r="BT57" i="2" s="1"/>
  <c r="P361" i="2"/>
  <c r="T361" i="2" s="1"/>
  <c r="BT361" i="2" s="1"/>
  <c r="P51" i="2"/>
  <c r="T51" i="2" s="1"/>
  <c r="BT51" i="2" s="1"/>
  <c r="P71" i="2"/>
  <c r="P92" i="2"/>
  <c r="T92" i="2" s="1"/>
  <c r="BT92" i="2" s="1"/>
  <c r="P110" i="2"/>
  <c r="P159" i="2"/>
  <c r="T159" i="2" s="1"/>
  <c r="BT159" i="2" s="1"/>
  <c r="P142" i="2"/>
  <c r="T142" i="2" s="1"/>
  <c r="BT142" i="2" s="1"/>
  <c r="P200" i="2"/>
  <c r="T200" i="2" s="1"/>
  <c r="BT200" i="2" s="1"/>
  <c r="P255" i="2"/>
  <c r="T255" i="2" s="1"/>
  <c r="BT255" i="2" s="1"/>
  <c r="P263" i="2"/>
  <c r="T263" i="2" s="1"/>
  <c r="BT263" i="2" s="1"/>
  <c r="P440" i="2"/>
  <c r="P464" i="2"/>
  <c r="P496" i="2"/>
  <c r="P489" i="2"/>
  <c r="T489" i="2" s="1"/>
  <c r="BT489" i="2" s="1"/>
  <c r="P81" i="2"/>
  <c r="P180" i="2"/>
  <c r="T180" i="2" s="1"/>
  <c r="BT180" i="2" s="1"/>
  <c r="P47" i="2"/>
  <c r="T47" i="2" s="1"/>
  <c r="BT47" i="2" s="1"/>
  <c r="P243" i="2"/>
  <c r="T243" i="2" s="1"/>
  <c r="BT243" i="2" s="1"/>
  <c r="P145" i="2"/>
  <c r="T145" i="2" s="1"/>
  <c r="BT145" i="2" s="1"/>
  <c r="P251" i="2"/>
  <c r="T251" i="2" s="1"/>
  <c r="BT251" i="2" s="1"/>
  <c r="P198" i="2"/>
  <c r="T198" i="2" s="1"/>
  <c r="BT198" i="2" s="1"/>
  <c r="P88" i="2"/>
  <c r="T88" i="2" s="1"/>
  <c r="BT88" i="2" s="1"/>
  <c r="P242" i="2"/>
  <c r="T242" i="2" s="1"/>
  <c r="BT242" i="2" s="1"/>
  <c r="P379" i="2"/>
  <c r="T379" i="2" s="1"/>
  <c r="BT379" i="2" s="1"/>
  <c r="P433" i="2"/>
  <c r="T433" i="2" s="1"/>
  <c r="BT433" i="2" s="1"/>
  <c r="P402" i="2"/>
  <c r="T402" i="2" s="1"/>
  <c r="BT402" i="2" s="1"/>
  <c r="P449" i="2"/>
  <c r="T449" i="2" s="1"/>
  <c r="BT449" i="2" s="1"/>
  <c r="P502" i="2"/>
  <c r="P426" i="2"/>
  <c r="T426" i="2" s="1"/>
  <c r="BT426" i="2" s="1"/>
  <c r="P204" i="2"/>
  <c r="P370" i="2"/>
  <c r="T370" i="2" s="1"/>
  <c r="BT370" i="2" s="1"/>
  <c r="P394" i="2"/>
  <c r="T394" i="2" s="1"/>
  <c r="BT394" i="2" s="1"/>
  <c r="P45" i="2"/>
  <c r="T45" i="2" s="1"/>
  <c r="BT45" i="2" s="1"/>
  <c r="P420" i="2"/>
  <c r="T420" i="2" s="1"/>
  <c r="BT420" i="2" s="1"/>
  <c r="P62" i="2"/>
  <c r="P235" i="2"/>
  <c r="T235" i="2" s="1"/>
  <c r="BT235" i="2" s="1"/>
  <c r="P67" i="2"/>
  <c r="P354" i="2"/>
  <c r="T354" i="2" s="1"/>
  <c r="BT354" i="2" s="1"/>
  <c r="P461" i="2"/>
  <c r="T461" i="2" s="1"/>
  <c r="BT461" i="2" s="1"/>
  <c r="P202" i="2"/>
  <c r="T202" i="2" s="1"/>
  <c r="BT202" i="2" s="1"/>
  <c r="P406" i="2"/>
  <c r="T406" i="2" s="1"/>
  <c r="BT406" i="2" s="1"/>
  <c r="P475" i="2"/>
  <c r="P419" i="2"/>
  <c r="T419" i="2" s="1"/>
  <c r="BT419" i="2" s="1"/>
  <c r="P491" i="2"/>
  <c r="T491" i="2" s="1"/>
  <c r="BT491" i="2" s="1"/>
  <c r="P84" i="2"/>
  <c r="P295" i="2"/>
  <c r="T295" i="2" s="1"/>
  <c r="BT295" i="2" s="1"/>
  <c r="P23" i="2"/>
  <c r="T23" i="2" s="1"/>
  <c r="BT23" i="2" s="1"/>
  <c r="P223" i="2"/>
  <c r="P358" i="2"/>
  <c r="P283" i="2"/>
  <c r="T283" i="2" s="1"/>
  <c r="BT283" i="2" s="1"/>
  <c r="P428" i="2"/>
  <c r="T428" i="2" s="1"/>
  <c r="BT428" i="2" s="1"/>
  <c r="P274" i="2"/>
  <c r="P37" i="2"/>
  <c r="T37" i="2" s="1"/>
  <c r="BT37" i="2" s="1"/>
  <c r="P147" i="2"/>
  <c r="P357" i="2"/>
  <c r="T357" i="2" s="1"/>
  <c r="BT357" i="2" s="1"/>
  <c r="P50" i="2"/>
  <c r="P377" i="2"/>
  <c r="T377" i="2" s="1"/>
  <c r="BT377" i="2" s="1"/>
  <c r="P389" i="2"/>
  <c r="P162" i="2"/>
  <c r="T162" i="2" s="1"/>
  <c r="BT162" i="2" s="1"/>
  <c r="P64" i="2"/>
  <c r="T64" i="2" s="1"/>
  <c r="BT64" i="2" s="1"/>
  <c r="P253" i="2"/>
  <c r="T253" i="2" s="1"/>
  <c r="BT253" i="2" s="1"/>
  <c r="P366" i="2"/>
  <c r="P167" i="2"/>
  <c r="T167" i="2" s="1"/>
  <c r="BT167" i="2" s="1"/>
  <c r="P183" i="2"/>
  <c r="P185" i="2"/>
  <c r="P175" i="2"/>
  <c r="P268" i="2"/>
  <c r="T268" i="2" s="1"/>
  <c r="BT268" i="2" s="1"/>
  <c r="P215" i="2"/>
  <c r="P296" i="2"/>
  <c r="P343" i="2"/>
  <c r="P359" i="2"/>
  <c r="P383" i="2"/>
  <c r="T383" i="2" s="1"/>
  <c r="BT383" i="2" s="1"/>
  <c r="P498" i="2"/>
  <c r="P398" i="2"/>
  <c r="P87" i="2"/>
  <c r="T87" i="2" s="1"/>
  <c r="BT87" i="2" s="1"/>
  <c r="P96" i="2"/>
  <c r="T96" i="2" s="1"/>
  <c r="BT96" i="2" s="1"/>
  <c r="P17" i="2"/>
  <c r="T17" i="2" s="1"/>
  <c r="BT17" i="2" s="1"/>
  <c r="P208" i="2"/>
  <c r="P104" i="2"/>
  <c r="T104" i="2" s="1"/>
  <c r="BT104" i="2" s="1"/>
  <c r="P209" i="2"/>
  <c r="T209" i="2" s="1"/>
  <c r="BT209" i="2" s="1"/>
  <c r="P128" i="2"/>
  <c r="P181" i="2"/>
  <c r="P438" i="2"/>
  <c r="T438" i="2" s="1"/>
  <c r="BT438" i="2" s="1"/>
  <c r="P441" i="2"/>
  <c r="T441" i="2" s="1"/>
  <c r="BT441" i="2" s="1"/>
  <c r="P380" i="2"/>
  <c r="T380" i="2" s="1"/>
  <c r="BT380" i="2" s="1"/>
  <c r="P404" i="2"/>
  <c r="T404" i="2" s="1"/>
  <c r="BT404" i="2" s="1"/>
  <c r="P476" i="2"/>
  <c r="P430" i="2"/>
  <c r="P199" i="2"/>
  <c r="P484" i="2"/>
  <c r="T484" i="2" s="1"/>
  <c r="BT484" i="2" s="1"/>
  <c r="P221" i="2"/>
  <c r="T221" i="2" s="1"/>
  <c r="BT221" i="2" s="1"/>
  <c r="P412" i="2"/>
  <c r="T412" i="2" s="1"/>
  <c r="BT412" i="2" s="1"/>
  <c r="P121" i="2"/>
  <c r="T121" i="2" s="1"/>
  <c r="BT121" i="2" s="1"/>
  <c r="P318" i="2"/>
  <c r="T318" i="2" s="1"/>
  <c r="BT318" i="2" s="1"/>
  <c r="P347" i="2"/>
  <c r="T347" i="2" s="1"/>
  <c r="BT347" i="2" s="1"/>
  <c r="P427" i="2"/>
  <c r="T427" i="2" s="1"/>
  <c r="BT427" i="2" s="1"/>
  <c r="P66" i="2"/>
  <c r="T66" i="2" s="1"/>
  <c r="BT66" i="2" s="1"/>
  <c r="P75" i="2"/>
  <c r="T75" i="2" s="1"/>
  <c r="BT75" i="2" s="1"/>
  <c r="P256" i="2"/>
  <c r="T256" i="2" s="1"/>
  <c r="BT256" i="2" s="1"/>
  <c r="P363" i="2"/>
  <c r="T363" i="2" s="1"/>
  <c r="BT363" i="2" s="1"/>
  <c r="P41" i="2"/>
  <c r="T41" i="2" s="1"/>
  <c r="BT41" i="2" s="1"/>
  <c r="P446" i="2"/>
  <c r="T446" i="2" s="1"/>
  <c r="BT446" i="2" s="1"/>
  <c r="P503" i="2"/>
  <c r="T503" i="2" s="1"/>
  <c r="BT503" i="2" s="1"/>
  <c r="P483" i="2"/>
  <c r="T483" i="2" s="1"/>
  <c r="BT483" i="2" s="1"/>
  <c r="P443" i="2"/>
  <c r="T443" i="2" s="1"/>
  <c r="BT443" i="2" s="1"/>
  <c r="S492" i="2"/>
  <c r="P85" i="2"/>
  <c r="T85" i="2" s="1"/>
  <c r="BT85" i="2" s="1"/>
  <c r="P316" i="2"/>
  <c r="T316" i="2" s="1"/>
  <c r="BT316" i="2" s="1"/>
  <c r="P445" i="2"/>
  <c r="T445" i="2" s="1"/>
  <c r="BT445" i="2" s="1"/>
  <c r="P224" i="2"/>
  <c r="T224" i="2" s="1"/>
  <c r="BT224" i="2" s="1"/>
  <c r="P297" i="2"/>
  <c r="T297" i="2" s="1"/>
  <c r="BT297" i="2" s="1"/>
  <c r="P139" i="2"/>
  <c r="T139" i="2" s="1"/>
  <c r="BT139" i="2" s="1"/>
  <c r="P341" i="2"/>
  <c r="T341" i="2" s="1"/>
  <c r="BT341" i="2" s="1"/>
  <c r="P248" i="2"/>
  <c r="T248" i="2" s="1"/>
  <c r="BT248" i="2" s="1"/>
  <c r="P259" i="2"/>
  <c r="T259" i="2" s="1"/>
  <c r="BT259" i="2" s="1"/>
  <c r="P277" i="2"/>
  <c r="T277" i="2" s="1"/>
  <c r="BT277" i="2" s="1"/>
  <c r="P38" i="2"/>
  <c r="T38" i="2" s="1"/>
  <c r="BT38" i="2" s="1"/>
  <c r="P150" i="2"/>
  <c r="T150" i="2" s="1"/>
  <c r="BT150" i="2" s="1"/>
  <c r="P90" i="2"/>
  <c r="T90" i="2" s="1"/>
  <c r="BT90" i="2" s="1"/>
  <c r="P238" i="2"/>
  <c r="T238" i="2" s="1"/>
  <c r="BT238" i="2" s="1"/>
  <c r="P469" i="2"/>
  <c r="T469" i="2" s="1"/>
  <c r="BT469" i="2" s="1"/>
  <c r="P378" i="2"/>
  <c r="T378" i="2" s="1"/>
  <c r="BT378" i="2" s="1"/>
  <c r="P392" i="2"/>
  <c r="T392" i="2" s="1"/>
  <c r="BT392" i="2" s="1"/>
  <c r="P30" i="2"/>
  <c r="T30" i="2" s="1"/>
  <c r="BT30" i="2" s="1"/>
  <c r="P486" i="2"/>
  <c r="T486" i="2" s="1"/>
  <c r="BT486" i="2" s="1"/>
  <c r="P65" i="2"/>
  <c r="T65" i="2" s="1"/>
  <c r="BT65" i="2" s="1"/>
  <c r="P355" i="2"/>
  <c r="T355" i="2" s="1"/>
  <c r="BT355" i="2" s="1"/>
  <c r="P8" i="2"/>
  <c r="P60" i="2"/>
  <c r="T60" i="2" s="1"/>
  <c r="BT60" i="2" s="1"/>
  <c r="P27" i="2"/>
  <c r="P105" i="2"/>
  <c r="P117" i="2"/>
  <c r="P272" i="2"/>
  <c r="P385" i="2"/>
  <c r="T385" i="2" s="1"/>
  <c r="BT385" i="2" s="1"/>
  <c r="P416" i="2"/>
  <c r="P488" i="2"/>
  <c r="P95" i="2"/>
  <c r="T95" i="2" s="1"/>
  <c r="BT95" i="2" s="1"/>
  <c r="P28" i="2"/>
  <c r="T28" i="2" s="1"/>
  <c r="BT28" i="2" s="1"/>
  <c r="P127" i="2"/>
  <c r="P188" i="2"/>
  <c r="T188" i="2" s="1"/>
  <c r="BT188" i="2" s="1"/>
  <c r="P115" i="2"/>
  <c r="T115" i="2" s="1"/>
  <c r="BT115" i="2" s="1"/>
  <c r="P270" i="2"/>
  <c r="T270" i="2" s="1"/>
  <c r="BT270" i="2" s="1"/>
  <c r="P135" i="2"/>
  <c r="T135" i="2" s="1"/>
  <c r="BT135" i="2" s="1"/>
  <c r="P219" i="2"/>
  <c r="P261" i="2"/>
  <c r="T261" i="2" s="1"/>
  <c r="BT261" i="2" s="1"/>
  <c r="P453" i="2"/>
  <c r="T453" i="2" s="1"/>
  <c r="BT453" i="2" s="1"/>
  <c r="P312" i="2"/>
  <c r="P442" i="2"/>
  <c r="T442" i="2" s="1"/>
  <c r="BT442" i="2" s="1"/>
  <c r="P490" i="2"/>
  <c r="T490" i="2" s="1"/>
  <c r="BT490" i="2" s="1"/>
  <c r="P222" i="2"/>
  <c r="T222" i="2" s="1"/>
  <c r="BT222" i="2" s="1"/>
  <c r="P435" i="2"/>
  <c r="T435" i="2" s="1"/>
  <c r="BT435" i="2" s="1"/>
  <c r="P140" i="2"/>
  <c r="T140" i="2" s="1"/>
  <c r="BT140" i="2" s="1"/>
  <c r="P206" i="2"/>
  <c r="P254" i="2"/>
  <c r="T254" i="2" s="1"/>
  <c r="BT254" i="2" s="1"/>
  <c r="P24" i="2"/>
  <c r="T24" i="2" s="1"/>
  <c r="BT24" i="2" s="1"/>
  <c r="P122" i="2"/>
  <c r="T122" i="2" s="1"/>
  <c r="BT122" i="2" s="1"/>
  <c r="P275" i="2"/>
  <c r="T275" i="2" s="1"/>
  <c r="BT275" i="2" s="1"/>
  <c r="P374" i="2"/>
  <c r="P466" i="2"/>
  <c r="T466" i="2" s="1"/>
  <c r="BT466" i="2" s="1"/>
  <c r="P451" i="2"/>
  <c r="P452" i="2"/>
  <c r="T452" i="2" s="1"/>
  <c r="BT452" i="2" s="1"/>
  <c r="P459" i="2"/>
  <c r="P485" i="2"/>
  <c r="P477" i="2"/>
  <c r="T477" i="2" s="1"/>
  <c r="BT477" i="2" s="1"/>
  <c r="P18" i="2"/>
  <c r="P86" i="2"/>
  <c r="P317" i="2"/>
  <c r="T317" i="2" s="1"/>
  <c r="BT317" i="2" s="1"/>
  <c r="P168" i="2"/>
  <c r="T168" i="2" s="1"/>
  <c r="BT168" i="2" s="1"/>
  <c r="P352" i="2"/>
  <c r="T352" i="2" s="1"/>
  <c r="BT352" i="2" s="1"/>
  <c r="P333" i="2"/>
  <c r="T333" i="2" s="1"/>
  <c r="BT333" i="2" s="1"/>
  <c r="P260" i="2"/>
  <c r="T260" i="2" s="1"/>
  <c r="BT260" i="2" s="1"/>
  <c r="P315" i="2"/>
  <c r="T315" i="2" s="1"/>
  <c r="BT315" i="2" s="1"/>
  <c r="P91" i="2"/>
  <c r="T91" i="2" s="1"/>
  <c r="BT91" i="2" s="1"/>
  <c r="P393" i="2"/>
  <c r="T393" i="2" s="1"/>
  <c r="BT393" i="2" s="1"/>
  <c r="P118" i="2"/>
  <c r="T118" i="2" s="1"/>
  <c r="BT118" i="2" s="1"/>
  <c r="P70" i="2"/>
  <c r="P287" i="2"/>
  <c r="T287" i="2" s="1"/>
  <c r="BT287" i="2" s="1"/>
  <c r="P13" i="2"/>
  <c r="T13" i="2" s="1"/>
  <c r="BT13" i="2" s="1"/>
  <c r="P19" i="2"/>
  <c r="P100" i="2"/>
  <c r="T100" i="2" s="1"/>
  <c r="BT100" i="2" s="1"/>
  <c r="P152" i="2"/>
  <c r="P125" i="2"/>
  <c r="P231" i="2"/>
  <c r="P257" i="2"/>
  <c r="P262" i="2"/>
  <c r="P298" i="2"/>
  <c r="P314" i="2"/>
  <c r="P381" i="2"/>
  <c r="T381" i="2" s="1"/>
  <c r="BT381" i="2" s="1"/>
  <c r="P397" i="2"/>
  <c r="T397" i="2" s="1"/>
  <c r="BT397" i="2" s="1"/>
  <c r="P313" i="2"/>
  <c r="P448" i="2"/>
  <c r="P304" i="2"/>
  <c r="P61" i="2"/>
  <c r="T61" i="2" s="1"/>
  <c r="BT61" i="2" s="1"/>
  <c r="P29" i="2"/>
  <c r="T29" i="2" s="1"/>
  <c r="BT29" i="2" s="1"/>
  <c r="P55" i="2"/>
  <c r="T55" i="2" s="1"/>
  <c r="BT55" i="2" s="1"/>
  <c r="P170" i="2"/>
  <c r="T170" i="2" s="1"/>
  <c r="BT170" i="2" s="1"/>
  <c r="P247" i="2"/>
  <c r="T247" i="2" s="1"/>
  <c r="BT247" i="2" s="1"/>
  <c r="P165" i="2"/>
  <c r="T165" i="2" s="1"/>
  <c r="BT165" i="2" s="1"/>
  <c r="P116" i="2"/>
  <c r="T116" i="2" s="1"/>
  <c r="BT116" i="2" s="1"/>
  <c r="P132" i="2"/>
  <c r="P39" i="2"/>
  <c r="T39" i="2" s="1"/>
  <c r="BT39" i="2" s="1"/>
  <c r="P146" i="2"/>
  <c r="T146" i="2" s="1"/>
  <c r="BT146" i="2" s="1"/>
  <c r="P278" i="2"/>
  <c r="T278" i="2" s="1"/>
  <c r="BT278" i="2" s="1"/>
  <c r="P194" i="2"/>
  <c r="P300" i="2"/>
  <c r="P444" i="2"/>
  <c r="T444" i="2" s="1"/>
  <c r="BT444" i="2" s="1"/>
  <c r="P417" i="2"/>
  <c r="T417" i="2" s="1"/>
  <c r="BT417" i="2" s="1"/>
  <c r="P494" i="2"/>
  <c r="T494" i="2" s="1"/>
  <c r="BT494" i="2" s="1"/>
  <c r="P236" i="2"/>
  <c r="T236" i="2" s="1"/>
  <c r="BT236" i="2" s="1"/>
  <c r="P189" i="2"/>
  <c r="T189" i="2" s="1"/>
  <c r="BT189" i="2" s="1"/>
  <c r="P342" i="2"/>
  <c r="P436" i="2"/>
  <c r="T436" i="2" s="1"/>
  <c r="BT436" i="2" s="1"/>
  <c r="P73" i="2"/>
  <c r="T73" i="2" s="1"/>
  <c r="BT73" i="2" s="1"/>
  <c r="P25" i="2"/>
  <c r="T25" i="2" s="1"/>
  <c r="BT25" i="2" s="1"/>
  <c r="P113" i="2"/>
  <c r="T113" i="2" s="1"/>
  <c r="BT113" i="2" s="1"/>
  <c r="P137" i="2"/>
  <c r="T137" i="2" s="1"/>
  <c r="BT137" i="2" s="1"/>
  <c r="P293" i="2"/>
  <c r="T293" i="2" s="1"/>
  <c r="BT293" i="2" s="1"/>
  <c r="P384" i="2"/>
  <c r="T384" i="2" s="1"/>
  <c r="BT384" i="2" s="1"/>
  <c r="P471" i="2"/>
  <c r="T471" i="2" s="1"/>
  <c r="BT471" i="2" s="1"/>
  <c r="P311" i="2"/>
  <c r="P501" i="2"/>
  <c r="T501" i="2" s="1"/>
  <c r="BT501" i="2" s="1"/>
  <c r="P178" i="2"/>
  <c r="T178" i="2" s="1"/>
  <c r="BT178" i="2" s="1"/>
  <c r="P462" i="2"/>
  <c r="T462" i="2" s="1"/>
  <c r="BT462" i="2" s="1"/>
  <c r="P264" i="2"/>
  <c r="T264" i="2" s="1"/>
  <c r="BT264" i="2" s="1"/>
  <c r="P460" i="2"/>
  <c r="T460" i="2" s="1"/>
  <c r="BT460" i="2" s="1"/>
  <c r="P495" i="2"/>
  <c r="T495" i="2" s="1"/>
  <c r="BT495" i="2" s="1"/>
  <c r="P479" i="2"/>
  <c r="T479" i="2" s="1"/>
  <c r="BT479" i="2" s="1"/>
  <c r="P20" i="2"/>
  <c r="T20" i="2" s="1"/>
  <c r="BT20" i="2" s="1"/>
  <c r="P326" i="2"/>
  <c r="T326" i="2" s="1"/>
  <c r="BT326" i="2" s="1"/>
  <c r="P458" i="2"/>
  <c r="T458" i="2" s="1"/>
  <c r="BT458" i="2" s="1"/>
  <c r="P190" i="2"/>
  <c r="T190" i="2" s="1"/>
  <c r="BT190" i="2" s="1"/>
  <c r="P174" i="2"/>
  <c r="T174" i="2" s="1"/>
  <c r="BT174" i="2" s="1"/>
  <c r="P240" i="2"/>
  <c r="T240" i="2" s="1"/>
  <c r="BT240" i="2" s="1"/>
  <c r="P322" i="2"/>
  <c r="T322" i="2" s="1"/>
  <c r="BT322" i="2" s="1"/>
  <c r="P334" i="2"/>
  <c r="P173" i="2"/>
  <c r="P267" i="2"/>
  <c r="T267" i="2" s="1"/>
  <c r="BT267" i="2" s="1"/>
  <c r="P77" i="2"/>
  <c r="T77" i="2" s="1"/>
  <c r="BT77" i="2" s="1"/>
  <c r="P93" i="2"/>
  <c r="T93" i="2" s="1"/>
  <c r="BT93" i="2" s="1"/>
  <c r="P289" i="2"/>
  <c r="T289" i="2" s="1"/>
  <c r="BT289" i="2" s="1"/>
  <c r="P34" i="2"/>
  <c r="P400" i="2"/>
  <c r="T400" i="2" s="1"/>
  <c r="BT400" i="2" s="1"/>
  <c r="P119" i="2"/>
  <c r="P83" i="2"/>
  <c r="P303" i="2"/>
  <c r="T303" i="2" s="1"/>
  <c r="BT303" i="2" s="1"/>
  <c r="P48" i="2"/>
  <c r="T48" i="2" s="1"/>
  <c r="BT48" i="2" s="1"/>
  <c r="P106" i="2"/>
  <c r="P320" i="2"/>
  <c r="P472" i="2"/>
  <c r="P465" i="2"/>
  <c r="T465" i="2" s="1"/>
  <c r="BT465" i="2" s="1"/>
  <c r="P408" i="2"/>
  <c r="P474" i="2"/>
  <c r="T474" i="2" s="1"/>
  <c r="BT474" i="2" s="1"/>
  <c r="P403" i="2"/>
  <c r="P129" i="2"/>
  <c r="T129" i="2" s="1"/>
  <c r="BT129" i="2" s="1"/>
  <c r="P44" i="2"/>
  <c r="T44" i="2" s="1"/>
  <c r="BT44" i="2" s="1"/>
  <c r="P144" i="2"/>
  <c r="T144" i="2" s="1"/>
  <c r="BT144" i="2" s="1"/>
  <c r="P210" i="2"/>
  <c r="T210" i="2" s="1"/>
  <c r="BT210" i="2" s="1"/>
  <c r="P220" i="2"/>
  <c r="T220" i="2" s="1"/>
  <c r="BT220" i="2" s="1"/>
  <c r="P282" i="2"/>
  <c r="P149" i="2"/>
  <c r="T149" i="2" s="1"/>
  <c r="BT149" i="2" s="1"/>
  <c r="P184" i="2"/>
  <c r="T184" i="2" s="1"/>
  <c r="BT184" i="2" s="1"/>
  <c r="P218" i="2"/>
  <c r="T218" i="2" s="1"/>
  <c r="BT218" i="2" s="1"/>
  <c r="P98" i="2"/>
  <c r="P228" i="2"/>
  <c r="T228" i="2" s="1"/>
  <c r="BT228" i="2" s="1"/>
  <c r="P340" i="2"/>
  <c r="T340" i="2" s="1"/>
  <c r="BT340" i="2" s="1"/>
  <c r="P467" i="2"/>
  <c r="T467" i="2" s="1"/>
  <c r="BT467" i="2" s="1"/>
  <c r="P321" i="2"/>
  <c r="T321" i="2" s="1"/>
  <c r="BT321" i="2" s="1"/>
  <c r="P413" i="2"/>
  <c r="T413" i="2" s="1"/>
  <c r="BT413" i="2" s="1"/>
  <c r="P46" i="2"/>
  <c r="T46" i="2" s="1"/>
  <c r="BT46" i="2" s="1"/>
  <c r="P439" i="2"/>
  <c r="T439" i="2" s="1"/>
  <c r="BT439" i="2" s="1"/>
  <c r="P138" i="2"/>
  <c r="T138" i="2" s="1"/>
  <c r="BT138" i="2" s="1"/>
  <c r="P252" i="2"/>
  <c r="T252" i="2" s="1"/>
  <c r="BT252" i="2" s="1"/>
  <c r="P54" i="2"/>
  <c r="P276" i="2"/>
  <c r="T276" i="2" s="1"/>
  <c r="BT276" i="2" s="1"/>
  <c r="P192" i="2"/>
  <c r="P89" i="2"/>
  <c r="T89" i="2" s="1"/>
  <c r="BT89" i="2" s="1"/>
  <c r="P372" i="2"/>
  <c r="T372" i="2" s="1"/>
  <c r="BT372" i="2" s="1"/>
  <c r="P114" i="2"/>
  <c r="T114" i="2" s="1"/>
  <c r="BT114" i="2" s="1"/>
  <c r="P169" i="2"/>
  <c r="P301" i="2"/>
  <c r="T301" i="2" s="1"/>
  <c r="BT301" i="2" s="1"/>
  <c r="P415" i="2"/>
  <c r="P457" i="2"/>
  <c r="T457" i="2" s="1"/>
  <c r="BT457" i="2" s="1"/>
  <c r="P499" i="2"/>
  <c r="T499" i="2" s="1"/>
  <c r="BT499" i="2" s="1"/>
  <c r="P447" i="2"/>
  <c r="T447" i="2" s="1"/>
  <c r="BT447" i="2" s="1"/>
  <c r="P68" i="2"/>
  <c r="T68" i="2" s="1"/>
  <c r="BT68" i="2" s="1"/>
  <c r="P353" i="2"/>
  <c r="T353" i="2" s="1"/>
  <c r="BT353" i="2" s="1"/>
  <c r="P327" i="2"/>
  <c r="T327" i="2" s="1"/>
  <c r="BT327" i="2" s="1"/>
  <c r="P207" i="2"/>
  <c r="T207" i="2" s="1"/>
  <c r="BT207" i="2" s="1"/>
  <c r="P249" i="2"/>
  <c r="P56" i="2"/>
  <c r="T56" i="2" s="1"/>
  <c r="BT56" i="2" s="1"/>
  <c r="P186" i="2"/>
  <c r="T186" i="2" s="1"/>
  <c r="BT186" i="2" s="1"/>
  <c r="P323" i="2"/>
  <c r="T323" i="2" s="1"/>
  <c r="BT323" i="2" s="1"/>
  <c r="P369" i="2"/>
  <c r="T369" i="2" s="1"/>
  <c r="BT369" i="2" s="1"/>
  <c r="P336" i="2"/>
  <c r="T336" i="2" s="1"/>
  <c r="BT336" i="2" s="1"/>
  <c r="P269" i="2"/>
  <c r="T269" i="2" s="1"/>
  <c r="BT269" i="2" s="1"/>
  <c r="P78" i="2"/>
  <c r="P431" i="2"/>
  <c r="P107" i="2"/>
  <c r="T107" i="2" s="1"/>
  <c r="BT107" i="2" s="1"/>
  <c r="P14" i="2"/>
  <c r="T14" i="2" s="1"/>
  <c r="BT14" i="2" s="1"/>
  <c r="P290" i="2"/>
  <c r="P197" i="2"/>
  <c r="T197" i="2" s="1"/>
  <c r="BT197" i="2" s="1"/>
  <c r="P97" i="2"/>
  <c r="T97" i="2" s="1"/>
  <c r="BT97" i="2" s="1"/>
  <c r="P99" i="2"/>
  <c r="T99" i="2" s="1"/>
  <c r="BT99" i="2" s="1"/>
  <c r="P382" i="2"/>
  <c r="T382" i="2" s="1"/>
  <c r="BT382" i="2" s="1"/>
  <c r="P360" i="2"/>
  <c r="T360" i="2" s="1"/>
  <c r="BT360" i="2" s="1"/>
  <c r="P7" i="2"/>
  <c r="T7" i="2" s="1"/>
  <c r="BT7" i="2" s="1"/>
  <c r="S269" i="2"/>
  <c r="S15" i="2"/>
  <c r="S292" i="2"/>
  <c r="S97" i="2"/>
  <c r="S186" i="2"/>
  <c r="S89" i="2"/>
  <c r="P492" i="2"/>
  <c r="T492" i="2" s="1"/>
  <c r="BT492" i="2" s="1"/>
  <c r="S75" i="2"/>
  <c r="S109" i="2"/>
  <c r="T373" i="2"/>
  <c r="BT373" i="2" s="1"/>
  <c r="S252" i="2"/>
  <c r="S276" i="2"/>
  <c r="S197" i="2"/>
  <c r="S138" i="2"/>
  <c r="S99" i="2"/>
  <c r="S493" i="2"/>
  <c r="S500" i="2"/>
  <c r="S388" i="2"/>
  <c r="S414" i="2"/>
  <c r="S455" i="2"/>
  <c r="S116" i="2"/>
  <c r="S74" i="2"/>
  <c r="S44" i="2"/>
  <c r="S352" i="2"/>
  <c r="S24" i="2"/>
  <c r="S501" i="2"/>
  <c r="S260" i="2"/>
  <c r="S287" i="2"/>
  <c r="S140" i="2"/>
  <c r="S315" i="2"/>
  <c r="S91" i="2"/>
  <c r="S101" i="2"/>
  <c r="S324" i="2"/>
  <c r="S363" i="2"/>
  <c r="S469" i="2"/>
  <c r="S210" i="2"/>
  <c r="S143" i="2"/>
  <c r="S188" i="2"/>
  <c r="S73" i="2"/>
  <c r="S425" i="2"/>
  <c r="P324" i="2"/>
  <c r="T324" i="2" s="1"/>
  <c r="BT324" i="2" s="1"/>
  <c r="S114" i="2"/>
  <c r="S427" i="2"/>
  <c r="S490" i="2"/>
  <c r="S146" i="2"/>
  <c r="S207" i="2"/>
  <c r="S361" i="2"/>
  <c r="S340" i="2"/>
  <c r="S386" i="2"/>
  <c r="S12" i="2"/>
  <c r="S347" i="2"/>
  <c r="S30" i="2"/>
  <c r="AI7" i="2"/>
  <c r="S436" i="2"/>
  <c r="S471" i="2"/>
  <c r="S446" i="2"/>
  <c r="S318" i="2"/>
  <c r="S65" i="2"/>
  <c r="AH7" i="2"/>
  <c r="S155" i="2"/>
  <c r="S435" i="2"/>
  <c r="S192" i="2"/>
  <c r="S477" i="2"/>
  <c r="S412" i="2"/>
  <c r="S273" i="2"/>
  <c r="S121" i="2"/>
  <c r="S279" i="2"/>
  <c r="S52" i="2"/>
  <c r="S41" i="2"/>
  <c r="S402" i="2"/>
  <c r="S337" i="2"/>
  <c r="S112" i="2"/>
  <c r="S443" i="2"/>
  <c r="S168" i="2"/>
  <c r="S321" i="2"/>
  <c r="S376" i="2"/>
  <c r="S463" i="2"/>
  <c r="S413" i="2"/>
  <c r="S332" i="2"/>
  <c r="S339" i="2"/>
  <c r="S473" i="2"/>
  <c r="S13" i="2"/>
  <c r="S17" i="2"/>
  <c r="S49" i="2"/>
  <c r="S475" i="2"/>
  <c r="S55" i="2"/>
  <c r="S323" i="2"/>
  <c r="S162" i="2"/>
  <c r="S37" i="2"/>
  <c r="S349" i="2"/>
  <c r="S406" i="2"/>
  <c r="S428" i="2"/>
  <c r="S295" i="2"/>
  <c r="S346" i="2"/>
  <c r="S221" i="2"/>
  <c r="S64" i="2"/>
  <c r="S311" i="2"/>
  <c r="S338" i="2"/>
  <c r="S235" i="2"/>
  <c r="S405" i="2"/>
  <c r="S357" i="2"/>
  <c r="S461" i="2"/>
  <c r="S254" i="2"/>
  <c r="S122" i="2"/>
  <c r="S419" i="2"/>
  <c r="S317" i="2"/>
  <c r="S271" i="2"/>
  <c r="S429" i="2"/>
  <c r="S189" i="2"/>
  <c r="S438" i="2"/>
  <c r="S372" i="2"/>
  <c r="S23" i="2"/>
  <c r="S236" i="2"/>
  <c r="S214" i="2"/>
  <c r="S356" i="2"/>
  <c r="S453" i="2"/>
  <c r="S154" i="2"/>
  <c r="S166" i="2"/>
  <c r="S327" i="2"/>
  <c r="S360" i="2"/>
  <c r="S494" i="2"/>
  <c r="S172" i="2"/>
  <c r="S107" i="2"/>
  <c r="S261" i="2"/>
  <c r="S353" i="2"/>
  <c r="S462" i="2"/>
  <c r="S382" i="2"/>
  <c r="S21" i="2"/>
  <c r="S56" i="2"/>
  <c r="S72" i="2"/>
  <c r="S187" i="2"/>
  <c r="S180" i="2"/>
  <c r="S212" i="2"/>
  <c r="S256" i="2"/>
  <c r="S365" i="2"/>
  <c r="N332" i="2"/>
  <c r="S336" i="2"/>
  <c r="S434" i="2"/>
  <c r="S394" i="2"/>
  <c r="S411" i="2"/>
  <c r="S470" i="2"/>
  <c r="S331" i="2"/>
  <c r="S393" i="2"/>
  <c r="S193" i="2"/>
  <c r="S16" i="2"/>
  <c r="S141" i="2"/>
  <c r="S126" i="2"/>
  <c r="S120" i="2"/>
  <c r="S373" i="2"/>
  <c r="S377" i="2"/>
  <c r="S369" i="2"/>
  <c r="S503" i="2"/>
  <c r="S14" i="2"/>
  <c r="S384" i="2"/>
  <c r="P21" i="2"/>
  <c r="T21" i="2" s="1"/>
  <c r="BT21" i="2" s="1"/>
  <c r="S130" i="2"/>
  <c r="S158" i="2"/>
  <c r="S240" i="2"/>
  <c r="S278" i="2"/>
  <c r="S344" i="2"/>
  <c r="S420" i="2"/>
  <c r="S191" i="2"/>
  <c r="S104" i="2"/>
  <c r="S284" i="2"/>
  <c r="S182" i="2"/>
  <c r="S25" i="2"/>
  <c r="S379" i="2"/>
  <c r="S450" i="2"/>
  <c r="S449" i="2"/>
  <c r="S205" i="2"/>
  <c r="S211" i="2"/>
  <c r="S329" i="2"/>
  <c r="S153" i="2"/>
  <c r="S77" i="2"/>
  <c r="S68" i="2"/>
  <c r="S264" i="2"/>
  <c r="N311" i="2"/>
  <c r="S479" i="2"/>
  <c r="S457" i="2"/>
  <c r="S267" i="2"/>
  <c r="S95" i="2"/>
  <c r="S151" i="2"/>
  <c r="S149" i="2"/>
  <c r="S176" i="2"/>
  <c r="S362" i="2"/>
  <c r="S404" i="2"/>
  <c r="S322" i="2"/>
  <c r="S45" i="2"/>
  <c r="N192" i="2"/>
  <c r="S270" i="2"/>
  <c r="S458" i="2"/>
  <c r="S460" i="2"/>
  <c r="S93" i="2"/>
  <c r="S174" i="2"/>
  <c r="S190" i="2"/>
  <c r="S237" i="2"/>
  <c r="S303" i="2"/>
  <c r="S447" i="2"/>
  <c r="S499" i="2"/>
  <c r="S305" i="2"/>
  <c r="S326" i="2"/>
  <c r="S299" i="2"/>
  <c r="S333" i="2"/>
  <c r="S400" i="2"/>
  <c r="S293" i="2"/>
  <c r="S228" i="2"/>
  <c r="S409" i="2"/>
  <c r="S40" i="2"/>
  <c r="S364" i="2"/>
  <c r="S247" i="2"/>
  <c r="S370" i="2"/>
  <c r="S196" i="2"/>
  <c r="S495" i="2"/>
  <c r="S230" i="2"/>
  <c r="S220" i="2"/>
  <c r="S184" i="2"/>
  <c r="S198" i="2"/>
  <c r="S148" i="2"/>
  <c r="S131" i="2"/>
  <c r="S368" i="2"/>
  <c r="S165" i="2"/>
  <c r="S222" i="2"/>
  <c r="S20" i="2"/>
  <c r="S63" i="2"/>
  <c r="S297" i="2"/>
  <c r="S259" i="2"/>
  <c r="S341" i="2"/>
  <c r="S445" i="2"/>
  <c r="S36" i="2"/>
  <c r="S46" i="2"/>
  <c r="S85" i="2"/>
  <c r="S170" i="2"/>
  <c r="S277" i="2"/>
  <c r="S136" i="2"/>
  <c r="S38" i="2"/>
  <c r="S224" i="2"/>
  <c r="S289" i="2"/>
  <c r="S80" i="2"/>
  <c r="N40" i="2"/>
  <c r="S90" i="2"/>
  <c r="S96" i="2"/>
  <c r="S452" i="2"/>
  <c r="S392" i="2"/>
  <c r="S82" i="2"/>
  <c r="S178" i="2"/>
  <c r="S137" i="2"/>
  <c r="N230" i="2"/>
  <c r="S275" i="2"/>
  <c r="S301" i="2"/>
  <c r="S454" i="2"/>
  <c r="S466" i="2"/>
  <c r="S387" i="2"/>
  <c r="S139" i="2"/>
  <c r="S227" i="2"/>
  <c r="S316" i="2"/>
  <c r="S355" i="2"/>
  <c r="S378" i="2"/>
  <c r="S33" i="2"/>
  <c r="S113" i="2"/>
  <c r="S150" i="2"/>
  <c r="S157" i="2"/>
  <c r="S216" i="2"/>
  <c r="S248" i="2"/>
  <c r="S238" i="2"/>
  <c r="S354" i="2"/>
  <c r="S478" i="2"/>
  <c r="S81" i="2"/>
  <c r="S88" i="2"/>
  <c r="S484" i="2"/>
  <c r="S202" i="2"/>
  <c r="S213" i="2"/>
  <c r="N81" i="2"/>
  <c r="S441" i="2"/>
  <c r="S244" i="2"/>
  <c r="S145" i="2"/>
  <c r="P136" i="2"/>
  <c r="T136" i="2" s="1"/>
  <c r="BT136" i="2" s="1"/>
  <c r="S371" i="2"/>
  <c r="S229" i="2"/>
  <c r="S418" i="2"/>
  <c r="S29" i="2"/>
  <c r="S218" i="2"/>
  <c r="S111" i="2"/>
  <c r="S283" i="2"/>
  <c r="S103" i="2"/>
  <c r="S57" i="2"/>
  <c r="S160" i="2"/>
  <c r="S468" i="2"/>
  <c r="S47" i="2"/>
  <c r="S232" i="2"/>
  <c r="S380" i="2"/>
  <c r="S502" i="2"/>
  <c r="S253" i="2"/>
  <c r="S345" i="2"/>
  <c r="S491" i="2"/>
  <c r="S242" i="2"/>
  <c r="S348" i="2"/>
  <c r="S437" i="2"/>
  <c r="S410" i="2"/>
  <c r="N53" i="2"/>
  <c r="S53" i="2"/>
  <c r="S62" i="2"/>
  <c r="N62" i="2"/>
  <c r="S147" i="2"/>
  <c r="N147" i="2"/>
  <c r="S28" i="2"/>
  <c r="S92" i="2"/>
  <c r="S32" i="2"/>
  <c r="S100" i="2"/>
  <c r="S281" i="2"/>
  <c r="S310" i="2"/>
  <c r="S308" i="2"/>
  <c r="S486" i="2"/>
  <c r="S421" i="2"/>
  <c r="N502" i="2"/>
  <c r="S219" i="2"/>
  <c r="N219" i="2"/>
  <c r="S246" i="2"/>
  <c r="S487" i="2"/>
  <c r="N475" i="2"/>
  <c r="S181" i="2"/>
  <c r="N181" i="2"/>
  <c r="S87" i="2"/>
  <c r="S115" i="2"/>
  <c r="S243" i="2"/>
  <c r="N451" i="2"/>
  <c r="S451" i="2"/>
  <c r="S209" i="2"/>
  <c r="S199" i="2"/>
  <c r="N199" i="2"/>
  <c r="S307" i="2"/>
  <c r="S309" i="2"/>
  <c r="S61" i="2"/>
  <c r="S156" i="2"/>
  <c r="P437" i="2"/>
  <c r="T437" i="2" s="1"/>
  <c r="BT437" i="2" s="1"/>
  <c r="S439" i="2"/>
  <c r="S226" i="2"/>
  <c r="S123" i="2"/>
  <c r="N123" i="2"/>
  <c r="T123" i="2" s="1"/>
  <c r="BT123" i="2" s="1"/>
  <c r="N285" i="2"/>
  <c r="S285" i="2"/>
  <c r="N476" i="2"/>
  <c r="S476" i="2"/>
  <c r="S291" i="2"/>
  <c r="S134" i="2"/>
  <c r="S142" i="2"/>
  <c r="S129" i="2"/>
  <c r="N160" i="2"/>
  <c r="S54" i="2"/>
  <c r="N54" i="2"/>
  <c r="S144" i="2"/>
  <c r="S286" i="2"/>
  <c r="S401" i="2"/>
  <c r="N459" i="2"/>
  <c r="S459" i="2"/>
  <c r="S444" i="2"/>
  <c r="S430" i="2"/>
  <c r="N430" i="2"/>
  <c r="S173" i="2"/>
  <c r="N173" i="2"/>
  <c r="S300" i="2"/>
  <c r="N300" i="2"/>
  <c r="S79" i="2"/>
  <c r="S118" i="2"/>
  <c r="S325" i="2"/>
  <c r="S433" i="2"/>
  <c r="S417" i="2"/>
  <c r="S483" i="2"/>
  <c r="S251" i="2"/>
  <c r="N128" i="2"/>
  <c r="S128" i="2"/>
  <c r="N245" i="2"/>
  <c r="S245" i="2"/>
  <c r="S422" i="2"/>
  <c r="S467" i="2"/>
  <c r="S426" i="2"/>
  <c r="S39" i="2"/>
  <c r="S135" i="2"/>
  <c r="S159" i="2"/>
  <c r="S396" i="2"/>
  <c r="S442" i="2"/>
  <c r="S489" i="2"/>
  <c r="S497" i="2"/>
  <c r="S31" i="2"/>
  <c r="N22" i="2"/>
  <c r="S22" i="2"/>
  <c r="P234" i="2"/>
  <c r="T234" i="2" s="1"/>
  <c r="BT234" i="2" s="1"/>
  <c r="S234" i="2"/>
  <c r="N194" i="2"/>
  <c r="S194" i="2"/>
  <c r="N164" i="2"/>
  <c r="S164" i="2"/>
  <c r="N485" i="2"/>
  <c r="S485" i="2"/>
  <c r="S26" i="2"/>
  <c r="N26" i="2"/>
  <c r="N70" i="2"/>
  <c r="S70" i="2"/>
  <c r="S42" i="2"/>
  <c r="N42" i="2"/>
  <c r="S71" i="2"/>
  <c r="N71" i="2"/>
  <c r="S27" i="2"/>
  <c r="N27" i="2"/>
  <c r="S76" i="2"/>
  <c r="N76" i="2"/>
  <c r="N94" i="2"/>
  <c r="S94" i="2"/>
  <c r="S132" i="2"/>
  <c r="N132" i="2"/>
  <c r="S98" i="2"/>
  <c r="N98" i="2"/>
  <c r="S179" i="2"/>
  <c r="N179" i="2"/>
  <c r="S117" i="2"/>
  <c r="N117" i="2"/>
  <c r="S282" i="2"/>
  <c r="N282" i="2"/>
  <c r="S296" i="2"/>
  <c r="N296" i="2"/>
  <c r="S298" i="2"/>
  <c r="N298" i="2"/>
  <c r="S366" i="2"/>
  <c r="N366" i="2"/>
  <c r="S423" i="2"/>
  <c r="N423" i="2"/>
  <c r="S440" i="2"/>
  <c r="N440" i="2"/>
  <c r="N390" i="2"/>
  <c r="S390" i="2"/>
  <c r="N398" i="2"/>
  <c r="S398" i="2"/>
  <c r="S19" i="2"/>
  <c r="N19" i="2"/>
  <c r="S48" i="2"/>
  <c r="S84" i="2"/>
  <c r="N84" i="2"/>
  <c r="N110" i="2"/>
  <c r="S110" i="2"/>
  <c r="P203" i="2"/>
  <c r="T203" i="2" s="1"/>
  <c r="BT203" i="2" s="1"/>
  <c r="S203" i="2"/>
  <c r="S208" i="2"/>
  <c r="N208" i="2"/>
  <c r="N195" i="2"/>
  <c r="S195" i="2"/>
  <c r="N250" i="2"/>
  <c r="S250" i="2"/>
  <c r="S215" i="2"/>
  <c r="N215" i="2"/>
  <c r="S288" i="2"/>
  <c r="N288" i="2"/>
  <c r="S294" i="2"/>
  <c r="N294" i="2"/>
  <c r="S290" i="2"/>
  <c r="N290" i="2"/>
  <c r="N312" i="2"/>
  <c r="S312" i="2"/>
  <c r="S389" i="2"/>
  <c r="N389" i="2"/>
  <c r="S335" i="2"/>
  <c r="N335" i="2"/>
  <c r="S367" i="2"/>
  <c r="N367" i="2"/>
  <c r="S474" i="2"/>
  <c r="S424" i="2"/>
  <c r="N424" i="2"/>
  <c r="S464" i="2"/>
  <c r="N464" i="2"/>
  <c r="S465" i="2"/>
  <c r="S498" i="2"/>
  <c r="N498" i="2"/>
  <c r="S432" i="2"/>
  <c r="N432" i="2"/>
  <c r="S78" i="2"/>
  <c r="N78" i="2"/>
  <c r="S51" i="2"/>
  <c r="N43" i="2"/>
  <c r="S43" i="2"/>
  <c r="S177" i="2"/>
  <c r="N177" i="2"/>
  <c r="S125" i="2"/>
  <c r="N125" i="2"/>
  <c r="S204" i="2"/>
  <c r="N204" i="2"/>
  <c r="N175" i="2"/>
  <c r="S175" i="2"/>
  <c r="S249" i="2"/>
  <c r="N249" i="2"/>
  <c r="S262" i="2"/>
  <c r="N262" i="2"/>
  <c r="N330" i="2"/>
  <c r="S330" i="2"/>
  <c r="S431" i="2"/>
  <c r="N431" i="2"/>
  <c r="N488" i="2"/>
  <c r="S488" i="2"/>
  <c r="S456" i="2"/>
  <c r="N456" i="2"/>
  <c r="S395" i="2"/>
  <c r="N395" i="2"/>
  <c r="N59" i="2"/>
  <c r="S59" i="2"/>
  <c r="N152" i="2"/>
  <c r="S152" i="2"/>
  <c r="N206" i="2"/>
  <c r="S206" i="2"/>
  <c r="N201" i="2"/>
  <c r="S201" i="2"/>
  <c r="S255" i="2"/>
  <c r="N320" i="2"/>
  <c r="S320" i="2"/>
  <c r="P375" i="2"/>
  <c r="T375" i="2" s="1"/>
  <c r="BT375" i="2" s="1"/>
  <c r="S375" i="2"/>
  <c r="P391" i="2"/>
  <c r="T391" i="2" s="1"/>
  <c r="BT391" i="2" s="1"/>
  <c r="S391" i="2"/>
  <c r="S359" i="2"/>
  <c r="N359" i="2"/>
  <c r="S314" i="2"/>
  <c r="N314" i="2"/>
  <c r="N496" i="2"/>
  <c r="S496" i="2"/>
  <c r="N482" i="2"/>
  <c r="S482" i="2"/>
  <c r="S408" i="2"/>
  <c r="N408" i="2"/>
  <c r="S472" i="2"/>
  <c r="N472" i="2"/>
  <c r="S35" i="2"/>
  <c r="S86" i="2"/>
  <c r="N86" i="2"/>
  <c r="S67" i="2"/>
  <c r="N67" i="2"/>
  <c r="S169" i="2"/>
  <c r="N169" i="2"/>
  <c r="S183" i="2"/>
  <c r="N183" i="2"/>
  <c r="S217" i="2"/>
  <c r="N217" i="2"/>
  <c r="S223" i="2"/>
  <c r="N223" i="2"/>
  <c r="S280" i="2"/>
  <c r="N280" i="2"/>
  <c r="S258" i="2"/>
  <c r="S334" i="2"/>
  <c r="N334" i="2"/>
  <c r="S266" i="2"/>
  <c r="S407" i="2"/>
  <c r="N407" i="2"/>
  <c r="S383" i="2"/>
  <c r="S381" i="2"/>
  <c r="S397" i="2"/>
  <c r="S304" i="2"/>
  <c r="N304" i="2"/>
  <c r="S58" i="2"/>
  <c r="N58" i="2"/>
  <c r="N69" i="2"/>
  <c r="S69" i="2"/>
  <c r="S60" i="2"/>
  <c r="S119" i="2"/>
  <c r="N119" i="2"/>
  <c r="S163" i="2"/>
  <c r="N163" i="2"/>
  <c r="N105" i="2"/>
  <c r="S105" i="2"/>
  <c r="S161" i="2"/>
  <c r="N161" i="2"/>
  <c r="S133" i="2"/>
  <c r="S225" i="2"/>
  <c r="N225" i="2"/>
  <c r="S185" i="2"/>
  <c r="N185" i="2"/>
  <c r="S239" i="2"/>
  <c r="N239" i="2"/>
  <c r="S263" i="2"/>
  <c r="S342" i="2"/>
  <c r="N342" i="2"/>
  <c r="S351" i="2"/>
  <c r="N351" i="2"/>
  <c r="S272" i="2"/>
  <c r="N272" i="2"/>
  <c r="S448" i="2"/>
  <c r="N448" i="2"/>
  <c r="S34" i="2"/>
  <c r="N34" i="2"/>
  <c r="S50" i="2"/>
  <c r="N50" i="2"/>
  <c r="S127" i="2"/>
  <c r="N127" i="2"/>
  <c r="S124" i="2"/>
  <c r="N124" i="2"/>
  <c r="N102" i="2"/>
  <c r="S102" i="2"/>
  <c r="S108" i="2"/>
  <c r="S233" i="2"/>
  <c r="N233" i="2"/>
  <c r="S167" i="2"/>
  <c r="S231" i="2"/>
  <c r="N231" i="2"/>
  <c r="S274" i="2"/>
  <c r="N274" i="2"/>
  <c r="S268" i="2"/>
  <c r="N265" i="2"/>
  <c r="S265" i="2"/>
  <c r="S302" i="2"/>
  <c r="N302" i="2"/>
  <c r="S306" i="2"/>
  <c r="N306" i="2"/>
  <c r="S350" i="2"/>
  <c r="N350" i="2"/>
  <c r="N328" i="2"/>
  <c r="S328" i="2"/>
  <c r="P399" i="2"/>
  <c r="T399" i="2" s="1"/>
  <c r="BT399" i="2" s="1"/>
  <c r="S399" i="2"/>
  <c r="S319" i="2"/>
  <c r="N319" i="2"/>
  <c r="S374" i="2"/>
  <c r="N374" i="2"/>
  <c r="S415" i="2"/>
  <c r="N415" i="2"/>
  <c r="S416" i="2"/>
  <c r="N416" i="2"/>
  <c r="S480" i="2"/>
  <c r="N480" i="2"/>
  <c r="N403" i="2"/>
  <c r="S403" i="2"/>
  <c r="S18" i="2"/>
  <c r="N18" i="2"/>
  <c r="S83" i="2"/>
  <c r="N83" i="2"/>
  <c r="S106" i="2"/>
  <c r="N106" i="2"/>
  <c r="S171" i="2"/>
  <c r="N171" i="2"/>
  <c r="S241" i="2"/>
  <c r="N241" i="2"/>
  <c r="S200" i="2"/>
  <c r="N257" i="2"/>
  <c r="S257" i="2"/>
  <c r="S358" i="2"/>
  <c r="N358" i="2"/>
  <c r="S343" i="2"/>
  <c r="N343" i="2"/>
  <c r="N313" i="2"/>
  <c r="S313" i="2"/>
  <c r="N481" i="2"/>
  <c r="S481" i="2"/>
  <c r="S385" i="2"/>
  <c r="S9" i="2"/>
  <c r="N8" i="2"/>
  <c r="S8" i="2"/>
  <c r="P11" i="2"/>
  <c r="T11" i="2" s="1"/>
  <c r="BT11" i="2" s="1"/>
  <c r="S11" i="2"/>
  <c r="N10" i="2"/>
  <c r="S10" i="2"/>
  <c r="S7" i="2"/>
  <c r="T10" i="2" l="1"/>
  <c r="BT10" i="2" s="1"/>
  <c r="T395" i="2"/>
  <c r="BT395" i="2" s="1"/>
  <c r="T274" i="2"/>
  <c r="BT274" i="2" s="1"/>
  <c r="T416" i="2"/>
  <c r="BT416" i="2" s="1"/>
  <c r="T448" i="2"/>
  <c r="BT448" i="2" s="1"/>
  <c r="T367" i="2"/>
  <c r="BT367" i="2" s="1"/>
  <c r="T117" i="2"/>
  <c r="BT117" i="2" s="1"/>
  <c r="T179" i="2"/>
  <c r="BT179" i="2" s="1"/>
  <c r="T76" i="2"/>
  <c r="BT76" i="2" s="1"/>
  <c r="T288" i="2"/>
  <c r="BT288" i="2" s="1"/>
  <c r="T502" i="2"/>
  <c r="BT502" i="2" s="1"/>
  <c r="T70" i="2"/>
  <c r="BT70" i="2" s="1"/>
  <c r="T464" i="2"/>
  <c r="BT464" i="2" s="1"/>
  <c r="T194" i="2"/>
  <c r="BT194" i="2" s="1"/>
  <c r="T83" i="2"/>
  <c r="BT83" i="2" s="1"/>
  <c r="T173" i="2"/>
  <c r="BT173" i="2" s="1"/>
  <c r="T169" i="2"/>
  <c r="BT169" i="2" s="1"/>
  <c r="T215" i="2"/>
  <c r="BT215" i="2" s="1"/>
  <c r="T161" i="2"/>
  <c r="BT161" i="2" s="1"/>
  <c r="T280" i="2"/>
  <c r="BT280" i="2" s="1"/>
  <c r="T488" i="2"/>
  <c r="BT488" i="2" s="1"/>
  <c r="T320" i="2"/>
  <c r="BT320" i="2" s="1"/>
  <c r="T102" i="2"/>
  <c r="BT102" i="2" s="1"/>
  <c r="T456" i="2"/>
  <c r="BT456" i="2" s="1"/>
  <c r="T231" i="2"/>
  <c r="BT231" i="2" s="1"/>
  <c r="T476" i="2"/>
  <c r="BT476" i="2" s="1"/>
  <c r="T43" i="2"/>
  <c r="BT43" i="2" s="1"/>
  <c r="T160" i="2"/>
  <c r="BT160" i="2" s="1"/>
  <c r="T81" i="2"/>
  <c r="BT81" i="2" s="1"/>
  <c r="T147" i="2"/>
  <c r="BT147" i="2" s="1"/>
  <c r="T311" i="2"/>
  <c r="BT311" i="2" s="1"/>
  <c r="T332" i="2"/>
  <c r="BT332" i="2" s="1"/>
  <c r="T374" i="2"/>
  <c r="BT374" i="2" s="1"/>
  <c r="T290" i="2"/>
  <c r="BT290" i="2" s="1"/>
  <c r="T125" i="2"/>
  <c r="BT125" i="2" s="1"/>
  <c r="T208" i="2"/>
  <c r="BT208" i="2" s="1"/>
  <c r="T53" i="2"/>
  <c r="BT53" i="2" s="1"/>
  <c r="T432" i="2"/>
  <c r="BT432" i="2" s="1"/>
  <c r="T424" i="2"/>
  <c r="BT424" i="2" s="1"/>
  <c r="T313" i="2"/>
  <c r="BT313" i="2" s="1"/>
  <c r="T69" i="2"/>
  <c r="BT69" i="2" s="1"/>
  <c r="T26" i="2"/>
  <c r="BT26" i="2" s="1"/>
  <c r="T343" i="2"/>
  <c r="BT343" i="2" s="1"/>
  <c r="T319" i="2"/>
  <c r="BT319" i="2" s="1"/>
  <c r="T204" i="2"/>
  <c r="BT204" i="2" s="1"/>
  <c r="T366" i="2"/>
  <c r="BT366" i="2" s="1"/>
  <c r="T86" i="2"/>
  <c r="BT86" i="2" s="1"/>
  <c r="T94" i="2"/>
  <c r="BT94" i="2" s="1"/>
  <c r="AT7" i="2"/>
  <c r="BL7" i="2"/>
  <c r="T225" i="2"/>
  <c r="BT225" i="2" s="1"/>
  <c r="T304" i="2"/>
  <c r="BT304" i="2" s="1"/>
  <c r="T257" i="2"/>
  <c r="BT257" i="2" s="1"/>
  <c r="T233" i="2"/>
  <c r="BT233" i="2" s="1"/>
  <c r="BI7" i="2"/>
  <c r="AV7" i="2"/>
  <c r="BO7" i="2"/>
  <c r="BK7" i="2"/>
  <c r="BM7" i="2"/>
  <c r="BH7" i="2"/>
  <c r="AS7" i="2"/>
  <c r="AR7" i="2"/>
  <c r="AQ7" i="2"/>
  <c r="BP7" i="2"/>
  <c r="BN7" i="2"/>
  <c r="BJ7" i="2"/>
  <c r="AU7" i="2"/>
  <c r="BG7" i="2"/>
  <c r="T106" i="2"/>
  <c r="BT106" i="2" s="1"/>
  <c r="T98" i="2"/>
  <c r="BT98" i="2" s="1"/>
  <c r="U317" i="2"/>
  <c r="T58" i="2"/>
  <c r="BT58" i="2" s="1"/>
  <c r="T359" i="2"/>
  <c r="BT359" i="2" s="1"/>
  <c r="T423" i="2"/>
  <c r="BT423" i="2" s="1"/>
  <c r="T296" i="2"/>
  <c r="BT296" i="2" s="1"/>
  <c r="T67" i="2"/>
  <c r="BT67" i="2" s="1"/>
  <c r="T152" i="2"/>
  <c r="BT152" i="2" s="1"/>
  <c r="T300" i="2"/>
  <c r="BT300" i="2" s="1"/>
  <c r="T18" i="2"/>
  <c r="BT18" i="2" s="1"/>
  <c r="T217" i="2"/>
  <c r="BT217" i="2" s="1"/>
  <c r="T59" i="2"/>
  <c r="BT59" i="2" s="1"/>
  <c r="T110" i="2"/>
  <c r="BT110" i="2" s="1"/>
  <c r="T330" i="2"/>
  <c r="BT330" i="2" s="1"/>
  <c r="T84" i="2"/>
  <c r="BT84" i="2" s="1"/>
  <c r="T403" i="2"/>
  <c r="BT403" i="2" s="1"/>
  <c r="T350" i="2"/>
  <c r="BT350" i="2" s="1"/>
  <c r="T390" i="2"/>
  <c r="BT390" i="2" s="1"/>
  <c r="T272" i="2"/>
  <c r="BT272" i="2" s="1"/>
  <c r="T496" i="2"/>
  <c r="BT496" i="2" s="1"/>
  <c r="T132" i="2"/>
  <c r="BT132" i="2" s="1"/>
  <c r="T219" i="2"/>
  <c r="BT219" i="2" s="1"/>
  <c r="T480" i="2"/>
  <c r="BT480" i="2" s="1"/>
  <c r="T50" i="2"/>
  <c r="BT50" i="2" s="1"/>
  <c r="T183" i="2"/>
  <c r="BT183" i="2" s="1"/>
  <c r="T294" i="2"/>
  <c r="BT294" i="2" s="1"/>
  <c r="T285" i="2"/>
  <c r="BT285" i="2" s="1"/>
  <c r="T8" i="2"/>
  <c r="BT8" i="2" s="1"/>
  <c r="T306" i="2"/>
  <c r="BT306" i="2" s="1"/>
  <c r="T78" i="2"/>
  <c r="BT78" i="2" s="1"/>
  <c r="T195" i="2"/>
  <c r="BT195" i="2" s="1"/>
  <c r="T22" i="2"/>
  <c r="BT22" i="2" s="1"/>
  <c r="T451" i="2"/>
  <c r="BT451" i="2" s="1"/>
  <c r="T223" i="2"/>
  <c r="BT223" i="2" s="1"/>
  <c r="T42" i="2"/>
  <c r="BT42" i="2" s="1"/>
  <c r="T430" i="2"/>
  <c r="BT430" i="2" s="1"/>
  <c r="U66" i="2"/>
  <c r="T185" i="2"/>
  <c r="BT185" i="2" s="1"/>
  <c r="T407" i="2"/>
  <c r="BT407" i="2" s="1"/>
  <c r="T415" i="2"/>
  <c r="BT415" i="2" s="1"/>
  <c r="T124" i="2"/>
  <c r="BT124" i="2" s="1"/>
  <c r="T199" i="2"/>
  <c r="BT199" i="2" s="1"/>
  <c r="T472" i="2"/>
  <c r="BT472" i="2" s="1"/>
  <c r="T206" i="2"/>
  <c r="BT206" i="2" s="1"/>
  <c r="T262" i="2"/>
  <c r="BT262" i="2" s="1"/>
  <c r="T249" i="2"/>
  <c r="BT249" i="2" s="1"/>
  <c r="T177" i="2"/>
  <c r="BT177" i="2" s="1"/>
  <c r="T128" i="2"/>
  <c r="BT128" i="2" s="1"/>
  <c r="T431" i="2"/>
  <c r="BT431" i="2" s="1"/>
  <c r="T498" i="2"/>
  <c r="BT498" i="2" s="1"/>
  <c r="T358" i="2"/>
  <c r="BT358" i="2" s="1"/>
  <c r="T34" i="2"/>
  <c r="BT34" i="2" s="1"/>
  <c r="T54" i="2"/>
  <c r="BT54" i="2" s="1"/>
  <c r="T475" i="2"/>
  <c r="BT475" i="2" s="1"/>
  <c r="T164" i="2"/>
  <c r="BT164" i="2" s="1"/>
  <c r="T40" i="2"/>
  <c r="BT40" i="2" s="1"/>
  <c r="T201" i="2"/>
  <c r="BT201" i="2" s="1"/>
  <c r="U276" i="2"/>
  <c r="U492" i="2"/>
  <c r="U75" i="2"/>
  <c r="U292" i="2"/>
  <c r="U97" i="2"/>
  <c r="T175" i="2"/>
  <c r="BT175" i="2" s="1"/>
  <c r="T230" i="2"/>
  <c r="BT230" i="2" s="1"/>
  <c r="T250" i="2"/>
  <c r="BT250" i="2" s="1"/>
  <c r="T27" i="2"/>
  <c r="BT27" i="2" s="1"/>
  <c r="T335" i="2"/>
  <c r="BT335" i="2" s="1"/>
  <c r="T398" i="2"/>
  <c r="BT398" i="2" s="1"/>
  <c r="T171" i="2"/>
  <c r="BT171" i="2" s="1"/>
  <c r="U429" i="2"/>
  <c r="T389" i="2"/>
  <c r="BT389" i="2" s="1"/>
  <c r="T298" i="2"/>
  <c r="BT298" i="2" s="1"/>
  <c r="T181" i="2"/>
  <c r="BT181" i="2" s="1"/>
  <c r="U13" i="2"/>
  <c r="T459" i="2"/>
  <c r="BT459" i="2" s="1"/>
  <c r="U369" i="2"/>
  <c r="U269" i="2"/>
  <c r="T282" i="2"/>
  <c r="BT282" i="2" s="1"/>
  <c r="U114" i="2"/>
  <c r="T481" i="2"/>
  <c r="BT481" i="2" s="1"/>
  <c r="T314" i="2"/>
  <c r="BT314" i="2" s="1"/>
  <c r="T62" i="2"/>
  <c r="BT62" i="2" s="1"/>
  <c r="T239" i="2"/>
  <c r="BT239" i="2" s="1"/>
  <c r="T408" i="2"/>
  <c r="BT408" i="2" s="1"/>
  <c r="T328" i="2"/>
  <c r="BT328" i="2" s="1"/>
  <c r="T302" i="2"/>
  <c r="BT302" i="2" s="1"/>
  <c r="T71" i="2"/>
  <c r="BT71" i="2" s="1"/>
  <c r="T241" i="2"/>
  <c r="BT241" i="2" s="1"/>
  <c r="T105" i="2"/>
  <c r="BT105" i="2" s="1"/>
  <c r="T485" i="2"/>
  <c r="BT485" i="2" s="1"/>
  <c r="T127" i="2"/>
  <c r="BT127" i="2" s="1"/>
  <c r="T351" i="2"/>
  <c r="BT351" i="2" s="1"/>
  <c r="T163" i="2"/>
  <c r="BT163" i="2" s="1"/>
  <c r="T440" i="2"/>
  <c r="BT440" i="2" s="1"/>
  <c r="T265" i="2"/>
  <c r="BT265" i="2" s="1"/>
  <c r="T482" i="2"/>
  <c r="BT482" i="2" s="1"/>
  <c r="T19" i="2"/>
  <c r="BT19" i="2" s="1"/>
  <c r="T245" i="2"/>
  <c r="BT245" i="2" s="1"/>
  <c r="U182" i="2"/>
  <c r="T342" i="2"/>
  <c r="BT342" i="2" s="1"/>
  <c r="T119" i="2"/>
  <c r="BT119" i="2" s="1"/>
  <c r="T334" i="2"/>
  <c r="BT334" i="2" s="1"/>
  <c r="T312" i="2"/>
  <c r="BT312" i="2" s="1"/>
  <c r="T192" i="2"/>
  <c r="BT192" i="2" s="1"/>
  <c r="U386" i="2"/>
  <c r="U352" i="2"/>
  <c r="U340" i="2"/>
  <c r="U186" i="2"/>
  <c r="U15" i="2"/>
  <c r="U337" i="2"/>
  <c r="U89" i="2"/>
  <c r="U138" i="2"/>
  <c r="U32" i="2"/>
  <c r="U360" i="2"/>
  <c r="U109" i="2"/>
  <c r="U278" i="2"/>
  <c r="U490" i="2"/>
  <c r="U156" i="2"/>
  <c r="U252" i="2"/>
  <c r="U373" i="2"/>
  <c r="U468" i="2"/>
  <c r="U216" i="2"/>
  <c r="U148" i="2"/>
  <c r="U427" i="2"/>
  <c r="U188" i="2"/>
  <c r="U197" i="2"/>
  <c r="U388" i="2"/>
  <c r="U31" i="2"/>
  <c r="U446" i="2"/>
  <c r="U283" i="2"/>
  <c r="U493" i="2"/>
  <c r="U44" i="2"/>
  <c r="U232" i="2"/>
  <c r="U309" i="2"/>
  <c r="U378" i="2"/>
  <c r="U212" i="2"/>
  <c r="U130" i="2"/>
  <c r="U404" i="2"/>
  <c r="U129" i="2"/>
  <c r="U145" i="2"/>
  <c r="U428" i="2"/>
  <c r="U99" i="2"/>
  <c r="U65" i="2"/>
  <c r="U339" i="2"/>
  <c r="U500" i="2"/>
  <c r="U347" i="2"/>
  <c r="U143" i="2"/>
  <c r="U251" i="2"/>
  <c r="U450" i="2"/>
  <c r="U191" i="2"/>
  <c r="U74" i="2"/>
  <c r="U165" i="2"/>
  <c r="U344" i="2"/>
  <c r="U236" i="2"/>
  <c r="U116" i="2"/>
  <c r="U368" i="2"/>
  <c r="U151" i="2"/>
  <c r="U414" i="2"/>
  <c r="U244" i="2"/>
  <c r="U499" i="2"/>
  <c r="U30" i="2"/>
  <c r="U349" i="2"/>
  <c r="U207" i="2"/>
  <c r="U425" i="2"/>
  <c r="U491" i="2"/>
  <c r="U287" i="2"/>
  <c r="U17" i="2"/>
  <c r="U220" i="2"/>
  <c r="U435" i="2"/>
  <c r="U52" i="2"/>
  <c r="U455" i="2"/>
  <c r="U324" i="2"/>
  <c r="U140" i="2"/>
  <c r="U211" i="2"/>
  <c r="U471" i="2"/>
  <c r="U363" i="2"/>
  <c r="U159" i="2"/>
  <c r="U91" i="2"/>
  <c r="U260" i="2"/>
  <c r="U20" i="2"/>
  <c r="U12" i="2"/>
  <c r="U24" i="2"/>
  <c r="U469" i="2"/>
  <c r="U402" i="2"/>
  <c r="U90" i="2"/>
  <c r="U299" i="2"/>
  <c r="U501" i="2"/>
  <c r="U146" i="2"/>
  <c r="U210" i="2"/>
  <c r="U318" i="2"/>
  <c r="U315" i="2"/>
  <c r="U101" i="2"/>
  <c r="U213" i="2"/>
  <c r="U372" i="2"/>
  <c r="U303" i="2"/>
  <c r="U73" i="2"/>
  <c r="U55" i="2"/>
  <c r="U379" i="2"/>
  <c r="U393" i="2"/>
  <c r="U64" i="2"/>
  <c r="U452" i="2"/>
  <c r="U293" i="2"/>
  <c r="U96" i="2"/>
  <c r="U63" i="2"/>
  <c r="U190" i="2"/>
  <c r="U137" i="2"/>
  <c r="U486" i="2"/>
  <c r="U221" i="2"/>
  <c r="U301" i="2"/>
  <c r="U45" i="2"/>
  <c r="U470" i="2"/>
  <c r="U409" i="2"/>
  <c r="U198" i="2"/>
  <c r="U256" i="2"/>
  <c r="U56" i="2"/>
  <c r="U356" i="2"/>
  <c r="U41" i="2"/>
  <c r="U484" i="2"/>
  <c r="U247" i="2"/>
  <c r="U405" i="2"/>
  <c r="U120" i="2"/>
  <c r="U112" i="2"/>
  <c r="U467" i="2"/>
  <c r="U218" i="2"/>
  <c r="U353" i="2"/>
  <c r="U49" i="2"/>
  <c r="U196" i="2"/>
  <c r="U473" i="2"/>
  <c r="U445" i="2"/>
  <c r="U387" i="2"/>
  <c r="U333" i="2"/>
  <c r="U271" i="2"/>
  <c r="U394" i="2"/>
  <c r="U406" i="2"/>
  <c r="U443" i="2"/>
  <c r="U214" i="2"/>
  <c r="U189" i="2"/>
  <c r="U477" i="2"/>
  <c r="U376" i="2"/>
  <c r="U121" i="2"/>
  <c r="U273" i="2"/>
  <c r="U361" i="2"/>
  <c r="U35" i="2"/>
  <c r="U327" i="2"/>
  <c r="U149" i="2"/>
  <c r="U420" i="2"/>
  <c r="U323" i="2"/>
  <c r="U227" i="2"/>
  <c r="U46" i="2"/>
  <c r="U354" i="2"/>
  <c r="U153" i="2"/>
  <c r="U16" i="2"/>
  <c r="U261" i="2"/>
  <c r="U384" i="2"/>
  <c r="U295" i="2"/>
  <c r="U413" i="2"/>
  <c r="U36" i="2"/>
  <c r="U487" i="2"/>
  <c r="U134" i="2"/>
  <c r="U357" i="2"/>
  <c r="U115" i="2"/>
  <c r="U462" i="2"/>
  <c r="U370" i="2"/>
  <c r="U77" i="2"/>
  <c r="U307" i="2"/>
  <c r="U411" i="2"/>
  <c r="U131" i="2"/>
  <c r="U495" i="2"/>
  <c r="U168" i="2"/>
  <c r="U434" i="2"/>
  <c r="U321" i="2"/>
  <c r="U37" i="2"/>
  <c r="U436" i="2"/>
  <c r="U266" i="2"/>
  <c r="U253" i="2"/>
  <c r="U275" i="2"/>
  <c r="U237" i="2"/>
  <c r="U362" i="2"/>
  <c r="U187" i="2"/>
  <c r="U254" i="2"/>
  <c r="U412" i="2"/>
  <c r="U457" i="2"/>
  <c r="U396" i="2"/>
  <c r="U95" i="2"/>
  <c r="U155" i="2"/>
  <c r="U180" i="2"/>
  <c r="U248" i="2"/>
  <c r="U447" i="2"/>
  <c r="U174" i="2"/>
  <c r="U240" i="2"/>
  <c r="U346" i="2"/>
  <c r="U277" i="2"/>
  <c r="U322" i="2"/>
  <c r="U279" i="2"/>
  <c r="U466" i="2"/>
  <c r="U449" i="2"/>
  <c r="U421" i="2"/>
  <c r="U9" i="2"/>
  <c r="U136" i="2"/>
  <c r="U289" i="2"/>
  <c r="U345" i="2"/>
  <c r="U392" i="2"/>
  <c r="U400" i="2"/>
  <c r="U377" i="2"/>
  <c r="U14" i="2"/>
  <c r="U364" i="2"/>
  <c r="U453" i="2"/>
  <c r="U104" i="2"/>
  <c r="U154" i="2"/>
  <c r="U433" i="2"/>
  <c r="U68" i="2"/>
  <c r="U338" i="2"/>
  <c r="U463" i="2"/>
  <c r="U458" i="2"/>
  <c r="U150" i="2"/>
  <c r="U385" i="2"/>
  <c r="U483" i="2"/>
  <c r="U162" i="2"/>
  <c r="U28" i="2"/>
  <c r="U229" i="2"/>
  <c r="U144" i="2"/>
  <c r="U410" i="2"/>
  <c r="U478" i="2"/>
  <c r="U419" i="2"/>
  <c r="U100" i="2"/>
  <c r="U479" i="2"/>
  <c r="U461" i="2"/>
  <c r="U72" i="2"/>
  <c r="U170" i="2"/>
  <c r="U176" i="2"/>
  <c r="U382" i="2"/>
  <c r="U438" i="2"/>
  <c r="U172" i="2"/>
  <c r="U122" i="2"/>
  <c r="U460" i="2"/>
  <c r="U178" i="2"/>
  <c r="U82" i="2"/>
  <c r="U57" i="2"/>
  <c r="U494" i="2"/>
  <c r="U88" i="2"/>
  <c r="U103" i="2"/>
  <c r="U284" i="2"/>
  <c r="U426" i="2"/>
  <c r="U141" i="2"/>
  <c r="U348" i="2"/>
  <c r="U355" i="2"/>
  <c r="U222" i="2"/>
  <c r="U228" i="2"/>
  <c r="U305" i="2"/>
  <c r="U93" i="2"/>
  <c r="U264" i="2"/>
  <c r="U25" i="2"/>
  <c r="U329" i="2"/>
  <c r="U158" i="2"/>
  <c r="U503" i="2"/>
  <c r="U205" i="2"/>
  <c r="U336" i="2"/>
  <c r="U107" i="2"/>
  <c r="U166" i="2"/>
  <c r="U235" i="2"/>
  <c r="U497" i="2"/>
  <c r="U135" i="2"/>
  <c r="U79" i="2"/>
  <c r="U397" i="2"/>
  <c r="U474" i="2"/>
  <c r="U184" i="2"/>
  <c r="U258" i="2"/>
  <c r="U92" i="2"/>
  <c r="U224" i="2"/>
  <c r="U38" i="2"/>
  <c r="U21" i="2"/>
  <c r="U242" i="2"/>
  <c r="U270" i="2"/>
  <c r="U126" i="2"/>
  <c r="U316" i="2"/>
  <c r="U267" i="2"/>
  <c r="U23" i="2"/>
  <c r="U33" i="2"/>
  <c r="U326" i="2"/>
  <c r="U193" i="2"/>
  <c r="U238" i="2"/>
  <c r="U85" i="2"/>
  <c r="U365" i="2"/>
  <c r="U325" i="2"/>
  <c r="U259" i="2"/>
  <c r="U331" i="2"/>
  <c r="U139" i="2"/>
  <c r="U418" i="2"/>
  <c r="U371" i="2"/>
  <c r="U47" i="2"/>
  <c r="U454" i="2"/>
  <c r="U439" i="2"/>
  <c r="U80" i="2"/>
  <c r="U341" i="2"/>
  <c r="U133" i="2"/>
  <c r="U308" i="2"/>
  <c r="U297" i="2"/>
  <c r="U39" i="2"/>
  <c r="U226" i="2"/>
  <c r="U286" i="2"/>
  <c r="U157" i="2"/>
  <c r="U202" i="2"/>
  <c r="U291" i="2"/>
  <c r="U417" i="2"/>
  <c r="U246" i="2"/>
  <c r="U281" i="2"/>
  <c r="U437" i="2"/>
  <c r="U113" i="2"/>
  <c r="U118" i="2"/>
  <c r="U29" i="2"/>
  <c r="U441" i="2"/>
  <c r="U200" i="2"/>
  <c r="U380" i="2"/>
  <c r="U243" i="2"/>
  <c r="U111" i="2"/>
  <c r="U489" i="2"/>
  <c r="U422" i="2"/>
  <c r="U255" i="2"/>
  <c r="U442" i="2"/>
  <c r="U209" i="2"/>
  <c r="U401" i="2"/>
  <c r="U399" i="2"/>
  <c r="U61" i="2"/>
  <c r="U142" i="2"/>
  <c r="U48" i="2"/>
  <c r="U234" i="2"/>
  <c r="U60" i="2"/>
  <c r="U310" i="2"/>
  <c r="U123" i="2"/>
  <c r="U87" i="2"/>
  <c r="U444" i="2"/>
  <c r="U375" i="2"/>
  <c r="U51" i="2"/>
  <c r="U108" i="2"/>
  <c r="U203" i="2"/>
  <c r="U383" i="2"/>
  <c r="U167" i="2"/>
  <c r="U391" i="2"/>
  <c r="U381" i="2"/>
  <c r="U268" i="2"/>
  <c r="U263" i="2"/>
  <c r="U465" i="2"/>
  <c r="U11" i="2"/>
  <c r="U7" i="2"/>
  <c r="U10" i="2" l="1"/>
  <c r="U395" i="2"/>
  <c r="U274" i="2"/>
  <c r="U70" i="2"/>
  <c r="U416" i="2"/>
  <c r="U448" i="2"/>
  <c r="U179" i="2"/>
  <c r="U173" i="2"/>
  <c r="U117" i="2"/>
  <c r="U102" i="2"/>
  <c r="U424" i="2"/>
  <c r="U86" i="2"/>
  <c r="U311" i="2"/>
  <c r="U83" i="2"/>
  <c r="U288" i="2"/>
  <c r="U76" i="2"/>
  <c r="U320" i="2"/>
  <c r="U147" i="2"/>
  <c r="U366" i="2"/>
  <c r="U367" i="2"/>
  <c r="U194" i="2"/>
  <c r="U432" i="2"/>
  <c r="U502" i="2"/>
  <c r="U43" i="2"/>
  <c r="U257" i="2"/>
  <c r="U403" i="2"/>
  <c r="U106" i="2"/>
  <c r="U152" i="2"/>
  <c r="U204" i="2"/>
  <c r="U53" i="2"/>
  <c r="U464" i="2"/>
  <c r="U415" i="2"/>
  <c r="U128" i="2"/>
  <c r="U81" i="2"/>
  <c r="U50" i="2"/>
  <c r="U488" i="2"/>
  <c r="U22" i="2"/>
  <c r="U185" i="2"/>
  <c r="U169" i="2"/>
  <c r="U476" i="2"/>
  <c r="U215" i="2"/>
  <c r="U290" i="2"/>
  <c r="U280" i="2"/>
  <c r="U161" i="2"/>
  <c r="U296" i="2"/>
  <c r="U225" i="2"/>
  <c r="U343" i="2"/>
  <c r="U330" i="2"/>
  <c r="U219" i="2"/>
  <c r="U125" i="2"/>
  <c r="U78" i="2"/>
  <c r="U231" i="2"/>
  <c r="U94" i="2"/>
  <c r="U456" i="2"/>
  <c r="U332" i="2"/>
  <c r="U313" i="2"/>
  <c r="U272" i="2"/>
  <c r="U160" i="2"/>
  <c r="U67" i="2"/>
  <c r="U304" i="2"/>
  <c r="U300" i="2"/>
  <c r="U319" i="2"/>
  <c r="U208" i="2"/>
  <c r="U18" i="2"/>
  <c r="U390" i="2"/>
  <c r="U359" i="2"/>
  <c r="U69" i="2"/>
  <c r="U59" i="2"/>
  <c r="U374" i="2"/>
  <c r="U195" i="2"/>
  <c r="U496" i="2"/>
  <c r="U26" i="2"/>
  <c r="U423" i="2"/>
  <c r="U183" i="2"/>
  <c r="U407" i="2"/>
  <c r="U84" i="2"/>
  <c r="U480" i="2"/>
  <c r="U98" i="2"/>
  <c r="U233" i="2"/>
  <c r="U350" i="2"/>
  <c r="U164" i="2"/>
  <c r="U285" i="2"/>
  <c r="U42" i="2"/>
  <c r="U58" i="2"/>
  <c r="U472" i="2"/>
  <c r="U217" i="2"/>
  <c r="U306" i="2"/>
  <c r="U110" i="2"/>
  <c r="U132" i="2"/>
  <c r="BW6" i="2"/>
  <c r="U498" i="2"/>
  <c r="U124" i="2"/>
  <c r="U431" i="2"/>
  <c r="U223" i="2"/>
  <c r="U451" i="2"/>
  <c r="U199" i="2"/>
  <c r="U294" i="2"/>
  <c r="U201" i="2"/>
  <c r="U8" i="2"/>
  <c r="U430" i="2"/>
  <c r="U249" i="2"/>
  <c r="U230" i="2"/>
  <c r="U475" i="2"/>
  <c r="U206" i="2"/>
  <c r="U398" i="2"/>
  <c r="U351" i="2"/>
  <c r="U34" i="2"/>
  <c r="U408" i="2"/>
  <c r="U127" i="2"/>
  <c r="U239" i="2"/>
  <c r="U459" i="2"/>
  <c r="U335" i="2"/>
  <c r="U358" i="2"/>
  <c r="U245" i="2"/>
  <c r="U485" i="2"/>
  <c r="U62" i="2"/>
  <c r="U27" i="2"/>
  <c r="U19" i="2"/>
  <c r="U105" i="2"/>
  <c r="U314" i="2"/>
  <c r="U181" i="2"/>
  <c r="U250" i="2"/>
  <c r="U192" i="2"/>
  <c r="U482" i="2"/>
  <c r="U241" i="2"/>
  <c r="U481" i="2"/>
  <c r="U298" i="2"/>
  <c r="U40" i="2"/>
  <c r="U312" i="2"/>
  <c r="U265" i="2"/>
  <c r="U71" i="2"/>
  <c r="U389" i="2"/>
  <c r="U175" i="2"/>
  <c r="U177" i="2"/>
  <c r="U334" i="2"/>
  <c r="U440" i="2"/>
  <c r="U302" i="2"/>
  <c r="U282" i="2"/>
  <c r="U119" i="2"/>
  <c r="U163" i="2"/>
  <c r="U328" i="2"/>
  <c r="U171" i="2"/>
  <c r="U54" i="2"/>
  <c r="U262" i="2"/>
  <c r="U342" i="2"/>
</calcChain>
</file>

<file path=xl/sharedStrings.xml><?xml version="1.0" encoding="utf-8"?>
<sst xmlns="http://schemas.openxmlformats.org/spreadsheetml/2006/main" count="88" uniqueCount="73">
  <si>
    <t>Gender</t>
  </si>
  <si>
    <t>Age</t>
  </si>
  <si>
    <t>Health</t>
  </si>
  <si>
    <t>Construction</t>
  </si>
  <si>
    <t>Teaching</t>
  </si>
  <si>
    <t>IT</t>
  </si>
  <si>
    <t>Agriculture</t>
  </si>
  <si>
    <t>Education</t>
  </si>
  <si>
    <t>Highschool</t>
  </si>
  <si>
    <t>College</t>
  </si>
  <si>
    <t>University</t>
  </si>
  <si>
    <t>Income</t>
  </si>
  <si>
    <t>Residence</t>
  </si>
  <si>
    <t>East Legon</t>
  </si>
  <si>
    <t>Oyarifa</t>
  </si>
  <si>
    <t>Tema</t>
  </si>
  <si>
    <t>Airport Hills</t>
  </si>
  <si>
    <t>Spintex</t>
  </si>
  <si>
    <t>Tse-Addo</t>
  </si>
  <si>
    <t>Car Value</t>
  </si>
  <si>
    <t>Left to Pay on Car</t>
  </si>
  <si>
    <t>Debts</t>
  </si>
  <si>
    <t>Investment</t>
  </si>
  <si>
    <t>Value of Debts</t>
  </si>
  <si>
    <t>Value of Person</t>
  </si>
  <si>
    <t>Column1</t>
  </si>
  <si>
    <t>Column2</t>
  </si>
  <si>
    <t>Column3</t>
  </si>
  <si>
    <t>Men</t>
  </si>
  <si>
    <t>Women</t>
  </si>
  <si>
    <t>Number of Men</t>
  </si>
  <si>
    <t>Number of Women</t>
  </si>
  <si>
    <t>Average Age</t>
  </si>
  <si>
    <t>Field of Work</t>
  </si>
  <si>
    <t>field of work</t>
  </si>
  <si>
    <t>General work</t>
  </si>
  <si>
    <t>Techical</t>
  </si>
  <si>
    <t>Other</t>
  </si>
  <si>
    <t>Kids</t>
  </si>
  <si>
    <t>Cars</t>
  </si>
  <si>
    <t>Trasaco</t>
  </si>
  <si>
    <t>North Legon</t>
  </si>
  <si>
    <t>Prampram</t>
  </si>
  <si>
    <t>Osu</t>
  </si>
  <si>
    <t>Value of home</t>
  </si>
  <si>
    <t>Mortgage Left</t>
  </si>
  <si>
    <t>Cars Value</t>
  </si>
  <si>
    <t>Net Worth of Person($)</t>
  </si>
  <si>
    <t>Number of Persons</t>
  </si>
  <si>
    <t>Teching</t>
  </si>
  <si>
    <t>Number of Education</t>
  </si>
  <si>
    <t>Number of Agriculture</t>
  </si>
  <si>
    <t>Number of IT</t>
  </si>
  <si>
    <t>Number of Construction</t>
  </si>
  <si>
    <t>Number of Health</t>
  </si>
  <si>
    <t>Number of General work</t>
  </si>
  <si>
    <t>Number of Various Profession</t>
  </si>
  <si>
    <t>People in East Legon</t>
  </si>
  <si>
    <t>People in Trasaco</t>
  </si>
  <si>
    <t>People in North Legon</t>
  </si>
  <si>
    <t>People in Tema</t>
  </si>
  <si>
    <t>People in Spintex</t>
  </si>
  <si>
    <t>People in Airport Hills</t>
  </si>
  <si>
    <t>People in Oyarifa</t>
  </si>
  <si>
    <t>People in Prampram</t>
  </si>
  <si>
    <t>People in Tse-Addo</t>
  </si>
  <si>
    <t>People in Osu</t>
  </si>
  <si>
    <t>Resident Population</t>
  </si>
  <si>
    <t>Average Income</t>
  </si>
  <si>
    <t xml:space="preserve"> </t>
  </si>
  <si>
    <t>Average Value of one Car</t>
  </si>
  <si>
    <t>Debt Amount</t>
  </si>
  <si>
    <t>Number of People with Debt Greater than 100,000.00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</si>
</sst>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GH₵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0" xfId="0" applyFill="1" applyBorder="1"/>
    <xf numFmtId="2" fontId="0" fillId="0" borderId="3" xfId="0" applyNumberFormat="1" applyBorder="1"/>
    <xf numFmtId="0" fontId="0" fillId="0" borderId="1" xfId="0" applyFill="1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2" xfId="0" applyNumberFormat="1" applyBorder="1"/>
    <xf numFmtId="164" fontId="0" fillId="0" borderId="11" xfId="0" applyNumberFormat="1" applyFill="1" applyBorder="1"/>
    <xf numFmtId="164" fontId="0" fillId="0" borderId="7" xfId="0" applyNumberFormat="1" applyFill="1" applyBorder="1"/>
    <xf numFmtId="0" fontId="0" fillId="0" borderId="10" xfId="0" applyFill="1" applyBorder="1"/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83977-44E7-458E-B78B-BFAE62F637CF}" name="Table2" displayName="Table2" ref="B6:U503" totalsRowShown="0">
  <autoFilter ref="B6:U503" xr:uid="{612EDF15-E429-4F47-A694-13388C29E19B}"/>
  <tableColumns count="20">
    <tableColumn id="1" xr3:uid="{77EDE0A3-8F8A-4E0D-9132-416D12E8B9C7}" name="Gender">
      <calculatedColumnFormula>IF(A7=1, "Male","Female")</calculatedColumnFormula>
    </tableColumn>
    <tableColumn id="2" xr3:uid="{3C0EFC26-A615-4A0D-AAFA-A1C1AC1753FB}" name="Age">
      <calculatedColumnFormula>RANDBETWEEN(25,50)</calculatedColumnFormula>
    </tableColumn>
    <tableColumn id="3" xr3:uid="{8A01AC65-AEA4-466C-AEB0-39D53E6354BC}" name="Column1">
      <calculatedColumnFormula>RANDBETWEEN(1,6)</calculatedColumnFormula>
    </tableColumn>
    <tableColumn id="4" xr3:uid="{AE6F8E99-D170-4387-B599-7E48F1E5B8A9}" name="Field of Work">
      <calculatedColumnFormula>_xll.XLOOKUP(D7,$Y$8:$Y$13,$Z$8:$Z$13)</calculatedColumnFormula>
    </tableColumn>
    <tableColumn id="5" xr3:uid="{B0B8A706-1637-4C8B-BFE7-E18AB516A004}" name="Column2">
      <calculatedColumnFormula>RANDBETWEEN(1,5)</calculatedColumnFormula>
    </tableColumn>
    <tableColumn id="6" xr3:uid="{841B0925-3926-4D28-A850-DE1149C1B96D}" name="Education">
      <calculatedColumnFormula>_xll.XLOOKUP(F7,$AA$8:$AA$12,$AB$8:$AB$12)</calculatedColumnFormula>
    </tableColumn>
    <tableColumn id="7" xr3:uid="{51C6A3D0-AC74-499D-8BE7-B0876BDCF46D}" name="Kids">
      <calculatedColumnFormula>RANDBETWEEN(0,4)</calculatedColumnFormula>
    </tableColumn>
    <tableColumn id="8" xr3:uid="{8BF480F2-4BC6-42B2-8CE6-51B992E984DF}" name="Cars" dataDxfId="6">
      <calculatedColumnFormula>RANDBETWEEN(1,4)</calculatedColumnFormula>
    </tableColumn>
    <tableColumn id="9" xr3:uid="{51715445-3521-4F77-BE87-893ABAC45898}" name="Income">
      <calculatedColumnFormula>RANDBETWEEN(25000,90000)</calculatedColumnFormula>
    </tableColumn>
    <tableColumn id="10" xr3:uid="{7F1F9D80-FD02-4ACE-AF2A-9D976D7A0490}" name="Column3">
      <calculatedColumnFormula>RANDBETWEEN(1,10)</calculatedColumnFormula>
    </tableColumn>
    <tableColumn id="11" xr3:uid="{5BFD6417-B35C-4ABC-8203-A0378B4203CE}" name="Residence">
      <calculatedColumnFormula>_xll.XLOOKUP(K7,$AC$8:$AC$17,$AD$8:$AD$17)</calculatedColumnFormula>
    </tableColumn>
    <tableColumn id="12" xr3:uid="{F02B0345-5345-437D-A412-404E934631E4}" name="Value of home">
      <calculatedColumnFormula>J7*RANDBETWEEN(3,6)</calculatedColumnFormula>
    </tableColumn>
    <tableColumn id="13" xr3:uid="{B9D32DD9-2511-48D1-AE7F-6436064B2A63}" name="Mortgage Left" dataDxfId="5">
      <calculatedColumnFormula>RAND()*M7</calculatedColumnFormula>
    </tableColumn>
    <tableColumn id="14" xr3:uid="{D6FF3535-3E76-4820-92C9-12F930991AF2}" name="Cars Value" dataDxfId="4">
      <calculatedColumnFormula>I7*RAND()*J7</calculatedColumnFormula>
    </tableColumn>
    <tableColumn id="15" xr3:uid="{DA46BE2B-848F-4874-AA52-DE895A625A62}" name="Left to Pay on Car">
      <calculatedColumnFormula>RANDBETWEEN(0,O7)</calculatedColumnFormula>
    </tableColumn>
    <tableColumn id="16" xr3:uid="{FB030BBB-E3D5-4BB0-957D-B55BA8C220C1}" name="Debts" dataDxfId="3">
      <calculatedColumnFormula>RAND()*J7*2</calculatedColumnFormula>
    </tableColumn>
    <tableColumn id="17" xr3:uid="{7E9FD3BC-E706-47B3-965B-E01028BE5E0E}" name="Investment">
      <calculatedColumnFormula>RAND()*J7*1.5</calculatedColumnFormula>
    </tableColumn>
    <tableColumn id="18" xr3:uid="{1B5A85D8-40BF-4F3B-8919-A76E339BB43D}" name="Value of Person" dataDxfId="2">
      <calculatedColumnFormula>M7+O7+R7</calculatedColumnFormula>
    </tableColumn>
    <tableColumn id="19" xr3:uid="{E612BA1F-A0F2-47D9-8DC1-31CB5EF922EF}" name="Value of Debts" dataDxfId="1">
      <calculatedColumnFormula>N7+P7+Q7</calculatedColumnFormula>
    </tableColumn>
    <tableColumn id="20" xr3:uid="{89C79B1E-23D1-49BB-9EBD-DAFBF12F292F}" name="Net Worth of Person($)" dataDxfId="0">
      <calculatedColumnFormula>S7-T7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280-1020-4932-9DF9-FD5F6176C654}">
  <dimension ref="A3:BW503"/>
  <sheetViews>
    <sheetView tabSelected="1" topLeftCell="B1" workbookViewId="0">
      <selection activeCell="BX13" sqref="BX13"/>
    </sheetView>
  </sheetViews>
  <sheetFormatPr defaultRowHeight="15" x14ac:dyDescent="0.25"/>
  <cols>
    <col min="1" max="1" width="0" hidden="1" customWidth="1"/>
    <col min="2" max="2" width="9.85546875" customWidth="1"/>
    <col min="4" max="4" width="0" hidden="1" customWidth="1"/>
    <col min="5" max="5" width="15.140625" customWidth="1"/>
    <col min="6" max="6" width="0" hidden="1" customWidth="1"/>
    <col min="7" max="7" width="11.85546875" customWidth="1"/>
    <col min="10" max="10" width="9.7109375" customWidth="1"/>
    <col min="11" max="11" width="0" hidden="1" customWidth="1"/>
    <col min="12" max="12" width="12.28515625" customWidth="1"/>
    <col min="13" max="13" width="16.140625" customWidth="1"/>
    <col min="14" max="14" width="15.5703125" customWidth="1"/>
    <col min="15" max="15" width="12.42578125" customWidth="1"/>
    <col min="16" max="16" width="18.42578125" customWidth="1"/>
    <col min="17" max="17" width="9.5703125" bestFit="1" customWidth="1"/>
    <col min="18" max="18" width="13.28515625" customWidth="1"/>
    <col min="19" max="19" width="17.140625" customWidth="1"/>
    <col min="20" max="20" width="16.140625" customWidth="1"/>
    <col min="21" max="21" width="23.85546875" customWidth="1"/>
    <col min="25" max="29" width="0" hidden="1" customWidth="1"/>
    <col min="30" max="30" width="11.85546875" hidden="1" customWidth="1"/>
    <col min="34" max="34" width="15.140625" bestFit="1" customWidth="1"/>
    <col min="35" max="35" width="18.28515625" bestFit="1" customWidth="1"/>
    <col min="36" max="36" width="12.140625" bestFit="1" customWidth="1"/>
    <col min="38" max="38" width="10.85546875" bestFit="1" customWidth="1"/>
    <col min="40" max="40" width="12.28515625" bestFit="1" customWidth="1"/>
    <col min="42" max="42" width="12.85546875" bestFit="1" customWidth="1"/>
    <col min="43" max="43" width="20" bestFit="1" customWidth="1"/>
    <col min="44" max="44" width="21.140625" bestFit="1" customWidth="1"/>
    <col min="45" max="45" width="12.5703125" bestFit="1" customWidth="1"/>
    <col min="46" max="46" width="22.7109375" bestFit="1" customWidth="1"/>
    <col min="47" max="47" width="17" bestFit="1" customWidth="1"/>
    <col min="48" max="48" width="23.28515625" bestFit="1" customWidth="1"/>
    <col min="49" max="49" width="10.28515625" bestFit="1" customWidth="1"/>
    <col min="51" max="51" width="11.85546875" bestFit="1" customWidth="1"/>
    <col min="54" max="54" width="11.5703125" bestFit="1" customWidth="1"/>
    <col min="56" max="56" width="10.140625" bestFit="1" customWidth="1"/>
    <col min="59" max="59" width="19.42578125" bestFit="1" customWidth="1"/>
    <col min="60" max="60" width="16.5703125" bestFit="1" customWidth="1"/>
    <col min="61" max="61" width="21" bestFit="1" customWidth="1"/>
    <col min="62" max="62" width="14.85546875" bestFit="1" customWidth="1"/>
    <col min="63" max="63" width="16.7109375" bestFit="1" customWidth="1"/>
    <col min="64" max="64" width="20.7109375" bestFit="1" customWidth="1"/>
    <col min="65" max="65" width="16.42578125" bestFit="1" customWidth="1"/>
    <col min="66" max="66" width="19.28515625" bestFit="1" customWidth="1"/>
    <col min="67" max="67" width="18.5703125" bestFit="1" customWidth="1"/>
    <col min="68" max="68" width="13.42578125" bestFit="1" customWidth="1"/>
    <col min="69" max="69" width="15.42578125" bestFit="1" customWidth="1"/>
    <col min="70" max="70" width="12.85546875" bestFit="1" customWidth="1"/>
    <col min="71" max="71" width="23.7109375" bestFit="1" customWidth="1"/>
    <col min="72" max="72" width="12.85546875" bestFit="1" customWidth="1"/>
    <col min="73" max="73" width="14" bestFit="1" customWidth="1"/>
    <col min="74" max="74" width="48.85546875" bestFit="1" customWidth="1"/>
  </cols>
  <sheetData>
    <row r="3" spans="1:75" x14ac:dyDescent="0.25">
      <c r="BR3" t="s">
        <v>69</v>
      </c>
    </row>
    <row r="4" spans="1:75" ht="15.75" thickBot="1" x14ac:dyDescent="0.3"/>
    <row r="5" spans="1:75" ht="15.75" thickBot="1" x14ac:dyDescent="0.3">
      <c r="X5" s="24" t="s">
        <v>48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6"/>
      <c r="AK5" s="24" t="s">
        <v>56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6"/>
      <c r="AW5" s="24" t="s">
        <v>67</v>
      </c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6"/>
    </row>
    <row r="6" spans="1:75" ht="15.75" thickBot="1" x14ac:dyDescent="0.3">
      <c r="B6" t="s">
        <v>0</v>
      </c>
      <c r="C6" t="s">
        <v>1</v>
      </c>
      <c r="D6" t="s">
        <v>25</v>
      </c>
      <c r="E6" t="s">
        <v>33</v>
      </c>
      <c r="F6" t="s">
        <v>26</v>
      </c>
      <c r="G6" t="s">
        <v>7</v>
      </c>
      <c r="H6" t="s">
        <v>38</v>
      </c>
      <c r="I6" t="s">
        <v>39</v>
      </c>
      <c r="J6" t="s">
        <v>11</v>
      </c>
      <c r="K6" t="s">
        <v>27</v>
      </c>
      <c r="L6" t="s">
        <v>12</v>
      </c>
      <c r="M6" t="s">
        <v>44</v>
      </c>
      <c r="N6" t="s">
        <v>45</v>
      </c>
      <c r="O6" t="s">
        <v>46</v>
      </c>
      <c r="P6" t="s">
        <v>20</v>
      </c>
      <c r="Q6" t="s">
        <v>21</v>
      </c>
      <c r="R6" t="s">
        <v>22</v>
      </c>
      <c r="S6" t="s">
        <v>24</v>
      </c>
      <c r="T6" t="s">
        <v>23</v>
      </c>
      <c r="U6" t="s">
        <v>47</v>
      </c>
      <c r="X6" s="12"/>
      <c r="Y6" s="13"/>
      <c r="Z6" s="13"/>
      <c r="AA6" s="13"/>
      <c r="AB6" s="13"/>
      <c r="AC6" s="13"/>
      <c r="AD6" s="13"/>
      <c r="AE6" s="13" t="s">
        <v>28</v>
      </c>
      <c r="AF6" s="13" t="s">
        <v>29</v>
      </c>
      <c r="AG6" s="13"/>
      <c r="AH6" s="13" t="s">
        <v>30</v>
      </c>
      <c r="AI6" s="14" t="s">
        <v>31</v>
      </c>
      <c r="AJ6" s="11" t="s">
        <v>32</v>
      </c>
      <c r="AK6" s="15" t="s">
        <v>49</v>
      </c>
      <c r="AL6" s="16" t="s">
        <v>6</v>
      </c>
      <c r="AM6" s="16" t="s">
        <v>5</v>
      </c>
      <c r="AN6" s="16" t="s">
        <v>3</v>
      </c>
      <c r="AO6" s="16" t="s">
        <v>2</v>
      </c>
      <c r="AP6" s="16" t="s">
        <v>35</v>
      </c>
      <c r="AQ6" s="16" t="s">
        <v>50</v>
      </c>
      <c r="AR6" s="16" t="s">
        <v>51</v>
      </c>
      <c r="AS6" s="16" t="s">
        <v>52</v>
      </c>
      <c r="AT6" s="16" t="s">
        <v>53</v>
      </c>
      <c r="AU6" s="13" t="s">
        <v>54</v>
      </c>
      <c r="AV6" s="14" t="s">
        <v>55</v>
      </c>
      <c r="AW6" s="17" t="s">
        <v>13</v>
      </c>
      <c r="AX6" s="18" t="s">
        <v>40</v>
      </c>
      <c r="AY6" s="18" t="s">
        <v>41</v>
      </c>
      <c r="AZ6" s="18" t="s">
        <v>15</v>
      </c>
      <c r="BA6" s="18" t="s">
        <v>17</v>
      </c>
      <c r="BB6" s="18" t="s">
        <v>16</v>
      </c>
      <c r="BC6" s="18" t="s">
        <v>14</v>
      </c>
      <c r="BD6" s="18" t="s">
        <v>42</v>
      </c>
      <c r="BE6" s="18" t="s">
        <v>18</v>
      </c>
      <c r="BF6" s="18" t="s">
        <v>43</v>
      </c>
      <c r="BG6" s="18" t="s">
        <v>57</v>
      </c>
      <c r="BH6" s="18" t="s">
        <v>58</v>
      </c>
      <c r="BI6" s="5" t="s">
        <v>59</v>
      </c>
      <c r="BJ6" s="5" t="s">
        <v>60</v>
      </c>
      <c r="BK6" s="5" t="s">
        <v>61</v>
      </c>
      <c r="BL6" s="5" t="s">
        <v>62</v>
      </c>
      <c r="BM6" s="5" t="s">
        <v>63</v>
      </c>
      <c r="BN6" s="5" t="s">
        <v>64</v>
      </c>
      <c r="BO6" s="5" t="s">
        <v>65</v>
      </c>
      <c r="BP6" s="6" t="s">
        <v>66</v>
      </c>
      <c r="BQ6" s="15" t="s">
        <v>68</v>
      </c>
      <c r="BR6" s="11" t="s">
        <v>19</v>
      </c>
      <c r="BS6" s="22" t="s">
        <v>70</v>
      </c>
      <c r="BT6" s="15" t="s">
        <v>71</v>
      </c>
      <c r="BU6" s="23">
        <v>100000</v>
      </c>
      <c r="BV6" s="16" t="s">
        <v>72</v>
      </c>
      <c r="BW6" s="14">
        <f ca="1">SUM(BT7:BT503)</f>
        <v>435</v>
      </c>
    </row>
    <row r="7" spans="1:75" ht="15.75" thickBot="1" x14ac:dyDescent="0.3">
      <c r="A7">
        <f ca="1">RANDBETWEEN(1,2)</f>
        <v>2</v>
      </c>
      <c r="B7" t="str">
        <f ca="1">IF(A7=1, "Male","Female")</f>
        <v>Female</v>
      </c>
      <c r="C7">
        <f ca="1">RANDBETWEEN(25,50)</f>
        <v>49</v>
      </c>
      <c r="D7">
        <f ca="1">RANDBETWEEN(1,6)</f>
        <v>4</v>
      </c>
      <c r="E7" t="str">
        <f ca="1">_xll.XLOOKUP(D7,$Y$8:$Y$13,$Z$8:$Z$13)</f>
        <v>IT</v>
      </c>
      <c r="F7">
        <f ca="1">RANDBETWEEN(1,5)</f>
        <v>4</v>
      </c>
      <c r="G7" t="str">
        <f ca="1">_xll.XLOOKUP(F7,$AA$8:$AA$12,$AB$8:$AB$12)</f>
        <v>Techical</v>
      </c>
      <c r="H7">
        <f ca="1">RANDBETWEEN(0,4)</f>
        <v>4</v>
      </c>
      <c r="I7">
        <f t="shared" ref="I7:I70" ca="1" si="0">RANDBETWEEN(1,4)</f>
        <v>4</v>
      </c>
      <c r="J7">
        <f ca="1">RANDBETWEEN(25000,90000)</f>
        <v>80972</v>
      </c>
      <c r="K7">
        <f ca="1">RANDBETWEEN(1,10)</f>
        <v>9</v>
      </c>
      <c r="L7" t="str">
        <f ca="1">_xll.XLOOKUP(K7,$AC$8:$AC$17,$AD$8:$AD$17)</f>
        <v>Prampram</v>
      </c>
      <c r="M7">
        <f ca="1">J7*RANDBETWEEN(3,6)</f>
        <v>323888</v>
      </c>
      <c r="N7" s="7">
        <f ca="1">RAND()*M7</f>
        <v>118596.63232634218</v>
      </c>
      <c r="O7" s="7">
        <f ca="1">I7*RAND()*J7</f>
        <v>68681.298739280202</v>
      </c>
      <c r="P7">
        <f ca="1">RANDBETWEEN(0,O7)</f>
        <v>63483</v>
      </c>
      <c r="Q7" s="7">
        <f ca="1">RAND()*J7*2</f>
        <v>105832.81646806147</v>
      </c>
      <c r="R7">
        <f ca="1">RAND()*J7*1.5</f>
        <v>70554.398572200065</v>
      </c>
      <c r="S7" s="7">
        <f ca="1">M7+O7+R7</f>
        <v>463123.6973114803</v>
      </c>
      <c r="T7" s="7">
        <f ca="1">N7+P7+Q7</f>
        <v>287912.44879440364</v>
      </c>
      <c r="U7" s="7">
        <f ca="1">S7-T7</f>
        <v>175211.24851707666</v>
      </c>
      <c r="X7" s="1"/>
      <c r="Y7" s="2"/>
      <c r="Z7" s="2" t="s">
        <v>34</v>
      </c>
      <c r="AA7" s="2"/>
      <c r="AB7" s="2"/>
      <c r="AC7" s="2"/>
      <c r="AD7" s="2"/>
      <c r="AE7" s="2">
        <f ca="1">IF(Table2[[#This Row],[Gender]]="Male",1,0)</f>
        <v>0</v>
      </c>
      <c r="AF7" s="2">
        <f ca="1">IF(Table2[[#This Row],[Gender]]="Female",1,0)</f>
        <v>1</v>
      </c>
      <c r="AG7" s="2"/>
      <c r="AH7" s="2">
        <f ca="1">SUM(AE7:AE503)</f>
        <v>237</v>
      </c>
      <c r="AI7" s="3">
        <f ca="1">SUM(AF7:AF503)</f>
        <v>260</v>
      </c>
      <c r="AJ7" s="9">
        <f ca="1">AVERAGE(C7:D503)</f>
        <v>20.412474849094568</v>
      </c>
      <c r="AK7" s="1">
        <f ca="1">IF(Table2[[#This Row],[Field of Work]]="Teaching",1,0)</f>
        <v>0</v>
      </c>
      <c r="AL7" s="2">
        <f ca="1">IF(Table2[[#This Row],[Field of Work]]="Agriculture",1,0)</f>
        <v>0</v>
      </c>
      <c r="AM7" s="2">
        <f ca="1">IF(Table2[[#This Row],[Field of Work]]="IT",1,0)</f>
        <v>1</v>
      </c>
      <c r="AN7" s="2">
        <f ca="1">IF(Table2[[#This Row],[Field of Work]]="Construction",1,0)</f>
        <v>0</v>
      </c>
      <c r="AO7" s="2">
        <f ca="1">IF(Table2[[#This Row],[Field of Work]]="Health",1,0)</f>
        <v>0</v>
      </c>
      <c r="AP7" s="2">
        <f ca="1">IF(Table2[[#This Row],[Field of Work]]="General work",1,0)</f>
        <v>0</v>
      </c>
      <c r="AQ7" s="2">
        <f t="shared" ref="AQ7:AV7" ca="1" si="1">SUM(AK7:AK503)</f>
        <v>81</v>
      </c>
      <c r="AR7" s="3">
        <f t="shared" ca="1" si="1"/>
        <v>83</v>
      </c>
      <c r="AS7" s="2">
        <f t="shared" ca="1" si="1"/>
        <v>83</v>
      </c>
      <c r="AT7" s="3">
        <f t="shared" ca="1" si="1"/>
        <v>80</v>
      </c>
      <c r="AU7" s="2">
        <f t="shared" ca="1" si="1"/>
        <v>86</v>
      </c>
      <c r="AV7" s="3">
        <f t="shared" ca="1" si="1"/>
        <v>84</v>
      </c>
      <c r="AW7" s="10">
        <f ca="1">IF(Table2[[#This Row],[Residence]]="East Legon",1,0)</f>
        <v>0</v>
      </c>
      <c r="AX7" s="8">
        <f ca="1">IF(Table2[[#This Row],[Residence]]="Trasaco",1,0)</f>
        <v>0</v>
      </c>
      <c r="AY7" s="2">
        <f ca="1">IF(Table2[[#This Row],[Residence]]="North Legon",1,0)</f>
        <v>0</v>
      </c>
      <c r="AZ7" s="2">
        <f ca="1">IF(Table2[[#This Row],[Residence]]="Tema",1,0)</f>
        <v>0</v>
      </c>
      <c r="BA7" s="2">
        <f ca="1">IF(Table2[[#This Row],[Residence]]="Spintex",1,0)</f>
        <v>0</v>
      </c>
      <c r="BB7" s="2">
        <f ca="1">IF(Table2[[#This Row],[Residence]]="Airport Hills",1,0)</f>
        <v>0</v>
      </c>
      <c r="BC7" s="2">
        <f ca="1">IF(Table2[[#This Row],[Residence]]="Oyarifa",1,0)</f>
        <v>0</v>
      </c>
      <c r="BD7" s="2">
        <f ca="1">IF(Table2[[#This Row],[Residence]]="Prampram",1,0)</f>
        <v>1</v>
      </c>
      <c r="BE7" s="2">
        <f ca="1">IF(Table2[[#This Row],[Residence]]="Tse-Addo",1,0)</f>
        <v>0</v>
      </c>
      <c r="BF7" s="2">
        <f ca="1">IF(Table2[[#This Row],[Residence]]="Osu",1,0)</f>
        <v>0</v>
      </c>
      <c r="BG7" s="2">
        <f t="shared" ref="BG7:BP7" ca="1" si="2">SUM(AW7:AW503)</f>
        <v>57</v>
      </c>
      <c r="BH7" s="3">
        <f t="shared" ca="1" si="2"/>
        <v>55</v>
      </c>
      <c r="BI7" s="2">
        <f t="shared" ca="1" si="2"/>
        <v>43</v>
      </c>
      <c r="BJ7" s="3">
        <f t="shared" ca="1" si="2"/>
        <v>43</v>
      </c>
      <c r="BK7" s="2">
        <f t="shared" ca="1" si="2"/>
        <v>46</v>
      </c>
      <c r="BL7" s="3">
        <f t="shared" ca="1" si="2"/>
        <v>43</v>
      </c>
      <c r="BM7" s="2">
        <f t="shared" ca="1" si="2"/>
        <v>49</v>
      </c>
      <c r="BN7" s="3">
        <f t="shared" ca="1" si="2"/>
        <v>48</v>
      </c>
      <c r="BO7" s="2">
        <f t="shared" ca="1" si="2"/>
        <v>55</v>
      </c>
      <c r="BP7" s="3">
        <f t="shared" ca="1" si="2"/>
        <v>58</v>
      </c>
      <c r="BQ7" s="17">
        <f ca="1">AVERAGE(Table2[Income])</f>
        <v>57704</v>
      </c>
      <c r="BR7" s="20">
        <f ca="1">Table2[[#This Row],[Cars Value]]/Table2[[#This Row],[Cars]]</f>
        <v>17170.324684820051</v>
      </c>
      <c r="BS7" s="19">
        <f ca="1">AVERAGE(BR7:BR503)</f>
        <v>28451.389358595963</v>
      </c>
      <c r="BT7" s="1">
        <f ca="1">IF(Table2[[#This Row],[Value of Debts]]&gt;$BU$6,1,0)</f>
        <v>1</v>
      </c>
      <c r="BU7" s="2"/>
      <c r="BV7" s="2"/>
      <c r="BW7" s="3"/>
    </row>
    <row r="8" spans="1:75" x14ac:dyDescent="0.25">
      <c r="A8">
        <f t="shared" ref="A8:A71" ca="1" si="3">RANDBETWEEN(1,2)</f>
        <v>2</v>
      </c>
      <c r="B8" t="str">
        <f t="shared" ref="B8:B71" ca="1" si="4">IF(A8=1, "Male","Female")</f>
        <v>Female</v>
      </c>
      <c r="C8">
        <f t="shared" ref="C8:C71" ca="1" si="5">RANDBETWEEN(25,50)</f>
        <v>34</v>
      </c>
      <c r="D8">
        <f t="shared" ref="D8:D71" ca="1" si="6">RANDBETWEEN(1,6)</f>
        <v>3</v>
      </c>
      <c r="E8" t="str">
        <f ca="1">_xll.XLOOKUP(D8,$Y$8:$Y$13,$Z$8:$Z$13)</f>
        <v>Teaching</v>
      </c>
      <c r="F8">
        <f t="shared" ref="F8:F71" ca="1" si="7">RANDBETWEEN(1,5)</f>
        <v>3</v>
      </c>
      <c r="G8" t="str">
        <f ca="1">_xll.XLOOKUP(F8,$AA$8:$AA$12,$AB$8:$AB$12)</f>
        <v>University</v>
      </c>
      <c r="H8">
        <f t="shared" ref="H8:H23" ca="1" si="8">RANDBETWEEN(0,4)</f>
        <v>0</v>
      </c>
      <c r="I8">
        <f t="shared" ca="1" si="0"/>
        <v>4</v>
      </c>
      <c r="J8">
        <f t="shared" ref="J8:J71" ca="1" si="9">RANDBETWEEN(25000,90000)</f>
        <v>50317</v>
      </c>
      <c r="K8">
        <f t="shared" ref="K8:K71" ca="1" si="10">RANDBETWEEN(1,10)</f>
        <v>4</v>
      </c>
      <c r="L8" t="str">
        <f ca="1">_xll.XLOOKUP(K8,$AC$8:$AC$17,$AD$8:$AD$17)</f>
        <v>Spintex</v>
      </c>
      <c r="M8">
        <f t="shared" ref="M8:M13" ca="1" si="11">J8*RANDBETWEEN(3,6)</f>
        <v>251585</v>
      </c>
      <c r="N8" s="7">
        <f t="shared" ref="N8:N71" ca="1" si="12">RAND()*M8</f>
        <v>28642.58841336739</v>
      </c>
      <c r="O8" s="7">
        <f t="shared" ref="O8:O13" ca="1" si="13">I8*RAND()*J8</f>
        <v>91818.356187562153</v>
      </c>
      <c r="P8">
        <f t="shared" ref="P8:P71" ca="1" si="14">RANDBETWEEN(0,O8)</f>
        <v>69807</v>
      </c>
      <c r="Q8" s="7">
        <f t="shared" ref="Q8:Q13" ca="1" si="15">RAND()*J8*2</f>
        <v>72672.416658666742</v>
      </c>
      <c r="R8">
        <f t="shared" ref="R8:R13" ca="1" si="16">RAND()*J8*1.5</f>
        <v>61038.865752277721</v>
      </c>
      <c r="S8" s="7">
        <f t="shared" ref="S8:S13" ca="1" si="17">M8+O8+R8</f>
        <v>404442.22193983989</v>
      </c>
      <c r="T8" s="7">
        <f t="shared" ref="T8:T13" ca="1" si="18">N8+P8+Q8</f>
        <v>171122.00507203414</v>
      </c>
      <c r="U8" s="7">
        <f t="shared" ref="U8:U13" ca="1" si="19">S8-T8</f>
        <v>233320.21686780575</v>
      </c>
      <c r="X8" s="1"/>
      <c r="Y8" s="2">
        <v>1</v>
      </c>
      <c r="Z8" s="2" t="s">
        <v>2</v>
      </c>
      <c r="AA8" s="2">
        <v>1</v>
      </c>
      <c r="AB8" s="2" t="s">
        <v>8</v>
      </c>
      <c r="AC8" s="2">
        <v>1</v>
      </c>
      <c r="AD8" s="2" t="s">
        <v>13</v>
      </c>
      <c r="AE8" s="2">
        <f ca="1">IF(Table2[[#This Row],[Gender]]="Male",1,0)</f>
        <v>0</v>
      </c>
      <c r="AF8" s="2">
        <f ca="1">IF(Table2[[#This Row],[Gender]]="Female",1,0)</f>
        <v>1</v>
      </c>
      <c r="AG8" s="2"/>
      <c r="AH8" s="2"/>
      <c r="AI8" s="3"/>
      <c r="AK8" s="1">
        <f ca="1">IF(Table2[[#This Row],[Field of Work]]="Teaching",1,0)</f>
        <v>1</v>
      </c>
      <c r="AL8" s="2">
        <f ca="1">IF(Table2[[#This Row],[Field of Work]]="Agriculture",1,0)</f>
        <v>0</v>
      </c>
      <c r="AM8" s="2">
        <f ca="1">IF(Table2[[#This Row],[Field of Work]]="IT",1,0)</f>
        <v>0</v>
      </c>
      <c r="AN8" s="2">
        <f ca="1">IF(Table2[[#This Row],[Field of Work]]="Construction",1,0)</f>
        <v>0</v>
      </c>
      <c r="AO8" s="2">
        <f ca="1">IF(Table2[[#This Row],[Field of Work]]="Health",1,0)</f>
        <v>0</v>
      </c>
      <c r="AP8" s="2">
        <f ca="1">IF(Table2[[#This Row],[Field of Work]]="General work",1,0)</f>
        <v>0</v>
      </c>
      <c r="AQ8" s="2"/>
      <c r="AR8" s="2"/>
      <c r="AS8" s="2"/>
      <c r="AT8" s="2"/>
      <c r="AU8" s="2"/>
      <c r="AV8" s="3"/>
      <c r="AW8" s="10">
        <f ca="1">IF(Table2[[#This Row],[Residence]]="East Legon",1,0)</f>
        <v>0</v>
      </c>
      <c r="AX8" s="8">
        <f ca="1">IF(Table2[[#This Row],[Residence]]="Trasaco",1,0)</f>
        <v>0</v>
      </c>
      <c r="AY8" s="2">
        <f ca="1">IF(Table2[[#This Row],[Residence]]="North Legon",1,0)</f>
        <v>0</v>
      </c>
      <c r="AZ8" s="2">
        <f ca="1">IF(Table2[[#This Row],[Residence]]="Tema",1,0)</f>
        <v>0</v>
      </c>
      <c r="BA8" s="2">
        <f ca="1">IF(Table2[[#This Row],[Residence]]="Spintex",1,0)</f>
        <v>1</v>
      </c>
      <c r="BB8" s="2">
        <f ca="1">IF(Table2[[#This Row],[Residence]]="Airport Hills",1,0)</f>
        <v>0</v>
      </c>
      <c r="BC8" s="2">
        <f ca="1">IF(Table2[[#This Row],[Residence]]="Oyarifa",1,0)</f>
        <v>0</v>
      </c>
      <c r="BD8" s="2">
        <f ca="1">IF(Table2[[#This Row],[Residence]]="Prampram",1,0)</f>
        <v>0</v>
      </c>
      <c r="BE8" s="2">
        <f ca="1">IF(Table2[[#This Row],[Residence]]="Tse-Addo",1,0)</f>
        <v>0</v>
      </c>
      <c r="BF8" s="2">
        <f ca="1">IF(Table2[[#This Row],[Residence]]="Osu",1,0)</f>
        <v>0</v>
      </c>
      <c r="BG8" s="2"/>
      <c r="BH8" s="2"/>
      <c r="BI8" s="2"/>
      <c r="BJ8" s="2"/>
      <c r="BK8" s="2"/>
      <c r="BL8" s="2"/>
      <c r="BM8" s="2"/>
      <c r="BN8" s="2"/>
      <c r="BO8" s="2"/>
      <c r="BP8" s="3"/>
      <c r="BR8" s="20">
        <f ca="1">Table2[[#This Row],[Cars Value]]/Table2[[#This Row],[Cars]]</f>
        <v>22954.589046890538</v>
      </c>
      <c r="BS8" s="3"/>
      <c r="BT8" s="1">
        <f ca="1">IF(Table2[[#This Row],[Value of Debts]]&gt;$BU$6,1,0)</f>
        <v>1</v>
      </c>
      <c r="BU8" s="2"/>
      <c r="BV8" s="2"/>
      <c r="BW8" s="3"/>
    </row>
    <row r="9" spans="1:75" x14ac:dyDescent="0.25">
      <c r="A9">
        <f t="shared" ca="1" si="3"/>
        <v>1</v>
      </c>
      <c r="B9" t="str">
        <f t="shared" ca="1" si="4"/>
        <v>Male</v>
      </c>
      <c r="C9">
        <f t="shared" ca="1" si="5"/>
        <v>44</v>
      </c>
      <c r="D9">
        <f t="shared" ca="1" si="6"/>
        <v>3</v>
      </c>
      <c r="E9" t="str">
        <f ca="1">_xll.XLOOKUP(D9,$Y$8:$Y$13,$Z$8:$Z$13)</f>
        <v>Teaching</v>
      </c>
      <c r="F9">
        <f t="shared" ca="1" si="7"/>
        <v>4</v>
      </c>
      <c r="G9" t="str">
        <f ca="1">_xll.XLOOKUP(F9,$AA$8:$AA$12,$AB$8:$AB$12)</f>
        <v>Techical</v>
      </c>
      <c r="H9">
        <f t="shared" ca="1" si="8"/>
        <v>3</v>
      </c>
      <c r="I9">
        <f t="shared" ca="1" si="0"/>
        <v>3</v>
      </c>
      <c r="J9">
        <f t="shared" ca="1" si="9"/>
        <v>57304</v>
      </c>
      <c r="K9">
        <f t="shared" ca="1" si="10"/>
        <v>4</v>
      </c>
      <c r="L9" t="str">
        <f ca="1">_xll.XLOOKUP(K9,$AC$8:$AC$17,$AD$8:$AD$17)</f>
        <v>Spintex</v>
      </c>
      <c r="M9">
        <f t="shared" ca="1" si="11"/>
        <v>343824</v>
      </c>
      <c r="N9" s="7">
        <f t="shared" ca="1" si="12"/>
        <v>210442.94211589353</v>
      </c>
      <c r="O9" s="7">
        <f t="shared" ca="1" si="13"/>
        <v>11954.40957668774</v>
      </c>
      <c r="P9">
        <f t="shared" ca="1" si="14"/>
        <v>6683</v>
      </c>
      <c r="Q9" s="7">
        <f t="shared" ca="1" si="15"/>
        <v>112379.61419107186</v>
      </c>
      <c r="R9">
        <f t="shared" ca="1" si="16"/>
        <v>77646.568264831527</v>
      </c>
      <c r="S9" s="7">
        <f t="shared" ca="1" si="17"/>
        <v>433424.97784151928</v>
      </c>
      <c r="T9" s="7">
        <f t="shared" ca="1" si="18"/>
        <v>329505.55630696542</v>
      </c>
      <c r="U9" s="7">
        <f t="shared" ca="1" si="19"/>
        <v>103919.42153455387</v>
      </c>
      <c r="X9" s="1"/>
      <c r="Y9" s="2">
        <v>2</v>
      </c>
      <c r="Z9" s="2" t="s">
        <v>3</v>
      </c>
      <c r="AA9" s="2">
        <v>2</v>
      </c>
      <c r="AB9" s="2" t="s">
        <v>9</v>
      </c>
      <c r="AC9" s="2">
        <v>2</v>
      </c>
      <c r="AD9" s="2" t="s">
        <v>40</v>
      </c>
      <c r="AE9" s="2">
        <f ca="1">IF(Table2[[#This Row],[Gender]]="Male",1,0)</f>
        <v>1</v>
      </c>
      <c r="AF9" s="2">
        <f ca="1">IF(Table2[[#This Row],[Gender]]="Female",1,0)</f>
        <v>0</v>
      </c>
      <c r="AG9" s="2"/>
      <c r="AH9" s="2"/>
      <c r="AI9" s="3"/>
      <c r="AK9" s="1">
        <f ca="1">IF(Table2[[#This Row],[Field of Work]]="Teaching",1,0)</f>
        <v>1</v>
      </c>
      <c r="AL9" s="2">
        <f ca="1">IF(Table2[[#This Row],[Field of Work]]="Agriculture",1,0)</f>
        <v>0</v>
      </c>
      <c r="AM9" s="2">
        <f ca="1">IF(Table2[[#This Row],[Field of Work]]="IT",1,0)</f>
        <v>0</v>
      </c>
      <c r="AN9" s="2">
        <f ca="1">IF(Table2[[#This Row],[Field of Work]]="Construction",1,0)</f>
        <v>0</v>
      </c>
      <c r="AO9" s="2">
        <f ca="1">IF(Table2[[#This Row],[Field of Work]]="Health",1,0)</f>
        <v>0</v>
      </c>
      <c r="AP9" s="2">
        <f ca="1">IF(Table2[[#This Row],[Field of Work]]="General work",1,0)</f>
        <v>0</v>
      </c>
      <c r="AQ9" s="2"/>
      <c r="AR9" s="2"/>
      <c r="AS9" s="2"/>
      <c r="AT9" s="2"/>
      <c r="AU9" s="2"/>
      <c r="AV9" s="3"/>
      <c r="AW9" s="10">
        <f ca="1">IF(Table2[[#This Row],[Residence]]="East Legon",1,0)</f>
        <v>0</v>
      </c>
      <c r="AX9" s="8">
        <f ca="1">IF(Table2[[#This Row],[Residence]]="Trasaco",1,0)</f>
        <v>0</v>
      </c>
      <c r="AY9" s="2">
        <f ca="1">IF(Table2[[#This Row],[Residence]]="North Legon",1,0)</f>
        <v>0</v>
      </c>
      <c r="AZ9" s="2">
        <f ca="1">IF(Table2[[#This Row],[Residence]]="Tema",1,0)</f>
        <v>0</v>
      </c>
      <c r="BA9" s="2">
        <f ca="1">IF(Table2[[#This Row],[Residence]]="Spintex",1,0)</f>
        <v>1</v>
      </c>
      <c r="BB9" s="2">
        <f ca="1">IF(Table2[[#This Row],[Residence]]="Airport Hills",1,0)</f>
        <v>0</v>
      </c>
      <c r="BC9" s="2">
        <f ca="1">IF(Table2[[#This Row],[Residence]]="Oyarifa",1,0)</f>
        <v>0</v>
      </c>
      <c r="BD9" s="2">
        <f ca="1">IF(Table2[[#This Row],[Residence]]="Prampram",1,0)</f>
        <v>0</v>
      </c>
      <c r="BE9" s="2">
        <f ca="1">IF(Table2[[#This Row],[Residence]]="Tse-Addo",1,0)</f>
        <v>0</v>
      </c>
      <c r="BF9" s="2">
        <f ca="1">IF(Table2[[#This Row],[Residence]]="Osu",1,0)</f>
        <v>0</v>
      </c>
      <c r="BG9" s="2"/>
      <c r="BH9" s="2"/>
      <c r="BI9" s="2"/>
      <c r="BJ9" s="2"/>
      <c r="BK9" s="2"/>
      <c r="BL9" s="2"/>
      <c r="BM9" s="2"/>
      <c r="BN9" s="2"/>
      <c r="BO9" s="2"/>
      <c r="BP9" s="3"/>
      <c r="BR9" s="20">
        <f ca="1">Table2[[#This Row],[Cars Value]]/Table2[[#This Row],[Cars]]</f>
        <v>3984.8031922292466</v>
      </c>
      <c r="BS9" s="3"/>
      <c r="BT9" s="1">
        <f ca="1">IF(Table2[[#This Row],[Value of Debts]]&gt;$BU$6,1,0)</f>
        <v>1</v>
      </c>
      <c r="BU9" s="2"/>
      <c r="BV9" s="2"/>
      <c r="BW9" s="3"/>
    </row>
    <row r="10" spans="1:75" x14ac:dyDescent="0.25">
      <c r="A10">
        <f t="shared" ca="1" si="3"/>
        <v>2</v>
      </c>
      <c r="B10" t="str">
        <f t="shared" ca="1" si="4"/>
        <v>Female</v>
      </c>
      <c r="C10">
        <f t="shared" ca="1" si="5"/>
        <v>49</v>
      </c>
      <c r="D10">
        <f t="shared" ca="1" si="6"/>
        <v>5</v>
      </c>
      <c r="E10" t="str">
        <f ca="1">_xll.XLOOKUP(D10,$Y$8:$Y$13,$Z$8:$Z$13)</f>
        <v>General work</v>
      </c>
      <c r="F10">
        <f t="shared" ca="1" si="7"/>
        <v>5</v>
      </c>
      <c r="G10" t="str">
        <f ca="1">_xll.XLOOKUP(F10,$AA$8:$AA$12,$AB$8:$AB$12)</f>
        <v>Other</v>
      </c>
      <c r="H10">
        <f t="shared" ca="1" si="8"/>
        <v>3</v>
      </c>
      <c r="I10">
        <f t="shared" ca="1" si="0"/>
        <v>3</v>
      </c>
      <c r="J10">
        <f t="shared" ca="1" si="9"/>
        <v>54028</v>
      </c>
      <c r="K10">
        <f t="shared" ca="1" si="10"/>
        <v>10</v>
      </c>
      <c r="L10" t="str">
        <f ca="1">_xll.XLOOKUP(K10,$AC$8:$AC$17,$AD$8:$AD$17)</f>
        <v>Osu</v>
      </c>
      <c r="M10">
        <f t="shared" ca="1" si="11"/>
        <v>270140</v>
      </c>
      <c r="N10" s="7">
        <f t="shared" ca="1" si="12"/>
        <v>95408.244479421759</v>
      </c>
      <c r="O10" s="7">
        <f t="shared" ca="1" si="13"/>
        <v>22143.907121270764</v>
      </c>
      <c r="P10">
        <f t="shared" ca="1" si="14"/>
        <v>21718</v>
      </c>
      <c r="Q10" s="7">
        <f t="shared" ca="1" si="15"/>
        <v>102475.07043696193</v>
      </c>
      <c r="R10">
        <f t="shared" ca="1" si="16"/>
        <v>52057.146248584279</v>
      </c>
      <c r="S10" s="7">
        <f t="shared" ca="1" si="17"/>
        <v>344341.05336985504</v>
      </c>
      <c r="T10" s="7">
        <f t="shared" ca="1" si="18"/>
        <v>219601.31491638371</v>
      </c>
      <c r="U10" s="7">
        <f t="shared" ca="1" si="19"/>
        <v>124739.73845347133</v>
      </c>
      <c r="X10" s="1"/>
      <c r="Y10" s="2">
        <v>3</v>
      </c>
      <c r="Z10" s="2" t="s">
        <v>4</v>
      </c>
      <c r="AA10" s="2">
        <v>3</v>
      </c>
      <c r="AB10" s="2" t="s">
        <v>10</v>
      </c>
      <c r="AC10" s="2">
        <v>3</v>
      </c>
      <c r="AD10" s="2" t="s">
        <v>41</v>
      </c>
      <c r="AE10" s="2">
        <f ca="1">IF(Table2[[#This Row],[Gender]]="Male",1,0)</f>
        <v>0</v>
      </c>
      <c r="AF10" s="2">
        <f ca="1">IF(Table2[[#This Row],[Gender]]="Female",1,0)</f>
        <v>1</v>
      </c>
      <c r="AG10" s="2"/>
      <c r="AH10" s="2"/>
      <c r="AI10" s="3"/>
      <c r="AK10" s="1">
        <f ca="1">IF(Table2[[#This Row],[Field of Work]]="Teaching",1,0)</f>
        <v>0</v>
      </c>
      <c r="AL10" s="2">
        <f ca="1">IF(Table2[[#This Row],[Field of Work]]="Agriculture",1,0)</f>
        <v>0</v>
      </c>
      <c r="AM10" s="2">
        <f ca="1">IF(Table2[[#This Row],[Field of Work]]="IT",1,0)</f>
        <v>0</v>
      </c>
      <c r="AN10" s="2">
        <f ca="1">IF(Table2[[#This Row],[Field of Work]]="Construction",1,0)</f>
        <v>0</v>
      </c>
      <c r="AO10" s="2">
        <f ca="1">IF(Table2[[#This Row],[Field of Work]]="Health",1,0)</f>
        <v>0</v>
      </c>
      <c r="AP10" s="2">
        <f ca="1">IF(Table2[[#This Row],[Field of Work]]="General work",1,0)</f>
        <v>1</v>
      </c>
      <c r="AQ10" s="2"/>
      <c r="AR10" s="2"/>
      <c r="AS10" s="2"/>
      <c r="AT10" s="2"/>
      <c r="AU10" s="2"/>
      <c r="AV10" s="3"/>
      <c r="AW10" s="10">
        <f ca="1">IF(Table2[[#This Row],[Residence]]="East Legon",1,0)</f>
        <v>0</v>
      </c>
      <c r="AX10" s="8">
        <f ca="1">IF(Table2[[#This Row],[Residence]]="Trasaco",1,0)</f>
        <v>0</v>
      </c>
      <c r="AY10" s="2">
        <f ca="1">IF(Table2[[#This Row],[Residence]]="North Legon",1,0)</f>
        <v>0</v>
      </c>
      <c r="AZ10" s="2">
        <f ca="1">IF(Table2[[#This Row],[Residence]]="Tema",1,0)</f>
        <v>0</v>
      </c>
      <c r="BA10" s="2">
        <f ca="1">IF(Table2[[#This Row],[Residence]]="Spintex",1,0)</f>
        <v>0</v>
      </c>
      <c r="BB10" s="2">
        <f ca="1">IF(Table2[[#This Row],[Residence]]="Airport Hills",1,0)</f>
        <v>0</v>
      </c>
      <c r="BC10" s="2">
        <f ca="1">IF(Table2[[#This Row],[Residence]]="Oyarifa",1,0)</f>
        <v>0</v>
      </c>
      <c r="BD10" s="2">
        <f ca="1">IF(Table2[[#This Row],[Residence]]="Prampram",1,0)</f>
        <v>0</v>
      </c>
      <c r="BE10" s="2">
        <f ca="1">IF(Table2[[#This Row],[Residence]]="Tse-Addo",1,0)</f>
        <v>0</v>
      </c>
      <c r="BF10" s="2">
        <f ca="1">IF(Table2[[#This Row],[Residence]]="Osu",1,0)</f>
        <v>1</v>
      </c>
      <c r="BG10" s="2"/>
      <c r="BH10" s="2"/>
      <c r="BI10" s="2"/>
      <c r="BJ10" s="2"/>
      <c r="BK10" s="2"/>
      <c r="BL10" s="2"/>
      <c r="BM10" s="2"/>
      <c r="BN10" s="2"/>
      <c r="BO10" s="2"/>
      <c r="BP10" s="3"/>
      <c r="BR10" s="20">
        <f ca="1">Table2[[#This Row],[Cars Value]]/Table2[[#This Row],[Cars]]</f>
        <v>7381.302373756921</v>
      </c>
      <c r="BS10" s="3"/>
      <c r="BT10" s="1">
        <f ca="1">IF(Table2[[#This Row],[Value of Debts]]&gt;$BU$6,1,0)</f>
        <v>1</v>
      </c>
      <c r="BU10" s="2"/>
      <c r="BV10" s="2"/>
      <c r="BW10" s="3"/>
    </row>
    <row r="11" spans="1:75" x14ac:dyDescent="0.25">
      <c r="A11">
        <f t="shared" ca="1" si="3"/>
        <v>2</v>
      </c>
      <c r="B11" t="str">
        <f t="shared" ca="1" si="4"/>
        <v>Female</v>
      </c>
      <c r="C11">
        <f t="shared" ca="1" si="5"/>
        <v>50</v>
      </c>
      <c r="D11">
        <f t="shared" ca="1" si="6"/>
        <v>6</v>
      </c>
      <c r="E11" t="str">
        <f ca="1">_xll.XLOOKUP(D11,$Y$8:$Y$13,$Z$8:$Z$13)</f>
        <v>Agriculture</v>
      </c>
      <c r="F11">
        <f t="shared" ca="1" si="7"/>
        <v>4</v>
      </c>
      <c r="G11" t="str">
        <f ca="1">_xll.XLOOKUP(F11,$AA$8:$AA$12,$AB$8:$AB$12)</f>
        <v>Techical</v>
      </c>
      <c r="H11">
        <f t="shared" ca="1" si="8"/>
        <v>2</v>
      </c>
      <c r="I11">
        <f t="shared" ca="1" si="0"/>
        <v>2</v>
      </c>
      <c r="J11">
        <f t="shared" ca="1" si="9"/>
        <v>51740</v>
      </c>
      <c r="K11">
        <f t="shared" ca="1" si="10"/>
        <v>3</v>
      </c>
      <c r="L11" t="str">
        <f ca="1">_xll.XLOOKUP(K11,$AC$8:$AC$17,$AD$8:$AD$17)</f>
        <v>North Legon</v>
      </c>
      <c r="M11">
        <f t="shared" ca="1" si="11"/>
        <v>155220</v>
      </c>
      <c r="N11" s="7">
        <f t="shared" ca="1" si="12"/>
        <v>55919.727951971894</v>
      </c>
      <c r="O11" s="7">
        <f t="shared" ca="1" si="13"/>
        <v>47368.830512605149</v>
      </c>
      <c r="P11">
        <f t="shared" ca="1" si="14"/>
        <v>30369</v>
      </c>
      <c r="Q11" s="7">
        <f t="shared" ca="1" si="15"/>
        <v>97357.26130533703</v>
      </c>
      <c r="R11">
        <f t="shared" ca="1" si="16"/>
        <v>13593.256324377646</v>
      </c>
      <c r="S11" s="7">
        <f t="shared" ca="1" si="17"/>
        <v>216182.08683698278</v>
      </c>
      <c r="T11" s="7">
        <f t="shared" ca="1" si="18"/>
        <v>183645.98925730895</v>
      </c>
      <c r="U11" s="7">
        <f t="shared" ca="1" si="19"/>
        <v>32536.097579673835</v>
      </c>
      <c r="X11" s="1"/>
      <c r="Y11" s="2">
        <v>4</v>
      </c>
      <c r="Z11" s="2" t="s">
        <v>5</v>
      </c>
      <c r="AA11" s="2">
        <v>4</v>
      </c>
      <c r="AB11" s="2" t="s">
        <v>36</v>
      </c>
      <c r="AC11" s="2">
        <v>4</v>
      </c>
      <c r="AD11" s="2" t="s">
        <v>17</v>
      </c>
      <c r="AE11" s="2">
        <f ca="1">IF(Table2[[#This Row],[Gender]]="Male",1,0)</f>
        <v>0</v>
      </c>
      <c r="AF11" s="2">
        <f ca="1">IF(Table2[[#This Row],[Gender]]="Female",1,0)</f>
        <v>1</v>
      </c>
      <c r="AG11" s="2"/>
      <c r="AH11" s="2"/>
      <c r="AI11" s="3"/>
      <c r="AK11" s="1">
        <f ca="1">IF(Table2[[#This Row],[Field of Work]]="Teaching",1,0)</f>
        <v>0</v>
      </c>
      <c r="AL11" s="2">
        <f ca="1">IF(Table2[[#This Row],[Field of Work]]="Agriculture",1,0)</f>
        <v>1</v>
      </c>
      <c r="AM11" s="2">
        <f ca="1">IF(Table2[[#This Row],[Field of Work]]="IT",1,0)</f>
        <v>0</v>
      </c>
      <c r="AN11" s="2">
        <f ca="1">IF(Table2[[#This Row],[Field of Work]]="Construction",1,0)</f>
        <v>0</v>
      </c>
      <c r="AO11" s="2">
        <f ca="1">IF(Table2[[#This Row],[Field of Work]]="Health",1,0)</f>
        <v>0</v>
      </c>
      <c r="AP11" s="2">
        <f ca="1">IF(Table2[[#This Row],[Field of Work]]="General work",1,0)</f>
        <v>0</v>
      </c>
      <c r="AQ11" s="2"/>
      <c r="AR11" s="2"/>
      <c r="AS11" s="2"/>
      <c r="AT11" s="2"/>
      <c r="AU11" s="2"/>
      <c r="AV11" s="3"/>
      <c r="AW11" s="10">
        <f ca="1">IF(Table2[[#This Row],[Residence]]="East Legon",1,0)</f>
        <v>0</v>
      </c>
      <c r="AX11" s="8">
        <f ca="1">IF(Table2[[#This Row],[Residence]]="Trasaco",1,0)</f>
        <v>0</v>
      </c>
      <c r="AY11" s="2">
        <f ca="1">IF(Table2[[#This Row],[Residence]]="North Legon",1,0)</f>
        <v>1</v>
      </c>
      <c r="AZ11" s="2">
        <f ca="1">IF(Table2[[#This Row],[Residence]]="Tema",1,0)</f>
        <v>0</v>
      </c>
      <c r="BA11" s="2">
        <f ca="1">IF(Table2[[#This Row],[Residence]]="Spintex",1,0)</f>
        <v>0</v>
      </c>
      <c r="BB11" s="2">
        <f ca="1">IF(Table2[[#This Row],[Residence]]="Airport Hills",1,0)</f>
        <v>0</v>
      </c>
      <c r="BC11" s="2">
        <f ca="1">IF(Table2[[#This Row],[Residence]]="Oyarifa",1,0)</f>
        <v>0</v>
      </c>
      <c r="BD11" s="2">
        <f ca="1">IF(Table2[[#This Row],[Residence]]="Prampram",1,0)</f>
        <v>0</v>
      </c>
      <c r="BE11" s="2">
        <f ca="1">IF(Table2[[#This Row],[Residence]]="Tse-Addo",1,0)</f>
        <v>0</v>
      </c>
      <c r="BF11" s="2">
        <f ca="1">IF(Table2[[#This Row],[Residence]]="Osu",1,0)</f>
        <v>0</v>
      </c>
      <c r="BG11" s="2"/>
      <c r="BH11" s="2"/>
      <c r="BI11" s="2"/>
      <c r="BJ11" s="2"/>
      <c r="BK11" s="2"/>
      <c r="BL11" s="2"/>
      <c r="BM11" s="2"/>
      <c r="BN11" s="2"/>
      <c r="BO11" s="2"/>
      <c r="BP11" s="3"/>
      <c r="BR11" s="20">
        <f ca="1">Table2[[#This Row],[Cars Value]]/Table2[[#This Row],[Cars]]</f>
        <v>23684.415256302575</v>
      </c>
      <c r="BS11" s="3"/>
      <c r="BT11" s="1">
        <f ca="1">IF(Table2[[#This Row],[Value of Debts]]&gt;$BU$6,1,0)</f>
        <v>1</v>
      </c>
      <c r="BU11" s="2"/>
      <c r="BV11" s="2"/>
      <c r="BW11" s="3"/>
    </row>
    <row r="12" spans="1:75" x14ac:dyDescent="0.25">
      <c r="A12">
        <f t="shared" ca="1" si="3"/>
        <v>2</v>
      </c>
      <c r="B12" t="str">
        <f t="shared" ca="1" si="4"/>
        <v>Female</v>
      </c>
      <c r="C12">
        <f t="shared" ca="1" si="5"/>
        <v>30</v>
      </c>
      <c r="D12">
        <f t="shared" ca="1" si="6"/>
        <v>6</v>
      </c>
      <c r="E12" t="str">
        <f ca="1">_xll.XLOOKUP(D12,$Y$8:$Y$13,$Z$8:$Z$13)</f>
        <v>Agriculture</v>
      </c>
      <c r="F12">
        <f t="shared" ca="1" si="7"/>
        <v>1</v>
      </c>
      <c r="G12" t="str">
        <f ca="1">_xll.XLOOKUP(F12,$AA$8:$AA$12,$AB$8:$AB$12)</f>
        <v>Highschool</v>
      </c>
      <c r="H12">
        <f t="shared" ca="1" si="8"/>
        <v>3</v>
      </c>
      <c r="I12">
        <f t="shared" ca="1" si="0"/>
        <v>4</v>
      </c>
      <c r="J12">
        <f t="shared" ca="1" si="9"/>
        <v>26662</v>
      </c>
      <c r="K12">
        <f t="shared" ca="1" si="10"/>
        <v>5</v>
      </c>
      <c r="L12" t="str">
        <f ca="1">_xll.XLOOKUP(K12,$AC$8:$AC$17,$AD$8:$AD$17)</f>
        <v>Airport Hills</v>
      </c>
      <c r="M12">
        <f t="shared" ca="1" si="11"/>
        <v>159972</v>
      </c>
      <c r="N12" s="7">
        <f t="shared" ca="1" si="12"/>
        <v>108674.48062997307</v>
      </c>
      <c r="O12" s="7">
        <f t="shared" ca="1" si="13"/>
        <v>69891.926974975591</v>
      </c>
      <c r="P12">
        <f t="shared" ca="1" si="14"/>
        <v>36627</v>
      </c>
      <c r="Q12" s="7">
        <f t="shared" ca="1" si="15"/>
        <v>19870.813468543194</v>
      </c>
      <c r="R12">
        <f t="shared" ca="1" si="16"/>
        <v>21545.295457998811</v>
      </c>
      <c r="S12" s="7">
        <f t="shared" ca="1" si="17"/>
        <v>251409.22243297441</v>
      </c>
      <c r="T12" s="7">
        <f t="shared" ca="1" si="18"/>
        <v>165172.29409851626</v>
      </c>
      <c r="U12" s="7">
        <f t="shared" ca="1" si="19"/>
        <v>86236.928334458149</v>
      </c>
      <c r="X12" s="1"/>
      <c r="Y12" s="2">
        <v>5</v>
      </c>
      <c r="Z12" s="2" t="s">
        <v>35</v>
      </c>
      <c r="AA12" s="2">
        <v>5</v>
      </c>
      <c r="AB12" s="2" t="s">
        <v>37</v>
      </c>
      <c r="AC12" s="2">
        <v>5</v>
      </c>
      <c r="AD12" s="2" t="s">
        <v>16</v>
      </c>
      <c r="AE12" s="2">
        <f ca="1">IF(Table2[[#This Row],[Gender]]="Male",1,0)</f>
        <v>0</v>
      </c>
      <c r="AF12" s="2">
        <f ca="1">IF(Table2[[#This Row],[Gender]]="Female",1,0)</f>
        <v>1</v>
      </c>
      <c r="AG12" s="2"/>
      <c r="AH12" s="2"/>
      <c r="AI12" s="3"/>
      <c r="AK12" s="1">
        <f ca="1">IF(Table2[[#This Row],[Field of Work]]="Teaching",1,0)</f>
        <v>0</v>
      </c>
      <c r="AL12" s="2">
        <f ca="1">IF(Table2[[#This Row],[Field of Work]]="Agriculture",1,0)</f>
        <v>1</v>
      </c>
      <c r="AM12" s="2">
        <f ca="1">IF(Table2[[#This Row],[Field of Work]]="IT",1,0)</f>
        <v>0</v>
      </c>
      <c r="AN12" s="2">
        <f ca="1">IF(Table2[[#This Row],[Field of Work]]="Construction",1,0)</f>
        <v>0</v>
      </c>
      <c r="AO12" s="2">
        <f ca="1">IF(Table2[[#This Row],[Field of Work]]="Health",1,0)</f>
        <v>0</v>
      </c>
      <c r="AP12" s="2">
        <f ca="1">IF(Table2[[#This Row],[Field of Work]]="General work",1,0)</f>
        <v>0</v>
      </c>
      <c r="AQ12" s="2"/>
      <c r="AR12" s="2"/>
      <c r="AS12" s="2"/>
      <c r="AT12" s="2"/>
      <c r="AU12" s="2"/>
      <c r="AV12" s="3"/>
      <c r="AW12" s="10">
        <f ca="1">IF(Table2[[#This Row],[Residence]]="East Legon",1,0)</f>
        <v>0</v>
      </c>
      <c r="AX12" s="8">
        <f ca="1">IF(Table2[[#This Row],[Residence]]="Trasaco",1,0)</f>
        <v>0</v>
      </c>
      <c r="AY12" s="2">
        <f ca="1">IF(Table2[[#This Row],[Residence]]="North Legon",1,0)</f>
        <v>0</v>
      </c>
      <c r="AZ12" s="2">
        <f ca="1">IF(Table2[[#This Row],[Residence]]="Tema",1,0)</f>
        <v>0</v>
      </c>
      <c r="BA12" s="2">
        <f ca="1">IF(Table2[[#This Row],[Residence]]="Spintex",1,0)</f>
        <v>0</v>
      </c>
      <c r="BB12" s="2">
        <f ca="1">IF(Table2[[#This Row],[Residence]]="Airport Hills",1,0)</f>
        <v>1</v>
      </c>
      <c r="BC12" s="2">
        <f ca="1">IF(Table2[[#This Row],[Residence]]="Oyarifa",1,0)</f>
        <v>0</v>
      </c>
      <c r="BD12" s="2">
        <f ca="1">IF(Table2[[#This Row],[Residence]]="Prampram",1,0)</f>
        <v>0</v>
      </c>
      <c r="BE12" s="2">
        <f ca="1">IF(Table2[[#This Row],[Residence]]="Tse-Addo",1,0)</f>
        <v>0</v>
      </c>
      <c r="BF12" s="2">
        <f ca="1">IF(Table2[[#This Row],[Residence]]="Osu",1,0)</f>
        <v>0</v>
      </c>
      <c r="BG12" s="2"/>
      <c r="BH12" s="2"/>
      <c r="BI12" s="2"/>
      <c r="BJ12" s="2"/>
      <c r="BK12" s="2"/>
      <c r="BL12" s="2"/>
      <c r="BM12" s="2"/>
      <c r="BN12" s="2"/>
      <c r="BO12" s="2"/>
      <c r="BP12" s="3"/>
      <c r="BR12" s="20">
        <f ca="1">Table2[[#This Row],[Cars Value]]/Table2[[#This Row],[Cars]]</f>
        <v>17472.981743743898</v>
      </c>
      <c r="BS12" s="3"/>
      <c r="BT12" s="1">
        <f ca="1">IF(Table2[[#This Row],[Value of Debts]]&gt;$BU$6,1,0)</f>
        <v>1</v>
      </c>
      <c r="BU12" s="2"/>
      <c r="BV12" s="2"/>
      <c r="BW12" s="3"/>
    </row>
    <row r="13" spans="1:75" x14ac:dyDescent="0.25">
      <c r="A13">
        <f t="shared" ca="1" si="3"/>
        <v>2</v>
      </c>
      <c r="B13" t="str">
        <f t="shared" ca="1" si="4"/>
        <v>Female</v>
      </c>
      <c r="C13">
        <f t="shared" ca="1" si="5"/>
        <v>45</v>
      </c>
      <c r="D13">
        <f t="shared" ca="1" si="6"/>
        <v>4</v>
      </c>
      <c r="E13" t="str">
        <f ca="1">_xll.XLOOKUP(D13,$Y$8:$Y$13,$Z$8:$Z$13)</f>
        <v>IT</v>
      </c>
      <c r="F13">
        <f t="shared" ca="1" si="7"/>
        <v>1</v>
      </c>
      <c r="G13" t="str">
        <f ca="1">_xll.XLOOKUP(F13,$AA$8:$AA$12,$AB$8:$AB$12)</f>
        <v>Highschool</v>
      </c>
      <c r="H13">
        <f t="shared" ca="1" si="8"/>
        <v>0</v>
      </c>
      <c r="I13">
        <f t="shared" ca="1" si="0"/>
        <v>4</v>
      </c>
      <c r="J13">
        <f t="shared" ca="1" si="9"/>
        <v>37056</v>
      </c>
      <c r="K13">
        <f t="shared" ca="1" si="10"/>
        <v>2</v>
      </c>
      <c r="L13" t="str">
        <f ca="1">_xll.XLOOKUP(K13,$AC$8:$AC$17,$AD$8:$AD$17)</f>
        <v>Trasaco</v>
      </c>
      <c r="M13">
        <f t="shared" ca="1" si="11"/>
        <v>148224</v>
      </c>
      <c r="N13" s="7">
        <f t="shared" ca="1" si="12"/>
        <v>67339.11952673769</v>
      </c>
      <c r="O13" s="7">
        <f t="shared" ca="1" si="13"/>
        <v>120865.06888002002</v>
      </c>
      <c r="P13">
        <f t="shared" ca="1" si="14"/>
        <v>109059</v>
      </c>
      <c r="Q13" s="7">
        <f t="shared" ca="1" si="15"/>
        <v>2186.3806787087528</v>
      </c>
      <c r="R13">
        <f t="shared" ca="1" si="16"/>
        <v>48548.48524702304</v>
      </c>
      <c r="S13" s="7">
        <f t="shared" ca="1" si="17"/>
        <v>317637.55412704305</v>
      </c>
      <c r="T13" s="7">
        <f t="shared" ca="1" si="18"/>
        <v>178584.50020544644</v>
      </c>
      <c r="U13" s="7">
        <f t="shared" ca="1" si="19"/>
        <v>139053.05392159661</v>
      </c>
      <c r="X13" s="1"/>
      <c r="Y13" s="2">
        <v>6</v>
      </c>
      <c r="Z13" s="2" t="s">
        <v>6</v>
      </c>
      <c r="AA13" s="2"/>
      <c r="AB13" s="2"/>
      <c r="AC13" s="2">
        <v>6</v>
      </c>
      <c r="AD13" s="2" t="s">
        <v>18</v>
      </c>
      <c r="AE13" s="2">
        <f ca="1">IF(Table2[[#This Row],[Gender]]="Male",1,0)</f>
        <v>0</v>
      </c>
      <c r="AF13" s="2">
        <f ca="1">IF(Table2[[#This Row],[Gender]]="Female",1,0)</f>
        <v>1</v>
      </c>
      <c r="AG13" s="2"/>
      <c r="AH13" s="2"/>
      <c r="AI13" s="3"/>
      <c r="AK13" s="1">
        <f ca="1">IF(Table2[[#This Row],[Field of Work]]="Teaching",1,0)</f>
        <v>0</v>
      </c>
      <c r="AL13" s="2">
        <f ca="1">IF(Table2[[#This Row],[Field of Work]]="Agriculture",1,0)</f>
        <v>0</v>
      </c>
      <c r="AM13" s="2">
        <f ca="1">IF(Table2[[#This Row],[Field of Work]]="IT",1,0)</f>
        <v>1</v>
      </c>
      <c r="AN13" s="2">
        <f ca="1">IF(Table2[[#This Row],[Field of Work]]="Construction",1,0)</f>
        <v>0</v>
      </c>
      <c r="AO13" s="2">
        <f ca="1">IF(Table2[[#This Row],[Field of Work]]="Health",1,0)</f>
        <v>0</v>
      </c>
      <c r="AP13" s="2">
        <f ca="1">IF(Table2[[#This Row],[Field of Work]]="General work",1,0)</f>
        <v>0</v>
      </c>
      <c r="AQ13" s="2"/>
      <c r="AR13" s="2"/>
      <c r="AS13" s="2"/>
      <c r="AT13" s="2"/>
      <c r="AU13" s="2"/>
      <c r="AV13" s="3"/>
      <c r="AW13" s="10">
        <f ca="1">IF(Table2[[#This Row],[Residence]]="East Legon",1,0)</f>
        <v>0</v>
      </c>
      <c r="AX13" s="8">
        <f ca="1">IF(Table2[[#This Row],[Residence]]="Trasaco",1,0)</f>
        <v>1</v>
      </c>
      <c r="AY13" s="2">
        <f ca="1">IF(Table2[[#This Row],[Residence]]="North Legon",1,0)</f>
        <v>0</v>
      </c>
      <c r="AZ13" s="2">
        <f ca="1">IF(Table2[[#This Row],[Residence]]="Tema",1,0)</f>
        <v>0</v>
      </c>
      <c r="BA13" s="2">
        <f ca="1">IF(Table2[[#This Row],[Residence]]="Spintex",1,0)</f>
        <v>0</v>
      </c>
      <c r="BB13" s="2">
        <f ca="1">IF(Table2[[#This Row],[Residence]]="Airport Hills",1,0)</f>
        <v>0</v>
      </c>
      <c r="BC13" s="2">
        <f ca="1">IF(Table2[[#This Row],[Residence]]="Oyarifa",1,0)</f>
        <v>0</v>
      </c>
      <c r="BD13" s="2">
        <f ca="1">IF(Table2[[#This Row],[Residence]]="Prampram",1,0)</f>
        <v>0</v>
      </c>
      <c r="BE13" s="2">
        <f ca="1">IF(Table2[[#This Row],[Residence]]="Tse-Addo",1,0)</f>
        <v>0</v>
      </c>
      <c r="BF13" s="2">
        <f ca="1">IF(Table2[[#This Row],[Residence]]="Osu",1,0)</f>
        <v>0</v>
      </c>
      <c r="BG13" s="2"/>
      <c r="BH13" s="2"/>
      <c r="BI13" s="2"/>
      <c r="BJ13" s="2"/>
      <c r="BK13" s="2"/>
      <c r="BL13" s="2"/>
      <c r="BM13" s="2"/>
      <c r="BN13" s="2"/>
      <c r="BO13" s="2"/>
      <c r="BP13" s="3"/>
      <c r="BR13" s="20">
        <f ca="1">Table2[[#This Row],[Cars Value]]/Table2[[#This Row],[Cars]]</f>
        <v>30216.267220005004</v>
      </c>
      <c r="BS13" s="3"/>
      <c r="BT13" s="1">
        <f ca="1">IF(Table2[[#This Row],[Value of Debts]]&gt;$BU$6,1,0)</f>
        <v>1</v>
      </c>
      <c r="BU13" s="2"/>
      <c r="BV13" s="2"/>
      <c r="BW13" s="3"/>
    </row>
    <row r="14" spans="1:75" x14ac:dyDescent="0.25">
      <c r="A14">
        <f t="shared" ca="1" si="3"/>
        <v>1</v>
      </c>
      <c r="B14" t="str">
        <f t="shared" ca="1" si="4"/>
        <v>Male</v>
      </c>
      <c r="C14">
        <f t="shared" ca="1" si="5"/>
        <v>29</v>
      </c>
      <c r="D14">
        <f t="shared" ca="1" si="6"/>
        <v>2</v>
      </c>
      <c r="E14" t="str">
        <f ca="1">_xll.XLOOKUP(D14,$Y$8:$Y$13,$Z$8:$Z$13)</f>
        <v>Construction</v>
      </c>
      <c r="F14">
        <f t="shared" ca="1" si="7"/>
        <v>3</v>
      </c>
      <c r="G14" t="str">
        <f ca="1">_xll.XLOOKUP(F14,$AA$8:$AA$12,$AB$8:$AB$12)</f>
        <v>University</v>
      </c>
      <c r="H14">
        <f t="shared" ca="1" si="8"/>
        <v>3</v>
      </c>
      <c r="I14">
        <f t="shared" ca="1" si="0"/>
        <v>1</v>
      </c>
      <c r="J14">
        <f t="shared" ca="1" si="9"/>
        <v>82224</v>
      </c>
      <c r="K14">
        <f t="shared" ca="1" si="10"/>
        <v>4</v>
      </c>
      <c r="L14" t="str">
        <f ca="1">_xll.XLOOKUP(K14,$AC$8:$AC$17,$AD$8:$AD$17)</f>
        <v>Spintex</v>
      </c>
      <c r="M14">
        <f t="shared" ref="M14:M77" ca="1" si="20">J14*RANDBETWEEN(3,6)</f>
        <v>328896</v>
      </c>
      <c r="N14" s="7">
        <f t="shared" ca="1" si="12"/>
        <v>240577.03800282741</v>
      </c>
      <c r="O14" s="7">
        <f t="shared" ref="O14:O77" ca="1" si="21">I14*RAND()*J14</f>
        <v>28885.66612213858</v>
      </c>
      <c r="P14">
        <f t="shared" ca="1" si="14"/>
        <v>26299</v>
      </c>
      <c r="Q14" s="7">
        <f t="shared" ref="Q14:Q77" ca="1" si="22">RAND()*J14*2</f>
        <v>115159.58669257467</v>
      </c>
      <c r="R14">
        <f t="shared" ref="R14:R77" ca="1" si="23">RAND()*J14*1.5</f>
        <v>23393.129151585446</v>
      </c>
      <c r="S14" s="7">
        <f t="shared" ref="S14:S77" ca="1" si="24">M14+O14+R14</f>
        <v>381174.79527372401</v>
      </c>
      <c r="T14" s="7">
        <f t="shared" ref="T14:T77" ca="1" si="25">N14+P14+Q14</f>
        <v>382035.6246954021</v>
      </c>
      <c r="U14" s="7">
        <f t="shared" ref="U14:U77" ca="1" si="26">S14-T14</f>
        <v>-860.82942167809233</v>
      </c>
      <c r="X14" s="1"/>
      <c r="Y14" s="2"/>
      <c r="Z14" s="2"/>
      <c r="AA14" s="2"/>
      <c r="AB14" s="2"/>
      <c r="AC14" s="2">
        <v>7</v>
      </c>
      <c r="AD14" s="2" t="s">
        <v>15</v>
      </c>
      <c r="AE14" s="2">
        <f ca="1">IF(Table2[[#This Row],[Gender]]="Male",1,0)</f>
        <v>1</v>
      </c>
      <c r="AF14" s="2">
        <f ca="1">IF(Table2[[#This Row],[Gender]]="Female",1,0)</f>
        <v>0</v>
      </c>
      <c r="AG14" s="2"/>
      <c r="AH14" s="2"/>
      <c r="AI14" s="3"/>
      <c r="AK14" s="1">
        <f ca="1">IF(Table2[[#This Row],[Field of Work]]="Teaching",1,0)</f>
        <v>0</v>
      </c>
      <c r="AL14" s="2">
        <f ca="1">IF(Table2[[#This Row],[Field of Work]]="Agriculture",1,0)</f>
        <v>0</v>
      </c>
      <c r="AM14" s="2">
        <f ca="1">IF(Table2[[#This Row],[Field of Work]]="IT",1,0)</f>
        <v>0</v>
      </c>
      <c r="AN14" s="2">
        <f ca="1">IF(Table2[[#This Row],[Field of Work]]="Construction",1,0)</f>
        <v>1</v>
      </c>
      <c r="AO14" s="2">
        <f ca="1">IF(Table2[[#This Row],[Field of Work]]="Health",1,0)</f>
        <v>0</v>
      </c>
      <c r="AP14" s="2">
        <f ca="1">IF(Table2[[#This Row],[Field of Work]]="General work",1,0)</f>
        <v>0</v>
      </c>
      <c r="AQ14" s="2"/>
      <c r="AR14" s="2"/>
      <c r="AS14" s="2"/>
      <c r="AT14" s="2"/>
      <c r="AU14" s="2"/>
      <c r="AV14" s="3"/>
      <c r="AW14" s="10">
        <f ca="1">IF(Table2[[#This Row],[Residence]]="East Legon",1,0)</f>
        <v>0</v>
      </c>
      <c r="AX14" s="8">
        <f ca="1">IF(Table2[[#This Row],[Residence]]="Trasaco",1,0)</f>
        <v>0</v>
      </c>
      <c r="AY14" s="2">
        <f ca="1">IF(Table2[[#This Row],[Residence]]="North Legon",1,0)</f>
        <v>0</v>
      </c>
      <c r="AZ14" s="2">
        <f ca="1">IF(Table2[[#This Row],[Residence]]="Tema",1,0)</f>
        <v>0</v>
      </c>
      <c r="BA14" s="2">
        <f ca="1">IF(Table2[[#This Row],[Residence]]="Spintex",1,0)</f>
        <v>1</v>
      </c>
      <c r="BB14" s="2">
        <f ca="1">IF(Table2[[#This Row],[Residence]]="Airport Hills",1,0)</f>
        <v>0</v>
      </c>
      <c r="BC14" s="2">
        <f ca="1">IF(Table2[[#This Row],[Residence]]="Oyarifa",1,0)</f>
        <v>0</v>
      </c>
      <c r="BD14" s="2">
        <f ca="1">IF(Table2[[#This Row],[Residence]]="Prampram",1,0)</f>
        <v>0</v>
      </c>
      <c r="BE14" s="2">
        <f ca="1">IF(Table2[[#This Row],[Residence]]="Tse-Addo",1,0)</f>
        <v>0</v>
      </c>
      <c r="BF14" s="2">
        <f ca="1">IF(Table2[[#This Row],[Residence]]="Osu",1,0)</f>
        <v>0</v>
      </c>
      <c r="BG14" s="2"/>
      <c r="BH14" s="2"/>
      <c r="BI14" s="2"/>
      <c r="BJ14" s="2"/>
      <c r="BK14" s="2"/>
      <c r="BL14" s="2"/>
      <c r="BM14" s="2"/>
      <c r="BN14" s="2"/>
      <c r="BO14" s="2"/>
      <c r="BP14" s="3"/>
      <c r="BR14" s="20">
        <f ca="1">Table2[[#This Row],[Cars Value]]/Table2[[#This Row],[Cars]]</f>
        <v>28885.66612213858</v>
      </c>
      <c r="BS14" s="3"/>
      <c r="BT14" s="1">
        <f ca="1">IF(Table2[[#This Row],[Value of Debts]]&gt;$BU$6,1,0)</f>
        <v>1</v>
      </c>
      <c r="BU14" s="2"/>
      <c r="BV14" s="2"/>
      <c r="BW14" s="3"/>
    </row>
    <row r="15" spans="1:75" x14ac:dyDescent="0.25">
      <c r="A15">
        <f t="shared" ca="1" si="3"/>
        <v>1</v>
      </c>
      <c r="B15" t="str">
        <f t="shared" ca="1" si="4"/>
        <v>Male</v>
      </c>
      <c r="C15">
        <f t="shared" ca="1" si="5"/>
        <v>42</v>
      </c>
      <c r="D15">
        <f t="shared" ca="1" si="6"/>
        <v>3</v>
      </c>
      <c r="E15" t="str">
        <f ca="1">_xll.XLOOKUP(D15,$Y$8:$Y$13,$Z$8:$Z$13)</f>
        <v>Teaching</v>
      </c>
      <c r="F15">
        <f t="shared" ca="1" si="7"/>
        <v>4</v>
      </c>
      <c r="G15" t="str">
        <f ca="1">_xll.XLOOKUP(F15,$AA$8:$AA$12,$AB$8:$AB$12)</f>
        <v>Techical</v>
      </c>
      <c r="H15">
        <f t="shared" ca="1" si="8"/>
        <v>1</v>
      </c>
      <c r="I15">
        <f t="shared" ca="1" si="0"/>
        <v>2</v>
      </c>
      <c r="J15">
        <f t="shared" ca="1" si="9"/>
        <v>76374</v>
      </c>
      <c r="K15">
        <f t="shared" ca="1" si="10"/>
        <v>8</v>
      </c>
      <c r="L15" t="str">
        <f ca="1">_xll.XLOOKUP(K15,$AC$8:$AC$17,$AD$8:$AD$17)</f>
        <v>Oyarifa</v>
      </c>
      <c r="M15">
        <f t="shared" ca="1" si="20"/>
        <v>458244</v>
      </c>
      <c r="N15" s="7">
        <f t="shared" ca="1" si="12"/>
        <v>40180.742127505764</v>
      </c>
      <c r="O15" s="7">
        <f t="shared" ca="1" si="21"/>
        <v>17593.847920103981</v>
      </c>
      <c r="P15">
        <f t="shared" ca="1" si="14"/>
        <v>5760</v>
      </c>
      <c r="Q15" s="7">
        <f t="shared" ca="1" si="22"/>
        <v>46970.355174168093</v>
      </c>
      <c r="R15">
        <f t="shared" ca="1" si="23"/>
        <v>107295.24141836879</v>
      </c>
      <c r="S15" s="7">
        <f t="shared" ca="1" si="24"/>
        <v>583133.08933847281</v>
      </c>
      <c r="T15" s="7">
        <f t="shared" ca="1" si="25"/>
        <v>92911.097301673857</v>
      </c>
      <c r="U15" s="7">
        <f t="shared" ca="1" si="26"/>
        <v>490221.99203679897</v>
      </c>
      <c r="X15" s="1"/>
      <c r="Y15" s="2"/>
      <c r="Z15" s="2"/>
      <c r="AA15" s="2"/>
      <c r="AB15" s="2"/>
      <c r="AC15" s="2">
        <v>8</v>
      </c>
      <c r="AD15" s="2" t="s">
        <v>14</v>
      </c>
      <c r="AE15" s="2">
        <f ca="1">IF(Table2[[#This Row],[Gender]]="Male",1,0)</f>
        <v>1</v>
      </c>
      <c r="AF15" s="2">
        <f ca="1">IF(Table2[[#This Row],[Gender]]="Female",1,0)</f>
        <v>0</v>
      </c>
      <c r="AG15" s="2"/>
      <c r="AH15" s="2"/>
      <c r="AI15" s="3"/>
      <c r="AK15" s="1">
        <f ca="1">IF(Table2[[#This Row],[Field of Work]]="Teaching",1,0)</f>
        <v>1</v>
      </c>
      <c r="AL15" s="2">
        <f ca="1">IF(Table2[[#This Row],[Field of Work]]="Agriculture",1,0)</f>
        <v>0</v>
      </c>
      <c r="AM15" s="2">
        <f ca="1">IF(Table2[[#This Row],[Field of Work]]="IT",1,0)</f>
        <v>0</v>
      </c>
      <c r="AN15" s="2">
        <f ca="1">IF(Table2[[#This Row],[Field of Work]]="Construction",1,0)</f>
        <v>0</v>
      </c>
      <c r="AO15" s="2">
        <f ca="1">IF(Table2[[#This Row],[Field of Work]]="Health",1,0)</f>
        <v>0</v>
      </c>
      <c r="AP15" s="2">
        <f ca="1">IF(Table2[[#This Row],[Field of Work]]="General work",1,0)</f>
        <v>0</v>
      </c>
      <c r="AQ15" s="2"/>
      <c r="AR15" s="2"/>
      <c r="AS15" s="2"/>
      <c r="AT15" s="2"/>
      <c r="AU15" s="2"/>
      <c r="AV15" s="3"/>
      <c r="AW15" s="10">
        <f ca="1">IF(Table2[[#This Row],[Residence]]="East Legon",1,0)</f>
        <v>0</v>
      </c>
      <c r="AX15" s="8">
        <f ca="1">IF(Table2[[#This Row],[Residence]]="Trasaco",1,0)</f>
        <v>0</v>
      </c>
      <c r="AY15" s="2">
        <f ca="1">IF(Table2[[#This Row],[Residence]]="North Legon",1,0)</f>
        <v>0</v>
      </c>
      <c r="AZ15" s="2">
        <f ca="1">IF(Table2[[#This Row],[Residence]]="Tema",1,0)</f>
        <v>0</v>
      </c>
      <c r="BA15" s="2">
        <f ca="1">IF(Table2[[#This Row],[Residence]]="Spintex",1,0)</f>
        <v>0</v>
      </c>
      <c r="BB15" s="2">
        <f ca="1">IF(Table2[[#This Row],[Residence]]="Airport Hills",1,0)</f>
        <v>0</v>
      </c>
      <c r="BC15" s="2">
        <f ca="1">IF(Table2[[#This Row],[Residence]]="Oyarifa",1,0)</f>
        <v>1</v>
      </c>
      <c r="BD15" s="2">
        <f ca="1">IF(Table2[[#This Row],[Residence]]="Prampram",1,0)</f>
        <v>0</v>
      </c>
      <c r="BE15" s="2">
        <f ca="1">IF(Table2[[#This Row],[Residence]]="Tse-Addo",1,0)</f>
        <v>0</v>
      </c>
      <c r="BF15" s="2">
        <f ca="1">IF(Table2[[#This Row],[Residence]]="Osu",1,0)</f>
        <v>0</v>
      </c>
      <c r="BG15" s="2"/>
      <c r="BH15" s="2"/>
      <c r="BI15" s="2"/>
      <c r="BJ15" s="2"/>
      <c r="BK15" s="2"/>
      <c r="BL15" s="2"/>
      <c r="BM15" s="2"/>
      <c r="BN15" s="2"/>
      <c r="BO15" s="2"/>
      <c r="BP15" s="3"/>
      <c r="BR15" s="20">
        <f ca="1">Table2[[#This Row],[Cars Value]]/Table2[[#This Row],[Cars]]</f>
        <v>8796.9239600519904</v>
      </c>
      <c r="BS15" s="3"/>
      <c r="BT15" s="1">
        <f ca="1">IF(Table2[[#This Row],[Value of Debts]]&gt;$BU$6,1,0)</f>
        <v>0</v>
      </c>
      <c r="BU15" s="2"/>
      <c r="BV15" s="2"/>
      <c r="BW15" s="3"/>
    </row>
    <row r="16" spans="1:75" x14ac:dyDescent="0.25">
      <c r="A16">
        <f t="shared" ca="1" si="3"/>
        <v>1</v>
      </c>
      <c r="B16" t="str">
        <f t="shared" ca="1" si="4"/>
        <v>Male</v>
      </c>
      <c r="C16">
        <f t="shared" ca="1" si="5"/>
        <v>34</v>
      </c>
      <c r="D16">
        <f t="shared" ca="1" si="6"/>
        <v>6</v>
      </c>
      <c r="E16" t="str">
        <f ca="1">_xll.XLOOKUP(D16,$Y$8:$Y$13,$Z$8:$Z$13)</f>
        <v>Agriculture</v>
      </c>
      <c r="F16">
        <f t="shared" ca="1" si="7"/>
        <v>5</v>
      </c>
      <c r="G16" t="str">
        <f ca="1">_xll.XLOOKUP(F16,$AA$8:$AA$12,$AB$8:$AB$12)</f>
        <v>Other</v>
      </c>
      <c r="H16">
        <f t="shared" ca="1" si="8"/>
        <v>4</v>
      </c>
      <c r="I16">
        <f t="shared" ca="1" si="0"/>
        <v>3</v>
      </c>
      <c r="J16">
        <f t="shared" ca="1" si="9"/>
        <v>66735</v>
      </c>
      <c r="K16">
        <f t="shared" ca="1" si="10"/>
        <v>6</v>
      </c>
      <c r="L16" t="str">
        <f ca="1">_xll.XLOOKUP(K16,$AC$8:$AC$17,$AD$8:$AD$17)</f>
        <v>Tse-Addo</v>
      </c>
      <c r="M16">
        <f t="shared" ca="1" si="20"/>
        <v>333675</v>
      </c>
      <c r="N16" s="7">
        <f t="shared" ca="1" si="12"/>
        <v>212381.4799720576</v>
      </c>
      <c r="O16" s="7">
        <f t="shared" ca="1" si="21"/>
        <v>191143.90828090798</v>
      </c>
      <c r="P16">
        <f t="shared" ca="1" si="14"/>
        <v>123729</v>
      </c>
      <c r="Q16" s="7">
        <f t="shared" ca="1" si="22"/>
        <v>18060.503248301713</v>
      </c>
      <c r="R16">
        <f t="shared" ca="1" si="23"/>
        <v>18389.457782029356</v>
      </c>
      <c r="S16" s="7">
        <f t="shared" ca="1" si="24"/>
        <v>543208.36606293742</v>
      </c>
      <c r="T16" s="7">
        <f t="shared" ca="1" si="25"/>
        <v>354170.98322035931</v>
      </c>
      <c r="U16" s="7">
        <f t="shared" ca="1" si="26"/>
        <v>189037.38284257811</v>
      </c>
      <c r="X16" s="1"/>
      <c r="Y16" s="2"/>
      <c r="Z16" s="2"/>
      <c r="AA16" s="2"/>
      <c r="AB16" s="2"/>
      <c r="AC16" s="2">
        <v>9</v>
      </c>
      <c r="AD16" s="2" t="s">
        <v>42</v>
      </c>
      <c r="AE16" s="2">
        <f ca="1">IF(Table2[[#This Row],[Gender]]="Male",1,0)</f>
        <v>1</v>
      </c>
      <c r="AF16" s="2">
        <f ca="1">IF(Table2[[#This Row],[Gender]]="Female",1,0)</f>
        <v>0</v>
      </c>
      <c r="AG16" s="2"/>
      <c r="AH16" s="2"/>
      <c r="AI16" s="3"/>
      <c r="AK16" s="1">
        <f ca="1">IF(Table2[[#This Row],[Field of Work]]="Teaching",1,0)</f>
        <v>0</v>
      </c>
      <c r="AL16" s="2">
        <f ca="1">IF(Table2[[#This Row],[Field of Work]]="Agriculture",1,0)</f>
        <v>1</v>
      </c>
      <c r="AM16" s="2">
        <f ca="1">IF(Table2[[#This Row],[Field of Work]]="IT",1,0)</f>
        <v>0</v>
      </c>
      <c r="AN16" s="2">
        <f ca="1">IF(Table2[[#This Row],[Field of Work]]="Construction",1,0)</f>
        <v>0</v>
      </c>
      <c r="AO16" s="2">
        <f ca="1">IF(Table2[[#This Row],[Field of Work]]="Health",1,0)</f>
        <v>0</v>
      </c>
      <c r="AP16" s="2">
        <f ca="1">IF(Table2[[#This Row],[Field of Work]]="General work",1,0)</f>
        <v>0</v>
      </c>
      <c r="AQ16" s="2"/>
      <c r="AR16" s="2"/>
      <c r="AS16" s="2"/>
      <c r="AT16" s="2"/>
      <c r="AU16" s="2"/>
      <c r="AV16" s="3"/>
      <c r="AW16" s="10">
        <f ca="1">IF(Table2[[#This Row],[Residence]]="East Legon",1,0)</f>
        <v>0</v>
      </c>
      <c r="AX16" s="8">
        <f ca="1">IF(Table2[[#This Row],[Residence]]="Trasaco",1,0)</f>
        <v>0</v>
      </c>
      <c r="AY16" s="2">
        <f ca="1">IF(Table2[[#This Row],[Residence]]="North Legon",1,0)</f>
        <v>0</v>
      </c>
      <c r="AZ16" s="2">
        <f ca="1">IF(Table2[[#This Row],[Residence]]="Tema",1,0)</f>
        <v>0</v>
      </c>
      <c r="BA16" s="2">
        <f ca="1">IF(Table2[[#This Row],[Residence]]="Spintex",1,0)</f>
        <v>0</v>
      </c>
      <c r="BB16" s="2">
        <f ca="1">IF(Table2[[#This Row],[Residence]]="Airport Hills",1,0)</f>
        <v>0</v>
      </c>
      <c r="BC16" s="2">
        <f ca="1">IF(Table2[[#This Row],[Residence]]="Oyarifa",1,0)</f>
        <v>0</v>
      </c>
      <c r="BD16" s="2">
        <f ca="1">IF(Table2[[#This Row],[Residence]]="Prampram",1,0)</f>
        <v>0</v>
      </c>
      <c r="BE16" s="2">
        <f ca="1">IF(Table2[[#This Row],[Residence]]="Tse-Addo",1,0)</f>
        <v>1</v>
      </c>
      <c r="BF16" s="2">
        <f ca="1">IF(Table2[[#This Row],[Residence]]="Osu",1,0)</f>
        <v>0</v>
      </c>
      <c r="BG16" s="2"/>
      <c r="BH16" s="2"/>
      <c r="BI16" s="2"/>
      <c r="BJ16" s="2"/>
      <c r="BK16" s="2"/>
      <c r="BL16" s="2"/>
      <c r="BM16" s="2"/>
      <c r="BN16" s="2"/>
      <c r="BO16" s="2"/>
      <c r="BP16" s="3"/>
      <c r="BR16" s="20">
        <f ca="1">Table2[[#This Row],[Cars Value]]/Table2[[#This Row],[Cars]]</f>
        <v>63714.636093635992</v>
      </c>
      <c r="BS16" s="3"/>
      <c r="BT16" s="1">
        <f ca="1">IF(Table2[[#This Row],[Value of Debts]]&gt;$BU$6,1,0)</f>
        <v>1</v>
      </c>
      <c r="BU16" s="2"/>
      <c r="BV16" s="2"/>
      <c r="BW16" s="3"/>
    </row>
    <row r="17" spans="1:75" x14ac:dyDescent="0.25">
      <c r="A17">
        <f t="shared" ca="1" si="3"/>
        <v>1</v>
      </c>
      <c r="B17" t="str">
        <f t="shared" ca="1" si="4"/>
        <v>Male</v>
      </c>
      <c r="C17">
        <f t="shared" ca="1" si="5"/>
        <v>39</v>
      </c>
      <c r="D17">
        <f t="shared" ca="1" si="6"/>
        <v>2</v>
      </c>
      <c r="E17" t="str">
        <f ca="1">_xll.XLOOKUP(D17,$Y$8:$Y$13,$Z$8:$Z$13)</f>
        <v>Construction</v>
      </c>
      <c r="F17">
        <f t="shared" ca="1" si="7"/>
        <v>2</v>
      </c>
      <c r="G17" t="str">
        <f ca="1">_xll.XLOOKUP(F17,$AA$8:$AA$12,$AB$8:$AB$12)</f>
        <v>College</v>
      </c>
      <c r="H17">
        <f t="shared" ca="1" si="8"/>
        <v>3</v>
      </c>
      <c r="I17">
        <f t="shared" ca="1" si="0"/>
        <v>2</v>
      </c>
      <c r="J17">
        <f t="shared" ca="1" si="9"/>
        <v>42156</v>
      </c>
      <c r="K17">
        <f t="shared" ca="1" si="10"/>
        <v>5</v>
      </c>
      <c r="L17" t="str">
        <f ca="1">_xll.XLOOKUP(K17,$AC$8:$AC$17,$AD$8:$AD$17)</f>
        <v>Airport Hills</v>
      </c>
      <c r="M17">
        <f t="shared" ca="1" si="20"/>
        <v>210780</v>
      </c>
      <c r="N17" s="7">
        <f t="shared" ca="1" si="12"/>
        <v>134773.02601253049</v>
      </c>
      <c r="O17" s="7">
        <f t="shared" ca="1" si="21"/>
        <v>40658.870278912596</v>
      </c>
      <c r="P17">
        <f t="shared" ca="1" si="14"/>
        <v>19976</v>
      </c>
      <c r="Q17" s="7">
        <f t="shared" ca="1" si="22"/>
        <v>32213.029168445501</v>
      </c>
      <c r="R17">
        <f t="shared" ca="1" si="23"/>
        <v>20865.596321109355</v>
      </c>
      <c r="S17" s="7">
        <f t="shared" ca="1" si="24"/>
        <v>272304.46660002193</v>
      </c>
      <c r="T17" s="7">
        <f t="shared" ca="1" si="25"/>
        <v>186962.05518097599</v>
      </c>
      <c r="U17" s="7">
        <f t="shared" ca="1" si="26"/>
        <v>85342.411419045937</v>
      </c>
      <c r="X17" s="1"/>
      <c r="Y17" s="2"/>
      <c r="Z17" s="2"/>
      <c r="AA17" s="2"/>
      <c r="AB17" s="2"/>
      <c r="AC17" s="2">
        <v>10</v>
      </c>
      <c r="AD17" s="2" t="s">
        <v>43</v>
      </c>
      <c r="AE17" s="2">
        <f ca="1">IF(Table2[[#This Row],[Gender]]="Male",1,0)</f>
        <v>1</v>
      </c>
      <c r="AF17" s="2">
        <f ca="1">IF(Table2[[#This Row],[Gender]]="Female",1,0)</f>
        <v>0</v>
      </c>
      <c r="AG17" s="2"/>
      <c r="AH17" s="2"/>
      <c r="AI17" s="3"/>
      <c r="AK17" s="1">
        <f ca="1">IF(Table2[[#This Row],[Field of Work]]="Teaching",1,0)</f>
        <v>0</v>
      </c>
      <c r="AL17" s="2">
        <f ca="1">IF(Table2[[#This Row],[Field of Work]]="Agriculture",1,0)</f>
        <v>0</v>
      </c>
      <c r="AM17" s="2">
        <f ca="1">IF(Table2[[#This Row],[Field of Work]]="IT",1,0)</f>
        <v>0</v>
      </c>
      <c r="AN17" s="2">
        <f ca="1">IF(Table2[[#This Row],[Field of Work]]="Construction",1,0)</f>
        <v>1</v>
      </c>
      <c r="AO17" s="2">
        <f ca="1">IF(Table2[[#This Row],[Field of Work]]="Health",1,0)</f>
        <v>0</v>
      </c>
      <c r="AP17" s="2">
        <f ca="1">IF(Table2[[#This Row],[Field of Work]]="General work",1,0)</f>
        <v>0</v>
      </c>
      <c r="AQ17" s="2"/>
      <c r="AR17" s="2"/>
      <c r="AS17" s="2"/>
      <c r="AT17" s="2"/>
      <c r="AU17" s="2"/>
      <c r="AV17" s="3"/>
      <c r="AW17" s="10">
        <f ca="1">IF(Table2[[#This Row],[Residence]]="East Legon",1,0)</f>
        <v>0</v>
      </c>
      <c r="AX17" s="8">
        <f ca="1">IF(Table2[[#This Row],[Residence]]="Trasaco",1,0)</f>
        <v>0</v>
      </c>
      <c r="AY17" s="2">
        <f ca="1">IF(Table2[[#This Row],[Residence]]="North Legon",1,0)</f>
        <v>0</v>
      </c>
      <c r="AZ17" s="2">
        <f ca="1">IF(Table2[[#This Row],[Residence]]="Tema",1,0)</f>
        <v>0</v>
      </c>
      <c r="BA17" s="2">
        <f ca="1">IF(Table2[[#This Row],[Residence]]="Spintex",1,0)</f>
        <v>0</v>
      </c>
      <c r="BB17" s="2">
        <f ca="1">IF(Table2[[#This Row],[Residence]]="Airport Hills",1,0)</f>
        <v>1</v>
      </c>
      <c r="BC17" s="2">
        <f ca="1">IF(Table2[[#This Row],[Residence]]="Oyarifa",1,0)</f>
        <v>0</v>
      </c>
      <c r="BD17" s="2">
        <f ca="1">IF(Table2[[#This Row],[Residence]]="Prampram",1,0)</f>
        <v>0</v>
      </c>
      <c r="BE17" s="2">
        <f ca="1">IF(Table2[[#This Row],[Residence]]="Tse-Addo",1,0)</f>
        <v>0</v>
      </c>
      <c r="BF17" s="2">
        <f ca="1">IF(Table2[[#This Row],[Residence]]="Osu",1,0)</f>
        <v>0</v>
      </c>
      <c r="BG17" s="2"/>
      <c r="BH17" s="2"/>
      <c r="BI17" s="2"/>
      <c r="BJ17" s="2"/>
      <c r="BK17" s="2"/>
      <c r="BL17" s="2"/>
      <c r="BM17" s="2"/>
      <c r="BN17" s="2"/>
      <c r="BO17" s="2"/>
      <c r="BP17" s="3"/>
      <c r="BR17" s="20">
        <f ca="1">Table2[[#This Row],[Cars Value]]/Table2[[#This Row],[Cars]]</f>
        <v>20329.435139456298</v>
      </c>
      <c r="BS17" s="3"/>
      <c r="BT17" s="1">
        <f ca="1">IF(Table2[[#This Row],[Value of Debts]]&gt;$BU$6,1,0)</f>
        <v>1</v>
      </c>
      <c r="BU17" s="2"/>
      <c r="BV17" s="2"/>
      <c r="BW17" s="3"/>
    </row>
    <row r="18" spans="1:75" x14ac:dyDescent="0.25">
      <c r="A18">
        <f t="shared" ca="1" si="3"/>
        <v>2</v>
      </c>
      <c r="B18" t="str">
        <f t="shared" ca="1" si="4"/>
        <v>Female</v>
      </c>
      <c r="C18">
        <f t="shared" ca="1" si="5"/>
        <v>31</v>
      </c>
      <c r="D18">
        <f t="shared" ca="1" si="6"/>
        <v>5</v>
      </c>
      <c r="E18" t="str">
        <f ca="1">_xll.XLOOKUP(D18,$Y$8:$Y$13,$Z$8:$Z$13)</f>
        <v>General work</v>
      </c>
      <c r="F18">
        <f t="shared" ca="1" si="7"/>
        <v>5</v>
      </c>
      <c r="G18" t="str">
        <f ca="1">_xll.XLOOKUP(F18,$AA$8:$AA$12,$AB$8:$AB$12)</f>
        <v>Other</v>
      </c>
      <c r="H18">
        <f t="shared" ca="1" si="8"/>
        <v>2</v>
      </c>
      <c r="I18">
        <f t="shared" ca="1" si="0"/>
        <v>4</v>
      </c>
      <c r="J18">
        <f t="shared" ca="1" si="9"/>
        <v>64078</v>
      </c>
      <c r="K18">
        <f t="shared" ca="1" si="10"/>
        <v>9</v>
      </c>
      <c r="L18" t="str">
        <f ca="1">_xll.XLOOKUP(K18,$AC$8:$AC$17,$AD$8:$AD$17)</f>
        <v>Prampram</v>
      </c>
      <c r="M18">
        <f t="shared" ca="1" si="20"/>
        <v>192234</v>
      </c>
      <c r="N18" s="7">
        <f t="shared" ca="1" si="12"/>
        <v>191284.35232437268</v>
      </c>
      <c r="O18" s="7">
        <f t="shared" ca="1" si="21"/>
        <v>61573.833817319275</v>
      </c>
      <c r="P18">
        <f t="shared" ca="1" si="14"/>
        <v>6881</v>
      </c>
      <c r="Q18" s="7">
        <f t="shared" ca="1" si="22"/>
        <v>65333.173997052203</v>
      </c>
      <c r="R18">
        <f t="shared" ca="1" si="23"/>
        <v>17228.900247958114</v>
      </c>
      <c r="S18" s="7">
        <f t="shared" ca="1" si="24"/>
        <v>271036.73406527739</v>
      </c>
      <c r="T18" s="7">
        <f t="shared" ca="1" si="25"/>
        <v>263498.52632142487</v>
      </c>
      <c r="U18" s="7">
        <f t="shared" ca="1" si="26"/>
        <v>7538.2077438525157</v>
      </c>
      <c r="X18" s="1"/>
      <c r="Y18" s="2"/>
      <c r="Z18" s="2"/>
      <c r="AA18" s="2"/>
      <c r="AB18" s="2"/>
      <c r="AC18" s="2"/>
      <c r="AD18" s="2"/>
      <c r="AE18" s="2">
        <f ca="1">IF(Table2[[#This Row],[Gender]]="Male",1,0)</f>
        <v>0</v>
      </c>
      <c r="AF18" s="2">
        <f ca="1">IF(Table2[[#This Row],[Gender]]="Female",1,0)</f>
        <v>1</v>
      </c>
      <c r="AG18" s="2"/>
      <c r="AH18" s="2"/>
      <c r="AI18" s="3"/>
      <c r="AK18" s="1">
        <f ca="1">IF(Table2[[#This Row],[Field of Work]]="Teaching",1,0)</f>
        <v>0</v>
      </c>
      <c r="AL18" s="2">
        <f ca="1">IF(Table2[[#This Row],[Field of Work]]="Agriculture",1,0)</f>
        <v>0</v>
      </c>
      <c r="AM18" s="2">
        <f ca="1">IF(Table2[[#This Row],[Field of Work]]="IT",1,0)</f>
        <v>0</v>
      </c>
      <c r="AN18" s="2">
        <f ca="1">IF(Table2[[#This Row],[Field of Work]]="Construction",1,0)</f>
        <v>0</v>
      </c>
      <c r="AO18" s="2">
        <f ca="1">IF(Table2[[#This Row],[Field of Work]]="Health",1,0)</f>
        <v>0</v>
      </c>
      <c r="AP18" s="2">
        <f ca="1">IF(Table2[[#This Row],[Field of Work]]="General work",1,0)</f>
        <v>1</v>
      </c>
      <c r="AQ18" s="2"/>
      <c r="AR18" s="2"/>
      <c r="AS18" s="2"/>
      <c r="AT18" s="2"/>
      <c r="AU18" s="2"/>
      <c r="AV18" s="3"/>
      <c r="AW18" s="10">
        <f ca="1">IF(Table2[[#This Row],[Residence]]="East Legon",1,0)</f>
        <v>0</v>
      </c>
      <c r="AX18" s="8">
        <f ca="1">IF(Table2[[#This Row],[Residence]]="Trasaco",1,0)</f>
        <v>0</v>
      </c>
      <c r="AY18" s="2">
        <f ca="1">IF(Table2[[#This Row],[Residence]]="North Legon",1,0)</f>
        <v>0</v>
      </c>
      <c r="AZ18" s="2">
        <f ca="1">IF(Table2[[#This Row],[Residence]]="Tema",1,0)</f>
        <v>0</v>
      </c>
      <c r="BA18" s="2">
        <f ca="1">IF(Table2[[#This Row],[Residence]]="Spintex",1,0)</f>
        <v>0</v>
      </c>
      <c r="BB18" s="2">
        <f ca="1">IF(Table2[[#This Row],[Residence]]="Airport Hills",1,0)</f>
        <v>0</v>
      </c>
      <c r="BC18" s="2">
        <f ca="1">IF(Table2[[#This Row],[Residence]]="Oyarifa",1,0)</f>
        <v>0</v>
      </c>
      <c r="BD18" s="2">
        <f ca="1">IF(Table2[[#This Row],[Residence]]="Prampram",1,0)</f>
        <v>1</v>
      </c>
      <c r="BE18" s="2">
        <f ca="1">IF(Table2[[#This Row],[Residence]]="Tse-Addo",1,0)</f>
        <v>0</v>
      </c>
      <c r="BF18" s="2">
        <f ca="1">IF(Table2[[#This Row],[Residence]]="Osu",1,0)</f>
        <v>0</v>
      </c>
      <c r="BG18" s="2"/>
      <c r="BH18" s="2"/>
      <c r="BI18" s="2"/>
      <c r="BJ18" s="2"/>
      <c r="BK18" s="2"/>
      <c r="BL18" s="2"/>
      <c r="BM18" s="2"/>
      <c r="BN18" s="2"/>
      <c r="BO18" s="2"/>
      <c r="BP18" s="3"/>
      <c r="BR18" s="20">
        <f ca="1">Table2[[#This Row],[Cars Value]]/Table2[[#This Row],[Cars]]</f>
        <v>15393.458454329819</v>
      </c>
      <c r="BS18" s="3"/>
      <c r="BT18" s="1">
        <f ca="1">IF(Table2[[#This Row],[Value of Debts]]&gt;$BU$6,1,0)</f>
        <v>1</v>
      </c>
      <c r="BU18" s="2"/>
      <c r="BV18" s="2"/>
      <c r="BW18" s="3"/>
    </row>
    <row r="19" spans="1:75" x14ac:dyDescent="0.25">
      <c r="A19">
        <f t="shared" ca="1" si="3"/>
        <v>2</v>
      </c>
      <c r="B19" t="str">
        <f t="shared" ca="1" si="4"/>
        <v>Female</v>
      </c>
      <c r="C19">
        <f t="shared" ca="1" si="5"/>
        <v>30</v>
      </c>
      <c r="D19">
        <f t="shared" ca="1" si="6"/>
        <v>2</v>
      </c>
      <c r="E19" t="str">
        <f ca="1">_xll.XLOOKUP(D19,$Y$8:$Y$13,$Z$8:$Z$13)</f>
        <v>Construction</v>
      </c>
      <c r="F19">
        <f t="shared" ca="1" si="7"/>
        <v>4</v>
      </c>
      <c r="G19" t="str">
        <f ca="1">_xll.XLOOKUP(F19,$AA$8:$AA$12,$AB$8:$AB$12)</f>
        <v>Techical</v>
      </c>
      <c r="H19">
        <f t="shared" ca="1" si="8"/>
        <v>3</v>
      </c>
      <c r="I19">
        <f t="shared" ca="1" si="0"/>
        <v>3</v>
      </c>
      <c r="J19">
        <f t="shared" ca="1" si="9"/>
        <v>88232</v>
      </c>
      <c r="K19">
        <f t="shared" ca="1" si="10"/>
        <v>2</v>
      </c>
      <c r="L19" t="str">
        <f ca="1">_xll.XLOOKUP(K19,$AC$8:$AC$17,$AD$8:$AD$17)</f>
        <v>Trasaco</v>
      </c>
      <c r="M19">
        <f t="shared" ca="1" si="20"/>
        <v>264696</v>
      </c>
      <c r="N19" s="7">
        <f t="shared" ca="1" si="12"/>
        <v>75472.994004864551</v>
      </c>
      <c r="O19" s="7">
        <f t="shared" ca="1" si="21"/>
        <v>205452.46308463984</v>
      </c>
      <c r="P19">
        <f t="shared" ca="1" si="14"/>
        <v>51854</v>
      </c>
      <c r="Q19" s="7">
        <f t="shared" ca="1" si="22"/>
        <v>130374.29164315555</v>
      </c>
      <c r="R19">
        <f t="shared" ca="1" si="23"/>
        <v>57244.673601065711</v>
      </c>
      <c r="S19" s="7">
        <f t="shared" ca="1" si="24"/>
        <v>527393.13668570563</v>
      </c>
      <c r="T19" s="7">
        <f t="shared" ca="1" si="25"/>
        <v>257701.2856480201</v>
      </c>
      <c r="U19" s="7">
        <f t="shared" ca="1" si="26"/>
        <v>269691.85103768553</v>
      </c>
      <c r="X19" s="1"/>
      <c r="Y19" s="2"/>
      <c r="Z19" s="2"/>
      <c r="AA19" s="2"/>
      <c r="AB19" s="2"/>
      <c r="AC19" s="2"/>
      <c r="AD19" s="2"/>
      <c r="AE19" s="2">
        <f ca="1">IF(Table2[[#This Row],[Gender]]="Male",1,0)</f>
        <v>0</v>
      </c>
      <c r="AF19" s="2">
        <f ca="1">IF(Table2[[#This Row],[Gender]]="Female",1,0)</f>
        <v>1</v>
      </c>
      <c r="AG19" s="2"/>
      <c r="AH19" s="2"/>
      <c r="AI19" s="3"/>
      <c r="AK19" s="1">
        <f ca="1">IF(Table2[[#This Row],[Field of Work]]="Teaching",1,0)</f>
        <v>0</v>
      </c>
      <c r="AL19" s="2">
        <f ca="1">IF(Table2[[#This Row],[Field of Work]]="Agriculture",1,0)</f>
        <v>0</v>
      </c>
      <c r="AM19" s="2">
        <f ca="1">IF(Table2[[#This Row],[Field of Work]]="IT",1,0)</f>
        <v>0</v>
      </c>
      <c r="AN19" s="2">
        <f ca="1">IF(Table2[[#This Row],[Field of Work]]="Construction",1,0)</f>
        <v>1</v>
      </c>
      <c r="AO19" s="2">
        <f ca="1">IF(Table2[[#This Row],[Field of Work]]="Health",1,0)</f>
        <v>0</v>
      </c>
      <c r="AP19" s="2">
        <f ca="1">IF(Table2[[#This Row],[Field of Work]]="General work",1,0)</f>
        <v>0</v>
      </c>
      <c r="AQ19" s="2"/>
      <c r="AR19" s="2"/>
      <c r="AS19" s="2"/>
      <c r="AT19" s="2"/>
      <c r="AU19" s="2"/>
      <c r="AV19" s="3"/>
      <c r="AW19" s="10">
        <f ca="1">IF(Table2[[#This Row],[Residence]]="East Legon",1,0)</f>
        <v>0</v>
      </c>
      <c r="AX19" s="8">
        <f ca="1">IF(Table2[[#This Row],[Residence]]="Trasaco",1,0)</f>
        <v>1</v>
      </c>
      <c r="AY19" s="2">
        <f ca="1">IF(Table2[[#This Row],[Residence]]="North Legon",1,0)</f>
        <v>0</v>
      </c>
      <c r="AZ19" s="2">
        <f ca="1">IF(Table2[[#This Row],[Residence]]="Tema",1,0)</f>
        <v>0</v>
      </c>
      <c r="BA19" s="2">
        <f ca="1">IF(Table2[[#This Row],[Residence]]="Spintex",1,0)</f>
        <v>0</v>
      </c>
      <c r="BB19" s="2">
        <f ca="1">IF(Table2[[#This Row],[Residence]]="Airport Hills",1,0)</f>
        <v>0</v>
      </c>
      <c r="BC19" s="2">
        <f ca="1">IF(Table2[[#This Row],[Residence]]="Oyarifa",1,0)</f>
        <v>0</v>
      </c>
      <c r="BD19" s="2">
        <f ca="1">IF(Table2[[#This Row],[Residence]]="Prampram",1,0)</f>
        <v>0</v>
      </c>
      <c r="BE19" s="2">
        <f ca="1">IF(Table2[[#This Row],[Residence]]="Tse-Addo",1,0)</f>
        <v>0</v>
      </c>
      <c r="BF19" s="2">
        <f ca="1">IF(Table2[[#This Row],[Residence]]="Osu",1,0)</f>
        <v>0</v>
      </c>
      <c r="BG19" s="2"/>
      <c r="BH19" s="2"/>
      <c r="BI19" s="2"/>
      <c r="BJ19" s="2"/>
      <c r="BK19" s="2"/>
      <c r="BL19" s="2"/>
      <c r="BM19" s="2"/>
      <c r="BN19" s="2"/>
      <c r="BO19" s="2"/>
      <c r="BP19" s="3"/>
      <c r="BR19" s="20">
        <f ca="1">Table2[[#This Row],[Cars Value]]/Table2[[#This Row],[Cars]]</f>
        <v>68484.154361546607</v>
      </c>
      <c r="BS19" s="3"/>
      <c r="BT19" s="1">
        <f ca="1">IF(Table2[[#This Row],[Value of Debts]]&gt;$BU$6,1,0)</f>
        <v>1</v>
      </c>
      <c r="BU19" s="2"/>
      <c r="BV19" s="2"/>
      <c r="BW19" s="3"/>
    </row>
    <row r="20" spans="1:75" x14ac:dyDescent="0.25">
      <c r="A20">
        <f t="shared" ca="1" si="3"/>
        <v>2</v>
      </c>
      <c r="B20" t="str">
        <f t="shared" ca="1" si="4"/>
        <v>Female</v>
      </c>
      <c r="C20">
        <f t="shared" ca="1" si="5"/>
        <v>27</v>
      </c>
      <c r="D20">
        <f t="shared" ca="1" si="6"/>
        <v>2</v>
      </c>
      <c r="E20" t="str">
        <f ca="1">_xll.XLOOKUP(D20,$Y$8:$Y$13,$Z$8:$Z$13)</f>
        <v>Construction</v>
      </c>
      <c r="F20">
        <f t="shared" ca="1" si="7"/>
        <v>2</v>
      </c>
      <c r="G20" t="str">
        <f ca="1">_xll.XLOOKUP(F20,$AA$8:$AA$12,$AB$8:$AB$12)</f>
        <v>College</v>
      </c>
      <c r="H20">
        <f t="shared" ca="1" si="8"/>
        <v>4</v>
      </c>
      <c r="I20">
        <f t="shared" ca="1" si="0"/>
        <v>1</v>
      </c>
      <c r="J20">
        <f t="shared" ca="1" si="9"/>
        <v>48610</v>
      </c>
      <c r="K20">
        <f t="shared" ca="1" si="10"/>
        <v>5</v>
      </c>
      <c r="L20" t="str">
        <f ca="1">_xll.XLOOKUP(K20,$AC$8:$AC$17,$AD$8:$AD$17)</f>
        <v>Airport Hills</v>
      </c>
      <c r="M20">
        <f t="shared" ca="1" si="20"/>
        <v>145830</v>
      </c>
      <c r="N20" s="7">
        <f t="shared" ca="1" si="12"/>
        <v>19888.207258044222</v>
      </c>
      <c r="O20" s="7">
        <f t="shared" ca="1" si="21"/>
        <v>30885.286080087692</v>
      </c>
      <c r="P20">
        <f t="shared" ca="1" si="14"/>
        <v>7561</v>
      </c>
      <c r="Q20" s="7">
        <f t="shared" ca="1" si="22"/>
        <v>52087.031721663603</v>
      </c>
      <c r="R20">
        <f t="shared" ca="1" si="23"/>
        <v>48922.54791708041</v>
      </c>
      <c r="S20" s="7">
        <f t="shared" ca="1" si="24"/>
        <v>225637.83399716808</v>
      </c>
      <c r="T20" s="7">
        <f t="shared" ca="1" si="25"/>
        <v>79536.238979707821</v>
      </c>
      <c r="U20" s="7">
        <f t="shared" ca="1" si="26"/>
        <v>146101.59501746026</v>
      </c>
      <c r="X20" s="1"/>
      <c r="Y20" s="2"/>
      <c r="Z20" s="2"/>
      <c r="AA20" s="2"/>
      <c r="AB20" s="2"/>
      <c r="AC20" s="2"/>
      <c r="AD20" s="2"/>
      <c r="AE20" s="2">
        <f ca="1">IF(Table2[[#This Row],[Gender]]="Male",1,0)</f>
        <v>0</v>
      </c>
      <c r="AF20" s="2">
        <f ca="1">IF(Table2[[#This Row],[Gender]]="Female",1,0)</f>
        <v>1</v>
      </c>
      <c r="AG20" s="2"/>
      <c r="AH20" s="2"/>
      <c r="AI20" s="3"/>
      <c r="AK20" s="1">
        <f ca="1">IF(Table2[[#This Row],[Field of Work]]="Teaching",1,0)</f>
        <v>0</v>
      </c>
      <c r="AL20" s="2">
        <f ca="1">IF(Table2[[#This Row],[Field of Work]]="Agriculture",1,0)</f>
        <v>0</v>
      </c>
      <c r="AM20" s="2">
        <f ca="1">IF(Table2[[#This Row],[Field of Work]]="IT",1,0)</f>
        <v>0</v>
      </c>
      <c r="AN20" s="2">
        <f ca="1">IF(Table2[[#This Row],[Field of Work]]="Construction",1,0)</f>
        <v>1</v>
      </c>
      <c r="AO20" s="2">
        <f ca="1">IF(Table2[[#This Row],[Field of Work]]="Health",1,0)</f>
        <v>0</v>
      </c>
      <c r="AP20" s="2">
        <f ca="1">IF(Table2[[#This Row],[Field of Work]]="General work",1,0)</f>
        <v>0</v>
      </c>
      <c r="AQ20" s="2"/>
      <c r="AR20" s="2"/>
      <c r="AS20" s="2"/>
      <c r="AT20" s="2"/>
      <c r="AU20" s="2"/>
      <c r="AV20" s="3"/>
      <c r="AW20" s="10">
        <f ca="1">IF(Table2[[#This Row],[Residence]]="East Legon",1,0)</f>
        <v>0</v>
      </c>
      <c r="AX20" s="8">
        <f ca="1">IF(Table2[[#This Row],[Residence]]="Trasaco",1,0)</f>
        <v>0</v>
      </c>
      <c r="AY20" s="2">
        <f ca="1">IF(Table2[[#This Row],[Residence]]="North Legon",1,0)</f>
        <v>0</v>
      </c>
      <c r="AZ20" s="2">
        <f ca="1">IF(Table2[[#This Row],[Residence]]="Tema",1,0)</f>
        <v>0</v>
      </c>
      <c r="BA20" s="2">
        <f ca="1">IF(Table2[[#This Row],[Residence]]="Spintex",1,0)</f>
        <v>0</v>
      </c>
      <c r="BB20" s="2">
        <f ca="1">IF(Table2[[#This Row],[Residence]]="Airport Hills",1,0)</f>
        <v>1</v>
      </c>
      <c r="BC20" s="2">
        <f ca="1">IF(Table2[[#This Row],[Residence]]="Oyarifa",1,0)</f>
        <v>0</v>
      </c>
      <c r="BD20" s="2">
        <f ca="1">IF(Table2[[#This Row],[Residence]]="Prampram",1,0)</f>
        <v>0</v>
      </c>
      <c r="BE20" s="2">
        <f ca="1">IF(Table2[[#This Row],[Residence]]="Tse-Addo",1,0)</f>
        <v>0</v>
      </c>
      <c r="BF20" s="2">
        <f ca="1">IF(Table2[[#This Row],[Residence]]="Osu",1,0)</f>
        <v>0</v>
      </c>
      <c r="BG20" s="2"/>
      <c r="BH20" s="2"/>
      <c r="BI20" s="2"/>
      <c r="BJ20" s="2"/>
      <c r="BK20" s="2"/>
      <c r="BL20" s="2"/>
      <c r="BM20" s="2"/>
      <c r="BN20" s="2"/>
      <c r="BO20" s="2"/>
      <c r="BP20" s="3"/>
      <c r="BR20" s="20">
        <f ca="1">Table2[[#This Row],[Cars Value]]/Table2[[#This Row],[Cars]]</f>
        <v>30885.286080087692</v>
      </c>
      <c r="BS20" s="3"/>
      <c r="BT20" s="1">
        <f ca="1">IF(Table2[[#This Row],[Value of Debts]]&gt;$BU$6,1,0)</f>
        <v>0</v>
      </c>
      <c r="BU20" s="2"/>
      <c r="BV20" s="2"/>
      <c r="BW20" s="3"/>
    </row>
    <row r="21" spans="1:75" x14ac:dyDescent="0.25">
      <c r="A21">
        <f t="shared" ca="1" si="3"/>
        <v>1</v>
      </c>
      <c r="B21" t="str">
        <f t="shared" ca="1" si="4"/>
        <v>Male</v>
      </c>
      <c r="C21">
        <f t="shared" ca="1" si="5"/>
        <v>49</v>
      </c>
      <c r="D21">
        <f t="shared" ca="1" si="6"/>
        <v>6</v>
      </c>
      <c r="E21" t="str">
        <f ca="1">_xll.XLOOKUP(D21,$Y$8:$Y$13,$Z$8:$Z$13)</f>
        <v>Agriculture</v>
      </c>
      <c r="F21">
        <f t="shared" ca="1" si="7"/>
        <v>3</v>
      </c>
      <c r="G21" t="str">
        <f ca="1">_xll.XLOOKUP(F21,$AA$8:$AA$12,$AB$8:$AB$12)</f>
        <v>University</v>
      </c>
      <c r="H21">
        <f t="shared" ca="1" si="8"/>
        <v>1</v>
      </c>
      <c r="I21">
        <f t="shared" ca="1" si="0"/>
        <v>1</v>
      </c>
      <c r="J21">
        <f t="shared" ca="1" si="9"/>
        <v>71223</v>
      </c>
      <c r="K21">
        <f t="shared" ca="1" si="10"/>
        <v>6</v>
      </c>
      <c r="L21" t="str">
        <f ca="1">_xll.XLOOKUP(K21,$AC$8:$AC$17,$AD$8:$AD$17)</f>
        <v>Tse-Addo</v>
      </c>
      <c r="M21">
        <f t="shared" ca="1" si="20"/>
        <v>284892</v>
      </c>
      <c r="N21" s="7">
        <f t="shared" ca="1" si="12"/>
        <v>101577.43089050286</v>
      </c>
      <c r="O21" s="7">
        <f t="shared" ca="1" si="21"/>
        <v>63869.559817328736</v>
      </c>
      <c r="P21">
        <f t="shared" ca="1" si="14"/>
        <v>27775</v>
      </c>
      <c r="Q21" s="7">
        <f t="shared" ca="1" si="22"/>
        <v>103046.7770395917</v>
      </c>
      <c r="R21">
        <f t="shared" ca="1" si="23"/>
        <v>51608.697169756255</v>
      </c>
      <c r="S21" s="7">
        <f t="shared" ca="1" si="24"/>
        <v>400370.25698708498</v>
      </c>
      <c r="T21" s="7">
        <f t="shared" ca="1" si="25"/>
        <v>232399.20793009456</v>
      </c>
      <c r="U21" s="7">
        <f t="shared" ca="1" si="26"/>
        <v>167971.04905699042</v>
      </c>
      <c r="X21" s="1"/>
      <c r="Y21" s="2"/>
      <c r="Z21" s="2"/>
      <c r="AA21" s="2"/>
      <c r="AB21" s="2"/>
      <c r="AC21" s="2"/>
      <c r="AD21" s="2"/>
      <c r="AE21" s="2">
        <f ca="1">IF(Table2[[#This Row],[Gender]]="Male",1,0)</f>
        <v>1</v>
      </c>
      <c r="AF21" s="2">
        <f ca="1">IF(Table2[[#This Row],[Gender]]="Female",1,0)</f>
        <v>0</v>
      </c>
      <c r="AG21" s="2"/>
      <c r="AH21" s="2"/>
      <c r="AI21" s="3"/>
      <c r="AK21" s="1">
        <f ca="1">IF(Table2[[#This Row],[Field of Work]]="Teaching",1,0)</f>
        <v>0</v>
      </c>
      <c r="AL21" s="2">
        <f ca="1">IF(Table2[[#This Row],[Field of Work]]="Agriculture",1,0)</f>
        <v>1</v>
      </c>
      <c r="AM21" s="2">
        <f ca="1">IF(Table2[[#This Row],[Field of Work]]="IT",1,0)</f>
        <v>0</v>
      </c>
      <c r="AN21" s="2">
        <f ca="1">IF(Table2[[#This Row],[Field of Work]]="Construction",1,0)</f>
        <v>0</v>
      </c>
      <c r="AO21" s="2">
        <f ca="1">IF(Table2[[#This Row],[Field of Work]]="Health",1,0)</f>
        <v>0</v>
      </c>
      <c r="AP21" s="2">
        <f ca="1">IF(Table2[[#This Row],[Field of Work]]="General work",1,0)</f>
        <v>0</v>
      </c>
      <c r="AQ21" s="2"/>
      <c r="AR21" s="2"/>
      <c r="AS21" s="2"/>
      <c r="AT21" s="2"/>
      <c r="AU21" s="2"/>
      <c r="AV21" s="3"/>
      <c r="AW21" s="10">
        <f ca="1">IF(Table2[[#This Row],[Residence]]="East Legon",1,0)</f>
        <v>0</v>
      </c>
      <c r="AX21" s="8">
        <f ca="1">IF(Table2[[#This Row],[Residence]]="Trasaco",1,0)</f>
        <v>0</v>
      </c>
      <c r="AY21" s="2">
        <f ca="1">IF(Table2[[#This Row],[Residence]]="North Legon",1,0)</f>
        <v>0</v>
      </c>
      <c r="AZ21" s="2">
        <f ca="1">IF(Table2[[#This Row],[Residence]]="Tema",1,0)</f>
        <v>0</v>
      </c>
      <c r="BA21" s="2">
        <f ca="1">IF(Table2[[#This Row],[Residence]]="Spintex",1,0)</f>
        <v>0</v>
      </c>
      <c r="BB21" s="2">
        <f ca="1">IF(Table2[[#This Row],[Residence]]="Airport Hills",1,0)</f>
        <v>0</v>
      </c>
      <c r="BC21" s="2">
        <f ca="1">IF(Table2[[#This Row],[Residence]]="Oyarifa",1,0)</f>
        <v>0</v>
      </c>
      <c r="BD21" s="2">
        <f ca="1">IF(Table2[[#This Row],[Residence]]="Prampram",1,0)</f>
        <v>0</v>
      </c>
      <c r="BE21" s="2">
        <f ca="1">IF(Table2[[#This Row],[Residence]]="Tse-Addo",1,0)</f>
        <v>1</v>
      </c>
      <c r="BF21" s="2">
        <f ca="1">IF(Table2[[#This Row],[Residence]]="Osu",1,0)</f>
        <v>0</v>
      </c>
      <c r="BG21" s="2"/>
      <c r="BH21" s="2"/>
      <c r="BI21" s="2"/>
      <c r="BJ21" s="2"/>
      <c r="BK21" s="2"/>
      <c r="BL21" s="2"/>
      <c r="BM21" s="2"/>
      <c r="BN21" s="2"/>
      <c r="BO21" s="2"/>
      <c r="BP21" s="3"/>
      <c r="BR21" s="20">
        <f ca="1">Table2[[#This Row],[Cars Value]]/Table2[[#This Row],[Cars]]</f>
        <v>63869.559817328736</v>
      </c>
      <c r="BS21" s="3"/>
      <c r="BT21" s="1">
        <f ca="1">IF(Table2[[#This Row],[Value of Debts]]&gt;$BU$6,1,0)</f>
        <v>1</v>
      </c>
      <c r="BU21" s="2"/>
      <c r="BV21" s="2"/>
      <c r="BW21" s="3"/>
    </row>
    <row r="22" spans="1:75" x14ac:dyDescent="0.25">
      <c r="A22">
        <f t="shared" ca="1" si="3"/>
        <v>2</v>
      </c>
      <c r="B22" t="str">
        <f t="shared" ca="1" si="4"/>
        <v>Female</v>
      </c>
      <c r="C22">
        <f t="shared" ca="1" si="5"/>
        <v>31</v>
      </c>
      <c r="D22">
        <f t="shared" ca="1" si="6"/>
        <v>1</v>
      </c>
      <c r="E22" t="str">
        <f ca="1">_xll.XLOOKUP(D22,$Y$8:$Y$13,$Z$8:$Z$13)</f>
        <v>Health</v>
      </c>
      <c r="F22">
        <f t="shared" ca="1" si="7"/>
        <v>4</v>
      </c>
      <c r="G22" t="str">
        <f ca="1">_xll.XLOOKUP(F22,$AA$8:$AA$12,$AB$8:$AB$12)</f>
        <v>Techical</v>
      </c>
      <c r="H22">
        <f t="shared" ca="1" si="8"/>
        <v>4</v>
      </c>
      <c r="I22">
        <f t="shared" ca="1" si="0"/>
        <v>1</v>
      </c>
      <c r="J22">
        <f t="shared" ca="1" si="9"/>
        <v>39581</v>
      </c>
      <c r="K22">
        <f t="shared" ca="1" si="10"/>
        <v>6</v>
      </c>
      <c r="L22" t="str">
        <f ca="1">_xll.XLOOKUP(K22,$AC$8:$AC$17,$AD$8:$AD$17)</f>
        <v>Tse-Addo</v>
      </c>
      <c r="M22">
        <f t="shared" ca="1" si="20"/>
        <v>158324</v>
      </c>
      <c r="N22" s="7">
        <f t="shared" ca="1" si="12"/>
        <v>150028.20168825579</v>
      </c>
      <c r="O22" s="7">
        <f t="shared" ca="1" si="21"/>
        <v>20738.016766307373</v>
      </c>
      <c r="P22">
        <f t="shared" ca="1" si="14"/>
        <v>13321</v>
      </c>
      <c r="Q22" s="7">
        <f t="shared" ca="1" si="22"/>
        <v>854.93602222650293</v>
      </c>
      <c r="R22">
        <f t="shared" ca="1" si="23"/>
        <v>15433.759140374194</v>
      </c>
      <c r="S22" s="7">
        <f t="shared" ca="1" si="24"/>
        <v>194495.77590668158</v>
      </c>
      <c r="T22" s="7">
        <f t="shared" ca="1" si="25"/>
        <v>164204.13771048229</v>
      </c>
      <c r="U22" s="7">
        <f t="shared" ca="1" si="26"/>
        <v>30291.638196199288</v>
      </c>
      <c r="X22" s="1"/>
      <c r="Y22" s="2"/>
      <c r="Z22" s="2"/>
      <c r="AA22" s="2"/>
      <c r="AB22" s="2"/>
      <c r="AC22" s="2"/>
      <c r="AD22" s="2"/>
      <c r="AE22" s="2">
        <f ca="1">IF(Table2[[#This Row],[Gender]]="Male",1,0)</f>
        <v>0</v>
      </c>
      <c r="AF22" s="2">
        <f ca="1">IF(Table2[[#This Row],[Gender]]="Female",1,0)</f>
        <v>1</v>
      </c>
      <c r="AG22" s="2"/>
      <c r="AH22" s="2"/>
      <c r="AI22" s="3"/>
      <c r="AK22" s="1">
        <f ca="1">IF(Table2[[#This Row],[Field of Work]]="Teaching",1,0)</f>
        <v>0</v>
      </c>
      <c r="AL22" s="2">
        <f ca="1">IF(Table2[[#This Row],[Field of Work]]="Agriculture",1,0)</f>
        <v>0</v>
      </c>
      <c r="AM22" s="2">
        <f ca="1">IF(Table2[[#This Row],[Field of Work]]="IT",1,0)</f>
        <v>0</v>
      </c>
      <c r="AN22" s="2">
        <f ca="1">IF(Table2[[#This Row],[Field of Work]]="Construction",1,0)</f>
        <v>0</v>
      </c>
      <c r="AO22" s="2">
        <f ca="1">IF(Table2[[#This Row],[Field of Work]]="Health",1,0)</f>
        <v>1</v>
      </c>
      <c r="AP22" s="2">
        <f ca="1">IF(Table2[[#This Row],[Field of Work]]="General work",1,0)</f>
        <v>0</v>
      </c>
      <c r="AQ22" s="2"/>
      <c r="AR22" s="2"/>
      <c r="AS22" s="2"/>
      <c r="AT22" s="2"/>
      <c r="AU22" s="2"/>
      <c r="AV22" s="3"/>
      <c r="AW22" s="10">
        <f ca="1">IF(Table2[[#This Row],[Residence]]="East Legon",1,0)</f>
        <v>0</v>
      </c>
      <c r="AX22" s="8">
        <f ca="1">IF(Table2[[#This Row],[Residence]]="Trasaco",1,0)</f>
        <v>0</v>
      </c>
      <c r="AY22" s="2">
        <f ca="1">IF(Table2[[#This Row],[Residence]]="North Legon",1,0)</f>
        <v>0</v>
      </c>
      <c r="AZ22" s="2">
        <f ca="1">IF(Table2[[#This Row],[Residence]]="Tema",1,0)</f>
        <v>0</v>
      </c>
      <c r="BA22" s="2">
        <f ca="1">IF(Table2[[#This Row],[Residence]]="Spintex",1,0)</f>
        <v>0</v>
      </c>
      <c r="BB22" s="2">
        <f ca="1">IF(Table2[[#This Row],[Residence]]="Airport Hills",1,0)</f>
        <v>0</v>
      </c>
      <c r="BC22" s="2">
        <f ca="1">IF(Table2[[#This Row],[Residence]]="Oyarifa",1,0)</f>
        <v>0</v>
      </c>
      <c r="BD22" s="2">
        <f ca="1">IF(Table2[[#This Row],[Residence]]="Prampram",1,0)</f>
        <v>0</v>
      </c>
      <c r="BE22" s="2">
        <f ca="1">IF(Table2[[#This Row],[Residence]]="Tse-Addo",1,0)</f>
        <v>1</v>
      </c>
      <c r="BF22" s="2">
        <f ca="1">IF(Table2[[#This Row],[Residence]]="Osu",1,0)</f>
        <v>0</v>
      </c>
      <c r="BG22" s="2"/>
      <c r="BH22" s="2"/>
      <c r="BI22" s="2"/>
      <c r="BJ22" s="2"/>
      <c r="BK22" s="2"/>
      <c r="BL22" s="2"/>
      <c r="BM22" s="2"/>
      <c r="BN22" s="2"/>
      <c r="BO22" s="2"/>
      <c r="BP22" s="3"/>
      <c r="BR22" s="20">
        <f ca="1">Table2[[#This Row],[Cars Value]]/Table2[[#This Row],[Cars]]</f>
        <v>20738.016766307373</v>
      </c>
      <c r="BS22" s="3"/>
      <c r="BT22" s="1">
        <f ca="1">IF(Table2[[#This Row],[Value of Debts]]&gt;$BU$6,1,0)</f>
        <v>1</v>
      </c>
      <c r="BU22" s="2"/>
      <c r="BV22" s="2"/>
      <c r="BW22" s="3"/>
    </row>
    <row r="23" spans="1:75" x14ac:dyDescent="0.25">
      <c r="A23">
        <f t="shared" ca="1" si="3"/>
        <v>1</v>
      </c>
      <c r="B23" t="str">
        <f t="shared" ca="1" si="4"/>
        <v>Male</v>
      </c>
      <c r="C23">
        <f t="shared" ca="1" si="5"/>
        <v>26</v>
      </c>
      <c r="D23">
        <f t="shared" ca="1" si="6"/>
        <v>3</v>
      </c>
      <c r="E23" t="str">
        <f ca="1">_xll.XLOOKUP(D23,$Y$8:$Y$13,$Z$8:$Z$13)</f>
        <v>Teaching</v>
      </c>
      <c r="F23">
        <f t="shared" ca="1" si="7"/>
        <v>1</v>
      </c>
      <c r="G23" t="str">
        <f ca="1">_xll.XLOOKUP(F23,$AA$8:$AA$12,$AB$8:$AB$12)</f>
        <v>Highschool</v>
      </c>
      <c r="H23">
        <f t="shared" ca="1" si="8"/>
        <v>3</v>
      </c>
      <c r="I23">
        <f t="shared" ca="1" si="0"/>
        <v>1</v>
      </c>
      <c r="J23">
        <f t="shared" ca="1" si="9"/>
        <v>78669</v>
      </c>
      <c r="K23">
        <f t="shared" ca="1" si="10"/>
        <v>2</v>
      </c>
      <c r="L23" t="str">
        <f ca="1">_xll.XLOOKUP(K23,$AC$8:$AC$17,$AD$8:$AD$17)</f>
        <v>Trasaco</v>
      </c>
      <c r="M23">
        <f t="shared" ca="1" si="20"/>
        <v>393345</v>
      </c>
      <c r="N23" s="7">
        <f t="shared" ca="1" si="12"/>
        <v>36332.744109775558</v>
      </c>
      <c r="O23" s="7">
        <f t="shared" ca="1" si="21"/>
        <v>11592.6497652209</v>
      </c>
      <c r="P23">
        <f t="shared" ca="1" si="14"/>
        <v>4447</v>
      </c>
      <c r="Q23" s="7">
        <f t="shared" ca="1" si="22"/>
        <v>134121.4384345717</v>
      </c>
      <c r="R23">
        <f t="shared" ca="1" si="23"/>
        <v>37379.921419466868</v>
      </c>
      <c r="S23" s="7">
        <f t="shared" ca="1" si="24"/>
        <v>442317.57118468772</v>
      </c>
      <c r="T23" s="7">
        <f t="shared" ca="1" si="25"/>
        <v>174901.18254434725</v>
      </c>
      <c r="U23" s="7">
        <f t="shared" ca="1" si="26"/>
        <v>267416.38864034048</v>
      </c>
      <c r="X23" s="1"/>
      <c r="Y23" s="2"/>
      <c r="Z23" s="2"/>
      <c r="AA23" s="2"/>
      <c r="AB23" s="2"/>
      <c r="AC23" s="2"/>
      <c r="AD23" s="2"/>
      <c r="AE23" s="2">
        <f ca="1">IF(Table2[[#This Row],[Gender]]="Male",1,0)</f>
        <v>1</v>
      </c>
      <c r="AF23" s="2">
        <f ca="1">IF(Table2[[#This Row],[Gender]]="Female",1,0)</f>
        <v>0</v>
      </c>
      <c r="AG23" s="2"/>
      <c r="AH23" s="2"/>
      <c r="AI23" s="3"/>
      <c r="AK23" s="1">
        <f ca="1">IF(Table2[[#This Row],[Field of Work]]="Teaching",1,0)</f>
        <v>1</v>
      </c>
      <c r="AL23" s="2">
        <f ca="1">IF(Table2[[#This Row],[Field of Work]]="Agriculture",1,0)</f>
        <v>0</v>
      </c>
      <c r="AM23" s="2">
        <f ca="1">IF(Table2[[#This Row],[Field of Work]]="IT",1,0)</f>
        <v>0</v>
      </c>
      <c r="AN23" s="2">
        <f ca="1">IF(Table2[[#This Row],[Field of Work]]="Construction",1,0)</f>
        <v>0</v>
      </c>
      <c r="AO23" s="2">
        <f ca="1">IF(Table2[[#This Row],[Field of Work]]="Health",1,0)</f>
        <v>0</v>
      </c>
      <c r="AP23" s="2">
        <f ca="1">IF(Table2[[#This Row],[Field of Work]]="General work",1,0)</f>
        <v>0</v>
      </c>
      <c r="AQ23" s="2"/>
      <c r="AR23" s="2"/>
      <c r="AS23" s="2"/>
      <c r="AT23" s="2"/>
      <c r="AU23" s="2"/>
      <c r="AV23" s="3"/>
      <c r="AW23" s="10">
        <f ca="1">IF(Table2[[#This Row],[Residence]]="East Legon",1,0)</f>
        <v>0</v>
      </c>
      <c r="AX23" s="8">
        <f ca="1">IF(Table2[[#This Row],[Residence]]="Trasaco",1,0)</f>
        <v>1</v>
      </c>
      <c r="AY23" s="2">
        <f ca="1">IF(Table2[[#This Row],[Residence]]="North Legon",1,0)</f>
        <v>0</v>
      </c>
      <c r="AZ23" s="2">
        <f ca="1">IF(Table2[[#This Row],[Residence]]="Tema",1,0)</f>
        <v>0</v>
      </c>
      <c r="BA23" s="2">
        <f ca="1">IF(Table2[[#This Row],[Residence]]="Spintex",1,0)</f>
        <v>0</v>
      </c>
      <c r="BB23" s="2">
        <f ca="1">IF(Table2[[#This Row],[Residence]]="Airport Hills",1,0)</f>
        <v>0</v>
      </c>
      <c r="BC23" s="2">
        <f ca="1">IF(Table2[[#This Row],[Residence]]="Oyarifa",1,0)</f>
        <v>0</v>
      </c>
      <c r="BD23" s="2">
        <f ca="1">IF(Table2[[#This Row],[Residence]]="Prampram",1,0)</f>
        <v>0</v>
      </c>
      <c r="BE23" s="2">
        <f ca="1">IF(Table2[[#This Row],[Residence]]="Tse-Addo",1,0)</f>
        <v>0</v>
      </c>
      <c r="BF23" s="2">
        <f ca="1">IF(Table2[[#This Row],[Residence]]="Osu",1,0)</f>
        <v>0</v>
      </c>
      <c r="BG23" s="2"/>
      <c r="BH23" s="2"/>
      <c r="BI23" s="2"/>
      <c r="BJ23" s="2"/>
      <c r="BK23" s="2"/>
      <c r="BL23" s="2"/>
      <c r="BM23" s="2"/>
      <c r="BN23" s="2"/>
      <c r="BO23" s="2"/>
      <c r="BP23" s="3"/>
      <c r="BR23" s="20">
        <f ca="1">Table2[[#This Row],[Cars Value]]/Table2[[#This Row],[Cars]]</f>
        <v>11592.6497652209</v>
      </c>
      <c r="BS23" s="3"/>
      <c r="BT23" s="1">
        <f ca="1">IF(Table2[[#This Row],[Value of Debts]]&gt;$BU$6,1,0)</f>
        <v>1</v>
      </c>
      <c r="BU23" s="2"/>
      <c r="BV23" s="2"/>
      <c r="BW23" s="3"/>
    </row>
    <row r="24" spans="1:75" x14ac:dyDescent="0.25">
      <c r="A24">
        <f t="shared" ca="1" si="3"/>
        <v>1</v>
      </c>
      <c r="B24" t="str">
        <f t="shared" ca="1" si="4"/>
        <v>Male</v>
      </c>
      <c r="C24">
        <f t="shared" ca="1" si="5"/>
        <v>42</v>
      </c>
      <c r="D24">
        <f t="shared" ca="1" si="6"/>
        <v>3</v>
      </c>
      <c r="E24" t="str">
        <f ca="1">_xll.XLOOKUP(D24,$Y$8:$Y$13,$Z$8:$Z$13)</f>
        <v>Teaching</v>
      </c>
      <c r="F24">
        <f t="shared" ca="1" si="7"/>
        <v>4</v>
      </c>
      <c r="G24" t="str">
        <f ca="1">_xll.XLOOKUP(F24,$AA$8:$AA$12,$AB$8:$AB$12)</f>
        <v>Techical</v>
      </c>
      <c r="H24">
        <f t="shared" ref="H24:H87" ca="1" si="27">RANDBETWEEN(0,4)</f>
        <v>0</v>
      </c>
      <c r="I24">
        <f t="shared" ca="1" si="0"/>
        <v>1</v>
      </c>
      <c r="J24">
        <f t="shared" ca="1" si="9"/>
        <v>73794</v>
      </c>
      <c r="K24">
        <f t="shared" ca="1" si="10"/>
        <v>10</v>
      </c>
      <c r="L24" t="str">
        <f ca="1">_xll.XLOOKUP(K24,$AC$8:$AC$17,$AD$8:$AD$17)</f>
        <v>Osu</v>
      </c>
      <c r="M24">
        <f t="shared" ca="1" si="20"/>
        <v>368970</v>
      </c>
      <c r="N24" s="7">
        <f t="shared" ca="1" si="12"/>
        <v>92645.306001847115</v>
      </c>
      <c r="O24" s="7">
        <f t="shared" ca="1" si="21"/>
        <v>69877.910250940462</v>
      </c>
      <c r="P24">
        <f t="shared" ca="1" si="14"/>
        <v>30226</v>
      </c>
      <c r="Q24" s="7">
        <f t="shared" ca="1" si="22"/>
        <v>96438.164163566078</v>
      </c>
      <c r="R24">
        <f t="shared" ca="1" si="23"/>
        <v>27175.296086388706</v>
      </c>
      <c r="S24" s="7">
        <f t="shared" ca="1" si="24"/>
        <v>466023.20633732917</v>
      </c>
      <c r="T24" s="7">
        <f t="shared" ca="1" si="25"/>
        <v>219309.47016541319</v>
      </c>
      <c r="U24" s="7">
        <f t="shared" ca="1" si="26"/>
        <v>246713.73617191598</v>
      </c>
      <c r="X24" s="1"/>
      <c r="Y24" s="2"/>
      <c r="Z24" s="2"/>
      <c r="AA24" s="2"/>
      <c r="AB24" s="2"/>
      <c r="AC24" s="2"/>
      <c r="AD24" s="2"/>
      <c r="AE24" s="2">
        <f ca="1">IF(Table2[[#This Row],[Gender]]="Male",1,0)</f>
        <v>1</v>
      </c>
      <c r="AF24" s="2">
        <f ca="1">IF(Table2[[#This Row],[Gender]]="Female",1,0)</f>
        <v>0</v>
      </c>
      <c r="AG24" s="2"/>
      <c r="AH24" s="2"/>
      <c r="AI24" s="3"/>
      <c r="AK24" s="1">
        <f ca="1">IF(Table2[[#This Row],[Field of Work]]="Teaching",1,0)</f>
        <v>1</v>
      </c>
      <c r="AL24" s="2">
        <f ca="1">IF(Table2[[#This Row],[Field of Work]]="Agriculture",1,0)</f>
        <v>0</v>
      </c>
      <c r="AM24" s="2">
        <f ca="1">IF(Table2[[#This Row],[Field of Work]]="IT",1,0)</f>
        <v>0</v>
      </c>
      <c r="AN24" s="2">
        <f ca="1">IF(Table2[[#This Row],[Field of Work]]="Construction",1,0)</f>
        <v>0</v>
      </c>
      <c r="AO24" s="2">
        <f ca="1">IF(Table2[[#This Row],[Field of Work]]="Health",1,0)</f>
        <v>0</v>
      </c>
      <c r="AP24" s="2">
        <f ca="1">IF(Table2[[#This Row],[Field of Work]]="General work",1,0)</f>
        <v>0</v>
      </c>
      <c r="AQ24" s="2"/>
      <c r="AR24" s="2"/>
      <c r="AS24" s="2"/>
      <c r="AT24" s="2"/>
      <c r="AU24" s="2"/>
      <c r="AV24" s="3"/>
      <c r="AW24" s="10">
        <f ca="1">IF(Table2[[#This Row],[Residence]]="East Legon",1,0)</f>
        <v>0</v>
      </c>
      <c r="AX24" s="8">
        <f ca="1">IF(Table2[[#This Row],[Residence]]="Trasaco",1,0)</f>
        <v>0</v>
      </c>
      <c r="AY24" s="2">
        <f ca="1">IF(Table2[[#This Row],[Residence]]="North Legon",1,0)</f>
        <v>0</v>
      </c>
      <c r="AZ24" s="2">
        <f ca="1">IF(Table2[[#This Row],[Residence]]="Tema",1,0)</f>
        <v>0</v>
      </c>
      <c r="BA24" s="2">
        <f ca="1">IF(Table2[[#This Row],[Residence]]="Spintex",1,0)</f>
        <v>0</v>
      </c>
      <c r="BB24" s="2">
        <f ca="1">IF(Table2[[#This Row],[Residence]]="Airport Hills",1,0)</f>
        <v>0</v>
      </c>
      <c r="BC24" s="2">
        <f ca="1">IF(Table2[[#This Row],[Residence]]="Oyarifa",1,0)</f>
        <v>0</v>
      </c>
      <c r="BD24" s="2">
        <f ca="1">IF(Table2[[#This Row],[Residence]]="Prampram",1,0)</f>
        <v>0</v>
      </c>
      <c r="BE24" s="2">
        <f ca="1">IF(Table2[[#This Row],[Residence]]="Tse-Addo",1,0)</f>
        <v>0</v>
      </c>
      <c r="BF24" s="2">
        <f ca="1">IF(Table2[[#This Row],[Residence]]="Osu",1,0)</f>
        <v>1</v>
      </c>
      <c r="BG24" s="2"/>
      <c r="BH24" s="2"/>
      <c r="BI24" s="2"/>
      <c r="BJ24" s="2"/>
      <c r="BK24" s="2"/>
      <c r="BL24" s="2"/>
      <c r="BM24" s="2"/>
      <c r="BN24" s="2"/>
      <c r="BO24" s="2"/>
      <c r="BP24" s="3"/>
      <c r="BR24" s="20">
        <f ca="1">Table2[[#This Row],[Cars Value]]/Table2[[#This Row],[Cars]]</f>
        <v>69877.910250940462</v>
      </c>
      <c r="BS24" s="3"/>
      <c r="BT24" s="1">
        <f ca="1">IF(Table2[[#This Row],[Value of Debts]]&gt;$BU$6,1,0)</f>
        <v>1</v>
      </c>
      <c r="BU24" s="2"/>
      <c r="BV24" s="2"/>
      <c r="BW24" s="3"/>
    </row>
    <row r="25" spans="1:75" x14ac:dyDescent="0.25">
      <c r="A25">
        <f t="shared" ca="1" si="3"/>
        <v>1</v>
      </c>
      <c r="B25" t="str">
        <f t="shared" ca="1" si="4"/>
        <v>Male</v>
      </c>
      <c r="C25">
        <f t="shared" ca="1" si="5"/>
        <v>25</v>
      </c>
      <c r="D25">
        <f t="shared" ca="1" si="6"/>
        <v>2</v>
      </c>
      <c r="E25" t="str">
        <f ca="1">_xll.XLOOKUP(D25,$Y$8:$Y$13,$Z$8:$Z$13)</f>
        <v>Construction</v>
      </c>
      <c r="F25">
        <f t="shared" ca="1" si="7"/>
        <v>2</v>
      </c>
      <c r="G25" t="str">
        <f ca="1">_xll.XLOOKUP(F25,$AA$8:$AA$12,$AB$8:$AB$12)</f>
        <v>College</v>
      </c>
      <c r="H25">
        <f t="shared" ca="1" si="27"/>
        <v>3</v>
      </c>
      <c r="I25">
        <f t="shared" ca="1" si="0"/>
        <v>1</v>
      </c>
      <c r="J25">
        <f t="shared" ca="1" si="9"/>
        <v>36022</v>
      </c>
      <c r="K25">
        <f t="shared" ca="1" si="10"/>
        <v>7</v>
      </c>
      <c r="L25" t="str">
        <f ca="1">_xll.XLOOKUP(K25,$AC$8:$AC$17,$AD$8:$AD$17)</f>
        <v>Tema</v>
      </c>
      <c r="M25">
        <f t="shared" ca="1" si="20"/>
        <v>144088</v>
      </c>
      <c r="N25" s="7">
        <f t="shared" ca="1" si="12"/>
        <v>33166.405308999456</v>
      </c>
      <c r="O25" s="7">
        <f t="shared" ca="1" si="21"/>
        <v>7548.3500664019866</v>
      </c>
      <c r="P25">
        <f t="shared" ca="1" si="14"/>
        <v>1823</v>
      </c>
      <c r="Q25" s="7">
        <f t="shared" ca="1" si="22"/>
        <v>71804.532918072844</v>
      </c>
      <c r="R25">
        <f t="shared" ca="1" si="23"/>
        <v>11890.825929761157</v>
      </c>
      <c r="S25" s="7">
        <f t="shared" ca="1" si="24"/>
        <v>163527.17599616316</v>
      </c>
      <c r="T25" s="7">
        <f t="shared" ca="1" si="25"/>
        <v>106793.9382270723</v>
      </c>
      <c r="U25" s="7">
        <f t="shared" ca="1" si="26"/>
        <v>56733.237769090862</v>
      </c>
      <c r="X25" s="1"/>
      <c r="Y25" s="2"/>
      <c r="Z25" s="2"/>
      <c r="AA25" s="2"/>
      <c r="AB25" s="2"/>
      <c r="AC25" s="2"/>
      <c r="AD25" s="2"/>
      <c r="AE25" s="2">
        <f ca="1">IF(Table2[[#This Row],[Gender]]="Male",1,0)</f>
        <v>1</v>
      </c>
      <c r="AF25" s="2">
        <f ca="1">IF(Table2[[#This Row],[Gender]]="Female",1,0)</f>
        <v>0</v>
      </c>
      <c r="AG25" s="2"/>
      <c r="AH25" s="2"/>
      <c r="AI25" s="3"/>
      <c r="AK25" s="1">
        <f ca="1">IF(Table2[[#This Row],[Field of Work]]="Teaching",1,0)</f>
        <v>0</v>
      </c>
      <c r="AL25" s="2">
        <f ca="1">IF(Table2[[#This Row],[Field of Work]]="Agriculture",1,0)</f>
        <v>0</v>
      </c>
      <c r="AM25" s="2">
        <f ca="1">IF(Table2[[#This Row],[Field of Work]]="IT",1,0)</f>
        <v>0</v>
      </c>
      <c r="AN25" s="2">
        <f ca="1">IF(Table2[[#This Row],[Field of Work]]="Construction",1,0)</f>
        <v>1</v>
      </c>
      <c r="AO25" s="2">
        <f ca="1">IF(Table2[[#This Row],[Field of Work]]="Health",1,0)</f>
        <v>0</v>
      </c>
      <c r="AP25" s="2">
        <f ca="1">IF(Table2[[#This Row],[Field of Work]]="General work",1,0)</f>
        <v>0</v>
      </c>
      <c r="AQ25" s="2"/>
      <c r="AR25" s="2"/>
      <c r="AS25" s="2"/>
      <c r="AT25" s="2"/>
      <c r="AU25" s="2"/>
      <c r="AV25" s="3"/>
      <c r="AW25" s="10">
        <f ca="1">IF(Table2[[#This Row],[Residence]]="East Legon",1,0)</f>
        <v>0</v>
      </c>
      <c r="AX25" s="8">
        <f ca="1">IF(Table2[[#This Row],[Residence]]="Trasaco",1,0)</f>
        <v>0</v>
      </c>
      <c r="AY25" s="2">
        <f ca="1">IF(Table2[[#This Row],[Residence]]="North Legon",1,0)</f>
        <v>0</v>
      </c>
      <c r="AZ25" s="2">
        <f ca="1">IF(Table2[[#This Row],[Residence]]="Tema",1,0)</f>
        <v>1</v>
      </c>
      <c r="BA25" s="2">
        <f ca="1">IF(Table2[[#This Row],[Residence]]="Spintex",1,0)</f>
        <v>0</v>
      </c>
      <c r="BB25" s="2">
        <f ca="1">IF(Table2[[#This Row],[Residence]]="Airport Hills",1,0)</f>
        <v>0</v>
      </c>
      <c r="BC25" s="2">
        <f ca="1">IF(Table2[[#This Row],[Residence]]="Oyarifa",1,0)</f>
        <v>0</v>
      </c>
      <c r="BD25" s="2">
        <f ca="1">IF(Table2[[#This Row],[Residence]]="Prampram",1,0)</f>
        <v>0</v>
      </c>
      <c r="BE25" s="2">
        <f ca="1">IF(Table2[[#This Row],[Residence]]="Tse-Addo",1,0)</f>
        <v>0</v>
      </c>
      <c r="BF25" s="2">
        <f ca="1">IF(Table2[[#This Row],[Residence]]="Osu",1,0)</f>
        <v>0</v>
      </c>
      <c r="BG25" s="2"/>
      <c r="BH25" s="2"/>
      <c r="BI25" s="2"/>
      <c r="BJ25" s="2"/>
      <c r="BK25" s="2"/>
      <c r="BL25" s="2"/>
      <c r="BM25" s="2"/>
      <c r="BN25" s="2"/>
      <c r="BO25" s="2"/>
      <c r="BP25" s="3"/>
      <c r="BR25" s="20">
        <f ca="1">Table2[[#This Row],[Cars Value]]/Table2[[#This Row],[Cars]]</f>
        <v>7548.3500664019866</v>
      </c>
      <c r="BS25" s="3"/>
      <c r="BT25" s="1">
        <f ca="1">IF(Table2[[#This Row],[Value of Debts]]&gt;$BU$6,1,0)</f>
        <v>1</v>
      </c>
      <c r="BU25" s="2"/>
      <c r="BV25" s="2"/>
      <c r="BW25" s="3"/>
    </row>
    <row r="26" spans="1:75" x14ac:dyDescent="0.25">
      <c r="A26">
        <f t="shared" ca="1" si="3"/>
        <v>1</v>
      </c>
      <c r="B26" t="str">
        <f t="shared" ca="1" si="4"/>
        <v>Male</v>
      </c>
      <c r="C26">
        <f t="shared" ca="1" si="5"/>
        <v>42</v>
      </c>
      <c r="D26">
        <f t="shared" ca="1" si="6"/>
        <v>1</v>
      </c>
      <c r="E26" t="str">
        <f ca="1">_xll.XLOOKUP(D26,$Y$8:$Y$13,$Z$8:$Z$13)</f>
        <v>Health</v>
      </c>
      <c r="F26">
        <f t="shared" ca="1" si="7"/>
        <v>1</v>
      </c>
      <c r="G26" t="str">
        <f ca="1">_xll.XLOOKUP(F26,$AA$8:$AA$12,$AB$8:$AB$12)</f>
        <v>Highschool</v>
      </c>
      <c r="H26">
        <f t="shared" ca="1" si="27"/>
        <v>1</v>
      </c>
      <c r="I26">
        <f t="shared" ca="1" si="0"/>
        <v>3</v>
      </c>
      <c r="J26">
        <f t="shared" ca="1" si="9"/>
        <v>82521</v>
      </c>
      <c r="K26">
        <f t="shared" ca="1" si="10"/>
        <v>2</v>
      </c>
      <c r="L26" t="str">
        <f ca="1">_xll.XLOOKUP(K26,$AC$8:$AC$17,$AD$8:$AD$17)</f>
        <v>Trasaco</v>
      </c>
      <c r="M26">
        <f t="shared" ca="1" si="20"/>
        <v>412605</v>
      </c>
      <c r="N26" s="7">
        <f t="shared" ca="1" si="12"/>
        <v>328100.74890202098</v>
      </c>
      <c r="O26" s="7">
        <f t="shared" ca="1" si="21"/>
        <v>23614.093114116906</v>
      </c>
      <c r="P26">
        <f t="shared" ca="1" si="14"/>
        <v>3371</v>
      </c>
      <c r="Q26" s="7">
        <f t="shared" ca="1" si="22"/>
        <v>111249.19632605404</v>
      </c>
      <c r="R26">
        <f t="shared" ca="1" si="23"/>
        <v>69343.163764573139</v>
      </c>
      <c r="S26" s="7">
        <f t="shared" ca="1" si="24"/>
        <v>505562.2568786901</v>
      </c>
      <c r="T26" s="7">
        <f t="shared" ca="1" si="25"/>
        <v>442720.94522807503</v>
      </c>
      <c r="U26" s="7">
        <f t="shared" ca="1" si="26"/>
        <v>62841.311650615069</v>
      </c>
      <c r="X26" s="1"/>
      <c r="Y26" s="2"/>
      <c r="Z26" s="2"/>
      <c r="AA26" s="2"/>
      <c r="AB26" s="2"/>
      <c r="AC26" s="2"/>
      <c r="AD26" s="2"/>
      <c r="AE26" s="2">
        <f ca="1">IF(Table2[[#This Row],[Gender]]="Male",1,0)</f>
        <v>1</v>
      </c>
      <c r="AF26" s="2">
        <f ca="1">IF(Table2[[#This Row],[Gender]]="Female",1,0)</f>
        <v>0</v>
      </c>
      <c r="AG26" s="2"/>
      <c r="AH26" s="2"/>
      <c r="AI26" s="3"/>
      <c r="AK26" s="1">
        <f ca="1">IF(Table2[[#This Row],[Field of Work]]="Teaching",1,0)</f>
        <v>0</v>
      </c>
      <c r="AL26" s="2">
        <f ca="1">IF(Table2[[#This Row],[Field of Work]]="Agriculture",1,0)</f>
        <v>0</v>
      </c>
      <c r="AM26" s="2">
        <f ca="1">IF(Table2[[#This Row],[Field of Work]]="IT",1,0)</f>
        <v>0</v>
      </c>
      <c r="AN26" s="2">
        <f ca="1">IF(Table2[[#This Row],[Field of Work]]="Construction",1,0)</f>
        <v>0</v>
      </c>
      <c r="AO26" s="2">
        <f ca="1">IF(Table2[[#This Row],[Field of Work]]="Health",1,0)</f>
        <v>1</v>
      </c>
      <c r="AP26" s="2">
        <f ca="1">IF(Table2[[#This Row],[Field of Work]]="General work",1,0)</f>
        <v>0</v>
      </c>
      <c r="AQ26" s="2"/>
      <c r="AR26" s="2"/>
      <c r="AS26" s="2"/>
      <c r="AT26" s="2"/>
      <c r="AU26" s="2"/>
      <c r="AV26" s="3"/>
      <c r="AW26" s="10">
        <f ca="1">IF(Table2[[#This Row],[Residence]]="East Legon",1,0)</f>
        <v>0</v>
      </c>
      <c r="AX26" s="8">
        <f ca="1">IF(Table2[[#This Row],[Residence]]="Trasaco",1,0)</f>
        <v>1</v>
      </c>
      <c r="AY26" s="2">
        <f ca="1">IF(Table2[[#This Row],[Residence]]="North Legon",1,0)</f>
        <v>0</v>
      </c>
      <c r="AZ26" s="2">
        <f ca="1">IF(Table2[[#This Row],[Residence]]="Tema",1,0)</f>
        <v>0</v>
      </c>
      <c r="BA26" s="2">
        <f ca="1">IF(Table2[[#This Row],[Residence]]="Spintex",1,0)</f>
        <v>0</v>
      </c>
      <c r="BB26" s="2">
        <f ca="1">IF(Table2[[#This Row],[Residence]]="Airport Hills",1,0)</f>
        <v>0</v>
      </c>
      <c r="BC26" s="2">
        <f ca="1">IF(Table2[[#This Row],[Residence]]="Oyarifa",1,0)</f>
        <v>0</v>
      </c>
      <c r="BD26" s="2">
        <f ca="1">IF(Table2[[#This Row],[Residence]]="Prampram",1,0)</f>
        <v>0</v>
      </c>
      <c r="BE26" s="2">
        <f ca="1">IF(Table2[[#This Row],[Residence]]="Tse-Addo",1,0)</f>
        <v>0</v>
      </c>
      <c r="BF26" s="2">
        <f ca="1">IF(Table2[[#This Row],[Residence]]="Osu",1,0)</f>
        <v>0</v>
      </c>
      <c r="BG26" s="2"/>
      <c r="BH26" s="2"/>
      <c r="BI26" s="2"/>
      <c r="BJ26" s="2"/>
      <c r="BK26" s="2"/>
      <c r="BL26" s="2"/>
      <c r="BM26" s="2"/>
      <c r="BN26" s="2"/>
      <c r="BO26" s="2"/>
      <c r="BP26" s="3"/>
      <c r="BR26" s="20">
        <f ca="1">Table2[[#This Row],[Cars Value]]/Table2[[#This Row],[Cars]]</f>
        <v>7871.3643713723022</v>
      </c>
      <c r="BS26" s="3"/>
      <c r="BT26" s="1">
        <f ca="1">IF(Table2[[#This Row],[Value of Debts]]&gt;$BU$6,1,0)</f>
        <v>1</v>
      </c>
      <c r="BU26" s="2"/>
      <c r="BV26" s="2"/>
      <c r="BW26" s="3"/>
    </row>
    <row r="27" spans="1:75" x14ac:dyDescent="0.25">
      <c r="A27">
        <f t="shared" ca="1" si="3"/>
        <v>2</v>
      </c>
      <c r="B27" t="str">
        <f t="shared" ca="1" si="4"/>
        <v>Female</v>
      </c>
      <c r="C27">
        <f t="shared" ca="1" si="5"/>
        <v>29</v>
      </c>
      <c r="D27">
        <f t="shared" ca="1" si="6"/>
        <v>3</v>
      </c>
      <c r="E27" t="str">
        <f ca="1">_xll.XLOOKUP(D27,$Y$8:$Y$13,$Z$8:$Z$13)</f>
        <v>Teaching</v>
      </c>
      <c r="F27">
        <f t="shared" ca="1" si="7"/>
        <v>4</v>
      </c>
      <c r="G27" t="str">
        <f ca="1">_xll.XLOOKUP(F27,$AA$8:$AA$12,$AB$8:$AB$12)</f>
        <v>Techical</v>
      </c>
      <c r="H27">
        <f t="shared" ca="1" si="27"/>
        <v>2</v>
      </c>
      <c r="I27">
        <f t="shared" ca="1" si="0"/>
        <v>4</v>
      </c>
      <c r="J27">
        <f t="shared" ca="1" si="9"/>
        <v>42906</v>
      </c>
      <c r="K27">
        <f t="shared" ca="1" si="10"/>
        <v>1</v>
      </c>
      <c r="L27" t="str">
        <f ca="1">_xll.XLOOKUP(K27,$AC$8:$AC$17,$AD$8:$AD$17)</f>
        <v>East Legon</v>
      </c>
      <c r="M27">
        <f t="shared" ca="1" si="20"/>
        <v>171624</v>
      </c>
      <c r="N27" s="7">
        <f t="shared" ca="1" si="12"/>
        <v>74131.871319634098</v>
      </c>
      <c r="O27" s="7">
        <f t="shared" ca="1" si="21"/>
        <v>20179.163314432059</v>
      </c>
      <c r="P27">
        <f t="shared" ca="1" si="14"/>
        <v>2541</v>
      </c>
      <c r="Q27" s="7">
        <f t="shared" ca="1" si="22"/>
        <v>5320.6393345110346</v>
      </c>
      <c r="R27">
        <f t="shared" ca="1" si="23"/>
        <v>48371.143169854666</v>
      </c>
      <c r="S27" s="7">
        <f t="shared" ca="1" si="24"/>
        <v>240174.30648428673</v>
      </c>
      <c r="T27" s="7">
        <f t="shared" ca="1" si="25"/>
        <v>81993.510654145139</v>
      </c>
      <c r="U27" s="7">
        <f t="shared" ca="1" si="26"/>
        <v>158180.79583014158</v>
      </c>
      <c r="X27" s="1"/>
      <c r="Y27" s="2"/>
      <c r="Z27" s="2"/>
      <c r="AA27" s="2"/>
      <c r="AB27" s="2"/>
      <c r="AC27" s="2"/>
      <c r="AD27" s="2"/>
      <c r="AE27" s="2">
        <f ca="1">IF(Table2[[#This Row],[Gender]]="Male",1,0)</f>
        <v>0</v>
      </c>
      <c r="AF27" s="2">
        <f ca="1">IF(Table2[[#This Row],[Gender]]="Female",1,0)</f>
        <v>1</v>
      </c>
      <c r="AG27" s="2"/>
      <c r="AH27" s="2"/>
      <c r="AI27" s="3"/>
      <c r="AK27" s="1">
        <f ca="1">IF(Table2[[#This Row],[Field of Work]]="Teaching",1,0)</f>
        <v>1</v>
      </c>
      <c r="AL27" s="2">
        <f ca="1">IF(Table2[[#This Row],[Field of Work]]="Agriculture",1,0)</f>
        <v>0</v>
      </c>
      <c r="AM27" s="2">
        <f ca="1">IF(Table2[[#This Row],[Field of Work]]="IT",1,0)</f>
        <v>0</v>
      </c>
      <c r="AN27" s="2">
        <f ca="1">IF(Table2[[#This Row],[Field of Work]]="Construction",1,0)</f>
        <v>0</v>
      </c>
      <c r="AO27" s="2">
        <f ca="1">IF(Table2[[#This Row],[Field of Work]]="Health",1,0)</f>
        <v>0</v>
      </c>
      <c r="AP27" s="2">
        <f ca="1">IF(Table2[[#This Row],[Field of Work]]="General work",1,0)</f>
        <v>0</v>
      </c>
      <c r="AQ27" s="2"/>
      <c r="AR27" s="2"/>
      <c r="AS27" s="2"/>
      <c r="AT27" s="2"/>
      <c r="AU27" s="2"/>
      <c r="AV27" s="3"/>
      <c r="AW27" s="10">
        <f ca="1">IF(Table2[[#This Row],[Residence]]="East Legon",1,0)</f>
        <v>1</v>
      </c>
      <c r="AX27" s="8">
        <f ca="1">IF(Table2[[#This Row],[Residence]]="Trasaco",1,0)</f>
        <v>0</v>
      </c>
      <c r="AY27" s="2">
        <f ca="1">IF(Table2[[#This Row],[Residence]]="North Legon",1,0)</f>
        <v>0</v>
      </c>
      <c r="AZ27" s="2">
        <f ca="1">IF(Table2[[#This Row],[Residence]]="Tema",1,0)</f>
        <v>0</v>
      </c>
      <c r="BA27" s="2">
        <f ca="1">IF(Table2[[#This Row],[Residence]]="Spintex",1,0)</f>
        <v>0</v>
      </c>
      <c r="BB27" s="2">
        <f ca="1">IF(Table2[[#This Row],[Residence]]="Airport Hills",1,0)</f>
        <v>0</v>
      </c>
      <c r="BC27" s="2">
        <f ca="1">IF(Table2[[#This Row],[Residence]]="Oyarifa",1,0)</f>
        <v>0</v>
      </c>
      <c r="BD27" s="2">
        <f ca="1">IF(Table2[[#This Row],[Residence]]="Prampram",1,0)</f>
        <v>0</v>
      </c>
      <c r="BE27" s="2">
        <f ca="1">IF(Table2[[#This Row],[Residence]]="Tse-Addo",1,0)</f>
        <v>0</v>
      </c>
      <c r="BF27" s="2">
        <f ca="1">IF(Table2[[#This Row],[Residence]]="Osu",1,0)</f>
        <v>0</v>
      </c>
      <c r="BG27" s="2"/>
      <c r="BH27" s="2"/>
      <c r="BI27" s="2"/>
      <c r="BJ27" s="2"/>
      <c r="BK27" s="2"/>
      <c r="BL27" s="2"/>
      <c r="BM27" s="2"/>
      <c r="BN27" s="2"/>
      <c r="BO27" s="2"/>
      <c r="BP27" s="3"/>
      <c r="BR27" s="20">
        <f ca="1">Table2[[#This Row],[Cars Value]]/Table2[[#This Row],[Cars]]</f>
        <v>5044.7908286080146</v>
      </c>
      <c r="BS27" s="3"/>
      <c r="BT27" s="1">
        <f ca="1">IF(Table2[[#This Row],[Value of Debts]]&gt;$BU$6,1,0)</f>
        <v>0</v>
      </c>
      <c r="BU27" s="2"/>
      <c r="BV27" s="2"/>
      <c r="BW27" s="3"/>
    </row>
    <row r="28" spans="1:75" x14ac:dyDescent="0.25">
      <c r="A28">
        <f t="shared" ca="1" si="3"/>
        <v>2</v>
      </c>
      <c r="B28" t="str">
        <f t="shared" ca="1" si="4"/>
        <v>Female</v>
      </c>
      <c r="C28">
        <f t="shared" ca="1" si="5"/>
        <v>36</v>
      </c>
      <c r="D28">
        <f t="shared" ca="1" si="6"/>
        <v>3</v>
      </c>
      <c r="E28" t="str">
        <f ca="1">_xll.XLOOKUP(D28,$Y$8:$Y$13,$Z$8:$Z$13)</f>
        <v>Teaching</v>
      </c>
      <c r="F28">
        <f t="shared" ca="1" si="7"/>
        <v>5</v>
      </c>
      <c r="G28" t="str">
        <f ca="1">_xll.XLOOKUP(F28,$AA$8:$AA$12,$AB$8:$AB$12)</f>
        <v>Other</v>
      </c>
      <c r="H28">
        <f t="shared" ca="1" si="27"/>
        <v>2</v>
      </c>
      <c r="I28">
        <f t="shared" ca="1" si="0"/>
        <v>4</v>
      </c>
      <c r="J28">
        <f t="shared" ca="1" si="9"/>
        <v>35691</v>
      </c>
      <c r="K28">
        <f t="shared" ca="1" si="10"/>
        <v>3</v>
      </c>
      <c r="L28" t="str">
        <f ca="1">_xll.XLOOKUP(K28,$AC$8:$AC$17,$AD$8:$AD$17)</f>
        <v>North Legon</v>
      </c>
      <c r="M28">
        <f t="shared" ca="1" si="20"/>
        <v>142764</v>
      </c>
      <c r="N28" s="7">
        <f t="shared" ca="1" si="12"/>
        <v>47635.254468484025</v>
      </c>
      <c r="O28" s="7">
        <f t="shared" ca="1" si="21"/>
        <v>2732.5016662274761</v>
      </c>
      <c r="P28">
        <f t="shared" ca="1" si="14"/>
        <v>788</v>
      </c>
      <c r="Q28" s="7">
        <f t="shared" ca="1" si="22"/>
        <v>51268.092102991774</v>
      </c>
      <c r="R28">
        <f t="shared" ca="1" si="23"/>
        <v>39009.356370565853</v>
      </c>
      <c r="S28" s="7">
        <f t="shared" ca="1" si="24"/>
        <v>184505.85803679333</v>
      </c>
      <c r="T28" s="7">
        <f t="shared" ca="1" si="25"/>
        <v>99691.346571475791</v>
      </c>
      <c r="U28" s="7">
        <f t="shared" ca="1" si="26"/>
        <v>84814.511465317541</v>
      </c>
      <c r="X28" s="1"/>
      <c r="Y28" s="2"/>
      <c r="Z28" s="2"/>
      <c r="AA28" s="2"/>
      <c r="AB28" s="2"/>
      <c r="AC28" s="2"/>
      <c r="AD28" s="2"/>
      <c r="AE28" s="2">
        <f ca="1">IF(Table2[[#This Row],[Gender]]="Male",1,0)</f>
        <v>0</v>
      </c>
      <c r="AF28" s="2">
        <f ca="1">IF(Table2[[#This Row],[Gender]]="Female",1,0)</f>
        <v>1</v>
      </c>
      <c r="AG28" s="2"/>
      <c r="AH28" s="2"/>
      <c r="AI28" s="3"/>
      <c r="AK28" s="1">
        <f ca="1">IF(Table2[[#This Row],[Field of Work]]="Teaching",1,0)</f>
        <v>1</v>
      </c>
      <c r="AL28" s="2">
        <f ca="1">IF(Table2[[#This Row],[Field of Work]]="Agriculture",1,0)</f>
        <v>0</v>
      </c>
      <c r="AM28" s="2">
        <f ca="1">IF(Table2[[#This Row],[Field of Work]]="IT",1,0)</f>
        <v>0</v>
      </c>
      <c r="AN28" s="2">
        <f ca="1">IF(Table2[[#This Row],[Field of Work]]="Construction",1,0)</f>
        <v>0</v>
      </c>
      <c r="AO28" s="2">
        <f ca="1">IF(Table2[[#This Row],[Field of Work]]="Health",1,0)</f>
        <v>0</v>
      </c>
      <c r="AP28" s="2">
        <f ca="1">IF(Table2[[#This Row],[Field of Work]]="General work",1,0)</f>
        <v>0</v>
      </c>
      <c r="AQ28" s="2"/>
      <c r="AR28" s="2"/>
      <c r="AS28" s="2"/>
      <c r="AT28" s="2"/>
      <c r="AU28" s="2"/>
      <c r="AV28" s="3"/>
      <c r="AW28" s="10">
        <f ca="1">IF(Table2[[#This Row],[Residence]]="East Legon",1,0)</f>
        <v>0</v>
      </c>
      <c r="AX28" s="8">
        <f ca="1">IF(Table2[[#This Row],[Residence]]="Trasaco",1,0)</f>
        <v>0</v>
      </c>
      <c r="AY28" s="2">
        <f ca="1">IF(Table2[[#This Row],[Residence]]="North Legon",1,0)</f>
        <v>1</v>
      </c>
      <c r="AZ28" s="2">
        <f ca="1">IF(Table2[[#This Row],[Residence]]="Tema",1,0)</f>
        <v>0</v>
      </c>
      <c r="BA28" s="2">
        <f ca="1">IF(Table2[[#This Row],[Residence]]="Spintex",1,0)</f>
        <v>0</v>
      </c>
      <c r="BB28" s="2">
        <f ca="1">IF(Table2[[#This Row],[Residence]]="Airport Hills",1,0)</f>
        <v>0</v>
      </c>
      <c r="BC28" s="2">
        <f ca="1">IF(Table2[[#This Row],[Residence]]="Oyarifa",1,0)</f>
        <v>0</v>
      </c>
      <c r="BD28" s="2">
        <f ca="1">IF(Table2[[#This Row],[Residence]]="Prampram",1,0)</f>
        <v>0</v>
      </c>
      <c r="BE28" s="2">
        <f ca="1">IF(Table2[[#This Row],[Residence]]="Tse-Addo",1,0)</f>
        <v>0</v>
      </c>
      <c r="BF28" s="2">
        <f ca="1">IF(Table2[[#This Row],[Residence]]="Osu",1,0)</f>
        <v>0</v>
      </c>
      <c r="BG28" s="2"/>
      <c r="BH28" s="2"/>
      <c r="BI28" s="2"/>
      <c r="BJ28" s="2"/>
      <c r="BK28" s="2"/>
      <c r="BL28" s="2"/>
      <c r="BM28" s="2"/>
      <c r="BN28" s="2"/>
      <c r="BO28" s="2"/>
      <c r="BP28" s="3"/>
      <c r="BR28" s="20">
        <f ca="1">Table2[[#This Row],[Cars Value]]/Table2[[#This Row],[Cars]]</f>
        <v>683.12541655686903</v>
      </c>
      <c r="BS28" s="3"/>
      <c r="BT28" s="1">
        <f ca="1">IF(Table2[[#This Row],[Value of Debts]]&gt;$BU$6,1,0)</f>
        <v>0</v>
      </c>
      <c r="BU28" s="2"/>
      <c r="BV28" s="2"/>
      <c r="BW28" s="3"/>
    </row>
    <row r="29" spans="1:75" x14ac:dyDescent="0.25">
      <c r="A29">
        <f t="shared" ca="1" si="3"/>
        <v>2</v>
      </c>
      <c r="B29" t="str">
        <f t="shared" ca="1" si="4"/>
        <v>Female</v>
      </c>
      <c r="C29">
        <f t="shared" ca="1" si="5"/>
        <v>29</v>
      </c>
      <c r="D29">
        <f t="shared" ca="1" si="6"/>
        <v>6</v>
      </c>
      <c r="E29" t="str">
        <f ca="1">_xll.XLOOKUP(D29,$Y$8:$Y$13,$Z$8:$Z$13)</f>
        <v>Agriculture</v>
      </c>
      <c r="F29">
        <f t="shared" ca="1" si="7"/>
        <v>5</v>
      </c>
      <c r="G29" t="str">
        <f ca="1">_xll.XLOOKUP(F29,$AA$8:$AA$12,$AB$8:$AB$12)</f>
        <v>Other</v>
      </c>
      <c r="H29">
        <f t="shared" ca="1" si="27"/>
        <v>1</v>
      </c>
      <c r="I29">
        <f t="shared" ca="1" si="0"/>
        <v>4</v>
      </c>
      <c r="J29">
        <f t="shared" ca="1" si="9"/>
        <v>54444</v>
      </c>
      <c r="K29">
        <f t="shared" ca="1" si="10"/>
        <v>7</v>
      </c>
      <c r="L29" t="str">
        <f ca="1">_xll.XLOOKUP(K29,$AC$8:$AC$17,$AD$8:$AD$17)</f>
        <v>Tema</v>
      </c>
      <c r="M29">
        <f t="shared" ca="1" si="20"/>
        <v>217776</v>
      </c>
      <c r="N29" s="7">
        <f t="shared" ca="1" si="12"/>
        <v>105088.47226014285</v>
      </c>
      <c r="O29" s="7">
        <f t="shared" ca="1" si="21"/>
        <v>143827.85367799137</v>
      </c>
      <c r="P29">
        <f t="shared" ca="1" si="14"/>
        <v>43837</v>
      </c>
      <c r="Q29" s="7">
        <f t="shared" ca="1" si="22"/>
        <v>78083.019836961525</v>
      </c>
      <c r="R29">
        <f t="shared" ca="1" si="23"/>
        <v>16076.768295525324</v>
      </c>
      <c r="S29" s="7">
        <f t="shared" ca="1" si="24"/>
        <v>377680.62197351671</v>
      </c>
      <c r="T29" s="7">
        <f t="shared" ca="1" si="25"/>
        <v>227008.49209710438</v>
      </c>
      <c r="U29" s="7">
        <f t="shared" ca="1" si="26"/>
        <v>150672.12987641233</v>
      </c>
      <c r="X29" s="1"/>
      <c r="Y29" s="2"/>
      <c r="Z29" s="2"/>
      <c r="AA29" s="2"/>
      <c r="AB29" s="2"/>
      <c r="AC29" s="2"/>
      <c r="AD29" s="2"/>
      <c r="AE29" s="2">
        <f ca="1">IF(Table2[[#This Row],[Gender]]="Male",1,0)</f>
        <v>0</v>
      </c>
      <c r="AF29" s="2">
        <f ca="1">IF(Table2[[#This Row],[Gender]]="Female",1,0)</f>
        <v>1</v>
      </c>
      <c r="AG29" s="2"/>
      <c r="AH29" s="2"/>
      <c r="AI29" s="3"/>
      <c r="AK29" s="1">
        <f ca="1">IF(Table2[[#This Row],[Field of Work]]="Teaching",1,0)</f>
        <v>0</v>
      </c>
      <c r="AL29" s="2">
        <f ca="1">IF(Table2[[#This Row],[Field of Work]]="Agriculture",1,0)</f>
        <v>1</v>
      </c>
      <c r="AM29" s="2">
        <f ca="1">IF(Table2[[#This Row],[Field of Work]]="IT",1,0)</f>
        <v>0</v>
      </c>
      <c r="AN29" s="2">
        <f ca="1">IF(Table2[[#This Row],[Field of Work]]="Construction",1,0)</f>
        <v>0</v>
      </c>
      <c r="AO29" s="2">
        <f ca="1">IF(Table2[[#This Row],[Field of Work]]="Health",1,0)</f>
        <v>0</v>
      </c>
      <c r="AP29" s="2">
        <f ca="1">IF(Table2[[#This Row],[Field of Work]]="General work",1,0)</f>
        <v>0</v>
      </c>
      <c r="AQ29" s="2"/>
      <c r="AR29" s="2"/>
      <c r="AS29" s="2"/>
      <c r="AT29" s="2"/>
      <c r="AU29" s="2"/>
      <c r="AV29" s="3"/>
      <c r="AW29" s="10">
        <f ca="1">IF(Table2[[#This Row],[Residence]]="East Legon",1,0)</f>
        <v>0</v>
      </c>
      <c r="AX29" s="8">
        <f ca="1">IF(Table2[[#This Row],[Residence]]="Trasaco",1,0)</f>
        <v>0</v>
      </c>
      <c r="AY29" s="2">
        <f ca="1">IF(Table2[[#This Row],[Residence]]="North Legon",1,0)</f>
        <v>0</v>
      </c>
      <c r="AZ29" s="2">
        <f ca="1">IF(Table2[[#This Row],[Residence]]="Tema",1,0)</f>
        <v>1</v>
      </c>
      <c r="BA29" s="2">
        <f ca="1">IF(Table2[[#This Row],[Residence]]="Spintex",1,0)</f>
        <v>0</v>
      </c>
      <c r="BB29" s="2">
        <f ca="1">IF(Table2[[#This Row],[Residence]]="Airport Hills",1,0)</f>
        <v>0</v>
      </c>
      <c r="BC29" s="2">
        <f ca="1">IF(Table2[[#This Row],[Residence]]="Oyarifa",1,0)</f>
        <v>0</v>
      </c>
      <c r="BD29" s="2">
        <f ca="1">IF(Table2[[#This Row],[Residence]]="Prampram",1,0)</f>
        <v>0</v>
      </c>
      <c r="BE29" s="2">
        <f ca="1">IF(Table2[[#This Row],[Residence]]="Tse-Addo",1,0)</f>
        <v>0</v>
      </c>
      <c r="BF29" s="2">
        <f ca="1">IF(Table2[[#This Row],[Residence]]="Osu",1,0)</f>
        <v>0</v>
      </c>
      <c r="BG29" s="2"/>
      <c r="BH29" s="2"/>
      <c r="BI29" s="2"/>
      <c r="BJ29" s="2"/>
      <c r="BK29" s="2"/>
      <c r="BL29" s="2"/>
      <c r="BM29" s="2"/>
      <c r="BN29" s="2"/>
      <c r="BO29" s="2"/>
      <c r="BP29" s="3"/>
      <c r="BR29" s="20">
        <f ca="1">Table2[[#This Row],[Cars Value]]/Table2[[#This Row],[Cars]]</f>
        <v>35956.963419497843</v>
      </c>
      <c r="BS29" s="3"/>
      <c r="BT29" s="1">
        <f ca="1">IF(Table2[[#This Row],[Value of Debts]]&gt;$BU$6,1,0)</f>
        <v>1</v>
      </c>
      <c r="BU29" s="2"/>
      <c r="BV29" s="2"/>
      <c r="BW29" s="3"/>
    </row>
    <row r="30" spans="1:75" x14ac:dyDescent="0.25">
      <c r="A30">
        <f t="shared" ca="1" si="3"/>
        <v>2</v>
      </c>
      <c r="B30" t="str">
        <f t="shared" ca="1" si="4"/>
        <v>Female</v>
      </c>
      <c r="C30">
        <f t="shared" ca="1" si="5"/>
        <v>36</v>
      </c>
      <c r="D30">
        <f t="shared" ca="1" si="6"/>
        <v>3</v>
      </c>
      <c r="E30" t="str">
        <f ca="1">_xll.XLOOKUP(D30,$Y$8:$Y$13,$Z$8:$Z$13)</f>
        <v>Teaching</v>
      </c>
      <c r="F30">
        <f t="shared" ca="1" si="7"/>
        <v>4</v>
      </c>
      <c r="G30" t="str">
        <f ca="1">_xll.XLOOKUP(F30,$AA$8:$AA$12,$AB$8:$AB$12)</f>
        <v>Techical</v>
      </c>
      <c r="H30">
        <f t="shared" ca="1" si="27"/>
        <v>1</v>
      </c>
      <c r="I30">
        <f t="shared" ca="1" si="0"/>
        <v>2</v>
      </c>
      <c r="J30">
        <f t="shared" ca="1" si="9"/>
        <v>71628</v>
      </c>
      <c r="K30">
        <f t="shared" ca="1" si="10"/>
        <v>5</v>
      </c>
      <c r="L30" t="str">
        <f ca="1">_xll.XLOOKUP(K30,$AC$8:$AC$17,$AD$8:$AD$17)</f>
        <v>Airport Hills</v>
      </c>
      <c r="M30">
        <f t="shared" ca="1" si="20"/>
        <v>358140</v>
      </c>
      <c r="N30" s="7">
        <f t="shared" ca="1" si="12"/>
        <v>99883.472044921582</v>
      </c>
      <c r="O30" s="7">
        <f t="shared" ca="1" si="21"/>
        <v>81037.491913573322</v>
      </c>
      <c r="P30">
        <f t="shared" ca="1" si="14"/>
        <v>34376</v>
      </c>
      <c r="Q30" s="7">
        <f t="shared" ca="1" si="22"/>
        <v>28275.907520467794</v>
      </c>
      <c r="R30">
        <f t="shared" ca="1" si="23"/>
        <v>57983.603530785149</v>
      </c>
      <c r="S30" s="7">
        <f t="shared" ca="1" si="24"/>
        <v>497161.09544435848</v>
      </c>
      <c r="T30" s="7">
        <f t="shared" ca="1" si="25"/>
        <v>162535.37956538939</v>
      </c>
      <c r="U30" s="7">
        <f t="shared" ca="1" si="26"/>
        <v>334625.71587896906</v>
      </c>
      <c r="X30" s="1"/>
      <c r="Y30" s="2"/>
      <c r="Z30" s="2"/>
      <c r="AA30" s="2"/>
      <c r="AB30" s="2"/>
      <c r="AC30" s="2"/>
      <c r="AD30" s="2"/>
      <c r="AE30" s="2">
        <f ca="1">IF(Table2[[#This Row],[Gender]]="Male",1,0)</f>
        <v>0</v>
      </c>
      <c r="AF30" s="2">
        <f ca="1">IF(Table2[[#This Row],[Gender]]="Female",1,0)</f>
        <v>1</v>
      </c>
      <c r="AG30" s="2"/>
      <c r="AH30" s="2"/>
      <c r="AI30" s="3"/>
      <c r="AK30" s="1">
        <f ca="1">IF(Table2[[#This Row],[Field of Work]]="Teaching",1,0)</f>
        <v>1</v>
      </c>
      <c r="AL30" s="2">
        <f ca="1">IF(Table2[[#This Row],[Field of Work]]="Agriculture",1,0)</f>
        <v>0</v>
      </c>
      <c r="AM30" s="2">
        <f ca="1">IF(Table2[[#This Row],[Field of Work]]="IT",1,0)</f>
        <v>0</v>
      </c>
      <c r="AN30" s="2">
        <f ca="1">IF(Table2[[#This Row],[Field of Work]]="Construction",1,0)</f>
        <v>0</v>
      </c>
      <c r="AO30" s="2">
        <f ca="1">IF(Table2[[#This Row],[Field of Work]]="Health",1,0)</f>
        <v>0</v>
      </c>
      <c r="AP30" s="2">
        <f ca="1">IF(Table2[[#This Row],[Field of Work]]="General work",1,0)</f>
        <v>0</v>
      </c>
      <c r="AQ30" s="2"/>
      <c r="AR30" s="2"/>
      <c r="AS30" s="2"/>
      <c r="AT30" s="2"/>
      <c r="AU30" s="2"/>
      <c r="AV30" s="3"/>
      <c r="AW30" s="10">
        <f ca="1">IF(Table2[[#This Row],[Residence]]="East Legon",1,0)</f>
        <v>0</v>
      </c>
      <c r="AX30" s="8">
        <f ca="1">IF(Table2[[#This Row],[Residence]]="Trasaco",1,0)</f>
        <v>0</v>
      </c>
      <c r="AY30" s="2">
        <f ca="1">IF(Table2[[#This Row],[Residence]]="North Legon",1,0)</f>
        <v>0</v>
      </c>
      <c r="AZ30" s="2">
        <f ca="1">IF(Table2[[#This Row],[Residence]]="Tema",1,0)</f>
        <v>0</v>
      </c>
      <c r="BA30" s="2">
        <f ca="1">IF(Table2[[#This Row],[Residence]]="Spintex",1,0)</f>
        <v>0</v>
      </c>
      <c r="BB30" s="2">
        <f ca="1">IF(Table2[[#This Row],[Residence]]="Airport Hills",1,0)</f>
        <v>1</v>
      </c>
      <c r="BC30" s="2">
        <f ca="1">IF(Table2[[#This Row],[Residence]]="Oyarifa",1,0)</f>
        <v>0</v>
      </c>
      <c r="BD30" s="2">
        <f ca="1">IF(Table2[[#This Row],[Residence]]="Prampram",1,0)</f>
        <v>0</v>
      </c>
      <c r="BE30" s="2">
        <f ca="1">IF(Table2[[#This Row],[Residence]]="Tse-Addo",1,0)</f>
        <v>0</v>
      </c>
      <c r="BF30" s="2">
        <f ca="1">IF(Table2[[#This Row],[Residence]]="Osu",1,0)</f>
        <v>0</v>
      </c>
      <c r="BG30" s="2"/>
      <c r="BH30" s="2"/>
      <c r="BI30" s="2"/>
      <c r="BJ30" s="2"/>
      <c r="BK30" s="2"/>
      <c r="BL30" s="2"/>
      <c r="BM30" s="2"/>
      <c r="BN30" s="2"/>
      <c r="BO30" s="2"/>
      <c r="BP30" s="3"/>
      <c r="BR30" s="20">
        <f ca="1">Table2[[#This Row],[Cars Value]]/Table2[[#This Row],[Cars]]</f>
        <v>40518.745956786661</v>
      </c>
      <c r="BS30" s="3"/>
      <c r="BT30" s="1">
        <f ca="1">IF(Table2[[#This Row],[Value of Debts]]&gt;$BU$6,1,0)</f>
        <v>1</v>
      </c>
      <c r="BU30" s="2"/>
      <c r="BV30" s="2"/>
      <c r="BW30" s="3"/>
    </row>
    <row r="31" spans="1:75" x14ac:dyDescent="0.25">
      <c r="A31">
        <f t="shared" ca="1" si="3"/>
        <v>1</v>
      </c>
      <c r="B31" t="str">
        <f t="shared" ca="1" si="4"/>
        <v>Male</v>
      </c>
      <c r="C31">
        <f t="shared" ca="1" si="5"/>
        <v>29</v>
      </c>
      <c r="D31">
        <f t="shared" ca="1" si="6"/>
        <v>4</v>
      </c>
      <c r="E31" t="str">
        <f ca="1">_xll.XLOOKUP(D31,$Y$8:$Y$13,$Z$8:$Z$13)</f>
        <v>IT</v>
      </c>
      <c r="F31">
        <f t="shared" ca="1" si="7"/>
        <v>4</v>
      </c>
      <c r="G31" t="str">
        <f ca="1">_xll.XLOOKUP(F31,$AA$8:$AA$12,$AB$8:$AB$12)</f>
        <v>Techical</v>
      </c>
      <c r="H31">
        <f t="shared" ca="1" si="27"/>
        <v>2</v>
      </c>
      <c r="I31">
        <f t="shared" ca="1" si="0"/>
        <v>1</v>
      </c>
      <c r="J31">
        <f t="shared" ca="1" si="9"/>
        <v>68275</v>
      </c>
      <c r="K31">
        <f t="shared" ca="1" si="10"/>
        <v>1</v>
      </c>
      <c r="L31" t="str">
        <f ca="1">_xll.XLOOKUP(K31,$AC$8:$AC$17,$AD$8:$AD$17)</f>
        <v>East Legon</v>
      </c>
      <c r="M31">
        <f t="shared" ca="1" si="20"/>
        <v>341375</v>
      </c>
      <c r="N31" s="7">
        <f t="shared" ca="1" si="12"/>
        <v>139380.70073434655</v>
      </c>
      <c r="O31" s="7">
        <f t="shared" ca="1" si="21"/>
        <v>25174.43292136399</v>
      </c>
      <c r="P31">
        <f t="shared" ca="1" si="14"/>
        <v>22784</v>
      </c>
      <c r="Q31" s="7">
        <f t="shared" ca="1" si="22"/>
        <v>105156.75712520276</v>
      </c>
      <c r="R31">
        <f t="shared" ca="1" si="23"/>
        <v>48758.260020540445</v>
      </c>
      <c r="S31" s="7">
        <f t="shared" ca="1" si="24"/>
        <v>415307.69294190442</v>
      </c>
      <c r="T31" s="7">
        <f t="shared" ca="1" si="25"/>
        <v>267321.45785954932</v>
      </c>
      <c r="U31" s="7">
        <f t="shared" ca="1" si="26"/>
        <v>147986.2350823551</v>
      </c>
      <c r="X31" s="1"/>
      <c r="Y31" s="2"/>
      <c r="Z31" s="2"/>
      <c r="AA31" s="2"/>
      <c r="AB31" s="2"/>
      <c r="AC31" s="2"/>
      <c r="AD31" s="2"/>
      <c r="AE31" s="2">
        <f ca="1">IF(Table2[[#This Row],[Gender]]="Male",1,0)</f>
        <v>1</v>
      </c>
      <c r="AF31" s="2">
        <f ca="1">IF(Table2[[#This Row],[Gender]]="Female",1,0)</f>
        <v>0</v>
      </c>
      <c r="AG31" s="2"/>
      <c r="AH31" s="2"/>
      <c r="AI31" s="3"/>
      <c r="AK31" s="1">
        <f ca="1">IF(Table2[[#This Row],[Field of Work]]="Teaching",1,0)</f>
        <v>0</v>
      </c>
      <c r="AL31" s="2">
        <f ca="1">IF(Table2[[#This Row],[Field of Work]]="Agriculture",1,0)</f>
        <v>0</v>
      </c>
      <c r="AM31" s="2">
        <f ca="1">IF(Table2[[#This Row],[Field of Work]]="IT",1,0)</f>
        <v>1</v>
      </c>
      <c r="AN31" s="2">
        <f ca="1">IF(Table2[[#This Row],[Field of Work]]="Construction",1,0)</f>
        <v>0</v>
      </c>
      <c r="AO31" s="2">
        <f ca="1">IF(Table2[[#This Row],[Field of Work]]="Health",1,0)</f>
        <v>0</v>
      </c>
      <c r="AP31" s="2">
        <f ca="1">IF(Table2[[#This Row],[Field of Work]]="General work",1,0)</f>
        <v>0</v>
      </c>
      <c r="AQ31" s="2"/>
      <c r="AR31" s="2"/>
      <c r="AS31" s="2"/>
      <c r="AT31" s="2"/>
      <c r="AU31" s="2"/>
      <c r="AV31" s="3"/>
      <c r="AW31" s="10">
        <f ca="1">IF(Table2[[#This Row],[Residence]]="East Legon",1,0)</f>
        <v>1</v>
      </c>
      <c r="AX31" s="8">
        <f ca="1">IF(Table2[[#This Row],[Residence]]="Trasaco",1,0)</f>
        <v>0</v>
      </c>
      <c r="AY31" s="2">
        <f ca="1">IF(Table2[[#This Row],[Residence]]="North Legon",1,0)</f>
        <v>0</v>
      </c>
      <c r="AZ31" s="2">
        <f ca="1">IF(Table2[[#This Row],[Residence]]="Tema",1,0)</f>
        <v>0</v>
      </c>
      <c r="BA31" s="2">
        <f ca="1">IF(Table2[[#This Row],[Residence]]="Spintex",1,0)</f>
        <v>0</v>
      </c>
      <c r="BB31" s="2">
        <f ca="1">IF(Table2[[#This Row],[Residence]]="Airport Hills",1,0)</f>
        <v>0</v>
      </c>
      <c r="BC31" s="2">
        <f ca="1">IF(Table2[[#This Row],[Residence]]="Oyarifa",1,0)</f>
        <v>0</v>
      </c>
      <c r="BD31" s="2">
        <f ca="1">IF(Table2[[#This Row],[Residence]]="Prampram",1,0)</f>
        <v>0</v>
      </c>
      <c r="BE31" s="2">
        <f ca="1">IF(Table2[[#This Row],[Residence]]="Tse-Addo",1,0)</f>
        <v>0</v>
      </c>
      <c r="BF31" s="2">
        <f ca="1">IF(Table2[[#This Row],[Residence]]="Osu",1,0)</f>
        <v>0</v>
      </c>
      <c r="BG31" s="2"/>
      <c r="BH31" s="2"/>
      <c r="BI31" s="2"/>
      <c r="BJ31" s="2"/>
      <c r="BK31" s="2"/>
      <c r="BL31" s="2"/>
      <c r="BM31" s="2"/>
      <c r="BN31" s="2"/>
      <c r="BO31" s="2"/>
      <c r="BP31" s="3"/>
      <c r="BR31" s="20">
        <f ca="1">Table2[[#This Row],[Cars Value]]/Table2[[#This Row],[Cars]]</f>
        <v>25174.43292136399</v>
      </c>
      <c r="BS31" s="3"/>
      <c r="BT31" s="1">
        <f ca="1">IF(Table2[[#This Row],[Value of Debts]]&gt;$BU$6,1,0)</f>
        <v>1</v>
      </c>
      <c r="BU31" s="2"/>
      <c r="BV31" s="2"/>
      <c r="BW31" s="3"/>
    </row>
    <row r="32" spans="1:75" x14ac:dyDescent="0.25">
      <c r="A32">
        <f t="shared" ca="1" si="3"/>
        <v>2</v>
      </c>
      <c r="B32" t="str">
        <f t="shared" ca="1" si="4"/>
        <v>Female</v>
      </c>
      <c r="C32">
        <f t="shared" ca="1" si="5"/>
        <v>33</v>
      </c>
      <c r="D32">
        <f t="shared" ca="1" si="6"/>
        <v>1</v>
      </c>
      <c r="E32" t="str">
        <f ca="1">_xll.XLOOKUP(D32,$Y$8:$Y$13,$Z$8:$Z$13)</f>
        <v>Health</v>
      </c>
      <c r="F32">
        <f t="shared" ca="1" si="7"/>
        <v>2</v>
      </c>
      <c r="G32" t="str">
        <f ca="1">_xll.XLOOKUP(F32,$AA$8:$AA$12,$AB$8:$AB$12)</f>
        <v>College</v>
      </c>
      <c r="H32">
        <f t="shared" ca="1" si="27"/>
        <v>4</v>
      </c>
      <c r="I32">
        <f t="shared" ca="1" si="0"/>
        <v>4</v>
      </c>
      <c r="J32">
        <f t="shared" ca="1" si="9"/>
        <v>42173</v>
      </c>
      <c r="K32">
        <f t="shared" ca="1" si="10"/>
        <v>7</v>
      </c>
      <c r="L32" t="str">
        <f ca="1">_xll.XLOOKUP(K32,$AC$8:$AC$17,$AD$8:$AD$17)</f>
        <v>Tema</v>
      </c>
      <c r="M32">
        <f t="shared" ca="1" si="20"/>
        <v>253038</v>
      </c>
      <c r="N32" s="7">
        <f t="shared" ca="1" si="12"/>
        <v>53691.016443907632</v>
      </c>
      <c r="O32" s="7">
        <f t="shared" ca="1" si="21"/>
        <v>57789.787740888081</v>
      </c>
      <c r="P32">
        <f t="shared" ca="1" si="14"/>
        <v>29909</v>
      </c>
      <c r="Q32" s="7">
        <f t="shared" ca="1" si="22"/>
        <v>60565.621022243206</v>
      </c>
      <c r="R32">
        <f t="shared" ca="1" si="23"/>
        <v>22891.842539030007</v>
      </c>
      <c r="S32" s="7">
        <f t="shared" ca="1" si="24"/>
        <v>333719.63027991808</v>
      </c>
      <c r="T32" s="7">
        <f t="shared" ca="1" si="25"/>
        <v>144165.63746615083</v>
      </c>
      <c r="U32" s="7">
        <f t="shared" ca="1" si="26"/>
        <v>189553.99281376725</v>
      </c>
      <c r="X32" s="1"/>
      <c r="Y32" s="2"/>
      <c r="Z32" s="2"/>
      <c r="AA32" s="2"/>
      <c r="AB32" s="2"/>
      <c r="AC32" s="2"/>
      <c r="AD32" s="2"/>
      <c r="AE32" s="2">
        <f ca="1">IF(Table2[[#This Row],[Gender]]="Male",1,0)</f>
        <v>0</v>
      </c>
      <c r="AF32" s="2">
        <f ca="1">IF(Table2[[#This Row],[Gender]]="Female",1,0)</f>
        <v>1</v>
      </c>
      <c r="AG32" s="2"/>
      <c r="AH32" s="2"/>
      <c r="AI32" s="3"/>
      <c r="AK32" s="1">
        <f ca="1">IF(Table2[[#This Row],[Field of Work]]="Teaching",1,0)</f>
        <v>0</v>
      </c>
      <c r="AL32" s="2">
        <f ca="1">IF(Table2[[#This Row],[Field of Work]]="Agriculture",1,0)</f>
        <v>0</v>
      </c>
      <c r="AM32" s="2">
        <f ca="1">IF(Table2[[#This Row],[Field of Work]]="IT",1,0)</f>
        <v>0</v>
      </c>
      <c r="AN32" s="2">
        <f ca="1">IF(Table2[[#This Row],[Field of Work]]="Construction",1,0)</f>
        <v>0</v>
      </c>
      <c r="AO32" s="2">
        <f ca="1">IF(Table2[[#This Row],[Field of Work]]="Health",1,0)</f>
        <v>1</v>
      </c>
      <c r="AP32" s="2">
        <f ca="1">IF(Table2[[#This Row],[Field of Work]]="General work",1,0)</f>
        <v>0</v>
      </c>
      <c r="AQ32" s="2"/>
      <c r="AR32" s="2"/>
      <c r="AS32" s="2"/>
      <c r="AT32" s="2"/>
      <c r="AU32" s="2"/>
      <c r="AV32" s="3"/>
      <c r="AW32" s="10">
        <f ca="1">IF(Table2[[#This Row],[Residence]]="East Legon",1,0)</f>
        <v>0</v>
      </c>
      <c r="AX32" s="8">
        <f ca="1">IF(Table2[[#This Row],[Residence]]="Trasaco",1,0)</f>
        <v>0</v>
      </c>
      <c r="AY32" s="2">
        <f ca="1">IF(Table2[[#This Row],[Residence]]="North Legon",1,0)</f>
        <v>0</v>
      </c>
      <c r="AZ32" s="2">
        <f ca="1">IF(Table2[[#This Row],[Residence]]="Tema",1,0)</f>
        <v>1</v>
      </c>
      <c r="BA32" s="2">
        <f ca="1">IF(Table2[[#This Row],[Residence]]="Spintex",1,0)</f>
        <v>0</v>
      </c>
      <c r="BB32" s="2">
        <f ca="1">IF(Table2[[#This Row],[Residence]]="Airport Hills",1,0)</f>
        <v>0</v>
      </c>
      <c r="BC32" s="2">
        <f ca="1">IF(Table2[[#This Row],[Residence]]="Oyarifa",1,0)</f>
        <v>0</v>
      </c>
      <c r="BD32" s="2">
        <f ca="1">IF(Table2[[#This Row],[Residence]]="Prampram",1,0)</f>
        <v>0</v>
      </c>
      <c r="BE32" s="2">
        <f ca="1">IF(Table2[[#This Row],[Residence]]="Tse-Addo",1,0)</f>
        <v>0</v>
      </c>
      <c r="BF32" s="2">
        <f ca="1">IF(Table2[[#This Row],[Residence]]="Osu",1,0)</f>
        <v>0</v>
      </c>
      <c r="BG32" s="2"/>
      <c r="BH32" s="2"/>
      <c r="BI32" s="2"/>
      <c r="BJ32" s="2"/>
      <c r="BK32" s="2"/>
      <c r="BL32" s="2"/>
      <c r="BM32" s="2"/>
      <c r="BN32" s="2"/>
      <c r="BO32" s="2"/>
      <c r="BP32" s="3"/>
      <c r="BR32" s="20">
        <f ca="1">Table2[[#This Row],[Cars Value]]/Table2[[#This Row],[Cars]]</f>
        <v>14447.44693522202</v>
      </c>
      <c r="BS32" s="3"/>
      <c r="BT32" s="1">
        <f ca="1">IF(Table2[[#This Row],[Value of Debts]]&gt;$BU$6,1,0)</f>
        <v>1</v>
      </c>
      <c r="BU32" s="2"/>
      <c r="BV32" s="2"/>
      <c r="BW32" s="3"/>
    </row>
    <row r="33" spans="1:75" x14ac:dyDescent="0.25">
      <c r="A33">
        <f t="shared" ca="1" si="3"/>
        <v>2</v>
      </c>
      <c r="B33" t="str">
        <f t="shared" ca="1" si="4"/>
        <v>Female</v>
      </c>
      <c r="C33">
        <f t="shared" ca="1" si="5"/>
        <v>34</v>
      </c>
      <c r="D33">
        <f t="shared" ca="1" si="6"/>
        <v>1</v>
      </c>
      <c r="E33" t="str">
        <f ca="1">_xll.XLOOKUP(D33,$Y$8:$Y$13,$Z$8:$Z$13)</f>
        <v>Health</v>
      </c>
      <c r="F33">
        <f t="shared" ca="1" si="7"/>
        <v>5</v>
      </c>
      <c r="G33" t="str">
        <f ca="1">_xll.XLOOKUP(F33,$AA$8:$AA$12,$AB$8:$AB$12)</f>
        <v>Other</v>
      </c>
      <c r="H33">
        <f t="shared" ca="1" si="27"/>
        <v>1</v>
      </c>
      <c r="I33">
        <f t="shared" ca="1" si="0"/>
        <v>3</v>
      </c>
      <c r="J33">
        <f t="shared" ca="1" si="9"/>
        <v>46561</v>
      </c>
      <c r="K33">
        <f t="shared" ca="1" si="10"/>
        <v>9</v>
      </c>
      <c r="L33" t="str">
        <f ca="1">_xll.XLOOKUP(K33,$AC$8:$AC$17,$AD$8:$AD$17)</f>
        <v>Prampram</v>
      </c>
      <c r="M33">
        <f t="shared" ca="1" si="20"/>
        <v>139683</v>
      </c>
      <c r="N33" s="7">
        <f t="shared" ca="1" si="12"/>
        <v>17006.457847938473</v>
      </c>
      <c r="O33" s="7">
        <f t="shared" ca="1" si="21"/>
        <v>117632.43997674927</v>
      </c>
      <c r="P33">
        <f t="shared" ca="1" si="14"/>
        <v>79681</v>
      </c>
      <c r="Q33" s="7">
        <f t="shared" ca="1" si="22"/>
        <v>40043.946715941194</v>
      </c>
      <c r="R33">
        <f t="shared" ca="1" si="23"/>
        <v>45652.710757876965</v>
      </c>
      <c r="S33" s="7">
        <f t="shared" ca="1" si="24"/>
        <v>302968.15073462622</v>
      </c>
      <c r="T33" s="7">
        <f t="shared" ca="1" si="25"/>
        <v>136731.40456387965</v>
      </c>
      <c r="U33" s="7">
        <f t="shared" ca="1" si="26"/>
        <v>166236.74617074657</v>
      </c>
      <c r="X33" s="1"/>
      <c r="Y33" s="2"/>
      <c r="Z33" s="2"/>
      <c r="AA33" s="2"/>
      <c r="AB33" s="2"/>
      <c r="AC33" s="2"/>
      <c r="AD33" s="2"/>
      <c r="AE33" s="2">
        <f ca="1">IF(Table2[[#This Row],[Gender]]="Male",1,0)</f>
        <v>0</v>
      </c>
      <c r="AF33" s="2">
        <f ca="1">IF(Table2[[#This Row],[Gender]]="Female",1,0)</f>
        <v>1</v>
      </c>
      <c r="AG33" s="2"/>
      <c r="AH33" s="2"/>
      <c r="AI33" s="3"/>
      <c r="AK33" s="1">
        <f ca="1">IF(Table2[[#This Row],[Field of Work]]="Teaching",1,0)</f>
        <v>0</v>
      </c>
      <c r="AL33" s="2">
        <f ca="1">IF(Table2[[#This Row],[Field of Work]]="Agriculture",1,0)</f>
        <v>0</v>
      </c>
      <c r="AM33" s="2">
        <f ca="1">IF(Table2[[#This Row],[Field of Work]]="IT",1,0)</f>
        <v>0</v>
      </c>
      <c r="AN33" s="2">
        <f ca="1">IF(Table2[[#This Row],[Field of Work]]="Construction",1,0)</f>
        <v>0</v>
      </c>
      <c r="AO33" s="2">
        <f ca="1">IF(Table2[[#This Row],[Field of Work]]="Health",1,0)</f>
        <v>1</v>
      </c>
      <c r="AP33" s="2">
        <f ca="1">IF(Table2[[#This Row],[Field of Work]]="General work",1,0)</f>
        <v>0</v>
      </c>
      <c r="AQ33" s="2"/>
      <c r="AR33" s="2"/>
      <c r="AS33" s="2"/>
      <c r="AT33" s="2"/>
      <c r="AU33" s="2"/>
      <c r="AV33" s="3"/>
      <c r="AW33" s="10">
        <f ca="1">IF(Table2[[#This Row],[Residence]]="East Legon",1,0)</f>
        <v>0</v>
      </c>
      <c r="AX33" s="8">
        <f ca="1">IF(Table2[[#This Row],[Residence]]="Trasaco",1,0)</f>
        <v>0</v>
      </c>
      <c r="AY33" s="2">
        <f ca="1">IF(Table2[[#This Row],[Residence]]="North Legon",1,0)</f>
        <v>0</v>
      </c>
      <c r="AZ33" s="2">
        <f ca="1">IF(Table2[[#This Row],[Residence]]="Tema",1,0)</f>
        <v>0</v>
      </c>
      <c r="BA33" s="2">
        <f ca="1">IF(Table2[[#This Row],[Residence]]="Spintex",1,0)</f>
        <v>0</v>
      </c>
      <c r="BB33" s="2">
        <f ca="1">IF(Table2[[#This Row],[Residence]]="Airport Hills",1,0)</f>
        <v>0</v>
      </c>
      <c r="BC33" s="2">
        <f ca="1">IF(Table2[[#This Row],[Residence]]="Oyarifa",1,0)</f>
        <v>0</v>
      </c>
      <c r="BD33" s="2">
        <f ca="1">IF(Table2[[#This Row],[Residence]]="Prampram",1,0)</f>
        <v>1</v>
      </c>
      <c r="BE33" s="2">
        <f ca="1">IF(Table2[[#This Row],[Residence]]="Tse-Addo",1,0)</f>
        <v>0</v>
      </c>
      <c r="BF33" s="2">
        <f ca="1">IF(Table2[[#This Row],[Residence]]="Osu",1,0)</f>
        <v>0</v>
      </c>
      <c r="BG33" s="2"/>
      <c r="BH33" s="2"/>
      <c r="BI33" s="2"/>
      <c r="BJ33" s="2"/>
      <c r="BK33" s="2"/>
      <c r="BL33" s="2"/>
      <c r="BM33" s="2"/>
      <c r="BN33" s="2"/>
      <c r="BO33" s="2"/>
      <c r="BP33" s="3"/>
      <c r="BR33" s="20">
        <f ca="1">Table2[[#This Row],[Cars Value]]/Table2[[#This Row],[Cars]]</f>
        <v>39210.813325583091</v>
      </c>
      <c r="BS33" s="3"/>
      <c r="BT33" s="1">
        <f ca="1">IF(Table2[[#This Row],[Value of Debts]]&gt;$BU$6,1,0)</f>
        <v>1</v>
      </c>
      <c r="BU33" s="2"/>
      <c r="BV33" s="2"/>
      <c r="BW33" s="3"/>
    </row>
    <row r="34" spans="1:75" x14ac:dyDescent="0.25">
      <c r="A34">
        <f t="shared" ca="1" si="3"/>
        <v>1</v>
      </c>
      <c r="B34" t="str">
        <f t="shared" ca="1" si="4"/>
        <v>Male</v>
      </c>
      <c r="C34">
        <f t="shared" ca="1" si="5"/>
        <v>27</v>
      </c>
      <c r="D34">
        <f t="shared" ca="1" si="6"/>
        <v>5</v>
      </c>
      <c r="E34" t="str">
        <f ca="1">_xll.XLOOKUP(D34,$Y$8:$Y$13,$Z$8:$Z$13)</f>
        <v>General work</v>
      </c>
      <c r="F34">
        <f t="shared" ca="1" si="7"/>
        <v>3</v>
      </c>
      <c r="G34" t="str">
        <f ca="1">_xll.XLOOKUP(F34,$AA$8:$AA$12,$AB$8:$AB$12)</f>
        <v>University</v>
      </c>
      <c r="H34">
        <f t="shared" ca="1" si="27"/>
        <v>4</v>
      </c>
      <c r="I34">
        <f t="shared" ca="1" si="0"/>
        <v>1</v>
      </c>
      <c r="J34">
        <f t="shared" ca="1" si="9"/>
        <v>50034</v>
      </c>
      <c r="K34">
        <f t="shared" ca="1" si="10"/>
        <v>7</v>
      </c>
      <c r="L34" t="str">
        <f ca="1">_xll.XLOOKUP(K34,$AC$8:$AC$17,$AD$8:$AD$17)</f>
        <v>Tema</v>
      </c>
      <c r="M34">
        <f t="shared" ca="1" si="20"/>
        <v>250170</v>
      </c>
      <c r="N34" s="7">
        <f t="shared" ca="1" si="12"/>
        <v>174983.74358967438</v>
      </c>
      <c r="O34" s="7">
        <f t="shared" ca="1" si="21"/>
        <v>20217.542389540409</v>
      </c>
      <c r="P34">
        <f t="shared" ca="1" si="14"/>
        <v>16372</v>
      </c>
      <c r="Q34" s="7">
        <f t="shared" ca="1" si="22"/>
        <v>21536.841739044372</v>
      </c>
      <c r="R34">
        <f t="shared" ca="1" si="23"/>
        <v>6334.783304493686</v>
      </c>
      <c r="S34" s="7">
        <f t="shared" ca="1" si="24"/>
        <v>276722.32569403411</v>
      </c>
      <c r="T34" s="7">
        <f t="shared" ca="1" si="25"/>
        <v>212892.58532871876</v>
      </c>
      <c r="U34" s="7">
        <f t="shared" ca="1" si="26"/>
        <v>63829.740365315345</v>
      </c>
      <c r="X34" s="1"/>
      <c r="Y34" s="2"/>
      <c r="Z34" s="2"/>
      <c r="AA34" s="2"/>
      <c r="AB34" s="2"/>
      <c r="AC34" s="2"/>
      <c r="AD34" s="2"/>
      <c r="AE34" s="2">
        <f ca="1">IF(Table2[[#This Row],[Gender]]="Male",1,0)</f>
        <v>1</v>
      </c>
      <c r="AF34" s="2">
        <f ca="1">IF(Table2[[#This Row],[Gender]]="Female",1,0)</f>
        <v>0</v>
      </c>
      <c r="AG34" s="2"/>
      <c r="AH34" s="2"/>
      <c r="AI34" s="3"/>
      <c r="AK34" s="1">
        <f ca="1">IF(Table2[[#This Row],[Field of Work]]="Teaching",1,0)</f>
        <v>0</v>
      </c>
      <c r="AL34" s="2">
        <f ca="1">IF(Table2[[#This Row],[Field of Work]]="Agriculture",1,0)</f>
        <v>0</v>
      </c>
      <c r="AM34" s="2">
        <f ca="1">IF(Table2[[#This Row],[Field of Work]]="IT",1,0)</f>
        <v>0</v>
      </c>
      <c r="AN34" s="2">
        <f ca="1">IF(Table2[[#This Row],[Field of Work]]="Construction",1,0)</f>
        <v>0</v>
      </c>
      <c r="AO34" s="2">
        <f ca="1">IF(Table2[[#This Row],[Field of Work]]="Health",1,0)</f>
        <v>0</v>
      </c>
      <c r="AP34" s="2">
        <f ca="1">IF(Table2[[#This Row],[Field of Work]]="General work",1,0)</f>
        <v>1</v>
      </c>
      <c r="AQ34" s="2"/>
      <c r="AR34" s="2"/>
      <c r="AS34" s="2"/>
      <c r="AT34" s="2"/>
      <c r="AU34" s="2"/>
      <c r="AV34" s="3"/>
      <c r="AW34" s="10">
        <f ca="1">IF(Table2[[#This Row],[Residence]]="East Legon",1,0)</f>
        <v>0</v>
      </c>
      <c r="AX34" s="8">
        <f ca="1">IF(Table2[[#This Row],[Residence]]="Trasaco",1,0)</f>
        <v>0</v>
      </c>
      <c r="AY34" s="2">
        <f ca="1">IF(Table2[[#This Row],[Residence]]="North Legon",1,0)</f>
        <v>0</v>
      </c>
      <c r="AZ34" s="2">
        <f ca="1">IF(Table2[[#This Row],[Residence]]="Tema",1,0)</f>
        <v>1</v>
      </c>
      <c r="BA34" s="2">
        <f ca="1">IF(Table2[[#This Row],[Residence]]="Spintex",1,0)</f>
        <v>0</v>
      </c>
      <c r="BB34" s="2">
        <f ca="1">IF(Table2[[#This Row],[Residence]]="Airport Hills",1,0)</f>
        <v>0</v>
      </c>
      <c r="BC34" s="2">
        <f ca="1">IF(Table2[[#This Row],[Residence]]="Oyarifa",1,0)</f>
        <v>0</v>
      </c>
      <c r="BD34" s="2">
        <f ca="1">IF(Table2[[#This Row],[Residence]]="Prampram",1,0)</f>
        <v>0</v>
      </c>
      <c r="BE34" s="2">
        <f ca="1">IF(Table2[[#This Row],[Residence]]="Tse-Addo",1,0)</f>
        <v>0</v>
      </c>
      <c r="BF34" s="2">
        <f ca="1">IF(Table2[[#This Row],[Residence]]="Osu",1,0)</f>
        <v>0</v>
      </c>
      <c r="BG34" s="2"/>
      <c r="BH34" s="2"/>
      <c r="BI34" s="2"/>
      <c r="BJ34" s="2"/>
      <c r="BK34" s="2"/>
      <c r="BL34" s="2"/>
      <c r="BM34" s="2"/>
      <c r="BN34" s="2"/>
      <c r="BO34" s="2"/>
      <c r="BP34" s="3"/>
      <c r="BR34" s="20">
        <f ca="1">Table2[[#This Row],[Cars Value]]/Table2[[#This Row],[Cars]]</f>
        <v>20217.542389540409</v>
      </c>
      <c r="BS34" s="3"/>
      <c r="BT34" s="1">
        <f ca="1">IF(Table2[[#This Row],[Value of Debts]]&gt;$BU$6,1,0)</f>
        <v>1</v>
      </c>
      <c r="BU34" s="2"/>
      <c r="BV34" s="2"/>
      <c r="BW34" s="3"/>
    </row>
    <row r="35" spans="1:75" x14ac:dyDescent="0.25">
      <c r="A35">
        <f t="shared" ca="1" si="3"/>
        <v>2</v>
      </c>
      <c r="B35" t="str">
        <f t="shared" ca="1" si="4"/>
        <v>Female</v>
      </c>
      <c r="C35">
        <f t="shared" ca="1" si="5"/>
        <v>35</v>
      </c>
      <c r="D35">
        <f t="shared" ca="1" si="6"/>
        <v>2</v>
      </c>
      <c r="E35" t="str">
        <f ca="1">_xll.XLOOKUP(D35,$Y$8:$Y$13,$Z$8:$Z$13)</f>
        <v>Construction</v>
      </c>
      <c r="F35">
        <f t="shared" ca="1" si="7"/>
        <v>5</v>
      </c>
      <c r="G35" t="str">
        <f ca="1">_xll.XLOOKUP(F35,$AA$8:$AA$12,$AB$8:$AB$12)</f>
        <v>Other</v>
      </c>
      <c r="H35">
        <f t="shared" ca="1" si="27"/>
        <v>0</v>
      </c>
      <c r="I35">
        <f t="shared" ca="1" si="0"/>
        <v>4</v>
      </c>
      <c r="J35">
        <f t="shared" ca="1" si="9"/>
        <v>27165</v>
      </c>
      <c r="K35">
        <f t="shared" ca="1" si="10"/>
        <v>6</v>
      </c>
      <c r="L35" t="str">
        <f ca="1">_xll.XLOOKUP(K35,$AC$8:$AC$17,$AD$8:$AD$17)</f>
        <v>Tse-Addo</v>
      </c>
      <c r="M35">
        <f t="shared" ca="1" si="20"/>
        <v>135825</v>
      </c>
      <c r="N35" s="7">
        <f t="shared" ca="1" si="12"/>
        <v>10035.580087676464</v>
      </c>
      <c r="O35" s="7">
        <f t="shared" ca="1" si="21"/>
        <v>25542.095356361486</v>
      </c>
      <c r="P35">
        <f t="shared" ca="1" si="14"/>
        <v>12493</v>
      </c>
      <c r="Q35" s="7">
        <f t="shared" ca="1" si="22"/>
        <v>50638.279599453366</v>
      </c>
      <c r="R35">
        <f t="shared" ca="1" si="23"/>
        <v>36283.094178439118</v>
      </c>
      <c r="S35" s="7">
        <f t="shared" ca="1" si="24"/>
        <v>197650.18953480059</v>
      </c>
      <c r="T35" s="7">
        <f t="shared" ca="1" si="25"/>
        <v>73166.859687129821</v>
      </c>
      <c r="U35" s="7">
        <f t="shared" ca="1" si="26"/>
        <v>124483.32984767077</v>
      </c>
      <c r="X35" s="1"/>
      <c r="Y35" s="2"/>
      <c r="Z35" s="2"/>
      <c r="AA35" s="2"/>
      <c r="AB35" s="2"/>
      <c r="AC35" s="2"/>
      <c r="AD35" s="2"/>
      <c r="AE35" s="2">
        <f ca="1">IF(Table2[[#This Row],[Gender]]="Male",1,0)</f>
        <v>0</v>
      </c>
      <c r="AF35" s="2">
        <f ca="1">IF(Table2[[#This Row],[Gender]]="Female",1,0)</f>
        <v>1</v>
      </c>
      <c r="AG35" s="2"/>
      <c r="AH35" s="2"/>
      <c r="AI35" s="3"/>
      <c r="AK35" s="1">
        <f ca="1">IF(Table2[[#This Row],[Field of Work]]="Teaching",1,0)</f>
        <v>0</v>
      </c>
      <c r="AL35" s="2">
        <f ca="1">IF(Table2[[#This Row],[Field of Work]]="Agriculture",1,0)</f>
        <v>0</v>
      </c>
      <c r="AM35" s="2">
        <f ca="1">IF(Table2[[#This Row],[Field of Work]]="IT",1,0)</f>
        <v>0</v>
      </c>
      <c r="AN35" s="2">
        <f ca="1">IF(Table2[[#This Row],[Field of Work]]="Construction",1,0)</f>
        <v>1</v>
      </c>
      <c r="AO35" s="2">
        <f ca="1">IF(Table2[[#This Row],[Field of Work]]="Health",1,0)</f>
        <v>0</v>
      </c>
      <c r="AP35" s="2">
        <f ca="1">IF(Table2[[#This Row],[Field of Work]]="General work",1,0)</f>
        <v>0</v>
      </c>
      <c r="AQ35" s="2"/>
      <c r="AR35" s="2"/>
      <c r="AS35" s="2"/>
      <c r="AT35" s="2"/>
      <c r="AU35" s="2"/>
      <c r="AV35" s="3"/>
      <c r="AW35" s="10">
        <f ca="1">IF(Table2[[#This Row],[Residence]]="East Legon",1,0)</f>
        <v>0</v>
      </c>
      <c r="AX35" s="8">
        <f ca="1">IF(Table2[[#This Row],[Residence]]="Trasaco",1,0)</f>
        <v>0</v>
      </c>
      <c r="AY35" s="2">
        <f ca="1">IF(Table2[[#This Row],[Residence]]="North Legon",1,0)</f>
        <v>0</v>
      </c>
      <c r="AZ35" s="2">
        <f ca="1">IF(Table2[[#This Row],[Residence]]="Tema",1,0)</f>
        <v>0</v>
      </c>
      <c r="BA35" s="2">
        <f ca="1">IF(Table2[[#This Row],[Residence]]="Spintex",1,0)</f>
        <v>0</v>
      </c>
      <c r="BB35" s="2">
        <f ca="1">IF(Table2[[#This Row],[Residence]]="Airport Hills",1,0)</f>
        <v>0</v>
      </c>
      <c r="BC35" s="2">
        <f ca="1">IF(Table2[[#This Row],[Residence]]="Oyarifa",1,0)</f>
        <v>0</v>
      </c>
      <c r="BD35" s="2">
        <f ca="1">IF(Table2[[#This Row],[Residence]]="Prampram",1,0)</f>
        <v>0</v>
      </c>
      <c r="BE35" s="2">
        <f ca="1">IF(Table2[[#This Row],[Residence]]="Tse-Addo",1,0)</f>
        <v>1</v>
      </c>
      <c r="BF35" s="2">
        <f ca="1">IF(Table2[[#This Row],[Residence]]="Osu",1,0)</f>
        <v>0</v>
      </c>
      <c r="BG35" s="2"/>
      <c r="BH35" s="2"/>
      <c r="BI35" s="2"/>
      <c r="BJ35" s="2"/>
      <c r="BK35" s="2"/>
      <c r="BL35" s="2"/>
      <c r="BM35" s="2"/>
      <c r="BN35" s="2"/>
      <c r="BO35" s="2"/>
      <c r="BP35" s="3"/>
      <c r="BR35" s="20">
        <f ca="1">Table2[[#This Row],[Cars Value]]/Table2[[#This Row],[Cars]]</f>
        <v>6385.5238390903714</v>
      </c>
      <c r="BS35" s="3"/>
      <c r="BT35" s="1">
        <f ca="1">IF(Table2[[#This Row],[Value of Debts]]&gt;$BU$6,1,0)</f>
        <v>0</v>
      </c>
      <c r="BU35" s="2"/>
      <c r="BV35" s="2"/>
      <c r="BW35" s="3"/>
    </row>
    <row r="36" spans="1:75" x14ac:dyDescent="0.25">
      <c r="A36">
        <f t="shared" ca="1" si="3"/>
        <v>2</v>
      </c>
      <c r="B36" t="str">
        <f t="shared" ca="1" si="4"/>
        <v>Female</v>
      </c>
      <c r="C36">
        <f t="shared" ca="1" si="5"/>
        <v>28</v>
      </c>
      <c r="D36">
        <f t="shared" ca="1" si="6"/>
        <v>2</v>
      </c>
      <c r="E36" t="str">
        <f ca="1">_xll.XLOOKUP(D36,$Y$8:$Y$13,$Z$8:$Z$13)</f>
        <v>Construction</v>
      </c>
      <c r="F36">
        <f t="shared" ca="1" si="7"/>
        <v>4</v>
      </c>
      <c r="G36" t="str">
        <f ca="1">_xll.XLOOKUP(F36,$AA$8:$AA$12,$AB$8:$AB$12)</f>
        <v>Techical</v>
      </c>
      <c r="H36">
        <f t="shared" ca="1" si="27"/>
        <v>2</v>
      </c>
      <c r="I36">
        <f t="shared" ca="1" si="0"/>
        <v>4</v>
      </c>
      <c r="J36">
        <f t="shared" ca="1" si="9"/>
        <v>43873</v>
      </c>
      <c r="K36">
        <f t="shared" ca="1" si="10"/>
        <v>1</v>
      </c>
      <c r="L36" t="str">
        <f ca="1">_xll.XLOOKUP(K36,$AC$8:$AC$17,$AD$8:$AD$17)</f>
        <v>East Legon</v>
      </c>
      <c r="M36">
        <f t="shared" ca="1" si="20"/>
        <v>175492</v>
      </c>
      <c r="N36" s="7">
        <f t="shared" ca="1" si="12"/>
        <v>161465.20235380577</v>
      </c>
      <c r="O36" s="7">
        <f t="shared" ca="1" si="21"/>
        <v>123961.24299659862</v>
      </c>
      <c r="P36">
        <f t="shared" ca="1" si="14"/>
        <v>120945</v>
      </c>
      <c r="Q36" s="7">
        <f t="shared" ca="1" si="22"/>
        <v>78147.18734344063</v>
      </c>
      <c r="R36">
        <f t="shared" ca="1" si="23"/>
        <v>63068.944937925495</v>
      </c>
      <c r="S36" s="7">
        <f t="shared" ca="1" si="24"/>
        <v>362522.18793452409</v>
      </c>
      <c r="T36" s="7">
        <f t="shared" ca="1" si="25"/>
        <v>360557.38969724637</v>
      </c>
      <c r="U36" s="7">
        <f t="shared" ca="1" si="26"/>
        <v>1964.7982372777187</v>
      </c>
      <c r="X36" s="1"/>
      <c r="Y36" s="2"/>
      <c r="Z36" s="2"/>
      <c r="AA36" s="2"/>
      <c r="AB36" s="2"/>
      <c r="AC36" s="2"/>
      <c r="AD36" s="2"/>
      <c r="AE36" s="2">
        <f ca="1">IF(Table2[[#This Row],[Gender]]="Male",1,0)</f>
        <v>0</v>
      </c>
      <c r="AF36" s="2">
        <f ca="1">IF(Table2[[#This Row],[Gender]]="Female",1,0)</f>
        <v>1</v>
      </c>
      <c r="AG36" s="2"/>
      <c r="AH36" s="2"/>
      <c r="AI36" s="3"/>
      <c r="AK36" s="1">
        <f ca="1">IF(Table2[[#This Row],[Field of Work]]="Teaching",1,0)</f>
        <v>0</v>
      </c>
      <c r="AL36" s="2">
        <f ca="1">IF(Table2[[#This Row],[Field of Work]]="Agriculture",1,0)</f>
        <v>0</v>
      </c>
      <c r="AM36" s="2">
        <f ca="1">IF(Table2[[#This Row],[Field of Work]]="IT",1,0)</f>
        <v>0</v>
      </c>
      <c r="AN36" s="2">
        <f ca="1">IF(Table2[[#This Row],[Field of Work]]="Construction",1,0)</f>
        <v>1</v>
      </c>
      <c r="AO36" s="2">
        <f ca="1">IF(Table2[[#This Row],[Field of Work]]="Health",1,0)</f>
        <v>0</v>
      </c>
      <c r="AP36" s="2">
        <f ca="1">IF(Table2[[#This Row],[Field of Work]]="General work",1,0)</f>
        <v>0</v>
      </c>
      <c r="AQ36" s="2"/>
      <c r="AR36" s="2"/>
      <c r="AS36" s="2"/>
      <c r="AT36" s="2"/>
      <c r="AU36" s="2"/>
      <c r="AV36" s="3"/>
      <c r="AW36" s="10">
        <f ca="1">IF(Table2[[#This Row],[Residence]]="East Legon",1,0)</f>
        <v>1</v>
      </c>
      <c r="AX36" s="8">
        <f ca="1">IF(Table2[[#This Row],[Residence]]="Trasaco",1,0)</f>
        <v>0</v>
      </c>
      <c r="AY36" s="2">
        <f ca="1">IF(Table2[[#This Row],[Residence]]="North Legon",1,0)</f>
        <v>0</v>
      </c>
      <c r="AZ36" s="2">
        <f ca="1">IF(Table2[[#This Row],[Residence]]="Tema",1,0)</f>
        <v>0</v>
      </c>
      <c r="BA36" s="2">
        <f ca="1">IF(Table2[[#This Row],[Residence]]="Spintex",1,0)</f>
        <v>0</v>
      </c>
      <c r="BB36" s="2">
        <f ca="1">IF(Table2[[#This Row],[Residence]]="Airport Hills",1,0)</f>
        <v>0</v>
      </c>
      <c r="BC36" s="2">
        <f ca="1">IF(Table2[[#This Row],[Residence]]="Oyarifa",1,0)</f>
        <v>0</v>
      </c>
      <c r="BD36" s="2">
        <f ca="1">IF(Table2[[#This Row],[Residence]]="Prampram",1,0)</f>
        <v>0</v>
      </c>
      <c r="BE36" s="2">
        <f ca="1">IF(Table2[[#This Row],[Residence]]="Tse-Addo",1,0)</f>
        <v>0</v>
      </c>
      <c r="BF36" s="2">
        <f ca="1">IF(Table2[[#This Row],[Residence]]="Osu",1,0)</f>
        <v>0</v>
      </c>
      <c r="BG36" s="2"/>
      <c r="BH36" s="2"/>
      <c r="BI36" s="2"/>
      <c r="BJ36" s="2"/>
      <c r="BK36" s="2"/>
      <c r="BL36" s="2"/>
      <c r="BM36" s="2"/>
      <c r="BN36" s="2"/>
      <c r="BO36" s="2"/>
      <c r="BP36" s="3"/>
      <c r="BR36" s="20">
        <f ca="1">Table2[[#This Row],[Cars Value]]/Table2[[#This Row],[Cars]]</f>
        <v>30990.310749149656</v>
      </c>
      <c r="BS36" s="3"/>
      <c r="BT36" s="1">
        <f ca="1">IF(Table2[[#This Row],[Value of Debts]]&gt;$BU$6,1,0)</f>
        <v>1</v>
      </c>
      <c r="BU36" s="2"/>
      <c r="BV36" s="2"/>
      <c r="BW36" s="3"/>
    </row>
    <row r="37" spans="1:75" x14ac:dyDescent="0.25">
      <c r="A37">
        <f t="shared" ca="1" si="3"/>
        <v>2</v>
      </c>
      <c r="B37" t="str">
        <f t="shared" ca="1" si="4"/>
        <v>Female</v>
      </c>
      <c r="C37">
        <f t="shared" ca="1" si="5"/>
        <v>31</v>
      </c>
      <c r="D37">
        <f t="shared" ca="1" si="6"/>
        <v>3</v>
      </c>
      <c r="E37" t="str">
        <f ca="1">_xll.XLOOKUP(D37,$Y$8:$Y$13,$Z$8:$Z$13)</f>
        <v>Teaching</v>
      </c>
      <c r="F37">
        <f t="shared" ca="1" si="7"/>
        <v>5</v>
      </c>
      <c r="G37" t="str">
        <f ca="1">_xll.XLOOKUP(F37,$AA$8:$AA$12,$AB$8:$AB$12)</f>
        <v>Other</v>
      </c>
      <c r="H37">
        <f t="shared" ca="1" si="27"/>
        <v>4</v>
      </c>
      <c r="I37">
        <f t="shared" ca="1" si="0"/>
        <v>4</v>
      </c>
      <c r="J37">
        <f t="shared" ca="1" si="9"/>
        <v>25119</v>
      </c>
      <c r="K37">
        <f t="shared" ca="1" si="10"/>
        <v>10</v>
      </c>
      <c r="L37" t="str">
        <f ca="1">_xll.XLOOKUP(K37,$AC$8:$AC$17,$AD$8:$AD$17)</f>
        <v>Osu</v>
      </c>
      <c r="M37">
        <f t="shared" ca="1" si="20"/>
        <v>125595</v>
      </c>
      <c r="N37" s="7">
        <f t="shared" ca="1" si="12"/>
        <v>73926.921088401563</v>
      </c>
      <c r="O37" s="7">
        <f t="shared" ca="1" si="21"/>
        <v>1407.7837472504898</v>
      </c>
      <c r="P37">
        <f t="shared" ca="1" si="14"/>
        <v>674</v>
      </c>
      <c r="Q37" s="7">
        <f t="shared" ca="1" si="22"/>
        <v>24204.436020535919</v>
      </c>
      <c r="R37">
        <f t="shared" ca="1" si="23"/>
        <v>31060.953826425517</v>
      </c>
      <c r="S37" s="7">
        <f t="shared" ca="1" si="24"/>
        <v>158063.73757367602</v>
      </c>
      <c r="T37" s="7">
        <f t="shared" ca="1" si="25"/>
        <v>98805.357108937489</v>
      </c>
      <c r="U37" s="7">
        <f t="shared" ca="1" si="26"/>
        <v>59258.380464738526</v>
      </c>
      <c r="X37" s="1"/>
      <c r="Y37" s="2"/>
      <c r="Z37" s="2"/>
      <c r="AA37" s="2"/>
      <c r="AB37" s="2"/>
      <c r="AC37" s="2"/>
      <c r="AD37" s="2"/>
      <c r="AE37" s="2">
        <f ca="1">IF(Table2[[#This Row],[Gender]]="Male",1,0)</f>
        <v>0</v>
      </c>
      <c r="AF37" s="2">
        <f ca="1">IF(Table2[[#This Row],[Gender]]="Female",1,0)</f>
        <v>1</v>
      </c>
      <c r="AG37" s="2"/>
      <c r="AH37" s="2"/>
      <c r="AI37" s="3"/>
      <c r="AK37" s="1">
        <f ca="1">IF(Table2[[#This Row],[Field of Work]]="Teaching",1,0)</f>
        <v>1</v>
      </c>
      <c r="AL37" s="2">
        <f ca="1">IF(Table2[[#This Row],[Field of Work]]="Agriculture",1,0)</f>
        <v>0</v>
      </c>
      <c r="AM37" s="2">
        <f ca="1">IF(Table2[[#This Row],[Field of Work]]="IT",1,0)</f>
        <v>0</v>
      </c>
      <c r="AN37" s="2">
        <f ca="1">IF(Table2[[#This Row],[Field of Work]]="Construction",1,0)</f>
        <v>0</v>
      </c>
      <c r="AO37" s="2">
        <f ca="1">IF(Table2[[#This Row],[Field of Work]]="Health",1,0)</f>
        <v>0</v>
      </c>
      <c r="AP37" s="2">
        <f ca="1">IF(Table2[[#This Row],[Field of Work]]="General work",1,0)</f>
        <v>0</v>
      </c>
      <c r="AQ37" s="2"/>
      <c r="AR37" s="2"/>
      <c r="AS37" s="2"/>
      <c r="AT37" s="2"/>
      <c r="AU37" s="2"/>
      <c r="AV37" s="3"/>
      <c r="AW37" s="10">
        <f ca="1">IF(Table2[[#This Row],[Residence]]="East Legon",1,0)</f>
        <v>0</v>
      </c>
      <c r="AX37" s="8">
        <f ca="1">IF(Table2[[#This Row],[Residence]]="Trasaco",1,0)</f>
        <v>0</v>
      </c>
      <c r="AY37" s="2">
        <f ca="1">IF(Table2[[#This Row],[Residence]]="North Legon",1,0)</f>
        <v>0</v>
      </c>
      <c r="AZ37" s="2">
        <f ca="1">IF(Table2[[#This Row],[Residence]]="Tema",1,0)</f>
        <v>0</v>
      </c>
      <c r="BA37" s="2">
        <f ca="1">IF(Table2[[#This Row],[Residence]]="Spintex",1,0)</f>
        <v>0</v>
      </c>
      <c r="BB37" s="2">
        <f ca="1">IF(Table2[[#This Row],[Residence]]="Airport Hills",1,0)</f>
        <v>0</v>
      </c>
      <c r="BC37" s="2">
        <f ca="1">IF(Table2[[#This Row],[Residence]]="Oyarifa",1,0)</f>
        <v>0</v>
      </c>
      <c r="BD37" s="2">
        <f ca="1">IF(Table2[[#This Row],[Residence]]="Prampram",1,0)</f>
        <v>0</v>
      </c>
      <c r="BE37" s="2">
        <f ca="1">IF(Table2[[#This Row],[Residence]]="Tse-Addo",1,0)</f>
        <v>0</v>
      </c>
      <c r="BF37" s="2">
        <f ca="1">IF(Table2[[#This Row],[Residence]]="Osu",1,0)</f>
        <v>1</v>
      </c>
      <c r="BG37" s="2"/>
      <c r="BH37" s="2"/>
      <c r="BI37" s="2"/>
      <c r="BJ37" s="2"/>
      <c r="BK37" s="2"/>
      <c r="BL37" s="2"/>
      <c r="BM37" s="2"/>
      <c r="BN37" s="2"/>
      <c r="BO37" s="2"/>
      <c r="BP37" s="3"/>
      <c r="BR37" s="20">
        <f ca="1">Table2[[#This Row],[Cars Value]]/Table2[[#This Row],[Cars]]</f>
        <v>351.94593681262245</v>
      </c>
      <c r="BS37" s="3"/>
      <c r="BT37" s="1">
        <f ca="1">IF(Table2[[#This Row],[Value of Debts]]&gt;$BU$6,1,0)</f>
        <v>0</v>
      </c>
      <c r="BU37" s="2"/>
      <c r="BV37" s="2"/>
      <c r="BW37" s="3"/>
    </row>
    <row r="38" spans="1:75" x14ac:dyDescent="0.25">
      <c r="A38">
        <f t="shared" ca="1" si="3"/>
        <v>1</v>
      </c>
      <c r="B38" t="str">
        <f t="shared" ca="1" si="4"/>
        <v>Male</v>
      </c>
      <c r="C38">
        <f t="shared" ca="1" si="5"/>
        <v>41</v>
      </c>
      <c r="D38">
        <f t="shared" ca="1" si="6"/>
        <v>1</v>
      </c>
      <c r="E38" t="str">
        <f ca="1">_xll.XLOOKUP(D38,$Y$8:$Y$13,$Z$8:$Z$13)</f>
        <v>Health</v>
      </c>
      <c r="F38">
        <f t="shared" ca="1" si="7"/>
        <v>5</v>
      </c>
      <c r="G38" t="str">
        <f ca="1">_xll.XLOOKUP(F38,$AA$8:$AA$12,$AB$8:$AB$12)</f>
        <v>Other</v>
      </c>
      <c r="H38">
        <f t="shared" ca="1" si="27"/>
        <v>0</v>
      </c>
      <c r="I38">
        <f t="shared" ca="1" si="0"/>
        <v>3</v>
      </c>
      <c r="J38">
        <f t="shared" ca="1" si="9"/>
        <v>54818</v>
      </c>
      <c r="K38">
        <f t="shared" ca="1" si="10"/>
        <v>1</v>
      </c>
      <c r="L38" t="str">
        <f ca="1">_xll.XLOOKUP(K38,$AC$8:$AC$17,$AD$8:$AD$17)</f>
        <v>East Legon</v>
      </c>
      <c r="M38">
        <f t="shared" ca="1" si="20"/>
        <v>328908</v>
      </c>
      <c r="N38" s="7">
        <f t="shared" ca="1" si="12"/>
        <v>107204.21434101598</v>
      </c>
      <c r="O38" s="7">
        <f t="shared" ca="1" si="21"/>
        <v>63552.365620636905</v>
      </c>
      <c r="P38">
        <f t="shared" ca="1" si="14"/>
        <v>29254</v>
      </c>
      <c r="Q38" s="7">
        <f t="shared" ca="1" si="22"/>
        <v>3450.7116000782712</v>
      </c>
      <c r="R38">
        <f t="shared" ca="1" si="23"/>
        <v>9828.0842291957215</v>
      </c>
      <c r="S38" s="7">
        <f t="shared" ca="1" si="24"/>
        <v>402288.44984983263</v>
      </c>
      <c r="T38" s="7">
        <f t="shared" ca="1" si="25"/>
        <v>139908.92594109423</v>
      </c>
      <c r="U38" s="7">
        <f t="shared" ca="1" si="26"/>
        <v>262379.5239087384</v>
      </c>
      <c r="X38" s="1"/>
      <c r="Y38" s="2"/>
      <c r="Z38" s="2"/>
      <c r="AA38" s="2"/>
      <c r="AB38" s="2"/>
      <c r="AC38" s="2"/>
      <c r="AD38" s="2"/>
      <c r="AE38" s="2">
        <f ca="1">IF(Table2[[#This Row],[Gender]]="Male",1,0)</f>
        <v>1</v>
      </c>
      <c r="AF38" s="2">
        <f ca="1">IF(Table2[[#This Row],[Gender]]="Female",1,0)</f>
        <v>0</v>
      </c>
      <c r="AG38" s="2"/>
      <c r="AH38" s="2"/>
      <c r="AI38" s="3"/>
      <c r="AK38" s="1">
        <f ca="1">IF(Table2[[#This Row],[Field of Work]]="Teaching",1,0)</f>
        <v>0</v>
      </c>
      <c r="AL38" s="2">
        <f ca="1">IF(Table2[[#This Row],[Field of Work]]="Agriculture",1,0)</f>
        <v>0</v>
      </c>
      <c r="AM38" s="2">
        <f ca="1">IF(Table2[[#This Row],[Field of Work]]="IT",1,0)</f>
        <v>0</v>
      </c>
      <c r="AN38" s="2">
        <f ca="1">IF(Table2[[#This Row],[Field of Work]]="Construction",1,0)</f>
        <v>0</v>
      </c>
      <c r="AO38" s="2">
        <f ca="1">IF(Table2[[#This Row],[Field of Work]]="Health",1,0)</f>
        <v>1</v>
      </c>
      <c r="AP38" s="2">
        <f ca="1">IF(Table2[[#This Row],[Field of Work]]="General work",1,0)</f>
        <v>0</v>
      </c>
      <c r="AQ38" s="2"/>
      <c r="AR38" s="2"/>
      <c r="AS38" s="2"/>
      <c r="AT38" s="2"/>
      <c r="AU38" s="2"/>
      <c r="AV38" s="3"/>
      <c r="AW38" s="10">
        <f ca="1">IF(Table2[[#This Row],[Residence]]="East Legon",1,0)</f>
        <v>1</v>
      </c>
      <c r="AX38" s="8">
        <f ca="1">IF(Table2[[#This Row],[Residence]]="Trasaco",1,0)</f>
        <v>0</v>
      </c>
      <c r="AY38" s="2">
        <f ca="1">IF(Table2[[#This Row],[Residence]]="North Legon",1,0)</f>
        <v>0</v>
      </c>
      <c r="AZ38" s="2">
        <f ca="1">IF(Table2[[#This Row],[Residence]]="Tema",1,0)</f>
        <v>0</v>
      </c>
      <c r="BA38" s="2">
        <f ca="1">IF(Table2[[#This Row],[Residence]]="Spintex",1,0)</f>
        <v>0</v>
      </c>
      <c r="BB38" s="2">
        <f ca="1">IF(Table2[[#This Row],[Residence]]="Airport Hills",1,0)</f>
        <v>0</v>
      </c>
      <c r="BC38" s="2">
        <f ca="1">IF(Table2[[#This Row],[Residence]]="Oyarifa",1,0)</f>
        <v>0</v>
      </c>
      <c r="BD38" s="2">
        <f ca="1">IF(Table2[[#This Row],[Residence]]="Prampram",1,0)</f>
        <v>0</v>
      </c>
      <c r="BE38" s="2">
        <f ca="1">IF(Table2[[#This Row],[Residence]]="Tse-Addo",1,0)</f>
        <v>0</v>
      </c>
      <c r="BF38" s="2">
        <f ca="1">IF(Table2[[#This Row],[Residence]]="Osu",1,0)</f>
        <v>0</v>
      </c>
      <c r="BG38" s="2"/>
      <c r="BH38" s="2"/>
      <c r="BI38" s="2"/>
      <c r="BJ38" s="2"/>
      <c r="BK38" s="2"/>
      <c r="BL38" s="2"/>
      <c r="BM38" s="2"/>
      <c r="BN38" s="2"/>
      <c r="BO38" s="2"/>
      <c r="BP38" s="3"/>
      <c r="BR38" s="20">
        <f ca="1">Table2[[#This Row],[Cars Value]]/Table2[[#This Row],[Cars]]</f>
        <v>21184.121873545635</v>
      </c>
      <c r="BS38" s="3"/>
      <c r="BT38" s="1">
        <f ca="1">IF(Table2[[#This Row],[Value of Debts]]&gt;$BU$6,1,0)</f>
        <v>1</v>
      </c>
      <c r="BU38" s="2"/>
      <c r="BV38" s="2"/>
      <c r="BW38" s="3"/>
    </row>
    <row r="39" spans="1:75" x14ac:dyDescent="0.25">
      <c r="A39">
        <f t="shared" ca="1" si="3"/>
        <v>2</v>
      </c>
      <c r="B39" t="str">
        <f t="shared" ca="1" si="4"/>
        <v>Female</v>
      </c>
      <c r="C39">
        <f t="shared" ca="1" si="5"/>
        <v>36</v>
      </c>
      <c r="D39">
        <f t="shared" ca="1" si="6"/>
        <v>6</v>
      </c>
      <c r="E39" t="str">
        <f ca="1">_xll.XLOOKUP(D39,$Y$8:$Y$13,$Z$8:$Z$13)</f>
        <v>Agriculture</v>
      </c>
      <c r="F39">
        <f t="shared" ca="1" si="7"/>
        <v>1</v>
      </c>
      <c r="G39" t="str">
        <f ca="1">_xll.XLOOKUP(F39,$AA$8:$AA$12,$AB$8:$AB$12)</f>
        <v>Highschool</v>
      </c>
      <c r="H39">
        <f t="shared" ca="1" si="27"/>
        <v>2</v>
      </c>
      <c r="I39">
        <f t="shared" ca="1" si="0"/>
        <v>2</v>
      </c>
      <c r="J39">
        <f t="shared" ca="1" si="9"/>
        <v>47904</v>
      </c>
      <c r="K39">
        <f t="shared" ca="1" si="10"/>
        <v>2</v>
      </c>
      <c r="L39" t="str">
        <f ca="1">_xll.XLOOKUP(K39,$AC$8:$AC$17,$AD$8:$AD$17)</f>
        <v>Trasaco</v>
      </c>
      <c r="M39">
        <f t="shared" ca="1" si="20"/>
        <v>143712</v>
      </c>
      <c r="N39" s="7">
        <f t="shared" ca="1" si="12"/>
        <v>140954.11144015746</v>
      </c>
      <c r="O39" s="7">
        <f t="shared" ca="1" si="21"/>
        <v>49980.705751899943</v>
      </c>
      <c r="P39">
        <f t="shared" ca="1" si="14"/>
        <v>5683</v>
      </c>
      <c r="Q39" s="7">
        <f t="shared" ca="1" si="22"/>
        <v>14977.921122873304</v>
      </c>
      <c r="R39">
        <f t="shared" ca="1" si="23"/>
        <v>15529.20885517476</v>
      </c>
      <c r="S39" s="7">
        <f t="shared" ca="1" si="24"/>
        <v>209221.91460707472</v>
      </c>
      <c r="T39" s="7">
        <f t="shared" ca="1" si="25"/>
        <v>161615.03256303078</v>
      </c>
      <c r="U39" s="7">
        <f t="shared" ca="1" si="26"/>
        <v>47606.882044043945</v>
      </c>
      <c r="X39" s="1"/>
      <c r="Y39" s="2"/>
      <c r="Z39" s="2"/>
      <c r="AA39" s="2"/>
      <c r="AB39" s="2"/>
      <c r="AC39" s="2"/>
      <c r="AD39" s="2"/>
      <c r="AE39" s="2">
        <f ca="1">IF(Table2[[#This Row],[Gender]]="Male",1,0)</f>
        <v>0</v>
      </c>
      <c r="AF39" s="2">
        <f ca="1">IF(Table2[[#This Row],[Gender]]="Female",1,0)</f>
        <v>1</v>
      </c>
      <c r="AG39" s="2"/>
      <c r="AH39" s="2"/>
      <c r="AI39" s="3"/>
      <c r="AK39" s="1">
        <f ca="1">IF(Table2[[#This Row],[Field of Work]]="Teaching",1,0)</f>
        <v>0</v>
      </c>
      <c r="AL39" s="2">
        <f ca="1">IF(Table2[[#This Row],[Field of Work]]="Agriculture",1,0)</f>
        <v>1</v>
      </c>
      <c r="AM39" s="2">
        <f ca="1">IF(Table2[[#This Row],[Field of Work]]="IT",1,0)</f>
        <v>0</v>
      </c>
      <c r="AN39" s="2">
        <f ca="1">IF(Table2[[#This Row],[Field of Work]]="Construction",1,0)</f>
        <v>0</v>
      </c>
      <c r="AO39" s="2">
        <f ca="1">IF(Table2[[#This Row],[Field of Work]]="Health",1,0)</f>
        <v>0</v>
      </c>
      <c r="AP39" s="2">
        <f ca="1">IF(Table2[[#This Row],[Field of Work]]="General work",1,0)</f>
        <v>0</v>
      </c>
      <c r="AQ39" s="2"/>
      <c r="AR39" s="2"/>
      <c r="AS39" s="2"/>
      <c r="AT39" s="2"/>
      <c r="AU39" s="2"/>
      <c r="AV39" s="3"/>
      <c r="AW39" s="10">
        <f ca="1">IF(Table2[[#This Row],[Residence]]="East Legon",1,0)</f>
        <v>0</v>
      </c>
      <c r="AX39" s="8">
        <f ca="1">IF(Table2[[#This Row],[Residence]]="Trasaco",1,0)</f>
        <v>1</v>
      </c>
      <c r="AY39" s="2">
        <f ca="1">IF(Table2[[#This Row],[Residence]]="North Legon",1,0)</f>
        <v>0</v>
      </c>
      <c r="AZ39" s="2">
        <f ca="1">IF(Table2[[#This Row],[Residence]]="Tema",1,0)</f>
        <v>0</v>
      </c>
      <c r="BA39" s="2">
        <f ca="1">IF(Table2[[#This Row],[Residence]]="Spintex",1,0)</f>
        <v>0</v>
      </c>
      <c r="BB39" s="2">
        <f ca="1">IF(Table2[[#This Row],[Residence]]="Airport Hills",1,0)</f>
        <v>0</v>
      </c>
      <c r="BC39" s="2">
        <f ca="1">IF(Table2[[#This Row],[Residence]]="Oyarifa",1,0)</f>
        <v>0</v>
      </c>
      <c r="BD39" s="2">
        <f ca="1">IF(Table2[[#This Row],[Residence]]="Prampram",1,0)</f>
        <v>0</v>
      </c>
      <c r="BE39" s="2">
        <f ca="1">IF(Table2[[#This Row],[Residence]]="Tse-Addo",1,0)</f>
        <v>0</v>
      </c>
      <c r="BF39" s="2">
        <f ca="1">IF(Table2[[#This Row],[Residence]]="Osu",1,0)</f>
        <v>0</v>
      </c>
      <c r="BG39" s="2"/>
      <c r="BH39" s="2"/>
      <c r="BI39" s="2"/>
      <c r="BJ39" s="2"/>
      <c r="BK39" s="2"/>
      <c r="BL39" s="2"/>
      <c r="BM39" s="2"/>
      <c r="BN39" s="2"/>
      <c r="BO39" s="2"/>
      <c r="BP39" s="3"/>
      <c r="BR39" s="20">
        <f ca="1">Table2[[#This Row],[Cars Value]]/Table2[[#This Row],[Cars]]</f>
        <v>24990.352875949971</v>
      </c>
      <c r="BS39" s="3"/>
      <c r="BT39" s="1">
        <f ca="1">IF(Table2[[#This Row],[Value of Debts]]&gt;$BU$6,1,0)</f>
        <v>1</v>
      </c>
      <c r="BU39" s="2"/>
      <c r="BV39" s="2"/>
      <c r="BW39" s="3"/>
    </row>
    <row r="40" spans="1:75" x14ac:dyDescent="0.25">
      <c r="A40">
        <f t="shared" ca="1" si="3"/>
        <v>1</v>
      </c>
      <c r="B40" t="str">
        <f t="shared" ca="1" si="4"/>
        <v>Male</v>
      </c>
      <c r="C40">
        <f t="shared" ca="1" si="5"/>
        <v>33</v>
      </c>
      <c r="D40">
        <f t="shared" ca="1" si="6"/>
        <v>4</v>
      </c>
      <c r="E40" t="str">
        <f ca="1">_xll.XLOOKUP(D40,$Y$8:$Y$13,$Z$8:$Z$13)</f>
        <v>IT</v>
      </c>
      <c r="F40">
        <f t="shared" ca="1" si="7"/>
        <v>3</v>
      </c>
      <c r="G40" t="str">
        <f ca="1">_xll.XLOOKUP(F40,$AA$8:$AA$12,$AB$8:$AB$12)</f>
        <v>University</v>
      </c>
      <c r="H40">
        <f t="shared" ca="1" si="27"/>
        <v>2</v>
      </c>
      <c r="I40">
        <f t="shared" ca="1" si="0"/>
        <v>1</v>
      </c>
      <c r="J40">
        <f t="shared" ca="1" si="9"/>
        <v>51965</v>
      </c>
      <c r="K40">
        <f t="shared" ca="1" si="10"/>
        <v>2</v>
      </c>
      <c r="L40" t="str">
        <f ca="1">_xll.XLOOKUP(K40,$AC$8:$AC$17,$AD$8:$AD$17)</f>
        <v>Trasaco</v>
      </c>
      <c r="M40">
        <f t="shared" ca="1" si="20"/>
        <v>259825</v>
      </c>
      <c r="N40" s="7">
        <f t="shared" ca="1" si="12"/>
        <v>178680.63948412187</v>
      </c>
      <c r="O40" s="7">
        <f t="shared" ca="1" si="21"/>
        <v>36371.769096540818</v>
      </c>
      <c r="P40">
        <f t="shared" ca="1" si="14"/>
        <v>27617</v>
      </c>
      <c r="Q40" s="7">
        <f t="shared" ca="1" si="22"/>
        <v>31308.252247724206</v>
      </c>
      <c r="R40">
        <f t="shared" ca="1" si="23"/>
        <v>71624.832130822149</v>
      </c>
      <c r="S40" s="7">
        <f t="shared" ca="1" si="24"/>
        <v>367821.60122736299</v>
      </c>
      <c r="T40" s="7">
        <f t="shared" ca="1" si="25"/>
        <v>237605.89173184609</v>
      </c>
      <c r="U40" s="7">
        <f t="shared" ca="1" si="26"/>
        <v>130215.7094955169</v>
      </c>
      <c r="X40" s="1"/>
      <c r="Y40" s="2"/>
      <c r="Z40" s="2"/>
      <c r="AA40" s="2"/>
      <c r="AB40" s="2"/>
      <c r="AC40" s="2"/>
      <c r="AD40" s="2"/>
      <c r="AE40" s="2">
        <f ca="1">IF(Table2[[#This Row],[Gender]]="Male",1,0)</f>
        <v>1</v>
      </c>
      <c r="AF40" s="2">
        <f ca="1">IF(Table2[[#This Row],[Gender]]="Female",1,0)</f>
        <v>0</v>
      </c>
      <c r="AG40" s="2"/>
      <c r="AH40" s="2"/>
      <c r="AI40" s="3"/>
      <c r="AK40" s="1">
        <f ca="1">IF(Table2[[#This Row],[Field of Work]]="Teaching",1,0)</f>
        <v>0</v>
      </c>
      <c r="AL40" s="2">
        <f ca="1">IF(Table2[[#This Row],[Field of Work]]="Agriculture",1,0)</f>
        <v>0</v>
      </c>
      <c r="AM40" s="2">
        <f ca="1">IF(Table2[[#This Row],[Field of Work]]="IT",1,0)</f>
        <v>1</v>
      </c>
      <c r="AN40" s="2">
        <f ca="1">IF(Table2[[#This Row],[Field of Work]]="Construction",1,0)</f>
        <v>0</v>
      </c>
      <c r="AO40" s="2">
        <f ca="1">IF(Table2[[#This Row],[Field of Work]]="Health",1,0)</f>
        <v>0</v>
      </c>
      <c r="AP40" s="2">
        <f ca="1">IF(Table2[[#This Row],[Field of Work]]="General work",1,0)</f>
        <v>0</v>
      </c>
      <c r="AQ40" s="2"/>
      <c r="AR40" s="2"/>
      <c r="AS40" s="2"/>
      <c r="AT40" s="2"/>
      <c r="AU40" s="2"/>
      <c r="AV40" s="3"/>
      <c r="AW40" s="10">
        <f ca="1">IF(Table2[[#This Row],[Residence]]="East Legon",1,0)</f>
        <v>0</v>
      </c>
      <c r="AX40" s="8">
        <f ca="1">IF(Table2[[#This Row],[Residence]]="Trasaco",1,0)</f>
        <v>1</v>
      </c>
      <c r="AY40" s="2">
        <f ca="1">IF(Table2[[#This Row],[Residence]]="North Legon",1,0)</f>
        <v>0</v>
      </c>
      <c r="AZ40" s="2">
        <f ca="1">IF(Table2[[#This Row],[Residence]]="Tema",1,0)</f>
        <v>0</v>
      </c>
      <c r="BA40" s="2">
        <f ca="1">IF(Table2[[#This Row],[Residence]]="Spintex",1,0)</f>
        <v>0</v>
      </c>
      <c r="BB40" s="2">
        <f ca="1">IF(Table2[[#This Row],[Residence]]="Airport Hills",1,0)</f>
        <v>0</v>
      </c>
      <c r="BC40" s="2">
        <f ca="1">IF(Table2[[#This Row],[Residence]]="Oyarifa",1,0)</f>
        <v>0</v>
      </c>
      <c r="BD40" s="2">
        <f ca="1">IF(Table2[[#This Row],[Residence]]="Prampram",1,0)</f>
        <v>0</v>
      </c>
      <c r="BE40" s="2">
        <f ca="1">IF(Table2[[#This Row],[Residence]]="Tse-Addo",1,0)</f>
        <v>0</v>
      </c>
      <c r="BF40" s="2">
        <f ca="1">IF(Table2[[#This Row],[Residence]]="Osu",1,0)</f>
        <v>0</v>
      </c>
      <c r="BG40" s="2"/>
      <c r="BH40" s="2"/>
      <c r="BI40" s="2"/>
      <c r="BJ40" s="2"/>
      <c r="BK40" s="2"/>
      <c r="BL40" s="2"/>
      <c r="BM40" s="2"/>
      <c r="BN40" s="2"/>
      <c r="BO40" s="2"/>
      <c r="BP40" s="3"/>
      <c r="BR40" s="20">
        <f ca="1">Table2[[#This Row],[Cars Value]]/Table2[[#This Row],[Cars]]</f>
        <v>36371.769096540818</v>
      </c>
      <c r="BS40" s="3"/>
      <c r="BT40" s="1">
        <f ca="1">IF(Table2[[#This Row],[Value of Debts]]&gt;$BU$6,1,0)</f>
        <v>1</v>
      </c>
      <c r="BU40" s="2"/>
      <c r="BV40" s="2"/>
      <c r="BW40" s="3"/>
    </row>
    <row r="41" spans="1:75" x14ac:dyDescent="0.25">
      <c r="A41">
        <f t="shared" ca="1" si="3"/>
        <v>2</v>
      </c>
      <c r="B41" t="str">
        <f t="shared" ca="1" si="4"/>
        <v>Female</v>
      </c>
      <c r="C41">
        <f t="shared" ca="1" si="5"/>
        <v>29</v>
      </c>
      <c r="D41">
        <f t="shared" ca="1" si="6"/>
        <v>2</v>
      </c>
      <c r="E41" t="str">
        <f ca="1">_xll.XLOOKUP(D41,$Y$8:$Y$13,$Z$8:$Z$13)</f>
        <v>Construction</v>
      </c>
      <c r="F41">
        <f t="shared" ca="1" si="7"/>
        <v>3</v>
      </c>
      <c r="G41" t="str">
        <f ca="1">_xll.XLOOKUP(F41,$AA$8:$AA$12,$AB$8:$AB$12)</f>
        <v>University</v>
      </c>
      <c r="H41">
        <f t="shared" ca="1" si="27"/>
        <v>4</v>
      </c>
      <c r="I41">
        <f t="shared" ca="1" si="0"/>
        <v>3</v>
      </c>
      <c r="J41">
        <f t="shared" ca="1" si="9"/>
        <v>80963</v>
      </c>
      <c r="K41">
        <f t="shared" ca="1" si="10"/>
        <v>9</v>
      </c>
      <c r="L41" t="str">
        <f ca="1">_xll.XLOOKUP(K41,$AC$8:$AC$17,$AD$8:$AD$17)</f>
        <v>Prampram</v>
      </c>
      <c r="M41">
        <f t="shared" ca="1" si="20"/>
        <v>485778</v>
      </c>
      <c r="N41" s="7">
        <f t="shared" ca="1" si="12"/>
        <v>154799.06314041198</v>
      </c>
      <c r="O41" s="7">
        <f t="shared" ca="1" si="21"/>
        <v>96677.810577960307</v>
      </c>
      <c r="P41">
        <f t="shared" ca="1" si="14"/>
        <v>44793</v>
      </c>
      <c r="Q41" s="7">
        <f t="shared" ca="1" si="22"/>
        <v>43177.249143774301</v>
      </c>
      <c r="R41">
        <f t="shared" ca="1" si="23"/>
        <v>8810.8684511491192</v>
      </c>
      <c r="S41" s="7">
        <f t="shared" ca="1" si="24"/>
        <v>591266.67902910942</v>
      </c>
      <c r="T41" s="7">
        <f t="shared" ca="1" si="25"/>
        <v>242769.31228418628</v>
      </c>
      <c r="U41" s="7">
        <f t="shared" ca="1" si="26"/>
        <v>348497.36674492317</v>
      </c>
      <c r="X41" s="1"/>
      <c r="Y41" s="2"/>
      <c r="Z41" s="2"/>
      <c r="AA41" s="2"/>
      <c r="AB41" s="2"/>
      <c r="AC41" s="2"/>
      <c r="AD41" s="2"/>
      <c r="AE41" s="2">
        <f ca="1">IF(Table2[[#This Row],[Gender]]="Male",1,0)</f>
        <v>0</v>
      </c>
      <c r="AF41" s="2">
        <f ca="1">IF(Table2[[#This Row],[Gender]]="Female",1,0)</f>
        <v>1</v>
      </c>
      <c r="AG41" s="2"/>
      <c r="AH41" s="2"/>
      <c r="AI41" s="3"/>
      <c r="AK41" s="1">
        <f ca="1">IF(Table2[[#This Row],[Field of Work]]="Teaching",1,0)</f>
        <v>0</v>
      </c>
      <c r="AL41" s="2">
        <f ca="1">IF(Table2[[#This Row],[Field of Work]]="Agriculture",1,0)</f>
        <v>0</v>
      </c>
      <c r="AM41" s="2">
        <f ca="1">IF(Table2[[#This Row],[Field of Work]]="IT",1,0)</f>
        <v>0</v>
      </c>
      <c r="AN41" s="2">
        <f ca="1">IF(Table2[[#This Row],[Field of Work]]="Construction",1,0)</f>
        <v>1</v>
      </c>
      <c r="AO41" s="2">
        <f ca="1">IF(Table2[[#This Row],[Field of Work]]="Health",1,0)</f>
        <v>0</v>
      </c>
      <c r="AP41" s="2">
        <f ca="1">IF(Table2[[#This Row],[Field of Work]]="General work",1,0)</f>
        <v>0</v>
      </c>
      <c r="AQ41" s="2"/>
      <c r="AR41" s="2"/>
      <c r="AS41" s="2"/>
      <c r="AT41" s="2"/>
      <c r="AU41" s="2"/>
      <c r="AV41" s="3"/>
      <c r="AW41" s="10">
        <f ca="1">IF(Table2[[#This Row],[Residence]]="East Legon",1,0)</f>
        <v>0</v>
      </c>
      <c r="AX41" s="8">
        <f ca="1">IF(Table2[[#This Row],[Residence]]="Trasaco",1,0)</f>
        <v>0</v>
      </c>
      <c r="AY41" s="2">
        <f ca="1">IF(Table2[[#This Row],[Residence]]="North Legon",1,0)</f>
        <v>0</v>
      </c>
      <c r="AZ41" s="2">
        <f ca="1">IF(Table2[[#This Row],[Residence]]="Tema",1,0)</f>
        <v>0</v>
      </c>
      <c r="BA41" s="2">
        <f ca="1">IF(Table2[[#This Row],[Residence]]="Spintex",1,0)</f>
        <v>0</v>
      </c>
      <c r="BB41" s="2">
        <f ca="1">IF(Table2[[#This Row],[Residence]]="Airport Hills",1,0)</f>
        <v>0</v>
      </c>
      <c r="BC41" s="2">
        <f ca="1">IF(Table2[[#This Row],[Residence]]="Oyarifa",1,0)</f>
        <v>0</v>
      </c>
      <c r="BD41" s="2">
        <f ca="1">IF(Table2[[#This Row],[Residence]]="Prampram",1,0)</f>
        <v>1</v>
      </c>
      <c r="BE41" s="2">
        <f ca="1">IF(Table2[[#This Row],[Residence]]="Tse-Addo",1,0)</f>
        <v>0</v>
      </c>
      <c r="BF41" s="2">
        <f ca="1">IF(Table2[[#This Row],[Residence]]="Osu",1,0)</f>
        <v>0</v>
      </c>
      <c r="BG41" s="2"/>
      <c r="BH41" s="2"/>
      <c r="BI41" s="2"/>
      <c r="BJ41" s="2"/>
      <c r="BK41" s="2"/>
      <c r="BL41" s="2"/>
      <c r="BM41" s="2"/>
      <c r="BN41" s="2"/>
      <c r="BO41" s="2"/>
      <c r="BP41" s="3"/>
      <c r="BR41" s="20">
        <f ca="1">Table2[[#This Row],[Cars Value]]/Table2[[#This Row],[Cars]]</f>
        <v>32225.936859320103</v>
      </c>
      <c r="BS41" s="3"/>
      <c r="BT41" s="1">
        <f ca="1">IF(Table2[[#This Row],[Value of Debts]]&gt;$BU$6,1,0)</f>
        <v>1</v>
      </c>
      <c r="BU41" s="2"/>
      <c r="BV41" s="2"/>
      <c r="BW41" s="3"/>
    </row>
    <row r="42" spans="1:75" x14ac:dyDescent="0.25">
      <c r="A42">
        <f t="shared" ca="1" si="3"/>
        <v>2</v>
      </c>
      <c r="B42" t="str">
        <f t="shared" ca="1" si="4"/>
        <v>Female</v>
      </c>
      <c r="C42">
        <f t="shared" ca="1" si="5"/>
        <v>43</v>
      </c>
      <c r="D42">
        <f t="shared" ca="1" si="6"/>
        <v>5</v>
      </c>
      <c r="E42" t="str">
        <f ca="1">_xll.XLOOKUP(D42,$Y$8:$Y$13,$Z$8:$Z$13)</f>
        <v>General work</v>
      </c>
      <c r="F42">
        <f t="shared" ca="1" si="7"/>
        <v>4</v>
      </c>
      <c r="G42" t="str">
        <f ca="1">_xll.XLOOKUP(F42,$AA$8:$AA$12,$AB$8:$AB$12)</f>
        <v>Techical</v>
      </c>
      <c r="H42">
        <f t="shared" ca="1" si="27"/>
        <v>2</v>
      </c>
      <c r="I42">
        <f t="shared" ca="1" si="0"/>
        <v>1</v>
      </c>
      <c r="J42">
        <f t="shared" ca="1" si="9"/>
        <v>26814</v>
      </c>
      <c r="K42">
        <f t="shared" ca="1" si="10"/>
        <v>7</v>
      </c>
      <c r="L42" t="str">
        <f ca="1">_xll.XLOOKUP(K42,$AC$8:$AC$17,$AD$8:$AD$17)</f>
        <v>Tema</v>
      </c>
      <c r="M42">
        <f t="shared" ca="1" si="20"/>
        <v>107256</v>
      </c>
      <c r="N42" s="7">
        <f t="shared" ca="1" si="12"/>
        <v>86748.880425458105</v>
      </c>
      <c r="O42" s="7">
        <f t="shared" ca="1" si="21"/>
        <v>19525.744298931942</v>
      </c>
      <c r="P42">
        <f t="shared" ca="1" si="14"/>
        <v>4093</v>
      </c>
      <c r="Q42" s="7">
        <f t="shared" ca="1" si="22"/>
        <v>35080.198494466393</v>
      </c>
      <c r="R42">
        <f t="shared" ca="1" si="23"/>
        <v>3909.9511249952293</v>
      </c>
      <c r="S42" s="7">
        <f t="shared" ca="1" si="24"/>
        <v>130691.69542392717</v>
      </c>
      <c r="T42" s="7">
        <f t="shared" ca="1" si="25"/>
        <v>125922.0789199245</v>
      </c>
      <c r="U42" s="7">
        <f t="shared" ca="1" si="26"/>
        <v>4769.6165040026681</v>
      </c>
      <c r="X42" s="1"/>
      <c r="Y42" s="2"/>
      <c r="Z42" s="2"/>
      <c r="AA42" s="2"/>
      <c r="AB42" s="2"/>
      <c r="AC42" s="2"/>
      <c r="AD42" s="2"/>
      <c r="AE42" s="2">
        <f ca="1">IF(Table2[[#This Row],[Gender]]="Male",1,0)</f>
        <v>0</v>
      </c>
      <c r="AF42" s="2">
        <f ca="1">IF(Table2[[#This Row],[Gender]]="Female",1,0)</f>
        <v>1</v>
      </c>
      <c r="AG42" s="2"/>
      <c r="AH42" s="2"/>
      <c r="AI42" s="3"/>
      <c r="AK42" s="1">
        <f ca="1">IF(Table2[[#This Row],[Field of Work]]="Teaching",1,0)</f>
        <v>0</v>
      </c>
      <c r="AL42" s="2">
        <f ca="1">IF(Table2[[#This Row],[Field of Work]]="Agriculture",1,0)</f>
        <v>0</v>
      </c>
      <c r="AM42" s="2">
        <f ca="1">IF(Table2[[#This Row],[Field of Work]]="IT",1,0)</f>
        <v>0</v>
      </c>
      <c r="AN42" s="2">
        <f ca="1">IF(Table2[[#This Row],[Field of Work]]="Construction",1,0)</f>
        <v>0</v>
      </c>
      <c r="AO42" s="2">
        <f ca="1">IF(Table2[[#This Row],[Field of Work]]="Health",1,0)</f>
        <v>0</v>
      </c>
      <c r="AP42" s="2">
        <f ca="1">IF(Table2[[#This Row],[Field of Work]]="General work",1,0)</f>
        <v>1</v>
      </c>
      <c r="AQ42" s="2"/>
      <c r="AR42" s="2"/>
      <c r="AS42" s="2"/>
      <c r="AT42" s="2"/>
      <c r="AU42" s="2"/>
      <c r="AV42" s="3"/>
      <c r="AW42" s="10">
        <f ca="1">IF(Table2[[#This Row],[Residence]]="East Legon",1,0)</f>
        <v>0</v>
      </c>
      <c r="AX42" s="8">
        <f ca="1">IF(Table2[[#This Row],[Residence]]="Trasaco",1,0)</f>
        <v>0</v>
      </c>
      <c r="AY42" s="2">
        <f ca="1">IF(Table2[[#This Row],[Residence]]="North Legon",1,0)</f>
        <v>0</v>
      </c>
      <c r="AZ42" s="2">
        <f ca="1">IF(Table2[[#This Row],[Residence]]="Tema",1,0)</f>
        <v>1</v>
      </c>
      <c r="BA42" s="2">
        <f ca="1">IF(Table2[[#This Row],[Residence]]="Spintex",1,0)</f>
        <v>0</v>
      </c>
      <c r="BB42" s="2">
        <f ca="1">IF(Table2[[#This Row],[Residence]]="Airport Hills",1,0)</f>
        <v>0</v>
      </c>
      <c r="BC42" s="2">
        <f ca="1">IF(Table2[[#This Row],[Residence]]="Oyarifa",1,0)</f>
        <v>0</v>
      </c>
      <c r="BD42" s="2">
        <f ca="1">IF(Table2[[#This Row],[Residence]]="Prampram",1,0)</f>
        <v>0</v>
      </c>
      <c r="BE42" s="2">
        <f ca="1">IF(Table2[[#This Row],[Residence]]="Tse-Addo",1,0)</f>
        <v>0</v>
      </c>
      <c r="BF42" s="2">
        <f ca="1">IF(Table2[[#This Row],[Residence]]="Osu",1,0)</f>
        <v>0</v>
      </c>
      <c r="BG42" s="2"/>
      <c r="BH42" s="2"/>
      <c r="BI42" s="2"/>
      <c r="BJ42" s="2"/>
      <c r="BK42" s="2"/>
      <c r="BL42" s="2"/>
      <c r="BM42" s="2"/>
      <c r="BN42" s="2"/>
      <c r="BO42" s="2"/>
      <c r="BP42" s="3"/>
      <c r="BR42" s="20">
        <f ca="1">Table2[[#This Row],[Cars Value]]/Table2[[#This Row],[Cars]]</f>
        <v>19525.744298931942</v>
      </c>
      <c r="BS42" s="3"/>
      <c r="BT42" s="1">
        <f ca="1">IF(Table2[[#This Row],[Value of Debts]]&gt;$BU$6,1,0)</f>
        <v>1</v>
      </c>
      <c r="BU42" s="2"/>
      <c r="BV42" s="2"/>
      <c r="BW42" s="3"/>
    </row>
    <row r="43" spans="1:75" x14ac:dyDescent="0.25">
      <c r="A43">
        <f t="shared" ca="1" si="3"/>
        <v>2</v>
      </c>
      <c r="B43" t="str">
        <f t="shared" ca="1" si="4"/>
        <v>Female</v>
      </c>
      <c r="C43">
        <f t="shared" ca="1" si="5"/>
        <v>30</v>
      </c>
      <c r="D43">
        <f t="shared" ca="1" si="6"/>
        <v>5</v>
      </c>
      <c r="E43" t="str">
        <f ca="1">_xll.XLOOKUP(D43,$Y$8:$Y$13,$Z$8:$Z$13)</f>
        <v>General work</v>
      </c>
      <c r="F43">
        <f t="shared" ca="1" si="7"/>
        <v>5</v>
      </c>
      <c r="G43" t="str">
        <f ca="1">_xll.XLOOKUP(F43,$AA$8:$AA$12,$AB$8:$AB$12)</f>
        <v>Other</v>
      </c>
      <c r="H43">
        <f t="shared" ca="1" si="27"/>
        <v>4</v>
      </c>
      <c r="I43">
        <f t="shared" ca="1" si="0"/>
        <v>2</v>
      </c>
      <c r="J43">
        <f t="shared" ca="1" si="9"/>
        <v>63386</v>
      </c>
      <c r="K43">
        <f t="shared" ca="1" si="10"/>
        <v>4</v>
      </c>
      <c r="L43" t="str">
        <f ca="1">_xll.XLOOKUP(K43,$AC$8:$AC$17,$AD$8:$AD$17)</f>
        <v>Spintex</v>
      </c>
      <c r="M43">
        <f t="shared" ca="1" si="20"/>
        <v>190158</v>
      </c>
      <c r="N43" s="7">
        <f t="shared" ca="1" si="12"/>
        <v>91656.973698975402</v>
      </c>
      <c r="O43" s="7">
        <f t="shared" ca="1" si="21"/>
        <v>50206.061959574792</v>
      </c>
      <c r="P43">
        <f t="shared" ca="1" si="14"/>
        <v>15628</v>
      </c>
      <c r="Q43" s="7">
        <f t="shared" ca="1" si="22"/>
        <v>34408.895177303224</v>
      </c>
      <c r="R43">
        <f t="shared" ca="1" si="23"/>
        <v>33703.02889467858</v>
      </c>
      <c r="S43" s="7">
        <f t="shared" ca="1" si="24"/>
        <v>274067.09085425339</v>
      </c>
      <c r="T43" s="7">
        <f t="shared" ca="1" si="25"/>
        <v>141693.86887627863</v>
      </c>
      <c r="U43" s="7">
        <f t="shared" ca="1" si="26"/>
        <v>132373.22197797475</v>
      </c>
      <c r="X43" s="1"/>
      <c r="Y43" s="2"/>
      <c r="Z43" s="2"/>
      <c r="AA43" s="2"/>
      <c r="AB43" s="2"/>
      <c r="AC43" s="2"/>
      <c r="AD43" s="2"/>
      <c r="AE43" s="2">
        <f ca="1">IF(Table2[[#This Row],[Gender]]="Male",1,0)</f>
        <v>0</v>
      </c>
      <c r="AF43" s="2">
        <f ca="1">IF(Table2[[#This Row],[Gender]]="Female",1,0)</f>
        <v>1</v>
      </c>
      <c r="AG43" s="2"/>
      <c r="AH43" s="2"/>
      <c r="AI43" s="3"/>
      <c r="AK43" s="1">
        <f ca="1">IF(Table2[[#This Row],[Field of Work]]="Teaching",1,0)</f>
        <v>0</v>
      </c>
      <c r="AL43" s="2">
        <f ca="1">IF(Table2[[#This Row],[Field of Work]]="Agriculture",1,0)</f>
        <v>0</v>
      </c>
      <c r="AM43" s="2">
        <f ca="1">IF(Table2[[#This Row],[Field of Work]]="IT",1,0)</f>
        <v>0</v>
      </c>
      <c r="AN43" s="2">
        <f ca="1">IF(Table2[[#This Row],[Field of Work]]="Construction",1,0)</f>
        <v>0</v>
      </c>
      <c r="AO43" s="2">
        <f ca="1">IF(Table2[[#This Row],[Field of Work]]="Health",1,0)</f>
        <v>0</v>
      </c>
      <c r="AP43" s="2">
        <f ca="1">IF(Table2[[#This Row],[Field of Work]]="General work",1,0)</f>
        <v>1</v>
      </c>
      <c r="AQ43" s="2"/>
      <c r="AR43" s="2"/>
      <c r="AS43" s="2"/>
      <c r="AT43" s="2"/>
      <c r="AU43" s="2"/>
      <c r="AV43" s="3"/>
      <c r="AW43" s="10">
        <f ca="1">IF(Table2[[#This Row],[Residence]]="East Legon",1,0)</f>
        <v>0</v>
      </c>
      <c r="AX43" s="8">
        <f ca="1">IF(Table2[[#This Row],[Residence]]="Trasaco",1,0)</f>
        <v>0</v>
      </c>
      <c r="AY43" s="2">
        <f ca="1">IF(Table2[[#This Row],[Residence]]="North Legon",1,0)</f>
        <v>0</v>
      </c>
      <c r="AZ43" s="2">
        <f ca="1">IF(Table2[[#This Row],[Residence]]="Tema",1,0)</f>
        <v>0</v>
      </c>
      <c r="BA43" s="2">
        <f ca="1">IF(Table2[[#This Row],[Residence]]="Spintex",1,0)</f>
        <v>1</v>
      </c>
      <c r="BB43" s="2">
        <f ca="1">IF(Table2[[#This Row],[Residence]]="Airport Hills",1,0)</f>
        <v>0</v>
      </c>
      <c r="BC43" s="2">
        <f ca="1">IF(Table2[[#This Row],[Residence]]="Oyarifa",1,0)</f>
        <v>0</v>
      </c>
      <c r="BD43" s="2">
        <f ca="1">IF(Table2[[#This Row],[Residence]]="Prampram",1,0)</f>
        <v>0</v>
      </c>
      <c r="BE43" s="2">
        <f ca="1">IF(Table2[[#This Row],[Residence]]="Tse-Addo",1,0)</f>
        <v>0</v>
      </c>
      <c r="BF43" s="2">
        <f ca="1">IF(Table2[[#This Row],[Residence]]="Osu",1,0)</f>
        <v>0</v>
      </c>
      <c r="BG43" s="2"/>
      <c r="BH43" s="2"/>
      <c r="BI43" s="2"/>
      <c r="BJ43" s="2"/>
      <c r="BK43" s="2"/>
      <c r="BL43" s="2"/>
      <c r="BM43" s="2"/>
      <c r="BN43" s="2"/>
      <c r="BO43" s="2"/>
      <c r="BP43" s="3"/>
      <c r="BR43" s="20">
        <f ca="1">Table2[[#This Row],[Cars Value]]/Table2[[#This Row],[Cars]]</f>
        <v>25103.030979787396</v>
      </c>
      <c r="BS43" s="3"/>
      <c r="BT43" s="1">
        <f ca="1">IF(Table2[[#This Row],[Value of Debts]]&gt;$BU$6,1,0)</f>
        <v>1</v>
      </c>
      <c r="BU43" s="2"/>
      <c r="BV43" s="2"/>
      <c r="BW43" s="3"/>
    </row>
    <row r="44" spans="1:75" x14ac:dyDescent="0.25">
      <c r="A44">
        <f t="shared" ca="1" si="3"/>
        <v>2</v>
      </c>
      <c r="B44" t="str">
        <f t="shared" ca="1" si="4"/>
        <v>Female</v>
      </c>
      <c r="C44">
        <f t="shared" ca="1" si="5"/>
        <v>40</v>
      </c>
      <c r="D44">
        <f t="shared" ca="1" si="6"/>
        <v>1</v>
      </c>
      <c r="E44" t="str">
        <f ca="1">_xll.XLOOKUP(D44,$Y$8:$Y$13,$Z$8:$Z$13)</f>
        <v>Health</v>
      </c>
      <c r="F44">
        <f t="shared" ca="1" si="7"/>
        <v>4</v>
      </c>
      <c r="G44" t="str">
        <f ca="1">_xll.XLOOKUP(F44,$AA$8:$AA$12,$AB$8:$AB$12)</f>
        <v>Techical</v>
      </c>
      <c r="H44">
        <f t="shared" ca="1" si="27"/>
        <v>0</v>
      </c>
      <c r="I44">
        <f t="shared" ca="1" si="0"/>
        <v>3</v>
      </c>
      <c r="J44">
        <f t="shared" ca="1" si="9"/>
        <v>77462</v>
      </c>
      <c r="K44">
        <f t="shared" ca="1" si="10"/>
        <v>1</v>
      </c>
      <c r="L44" t="str">
        <f ca="1">_xll.XLOOKUP(K44,$AC$8:$AC$17,$AD$8:$AD$17)</f>
        <v>East Legon</v>
      </c>
      <c r="M44">
        <f t="shared" ca="1" si="20"/>
        <v>387310</v>
      </c>
      <c r="N44" s="7">
        <f t="shared" ca="1" si="12"/>
        <v>9934.3179235133503</v>
      </c>
      <c r="O44" s="7">
        <f t="shared" ca="1" si="21"/>
        <v>96208.729550692835</v>
      </c>
      <c r="P44">
        <f t="shared" ca="1" si="14"/>
        <v>76760</v>
      </c>
      <c r="Q44" s="7">
        <f t="shared" ca="1" si="22"/>
        <v>62623.919619489381</v>
      </c>
      <c r="R44">
        <f t="shared" ca="1" si="23"/>
        <v>110432.57951188096</v>
      </c>
      <c r="S44" s="7">
        <f t="shared" ca="1" si="24"/>
        <v>593951.30906257383</v>
      </c>
      <c r="T44" s="7">
        <f t="shared" ca="1" si="25"/>
        <v>149318.23754300273</v>
      </c>
      <c r="U44" s="7">
        <f t="shared" ca="1" si="26"/>
        <v>444633.07151957112</v>
      </c>
      <c r="X44" s="1"/>
      <c r="Y44" s="2"/>
      <c r="Z44" s="2"/>
      <c r="AA44" s="2"/>
      <c r="AB44" s="2"/>
      <c r="AC44" s="2"/>
      <c r="AD44" s="2"/>
      <c r="AE44" s="2">
        <f ca="1">IF(Table2[[#This Row],[Gender]]="Male",1,0)</f>
        <v>0</v>
      </c>
      <c r="AF44" s="2">
        <f ca="1">IF(Table2[[#This Row],[Gender]]="Female",1,0)</f>
        <v>1</v>
      </c>
      <c r="AG44" s="2"/>
      <c r="AH44" s="2"/>
      <c r="AI44" s="3"/>
      <c r="AK44" s="1">
        <f ca="1">IF(Table2[[#This Row],[Field of Work]]="Teaching",1,0)</f>
        <v>0</v>
      </c>
      <c r="AL44" s="2">
        <f ca="1">IF(Table2[[#This Row],[Field of Work]]="Agriculture",1,0)</f>
        <v>0</v>
      </c>
      <c r="AM44" s="2">
        <f ca="1">IF(Table2[[#This Row],[Field of Work]]="IT",1,0)</f>
        <v>0</v>
      </c>
      <c r="AN44" s="2">
        <f ca="1">IF(Table2[[#This Row],[Field of Work]]="Construction",1,0)</f>
        <v>0</v>
      </c>
      <c r="AO44" s="2">
        <f ca="1">IF(Table2[[#This Row],[Field of Work]]="Health",1,0)</f>
        <v>1</v>
      </c>
      <c r="AP44" s="2">
        <f ca="1">IF(Table2[[#This Row],[Field of Work]]="General work",1,0)</f>
        <v>0</v>
      </c>
      <c r="AQ44" s="2"/>
      <c r="AR44" s="2"/>
      <c r="AS44" s="2"/>
      <c r="AT44" s="2"/>
      <c r="AU44" s="2"/>
      <c r="AV44" s="3"/>
      <c r="AW44" s="10">
        <f ca="1">IF(Table2[[#This Row],[Residence]]="East Legon",1,0)</f>
        <v>1</v>
      </c>
      <c r="AX44" s="8">
        <f ca="1">IF(Table2[[#This Row],[Residence]]="Trasaco",1,0)</f>
        <v>0</v>
      </c>
      <c r="AY44" s="2">
        <f ca="1">IF(Table2[[#This Row],[Residence]]="North Legon",1,0)</f>
        <v>0</v>
      </c>
      <c r="AZ44" s="2">
        <f ca="1">IF(Table2[[#This Row],[Residence]]="Tema",1,0)</f>
        <v>0</v>
      </c>
      <c r="BA44" s="2">
        <f ca="1">IF(Table2[[#This Row],[Residence]]="Spintex",1,0)</f>
        <v>0</v>
      </c>
      <c r="BB44" s="2">
        <f ca="1">IF(Table2[[#This Row],[Residence]]="Airport Hills",1,0)</f>
        <v>0</v>
      </c>
      <c r="BC44" s="2">
        <f ca="1">IF(Table2[[#This Row],[Residence]]="Oyarifa",1,0)</f>
        <v>0</v>
      </c>
      <c r="BD44" s="2">
        <f ca="1">IF(Table2[[#This Row],[Residence]]="Prampram",1,0)</f>
        <v>0</v>
      </c>
      <c r="BE44" s="2">
        <f ca="1">IF(Table2[[#This Row],[Residence]]="Tse-Addo",1,0)</f>
        <v>0</v>
      </c>
      <c r="BF44" s="2">
        <f ca="1">IF(Table2[[#This Row],[Residence]]="Osu",1,0)</f>
        <v>0</v>
      </c>
      <c r="BG44" s="2"/>
      <c r="BH44" s="2"/>
      <c r="BI44" s="2"/>
      <c r="BJ44" s="2"/>
      <c r="BK44" s="2"/>
      <c r="BL44" s="2"/>
      <c r="BM44" s="2"/>
      <c r="BN44" s="2"/>
      <c r="BO44" s="2"/>
      <c r="BP44" s="3"/>
      <c r="BR44" s="20">
        <f ca="1">Table2[[#This Row],[Cars Value]]/Table2[[#This Row],[Cars]]</f>
        <v>32069.57651689761</v>
      </c>
      <c r="BS44" s="3"/>
      <c r="BT44" s="1">
        <f ca="1">IF(Table2[[#This Row],[Value of Debts]]&gt;$BU$6,1,0)</f>
        <v>1</v>
      </c>
      <c r="BU44" s="2"/>
      <c r="BV44" s="2"/>
      <c r="BW44" s="3"/>
    </row>
    <row r="45" spans="1:75" x14ac:dyDescent="0.25">
      <c r="A45">
        <f t="shared" ca="1" si="3"/>
        <v>1</v>
      </c>
      <c r="B45" t="str">
        <f t="shared" ca="1" si="4"/>
        <v>Male</v>
      </c>
      <c r="C45">
        <f t="shared" ca="1" si="5"/>
        <v>34</v>
      </c>
      <c r="D45">
        <f t="shared" ca="1" si="6"/>
        <v>6</v>
      </c>
      <c r="E45" t="str">
        <f ca="1">_xll.XLOOKUP(D45,$Y$8:$Y$13,$Z$8:$Z$13)</f>
        <v>Agriculture</v>
      </c>
      <c r="F45">
        <f t="shared" ca="1" si="7"/>
        <v>2</v>
      </c>
      <c r="G45" t="str">
        <f ca="1">_xll.XLOOKUP(F45,$AA$8:$AA$12,$AB$8:$AB$12)</f>
        <v>College</v>
      </c>
      <c r="H45">
        <f t="shared" ca="1" si="27"/>
        <v>0</v>
      </c>
      <c r="I45">
        <f t="shared" ca="1" si="0"/>
        <v>3</v>
      </c>
      <c r="J45">
        <f t="shared" ca="1" si="9"/>
        <v>36831</v>
      </c>
      <c r="K45">
        <f t="shared" ca="1" si="10"/>
        <v>10</v>
      </c>
      <c r="L45" t="str">
        <f ca="1">_xll.XLOOKUP(K45,$AC$8:$AC$17,$AD$8:$AD$17)</f>
        <v>Osu</v>
      </c>
      <c r="M45">
        <f t="shared" ca="1" si="20"/>
        <v>110493</v>
      </c>
      <c r="N45" s="7">
        <f t="shared" ca="1" si="12"/>
        <v>67959.341443091034</v>
      </c>
      <c r="O45" s="7">
        <f t="shared" ca="1" si="21"/>
        <v>104799.25892195458</v>
      </c>
      <c r="P45">
        <f t="shared" ca="1" si="14"/>
        <v>62716</v>
      </c>
      <c r="Q45" s="7">
        <f t="shared" ca="1" si="22"/>
        <v>28943.256918135601</v>
      </c>
      <c r="R45">
        <f t="shared" ca="1" si="23"/>
        <v>6207.2731850790933</v>
      </c>
      <c r="S45" s="7">
        <f t="shared" ca="1" si="24"/>
        <v>221499.53210703368</v>
      </c>
      <c r="T45" s="7">
        <f t="shared" ca="1" si="25"/>
        <v>159618.59836122664</v>
      </c>
      <c r="U45" s="7">
        <f t="shared" ca="1" si="26"/>
        <v>61880.933745807037</v>
      </c>
      <c r="X45" s="1"/>
      <c r="Y45" s="2"/>
      <c r="Z45" s="2"/>
      <c r="AA45" s="2"/>
      <c r="AB45" s="2"/>
      <c r="AC45" s="2"/>
      <c r="AD45" s="2"/>
      <c r="AE45" s="2">
        <f ca="1">IF(Table2[[#This Row],[Gender]]="Male",1,0)</f>
        <v>1</v>
      </c>
      <c r="AF45" s="2">
        <f ca="1">IF(Table2[[#This Row],[Gender]]="Female",1,0)</f>
        <v>0</v>
      </c>
      <c r="AG45" s="2"/>
      <c r="AH45" s="2"/>
      <c r="AI45" s="3"/>
      <c r="AK45" s="1">
        <f ca="1">IF(Table2[[#This Row],[Field of Work]]="Teaching",1,0)</f>
        <v>0</v>
      </c>
      <c r="AL45" s="2">
        <f ca="1">IF(Table2[[#This Row],[Field of Work]]="Agriculture",1,0)</f>
        <v>1</v>
      </c>
      <c r="AM45" s="2">
        <f ca="1">IF(Table2[[#This Row],[Field of Work]]="IT",1,0)</f>
        <v>0</v>
      </c>
      <c r="AN45" s="2">
        <f ca="1">IF(Table2[[#This Row],[Field of Work]]="Construction",1,0)</f>
        <v>0</v>
      </c>
      <c r="AO45" s="2">
        <f ca="1">IF(Table2[[#This Row],[Field of Work]]="Health",1,0)</f>
        <v>0</v>
      </c>
      <c r="AP45" s="2">
        <f ca="1">IF(Table2[[#This Row],[Field of Work]]="General work",1,0)</f>
        <v>0</v>
      </c>
      <c r="AQ45" s="2"/>
      <c r="AR45" s="2"/>
      <c r="AS45" s="2"/>
      <c r="AT45" s="2"/>
      <c r="AU45" s="2"/>
      <c r="AV45" s="3"/>
      <c r="AW45" s="10">
        <f ca="1">IF(Table2[[#This Row],[Residence]]="East Legon",1,0)</f>
        <v>0</v>
      </c>
      <c r="AX45" s="8">
        <f ca="1">IF(Table2[[#This Row],[Residence]]="Trasaco",1,0)</f>
        <v>0</v>
      </c>
      <c r="AY45" s="2">
        <f ca="1">IF(Table2[[#This Row],[Residence]]="North Legon",1,0)</f>
        <v>0</v>
      </c>
      <c r="AZ45" s="2">
        <f ca="1">IF(Table2[[#This Row],[Residence]]="Tema",1,0)</f>
        <v>0</v>
      </c>
      <c r="BA45" s="2">
        <f ca="1">IF(Table2[[#This Row],[Residence]]="Spintex",1,0)</f>
        <v>0</v>
      </c>
      <c r="BB45" s="2">
        <f ca="1">IF(Table2[[#This Row],[Residence]]="Airport Hills",1,0)</f>
        <v>0</v>
      </c>
      <c r="BC45" s="2">
        <f ca="1">IF(Table2[[#This Row],[Residence]]="Oyarifa",1,0)</f>
        <v>0</v>
      </c>
      <c r="BD45" s="2">
        <f ca="1">IF(Table2[[#This Row],[Residence]]="Prampram",1,0)</f>
        <v>0</v>
      </c>
      <c r="BE45" s="2">
        <f ca="1">IF(Table2[[#This Row],[Residence]]="Tse-Addo",1,0)</f>
        <v>0</v>
      </c>
      <c r="BF45" s="2">
        <f ca="1">IF(Table2[[#This Row],[Residence]]="Osu",1,0)</f>
        <v>1</v>
      </c>
      <c r="BG45" s="2"/>
      <c r="BH45" s="2"/>
      <c r="BI45" s="2"/>
      <c r="BJ45" s="2"/>
      <c r="BK45" s="2"/>
      <c r="BL45" s="2"/>
      <c r="BM45" s="2"/>
      <c r="BN45" s="2"/>
      <c r="BO45" s="2"/>
      <c r="BP45" s="3"/>
      <c r="BR45" s="20">
        <f ca="1">Table2[[#This Row],[Cars Value]]/Table2[[#This Row],[Cars]]</f>
        <v>34933.08630731819</v>
      </c>
      <c r="BS45" s="3"/>
      <c r="BT45" s="1">
        <f ca="1">IF(Table2[[#This Row],[Value of Debts]]&gt;$BU$6,1,0)</f>
        <v>1</v>
      </c>
      <c r="BU45" s="2"/>
      <c r="BV45" s="2"/>
      <c r="BW45" s="3"/>
    </row>
    <row r="46" spans="1:75" x14ac:dyDescent="0.25">
      <c r="A46">
        <f t="shared" ca="1" si="3"/>
        <v>2</v>
      </c>
      <c r="B46" t="str">
        <f t="shared" ca="1" si="4"/>
        <v>Female</v>
      </c>
      <c r="C46">
        <f t="shared" ca="1" si="5"/>
        <v>25</v>
      </c>
      <c r="D46">
        <f t="shared" ca="1" si="6"/>
        <v>3</v>
      </c>
      <c r="E46" t="str">
        <f ca="1">_xll.XLOOKUP(D46,$Y$8:$Y$13,$Z$8:$Z$13)</f>
        <v>Teaching</v>
      </c>
      <c r="F46">
        <f t="shared" ca="1" si="7"/>
        <v>3</v>
      </c>
      <c r="G46" t="str">
        <f ca="1">_xll.XLOOKUP(F46,$AA$8:$AA$12,$AB$8:$AB$12)</f>
        <v>University</v>
      </c>
      <c r="H46">
        <f t="shared" ca="1" si="27"/>
        <v>3</v>
      </c>
      <c r="I46">
        <f t="shared" ca="1" si="0"/>
        <v>4</v>
      </c>
      <c r="J46">
        <f t="shared" ca="1" si="9"/>
        <v>60168</v>
      </c>
      <c r="K46">
        <f t="shared" ca="1" si="10"/>
        <v>8</v>
      </c>
      <c r="L46" t="str">
        <f ca="1">_xll.XLOOKUP(K46,$AC$8:$AC$17,$AD$8:$AD$17)</f>
        <v>Oyarifa</v>
      </c>
      <c r="M46">
        <f t="shared" ca="1" si="20"/>
        <v>240672</v>
      </c>
      <c r="N46" s="7">
        <f t="shared" ca="1" si="12"/>
        <v>217958.90773026235</v>
      </c>
      <c r="O46" s="7">
        <f t="shared" ca="1" si="21"/>
        <v>51987.864791663953</v>
      </c>
      <c r="P46">
        <f t="shared" ca="1" si="14"/>
        <v>45331</v>
      </c>
      <c r="Q46" s="7">
        <f t="shared" ca="1" si="22"/>
        <v>88349.06637925691</v>
      </c>
      <c r="R46">
        <f t="shared" ca="1" si="23"/>
        <v>48713.586367112424</v>
      </c>
      <c r="S46" s="7">
        <f t="shared" ca="1" si="24"/>
        <v>341373.45115877636</v>
      </c>
      <c r="T46" s="7">
        <f t="shared" ca="1" si="25"/>
        <v>351638.97410951927</v>
      </c>
      <c r="U46" s="7">
        <f t="shared" ca="1" si="26"/>
        <v>-10265.522950742918</v>
      </c>
      <c r="X46" s="1"/>
      <c r="Y46" s="2"/>
      <c r="Z46" s="2"/>
      <c r="AA46" s="2"/>
      <c r="AB46" s="2"/>
      <c r="AC46" s="2"/>
      <c r="AD46" s="2"/>
      <c r="AE46" s="2">
        <f ca="1">IF(Table2[[#This Row],[Gender]]="Male",1,0)</f>
        <v>0</v>
      </c>
      <c r="AF46" s="2">
        <f ca="1">IF(Table2[[#This Row],[Gender]]="Female",1,0)</f>
        <v>1</v>
      </c>
      <c r="AG46" s="2"/>
      <c r="AH46" s="2"/>
      <c r="AI46" s="3"/>
      <c r="AK46" s="1">
        <f ca="1">IF(Table2[[#This Row],[Field of Work]]="Teaching",1,0)</f>
        <v>1</v>
      </c>
      <c r="AL46" s="2">
        <f ca="1">IF(Table2[[#This Row],[Field of Work]]="Agriculture",1,0)</f>
        <v>0</v>
      </c>
      <c r="AM46" s="2">
        <f ca="1">IF(Table2[[#This Row],[Field of Work]]="IT",1,0)</f>
        <v>0</v>
      </c>
      <c r="AN46" s="2">
        <f ca="1">IF(Table2[[#This Row],[Field of Work]]="Construction",1,0)</f>
        <v>0</v>
      </c>
      <c r="AO46" s="2">
        <f ca="1">IF(Table2[[#This Row],[Field of Work]]="Health",1,0)</f>
        <v>0</v>
      </c>
      <c r="AP46" s="2">
        <f ca="1">IF(Table2[[#This Row],[Field of Work]]="General work",1,0)</f>
        <v>0</v>
      </c>
      <c r="AQ46" s="2"/>
      <c r="AR46" s="2"/>
      <c r="AS46" s="2"/>
      <c r="AT46" s="2"/>
      <c r="AU46" s="2"/>
      <c r="AV46" s="3"/>
      <c r="AW46" s="10">
        <f ca="1">IF(Table2[[#This Row],[Residence]]="East Legon",1,0)</f>
        <v>0</v>
      </c>
      <c r="AX46" s="8">
        <f ca="1">IF(Table2[[#This Row],[Residence]]="Trasaco",1,0)</f>
        <v>0</v>
      </c>
      <c r="AY46" s="2">
        <f ca="1">IF(Table2[[#This Row],[Residence]]="North Legon",1,0)</f>
        <v>0</v>
      </c>
      <c r="AZ46" s="2">
        <f ca="1">IF(Table2[[#This Row],[Residence]]="Tema",1,0)</f>
        <v>0</v>
      </c>
      <c r="BA46" s="2">
        <f ca="1">IF(Table2[[#This Row],[Residence]]="Spintex",1,0)</f>
        <v>0</v>
      </c>
      <c r="BB46" s="2">
        <f ca="1">IF(Table2[[#This Row],[Residence]]="Airport Hills",1,0)</f>
        <v>0</v>
      </c>
      <c r="BC46" s="2">
        <f ca="1">IF(Table2[[#This Row],[Residence]]="Oyarifa",1,0)</f>
        <v>1</v>
      </c>
      <c r="BD46" s="2">
        <f ca="1">IF(Table2[[#This Row],[Residence]]="Prampram",1,0)</f>
        <v>0</v>
      </c>
      <c r="BE46" s="2">
        <f ca="1">IF(Table2[[#This Row],[Residence]]="Tse-Addo",1,0)</f>
        <v>0</v>
      </c>
      <c r="BF46" s="2">
        <f ca="1">IF(Table2[[#This Row],[Residence]]="Osu",1,0)</f>
        <v>0</v>
      </c>
      <c r="BG46" s="2"/>
      <c r="BH46" s="2"/>
      <c r="BI46" s="2"/>
      <c r="BJ46" s="2"/>
      <c r="BK46" s="2"/>
      <c r="BL46" s="2"/>
      <c r="BM46" s="2"/>
      <c r="BN46" s="2"/>
      <c r="BO46" s="2"/>
      <c r="BP46" s="3"/>
      <c r="BR46" s="20">
        <f ca="1">Table2[[#This Row],[Cars Value]]/Table2[[#This Row],[Cars]]</f>
        <v>12996.966197915988</v>
      </c>
      <c r="BS46" s="3"/>
      <c r="BT46" s="1">
        <f ca="1">IF(Table2[[#This Row],[Value of Debts]]&gt;$BU$6,1,0)</f>
        <v>1</v>
      </c>
      <c r="BU46" s="2"/>
      <c r="BV46" s="2"/>
      <c r="BW46" s="3"/>
    </row>
    <row r="47" spans="1:75" x14ac:dyDescent="0.25">
      <c r="A47">
        <f t="shared" ca="1" si="3"/>
        <v>2</v>
      </c>
      <c r="B47" t="str">
        <f t="shared" ca="1" si="4"/>
        <v>Female</v>
      </c>
      <c r="C47">
        <f t="shared" ca="1" si="5"/>
        <v>29</v>
      </c>
      <c r="D47">
        <f t="shared" ca="1" si="6"/>
        <v>4</v>
      </c>
      <c r="E47" t="str">
        <f ca="1">_xll.XLOOKUP(D47,$Y$8:$Y$13,$Z$8:$Z$13)</f>
        <v>IT</v>
      </c>
      <c r="F47">
        <f t="shared" ca="1" si="7"/>
        <v>5</v>
      </c>
      <c r="G47" t="str">
        <f ca="1">_xll.XLOOKUP(F47,$AA$8:$AA$12,$AB$8:$AB$12)</f>
        <v>Other</v>
      </c>
      <c r="H47">
        <f t="shared" ca="1" si="27"/>
        <v>1</v>
      </c>
      <c r="I47">
        <f t="shared" ca="1" si="0"/>
        <v>2</v>
      </c>
      <c r="J47">
        <f t="shared" ca="1" si="9"/>
        <v>35232</v>
      </c>
      <c r="K47">
        <f t="shared" ca="1" si="10"/>
        <v>1</v>
      </c>
      <c r="L47" t="str">
        <f ca="1">_xll.XLOOKUP(K47,$AC$8:$AC$17,$AD$8:$AD$17)</f>
        <v>East Legon</v>
      </c>
      <c r="M47">
        <f t="shared" ca="1" si="20"/>
        <v>176160</v>
      </c>
      <c r="N47" s="7">
        <f t="shared" ca="1" si="12"/>
        <v>151616.20252484421</v>
      </c>
      <c r="O47" s="7">
        <f t="shared" ca="1" si="21"/>
        <v>67909.361644114266</v>
      </c>
      <c r="P47">
        <f t="shared" ca="1" si="14"/>
        <v>46808</v>
      </c>
      <c r="Q47" s="7">
        <f t="shared" ca="1" si="22"/>
        <v>20111.922931463865</v>
      </c>
      <c r="R47">
        <f t="shared" ca="1" si="23"/>
        <v>29649.491277520392</v>
      </c>
      <c r="S47" s="7">
        <f t="shared" ca="1" si="24"/>
        <v>273718.85292163462</v>
      </c>
      <c r="T47" s="7">
        <f t="shared" ca="1" si="25"/>
        <v>218536.12545630807</v>
      </c>
      <c r="U47" s="7">
        <f t="shared" ca="1" si="26"/>
        <v>55182.727465326549</v>
      </c>
      <c r="X47" s="1"/>
      <c r="Y47" s="2"/>
      <c r="Z47" s="2"/>
      <c r="AA47" s="2"/>
      <c r="AB47" s="2"/>
      <c r="AC47" s="2"/>
      <c r="AD47" s="2"/>
      <c r="AE47" s="2">
        <f ca="1">IF(Table2[[#This Row],[Gender]]="Male",1,0)</f>
        <v>0</v>
      </c>
      <c r="AF47" s="2">
        <f ca="1">IF(Table2[[#This Row],[Gender]]="Female",1,0)</f>
        <v>1</v>
      </c>
      <c r="AG47" s="2"/>
      <c r="AH47" s="2"/>
      <c r="AI47" s="3"/>
      <c r="AK47" s="1">
        <f ca="1">IF(Table2[[#This Row],[Field of Work]]="Teaching",1,0)</f>
        <v>0</v>
      </c>
      <c r="AL47" s="2">
        <f ca="1">IF(Table2[[#This Row],[Field of Work]]="Agriculture",1,0)</f>
        <v>0</v>
      </c>
      <c r="AM47" s="2">
        <f ca="1">IF(Table2[[#This Row],[Field of Work]]="IT",1,0)</f>
        <v>1</v>
      </c>
      <c r="AN47" s="2">
        <f ca="1">IF(Table2[[#This Row],[Field of Work]]="Construction",1,0)</f>
        <v>0</v>
      </c>
      <c r="AO47" s="2">
        <f ca="1">IF(Table2[[#This Row],[Field of Work]]="Health",1,0)</f>
        <v>0</v>
      </c>
      <c r="AP47" s="2">
        <f ca="1">IF(Table2[[#This Row],[Field of Work]]="General work",1,0)</f>
        <v>0</v>
      </c>
      <c r="AQ47" s="2"/>
      <c r="AR47" s="2"/>
      <c r="AS47" s="2"/>
      <c r="AT47" s="2"/>
      <c r="AU47" s="2"/>
      <c r="AV47" s="3"/>
      <c r="AW47" s="10">
        <f ca="1">IF(Table2[[#This Row],[Residence]]="East Legon",1,0)</f>
        <v>1</v>
      </c>
      <c r="AX47" s="8">
        <f ca="1">IF(Table2[[#This Row],[Residence]]="Trasaco",1,0)</f>
        <v>0</v>
      </c>
      <c r="AY47" s="2">
        <f ca="1">IF(Table2[[#This Row],[Residence]]="North Legon",1,0)</f>
        <v>0</v>
      </c>
      <c r="AZ47" s="2">
        <f ca="1">IF(Table2[[#This Row],[Residence]]="Tema",1,0)</f>
        <v>0</v>
      </c>
      <c r="BA47" s="2">
        <f ca="1">IF(Table2[[#This Row],[Residence]]="Spintex",1,0)</f>
        <v>0</v>
      </c>
      <c r="BB47" s="2">
        <f ca="1">IF(Table2[[#This Row],[Residence]]="Airport Hills",1,0)</f>
        <v>0</v>
      </c>
      <c r="BC47" s="2">
        <f ca="1">IF(Table2[[#This Row],[Residence]]="Oyarifa",1,0)</f>
        <v>0</v>
      </c>
      <c r="BD47" s="2">
        <f ca="1">IF(Table2[[#This Row],[Residence]]="Prampram",1,0)</f>
        <v>0</v>
      </c>
      <c r="BE47" s="2">
        <f ca="1">IF(Table2[[#This Row],[Residence]]="Tse-Addo",1,0)</f>
        <v>0</v>
      </c>
      <c r="BF47" s="2">
        <f ca="1">IF(Table2[[#This Row],[Residence]]="Osu",1,0)</f>
        <v>0</v>
      </c>
      <c r="BG47" s="2"/>
      <c r="BH47" s="2"/>
      <c r="BI47" s="2"/>
      <c r="BJ47" s="2"/>
      <c r="BK47" s="2"/>
      <c r="BL47" s="2"/>
      <c r="BM47" s="2"/>
      <c r="BN47" s="2"/>
      <c r="BO47" s="2"/>
      <c r="BP47" s="3"/>
      <c r="BR47" s="20">
        <f ca="1">Table2[[#This Row],[Cars Value]]/Table2[[#This Row],[Cars]]</f>
        <v>33954.680822057133</v>
      </c>
      <c r="BS47" s="3"/>
      <c r="BT47" s="1">
        <f ca="1">IF(Table2[[#This Row],[Value of Debts]]&gt;$BU$6,1,0)</f>
        <v>1</v>
      </c>
      <c r="BU47" s="2"/>
      <c r="BV47" s="2"/>
      <c r="BW47" s="3"/>
    </row>
    <row r="48" spans="1:75" x14ac:dyDescent="0.25">
      <c r="A48">
        <f t="shared" ca="1" si="3"/>
        <v>1</v>
      </c>
      <c r="B48" t="str">
        <f t="shared" ca="1" si="4"/>
        <v>Male</v>
      </c>
      <c r="C48">
        <f t="shared" ca="1" si="5"/>
        <v>39</v>
      </c>
      <c r="D48">
        <f t="shared" ca="1" si="6"/>
        <v>4</v>
      </c>
      <c r="E48" t="str">
        <f ca="1">_xll.XLOOKUP(D48,$Y$8:$Y$13,$Z$8:$Z$13)</f>
        <v>IT</v>
      </c>
      <c r="F48">
        <f t="shared" ca="1" si="7"/>
        <v>1</v>
      </c>
      <c r="G48" t="str">
        <f ca="1">_xll.XLOOKUP(F48,$AA$8:$AA$12,$AB$8:$AB$12)</f>
        <v>Highschool</v>
      </c>
      <c r="H48">
        <f t="shared" ca="1" si="27"/>
        <v>0</v>
      </c>
      <c r="I48">
        <f t="shared" ca="1" si="0"/>
        <v>4</v>
      </c>
      <c r="J48">
        <f t="shared" ca="1" si="9"/>
        <v>36175</v>
      </c>
      <c r="K48">
        <f t="shared" ca="1" si="10"/>
        <v>10</v>
      </c>
      <c r="L48" t="str">
        <f ca="1">_xll.XLOOKUP(K48,$AC$8:$AC$17,$AD$8:$AD$17)</f>
        <v>Osu</v>
      </c>
      <c r="M48">
        <f t="shared" ca="1" si="20"/>
        <v>144700</v>
      </c>
      <c r="N48" s="7">
        <f t="shared" ca="1" si="12"/>
        <v>134351.2237542751</v>
      </c>
      <c r="O48" s="7">
        <f t="shared" ca="1" si="21"/>
        <v>41930.446089127181</v>
      </c>
      <c r="P48">
        <f t="shared" ca="1" si="14"/>
        <v>5744</v>
      </c>
      <c r="Q48" s="7">
        <f t="shared" ca="1" si="22"/>
        <v>32649.105993533121</v>
      </c>
      <c r="R48">
        <f t="shared" ca="1" si="23"/>
        <v>10324.301316463421</v>
      </c>
      <c r="S48" s="7">
        <f t="shared" ca="1" si="24"/>
        <v>196954.74740559061</v>
      </c>
      <c r="T48" s="7">
        <f t="shared" ca="1" si="25"/>
        <v>172744.32974780822</v>
      </c>
      <c r="U48" s="7">
        <f t="shared" ca="1" si="26"/>
        <v>24210.417657782382</v>
      </c>
      <c r="X48" s="1"/>
      <c r="Y48" s="2"/>
      <c r="Z48" s="2"/>
      <c r="AA48" s="2"/>
      <c r="AB48" s="2"/>
      <c r="AC48" s="2"/>
      <c r="AD48" s="2"/>
      <c r="AE48" s="2">
        <f ca="1">IF(Table2[[#This Row],[Gender]]="Male",1,0)</f>
        <v>1</v>
      </c>
      <c r="AF48" s="2">
        <f ca="1">IF(Table2[[#This Row],[Gender]]="Female",1,0)</f>
        <v>0</v>
      </c>
      <c r="AG48" s="2"/>
      <c r="AH48" s="2"/>
      <c r="AI48" s="3"/>
      <c r="AK48" s="1">
        <f ca="1">IF(Table2[[#This Row],[Field of Work]]="Teaching",1,0)</f>
        <v>0</v>
      </c>
      <c r="AL48" s="2">
        <f ca="1">IF(Table2[[#This Row],[Field of Work]]="Agriculture",1,0)</f>
        <v>0</v>
      </c>
      <c r="AM48" s="2">
        <f ca="1">IF(Table2[[#This Row],[Field of Work]]="IT",1,0)</f>
        <v>1</v>
      </c>
      <c r="AN48" s="2">
        <f ca="1">IF(Table2[[#This Row],[Field of Work]]="Construction",1,0)</f>
        <v>0</v>
      </c>
      <c r="AO48" s="2">
        <f ca="1">IF(Table2[[#This Row],[Field of Work]]="Health",1,0)</f>
        <v>0</v>
      </c>
      <c r="AP48" s="2">
        <f ca="1">IF(Table2[[#This Row],[Field of Work]]="General work",1,0)</f>
        <v>0</v>
      </c>
      <c r="AQ48" s="2"/>
      <c r="AR48" s="2"/>
      <c r="AS48" s="2"/>
      <c r="AT48" s="2"/>
      <c r="AU48" s="2"/>
      <c r="AV48" s="3"/>
      <c r="AW48" s="10">
        <f ca="1">IF(Table2[[#This Row],[Residence]]="East Legon",1,0)</f>
        <v>0</v>
      </c>
      <c r="AX48" s="8">
        <f ca="1">IF(Table2[[#This Row],[Residence]]="Trasaco",1,0)</f>
        <v>0</v>
      </c>
      <c r="AY48" s="2">
        <f ca="1">IF(Table2[[#This Row],[Residence]]="North Legon",1,0)</f>
        <v>0</v>
      </c>
      <c r="AZ48" s="2">
        <f ca="1">IF(Table2[[#This Row],[Residence]]="Tema",1,0)</f>
        <v>0</v>
      </c>
      <c r="BA48" s="2">
        <f ca="1">IF(Table2[[#This Row],[Residence]]="Spintex",1,0)</f>
        <v>0</v>
      </c>
      <c r="BB48" s="2">
        <f ca="1">IF(Table2[[#This Row],[Residence]]="Airport Hills",1,0)</f>
        <v>0</v>
      </c>
      <c r="BC48" s="2">
        <f ca="1">IF(Table2[[#This Row],[Residence]]="Oyarifa",1,0)</f>
        <v>0</v>
      </c>
      <c r="BD48" s="2">
        <f ca="1">IF(Table2[[#This Row],[Residence]]="Prampram",1,0)</f>
        <v>0</v>
      </c>
      <c r="BE48" s="2">
        <f ca="1">IF(Table2[[#This Row],[Residence]]="Tse-Addo",1,0)</f>
        <v>0</v>
      </c>
      <c r="BF48" s="2">
        <f ca="1">IF(Table2[[#This Row],[Residence]]="Osu",1,0)</f>
        <v>1</v>
      </c>
      <c r="BG48" s="2"/>
      <c r="BH48" s="2"/>
      <c r="BI48" s="2"/>
      <c r="BJ48" s="2"/>
      <c r="BK48" s="2"/>
      <c r="BL48" s="2"/>
      <c r="BM48" s="2"/>
      <c r="BN48" s="2"/>
      <c r="BO48" s="2"/>
      <c r="BP48" s="3"/>
      <c r="BR48" s="20">
        <f ca="1">Table2[[#This Row],[Cars Value]]/Table2[[#This Row],[Cars]]</f>
        <v>10482.611522281795</v>
      </c>
      <c r="BS48" s="3"/>
      <c r="BT48" s="1">
        <f ca="1">IF(Table2[[#This Row],[Value of Debts]]&gt;$BU$6,1,0)</f>
        <v>1</v>
      </c>
      <c r="BU48" s="2"/>
      <c r="BV48" s="2"/>
      <c r="BW48" s="3"/>
    </row>
    <row r="49" spans="1:75" x14ac:dyDescent="0.25">
      <c r="A49">
        <f t="shared" ca="1" si="3"/>
        <v>2</v>
      </c>
      <c r="B49" t="str">
        <f t="shared" ca="1" si="4"/>
        <v>Female</v>
      </c>
      <c r="C49">
        <f t="shared" ca="1" si="5"/>
        <v>39</v>
      </c>
      <c r="D49">
        <f t="shared" ca="1" si="6"/>
        <v>5</v>
      </c>
      <c r="E49" t="str">
        <f ca="1">_xll.XLOOKUP(D49,$Y$8:$Y$13,$Z$8:$Z$13)</f>
        <v>General work</v>
      </c>
      <c r="F49">
        <f t="shared" ca="1" si="7"/>
        <v>4</v>
      </c>
      <c r="G49" t="str">
        <f ca="1">_xll.XLOOKUP(F49,$AA$8:$AA$12,$AB$8:$AB$12)</f>
        <v>Techical</v>
      </c>
      <c r="H49">
        <f t="shared" ca="1" si="27"/>
        <v>0</v>
      </c>
      <c r="I49">
        <f t="shared" ca="1" si="0"/>
        <v>2</v>
      </c>
      <c r="J49">
        <f t="shared" ca="1" si="9"/>
        <v>38740</v>
      </c>
      <c r="K49">
        <f t="shared" ca="1" si="10"/>
        <v>4</v>
      </c>
      <c r="L49" t="str">
        <f ca="1">_xll.XLOOKUP(K49,$AC$8:$AC$17,$AD$8:$AD$17)</f>
        <v>Spintex</v>
      </c>
      <c r="M49">
        <f t="shared" ca="1" si="20"/>
        <v>154960</v>
      </c>
      <c r="N49" s="7">
        <f t="shared" ca="1" si="12"/>
        <v>140458.30141072135</v>
      </c>
      <c r="O49" s="7">
        <f t="shared" ca="1" si="21"/>
        <v>18540.757340744567</v>
      </c>
      <c r="P49">
        <f t="shared" ca="1" si="14"/>
        <v>1987</v>
      </c>
      <c r="Q49" s="7">
        <f t="shared" ca="1" si="22"/>
        <v>57660.647080311144</v>
      </c>
      <c r="R49">
        <f t="shared" ca="1" si="23"/>
        <v>1185.142513943249</v>
      </c>
      <c r="S49" s="7">
        <f t="shared" ca="1" si="24"/>
        <v>174685.89985468783</v>
      </c>
      <c r="T49" s="7">
        <f t="shared" ca="1" si="25"/>
        <v>200105.9484910325</v>
      </c>
      <c r="U49" s="7">
        <f t="shared" ca="1" si="26"/>
        <v>-25420.048636344669</v>
      </c>
      <c r="X49" s="1"/>
      <c r="Y49" s="2"/>
      <c r="Z49" s="2"/>
      <c r="AA49" s="2"/>
      <c r="AB49" s="2"/>
      <c r="AC49" s="2"/>
      <c r="AD49" s="2"/>
      <c r="AE49" s="2">
        <f ca="1">IF(Table2[[#This Row],[Gender]]="Male",1,0)</f>
        <v>0</v>
      </c>
      <c r="AF49" s="2">
        <f ca="1">IF(Table2[[#This Row],[Gender]]="Female",1,0)</f>
        <v>1</v>
      </c>
      <c r="AG49" s="2"/>
      <c r="AH49" s="2"/>
      <c r="AI49" s="3"/>
      <c r="AK49" s="1">
        <f ca="1">IF(Table2[[#This Row],[Field of Work]]="Teaching",1,0)</f>
        <v>0</v>
      </c>
      <c r="AL49" s="2">
        <f ca="1">IF(Table2[[#This Row],[Field of Work]]="Agriculture",1,0)</f>
        <v>0</v>
      </c>
      <c r="AM49" s="2">
        <f ca="1">IF(Table2[[#This Row],[Field of Work]]="IT",1,0)</f>
        <v>0</v>
      </c>
      <c r="AN49" s="2">
        <f ca="1">IF(Table2[[#This Row],[Field of Work]]="Construction",1,0)</f>
        <v>0</v>
      </c>
      <c r="AO49" s="2">
        <f ca="1">IF(Table2[[#This Row],[Field of Work]]="Health",1,0)</f>
        <v>0</v>
      </c>
      <c r="AP49" s="2">
        <f ca="1">IF(Table2[[#This Row],[Field of Work]]="General work",1,0)</f>
        <v>1</v>
      </c>
      <c r="AQ49" s="2"/>
      <c r="AR49" s="2"/>
      <c r="AS49" s="2"/>
      <c r="AT49" s="2"/>
      <c r="AU49" s="2"/>
      <c r="AV49" s="3"/>
      <c r="AW49" s="10">
        <f ca="1">IF(Table2[[#This Row],[Residence]]="East Legon",1,0)</f>
        <v>0</v>
      </c>
      <c r="AX49" s="8">
        <f ca="1">IF(Table2[[#This Row],[Residence]]="Trasaco",1,0)</f>
        <v>0</v>
      </c>
      <c r="AY49" s="2">
        <f ca="1">IF(Table2[[#This Row],[Residence]]="North Legon",1,0)</f>
        <v>0</v>
      </c>
      <c r="AZ49" s="2">
        <f ca="1">IF(Table2[[#This Row],[Residence]]="Tema",1,0)</f>
        <v>0</v>
      </c>
      <c r="BA49" s="2">
        <f ca="1">IF(Table2[[#This Row],[Residence]]="Spintex",1,0)</f>
        <v>1</v>
      </c>
      <c r="BB49" s="2">
        <f ca="1">IF(Table2[[#This Row],[Residence]]="Airport Hills",1,0)</f>
        <v>0</v>
      </c>
      <c r="BC49" s="2">
        <f ca="1">IF(Table2[[#This Row],[Residence]]="Oyarifa",1,0)</f>
        <v>0</v>
      </c>
      <c r="BD49" s="2">
        <f ca="1">IF(Table2[[#This Row],[Residence]]="Prampram",1,0)</f>
        <v>0</v>
      </c>
      <c r="BE49" s="2">
        <f ca="1">IF(Table2[[#This Row],[Residence]]="Tse-Addo",1,0)</f>
        <v>0</v>
      </c>
      <c r="BF49" s="2">
        <f ca="1">IF(Table2[[#This Row],[Residence]]="Osu",1,0)</f>
        <v>0</v>
      </c>
      <c r="BG49" s="2"/>
      <c r="BH49" s="2"/>
      <c r="BI49" s="2"/>
      <c r="BJ49" s="2"/>
      <c r="BK49" s="2"/>
      <c r="BL49" s="2"/>
      <c r="BM49" s="2"/>
      <c r="BN49" s="2"/>
      <c r="BO49" s="2"/>
      <c r="BP49" s="3"/>
      <c r="BR49" s="20">
        <f ca="1">Table2[[#This Row],[Cars Value]]/Table2[[#This Row],[Cars]]</f>
        <v>9270.3786703722835</v>
      </c>
      <c r="BS49" s="3"/>
      <c r="BT49" s="1">
        <f ca="1">IF(Table2[[#This Row],[Value of Debts]]&gt;$BU$6,1,0)</f>
        <v>1</v>
      </c>
      <c r="BU49" s="2"/>
      <c r="BV49" s="2"/>
      <c r="BW49" s="3"/>
    </row>
    <row r="50" spans="1:75" x14ac:dyDescent="0.25">
      <c r="A50">
        <f t="shared" ca="1" si="3"/>
        <v>1</v>
      </c>
      <c r="B50" t="str">
        <f t="shared" ca="1" si="4"/>
        <v>Male</v>
      </c>
      <c r="C50">
        <f t="shared" ca="1" si="5"/>
        <v>27</v>
      </c>
      <c r="D50">
        <f t="shared" ca="1" si="6"/>
        <v>1</v>
      </c>
      <c r="E50" t="str">
        <f ca="1">_xll.XLOOKUP(D50,$Y$8:$Y$13,$Z$8:$Z$13)</f>
        <v>Health</v>
      </c>
      <c r="F50">
        <f t="shared" ca="1" si="7"/>
        <v>1</v>
      </c>
      <c r="G50" t="str">
        <f ca="1">_xll.XLOOKUP(F50,$AA$8:$AA$12,$AB$8:$AB$12)</f>
        <v>Highschool</v>
      </c>
      <c r="H50">
        <f t="shared" ca="1" si="27"/>
        <v>1</v>
      </c>
      <c r="I50">
        <f t="shared" ca="1" si="0"/>
        <v>2</v>
      </c>
      <c r="J50">
        <f t="shared" ca="1" si="9"/>
        <v>76408</v>
      </c>
      <c r="K50">
        <f t="shared" ca="1" si="10"/>
        <v>9</v>
      </c>
      <c r="L50" t="str">
        <f ca="1">_xll.XLOOKUP(K50,$AC$8:$AC$17,$AD$8:$AD$17)</f>
        <v>Prampram</v>
      </c>
      <c r="M50">
        <f t="shared" ca="1" si="20"/>
        <v>458448</v>
      </c>
      <c r="N50" s="7">
        <f t="shared" ca="1" si="12"/>
        <v>110899.58890405817</v>
      </c>
      <c r="O50" s="7">
        <f t="shared" ca="1" si="21"/>
        <v>143192.89635233677</v>
      </c>
      <c r="P50">
        <f t="shared" ca="1" si="14"/>
        <v>100630</v>
      </c>
      <c r="Q50" s="7">
        <f t="shared" ca="1" si="22"/>
        <v>71419.437123244221</v>
      </c>
      <c r="R50">
        <f t="shared" ca="1" si="23"/>
        <v>31701.917855724685</v>
      </c>
      <c r="S50" s="7">
        <f t="shared" ca="1" si="24"/>
        <v>633342.81420806143</v>
      </c>
      <c r="T50" s="7">
        <f t="shared" ca="1" si="25"/>
        <v>282949.02602730237</v>
      </c>
      <c r="U50" s="7">
        <f t="shared" ca="1" si="26"/>
        <v>350393.78818075906</v>
      </c>
      <c r="X50" s="1"/>
      <c r="Y50" s="2"/>
      <c r="Z50" s="2"/>
      <c r="AA50" s="2"/>
      <c r="AB50" s="2"/>
      <c r="AC50" s="2"/>
      <c r="AD50" s="2"/>
      <c r="AE50" s="2">
        <f ca="1">IF(Table2[[#This Row],[Gender]]="Male",1,0)</f>
        <v>1</v>
      </c>
      <c r="AF50" s="2">
        <f ca="1">IF(Table2[[#This Row],[Gender]]="Female",1,0)</f>
        <v>0</v>
      </c>
      <c r="AG50" s="2"/>
      <c r="AH50" s="2"/>
      <c r="AI50" s="3"/>
      <c r="AK50" s="1">
        <f ca="1">IF(Table2[[#This Row],[Field of Work]]="Teaching",1,0)</f>
        <v>0</v>
      </c>
      <c r="AL50" s="2">
        <f ca="1">IF(Table2[[#This Row],[Field of Work]]="Agriculture",1,0)</f>
        <v>0</v>
      </c>
      <c r="AM50" s="2">
        <f ca="1">IF(Table2[[#This Row],[Field of Work]]="IT",1,0)</f>
        <v>0</v>
      </c>
      <c r="AN50" s="2">
        <f ca="1">IF(Table2[[#This Row],[Field of Work]]="Construction",1,0)</f>
        <v>0</v>
      </c>
      <c r="AO50" s="2">
        <f ca="1">IF(Table2[[#This Row],[Field of Work]]="Health",1,0)</f>
        <v>1</v>
      </c>
      <c r="AP50" s="2">
        <f ca="1">IF(Table2[[#This Row],[Field of Work]]="General work",1,0)</f>
        <v>0</v>
      </c>
      <c r="AQ50" s="2"/>
      <c r="AR50" s="2"/>
      <c r="AS50" s="2"/>
      <c r="AT50" s="2"/>
      <c r="AU50" s="2"/>
      <c r="AV50" s="3"/>
      <c r="AW50" s="10">
        <f ca="1">IF(Table2[[#This Row],[Residence]]="East Legon",1,0)</f>
        <v>0</v>
      </c>
      <c r="AX50" s="8">
        <f ca="1">IF(Table2[[#This Row],[Residence]]="Trasaco",1,0)</f>
        <v>0</v>
      </c>
      <c r="AY50" s="2">
        <f ca="1">IF(Table2[[#This Row],[Residence]]="North Legon",1,0)</f>
        <v>0</v>
      </c>
      <c r="AZ50" s="2">
        <f ca="1">IF(Table2[[#This Row],[Residence]]="Tema",1,0)</f>
        <v>0</v>
      </c>
      <c r="BA50" s="2">
        <f ca="1">IF(Table2[[#This Row],[Residence]]="Spintex",1,0)</f>
        <v>0</v>
      </c>
      <c r="BB50" s="2">
        <f ca="1">IF(Table2[[#This Row],[Residence]]="Airport Hills",1,0)</f>
        <v>0</v>
      </c>
      <c r="BC50" s="2">
        <f ca="1">IF(Table2[[#This Row],[Residence]]="Oyarifa",1,0)</f>
        <v>0</v>
      </c>
      <c r="BD50" s="2">
        <f ca="1">IF(Table2[[#This Row],[Residence]]="Prampram",1,0)</f>
        <v>1</v>
      </c>
      <c r="BE50" s="2">
        <f ca="1">IF(Table2[[#This Row],[Residence]]="Tse-Addo",1,0)</f>
        <v>0</v>
      </c>
      <c r="BF50" s="2">
        <f ca="1">IF(Table2[[#This Row],[Residence]]="Osu",1,0)</f>
        <v>0</v>
      </c>
      <c r="BG50" s="2"/>
      <c r="BH50" s="2"/>
      <c r="BI50" s="2"/>
      <c r="BJ50" s="2"/>
      <c r="BK50" s="2"/>
      <c r="BL50" s="2"/>
      <c r="BM50" s="2"/>
      <c r="BN50" s="2"/>
      <c r="BO50" s="2"/>
      <c r="BP50" s="3"/>
      <c r="BR50" s="20">
        <f ca="1">Table2[[#This Row],[Cars Value]]/Table2[[#This Row],[Cars]]</f>
        <v>71596.448176168386</v>
      </c>
      <c r="BS50" s="3"/>
      <c r="BT50" s="1">
        <f ca="1">IF(Table2[[#This Row],[Value of Debts]]&gt;$BU$6,1,0)</f>
        <v>1</v>
      </c>
      <c r="BU50" s="2"/>
      <c r="BV50" s="2"/>
      <c r="BW50" s="3"/>
    </row>
    <row r="51" spans="1:75" x14ac:dyDescent="0.25">
      <c r="A51">
        <f t="shared" ca="1" si="3"/>
        <v>1</v>
      </c>
      <c r="B51" t="str">
        <f t="shared" ca="1" si="4"/>
        <v>Male</v>
      </c>
      <c r="C51">
        <f t="shared" ca="1" si="5"/>
        <v>47</v>
      </c>
      <c r="D51">
        <f t="shared" ca="1" si="6"/>
        <v>5</v>
      </c>
      <c r="E51" t="str">
        <f ca="1">_xll.XLOOKUP(D51,$Y$8:$Y$13,$Z$8:$Z$13)</f>
        <v>General work</v>
      </c>
      <c r="F51">
        <f t="shared" ca="1" si="7"/>
        <v>4</v>
      </c>
      <c r="G51" t="str">
        <f ca="1">_xll.XLOOKUP(F51,$AA$8:$AA$12,$AB$8:$AB$12)</f>
        <v>Techical</v>
      </c>
      <c r="H51">
        <f t="shared" ca="1" si="27"/>
        <v>4</v>
      </c>
      <c r="I51">
        <f t="shared" ca="1" si="0"/>
        <v>3</v>
      </c>
      <c r="J51">
        <f t="shared" ca="1" si="9"/>
        <v>77330</v>
      </c>
      <c r="K51">
        <f t="shared" ca="1" si="10"/>
        <v>10</v>
      </c>
      <c r="L51" t="str">
        <f ca="1">_xll.XLOOKUP(K51,$AC$8:$AC$17,$AD$8:$AD$17)</f>
        <v>Osu</v>
      </c>
      <c r="M51">
        <f t="shared" ca="1" si="20"/>
        <v>231990</v>
      </c>
      <c r="N51" s="7">
        <f t="shared" ca="1" si="12"/>
        <v>208605.41519212248</v>
      </c>
      <c r="O51" s="7">
        <f t="shared" ca="1" si="21"/>
        <v>41373.866752409289</v>
      </c>
      <c r="P51">
        <f t="shared" ca="1" si="14"/>
        <v>39009</v>
      </c>
      <c r="Q51" s="7">
        <f t="shared" ca="1" si="22"/>
        <v>107245.44036617958</v>
      </c>
      <c r="R51">
        <f t="shared" ca="1" si="23"/>
        <v>52048.94579874209</v>
      </c>
      <c r="S51" s="7">
        <f t="shared" ca="1" si="24"/>
        <v>325412.81255115138</v>
      </c>
      <c r="T51" s="7">
        <f t="shared" ca="1" si="25"/>
        <v>354859.85555830208</v>
      </c>
      <c r="U51" s="7">
        <f t="shared" ca="1" si="26"/>
        <v>-29447.0430071507</v>
      </c>
      <c r="X51" s="1"/>
      <c r="Y51" s="2"/>
      <c r="Z51" s="2"/>
      <c r="AA51" s="2"/>
      <c r="AB51" s="2"/>
      <c r="AC51" s="2"/>
      <c r="AD51" s="2"/>
      <c r="AE51" s="2">
        <f ca="1">IF(Table2[[#This Row],[Gender]]="Male",1,0)</f>
        <v>1</v>
      </c>
      <c r="AF51" s="2">
        <f ca="1">IF(Table2[[#This Row],[Gender]]="Female",1,0)</f>
        <v>0</v>
      </c>
      <c r="AG51" s="2"/>
      <c r="AH51" s="2"/>
      <c r="AI51" s="3"/>
      <c r="AK51" s="1">
        <f ca="1">IF(Table2[[#This Row],[Field of Work]]="Teaching",1,0)</f>
        <v>0</v>
      </c>
      <c r="AL51" s="2">
        <f ca="1">IF(Table2[[#This Row],[Field of Work]]="Agriculture",1,0)</f>
        <v>0</v>
      </c>
      <c r="AM51" s="2">
        <f ca="1">IF(Table2[[#This Row],[Field of Work]]="IT",1,0)</f>
        <v>0</v>
      </c>
      <c r="AN51" s="2">
        <f ca="1">IF(Table2[[#This Row],[Field of Work]]="Construction",1,0)</f>
        <v>0</v>
      </c>
      <c r="AO51" s="2">
        <f ca="1">IF(Table2[[#This Row],[Field of Work]]="Health",1,0)</f>
        <v>0</v>
      </c>
      <c r="AP51" s="2">
        <f ca="1">IF(Table2[[#This Row],[Field of Work]]="General work",1,0)</f>
        <v>1</v>
      </c>
      <c r="AQ51" s="2"/>
      <c r="AR51" s="2"/>
      <c r="AS51" s="2"/>
      <c r="AT51" s="2"/>
      <c r="AU51" s="2"/>
      <c r="AV51" s="3"/>
      <c r="AW51" s="10">
        <f ca="1">IF(Table2[[#This Row],[Residence]]="East Legon",1,0)</f>
        <v>0</v>
      </c>
      <c r="AX51" s="8">
        <f ca="1">IF(Table2[[#This Row],[Residence]]="Trasaco",1,0)</f>
        <v>0</v>
      </c>
      <c r="AY51" s="2">
        <f ca="1">IF(Table2[[#This Row],[Residence]]="North Legon",1,0)</f>
        <v>0</v>
      </c>
      <c r="AZ51" s="2">
        <f ca="1">IF(Table2[[#This Row],[Residence]]="Tema",1,0)</f>
        <v>0</v>
      </c>
      <c r="BA51" s="2">
        <f ca="1">IF(Table2[[#This Row],[Residence]]="Spintex",1,0)</f>
        <v>0</v>
      </c>
      <c r="BB51" s="2">
        <f ca="1">IF(Table2[[#This Row],[Residence]]="Airport Hills",1,0)</f>
        <v>0</v>
      </c>
      <c r="BC51" s="2">
        <f ca="1">IF(Table2[[#This Row],[Residence]]="Oyarifa",1,0)</f>
        <v>0</v>
      </c>
      <c r="BD51" s="2">
        <f ca="1">IF(Table2[[#This Row],[Residence]]="Prampram",1,0)</f>
        <v>0</v>
      </c>
      <c r="BE51" s="2">
        <f ca="1">IF(Table2[[#This Row],[Residence]]="Tse-Addo",1,0)</f>
        <v>0</v>
      </c>
      <c r="BF51" s="2">
        <f ca="1">IF(Table2[[#This Row],[Residence]]="Osu",1,0)</f>
        <v>1</v>
      </c>
      <c r="BG51" s="2"/>
      <c r="BH51" s="2"/>
      <c r="BI51" s="2"/>
      <c r="BJ51" s="2"/>
      <c r="BK51" s="2"/>
      <c r="BL51" s="2"/>
      <c r="BM51" s="2"/>
      <c r="BN51" s="2"/>
      <c r="BO51" s="2"/>
      <c r="BP51" s="3"/>
      <c r="BR51" s="20">
        <f ca="1">Table2[[#This Row],[Cars Value]]/Table2[[#This Row],[Cars]]</f>
        <v>13791.288917469763</v>
      </c>
      <c r="BS51" s="3"/>
      <c r="BT51" s="1">
        <f ca="1">IF(Table2[[#This Row],[Value of Debts]]&gt;$BU$6,1,0)</f>
        <v>1</v>
      </c>
      <c r="BU51" s="2"/>
      <c r="BV51" s="2"/>
      <c r="BW51" s="3"/>
    </row>
    <row r="52" spans="1:75" x14ac:dyDescent="0.25">
      <c r="A52">
        <f t="shared" ca="1" si="3"/>
        <v>2</v>
      </c>
      <c r="B52" t="str">
        <f t="shared" ca="1" si="4"/>
        <v>Female</v>
      </c>
      <c r="C52">
        <f t="shared" ca="1" si="5"/>
        <v>42</v>
      </c>
      <c r="D52">
        <f t="shared" ca="1" si="6"/>
        <v>1</v>
      </c>
      <c r="E52" t="str">
        <f ca="1">_xll.XLOOKUP(D52,$Y$8:$Y$13,$Z$8:$Z$13)</f>
        <v>Health</v>
      </c>
      <c r="F52">
        <f t="shared" ca="1" si="7"/>
        <v>2</v>
      </c>
      <c r="G52" t="str">
        <f ca="1">_xll.XLOOKUP(F52,$AA$8:$AA$12,$AB$8:$AB$12)</f>
        <v>College</v>
      </c>
      <c r="H52">
        <f t="shared" ca="1" si="27"/>
        <v>0</v>
      </c>
      <c r="I52">
        <f t="shared" ca="1" si="0"/>
        <v>1</v>
      </c>
      <c r="J52">
        <f t="shared" ca="1" si="9"/>
        <v>30630</v>
      </c>
      <c r="K52">
        <f t="shared" ca="1" si="10"/>
        <v>10</v>
      </c>
      <c r="L52" t="str">
        <f ca="1">_xll.XLOOKUP(K52,$AC$8:$AC$17,$AD$8:$AD$17)</f>
        <v>Osu</v>
      </c>
      <c r="M52">
        <f t="shared" ca="1" si="20"/>
        <v>91890</v>
      </c>
      <c r="N52" s="7">
        <f t="shared" ca="1" si="12"/>
        <v>86592.714554466176</v>
      </c>
      <c r="O52" s="7">
        <f t="shared" ca="1" si="21"/>
        <v>544.37193137307599</v>
      </c>
      <c r="P52">
        <f t="shared" ca="1" si="14"/>
        <v>79</v>
      </c>
      <c r="Q52" s="7">
        <f t="shared" ca="1" si="22"/>
        <v>50179.213064771451</v>
      </c>
      <c r="R52">
        <f t="shared" ca="1" si="23"/>
        <v>25939.905348142758</v>
      </c>
      <c r="S52" s="7">
        <f t="shared" ca="1" si="24"/>
        <v>118374.27727951582</v>
      </c>
      <c r="T52" s="7">
        <f t="shared" ca="1" si="25"/>
        <v>136850.92761923763</v>
      </c>
      <c r="U52" s="7">
        <f t="shared" ca="1" si="26"/>
        <v>-18476.650339721804</v>
      </c>
      <c r="X52" s="1"/>
      <c r="Y52" s="2"/>
      <c r="Z52" s="2"/>
      <c r="AA52" s="2"/>
      <c r="AB52" s="2"/>
      <c r="AC52" s="2"/>
      <c r="AD52" s="2"/>
      <c r="AE52" s="2">
        <f ca="1">IF(Table2[[#This Row],[Gender]]="Male",1,0)</f>
        <v>0</v>
      </c>
      <c r="AF52" s="2">
        <f ca="1">IF(Table2[[#This Row],[Gender]]="Female",1,0)</f>
        <v>1</v>
      </c>
      <c r="AG52" s="2"/>
      <c r="AH52" s="2"/>
      <c r="AI52" s="3"/>
      <c r="AK52" s="1">
        <f ca="1">IF(Table2[[#This Row],[Field of Work]]="Teaching",1,0)</f>
        <v>0</v>
      </c>
      <c r="AL52" s="2">
        <f ca="1">IF(Table2[[#This Row],[Field of Work]]="Agriculture",1,0)</f>
        <v>0</v>
      </c>
      <c r="AM52" s="2">
        <f ca="1">IF(Table2[[#This Row],[Field of Work]]="IT",1,0)</f>
        <v>0</v>
      </c>
      <c r="AN52" s="2">
        <f ca="1">IF(Table2[[#This Row],[Field of Work]]="Construction",1,0)</f>
        <v>0</v>
      </c>
      <c r="AO52" s="2">
        <f ca="1">IF(Table2[[#This Row],[Field of Work]]="Health",1,0)</f>
        <v>1</v>
      </c>
      <c r="AP52" s="2">
        <f ca="1">IF(Table2[[#This Row],[Field of Work]]="General work",1,0)</f>
        <v>0</v>
      </c>
      <c r="AQ52" s="2"/>
      <c r="AR52" s="2"/>
      <c r="AS52" s="2"/>
      <c r="AT52" s="2"/>
      <c r="AU52" s="2"/>
      <c r="AV52" s="3"/>
      <c r="AW52" s="10">
        <f ca="1">IF(Table2[[#This Row],[Residence]]="East Legon",1,0)</f>
        <v>0</v>
      </c>
      <c r="AX52" s="8">
        <f ca="1">IF(Table2[[#This Row],[Residence]]="Trasaco",1,0)</f>
        <v>0</v>
      </c>
      <c r="AY52" s="2">
        <f ca="1">IF(Table2[[#This Row],[Residence]]="North Legon",1,0)</f>
        <v>0</v>
      </c>
      <c r="AZ52" s="2">
        <f ca="1">IF(Table2[[#This Row],[Residence]]="Tema",1,0)</f>
        <v>0</v>
      </c>
      <c r="BA52" s="2">
        <f ca="1">IF(Table2[[#This Row],[Residence]]="Spintex",1,0)</f>
        <v>0</v>
      </c>
      <c r="BB52" s="2">
        <f ca="1">IF(Table2[[#This Row],[Residence]]="Airport Hills",1,0)</f>
        <v>0</v>
      </c>
      <c r="BC52" s="2">
        <f ca="1">IF(Table2[[#This Row],[Residence]]="Oyarifa",1,0)</f>
        <v>0</v>
      </c>
      <c r="BD52" s="2">
        <f ca="1">IF(Table2[[#This Row],[Residence]]="Prampram",1,0)</f>
        <v>0</v>
      </c>
      <c r="BE52" s="2">
        <f ca="1">IF(Table2[[#This Row],[Residence]]="Tse-Addo",1,0)</f>
        <v>0</v>
      </c>
      <c r="BF52" s="2">
        <f ca="1">IF(Table2[[#This Row],[Residence]]="Osu",1,0)</f>
        <v>1</v>
      </c>
      <c r="BG52" s="2"/>
      <c r="BH52" s="2"/>
      <c r="BI52" s="2"/>
      <c r="BJ52" s="2"/>
      <c r="BK52" s="2"/>
      <c r="BL52" s="2"/>
      <c r="BM52" s="2"/>
      <c r="BN52" s="2"/>
      <c r="BO52" s="2"/>
      <c r="BP52" s="3"/>
      <c r="BR52" s="20">
        <f ca="1">Table2[[#This Row],[Cars Value]]/Table2[[#This Row],[Cars]]</f>
        <v>544.37193137307599</v>
      </c>
      <c r="BS52" s="3"/>
      <c r="BT52" s="1">
        <f ca="1">IF(Table2[[#This Row],[Value of Debts]]&gt;$BU$6,1,0)</f>
        <v>1</v>
      </c>
      <c r="BU52" s="2"/>
      <c r="BV52" s="2"/>
      <c r="BW52" s="3"/>
    </row>
    <row r="53" spans="1:75" x14ac:dyDescent="0.25">
      <c r="A53">
        <f t="shared" ca="1" si="3"/>
        <v>2</v>
      </c>
      <c r="B53" t="str">
        <f t="shared" ca="1" si="4"/>
        <v>Female</v>
      </c>
      <c r="C53">
        <f t="shared" ca="1" si="5"/>
        <v>26</v>
      </c>
      <c r="D53">
        <f t="shared" ca="1" si="6"/>
        <v>3</v>
      </c>
      <c r="E53" t="str">
        <f ca="1">_xll.XLOOKUP(D53,$Y$8:$Y$13,$Z$8:$Z$13)</f>
        <v>Teaching</v>
      </c>
      <c r="F53">
        <f t="shared" ca="1" si="7"/>
        <v>3</v>
      </c>
      <c r="G53" t="str">
        <f ca="1">_xll.XLOOKUP(F53,$AA$8:$AA$12,$AB$8:$AB$12)</f>
        <v>University</v>
      </c>
      <c r="H53">
        <f t="shared" ca="1" si="27"/>
        <v>2</v>
      </c>
      <c r="I53">
        <f t="shared" ca="1" si="0"/>
        <v>2</v>
      </c>
      <c r="J53">
        <f t="shared" ca="1" si="9"/>
        <v>34330</v>
      </c>
      <c r="K53">
        <f t="shared" ca="1" si="10"/>
        <v>1</v>
      </c>
      <c r="L53" t="str">
        <f ca="1">_xll.XLOOKUP(K53,$AC$8:$AC$17,$AD$8:$AD$17)</f>
        <v>East Legon</v>
      </c>
      <c r="M53">
        <f t="shared" ca="1" si="20"/>
        <v>102990</v>
      </c>
      <c r="N53" s="7">
        <f t="shared" ca="1" si="12"/>
        <v>72183.789367439836</v>
      </c>
      <c r="O53" s="7">
        <f t="shared" ca="1" si="21"/>
        <v>66376.391568104737</v>
      </c>
      <c r="P53">
        <f t="shared" ca="1" si="14"/>
        <v>24894</v>
      </c>
      <c r="Q53" s="7">
        <f t="shared" ca="1" si="22"/>
        <v>56047.691386601742</v>
      </c>
      <c r="R53">
        <f t="shared" ca="1" si="23"/>
        <v>34096.711476182383</v>
      </c>
      <c r="S53" s="7">
        <f t="shared" ca="1" si="24"/>
        <v>203463.10304428713</v>
      </c>
      <c r="T53" s="7">
        <f t="shared" ca="1" si="25"/>
        <v>153125.48075404158</v>
      </c>
      <c r="U53" s="7">
        <f t="shared" ca="1" si="26"/>
        <v>50337.622290245548</v>
      </c>
      <c r="X53" s="1"/>
      <c r="Y53" s="2"/>
      <c r="Z53" s="2"/>
      <c r="AA53" s="2"/>
      <c r="AB53" s="2"/>
      <c r="AC53" s="2"/>
      <c r="AD53" s="2"/>
      <c r="AE53" s="2">
        <f ca="1">IF(Table2[[#This Row],[Gender]]="Male",1,0)</f>
        <v>0</v>
      </c>
      <c r="AF53" s="2">
        <f ca="1">IF(Table2[[#This Row],[Gender]]="Female",1,0)</f>
        <v>1</v>
      </c>
      <c r="AG53" s="2"/>
      <c r="AH53" s="2"/>
      <c r="AI53" s="3"/>
      <c r="AK53" s="1">
        <f ca="1">IF(Table2[[#This Row],[Field of Work]]="Teaching",1,0)</f>
        <v>1</v>
      </c>
      <c r="AL53" s="2">
        <f ca="1">IF(Table2[[#This Row],[Field of Work]]="Agriculture",1,0)</f>
        <v>0</v>
      </c>
      <c r="AM53" s="2">
        <f ca="1">IF(Table2[[#This Row],[Field of Work]]="IT",1,0)</f>
        <v>0</v>
      </c>
      <c r="AN53" s="2">
        <f ca="1">IF(Table2[[#This Row],[Field of Work]]="Construction",1,0)</f>
        <v>0</v>
      </c>
      <c r="AO53" s="2">
        <f ca="1">IF(Table2[[#This Row],[Field of Work]]="Health",1,0)</f>
        <v>0</v>
      </c>
      <c r="AP53" s="2">
        <f ca="1">IF(Table2[[#This Row],[Field of Work]]="General work",1,0)</f>
        <v>0</v>
      </c>
      <c r="AQ53" s="2"/>
      <c r="AR53" s="2"/>
      <c r="AS53" s="2"/>
      <c r="AT53" s="2"/>
      <c r="AU53" s="2"/>
      <c r="AV53" s="3"/>
      <c r="AW53" s="10">
        <f ca="1">IF(Table2[[#This Row],[Residence]]="East Legon",1,0)</f>
        <v>1</v>
      </c>
      <c r="AX53" s="8">
        <f ca="1">IF(Table2[[#This Row],[Residence]]="Trasaco",1,0)</f>
        <v>0</v>
      </c>
      <c r="AY53" s="2">
        <f ca="1">IF(Table2[[#This Row],[Residence]]="North Legon",1,0)</f>
        <v>0</v>
      </c>
      <c r="AZ53" s="2">
        <f ca="1">IF(Table2[[#This Row],[Residence]]="Tema",1,0)</f>
        <v>0</v>
      </c>
      <c r="BA53" s="2">
        <f ca="1">IF(Table2[[#This Row],[Residence]]="Spintex",1,0)</f>
        <v>0</v>
      </c>
      <c r="BB53" s="2">
        <f ca="1">IF(Table2[[#This Row],[Residence]]="Airport Hills",1,0)</f>
        <v>0</v>
      </c>
      <c r="BC53" s="2">
        <f ca="1">IF(Table2[[#This Row],[Residence]]="Oyarifa",1,0)</f>
        <v>0</v>
      </c>
      <c r="BD53" s="2">
        <f ca="1">IF(Table2[[#This Row],[Residence]]="Prampram",1,0)</f>
        <v>0</v>
      </c>
      <c r="BE53" s="2">
        <f ca="1">IF(Table2[[#This Row],[Residence]]="Tse-Addo",1,0)</f>
        <v>0</v>
      </c>
      <c r="BF53" s="2">
        <f ca="1">IF(Table2[[#This Row],[Residence]]="Osu",1,0)</f>
        <v>0</v>
      </c>
      <c r="BG53" s="2"/>
      <c r="BH53" s="2"/>
      <c r="BI53" s="2"/>
      <c r="BJ53" s="2"/>
      <c r="BK53" s="2"/>
      <c r="BL53" s="2"/>
      <c r="BM53" s="2"/>
      <c r="BN53" s="2"/>
      <c r="BO53" s="2"/>
      <c r="BP53" s="3"/>
      <c r="BR53" s="20">
        <f ca="1">Table2[[#This Row],[Cars Value]]/Table2[[#This Row],[Cars]]</f>
        <v>33188.195784052368</v>
      </c>
      <c r="BS53" s="3"/>
      <c r="BT53" s="1">
        <f ca="1">IF(Table2[[#This Row],[Value of Debts]]&gt;$BU$6,1,0)</f>
        <v>1</v>
      </c>
      <c r="BU53" s="2"/>
      <c r="BV53" s="2"/>
      <c r="BW53" s="3"/>
    </row>
    <row r="54" spans="1:75" x14ac:dyDescent="0.25">
      <c r="A54">
        <f t="shared" ca="1" si="3"/>
        <v>1</v>
      </c>
      <c r="B54" t="str">
        <f t="shared" ca="1" si="4"/>
        <v>Male</v>
      </c>
      <c r="C54">
        <f t="shared" ca="1" si="5"/>
        <v>35</v>
      </c>
      <c r="D54">
        <f t="shared" ca="1" si="6"/>
        <v>4</v>
      </c>
      <c r="E54" t="str">
        <f ca="1">_xll.XLOOKUP(D54,$Y$8:$Y$13,$Z$8:$Z$13)</f>
        <v>IT</v>
      </c>
      <c r="F54">
        <f t="shared" ca="1" si="7"/>
        <v>4</v>
      </c>
      <c r="G54" t="str">
        <f ca="1">_xll.XLOOKUP(F54,$AA$8:$AA$12,$AB$8:$AB$12)</f>
        <v>Techical</v>
      </c>
      <c r="H54">
        <f t="shared" ca="1" si="27"/>
        <v>3</v>
      </c>
      <c r="I54">
        <f t="shared" ca="1" si="0"/>
        <v>3</v>
      </c>
      <c r="J54">
        <f t="shared" ca="1" si="9"/>
        <v>52214</v>
      </c>
      <c r="K54">
        <f t="shared" ca="1" si="10"/>
        <v>10</v>
      </c>
      <c r="L54" t="str">
        <f ca="1">_xll.XLOOKUP(K54,$AC$8:$AC$17,$AD$8:$AD$17)</f>
        <v>Osu</v>
      </c>
      <c r="M54">
        <f t="shared" ca="1" si="20"/>
        <v>313284</v>
      </c>
      <c r="N54" s="7">
        <f t="shared" ca="1" si="12"/>
        <v>48591.465978313179</v>
      </c>
      <c r="O54" s="7">
        <f t="shared" ca="1" si="21"/>
        <v>21964.979894826931</v>
      </c>
      <c r="P54">
        <f t="shared" ca="1" si="14"/>
        <v>1785</v>
      </c>
      <c r="Q54" s="7">
        <f t="shared" ca="1" si="22"/>
        <v>90719.063498081043</v>
      </c>
      <c r="R54">
        <f t="shared" ca="1" si="23"/>
        <v>42025.294689484144</v>
      </c>
      <c r="S54" s="7">
        <f t="shared" ca="1" si="24"/>
        <v>377274.27458431106</v>
      </c>
      <c r="T54" s="7">
        <f t="shared" ca="1" si="25"/>
        <v>141095.52947639424</v>
      </c>
      <c r="U54" s="7">
        <f t="shared" ca="1" si="26"/>
        <v>236178.74510791682</v>
      </c>
      <c r="X54" s="1"/>
      <c r="Y54" s="2"/>
      <c r="Z54" s="2"/>
      <c r="AA54" s="2"/>
      <c r="AB54" s="2"/>
      <c r="AC54" s="2"/>
      <c r="AD54" s="2"/>
      <c r="AE54" s="2">
        <f ca="1">IF(Table2[[#This Row],[Gender]]="Male",1,0)</f>
        <v>1</v>
      </c>
      <c r="AF54" s="2">
        <f ca="1">IF(Table2[[#This Row],[Gender]]="Female",1,0)</f>
        <v>0</v>
      </c>
      <c r="AG54" s="2"/>
      <c r="AH54" s="2"/>
      <c r="AI54" s="3"/>
      <c r="AK54" s="1">
        <f ca="1">IF(Table2[[#This Row],[Field of Work]]="Teaching",1,0)</f>
        <v>0</v>
      </c>
      <c r="AL54" s="2">
        <f ca="1">IF(Table2[[#This Row],[Field of Work]]="Agriculture",1,0)</f>
        <v>0</v>
      </c>
      <c r="AM54" s="2">
        <f ca="1">IF(Table2[[#This Row],[Field of Work]]="IT",1,0)</f>
        <v>1</v>
      </c>
      <c r="AN54" s="2">
        <f ca="1">IF(Table2[[#This Row],[Field of Work]]="Construction",1,0)</f>
        <v>0</v>
      </c>
      <c r="AO54" s="2">
        <f ca="1">IF(Table2[[#This Row],[Field of Work]]="Health",1,0)</f>
        <v>0</v>
      </c>
      <c r="AP54" s="2">
        <f ca="1">IF(Table2[[#This Row],[Field of Work]]="General work",1,0)</f>
        <v>0</v>
      </c>
      <c r="AQ54" s="2"/>
      <c r="AR54" s="2"/>
      <c r="AS54" s="2"/>
      <c r="AT54" s="2"/>
      <c r="AU54" s="2"/>
      <c r="AV54" s="3"/>
      <c r="AW54" s="10">
        <f ca="1">IF(Table2[[#This Row],[Residence]]="East Legon",1,0)</f>
        <v>0</v>
      </c>
      <c r="AX54" s="8">
        <f ca="1">IF(Table2[[#This Row],[Residence]]="Trasaco",1,0)</f>
        <v>0</v>
      </c>
      <c r="AY54" s="2">
        <f ca="1">IF(Table2[[#This Row],[Residence]]="North Legon",1,0)</f>
        <v>0</v>
      </c>
      <c r="AZ54" s="2">
        <f ca="1">IF(Table2[[#This Row],[Residence]]="Tema",1,0)</f>
        <v>0</v>
      </c>
      <c r="BA54" s="2">
        <f ca="1">IF(Table2[[#This Row],[Residence]]="Spintex",1,0)</f>
        <v>0</v>
      </c>
      <c r="BB54" s="2">
        <f ca="1">IF(Table2[[#This Row],[Residence]]="Airport Hills",1,0)</f>
        <v>0</v>
      </c>
      <c r="BC54" s="2">
        <f ca="1">IF(Table2[[#This Row],[Residence]]="Oyarifa",1,0)</f>
        <v>0</v>
      </c>
      <c r="BD54" s="2">
        <f ca="1">IF(Table2[[#This Row],[Residence]]="Prampram",1,0)</f>
        <v>0</v>
      </c>
      <c r="BE54" s="2">
        <f ca="1">IF(Table2[[#This Row],[Residence]]="Tse-Addo",1,0)</f>
        <v>0</v>
      </c>
      <c r="BF54" s="2">
        <f ca="1">IF(Table2[[#This Row],[Residence]]="Osu",1,0)</f>
        <v>1</v>
      </c>
      <c r="BG54" s="2"/>
      <c r="BH54" s="2"/>
      <c r="BI54" s="2"/>
      <c r="BJ54" s="2"/>
      <c r="BK54" s="2"/>
      <c r="BL54" s="2"/>
      <c r="BM54" s="2"/>
      <c r="BN54" s="2"/>
      <c r="BO54" s="2"/>
      <c r="BP54" s="3"/>
      <c r="BR54" s="20">
        <f ca="1">Table2[[#This Row],[Cars Value]]/Table2[[#This Row],[Cars]]</f>
        <v>7321.6599649423106</v>
      </c>
      <c r="BS54" s="3"/>
      <c r="BT54" s="1">
        <f ca="1">IF(Table2[[#This Row],[Value of Debts]]&gt;$BU$6,1,0)</f>
        <v>1</v>
      </c>
      <c r="BU54" s="2"/>
      <c r="BV54" s="2"/>
      <c r="BW54" s="3"/>
    </row>
    <row r="55" spans="1:75" x14ac:dyDescent="0.25">
      <c r="A55">
        <f t="shared" ca="1" si="3"/>
        <v>1</v>
      </c>
      <c r="B55" t="str">
        <f t="shared" ca="1" si="4"/>
        <v>Male</v>
      </c>
      <c r="C55">
        <f t="shared" ca="1" si="5"/>
        <v>38</v>
      </c>
      <c r="D55">
        <f t="shared" ca="1" si="6"/>
        <v>1</v>
      </c>
      <c r="E55" t="str">
        <f ca="1">_xll.XLOOKUP(D55,$Y$8:$Y$13,$Z$8:$Z$13)</f>
        <v>Health</v>
      </c>
      <c r="F55">
        <f t="shared" ca="1" si="7"/>
        <v>4</v>
      </c>
      <c r="G55" t="str">
        <f ca="1">_xll.XLOOKUP(F55,$AA$8:$AA$12,$AB$8:$AB$12)</f>
        <v>Techical</v>
      </c>
      <c r="H55">
        <f t="shared" ca="1" si="27"/>
        <v>4</v>
      </c>
      <c r="I55">
        <f t="shared" ca="1" si="0"/>
        <v>1</v>
      </c>
      <c r="J55">
        <f t="shared" ca="1" si="9"/>
        <v>82277</v>
      </c>
      <c r="K55">
        <f t="shared" ca="1" si="10"/>
        <v>1</v>
      </c>
      <c r="L55" t="str">
        <f ca="1">_xll.XLOOKUP(K55,$AC$8:$AC$17,$AD$8:$AD$17)</f>
        <v>East Legon</v>
      </c>
      <c r="M55">
        <f t="shared" ca="1" si="20"/>
        <v>411385</v>
      </c>
      <c r="N55" s="7">
        <f t="shared" ca="1" si="12"/>
        <v>196872.19589977208</v>
      </c>
      <c r="O55" s="7">
        <f t="shared" ca="1" si="21"/>
        <v>80476.152078268889</v>
      </c>
      <c r="P55">
        <f t="shared" ca="1" si="14"/>
        <v>8362</v>
      </c>
      <c r="Q55" s="7">
        <f t="shared" ca="1" si="22"/>
        <v>122013.30277165676</v>
      </c>
      <c r="R55">
        <f t="shared" ca="1" si="23"/>
        <v>1042.635215685053</v>
      </c>
      <c r="S55" s="7">
        <f t="shared" ca="1" si="24"/>
        <v>492903.78729395394</v>
      </c>
      <c r="T55" s="7">
        <f t="shared" ca="1" si="25"/>
        <v>327247.49867142882</v>
      </c>
      <c r="U55" s="7">
        <f t="shared" ca="1" si="26"/>
        <v>165656.28862252511</v>
      </c>
      <c r="X55" s="1"/>
      <c r="Y55" s="2"/>
      <c r="Z55" s="2"/>
      <c r="AA55" s="2"/>
      <c r="AB55" s="2"/>
      <c r="AC55" s="2"/>
      <c r="AD55" s="2"/>
      <c r="AE55" s="2">
        <f ca="1">IF(Table2[[#This Row],[Gender]]="Male",1,0)</f>
        <v>1</v>
      </c>
      <c r="AF55" s="2">
        <f ca="1">IF(Table2[[#This Row],[Gender]]="Female",1,0)</f>
        <v>0</v>
      </c>
      <c r="AG55" s="2"/>
      <c r="AH55" s="2"/>
      <c r="AI55" s="3"/>
      <c r="AK55" s="1">
        <f ca="1">IF(Table2[[#This Row],[Field of Work]]="Teaching",1,0)</f>
        <v>0</v>
      </c>
      <c r="AL55" s="2">
        <f ca="1">IF(Table2[[#This Row],[Field of Work]]="Agriculture",1,0)</f>
        <v>0</v>
      </c>
      <c r="AM55" s="2">
        <f ca="1">IF(Table2[[#This Row],[Field of Work]]="IT",1,0)</f>
        <v>0</v>
      </c>
      <c r="AN55" s="2">
        <f ca="1">IF(Table2[[#This Row],[Field of Work]]="Construction",1,0)</f>
        <v>0</v>
      </c>
      <c r="AO55" s="2">
        <f ca="1">IF(Table2[[#This Row],[Field of Work]]="Health",1,0)</f>
        <v>1</v>
      </c>
      <c r="AP55" s="2">
        <f ca="1">IF(Table2[[#This Row],[Field of Work]]="General work",1,0)</f>
        <v>0</v>
      </c>
      <c r="AQ55" s="2"/>
      <c r="AR55" s="2"/>
      <c r="AS55" s="2"/>
      <c r="AT55" s="2"/>
      <c r="AU55" s="2"/>
      <c r="AV55" s="3"/>
      <c r="AW55" s="10">
        <f ca="1">IF(Table2[[#This Row],[Residence]]="East Legon",1,0)</f>
        <v>1</v>
      </c>
      <c r="AX55" s="8">
        <f ca="1">IF(Table2[[#This Row],[Residence]]="Trasaco",1,0)</f>
        <v>0</v>
      </c>
      <c r="AY55" s="2">
        <f ca="1">IF(Table2[[#This Row],[Residence]]="North Legon",1,0)</f>
        <v>0</v>
      </c>
      <c r="AZ55" s="2">
        <f ca="1">IF(Table2[[#This Row],[Residence]]="Tema",1,0)</f>
        <v>0</v>
      </c>
      <c r="BA55" s="2">
        <f ca="1">IF(Table2[[#This Row],[Residence]]="Spintex",1,0)</f>
        <v>0</v>
      </c>
      <c r="BB55" s="2">
        <f ca="1">IF(Table2[[#This Row],[Residence]]="Airport Hills",1,0)</f>
        <v>0</v>
      </c>
      <c r="BC55" s="2">
        <f ca="1">IF(Table2[[#This Row],[Residence]]="Oyarifa",1,0)</f>
        <v>0</v>
      </c>
      <c r="BD55" s="2">
        <f ca="1">IF(Table2[[#This Row],[Residence]]="Prampram",1,0)</f>
        <v>0</v>
      </c>
      <c r="BE55" s="2">
        <f ca="1">IF(Table2[[#This Row],[Residence]]="Tse-Addo",1,0)</f>
        <v>0</v>
      </c>
      <c r="BF55" s="2">
        <f ca="1">IF(Table2[[#This Row],[Residence]]="Osu",1,0)</f>
        <v>0</v>
      </c>
      <c r="BG55" s="2"/>
      <c r="BH55" s="2"/>
      <c r="BI55" s="2"/>
      <c r="BJ55" s="2"/>
      <c r="BK55" s="2"/>
      <c r="BL55" s="2"/>
      <c r="BM55" s="2"/>
      <c r="BN55" s="2"/>
      <c r="BO55" s="2"/>
      <c r="BP55" s="3"/>
      <c r="BR55" s="20">
        <f ca="1">Table2[[#This Row],[Cars Value]]/Table2[[#This Row],[Cars]]</f>
        <v>80476.152078268889</v>
      </c>
      <c r="BS55" s="3"/>
      <c r="BT55" s="1">
        <f ca="1">IF(Table2[[#This Row],[Value of Debts]]&gt;$BU$6,1,0)</f>
        <v>1</v>
      </c>
      <c r="BU55" s="2"/>
      <c r="BV55" s="2"/>
      <c r="BW55" s="3"/>
    </row>
    <row r="56" spans="1:75" x14ac:dyDescent="0.25">
      <c r="A56">
        <f t="shared" ca="1" si="3"/>
        <v>1</v>
      </c>
      <c r="B56" t="str">
        <f t="shared" ca="1" si="4"/>
        <v>Male</v>
      </c>
      <c r="C56">
        <f t="shared" ca="1" si="5"/>
        <v>31</v>
      </c>
      <c r="D56">
        <f t="shared" ca="1" si="6"/>
        <v>5</v>
      </c>
      <c r="E56" t="str">
        <f ca="1">_xll.XLOOKUP(D56,$Y$8:$Y$13,$Z$8:$Z$13)</f>
        <v>General work</v>
      </c>
      <c r="F56">
        <f t="shared" ca="1" si="7"/>
        <v>2</v>
      </c>
      <c r="G56" t="str">
        <f ca="1">_xll.XLOOKUP(F56,$AA$8:$AA$12,$AB$8:$AB$12)</f>
        <v>College</v>
      </c>
      <c r="H56">
        <f t="shared" ca="1" si="27"/>
        <v>0</v>
      </c>
      <c r="I56">
        <f t="shared" ca="1" si="0"/>
        <v>1</v>
      </c>
      <c r="J56">
        <f t="shared" ca="1" si="9"/>
        <v>63401</v>
      </c>
      <c r="K56">
        <f t="shared" ca="1" si="10"/>
        <v>7</v>
      </c>
      <c r="L56" t="str">
        <f ca="1">_xll.XLOOKUP(K56,$AC$8:$AC$17,$AD$8:$AD$17)</f>
        <v>Tema</v>
      </c>
      <c r="M56">
        <f t="shared" ca="1" si="20"/>
        <v>380406</v>
      </c>
      <c r="N56" s="7">
        <f t="shared" ca="1" si="12"/>
        <v>91931.070398890326</v>
      </c>
      <c r="O56" s="7">
        <f t="shared" ca="1" si="21"/>
        <v>8290.9768718793348</v>
      </c>
      <c r="P56">
        <f t="shared" ca="1" si="14"/>
        <v>1965</v>
      </c>
      <c r="Q56" s="7">
        <f t="shared" ca="1" si="22"/>
        <v>79295.989132905655</v>
      </c>
      <c r="R56">
        <f t="shared" ca="1" si="23"/>
        <v>58554.525298543769</v>
      </c>
      <c r="S56" s="7">
        <f t="shared" ca="1" si="24"/>
        <v>447251.50217042305</v>
      </c>
      <c r="T56" s="7">
        <f t="shared" ca="1" si="25"/>
        <v>173192.05953179597</v>
      </c>
      <c r="U56" s="7">
        <f t="shared" ca="1" si="26"/>
        <v>274059.44263862708</v>
      </c>
      <c r="X56" s="1"/>
      <c r="Y56" s="2"/>
      <c r="Z56" s="2"/>
      <c r="AA56" s="2"/>
      <c r="AB56" s="2"/>
      <c r="AC56" s="2"/>
      <c r="AD56" s="2"/>
      <c r="AE56" s="2">
        <f ca="1">IF(Table2[[#This Row],[Gender]]="Male",1,0)</f>
        <v>1</v>
      </c>
      <c r="AF56" s="2">
        <f ca="1">IF(Table2[[#This Row],[Gender]]="Female",1,0)</f>
        <v>0</v>
      </c>
      <c r="AG56" s="2"/>
      <c r="AH56" s="2"/>
      <c r="AI56" s="3"/>
      <c r="AK56" s="1">
        <f ca="1">IF(Table2[[#This Row],[Field of Work]]="Teaching",1,0)</f>
        <v>0</v>
      </c>
      <c r="AL56" s="2">
        <f ca="1">IF(Table2[[#This Row],[Field of Work]]="Agriculture",1,0)</f>
        <v>0</v>
      </c>
      <c r="AM56" s="2">
        <f ca="1">IF(Table2[[#This Row],[Field of Work]]="IT",1,0)</f>
        <v>0</v>
      </c>
      <c r="AN56" s="2">
        <f ca="1">IF(Table2[[#This Row],[Field of Work]]="Construction",1,0)</f>
        <v>0</v>
      </c>
      <c r="AO56" s="2">
        <f ca="1">IF(Table2[[#This Row],[Field of Work]]="Health",1,0)</f>
        <v>0</v>
      </c>
      <c r="AP56" s="2">
        <f ca="1">IF(Table2[[#This Row],[Field of Work]]="General work",1,0)</f>
        <v>1</v>
      </c>
      <c r="AQ56" s="2"/>
      <c r="AR56" s="2"/>
      <c r="AS56" s="2"/>
      <c r="AT56" s="2"/>
      <c r="AU56" s="2"/>
      <c r="AV56" s="3"/>
      <c r="AW56" s="10">
        <f ca="1">IF(Table2[[#This Row],[Residence]]="East Legon",1,0)</f>
        <v>0</v>
      </c>
      <c r="AX56" s="8">
        <f ca="1">IF(Table2[[#This Row],[Residence]]="Trasaco",1,0)</f>
        <v>0</v>
      </c>
      <c r="AY56" s="2">
        <f ca="1">IF(Table2[[#This Row],[Residence]]="North Legon",1,0)</f>
        <v>0</v>
      </c>
      <c r="AZ56" s="2">
        <f ca="1">IF(Table2[[#This Row],[Residence]]="Tema",1,0)</f>
        <v>1</v>
      </c>
      <c r="BA56" s="2">
        <f ca="1">IF(Table2[[#This Row],[Residence]]="Spintex",1,0)</f>
        <v>0</v>
      </c>
      <c r="BB56" s="2">
        <f ca="1">IF(Table2[[#This Row],[Residence]]="Airport Hills",1,0)</f>
        <v>0</v>
      </c>
      <c r="BC56" s="2">
        <f ca="1">IF(Table2[[#This Row],[Residence]]="Oyarifa",1,0)</f>
        <v>0</v>
      </c>
      <c r="BD56" s="2">
        <f ca="1">IF(Table2[[#This Row],[Residence]]="Prampram",1,0)</f>
        <v>0</v>
      </c>
      <c r="BE56" s="2">
        <f ca="1">IF(Table2[[#This Row],[Residence]]="Tse-Addo",1,0)</f>
        <v>0</v>
      </c>
      <c r="BF56" s="2">
        <f ca="1">IF(Table2[[#This Row],[Residence]]="Osu",1,0)</f>
        <v>0</v>
      </c>
      <c r="BG56" s="2"/>
      <c r="BH56" s="2"/>
      <c r="BI56" s="2"/>
      <c r="BJ56" s="2"/>
      <c r="BK56" s="2"/>
      <c r="BL56" s="2"/>
      <c r="BM56" s="2"/>
      <c r="BN56" s="2"/>
      <c r="BO56" s="2"/>
      <c r="BP56" s="3"/>
      <c r="BR56" s="20">
        <f ca="1">Table2[[#This Row],[Cars Value]]/Table2[[#This Row],[Cars]]</f>
        <v>8290.9768718793348</v>
      </c>
      <c r="BS56" s="3"/>
      <c r="BT56" s="1">
        <f ca="1">IF(Table2[[#This Row],[Value of Debts]]&gt;$BU$6,1,0)</f>
        <v>1</v>
      </c>
      <c r="BU56" s="2"/>
      <c r="BV56" s="2"/>
      <c r="BW56" s="3"/>
    </row>
    <row r="57" spans="1:75" x14ac:dyDescent="0.25">
      <c r="A57">
        <f t="shared" ca="1" si="3"/>
        <v>1</v>
      </c>
      <c r="B57" t="str">
        <f t="shared" ca="1" si="4"/>
        <v>Male</v>
      </c>
      <c r="C57">
        <f t="shared" ca="1" si="5"/>
        <v>31</v>
      </c>
      <c r="D57">
        <f t="shared" ca="1" si="6"/>
        <v>5</v>
      </c>
      <c r="E57" t="str">
        <f ca="1">_xll.XLOOKUP(D57,$Y$8:$Y$13,$Z$8:$Z$13)</f>
        <v>General work</v>
      </c>
      <c r="F57">
        <f t="shared" ca="1" si="7"/>
        <v>4</v>
      </c>
      <c r="G57" t="str">
        <f ca="1">_xll.XLOOKUP(F57,$AA$8:$AA$12,$AB$8:$AB$12)</f>
        <v>Techical</v>
      </c>
      <c r="H57">
        <f t="shared" ca="1" si="27"/>
        <v>1</v>
      </c>
      <c r="I57">
        <f t="shared" ca="1" si="0"/>
        <v>4</v>
      </c>
      <c r="J57">
        <f t="shared" ca="1" si="9"/>
        <v>81798</v>
      </c>
      <c r="K57">
        <f t="shared" ca="1" si="10"/>
        <v>2</v>
      </c>
      <c r="L57" t="str">
        <f ca="1">_xll.XLOOKUP(K57,$AC$8:$AC$17,$AD$8:$AD$17)</f>
        <v>Trasaco</v>
      </c>
      <c r="M57">
        <f t="shared" ca="1" si="20"/>
        <v>245394</v>
      </c>
      <c r="N57" s="7">
        <f t="shared" ca="1" si="12"/>
        <v>73455.010619790788</v>
      </c>
      <c r="O57" s="7">
        <f t="shared" ca="1" si="21"/>
        <v>122188.39861368002</v>
      </c>
      <c r="P57">
        <f t="shared" ca="1" si="14"/>
        <v>40257</v>
      </c>
      <c r="Q57" s="7">
        <f t="shared" ca="1" si="22"/>
        <v>25913.780929182758</v>
      </c>
      <c r="R57">
        <f t="shared" ca="1" si="23"/>
        <v>88678.77421662111</v>
      </c>
      <c r="S57" s="7">
        <f t="shared" ca="1" si="24"/>
        <v>456261.17283030116</v>
      </c>
      <c r="T57" s="7">
        <f t="shared" ca="1" si="25"/>
        <v>139625.79154897353</v>
      </c>
      <c r="U57" s="7">
        <f t="shared" ca="1" si="26"/>
        <v>316635.38128132763</v>
      </c>
      <c r="X57" s="1"/>
      <c r="Y57" s="2"/>
      <c r="Z57" s="2"/>
      <c r="AA57" s="2"/>
      <c r="AB57" s="2"/>
      <c r="AC57" s="2"/>
      <c r="AD57" s="2"/>
      <c r="AE57" s="2">
        <f ca="1">IF(Table2[[#This Row],[Gender]]="Male",1,0)</f>
        <v>1</v>
      </c>
      <c r="AF57" s="2">
        <f ca="1">IF(Table2[[#This Row],[Gender]]="Female",1,0)</f>
        <v>0</v>
      </c>
      <c r="AG57" s="2"/>
      <c r="AH57" s="2"/>
      <c r="AI57" s="3"/>
      <c r="AK57" s="1">
        <f ca="1">IF(Table2[[#This Row],[Field of Work]]="Teaching",1,0)</f>
        <v>0</v>
      </c>
      <c r="AL57" s="2">
        <f ca="1">IF(Table2[[#This Row],[Field of Work]]="Agriculture",1,0)</f>
        <v>0</v>
      </c>
      <c r="AM57" s="2">
        <f ca="1">IF(Table2[[#This Row],[Field of Work]]="IT",1,0)</f>
        <v>0</v>
      </c>
      <c r="AN57" s="2">
        <f ca="1">IF(Table2[[#This Row],[Field of Work]]="Construction",1,0)</f>
        <v>0</v>
      </c>
      <c r="AO57" s="2">
        <f ca="1">IF(Table2[[#This Row],[Field of Work]]="Health",1,0)</f>
        <v>0</v>
      </c>
      <c r="AP57" s="2">
        <f ca="1">IF(Table2[[#This Row],[Field of Work]]="General work",1,0)</f>
        <v>1</v>
      </c>
      <c r="AQ57" s="2"/>
      <c r="AR57" s="2"/>
      <c r="AS57" s="2"/>
      <c r="AT57" s="2"/>
      <c r="AU57" s="2"/>
      <c r="AV57" s="3"/>
      <c r="AW57" s="10">
        <f ca="1">IF(Table2[[#This Row],[Residence]]="East Legon",1,0)</f>
        <v>0</v>
      </c>
      <c r="AX57" s="8">
        <f ca="1">IF(Table2[[#This Row],[Residence]]="Trasaco",1,0)</f>
        <v>1</v>
      </c>
      <c r="AY57" s="2">
        <f ca="1">IF(Table2[[#This Row],[Residence]]="North Legon",1,0)</f>
        <v>0</v>
      </c>
      <c r="AZ57" s="2">
        <f ca="1">IF(Table2[[#This Row],[Residence]]="Tema",1,0)</f>
        <v>0</v>
      </c>
      <c r="BA57" s="2">
        <f ca="1">IF(Table2[[#This Row],[Residence]]="Spintex",1,0)</f>
        <v>0</v>
      </c>
      <c r="BB57" s="2">
        <f ca="1">IF(Table2[[#This Row],[Residence]]="Airport Hills",1,0)</f>
        <v>0</v>
      </c>
      <c r="BC57" s="2">
        <f ca="1">IF(Table2[[#This Row],[Residence]]="Oyarifa",1,0)</f>
        <v>0</v>
      </c>
      <c r="BD57" s="2">
        <f ca="1">IF(Table2[[#This Row],[Residence]]="Prampram",1,0)</f>
        <v>0</v>
      </c>
      <c r="BE57" s="2">
        <f ca="1">IF(Table2[[#This Row],[Residence]]="Tse-Addo",1,0)</f>
        <v>0</v>
      </c>
      <c r="BF57" s="2">
        <f ca="1">IF(Table2[[#This Row],[Residence]]="Osu",1,0)</f>
        <v>0</v>
      </c>
      <c r="BG57" s="2"/>
      <c r="BH57" s="2"/>
      <c r="BI57" s="2"/>
      <c r="BJ57" s="2"/>
      <c r="BK57" s="2"/>
      <c r="BL57" s="2"/>
      <c r="BM57" s="2"/>
      <c r="BN57" s="2"/>
      <c r="BO57" s="2"/>
      <c r="BP57" s="3"/>
      <c r="BR57" s="20">
        <f ca="1">Table2[[#This Row],[Cars Value]]/Table2[[#This Row],[Cars]]</f>
        <v>30547.099653420006</v>
      </c>
      <c r="BS57" s="3"/>
      <c r="BT57" s="1">
        <f ca="1">IF(Table2[[#This Row],[Value of Debts]]&gt;$BU$6,1,0)</f>
        <v>1</v>
      </c>
      <c r="BU57" s="2"/>
      <c r="BV57" s="2"/>
      <c r="BW57" s="3"/>
    </row>
    <row r="58" spans="1:75" x14ac:dyDescent="0.25">
      <c r="A58">
        <f t="shared" ca="1" si="3"/>
        <v>1</v>
      </c>
      <c r="B58" t="str">
        <f t="shared" ca="1" si="4"/>
        <v>Male</v>
      </c>
      <c r="C58">
        <f t="shared" ca="1" si="5"/>
        <v>38</v>
      </c>
      <c r="D58">
        <f t="shared" ca="1" si="6"/>
        <v>1</v>
      </c>
      <c r="E58" t="str">
        <f ca="1">_xll.XLOOKUP(D58,$Y$8:$Y$13,$Z$8:$Z$13)</f>
        <v>Health</v>
      </c>
      <c r="F58">
        <f t="shared" ca="1" si="7"/>
        <v>3</v>
      </c>
      <c r="G58" t="str">
        <f ca="1">_xll.XLOOKUP(F58,$AA$8:$AA$12,$AB$8:$AB$12)</f>
        <v>University</v>
      </c>
      <c r="H58">
        <f t="shared" ca="1" si="27"/>
        <v>1</v>
      </c>
      <c r="I58">
        <f t="shared" ca="1" si="0"/>
        <v>2</v>
      </c>
      <c r="J58">
        <f t="shared" ca="1" si="9"/>
        <v>60806</v>
      </c>
      <c r="K58">
        <f t="shared" ca="1" si="10"/>
        <v>4</v>
      </c>
      <c r="L58" t="str">
        <f ca="1">_xll.XLOOKUP(K58,$AC$8:$AC$17,$AD$8:$AD$17)</f>
        <v>Spintex</v>
      </c>
      <c r="M58">
        <f t="shared" ca="1" si="20"/>
        <v>182418</v>
      </c>
      <c r="N58" s="7">
        <f t="shared" ca="1" si="12"/>
        <v>171289.56113218502</v>
      </c>
      <c r="O58" s="7">
        <f t="shared" ca="1" si="21"/>
        <v>72616.833428961647</v>
      </c>
      <c r="P58">
        <f t="shared" ca="1" si="14"/>
        <v>22602</v>
      </c>
      <c r="Q58" s="7">
        <f t="shared" ca="1" si="22"/>
        <v>52073.280925919651</v>
      </c>
      <c r="R58">
        <f t="shared" ca="1" si="23"/>
        <v>78088.464218966867</v>
      </c>
      <c r="S58" s="7">
        <f t="shared" ca="1" si="24"/>
        <v>333123.29764792847</v>
      </c>
      <c r="T58" s="7">
        <f t="shared" ca="1" si="25"/>
        <v>245964.84205810467</v>
      </c>
      <c r="U58" s="7">
        <f t="shared" ca="1" si="26"/>
        <v>87158.455589823803</v>
      </c>
      <c r="X58" s="1"/>
      <c r="Y58" s="2"/>
      <c r="Z58" s="2"/>
      <c r="AA58" s="2"/>
      <c r="AB58" s="2"/>
      <c r="AC58" s="2"/>
      <c r="AD58" s="2"/>
      <c r="AE58" s="2">
        <f ca="1">IF(Table2[[#This Row],[Gender]]="Male",1,0)</f>
        <v>1</v>
      </c>
      <c r="AF58" s="2">
        <f ca="1">IF(Table2[[#This Row],[Gender]]="Female",1,0)</f>
        <v>0</v>
      </c>
      <c r="AG58" s="2"/>
      <c r="AH58" s="2"/>
      <c r="AI58" s="3"/>
      <c r="AK58" s="1">
        <f ca="1">IF(Table2[[#This Row],[Field of Work]]="Teaching",1,0)</f>
        <v>0</v>
      </c>
      <c r="AL58" s="2">
        <f ca="1">IF(Table2[[#This Row],[Field of Work]]="Agriculture",1,0)</f>
        <v>0</v>
      </c>
      <c r="AM58" s="2">
        <f ca="1">IF(Table2[[#This Row],[Field of Work]]="IT",1,0)</f>
        <v>0</v>
      </c>
      <c r="AN58" s="2">
        <f ca="1">IF(Table2[[#This Row],[Field of Work]]="Construction",1,0)</f>
        <v>0</v>
      </c>
      <c r="AO58" s="2">
        <f ca="1">IF(Table2[[#This Row],[Field of Work]]="Health",1,0)</f>
        <v>1</v>
      </c>
      <c r="AP58" s="2">
        <f ca="1">IF(Table2[[#This Row],[Field of Work]]="General work",1,0)</f>
        <v>0</v>
      </c>
      <c r="AQ58" s="2"/>
      <c r="AR58" s="2"/>
      <c r="AS58" s="2"/>
      <c r="AT58" s="2"/>
      <c r="AU58" s="2"/>
      <c r="AV58" s="3"/>
      <c r="AW58" s="10">
        <f ca="1">IF(Table2[[#This Row],[Residence]]="East Legon",1,0)</f>
        <v>0</v>
      </c>
      <c r="AX58" s="8">
        <f ca="1">IF(Table2[[#This Row],[Residence]]="Trasaco",1,0)</f>
        <v>0</v>
      </c>
      <c r="AY58" s="2">
        <f ca="1">IF(Table2[[#This Row],[Residence]]="North Legon",1,0)</f>
        <v>0</v>
      </c>
      <c r="AZ58" s="2">
        <f ca="1">IF(Table2[[#This Row],[Residence]]="Tema",1,0)</f>
        <v>0</v>
      </c>
      <c r="BA58" s="2">
        <f ca="1">IF(Table2[[#This Row],[Residence]]="Spintex",1,0)</f>
        <v>1</v>
      </c>
      <c r="BB58" s="2">
        <f ca="1">IF(Table2[[#This Row],[Residence]]="Airport Hills",1,0)</f>
        <v>0</v>
      </c>
      <c r="BC58" s="2">
        <f ca="1">IF(Table2[[#This Row],[Residence]]="Oyarifa",1,0)</f>
        <v>0</v>
      </c>
      <c r="BD58" s="2">
        <f ca="1">IF(Table2[[#This Row],[Residence]]="Prampram",1,0)</f>
        <v>0</v>
      </c>
      <c r="BE58" s="2">
        <f ca="1">IF(Table2[[#This Row],[Residence]]="Tse-Addo",1,0)</f>
        <v>0</v>
      </c>
      <c r="BF58" s="2">
        <f ca="1">IF(Table2[[#This Row],[Residence]]="Osu",1,0)</f>
        <v>0</v>
      </c>
      <c r="BG58" s="2"/>
      <c r="BH58" s="2"/>
      <c r="BI58" s="2"/>
      <c r="BJ58" s="2"/>
      <c r="BK58" s="2"/>
      <c r="BL58" s="2"/>
      <c r="BM58" s="2"/>
      <c r="BN58" s="2"/>
      <c r="BO58" s="2"/>
      <c r="BP58" s="3"/>
      <c r="BR58" s="20">
        <f ca="1">Table2[[#This Row],[Cars Value]]/Table2[[#This Row],[Cars]]</f>
        <v>36308.416714480823</v>
      </c>
      <c r="BS58" s="3"/>
      <c r="BT58" s="1">
        <f ca="1">IF(Table2[[#This Row],[Value of Debts]]&gt;$BU$6,1,0)</f>
        <v>1</v>
      </c>
      <c r="BU58" s="2"/>
      <c r="BV58" s="2"/>
      <c r="BW58" s="3"/>
    </row>
    <row r="59" spans="1:75" x14ac:dyDescent="0.25">
      <c r="A59">
        <f t="shared" ca="1" si="3"/>
        <v>1</v>
      </c>
      <c r="B59" t="str">
        <f t="shared" ca="1" si="4"/>
        <v>Male</v>
      </c>
      <c r="C59">
        <f t="shared" ca="1" si="5"/>
        <v>43</v>
      </c>
      <c r="D59">
        <f t="shared" ca="1" si="6"/>
        <v>1</v>
      </c>
      <c r="E59" t="str">
        <f ca="1">_xll.XLOOKUP(D59,$Y$8:$Y$13,$Z$8:$Z$13)</f>
        <v>Health</v>
      </c>
      <c r="F59">
        <f t="shared" ca="1" si="7"/>
        <v>1</v>
      </c>
      <c r="G59" t="str">
        <f ca="1">_xll.XLOOKUP(F59,$AA$8:$AA$12,$AB$8:$AB$12)</f>
        <v>Highschool</v>
      </c>
      <c r="H59">
        <f t="shared" ca="1" si="27"/>
        <v>0</v>
      </c>
      <c r="I59">
        <f t="shared" ca="1" si="0"/>
        <v>1</v>
      </c>
      <c r="J59">
        <f t="shared" ca="1" si="9"/>
        <v>44896</v>
      </c>
      <c r="K59">
        <f t="shared" ca="1" si="10"/>
        <v>2</v>
      </c>
      <c r="L59" t="str">
        <f ca="1">_xll.XLOOKUP(K59,$AC$8:$AC$17,$AD$8:$AD$17)</f>
        <v>Trasaco</v>
      </c>
      <c r="M59">
        <f t="shared" ca="1" si="20"/>
        <v>269376</v>
      </c>
      <c r="N59" s="7">
        <f t="shared" ca="1" si="12"/>
        <v>129639.88311293987</v>
      </c>
      <c r="O59" s="7">
        <f t="shared" ca="1" si="21"/>
        <v>33201.189425677512</v>
      </c>
      <c r="P59">
        <f t="shared" ca="1" si="14"/>
        <v>1528</v>
      </c>
      <c r="Q59" s="7">
        <f t="shared" ca="1" si="22"/>
        <v>29990.762168427176</v>
      </c>
      <c r="R59">
        <f t="shared" ca="1" si="23"/>
        <v>65206.693101143537</v>
      </c>
      <c r="S59" s="7">
        <f t="shared" ca="1" si="24"/>
        <v>367783.88252682105</v>
      </c>
      <c r="T59" s="7">
        <f t="shared" ca="1" si="25"/>
        <v>161158.64528136706</v>
      </c>
      <c r="U59" s="7">
        <f t="shared" ca="1" si="26"/>
        <v>206625.23724545399</v>
      </c>
      <c r="X59" s="1"/>
      <c r="Y59" s="2"/>
      <c r="Z59" s="2"/>
      <c r="AA59" s="2"/>
      <c r="AB59" s="2"/>
      <c r="AC59" s="2"/>
      <c r="AD59" s="2"/>
      <c r="AE59" s="2">
        <f ca="1">IF(Table2[[#This Row],[Gender]]="Male",1,0)</f>
        <v>1</v>
      </c>
      <c r="AF59" s="2">
        <f ca="1">IF(Table2[[#This Row],[Gender]]="Female",1,0)</f>
        <v>0</v>
      </c>
      <c r="AG59" s="2"/>
      <c r="AH59" s="2"/>
      <c r="AI59" s="3"/>
      <c r="AK59" s="1">
        <f ca="1">IF(Table2[[#This Row],[Field of Work]]="Teaching",1,0)</f>
        <v>0</v>
      </c>
      <c r="AL59" s="2">
        <f ca="1">IF(Table2[[#This Row],[Field of Work]]="Agriculture",1,0)</f>
        <v>0</v>
      </c>
      <c r="AM59" s="2">
        <f ca="1">IF(Table2[[#This Row],[Field of Work]]="IT",1,0)</f>
        <v>0</v>
      </c>
      <c r="AN59" s="2">
        <f ca="1">IF(Table2[[#This Row],[Field of Work]]="Construction",1,0)</f>
        <v>0</v>
      </c>
      <c r="AO59" s="2">
        <f ca="1">IF(Table2[[#This Row],[Field of Work]]="Health",1,0)</f>
        <v>1</v>
      </c>
      <c r="AP59" s="2">
        <f ca="1">IF(Table2[[#This Row],[Field of Work]]="General work",1,0)</f>
        <v>0</v>
      </c>
      <c r="AQ59" s="2"/>
      <c r="AR59" s="2"/>
      <c r="AS59" s="2"/>
      <c r="AT59" s="2"/>
      <c r="AU59" s="2"/>
      <c r="AV59" s="3"/>
      <c r="AW59" s="10">
        <f ca="1">IF(Table2[[#This Row],[Residence]]="East Legon",1,0)</f>
        <v>0</v>
      </c>
      <c r="AX59" s="8">
        <f ca="1">IF(Table2[[#This Row],[Residence]]="Trasaco",1,0)</f>
        <v>1</v>
      </c>
      <c r="AY59" s="2">
        <f ca="1">IF(Table2[[#This Row],[Residence]]="North Legon",1,0)</f>
        <v>0</v>
      </c>
      <c r="AZ59" s="2">
        <f ca="1">IF(Table2[[#This Row],[Residence]]="Tema",1,0)</f>
        <v>0</v>
      </c>
      <c r="BA59" s="2">
        <f ca="1">IF(Table2[[#This Row],[Residence]]="Spintex",1,0)</f>
        <v>0</v>
      </c>
      <c r="BB59" s="2">
        <f ca="1">IF(Table2[[#This Row],[Residence]]="Airport Hills",1,0)</f>
        <v>0</v>
      </c>
      <c r="BC59" s="2">
        <f ca="1">IF(Table2[[#This Row],[Residence]]="Oyarifa",1,0)</f>
        <v>0</v>
      </c>
      <c r="BD59" s="2">
        <f ca="1">IF(Table2[[#This Row],[Residence]]="Prampram",1,0)</f>
        <v>0</v>
      </c>
      <c r="BE59" s="2">
        <f ca="1">IF(Table2[[#This Row],[Residence]]="Tse-Addo",1,0)</f>
        <v>0</v>
      </c>
      <c r="BF59" s="2">
        <f ca="1">IF(Table2[[#This Row],[Residence]]="Osu",1,0)</f>
        <v>0</v>
      </c>
      <c r="BG59" s="2"/>
      <c r="BH59" s="2"/>
      <c r="BI59" s="2"/>
      <c r="BJ59" s="2"/>
      <c r="BK59" s="2"/>
      <c r="BL59" s="2"/>
      <c r="BM59" s="2"/>
      <c r="BN59" s="2"/>
      <c r="BO59" s="2"/>
      <c r="BP59" s="3"/>
      <c r="BR59" s="20">
        <f ca="1">Table2[[#This Row],[Cars Value]]/Table2[[#This Row],[Cars]]</f>
        <v>33201.189425677512</v>
      </c>
      <c r="BS59" s="3"/>
      <c r="BT59" s="1">
        <f ca="1">IF(Table2[[#This Row],[Value of Debts]]&gt;$BU$6,1,0)</f>
        <v>1</v>
      </c>
      <c r="BU59" s="2"/>
      <c r="BV59" s="2"/>
      <c r="BW59" s="3"/>
    </row>
    <row r="60" spans="1:75" x14ac:dyDescent="0.25">
      <c r="A60">
        <f t="shared" ca="1" si="3"/>
        <v>2</v>
      </c>
      <c r="B60" t="str">
        <f t="shared" ca="1" si="4"/>
        <v>Female</v>
      </c>
      <c r="C60">
        <f t="shared" ca="1" si="5"/>
        <v>45</v>
      </c>
      <c r="D60">
        <f t="shared" ca="1" si="6"/>
        <v>2</v>
      </c>
      <c r="E60" t="str">
        <f ca="1">_xll.XLOOKUP(D60,$Y$8:$Y$13,$Z$8:$Z$13)</f>
        <v>Construction</v>
      </c>
      <c r="F60">
        <f t="shared" ca="1" si="7"/>
        <v>5</v>
      </c>
      <c r="G60" t="str">
        <f ca="1">_xll.XLOOKUP(F60,$AA$8:$AA$12,$AB$8:$AB$12)</f>
        <v>Other</v>
      </c>
      <c r="H60">
        <f t="shared" ca="1" si="27"/>
        <v>1</v>
      </c>
      <c r="I60">
        <f t="shared" ca="1" si="0"/>
        <v>4</v>
      </c>
      <c r="J60">
        <f t="shared" ca="1" si="9"/>
        <v>66005</v>
      </c>
      <c r="K60">
        <f t="shared" ca="1" si="10"/>
        <v>6</v>
      </c>
      <c r="L60" t="str">
        <f ca="1">_xll.XLOOKUP(K60,$AC$8:$AC$17,$AD$8:$AD$17)</f>
        <v>Tse-Addo</v>
      </c>
      <c r="M60">
        <f t="shared" ca="1" si="20"/>
        <v>396030</v>
      </c>
      <c r="N60" s="7">
        <f t="shared" ca="1" si="12"/>
        <v>280233.12430282513</v>
      </c>
      <c r="O60" s="7">
        <f t="shared" ca="1" si="21"/>
        <v>112911.26241768822</v>
      </c>
      <c r="P60">
        <f t="shared" ca="1" si="14"/>
        <v>41857</v>
      </c>
      <c r="Q60" s="7">
        <f t="shared" ca="1" si="22"/>
        <v>120362.31035983803</v>
      </c>
      <c r="R60">
        <f t="shared" ca="1" si="23"/>
        <v>68853.818488654433</v>
      </c>
      <c r="S60" s="7">
        <f t="shared" ca="1" si="24"/>
        <v>577795.0809063426</v>
      </c>
      <c r="T60" s="7">
        <f t="shared" ca="1" si="25"/>
        <v>442452.43466266314</v>
      </c>
      <c r="U60" s="7">
        <f t="shared" ca="1" si="26"/>
        <v>135342.64624367945</v>
      </c>
      <c r="X60" s="1"/>
      <c r="Y60" s="2"/>
      <c r="Z60" s="2"/>
      <c r="AA60" s="2"/>
      <c r="AB60" s="2"/>
      <c r="AC60" s="2"/>
      <c r="AD60" s="2"/>
      <c r="AE60" s="2">
        <f ca="1">IF(Table2[[#This Row],[Gender]]="Male",1,0)</f>
        <v>0</v>
      </c>
      <c r="AF60" s="2">
        <f ca="1">IF(Table2[[#This Row],[Gender]]="Female",1,0)</f>
        <v>1</v>
      </c>
      <c r="AG60" s="2"/>
      <c r="AH60" s="2"/>
      <c r="AI60" s="3"/>
      <c r="AK60" s="1">
        <f ca="1">IF(Table2[[#This Row],[Field of Work]]="Teaching",1,0)</f>
        <v>0</v>
      </c>
      <c r="AL60" s="2">
        <f ca="1">IF(Table2[[#This Row],[Field of Work]]="Agriculture",1,0)</f>
        <v>0</v>
      </c>
      <c r="AM60" s="2">
        <f ca="1">IF(Table2[[#This Row],[Field of Work]]="IT",1,0)</f>
        <v>0</v>
      </c>
      <c r="AN60" s="2">
        <f ca="1">IF(Table2[[#This Row],[Field of Work]]="Construction",1,0)</f>
        <v>1</v>
      </c>
      <c r="AO60" s="2">
        <f ca="1">IF(Table2[[#This Row],[Field of Work]]="Health",1,0)</f>
        <v>0</v>
      </c>
      <c r="AP60" s="2">
        <f ca="1">IF(Table2[[#This Row],[Field of Work]]="General work",1,0)</f>
        <v>0</v>
      </c>
      <c r="AQ60" s="2"/>
      <c r="AR60" s="2"/>
      <c r="AS60" s="2"/>
      <c r="AT60" s="2"/>
      <c r="AU60" s="2"/>
      <c r="AV60" s="3"/>
      <c r="AW60" s="10">
        <f ca="1">IF(Table2[[#This Row],[Residence]]="East Legon",1,0)</f>
        <v>0</v>
      </c>
      <c r="AX60" s="8">
        <f ca="1">IF(Table2[[#This Row],[Residence]]="Trasaco",1,0)</f>
        <v>0</v>
      </c>
      <c r="AY60" s="2">
        <f ca="1">IF(Table2[[#This Row],[Residence]]="North Legon",1,0)</f>
        <v>0</v>
      </c>
      <c r="AZ60" s="2">
        <f ca="1">IF(Table2[[#This Row],[Residence]]="Tema",1,0)</f>
        <v>0</v>
      </c>
      <c r="BA60" s="2">
        <f ca="1">IF(Table2[[#This Row],[Residence]]="Spintex",1,0)</f>
        <v>0</v>
      </c>
      <c r="BB60" s="2">
        <f ca="1">IF(Table2[[#This Row],[Residence]]="Airport Hills",1,0)</f>
        <v>0</v>
      </c>
      <c r="BC60" s="2">
        <f ca="1">IF(Table2[[#This Row],[Residence]]="Oyarifa",1,0)</f>
        <v>0</v>
      </c>
      <c r="BD60" s="2">
        <f ca="1">IF(Table2[[#This Row],[Residence]]="Prampram",1,0)</f>
        <v>0</v>
      </c>
      <c r="BE60" s="2">
        <f ca="1">IF(Table2[[#This Row],[Residence]]="Tse-Addo",1,0)</f>
        <v>1</v>
      </c>
      <c r="BF60" s="2">
        <f ca="1">IF(Table2[[#This Row],[Residence]]="Osu",1,0)</f>
        <v>0</v>
      </c>
      <c r="BG60" s="2"/>
      <c r="BH60" s="2"/>
      <c r="BI60" s="2"/>
      <c r="BJ60" s="2"/>
      <c r="BK60" s="2"/>
      <c r="BL60" s="2"/>
      <c r="BM60" s="2"/>
      <c r="BN60" s="2"/>
      <c r="BO60" s="2"/>
      <c r="BP60" s="3"/>
      <c r="BR60" s="20">
        <f ca="1">Table2[[#This Row],[Cars Value]]/Table2[[#This Row],[Cars]]</f>
        <v>28227.815604422056</v>
      </c>
      <c r="BS60" s="3"/>
      <c r="BT60" s="1">
        <f ca="1">IF(Table2[[#This Row],[Value of Debts]]&gt;$BU$6,1,0)</f>
        <v>1</v>
      </c>
      <c r="BU60" s="2"/>
      <c r="BV60" s="2"/>
      <c r="BW60" s="3"/>
    </row>
    <row r="61" spans="1:75" x14ac:dyDescent="0.25">
      <c r="A61">
        <f t="shared" ca="1" si="3"/>
        <v>1</v>
      </c>
      <c r="B61" t="str">
        <f t="shared" ca="1" si="4"/>
        <v>Male</v>
      </c>
      <c r="C61">
        <f t="shared" ca="1" si="5"/>
        <v>48</v>
      </c>
      <c r="D61">
        <f t="shared" ca="1" si="6"/>
        <v>4</v>
      </c>
      <c r="E61" t="str">
        <f ca="1">_xll.XLOOKUP(D61,$Y$8:$Y$13,$Z$8:$Z$13)</f>
        <v>IT</v>
      </c>
      <c r="F61">
        <f t="shared" ca="1" si="7"/>
        <v>5</v>
      </c>
      <c r="G61" t="str">
        <f ca="1">_xll.XLOOKUP(F61,$AA$8:$AA$12,$AB$8:$AB$12)</f>
        <v>Other</v>
      </c>
      <c r="H61">
        <f t="shared" ca="1" si="27"/>
        <v>3</v>
      </c>
      <c r="I61">
        <f t="shared" ca="1" si="0"/>
        <v>3</v>
      </c>
      <c r="J61">
        <f t="shared" ca="1" si="9"/>
        <v>37577</v>
      </c>
      <c r="K61">
        <f t="shared" ca="1" si="10"/>
        <v>2</v>
      </c>
      <c r="L61" t="str">
        <f ca="1">_xll.XLOOKUP(K61,$AC$8:$AC$17,$AD$8:$AD$17)</f>
        <v>Trasaco</v>
      </c>
      <c r="M61">
        <f t="shared" ca="1" si="20"/>
        <v>112731</v>
      </c>
      <c r="N61" s="7">
        <f t="shared" ca="1" si="12"/>
        <v>106409.33962680557</v>
      </c>
      <c r="O61" s="7">
        <f t="shared" ca="1" si="21"/>
        <v>70353.537973907252</v>
      </c>
      <c r="P61">
        <f t="shared" ca="1" si="14"/>
        <v>55592</v>
      </c>
      <c r="Q61" s="7">
        <f t="shared" ca="1" si="22"/>
        <v>35813.650847156612</v>
      </c>
      <c r="R61">
        <f t="shared" ca="1" si="23"/>
        <v>38462.401548519643</v>
      </c>
      <c r="S61" s="7">
        <f t="shared" ca="1" si="24"/>
        <v>221546.9395224269</v>
      </c>
      <c r="T61" s="7">
        <f t="shared" ca="1" si="25"/>
        <v>197814.99047396219</v>
      </c>
      <c r="U61" s="7">
        <f t="shared" ca="1" si="26"/>
        <v>23731.94904846471</v>
      </c>
      <c r="X61" s="1"/>
      <c r="Y61" s="2"/>
      <c r="Z61" s="2"/>
      <c r="AA61" s="2"/>
      <c r="AB61" s="2"/>
      <c r="AC61" s="2"/>
      <c r="AD61" s="2"/>
      <c r="AE61" s="2">
        <f ca="1">IF(Table2[[#This Row],[Gender]]="Male",1,0)</f>
        <v>1</v>
      </c>
      <c r="AF61" s="2">
        <f ca="1">IF(Table2[[#This Row],[Gender]]="Female",1,0)</f>
        <v>0</v>
      </c>
      <c r="AG61" s="2"/>
      <c r="AH61" s="2"/>
      <c r="AI61" s="3"/>
      <c r="AK61" s="1">
        <f ca="1">IF(Table2[[#This Row],[Field of Work]]="Teaching",1,0)</f>
        <v>0</v>
      </c>
      <c r="AL61" s="2">
        <f ca="1">IF(Table2[[#This Row],[Field of Work]]="Agriculture",1,0)</f>
        <v>0</v>
      </c>
      <c r="AM61" s="2">
        <f ca="1">IF(Table2[[#This Row],[Field of Work]]="IT",1,0)</f>
        <v>1</v>
      </c>
      <c r="AN61" s="2">
        <f ca="1">IF(Table2[[#This Row],[Field of Work]]="Construction",1,0)</f>
        <v>0</v>
      </c>
      <c r="AO61" s="2">
        <f ca="1">IF(Table2[[#This Row],[Field of Work]]="Health",1,0)</f>
        <v>0</v>
      </c>
      <c r="AP61" s="2">
        <f ca="1">IF(Table2[[#This Row],[Field of Work]]="General work",1,0)</f>
        <v>0</v>
      </c>
      <c r="AQ61" s="2"/>
      <c r="AR61" s="2"/>
      <c r="AS61" s="2"/>
      <c r="AT61" s="2"/>
      <c r="AU61" s="2"/>
      <c r="AV61" s="3"/>
      <c r="AW61" s="10">
        <f ca="1">IF(Table2[[#This Row],[Residence]]="East Legon",1,0)</f>
        <v>0</v>
      </c>
      <c r="AX61" s="8">
        <f ca="1">IF(Table2[[#This Row],[Residence]]="Trasaco",1,0)</f>
        <v>1</v>
      </c>
      <c r="AY61" s="2">
        <f ca="1">IF(Table2[[#This Row],[Residence]]="North Legon",1,0)</f>
        <v>0</v>
      </c>
      <c r="AZ61" s="2">
        <f ca="1">IF(Table2[[#This Row],[Residence]]="Tema",1,0)</f>
        <v>0</v>
      </c>
      <c r="BA61" s="2">
        <f ca="1">IF(Table2[[#This Row],[Residence]]="Spintex",1,0)</f>
        <v>0</v>
      </c>
      <c r="BB61" s="2">
        <f ca="1">IF(Table2[[#This Row],[Residence]]="Airport Hills",1,0)</f>
        <v>0</v>
      </c>
      <c r="BC61" s="2">
        <f ca="1">IF(Table2[[#This Row],[Residence]]="Oyarifa",1,0)</f>
        <v>0</v>
      </c>
      <c r="BD61" s="2">
        <f ca="1">IF(Table2[[#This Row],[Residence]]="Prampram",1,0)</f>
        <v>0</v>
      </c>
      <c r="BE61" s="2">
        <f ca="1">IF(Table2[[#This Row],[Residence]]="Tse-Addo",1,0)</f>
        <v>0</v>
      </c>
      <c r="BF61" s="2">
        <f ca="1">IF(Table2[[#This Row],[Residence]]="Osu",1,0)</f>
        <v>0</v>
      </c>
      <c r="BG61" s="2"/>
      <c r="BH61" s="2"/>
      <c r="BI61" s="2"/>
      <c r="BJ61" s="2"/>
      <c r="BK61" s="2"/>
      <c r="BL61" s="2"/>
      <c r="BM61" s="2"/>
      <c r="BN61" s="2"/>
      <c r="BO61" s="2"/>
      <c r="BP61" s="3"/>
      <c r="BR61" s="20">
        <f ca="1">Table2[[#This Row],[Cars Value]]/Table2[[#This Row],[Cars]]</f>
        <v>23451.179324635752</v>
      </c>
      <c r="BS61" s="3"/>
      <c r="BT61" s="1">
        <f ca="1">IF(Table2[[#This Row],[Value of Debts]]&gt;$BU$6,1,0)</f>
        <v>1</v>
      </c>
      <c r="BU61" s="2"/>
      <c r="BV61" s="2"/>
      <c r="BW61" s="3"/>
    </row>
    <row r="62" spans="1:75" x14ac:dyDescent="0.25">
      <c r="A62">
        <f t="shared" ca="1" si="3"/>
        <v>2</v>
      </c>
      <c r="B62" t="str">
        <f t="shared" ca="1" si="4"/>
        <v>Female</v>
      </c>
      <c r="C62">
        <f t="shared" ca="1" si="5"/>
        <v>35</v>
      </c>
      <c r="D62">
        <f t="shared" ca="1" si="6"/>
        <v>1</v>
      </c>
      <c r="E62" t="str">
        <f ca="1">_xll.XLOOKUP(D62,$Y$8:$Y$13,$Z$8:$Z$13)</f>
        <v>Health</v>
      </c>
      <c r="F62">
        <f t="shared" ca="1" si="7"/>
        <v>3</v>
      </c>
      <c r="G62" t="str">
        <f ca="1">_xll.XLOOKUP(F62,$AA$8:$AA$12,$AB$8:$AB$12)</f>
        <v>University</v>
      </c>
      <c r="H62">
        <f t="shared" ca="1" si="27"/>
        <v>1</v>
      </c>
      <c r="I62">
        <f t="shared" ca="1" si="0"/>
        <v>4</v>
      </c>
      <c r="J62">
        <f t="shared" ca="1" si="9"/>
        <v>41281</v>
      </c>
      <c r="K62">
        <f t="shared" ca="1" si="10"/>
        <v>1</v>
      </c>
      <c r="L62" t="str">
        <f ca="1">_xll.XLOOKUP(K62,$AC$8:$AC$17,$AD$8:$AD$17)</f>
        <v>East Legon</v>
      </c>
      <c r="M62">
        <f t="shared" ca="1" si="20"/>
        <v>247686</v>
      </c>
      <c r="N62" s="7">
        <f t="shared" ca="1" si="12"/>
        <v>61320.399252350464</v>
      </c>
      <c r="O62" s="7">
        <f t="shared" ca="1" si="21"/>
        <v>62916.210172101106</v>
      </c>
      <c r="P62">
        <f t="shared" ca="1" si="14"/>
        <v>56653</v>
      </c>
      <c r="Q62" s="7">
        <f t="shared" ca="1" si="22"/>
        <v>60308.89898893598</v>
      </c>
      <c r="R62">
        <f t="shared" ca="1" si="23"/>
        <v>41217.380929897925</v>
      </c>
      <c r="S62" s="7">
        <f t="shared" ca="1" si="24"/>
        <v>351819.59110199905</v>
      </c>
      <c r="T62" s="7">
        <f t="shared" ca="1" si="25"/>
        <v>178282.29824128645</v>
      </c>
      <c r="U62" s="7">
        <f t="shared" ca="1" si="26"/>
        <v>173537.29286071259</v>
      </c>
      <c r="X62" s="1"/>
      <c r="Y62" s="2"/>
      <c r="Z62" s="2"/>
      <c r="AA62" s="2"/>
      <c r="AB62" s="2"/>
      <c r="AC62" s="2"/>
      <c r="AD62" s="2"/>
      <c r="AE62" s="2">
        <f ca="1">IF(Table2[[#This Row],[Gender]]="Male",1,0)</f>
        <v>0</v>
      </c>
      <c r="AF62" s="2">
        <f ca="1">IF(Table2[[#This Row],[Gender]]="Female",1,0)</f>
        <v>1</v>
      </c>
      <c r="AG62" s="2"/>
      <c r="AH62" s="2"/>
      <c r="AI62" s="3"/>
      <c r="AK62" s="1">
        <f ca="1">IF(Table2[[#This Row],[Field of Work]]="Teaching",1,0)</f>
        <v>0</v>
      </c>
      <c r="AL62" s="2">
        <f ca="1">IF(Table2[[#This Row],[Field of Work]]="Agriculture",1,0)</f>
        <v>0</v>
      </c>
      <c r="AM62" s="2">
        <f ca="1">IF(Table2[[#This Row],[Field of Work]]="IT",1,0)</f>
        <v>0</v>
      </c>
      <c r="AN62" s="2">
        <f ca="1">IF(Table2[[#This Row],[Field of Work]]="Construction",1,0)</f>
        <v>0</v>
      </c>
      <c r="AO62" s="2">
        <f ca="1">IF(Table2[[#This Row],[Field of Work]]="Health",1,0)</f>
        <v>1</v>
      </c>
      <c r="AP62" s="2">
        <f ca="1">IF(Table2[[#This Row],[Field of Work]]="General work",1,0)</f>
        <v>0</v>
      </c>
      <c r="AQ62" s="2"/>
      <c r="AR62" s="2"/>
      <c r="AS62" s="2"/>
      <c r="AT62" s="2"/>
      <c r="AU62" s="2"/>
      <c r="AV62" s="3"/>
      <c r="AW62" s="10">
        <f ca="1">IF(Table2[[#This Row],[Residence]]="East Legon",1,0)</f>
        <v>1</v>
      </c>
      <c r="AX62" s="8">
        <f ca="1">IF(Table2[[#This Row],[Residence]]="Trasaco",1,0)</f>
        <v>0</v>
      </c>
      <c r="AY62" s="2">
        <f ca="1">IF(Table2[[#This Row],[Residence]]="North Legon",1,0)</f>
        <v>0</v>
      </c>
      <c r="AZ62" s="2">
        <f ca="1">IF(Table2[[#This Row],[Residence]]="Tema",1,0)</f>
        <v>0</v>
      </c>
      <c r="BA62" s="2">
        <f ca="1">IF(Table2[[#This Row],[Residence]]="Spintex",1,0)</f>
        <v>0</v>
      </c>
      <c r="BB62" s="2">
        <f ca="1">IF(Table2[[#This Row],[Residence]]="Airport Hills",1,0)</f>
        <v>0</v>
      </c>
      <c r="BC62" s="2">
        <f ca="1">IF(Table2[[#This Row],[Residence]]="Oyarifa",1,0)</f>
        <v>0</v>
      </c>
      <c r="BD62" s="2">
        <f ca="1">IF(Table2[[#This Row],[Residence]]="Prampram",1,0)</f>
        <v>0</v>
      </c>
      <c r="BE62" s="2">
        <f ca="1">IF(Table2[[#This Row],[Residence]]="Tse-Addo",1,0)</f>
        <v>0</v>
      </c>
      <c r="BF62" s="2">
        <f ca="1">IF(Table2[[#This Row],[Residence]]="Osu",1,0)</f>
        <v>0</v>
      </c>
      <c r="BG62" s="2"/>
      <c r="BH62" s="2"/>
      <c r="BI62" s="2"/>
      <c r="BJ62" s="2"/>
      <c r="BK62" s="2"/>
      <c r="BL62" s="2"/>
      <c r="BM62" s="2"/>
      <c r="BN62" s="2"/>
      <c r="BO62" s="2"/>
      <c r="BP62" s="3"/>
      <c r="BR62" s="20">
        <f ca="1">Table2[[#This Row],[Cars Value]]/Table2[[#This Row],[Cars]]</f>
        <v>15729.052543025276</v>
      </c>
      <c r="BS62" s="3"/>
      <c r="BT62" s="1">
        <f ca="1">IF(Table2[[#This Row],[Value of Debts]]&gt;$BU$6,1,0)</f>
        <v>1</v>
      </c>
      <c r="BU62" s="2"/>
      <c r="BV62" s="2"/>
      <c r="BW62" s="3"/>
    </row>
    <row r="63" spans="1:75" x14ac:dyDescent="0.25">
      <c r="A63">
        <f t="shared" ca="1" si="3"/>
        <v>1</v>
      </c>
      <c r="B63" t="str">
        <f t="shared" ca="1" si="4"/>
        <v>Male</v>
      </c>
      <c r="C63">
        <f t="shared" ca="1" si="5"/>
        <v>34</v>
      </c>
      <c r="D63">
        <f t="shared" ca="1" si="6"/>
        <v>1</v>
      </c>
      <c r="E63" t="str">
        <f ca="1">_xll.XLOOKUP(D63,$Y$8:$Y$13,$Z$8:$Z$13)</f>
        <v>Health</v>
      </c>
      <c r="F63">
        <f t="shared" ca="1" si="7"/>
        <v>4</v>
      </c>
      <c r="G63" t="str">
        <f ca="1">_xll.XLOOKUP(F63,$AA$8:$AA$12,$AB$8:$AB$12)</f>
        <v>Techical</v>
      </c>
      <c r="H63">
        <f t="shared" ca="1" si="27"/>
        <v>4</v>
      </c>
      <c r="I63">
        <f t="shared" ca="1" si="0"/>
        <v>3</v>
      </c>
      <c r="J63">
        <f t="shared" ca="1" si="9"/>
        <v>39543</v>
      </c>
      <c r="K63">
        <f t="shared" ca="1" si="10"/>
        <v>6</v>
      </c>
      <c r="L63" t="str">
        <f ca="1">_xll.XLOOKUP(K63,$AC$8:$AC$17,$AD$8:$AD$17)</f>
        <v>Tse-Addo</v>
      </c>
      <c r="M63">
        <f t="shared" ca="1" si="20"/>
        <v>118629</v>
      </c>
      <c r="N63" s="7">
        <f t="shared" ca="1" si="12"/>
        <v>8609.9182793001419</v>
      </c>
      <c r="O63" s="7">
        <f t="shared" ca="1" si="21"/>
        <v>71811.137645160474</v>
      </c>
      <c r="P63">
        <f t="shared" ca="1" si="14"/>
        <v>29684</v>
      </c>
      <c r="Q63" s="7">
        <f t="shared" ca="1" si="22"/>
        <v>70486.813590732942</v>
      </c>
      <c r="R63">
        <f t="shared" ca="1" si="23"/>
        <v>26107.083224203776</v>
      </c>
      <c r="S63" s="7">
        <f t="shared" ca="1" si="24"/>
        <v>216547.22086936428</v>
      </c>
      <c r="T63" s="7">
        <f t="shared" ca="1" si="25"/>
        <v>108780.73187003308</v>
      </c>
      <c r="U63" s="7">
        <f t="shared" ca="1" si="26"/>
        <v>107766.4889993312</v>
      </c>
      <c r="X63" s="1"/>
      <c r="Y63" s="2"/>
      <c r="Z63" s="2"/>
      <c r="AA63" s="2"/>
      <c r="AB63" s="2"/>
      <c r="AC63" s="2"/>
      <c r="AD63" s="2"/>
      <c r="AE63" s="2">
        <f ca="1">IF(Table2[[#This Row],[Gender]]="Male",1,0)</f>
        <v>1</v>
      </c>
      <c r="AF63" s="2">
        <f ca="1">IF(Table2[[#This Row],[Gender]]="Female",1,0)</f>
        <v>0</v>
      </c>
      <c r="AG63" s="2"/>
      <c r="AH63" s="2"/>
      <c r="AI63" s="3"/>
      <c r="AK63" s="1">
        <f ca="1">IF(Table2[[#This Row],[Field of Work]]="Teaching",1,0)</f>
        <v>0</v>
      </c>
      <c r="AL63" s="2">
        <f ca="1">IF(Table2[[#This Row],[Field of Work]]="Agriculture",1,0)</f>
        <v>0</v>
      </c>
      <c r="AM63" s="2">
        <f ca="1">IF(Table2[[#This Row],[Field of Work]]="IT",1,0)</f>
        <v>0</v>
      </c>
      <c r="AN63" s="2">
        <f ca="1">IF(Table2[[#This Row],[Field of Work]]="Construction",1,0)</f>
        <v>0</v>
      </c>
      <c r="AO63" s="2">
        <f ca="1">IF(Table2[[#This Row],[Field of Work]]="Health",1,0)</f>
        <v>1</v>
      </c>
      <c r="AP63" s="2">
        <f ca="1">IF(Table2[[#This Row],[Field of Work]]="General work",1,0)</f>
        <v>0</v>
      </c>
      <c r="AQ63" s="2"/>
      <c r="AR63" s="2"/>
      <c r="AS63" s="2"/>
      <c r="AT63" s="2"/>
      <c r="AU63" s="2"/>
      <c r="AV63" s="3"/>
      <c r="AW63" s="10">
        <f ca="1">IF(Table2[[#This Row],[Residence]]="East Legon",1,0)</f>
        <v>0</v>
      </c>
      <c r="AX63" s="8">
        <f ca="1">IF(Table2[[#This Row],[Residence]]="Trasaco",1,0)</f>
        <v>0</v>
      </c>
      <c r="AY63" s="2">
        <f ca="1">IF(Table2[[#This Row],[Residence]]="North Legon",1,0)</f>
        <v>0</v>
      </c>
      <c r="AZ63" s="2">
        <f ca="1">IF(Table2[[#This Row],[Residence]]="Tema",1,0)</f>
        <v>0</v>
      </c>
      <c r="BA63" s="2">
        <f ca="1">IF(Table2[[#This Row],[Residence]]="Spintex",1,0)</f>
        <v>0</v>
      </c>
      <c r="BB63" s="2">
        <f ca="1">IF(Table2[[#This Row],[Residence]]="Airport Hills",1,0)</f>
        <v>0</v>
      </c>
      <c r="BC63" s="2">
        <f ca="1">IF(Table2[[#This Row],[Residence]]="Oyarifa",1,0)</f>
        <v>0</v>
      </c>
      <c r="BD63" s="2">
        <f ca="1">IF(Table2[[#This Row],[Residence]]="Prampram",1,0)</f>
        <v>0</v>
      </c>
      <c r="BE63" s="2">
        <f ca="1">IF(Table2[[#This Row],[Residence]]="Tse-Addo",1,0)</f>
        <v>1</v>
      </c>
      <c r="BF63" s="2">
        <f ca="1">IF(Table2[[#This Row],[Residence]]="Osu",1,0)</f>
        <v>0</v>
      </c>
      <c r="BG63" s="2"/>
      <c r="BH63" s="2"/>
      <c r="BI63" s="2"/>
      <c r="BJ63" s="2"/>
      <c r="BK63" s="2"/>
      <c r="BL63" s="2"/>
      <c r="BM63" s="2"/>
      <c r="BN63" s="2"/>
      <c r="BO63" s="2"/>
      <c r="BP63" s="3"/>
      <c r="BR63" s="20">
        <f ca="1">Table2[[#This Row],[Cars Value]]/Table2[[#This Row],[Cars]]</f>
        <v>23937.045881720158</v>
      </c>
      <c r="BS63" s="3"/>
      <c r="BT63" s="1">
        <f ca="1">IF(Table2[[#This Row],[Value of Debts]]&gt;$BU$6,1,0)</f>
        <v>1</v>
      </c>
      <c r="BU63" s="2"/>
      <c r="BV63" s="2"/>
      <c r="BW63" s="3"/>
    </row>
    <row r="64" spans="1:75" x14ac:dyDescent="0.25">
      <c r="A64">
        <f t="shared" ca="1" si="3"/>
        <v>2</v>
      </c>
      <c r="B64" t="str">
        <f t="shared" ca="1" si="4"/>
        <v>Female</v>
      </c>
      <c r="C64">
        <f t="shared" ca="1" si="5"/>
        <v>30</v>
      </c>
      <c r="D64">
        <f t="shared" ca="1" si="6"/>
        <v>3</v>
      </c>
      <c r="E64" t="str">
        <f ca="1">_xll.XLOOKUP(D64,$Y$8:$Y$13,$Z$8:$Z$13)</f>
        <v>Teaching</v>
      </c>
      <c r="F64">
        <f t="shared" ca="1" si="7"/>
        <v>5</v>
      </c>
      <c r="G64" t="str">
        <f ca="1">_xll.XLOOKUP(F64,$AA$8:$AA$12,$AB$8:$AB$12)</f>
        <v>Other</v>
      </c>
      <c r="H64">
        <f t="shared" ca="1" si="27"/>
        <v>1</v>
      </c>
      <c r="I64">
        <f t="shared" ca="1" si="0"/>
        <v>1</v>
      </c>
      <c r="J64">
        <f t="shared" ca="1" si="9"/>
        <v>38010</v>
      </c>
      <c r="K64">
        <f t="shared" ca="1" si="10"/>
        <v>2</v>
      </c>
      <c r="L64" t="str">
        <f ca="1">_xll.XLOOKUP(K64,$AC$8:$AC$17,$AD$8:$AD$17)</f>
        <v>Trasaco</v>
      </c>
      <c r="M64">
        <f t="shared" ca="1" si="20"/>
        <v>114030</v>
      </c>
      <c r="N64" s="7">
        <f t="shared" ca="1" si="12"/>
        <v>24317.17691167361</v>
      </c>
      <c r="O64" s="7">
        <f t="shared" ca="1" si="21"/>
        <v>14919.927484467857</v>
      </c>
      <c r="P64">
        <f t="shared" ca="1" si="14"/>
        <v>5730</v>
      </c>
      <c r="Q64" s="7">
        <f t="shared" ca="1" si="22"/>
        <v>2248.4207328810708</v>
      </c>
      <c r="R64">
        <f t="shared" ca="1" si="23"/>
        <v>12805.524824689684</v>
      </c>
      <c r="S64" s="7">
        <f t="shared" ca="1" si="24"/>
        <v>141755.45230915755</v>
      </c>
      <c r="T64" s="7">
        <f t="shared" ca="1" si="25"/>
        <v>32295.59764455468</v>
      </c>
      <c r="U64" s="7">
        <f t="shared" ca="1" si="26"/>
        <v>109459.85466460287</v>
      </c>
      <c r="X64" s="1"/>
      <c r="Y64" s="2"/>
      <c r="Z64" s="2"/>
      <c r="AA64" s="2"/>
      <c r="AB64" s="2"/>
      <c r="AC64" s="2"/>
      <c r="AD64" s="2"/>
      <c r="AE64" s="2">
        <f ca="1">IF(Table2[[#This Row],[Gender]]="Male",1,0)</f>
        <v>0</v>
      </c>
      <c r="AF64" s="2">
        <f ca="1">IF(Table2[[#This Row],[Gender]]="Female",1,0)</f>
        <v>1</v>
      </c>
      <c r="AG64" s="2"/>
      <c r="AH64" s="2"/>
      <c r="AI64" s="3"/>
      <c r="AK64" s="1">
        <f ca="1">IF(Table2[[#This Row],[Field of Work]]="Teaching",1,0)</f>
        <v>1</v>
      </c>
      <c r="AL64" s="2">
        <f ca="1">IF(Table2[[#This Row],[Field of Work]]="Agriculture",1,0)</f>
        <v>0</v>
      </c>
      <c r="AM64" s="2">
        <f ca="1">IF(Table2[[#This Row],[Field of Work]]="IT",1,0)</f>
        <v>0</v>
      </c>
      <c r="AN64" s="2">
        <f ca="1">IF(Table2[[#This Row],[Field of Work]]="Construction",1,0)</f>
        <v>0</v>
      </c>
      <c r="AO64" s="2">
        <f ca="1">IF(Table2[[#This Row],[Field of Work]]="Health",1,0)</f>
        <v>0</v>
      </c>
      <c r="AP64" s="2">
        <f ca="1">IF(Table2[[#This Row],[Field of Work]]="General work",1,0)</f>
        <v>0</v>
      </c>
      <c r="AQ64" s="2"/>
      <c r="AR64" s="2"/>
      <c r="AS64" s="2"/>
      <c r="AT64" s="2"/>
      <c r="AU64" s="2"/>
      <c r="AV64" s="3"/>
      <c r="AW64" s="10">
        <f ca="1">IF(Table2[[#This Row],[Residence]]="East Legon",1,0)</f>
        <v>0</v>
      </c>
      <c r="AX64" s="8">
        <f ca="1">IF(Table2[[#This Row],[Residence]]="Trasaco",1,0)</f>
        <v>1</v>
      </c>
      <c r="AY64" s="2">
        <f ca="1">IF(Table2[[#This Row],[Residence]]="North Legon",1,0)</f>
        <v>0</v>
      </c>
      <c r="AZ64" s="2">
        <f ca="1">IF(Table2[[#This Row],[Residence]]="Tema",1,0)</f>
        <v>0</v>
      </c>
      <c r="BA64" s="2">
        <f ca="1">IF(Table2[[#This Row],[Residence]]="Spintex",1,0)</f>
        <v>0</v>
      </c>
      <c r="BB64" s="2">
        <f ca="1">IF(Table2[[#This Row],[Residence]]="Airport Hills",1,0)</f>
        <v>0</v>
      </c>
      <c r="BC64" s="2">
        <f ca="1">IF(Table2[[#This Row],[Residence]]="Oyarifa",1,0)</f>
        <v>0</v>
      </c>
      <c r="BD64" s="2">
        <f ca="1">IF(Table2[[#This Row],[Residence]]="Prampram",1,0)</f>
        <v>0</v>
      </c>
      <c r="BE64" s="2">
        <f ca="1">IF(Table2[[#This Row],[Residence]]="Tse-Addo",1,0)</f>
        <v>0</v>
      </c>
      <c r="BF64" s="2">
        <f ca="1">IF(Table2[[#This Row],[Residence]]="Osu",1,0)</f>
        <v>0</v>
      </c>
      <c r="BG64" s="2"/>
      <c r="BH64" s="2"/>
      <c r="BI64" s="2"/>
      <c r="BJ64" s="2"/>
      <c r="BK64" s="2"/>
      <c r="BL64" s="2"/>
      <c r="BM64" s="2"/>
      <c r="BN64" s="2"/>
      <c r="BO64" s="2"/>
      <c r="BP64" s="3"/>
      <c r="BR64" s="20">
        <f ca="1">Table2[[#This Row],[Cars Value]]/Table2[[#This Row],[Cars]]</f>
        <v>14919.927484467857</v>
      </c>
      <c r="BS64" s="3"/>
      <c r="BT64" s="1">
        <f ca="1">IF(Table2[[#This Row],[Value of Debts]]&gt;$BU$6,1,0)</f>
        <v>0</v>
      </c>
      <c r="BU64" s="2"/>
      <c r="BV64" s="2"/>
      <c r="BW64" s="3"/>
    </row>
    <row r="65" spans="1:75" x14ac:dyDescent="0.25">
      <c r="A65">
        <f t="shared" ca="1" si="3"/>
        <v>1</v>
      </c>
      <c r="B65" t="str">
        <f t="shared" ca="1" si="4"/>
        <v>Male</v>
      </c>
      <c r="C65">
        <f t="shared" ca="1" si="5"/>
        <v>40</v>
      </c>
      <c r="D65">
        <f t="shared" ca="1" si="6"/>
        <v>6</v>
      </c>
      <c r="E65" t="str">
        <f ca="1">_xll.XLOOKUP(D65,$Y$8:$Y$13,$Z$8:$Z$13)</f>
        <v>Agriculture</v>
      </c>
      <c r="F65">
        <f t="shared" ca="1" si="7"/>
        <v>3</v>
      </c>
      <c r="G65" t="str">
        <f ca="1">_xll.XLOOKUP(F65,$AA$8:$AA$12,$AB$8:$AB$12)</f>
        <v>University</v>
      </c>
      <c r="H65">
        <f t="shared" ca="1" si="27"/>
        <v>4</v>
      </c>
      <c r="I65">
        <f t="shared" ca="1" si="0"/>
        <v>2</v>
      </c>
      <c r="J65">
        <f t="shared" ca="1" si="9"/>
        <v>76996</v>
      </c>
      <c r="K65">
        <f t="shared" ca="1" si="10"/>
        <v>7</v>
      </c>
      <c r="L65" t="str">
        <f ca="1">_xll.XLOOKUP(K65,$AC$8:$AC$17,$AD$8:$AD$17)</f>
        <v>Tema</v>
      </c>
      <c r="M65">
        <f t="shared" ca="1" si="20"/>
        <v>384980</v>
      </c>
      <c r="N65" s="7">
        <f t="shared" ca="1" si="12"/>
        <v>76309.480937096436</v>
      </c>
      <c r="O65" s="7">
        <f t="shared" ca="1" si="21"/>
        <v>149362.93482134611</v>
      </c>
      <c r="P65">
        <f t="shared" ca="1" si="14"/>
        <v>410</v>
      </c>
      <c r="Q65" s="7">
        <f t="shared" ca="1" si="22"/>
        <v>65955.261963779732</v>
      </c>
      <c r="R65">
        <f t="shared" ca="1" si="23"/>
        <v>39866.566245163907</v>
      </c>
      <c r="S65" s="7">
        <f t="shared" ca="1" si="24"/>
        <v>574209.50106650998</v>
      </c>
      <c r="T65" s="7">
        <f t="shared" ca="1" si="25"/>
        <v>142674.74290087615</v>
      </c>
      <c r="U65" s="7">
        <f t="shared" ca="1" si="26"/>
        <v>431534.75816563383</v>
      </c>
      <c r="X65" s="1"/>
      <c r="Y65" s="2"/>
      <c r="Z65" s="2"/>
      <c r="AA65" s="2"/>
      <c r="AB65" s="2"/>
      <c r="AC65" s="2"/>
      <c r="AD65" s="2"/>
      <c r="AE65" s="2">
        <f ca="1">IF(Table2[[#This Row],[Gender]]="Male",1,0)</f>
        <v>1</v>
      </c>
      <c r="AF65" s="2">
        <f ca="1">IF(Table2[[#This Row],[Gender]]="Female",1,0)</f>
        <v>0</v>
      </c>
      <c r="AG65" s="2"/>
      <c r="AH65" s="2"/>
      <c r="AI65" s="3"/>
      <c r="AK65" s="1">
        <f ca="1">IF(Table2[[#This Row],[Field of Work]]="Teaching",1,0)</f>
        <v>0</v>
      </c>
      <c r="AL65" s="2">
        <f ca="1">IF(Table2[[#This Row],[Field of Work]]="Agriculture",1,0)</f>
        <v>1</v>
      </c>
      <c r="AM65" s="2">
        <f ca="1">IF(Table2[[#This Row],[Field of Work]]="IT",1,0)</f>
        <v>0</v>
      </c>
      <c r="AN65" s="2">
        <f ca="1">IF(Table2[[#This Row],[Field of Work]]="Construction",1,0)</f>
        <v>0</v>
      </c>
      <c r="AO65" s="2">
        <f ca="1">IF(Table2[[#This Row],[Field of Work]]="Health",1,0)</f>
        <v>0</v>
      </c>
      <c r="AP65" s="2">
        <f ca="1">IF(Table2[[#This Row],[Field of Work]]="General work",1,0)</f>
        <v>0</v>
      </c>
      <c r="AQ65" s="2"/>
      <c r="AR65" s="2"/>
      <c r="AS65" s="2"/>
      <c r="AT65" s="2"/>
      <c r="AU65" s="2"/>
      <c r="AV65" s="3"/>
      <c r="AW65" s="10">
        <f ca="1">IF(Table2[[#This Row],[Residence]]="East Legon",1,0)</f>
        <v>0</v>
      </c>
      <c r="AX65" s="8">
        <f ca="1">IF(Table2[[#This Row],[Residence]]="Trasaco",1,0)</f>
        <v>0</v>
      </c>
      <c r="AY65" s="2">
        <f ca="1">IF(Table2[[#This Row],[Residence]]="North Legon",1,0)</f>
        <v>0</v>
      </c>
      <c r="AZ65" s="2">
        <f ca="1">IF(Table2[[#This Row],[Residence]]="Tema",1,0)</f>
        <v>1</v>
      </c>
      <c r="BA65" s="2">
        <f ca="1">IF(Table2[[#This Row],[Residence]]="Spintex",1,0)</f>
        <v>0</v>
      </c>
      <c r="BB65" s="2">
        <f ca="1">IF(Table2[[#This Row],[Residence]]="Airport Hills",1,0)</f>
        <v>0</v>
      </c>
      <c r="BC65" s="2">
        <f ca="1">IF(Table2[[#This Row],[Residence]]="Oyarifa",1,0)</f>
        <v>0</v>
      </c>
      <c r="BD65" s="2">
        <f ca="1">IF(Table2[[#This Row],[Residence]]="Prampram",1,0)</f>
        <v>0</v>
      </c>
      <c r="BE65" s="2">
        <f ca="1">IF(Table2[[#This Row],[Residence]]="Tse-Addo",1,0)</f>
        <v>0</v>
      </c>
      <c r="BF65" s="2">
        <f ca="1">IF(Table2[[#This Row],[Residence]]="Osu",1,0)</f>
        <v>0</v>
      </c>
      <c r="BG65" s="2"/>
      <c r="BH65" s="2"/>
      <c r="BI65" s="2"/>
      <c r="BJ65" s="2"/>
      <c r="BK65" s="2"/>
      <c r="BL65" s="2"/>
      <c r="BM65" s="2"/>
      <c r="BN65" s="2"/>
      <c r="BO65" s="2"/>
      <c r="BP65" s="3"/>
      <c r="BR65" s="20">
        <f ca="1">Table2[[#This Row],[Cars Value]]/Table2[[#This Row],[Cars]]</f>
        <v>74681.467410673053</v>
      </c>
      <c r="BS65" s="3"/>
      <c r="BT65" s="1">
        <f ca="1">IF(Table2[[#This Row],[Value of Debts]]&gt;$BU$6,1,0)</f>
        <v>1</v>
      </c>
      <c r="BU65" s="2"/>
      <c r="BV65" s="2"/>
      <c r="BW65" s="3"/>
    </row>
    <row r="66" spans="1:75" x14ac:dyDescent="0.25">
      <c r="A66">
        <f t="shared" ca="1" si="3"/>
        <v>1</v>
      </c>
      <c r="B66" t="str">
        <f t="shared" ca="1" si="4"/>
        <v>Male</v>
      </c>
      <c r="C66">
        <f t="shared" ca="1" si="5"/>
        <v>32</v>
      </c>
      <c r="D66">
        <f t="shared" ca="1" si="6"/>
        <v>1</v>
      </c>
      <c r="E66" t="str">
        <f ca="1">_xll.XLOOKUP(D66,$Y$8:$Y$13,$Z$8:$Z$13)</f>
        <v>Health</v>
      </c>
      <c r="F66">
        <f t="shared" ca="1" si="7"/>
        <v>4</v>
      </c>
      <c r="G66" t="str">
        <f ca="1">_xll.XLOOKUP(F66,$AA$8:$AA$12,$AB$8:$AB$12)</f>
        <v>Techical</v>
      </c>
      <c r="H66">
        <f t="shared" ca="1" si="27"/>
        <v>4</v>
      </c>
      <c r="I66">
        <f t="shared" ca="1" si="0"/>
        <v>4</v>
      </c>
      <c r="J66">
        <f t="shared" ca="1" si="9"/>
        <v>62918</v>
      </c>
      <c r="K66">
        <f t="shared" ca="1" si="10"/>
        <v>10</v>
      </c>
      <c r="L66" t="str">
        <f ca="1">_xll.XLOOKUP(K66,$AC$8:$AC$17,$AD$8:$AD$17)</f>
        <v>Osu</v>
      </c>
      <c r="M66">
        <f t="shared" ca="1" si="20"/>
        <v>188754</v>
      </c>
      <c r="N66" s="7">
        <f t="shared" ca="1" si="12"/>
        <v>4886.5356006065058</v>
      </c>
      <c r="O66" s="7">
        <f t="shared" ca="1" si="21"/>
        <v>143471.97779298041</v>
      </c>
      <c r="P66">
        <f t="shared" ca="1" si="14"/>
        <v>93472</v>
      </c>
      <c r="Q66" s="7">
        <f t="shared" ca="1" si="22"/>
        <v>49755.532704486577</v>
      </c>
      <c r="R66">
        <f t="shared" ca="1" si="23"/>
        <v>68837.509799266685</v>
      </c>
      <c r="S66" s="7">
        <f t="shared" ca="1" si="24"/>
        <v>401063.48759224708</v>
      </c>
      <c r="T66" s="7">
        <f t="shared" ca="1" si="25"/>
        <v>148114.0683050931</v>
      </c>
      <c r="U66" s="7">
        <f t="shared" ca="1" si="26"/>
        <v>252949.41928715399</v>
      </c>
      <c r="X66" s="1"/>
      <c r="Y66" s="2"/>
      <c r="Z66" s="2"/>
      <c r="AA66" s="2"/>
      <c r="AB66" s="2"/>
      <c r="AC66" s="2"/>
      <c r="AD66" s="2"/>
      <c r="AE66" s="2">
        <f ca="1">IF(Table2[[#This Row],[Gender]]="Male",1,0)</f>
        <v>1</v>
      </c>
      <c r="AF66" s="2">
        <f ca="1">IF(Table2[[#This Row],[Gender]]="Female",1,0)</f>
        <v>0</v>
      </c>
      <c r="AG66" s="2"/>
      <c r="AH66" s="2"/>
      <c r="AI66" s="3"/>
      <c r="AK66" s="1">
        <f ca="1">IF(Table2[[#This Row],[Field of Work]]="Teaching",1,0)</f>
        <v>0</v>
      </c>
      <c r="AL66" s="2">
        <f ca="1">IF(Table2[[#This Row],[Field of Work]]="Agriculture",1,0)</f>
        <v>0</v>
      </c>
      <c r="AM66" s="2">
        <f ca="1">IF(Table2[[#This Row],[Field of Work]]="IT",1,0)</f>
        <v>0</v>
      </c>
      <c r="AN66" s="2">
        <f ca="1">IF(Table2[[#This Row],[Field of Work]]="Construction",1,0)</f>
        <v>0</v>
      </c>
      <c r="AO66" s="2">
        <f ca="1">IF(Table2[[#This Row],[Field of Work]]="Health",1,0)</f>
        <v>1</v>
      </c>
      <c r="AP66" s="2">
        <f ca="1">IF(Table2[[#This Row],[Field of Work]]="General work",1,0)</f>
        <v>0</v>
      </c>
      <c r="AQ66" s="2"/>
      <c r="AR66" s="2"/>
      <c r="AS66" s="2"/>
      <c r="AT66" s="2"/>
      <c r="AU66" s="2"/>
      <c r="AV66" s="3"/>
      <c r="AW66" s="10">
        <f ca="1">IF(Table2[[#This Row],[Residence]]="East Legon",1,0)</f>
        <v>0</v>
      </c>
      <c r="AX66" s="8">
        <f ca="1">IF(Table2[[#This Row],[Residence]]="Trasaco",1,0)</f>
        <v>0</v>
      </c>
      <c r="AY66" s="2">
        <f ca="1">IF(Table2[[#This Row],[Residence]]="North Legon",1,0)</f>
        <v>0</v>
      </c>
      <c r="AZ66" s="2">
        <f ca="1">IF(Table2[[#This Row],[Residence]]="Tema",1,0)</f>
        <v>0</v>
      </c>
      <c r="BA66" s="2">
        <f ca="1">IF(Table2[[#This Row],[Residence]]="Spintex",1,0)</f>
        <v>0</v>
      </c>
      <c r="BB66" s="2">
        <f ca="1">IF(Table2[[#This Row],[Residence]]="Airport Hills",1,0)</f>
        <v>0</v>
      </c>
      <c r="BC66" s="2">
        <f ca="1">IF(Table2[[#This Row],[Residence]]="Oyarifa",1,0)</f>
        <v>0</v>
      </c>
      <c r="BD66" s="2">
        <f ca="1">IF(Table2[[#This Row],[Residence]]="Prampram",1,0)</f>
        <v>0</v>
      </c>
      <c r="BE66" s="2">
        <f ca="1">IF(Table2[[#This Row],[Residence]]="Tse-Addo",1,0)</f>
        <v>0</v>
      </c>
      <c r="BF66" s="2">
        <f ca="1">IF(Table2[[#This Row],[Residence]]="Osu",1,0)</f>
        <v>1</v>
      </c>
      <c r="BG66" s="2"/>
      <c r="BH66" s="2"/>
      <c r="BI66" s="2"/>
      <c r="BJ66" s="2"/>
      <c r="BK66" s="2"/>
      <c r="BL66" s="2"/>
      <c r="BM66" s="2"/>
      <c r="BN66" s="2"/>
      <c r="BO66" s="2"/>
      <c r="BP66" s="3"/>
      <c r="BR66" s="20">
        <f ca="1">Table2[[#This Row],[Cars Value]]/Table2[[#This Row],[Cars]]</f>
        <v>35867.994448245103</v>
      </c>
      <c r="BS66" s="3"/>
      <c r="BT66" s="1">
        <f ca="1">IF(Table2[[#This Row],[Value of Debts]]&gt;$BU$6,1,0)</f>
        <v>1</v>
      </c>
      <c r="BU66" s="2"/>
      <c r="BV66" s="2"/>
      <c r="BW66" s="3"/>
    </row>
    <row r="67" spans="1:75" x14ac:dyDescent="0.25">
      <c r="A67">
        <f t="shared" ca="1" si="3"/>
        <v>1</v>
      </c>
      <c r="B67" t="str">
        <f t="shared" ca="1" si="4"/>
        <v>Male</v>
      </c>
      <c r="C67">
        <f t="shared" ca="1" si="5"/>
        <v>43</v>
      </c>
      <c r="D67">
        <f t="shared" ca="1" si="6"/>
        <v>1</v>
      </c>
      <c r="E67" t="str">
        <f ca="1">_xll.XLOOKUP(D67,$Y$8:$Y$13,$Z$8:$Z$13)</f>
        <v>Health</v>
      </c>
      <c r="F67">
        <f t="shared" ca="1" si="7"/>
        <v>3</v>
      </c>
      <c r="G67" t="str">
        <f ca="1">_xll.XLOOKUP(F67,$AA$8:$AA$12,$AB$8:$AB$12)</f>
        <v>University</v>
      </c>
      <c r="H67">
        <f t="shared" ca="1" si="27"/>
        <v>3</v>
      </c>
      <c r="I67">
        <f t="shared" ca="1" si="0"/>
        <v>1</v>
      </c>
      <c r="J67">
        <f t="shared" ca="1" si="9"/>
        <v>84261</v>
      </c>
      <c r="K67">
        <f t="shared" ca="1" si="10"/>
        <v>3</v>
      </c>
      <c r="L67" t="str">
        <f ca="1">_xll.XLOOKUP(K67,$AC$8:$AC$17,$AD$8:$AD$17)</f>
        <v>North Legon</v>
      </c>
      <c r="M67">
        <f t="shared" ca="1" si="20"/>
        <v>252783</v>
      </c>
      <c r="N67" s="7">
        <f t="shared" ca="1" si="12"/>
        <v>197079.66484539627</v>
      </c>
      <c r="O67" s="7">
        <f t="shared" ca="1" si="21"/>
        <v>36737.834110730619</v>
      </c>
      <c r="P67">
        <f t="shared" ca="1" si="14"/>
        <v>31537</v>
      </c>
      <c r="Q67" s="7">
        <f t="shared" ca="1" si="22"/>
        <v>68866.369155401291</v>
      </c>
      <c r="R67">
        <f t="shared" ca="1" si="23"/>
        <v>50908.967335924099</v>
      </c>
      <c r="S67" s="7">
        <f t="shared" ca="1" si="24"/>
        <v>340429.80144665472</v>
      </c>
      <c r="T67" s="7">
        <f t="shared" ca="1" si="25"/>
        <v>297483.03400079755</v>
      </c>
      <c r="U67" s="7">
        <f t="shared" ca="1" si="26"/>
        <v>42946.767445857171</v>
      </c>
      <c r="X67" s="1"/>
      <c r="Y67" s="2"/>
      <c r="Z67" s="2"/>
      <c r="AA67" s="2"/>
      <c r="AB67" s="2"/>
      <c r="AC67" s="2"/>
      <c r="AD67" s="2"/>
      <c r="AE67" s="2">
        <f ca="1">IF(Table2[[#This Row],[Gender]]="Male",1,0)</f>
        <v>1</v>
      </c>
      <c r="AF67" s="2">
        <f ca="1">IF(Table2[[#This Row],[Gender]]="Female",1,0)</f>
        <v>0</v>
      </c>
      <c r="AG67" s="2"/>
      <c r="AH67" s="2"/>
      <c r="AI67" s="3"/>
      <c r="AK67" s="1">
        <f ca="1">IF(Table2[[#This Row],[Field of Work]]="Teaching",1,0)</f>
        <v>0</v>
      </c>
      <c r="AL67" s="2">
        <f ca="1">IF(Table2[[#This Row],[Field of Work]]="Agriculture",1,0)</f>
        <v>0</v>
      </c>
      <c r="AM67" s="2">
        <f ca="1">IF(Table2[[#This Row],[Field of Work]]="IT",1,0)</f>
        <v>0</v>
      </c>
      <c r="AN67" s="2">
        <f ca="1">IF(Table2[[#This Row],[Field of Work]]="Construction",1,0)</f>
        <v>0</v>
      </c>
      <c r="AO67" s="2">
        <f ca="1">IF(Table2[[#This Row],[Field of Work]]="Health",1,0)</f>
        <v>1</v>
      </c>
      <c r="AP67" s="2">
        <f ca="1">IF(Table2[[#This Row],[Field of Work]]="General work",1,0)</f>
        <v>0</v>
      </c>
      <c r="AQ67" s="2"/>
      <c r="AR67" s="2"/>
      <c r="AS67" s="2"/>
      <c r="AT67" s="2"/>
      <c r="AU67" s="2"/>
      <c r="AV67" s="3"/>
      <c r="AW67" s="10">
        <f ca="1">IF(Table2[[#This Row],[Residence]]="East Legon",1,0)</f>
        <v>0</v>
      </c>
      <c r="AX67" s="8">
        <f ca="1">IF(Table2[[#This Row],[Residence]]="Trasaco",1,0)</f>
        <v>0</v>
      </c>
      <c r="AY67" s="2">
        <f ca="1">IF(Table2[[#This Row],[Residence]]="North Legon",1,0)</f>
        <v>1</v>
      </c>
      <c r="AZ67" s="2">
        <f ca="1">IF(Table2[[#This Row],[Residence]]="Tema",1,0)</f>
        <v>0</v>
      </c>
      <c r="BA67" s="2">
        <f ca="1">IF(Table2[[#This Row],[Residence]]="Spintex",1,0)</f>
        <v>0</v>
      </c>
      <c r="BB67" s="2">
        <f ca="1">IF(Table2[[#This Row],[Residence]]="Airport Hills",1,0)</f>
        <v>0</v>
      </c>
      <c r="BC67" s="2">
        <f ca="1">IF(Table2[[#This Row],[Residence]]="Oyarifa",1,0)</f>
        <v>0</v>
      </c>
      <c r="BD67" s="2">
        <f ca="1">IF(Table2[[#This Row],[Residence]]="Prampram",1,0)</f>
        <v>0</v>
      </c>
      <c r="BE67" s="2">
        <f ca="1">IF(Table2[[#This Row],[Residence]]="Tse-Addo",1,0)</f>
        <v>0</v>
      </c>
      <c r="BF67" s="2">
        <f ca="1">IF(Table2[[#This Row],[Residence]]="Osu",1,0)</f>
        <v>0</v>
      </c>
      <c r="BG67" s="2"/>
      <c r="BH67" s="2"/>
      <c r="BI67" s="2"/>
      <c r="BJ67" s="2"/>
      <c r="BK67" s="2"/>
      <c r="BL67" s="2"/>
      <c r="BM67" s="2"/>
      <c r="BN67" s="2"/>
      <c r="BO67" s="2"/>
      <c r="BP67" s="3"/>
      <c r="BR67" s="20">
        <f ca="1">Table2[[#This Row],[Cars Value]]/Table2[[#This Row],[Cars]]</f>
        <v>36737.834110730619</v>
      </c>
      <c r="BS67" s="3"/>
      <c r="BT67" s="1">
        <f ca="1">IF(Table2[[#This Row],[Value of Debts]]&gt;$BU$6,1,0)</f>
        <v>1</v>
      </c>
      <c r="BU67" s="2"/>
      <c r="BV67" s="2"/>
      <c r="BW67" s="3"/>
    </row>
    <row r="68" spans="1:75" x14ac:dyDescent="0.25">
      <c r="A68">
        <f t="shared" ca="1" si="3"/>
        <v>2</v>
      </c>
      <c r="B68" t="str">
        <f t="shared" ca="1" si="4"/>
        <v>Female</v>
      </c>
      <c r="C68">
        <f t="shared" ca="1" si="5"/>
        <v>31</v>
      </c>
      <c r="D68">
        <f t="shared" ca="1" si="6"/>
        <v>3</v>
      </c>
      <c r="E68" t="str">
        <f ca="1">_xll.XLOOKUP(D68,$Y$8:$Y$13,$Z$8:$Z$13)</f>
        <v>Teaching</v>
      </c>
      <c r="F68">
        <f t="shared" ca="1" si="7"/>
        <v>3</v>
      </c>
      <c r="G68" t="str">
        <f ca="1">_xll.XLOOKUP(F68,$AA$8:$AA$12,$AB$8:$AB$12)</f>
        <v>University</v>
      </c>
      <c r="H68">
        <f t="shared" ca="1" si="27"/>
        <v>1</v>
      </c>
      <c r="I68">
        <f t="shared" ca="1" si="0"/>
        <v>1</v>
      </c>
      <c r="J68">
        <f t="shared" ca="1" si="9"/>
        <v>45014</v>
      </c>
      <c r="K68">
        <f t="shared" ca="1" si="10"/>
        <v>6</v>
      </c>
      <c r="L68" t="str">
        <f ca="1">_xll.XLOOKUP(K68,$AC$8:$AC$17,$AD$8:$AD$17)</f>
        <v>Tse-Addo</v>
      </c>
      <c r="M68">
        <f t="shared" ca="1" si="20"/>
        <v>135042</v>
      </c>
      <c r="N68" s="7">
        <f t="shared" ca="1" si="12"/>
        <v>71361.631289626574</v>
      </c>
      <c r="O68" s="7">
        <f t="shared" ca="1" si="21"/>
        <v>26393.587552077275</v>
      </c>
      <c r="P68">
        <f t="shared" ca="1" si="14"/>
        <v>7394</v>
      </c>
      <c r="Q68" s="7">
        <f t="shared" ca="1" si="22"/>
        <v>30648.274471566954</v>
      </c>
      <c r="R68">
        <f t="shared" ca="1" si="23"/>
        <v>24347.640126856688</v>
      </c>
      <c r="S68" s="7">
        <f t="shared" ca="1" si="24"/>
        <v>185783.22767893397</v>
      </c>
      <c r="T68" s="7">
        <f t="shared" ca="1" si="25"/>
        <v>109403.90576119353</v>
      </c>
      <c r="U68" s="7">
        <f t="shared" ca="1" si="26"/>
        <v>76379.321917740439</v>
      </c>
      <c r="X68" s="1"/>
      <c r="Y68" s="2"/>
      <c r="Z68" s="2"/>
      <c r="AA68" s="2"/>
      <c r="AB68" s="2"/>
      <c r="AC68" s="2"/>
      <c r="AD68" s="2"/>
      <c r="AE68" s="2">
        <f ca="1">IF(Table2[[#This Row],[Gender]]="Male",1,0)</f>
        <v>0</v>
      </c>
      <c r="AF68" s="2">
        <f ca="1">IF(Table2[[#This Row],[Gender]]="Female",1,0)</f>
        <v>1</v>
      </c>
      <c r="AG68" s="2"/>
      <c r="AH68" s="2"/>
      <c r="AI68" s="3"/>
      <c r="AK68" s="1">
        <f ca="1">IF(Table2[[#This Row],[Field of Work]]="Teaching",1,0)</f>
        <v>1</v>
      </c>
      <c r="AL68" s="2">
        <f ca="1">IF(Table2[[#This Row],[Field of Work]]="Agriculture",1,0)</f>
        <v>0</v>
      </c>
      <c r="AM68" s="2">
        <f ca="1">IF(Table2[[#This Row],[Field of Work]]="IT",1,0)</f>
        <v>0</v>
      </c>
      <c r="AN68" s="2">
        <f ca="1">IF(Table2[[#This Row],[Field of Work]]="Construction",1,0)</f>
        <v>0</v>
      </c>
      <c r="AO68" s="2">
        <f ca="1">IF(Table2[[#This Row],[Field of Work]]="Health",1,0)</f>
        <v>0</v>
      </c>
      <c r="AP68" s="2">
        <f ca="1">IF(Table2[[#This Row],[Field of Work]]="General work",1,0)</f>
        <v>0</v>
      </c>
      <c r="AQ68" s="2"/>
      <c r="AR68" s="2"/>
      <c r="AS68" s="2"/>
      <c r="AT68" s="2"/>
      <c r="AU68" s="2"/>
      <c r="AV68" s="3"/>
      <c r="AW68" s="10">
        <f ca="1">IF(Table2[[#This Row],[Residence]]="East Legon",1,0)</f>
        <v>0</v>
      </c>
      <c r="AX68" s="8">
        <f ca="1">IF(Table2[[#This Row],[Residence]]="Trasaco",1,0)</f>
        <v>0</v>
      </c>
      <c r="AY68" s="2">
        <f ca="1">IF(Table2[[#This Row],[Residence]]="North Legon",1,0)</f>
        <v>0</v>
      </c>
      <c r="AZ68" s="2">
        <f ca="1">IF(Table2[[#This Row],[Residence]]="Tema",1,0)</f>
        <v>0</v>
      </c>
      <c r="BA68" s="2">
        <f ca="1">IF(Table2[[#This Row],[Residence]]="Spintex",1,0)</f>
        <v>0</v>
      </c>
      <c r="BB68" s="2">
        <f ca="1">IF(Table2[[#This Row],[Residence]]="Airport Hills",1,0)</f>
        <v>0</v>
      </c>
      <c r="BC68" s="2">
        <f ca="1">IF(Table2[[#This Row],[Residence]]="Oyarifa",1,0)</f>
        <v>0</v>
      </c>
      <c r="BD68" s="2">
        <f ca="1">IF(Table2[[#This Row],[Residence]]="Prampram",1,0)</f>
        <v>0</v>
      </c>
      <c r="BE68" s="2">
        <f ca="1">IF(Table2[[#This Row],[Residence]]="Tse-Addo",1,0)</f>
        <v>1</v>
      </c>
      <c r="BF68" s="2">
        <f ca="1">IF(Table2[[#This Row],[Residence]]="Osu",1,0)</f>
        <v>0</v>
      </c>
      <c r="BG68" s="2"/>
      <c r="BH68" s="2"/>
      <c r="BI68" s="2"/>
      <c r="BJ68" s="2"/>
      <c r="BK68" s="2"/>
      <c r="BL68" s="2"/>
      <c r="BM68" s="2"/>
      <c r="BN68" s="2"/>
      <c r="BO68" s="2"/>
      <c r="BP68" s="3"/>
      <c r="BR68" s="20">
        <f ca="1">Table2[[#This Row],[Cars Value]]/Table2[[#This Row],[Cars]]</f>
        <v>26393.587552077275</v>
      </c>
      <c r="BS68" s="3"/>
      <c r="BT68" s="1">
        <f ca="1">IF(Table2[[#This Row],[Value of Debts]]&gt;$BU$6,1,0)</f>
        <v>1</v>
      </c>
      <c r="BU68" s="2"/>
      <c r="BV68" s="2"/>
      <c r="BW68" s="3"/>
    </row>
    <row r="69" spans="1:75" x14ac:dyDescent="0.25">
      <c r="A69">
        <f t="shared" ca="1" si="3"/>
        <v>1</v>
      </c>
      <c r="B69" t="str">
        <f t="shared" ca="1" si="4"/>
        <v>Male</v>
      </c>
      <c r="C69">
        <f t="shared" ca="1" si="5"/>
        <v>28</v>
      </c>
      <c r="D69">
        <f t="shared" ca="1" si="6"/>
        <v>5</v>
      </c>
      <c r="E69" t="str">
        <f ca="1">_xll.XLOOKUP(D69,$Y$8:$Y$13,$Z$8:$Z$13)</f>
        <v>General work</v>
      </c>
      <c r="F69">
        <f t="shared" ca="1" si="7"/>
        <v>4</v>
      </c>
      <c r="G69" t="str">
        <f ca="1">_xll.XLOOKUP(F69,$AA$8:$AA$12,$AB$8:$AB$12)</f>
        <v>Techical</v>
      </c>
      <c r="H69">
        <f t="shared" ca="1" si="27"/>
        <v>0</v>
      </c>
      <c r="I69">
        <f t="shared" ca="1" si="0"/>
        <v>1</v>
      </c>
      <c r="J69">
        <f t="shared" ca="1" si="9"/>
        <v>42281</v>
      </c>
      <c r="K69">
        <f t="shared" ca="1" si="10"/>
        <v>6</v>
      </c>
      <c r="L69" t="str">
        <f ca="1">_xll.XLOOKUP(K69,$AC$8:$AC$17,$AD$8:$AD$17)</f>
        <v>Tse-Addo</v>
      </c>
      <c r="M69">
        <f t="shared" ca="1" si="20"/>
        <v>253686</v>
      </c>
      <c r="N69" s="7">
        <f t="shared" ca="1" si="12"/>
        <v>50692.177741806438</v>
      </c>
      <c r="O69" s="7">
        <f t="shared" ca="1" si="21"/>
        <v>13181.016848802754</v>
      </c>
      <c r="P69">
        <f t="shared" ca="1" si="14"/>
        <v>7970</v>
      </c>
      <c r="Q69" s="7">
        <f t="shared" ca="1" si="22"/>
        <v>9140.5323431645029</v>
      </c>
      <c r="R69">
        <f t="shared" ca="1" si="23"/>
        <v>34591.057798369329</v>
      </c>
      <c r="S69" s="7">
        <f t="shared" ca="1" si="24"/>
        <v>301458.07464717206</v>
      </c>
      <c r="T69" s="7">
        <f t="shared" ca="1" si="25"/>
        <v>67802.710084970939</v>
      </c>
      <c r="U69" s="7">
        <f t="shared" ca="1" si="26"/>
        <v>233655.36456220114</v>
      </c>
      <c r="X69" s="1"/>
      <c r="Y69" s="2"/>
      <c r="Z69" s="2"/>
      <c r="AA69" s="2"/>
      <c r="AB69" s="2"/>
      <c r="AC69" s="2"/>
      <c r="AD69" s="2"/>
      <c r="AE69" s="2">
        <f ca="1">IF(Table2[[#This Row],[Gender]]="Male",1,0)</f>
        <v>1</v>
      </c>
      <c r="AF69" s="2">
        <f ca="1">IF(Table2[[#This Row],[Gender]]="Female",1,0)</f>
        <v>0</v>
      </c>
      <c r="AG69" s="2"/>
      <c r="AH69" s="2"/>
      <c r="AI69" s="3"/>
      <c r="AK69" s="1">
        <f ca="1">IF(Table2[[#This Row],[Field of Work]]="Teaching",1,0)</f>
        <v>0</v>
      </c>
      <c r="AL69" s="2">
        <f ca="1">IF(Table2[[#This Row],[Field of Work]]="Agriculture",1,0)</f>
        <v>0</v>
      </c>
      <c r="AM69" s="2">
        <f ca="1">IF(Table2[[#This Row],[Field of Work]]="IT",1,0)</f>
        <v>0</v>
      </c>
      <c r="AN69" s="2">
        <f ca="1">IF(Table2[[#This Row],[Field of Work]]="Construction",1,0)</f>
        <v>0</v>
      </c>
      <c r="AO69" s="2">
        <f ca="1">IF(Table2[[#This Row],[Field of Work]]="Health",1,0)</f>
        <v>0</v>
      </c>
      <c r="AP69" s="2">
        <f ca="1">IF(Table2[[#This Row],[Field of Work]]="General work",1,0)</f>
        <v>1</v>
      </c>
      <c r="AQ69" s="2"/>
      <c r="AR69" s="2"/>
      <c r="AS69" s="2"/>
      <c r="AT69" s="2"/>
      <c r="AU69" s="2"/>
      <c r="AV69" s="3"/>
      <c r="AW69" s="10">
        <f ca="1">IF(Table2[[#This Row],[Residence]]="East Legon",1,0)</f>
        <v>0</v>
      </c>
      <c r="AX69" s="8">
        <f ca="1">IF(Table2[[#This Row],[Residence]]="Trasaco",1,0)</f>
        <v>0</v>
      </c>
      <c r="AY69" s="2">
        <f ca="1">IF(Table2[[#This Row],[Residence]]="North Legon",1,0)</f>
        <v>0</v>
      </c>
      <c r="AZ69" s="2">
        <f ca="1">IF(Table2[[#This Row],[Residence]]="Tema",1,0)</f>
        <v>0</v>
      </c>
      <c r="BA69" s="2">
        <f ca="1">IF(Table2[[#This Row],[Residence]]="Spintex",1,0)</f>
        <v>0</v>
      </c>
      <c r="BB69" s="2">
        <f ca="1">IF(Table2[[#This Row],[Residence]]="Airport Hills",1,0)</f>
        <v>0</v>
      </c>
      <c r="BC69" s="2">
        <f ca="1">IF(Table2[[#This Row],[Residence]]="Oyarifa",1,0)</f>
        <v>0</v>
      </c>
      <c r="BD69" s="2">
        <f ca="1">IF(Table2[[#This Row],[Residence]]="Prampram",1,0)</f>
        <v>0</v>
      </c>
      <c r="BE69" s="2">
        <f ca="1">IF(Table2[[#This Row],[Residence]]="Tse-Addo",1,0)</f>
        <v>1</v>
      </c>
      <c r="BF69" s="2">
        <f ca="1">IF(Table2[[#This Row],[Residence]]="Osu",1,0)</f>
        <v>0</v>
      </c>
      <c r="BG69" s="2"/>
      <c r="BH69" s="2"/>
      <c r="BI69" s="2"/>
      <c r="BJ69" s="2"/>
      <c r="BK69" s="2"/>
      <c r="BL69" s="2"/>
      <c r="BM69" s="2"/>
      <c r="BN69" s="2"/>
      <c r="BO69" s="2"/>
      <c r="BP69" s="3"/>
      <c r="BR69" s="20">
        <f ca="1">Table2[[#This Row],[Cars Value]]/Table2[[#This Row],[Cars]]</f>
        <v>13181.016848802754</v>
      </c>
      <c r="BS69" s="3"/>
      <c r="BT69" s="1">
        <f ca="1">IF(Table2[[#This Row],[Value of Debts]]&gt;$BU$6,1,0)</f>
        <v>0</v>
      </c>
      <c r="BU69" s="2"/>
      <c r="BV69" s="2"/>
      <c r="BW69" s="3"/>
    </row>
    <row r="70" spans="1:75" x14ac:dyDescent="0.25">
      <c r="A70">
        <f t="shared" ca="1" si="3"/>
        <v>1</v>
      </c>
      <c r="B70" t="str">
        <f t="shared" ca="1" si="4"/>
        <v>Male</v>
      </c>
      <c r="C70">
        <f t="shared" ca="1" si="5"/>
        <v>42</v>
      </c>
      <c r="D70">
        <f t="shared" ca="1" si="6"/>
        <v>5</v>
      </c>
      <c r="E70" t="str">
        <f ca="1">_xll.XLOOKUP(D70,$Y$8:$Y$13,$Z$8:$Z$13)</f>
        <v>General work</v>
      </c>
      <c r="F70">
        <f t="shared" ca="1" si="7"/>
        <v>1</v>
      </c>
      <c r="G70" t="str">
        <f ca="1">_xll.XLOOKUP(F70,$AA$8:$AA$12,$AB$8:$AB$12)</f>
        <v>Highschool</v>
      </c>
      <c r="H70">
        <f t="shared" ca="1" si="27"/>
        <v>3</v>
      </c>
      <c r="I70">
        <f t="shared" ca="1" si="0"/>
        <v>3</v>
      </c>
      <c r="J70">
        <f t="shared" ca="1" si="9"/>
        <v>62788</v>
      </c>
      <c r="K70">
        <f t="shared" ca="1" si="10"/>
        <v>3</v>
      </c>
      <c r="L70" t="str">
        <f ca="1">_xll.XLOOKUP(K70,$AC$8:$AC$17,$AD$8:$AD$17)</f>
        <v>North Legon</v>
      </c>
      <c r="M70">
        <f t="shared" ca="1" si="20"/>
        <v>251152</v>
      </c>
      <c r="N70" s="7">
        <f t="shared" ca="1" si="12"/>
        <v>26407.002805654778</v>
      </c>
      <c r="O70" s="7">
        <f t="shared" ca="1" si="21"/>
        <v>129579.07246291087</v>
      </c>
      <c r="P70">
        <f t="shared" ca="1" si="14"/>
        <v>46006</v>
      </c>
      <c r="Q70" s="7">
        <f t="shared" ca="1" si="22"/>
        <v>36633.441214164159</v>
      </c>
      <c r="R70">
        <f t="shared" ca="1" si="23"/>
        <v>74274.809116460354</v>
      </c>
      <c r="S70" s="7">
        <f t="shared" ca="1" si="24"/>
        <v>455005.88157937129</v>
      </c>
      <c r="T70" s="7">
        <f t="shared" ca="1" si="25"/>
        <v>109046.44401981894</v>
      </c>
      <c r="U70" s="7">
        <f t="shared" ca="1" si="26"/>
        <v>345959.43755955237</v>
      </c>
      <c r="X70" s="1"/>
      <c r="Y70" s="2"/>
      <c r="Z70" s="2"/>
      <c r="AA70" s="2"/>
      <c r="AB70" s="2"/>
      <c r="AC70" s="2"/>
      <c r="AD70" s="2"/>
      <c r="AE70" s="2">
        <f ca="1">IF(Table2[[#This Row],[Gender]]="Male",1,0)</f>
        <v>1</v>
      </c>
      <c r="AF70" s="2">
        <f ca="1">IF(Table2[[#This Row],[Gender]]="Female",1,0)</f>
        <v>0</v>
      </c>
      <c r="AG70" s="2"/>
      <c r="AH70" s="2"/>
      <c r="AI70" s="3"/>
      <c r="AK70" s="1">
        <f ca="1">IF(Table2[[#This Row],[Field of Work]]="Teaching",1,0)</f>
        <v>0</v>
      </c>
      <c r="AL70" s="2">
        <f ca="1">IF(Table2[[#This Row],[Field of Work]]="Agriculture",1,0)</f>
        <v>0</v>
      </c>
      <c r="AM70" s="2">
        <f ca="1">IF(Table2[[#This Row],[Field of Work]]="IT",1,0)</f>
        <v>0</v>
      </c>
      <c r="AN70" s="2">
        <f ca="1">IF(Table2[[#This Row],[Field of Work]]="Construction",1,0)</f>
        <v>0</v>
      </c>
      <c r="AO70" s="2">
        <f ca="1">IF(Table2[[#This Row],[Field of Work]]="Health",1,0)</f>
        <v>0</v>
      </c>
      <c r="AP70" s="2">
        <f ca="1">IF(Table2[[#This Row],[Field of Work]]="General work",1,0)</f>
        <v>1</v>
      </c>
      <c r="AQ70" s="2"/>
      <c r="AR70" s="2"/>
      <c r="AS70" s="2"/>
      <c r="AT70" s="2"/>
      <c r="AU70" s="2"/>
      <c r="AV70" s="3"/>
      <c r="AW70" s="10">
        <f ca="1">IF(Table2[[#This Row],[Residence]]="East Legon",1,0)</f>
        <v>0</v>
      </c>
      <c r="AX70" s="8">
        <f ca="1">IF(Table2[[#This Row],[Residence]]="Trasaco",1,0)</f>
        <v>0</v>
      </c>
      <c r="AY70" s="2">
        <f ca="1">IF(Table2[[#This Row],[Residence]]="North Legon",1,0)</f>
        <v>1</v>
      </c>
      <c r="AZ70" s="2">
        <f ca="1">IF(Table2[[#This Row],[Residence]]="Tema",1,0)</f>
        <v>0</v>
      </c>
      <c r="BA70" s="2">
        <f ca="1">IF(Table2[[#This Row],[Residence]]="Spintex",1,0)</f>
        <v>0</v>
      </c>
      <c r="BB70" s="2">
        <f ca="1">IF(Table2[[#This Row],[Residence]]="Airport Hills",1,0)</f>
        <v>0</v>
      </c>
      <c r="BC70" s="2">
        <f ca="1">IF(Table2[[#This Row],[Residence]]="Oyarifa",1,0)</f>
        <v>0</v>
      </c>
      <c r="BD70" s="2">
        <f ca="1">IF(Table2[[#This Row],[Residence]]="Prampram",1,0)</f>
        <v>0</v>
      </c>
      <c r="BE70" s="2">
        <f ca="1">IF(Table2[[#This Row],[Residence]]="Tse-Addo",1,0)</f>
        <v>0</v>
      </c>
      <c r="BF70" s="2">
        <f ca="1">IF(Table2[[#This Row],[Residence]]="Osu",1,0)</f>
        <v>0</v>
      </c>
      <c r="BG70" s="2"/>
      <c r="BH70" s="2"/>
      <c r="BI70" s="2"/>
      <c r="BJ70" s="2"/>
      <c r="BK70" s="2"/>
      <c r="BL70" s="2"/>
      <c r="BM70" s="2"/>
      <c r="BN70" s="2"/>
      <c r="BO70" s="2"/>
      <c r="BP70" s="3"/>
      <c r="BR70" s="20">
        <f ca="1">Table2[[#This Row],[Cars Value]]/Table2[[#This Row],[Cars]]</f>
        <v>43193.024154303625</v>
      </c>
      <c r="BS70" s="3"/>
      <c r="BT70" s="1">
        <f ca="1">IF(Table2[[#This Row],[Value of Debts]]&gt;$BU$6,1,0)</f>
        <v>1</v>
      </c>
      <c r="BU70" s="2"/>
      <c r="BV70" s="2"/>
      <c r="BW70" s="3"/>
    </row>
    <row r="71" spans="1:75" x14ac:dyDescent="0.25">
      <c r="A71">
        <f t="shared" ca="1" si="3"/>
        <v>2</v>
      </c>
      <c r="B71" t="str">
        <f t="shared" ca="1" si="4"/>
        <v>Female</v>
      </c>
      <c r="C71">
        <f t="shared" ca="1" si="5"/>
        <v>28</v>
      </c>
      <c r="D71">
        <f t="shared" ca="1" si="6"/>
        <v>4</v>
      </c>
      <c r="E71" t="str">
        <f ca="1">_xll.XLOOKUP(D71,$Y$8:$Y$13,$Z$8:$Z$13)</f>
        <v>IT</v>
      </c>
      <c r="F71">
        <f t="shared" ca="1" si="7"/>
        <v>3</v>
      </c>
      <c r="G71" t="str">
        <f ca="1">_xll.XLOOKUP(F71,$AA$8:$AA$12,$AB$8:$AB$12)</f>
        <v>University</v>
      </c>
      <c r="H71">
        <f t="shared" ca="1" si="27"/>
        <v>1</v>
      </c>
      <c r="I71">
        <f t="shared" ref="I71:I134" ca="1" si="28">RANDBETWEEN(1,4)</f>
        <v>4</v>
      </c>
      <c r="J71">
        <f t="shared" ca="1" si="9"/>
        <v>54837</v>
      </c>
      <c r="K71">
        <f t="shared" ca="1" si="10"/>
        <v>1</v>
      </c>
      <c r="L71" t="str">
        <f ca="1">_xll.XLOOKUP(K71,$AC$8:$AC$17,$AD$8:$AD$17)</f>
        <v>East Legon</v>
      </c>
      <c r="M71">
        <f t="shared" ca="1" si="20"/>
        <v>219348</v>
      </c>
      <c r="N71" s="7">
        <f t="shared" ca="1" si="12"/>
        <v>139936.49220310285</v>
      </c>
      <c r="O71" s="7">
        <f t="shared" ca="1" si="21"/>
        <v>74310.11693323392</v>
      </c>
      <c r="P71">
        <f t="shared" ca="1" si="14"/>
        <v>72630</v>
      </c>
      <c r="Q71" s="7">
        <f t="shared" ca="1" si="22"/>
        <v>44011.435236167803</v>
      </c>
      <c r="R71">
        <f t="shared" ca="1" si="23"/>
        <v>4202.6776113154538</v>
      </c>
      <c r="S71" s="7">
        <f t="shared" ca="1" si="24"/>
        <v>297860.79454454937</v>
      </c>
      <c r="T71" s="7">
        <f t="shared" ca="1" si="25"/>
        <v>256577.92743927066</v>
      </c>
      <c r="U71" s="7">
        <f t="shared" ca="1" si="26"/>
        <v>41282.86710527871</v>
      </c>
      <c r="X71" s="1"/>
      <c r="Y71" s="2"/>
      <c r="Z71" s="2"/>
      <c r="AA71" s="2"/>
      <c r="AB71" s="2"/>
      <c r="AC71" s="2"/>
      <c r="AD71" s="2"/>
      <c r="AE71" s="2">
        <f ca="1">IF(Table2[[#This Row],[Gender]]="Male",1,0)</f>
        <v>0</v>
      </c>
      <c r="AF71" s="2">
        <f ca="1">IF(Table2[[#This Row],[Gender]]="Female",1,0)</f>
        <v>1</v>
      </c>
      <c r="AG71" s="2"/>
      <c r="AH71" s="2"/>
      <c r="AI71" s="3"/>
      <c r="AK71" s="1">
        <f ca="1">IF(Table2[[#This Row],[Field of Work]]="Teaching",1,0)</f>
        <v>0</v>
      </c>
      <c r="AL71" s="2">
        <f ca="1">IF(Table2[[#This Row],[Field of Work]]="Agriculture",1,0)</f>
        <v>0</v>
      </c>
      <c r="AM71" s="2">
        <f ca="1">IF(Table2[[#This Row],[Field of Work]]="IT",1,0)</f>
        <v>1</v>
      </c>
      <c r="AN71" s="2">
        <f ca="1">IF(Table2[[#This Row],[Field of Work]]="Construction",1,0)</f>
        <v>0</v>
      </c>
      <c r="AO71" s="2">
        <f ca="1">IF(Table2[[#This Row],[Field of Work]]="Health",1,0)</f>
        <v>0</v>
      </c>
      <c r="AP71" s="2">
        <f ca="1">IF(Table2[[#This Row],[Field of Work]]="General work",1,0)</f>
        <v>0</v>
      </c>
      <c r="AQ71" s="2"/>
      <c r="AR71" s="2"/>
      <c r="AS71" s="2"/>
      <c r="AT71" s="2"/>
      <c r="AU71" s="2"/>
      <c r="AV71" s="3"/>
      <c r="AW71" s="10">
        <f ca="1">IF(Table2[[#This Row],[Residence]]="East Legon",1,0)</f>
        <v>1</v>
      </c>
      <c r="AX71" s="8">
        <f ca="1">IF(Table2[[#This Row],[Residence]]="Trasaco",1,0)</f>
        <v>0</v>
      </c>
      <c r="AY71" s="2">
        <f ca="1">IF(Table2[[#This Row],[Residence]]="North Legon",1,0)</f>
        <v>0</v>
      </c>
      <c r="AZ71" s="2">
        <f ca="1">IF(Table2[[#This Row],[Residence]]="Tema",1,0)</f>
        <v>0</v>
      </c>
      <c r="BA71" s="2">
        <f ca="1">IF(Table2[[#This Row],[Residence]]="Spintex",1,0)</f>
        <v>0</v>
      </c>
      <c r="BB71" s="2">
        <f ca="1">IF(Table2[[#This Row],[Residence]]="Airport Hills",1,0)</f>
        <v>0</v>
      </c>
      <c r="BC71" s="2">
        <f ca="1">IF(Table2[[#This Row],[Residence]]="Oyarifa",1,0)</f>
        <v>0</v>
      </c>
      <c r="BD71" s="2">
        <f ca="1">IF(Table2[[#This Row],[Residence]]="Prampram",1,0)</f>
        <v>0</v>
      </c>
      <c r="BE71" s="2">
        <f ca="1">IF(Table2[[#This Row],[Residence]]="Tse-Addo",1,0)</f>
        <v>0</v>
      </c>
      <c r="BF71" s="2">
        <f ca="1">IF(Table2[[#This Row],[Residence]]="Osu",1,0)</f>
        <v>0</v>
      </c>
      <c r="BG71" s="2"/>
      <c r="BH71" s="2"/>
      <c r="BI71" s="2"/>
      <c r="BJ71" s="2"/>
      <c r="BK71" s="2"/>
      <c r="BL71" s="2"/>
      <c r="BM71" s="2"/>
      <c r="BN71" s="2"/>
      <c r="BO71" s="2"/>
      <c r="BP71" s="3"/>
      <c r="BR71" s="20">
        <f ca="1">Table2[[#This Row],[Cars Value]]/Table2[[#This Row],[Cars]]</f>
        <v>18577.52923330848</v>
      </c>
      <c r="BS71" s="3"/>
      <c r="BT71" s="1">
        <f ca="1">IF(Table2[[#This Row],[Value of Debts]]&gt;$BU$6,1,0)</f>
        <v>1</v>
      </c>
      <c r="BU71" s="2"/>
      <c r="BV71" s="2"/>
      <c r="BW71" s="3"/>
    </row>
    <row r="72" spans="1:75" x14ac:dyDescent="0.25">
      <c r="A72">
        <f t="shared" ref="A72:A135" ca="1" si="29">RANDBETWEEN(1,2)</f>
        <v>1</v>
      </c>
      <c r="B72" t="str">
        <f t="shared" ref="B72:B135" ca="1" si="30">IF(A72=1, "Male","Female")</f>
        <v>Male</v>
      </c>
      <c r="C72">
        <f t="shared" ref="C72:C135" ca="1" si="31">RANDBETWEEN(25,50)</f>
        <v>47</v>
      </c>
      <c r="D72">
        <f t="shared" ref="D72:D135" ca="1" si="32">RANDBETWEEN(1,6)</f>
        <v>3</v>
      </c>
      <c r="E72" t="str">
        <f ca="1">_xll.XLOOKUP(D72,$Y$8:$Y$13,$Z$8:$Z$13)</f>
        <v>Teaching</v>
      </c>
      <c r="F72">
        <f t="shared" ref="F72:F135" ca="1" si="33">RANDBETWEEN(1,5)</f>
        <v>3</v>
      </c>
      <c r="G72" t="str">
        <f ca="1">_xll.XLOOKUP(F72,$AA$8:$AA$12,$AB$8:$AB$12)</f>
        <v>University</v>
      </c>
      <c r="H72">
        <f t="shared" ca="1" si="27"/>
        <v>0</v>
      </c>
      <c r="I72">
        <f t="shared" ca="1" si="28"/>
        <v>3</v>
      </c>
      <c r="J72">
        <f t="shared" ref="J72:J135" ca="1" si="34">RANDBETWEEN(25000,90000)</f>
        <v>87952</v>
      </c>
      <c r="K72">
        <f t="shared" ref="K72:K135" ca="1" si="35">RANDBETWEEN(1,10)</f>
        <v>7</v>
      </c>
      <c r="L72" t="str">
        <f ca="1">_xll.XLOOKUP(K72,$AC$8:$AC$17,$AD$8:$AD$17)</f>
        <v>Tema</v>
      </c>
      <c r="M72">
        <f t="shared" ca="1" si="20"/>
        <v>527712</v>
      </c>
      <c r="N72" s="7">
        <f t="shared" ref="N72:N135" ca="1" si="36">RAND()*M72</f>
        <v>242204.56823752582</v>
      </c>
      <c r="O72" s="7">
        <f t="shared" ca="1" si="21"/>
        <v>235312.00317075168</v>
      </c>
      <c r="P72">
        <f t="shared" ref="P72:P135" ca="1" si="37">RANDBETWEEN(0,O72)</f>
        <v>22392</v>
      </c>
      <c r="Q72" s="7">
        <f t="shared" ca="1" si="22"/>
        <v>164252.03756587813</v>
      </c>
      <c r="R72">
        <f t="shared" ca="1" si="23"/>
        <v>87959.929747693706</v>
      </c>
      <c r="S72" s="7">
        <f t="shared" ca="1" si="24"/>
        <v>850983.93291844544</v>
      </c>
      <c r="T72" s="7">
        <f t="shared" ca="1" si="25"/>
        <v>428848.60580340395</v>
      </c>
      <c r="U72" s="7">
        <f t="shared" ca="1" si="26"/>
        <v>422135.32711504149</v>
      </c>
      <c r="X72" s="1"/>
      <c r="Y72" s="2"/>
      <c r="Z72" s="2"/>
      <c r="AA72" s="2"/>
      <c r="AB72" s="2"/>
      <c r="AC72" s="2"/>
      <c r="AD72" s="2"/>
      <c r="AE72" s="2">
        <f ca="1">IF(Table2[[#This Row],[Gender]]="Male",1,0)</f>
        <v>1</v>
      </c>
      <c r="AF72" s="2">
        <f ca="1">IF(Table2[[#This Row],[Gender]]="Female",1,0)</f>
        <v>0</v>
      </c>
      <c r="AG72" s="2"/>
      <c r="AH72" s="2"/>
      <c r="AI72" s="3"/>
      <c r="AK72" s="1">
        <f ca="1">IF(Table2[[#This Row],[Field of Work]]="Teaching",1,0)</f>
        <v>1</v>
      </c>
      <c r="AL72" s="2">
        <f ca="1">IF(Table2[[#This Row],[Field of Work]]="Agriculture",1,0)</f>
        <v>0</v>
      </c>
      <c r="AM72" s="2">
        <f ca="1">IF(Table2[[#This Row],[Field of Work]]="IT",1,0)</f>
        <v>0</v>
      </c>
      <c r="AN72" s="2">
        <f ca="1">IF(Table2[[#This Row],[Field of Work]]="Construction",1,0)</f>
        <v>0</v>
      </c>
      <c r="AO72" s="2">
        <f ca="1">IF(Table2[[#This Row],[Field of Work]]="Health",1,0)</f>
        <v>0</v>
      </c>
      <c r="AP72" s="2">
        <f ca="1">IF(Table2[[#This Row],[Field of Work]]="General work",1,0)</f>
        <v>0</v>
      </c>
      <c r="AQ72" s="2"/>
      <c r="AR72" s="2"/>
      <c r="AS72" s="2"/>
      <c r="AT72" s="2"/>
      <c r="AU72" s="2"/>
      <c r="AV72" s="3"/>
      <c r="AW72" s="10">
        <f ca="1">IF(Table2[[#This Row],[Residence]]="East Legon",1,0)</f>
        <v>0</v>
      </c>
      <c r="AX72" s="8">
        <f ca="1">IF(Table2[[#This Row],[Residence]]="Trasaco",1,0)</f>
        <v>0</v>
      </c>
      <c r="AY72" s="2">
        <f ca="1">IF(Table2[[#This Row],[Residence]]="North Legon",1,0)</f>
        <v>0</v>
      </c>
      <c r="AZ72" s="2">
        <f ca="1">IF(Table2[[#This Row],[Residence]]="Tema",1,0)</f>
        <v>1</v>
      </c>
      <c r="BA72" s="2">
        <f ca="1">IF(Table2[[#This Row],[Residence]]="Spintex",1,0)</f>
        <v>0</v>
      </c>
      <c r="BB72" s="2">
        <f ca="1">IF(Table2[[#This Row],[Residence]]="Airport Hills",1,0)</f>
        <v>0</v>
      </c>
      <c r="BC72" s="2">
        <f ca="1">IF(Table2[[#This Row],[Residence]]="Oyarifa",1,0)</f>
        <v>0</v>
      </c>
      <c r="BD72" s="2">
        <f ca="1">IF(Table2[[#This Row],[Residence]]="Prampram",1,0)</f>
        <v>0</v>
      </c>
      <c r="BE72" s="2">
        <f ca="1">IF(Table2[[#This Row],[Residence]]="Tse-Addo",1,0)</f>
        <v>0</v>
      </c>
      <c r="BF72" s="2">
        <f ca="1">IF(Table2[[#This Row],[Residence]]="Osu",1,0)</f>
        <v>0</v>
      </c>
      <c r="BG72" s="2"/>
      <c r="BH72" s="2"/>
      <c r="BI72" s="2"/>
      <c r="BJ72" s="2"/>
      <c r="BK72" s="2"/>
      <c r="BL72" s="2"/>
      <c r="BM72" s="2"/>
      <c r="BN72" s="2"/>
      <c r="BO72" s="2"/>
      <c r="BP72" s="3"/>
      <c r="BR72" s="20">
        <f ca="1">Table2[[#This Row],[Cars Value]]/Table2[[#This Row],[Cars]]</f>
        <v>78437.334390250558</v>
      </c>
      <c r="BS72" s="3"/>
      <c r="BT72" s="1">
        <f ca="1">IF(Table2[[#This Row],[Value of Debts]]&gt;$BU$6,1,0)</f>
        <v>1</v>
      </c>
      <c r="BU72" s="2"/>
      <c r="BV72" s="2"/>
      <c r="BW72" s="3"/>
    </row>
    <row r="73" spans="1:75" x14ac:dyDescent="0.25">
      <c r="A73">
        <f t="shared" ca="1" si="29"/>
        <v>1</v>
      </c>
      <c r="B73" t="str">
        <f t="shared" ca="1" si="30"/>
        <v>Male</v>
      </c>
      <c r="C73">
        <f t="shared" ca="1" si="31"/>
        <v>38</v>
      </c>
      <c r="D73">
        <f t="shared" ca="1" si="32"/>
        <v>2</v>
      </c>
      <c r="E73" t="str">
        <f ca="1">_xll.XLOOKUP(D73,$Y$8:$Y$13,$Z$8:$Z$13)</f>
        <v>Construction</v>
      </c>
      <c r="F73">
        <f t="shared" ca="1" si="33"/>
        <v>1</v>
      </c>
      <c r="G73" t="str">
        <f ca="1">_xll.XLOOKUP(F73,$AA$8:$AA$12,$AB$8:$AB$12)</f>
        <v>Highschool</v>
      </c>
      <c r="H73">
        <f t="shared" ca="1" si="27"/>
        <v>3</v>
      </c>
      <c r="I73">
        <f t="shared" ca="1" si="28"/>
        <v>1</v>
      </c>
      <c r="J73">
        <f t="shared" ca="1" si="34"/>
        <v>83381</v>
      </c>
      <c r="K73">
        <f t="shared" ca="1" si="35"/>
        <v>6</v>
      </c>
      <c r="L73" t="str">
        <f ca="1">_xll.XLOOKUP(K73,$AC$8:$AC$17,$AD$8:$AD$17)</f>
        <v>Tse-Addo</v>
      </c>
      <c r="M73">
        <f t="shared" ca="1" si="20"/>
        <v>333524</v>
      </c>
      <c r="N73" s="7">
        <f t="shared" ca="1" si="36"/>
        <v>86644.246333271265</v>
      </c>
      <c r="O73" s="7">
        <f t="shared" ca="1" si="21"/>
        <v>73685.706950802312</v>
      </c>
      <c r="P73">
        <f t="shared" ca="1" si="37"/>
        <v>2764</v>
      </c>
      <c r="Q73" s="7">
        <f t="shared" ca="1" si="22"/>
        <v>52367.023657727324</v>
      </c>
      <c r="R73">
        <f t="shared" ca="1" si="23"/>
        <v>24690.590913705131</v>
      </c>
      <c r="S73" s="7">
        <f t="shared" ca="1" si="24"/>
        <v>431900.29786450742</v>
      </c>
      <c r="T73" s="7">
        <f t="shared" ca="1" si="25"/>
        <v>141775.26999099858</v>
      </c>
      <c r="U73" s="7">
        <f t="shared" ca="1" si="26"/>
        <v>290125.02787350887</v>
      </c>
      <c r="X73" s="1"/>
      <c r="Y73" s="2"/>
      <c r="Z73" s="2"/>
      <c r="AA73" s="2"/>
      <c r="AB73" s="2"/>
      <c r="AC73" s="2"/>
      <c r="AD73" s="2"/>
      <c r="AE73" s="2">
        <f ca="1">IF(Table2[[#This Row],[Gender]]="Male",1,0)</f>
        <v>1</v>
      </c>
      <c r="AF73" s="2">
        <f ca="1">IF(Table2[[#This Row],[Gender]]="Female",1,0)</f>
        <v>0</v>
      </c>
      <c r="AG73" s="2"/>
      <c r="AH73" s="2"/>
      <c r="AI73" s="3"/>
      <c r="AK73" s="1">
        <f ca="1">IF(Table2[[#This Row],[Field of Work]]="Teaching",1,0)</f>
        <v>0</v>
      </c>
      <c r="AL73" s="2">
        <f ca="1">IF(Table2[[#This Row],[Field of Work]]="Agriculture",1,0)</f>
        <v>0</v>
      </c>
      <c r="AM73" s="2">
        <f ca="1">IF(Table2[[#This Row],[Field of Work]]="IT",1,0)</f>
        <v>0</v>
      </c>
      <c r="AN73" s="2">
        <f ca="1">IF(Table2[[#This Row],[Field of Work]]="Construction",1,0)</f>
        <v>1</v>
      </c>
      <c r="AO73" s="2">
        <f ca="1">IF(Table2[[#This Row],[Field of Work]]="Health",1,0)</f>
        <v>0</v>
      </c>
      <c r="AP73" s="2">
        <f ca="1">IF(Table2[[#This Row],[Field of Work]]="General work",1,0)</f>
        <v>0</v>
      </c>
      <c r="AQ73" s="2"/>
      <c r="AR73" s="2"/>
      <c r="AS73" s="2"/>
      <c r="AT73" s="2"/>
      <c r="AU73" s="2"/>
      <c r="AV73" s="3"/>
      <c r="AW73" s="10">
        <f ca="1">IF(Table2[[#This Row],[Residence]]="East Legon",1,0)</f>
        <v>0</v>
      </c>
      <c r="AX73" s="8">
        <f ca="1">IF(Table2[[#This Row],[Residence]]="Trasaco",1,0)</f>
        <v>0</v>
      </c>
      <c r="AY73" s="2">
        <f ca="1">IF(Table2[[#This Row],[Residence]]="North Legon",1,0)</f>
        <v>0</v>
      </c>
      <c r="AZ73" s="2">
        <f ca="1">IF(Table2[[#This Row],[Residence]]="Tema",1,0)</f>
        <v>0</v>
      </c>
      <c r="BA73" s="2">
        <f ca="1">IF(Table2[[#This Row],[Residence]]="Spintex",1,0)</f>
        <v>0</v>
      </c>
      <c r="BB73" s="2">
        <f ca="1">IF(Table2[[#This Row],[Residence]]="Airport Hills",1,0)</f>
        <v>0</v>
      </c>
      <c r="BC73" s="2">
        <f ca="1">IF(Table2[[#This Row],[Residence]]="Oyarifa",1,0)</f>
        <v>0</v>
      </c>
      <c r="BD73" s="2">
        <f ca="1">IF(Table2[[#This Row],[Residence]]="Prampram",1,0)</f>
        <v>0</v>
      </c>
      <c r="BE73" s="2">
        <f ca="1">IF(Table2[[#This Row],[Residence]]="Tse-Addo",1,0)</f>
        <v>1</v>
      </c>
      <c r="BF73" s="2">
        <f ca="1">IF(Table2[[#This Row],[Residence]]="Osu",1,0)</f>
        <v>0</v>
      </c>
      <c r="BG73" s="2"/>
      <c r="BH73" s="2"/>
      <c r="BI73" s="2"/>
      <c r="BJ73" s="2"/>
      <c r="BK73" s="2"/>
      <c r="BL73" s="2"/>
      <c r="BM73" s="2"/>
      <c r="BN73" s="2"/>
      <c r="BO73" s="2"/>
      <c r="BP73" s="3"/>
      <c r="BR73" s="20">
        <f ca="1">Table2[[#This Row],[Cars Value]]/Table2[[#This Row],[Cars]]</f>
        <v>73685.706950802312</v>
      </c>
      <c r="BS73" s="3"/>
      <c r="BT73" s="1">
        <f ca="1">IF(Table2[[#This Row],[Value of Debts]]&gt;$BU$6,1,0)</f>
        <v>1</v>
      </c>
      <c r="BU73" s="2"/>
      <c r="BV73" s="2"/>
      <c r="BW73" s="3"/>
    </row>
    <row r="74" spans="1:75" x14ac:dyDescent="0.25">
      <c r="A74">
        <f t="shared" ca="1" si="29"/>
        <v>1</v>
      </c>
      <c r="B74" t="str">
        <f t="shared" ca="1" si="30"/>
        <v>Male</v>
      </c>
      <c r="C74">
        <f t="shared" ca="1" si="31"/>
        <v>49</v>
      </c>
      <c r="D74">
        <f t="shared" ca="1" si="32"/>
        <v>1</v>
      </c>
      <c r="E74" t="str">
        <f ca="1">_xll.XLOOKUP(D74,$Y$8:$Y$13,$Z$8:$Z$13)</f>
        <v>Health</v>
      </c>
      <c r="F74">
        <f t="shared" ca="1" si="33"/>
        <v>4</v>
      </c>
      <c r="G74" t="str">
        <f ca="1">_xll.XLOOKUP(F74,$AA$8:$AA$12,$AB$8:$AB$12)</f>
        <v>Techical</v>
      </c>
      <c r="H74">
        <f t="shared" ca="1" si="27"/>
        <v>0</v>
      </c>
      <c r="I74">
        <f t="shared" ca="1" si="28"/>
        <v>1</v>
      </c>
      <c r="J74">
        <f t="shared" ca="1" si="34"/>
        <v>32108</v>
      </c>
      <c r="K74">
        <f t="shared" ca="1" si="35"/>
        <v>7</v>
      </c>
      <c r="L74" t="str">
        <f ca="1">_xll.XLOOKUP(K74,$AC$8:$AC$17,$AD$8:$AD$17)</f>
        <v>Tema</v>
      </c>
      <c r="M74">
        <f t="shared" ca="1" si="20"/>
        <v>160540</v>
      </c>
      <c r="N74" s="7">
        <f t="shared" ca="1" si="36"/>
        <v>13601.507464654522</v>
      </c>
      <c r="O74" s="7">
        <f t="shared" ca="1" si="21"/>
        <v>16354.406854759407</v>
      </c>
      <c r="P74">
        <f t="shared" ca="1" si="37"/>
        <v>15082</v>
      </c>
      <c r="Q74" s="7">
        <f t="shared" ca="1" si="22"/>
        <v>3230.290684048352</v>
      </c>
      <c r="R74">
        <f t="shared" ca="1" si="23"/>
        <v>15326.807535511416</v>
      </c>
      <c r="S74" s="7">
        <f t="shared" ca="1" si="24"/>
        <v>192221.21439027082</v>
      </c>
      <c r="T74" s="7">
        <f t="shared" ca="1" si="25"/>
        <v>31913.798148702874</v>
      </c>
      <c r="U74" s="7">
        <f t="shared" ca="1" si="26"/>
        <v>160307.41624156793</v>
      </c>
      <c r="X74" s="1"/>
      <c r="Y74" s="2"/>
      <c r="Z74" s="2"/>
      <c r="AA74" s="2"/>
      <c r="AB74" s="2"/>
      <c r="AC74" s="2"/>
      <c r="AD74" s="2"/>
      <c r="AE74" s="2">
        <f ca="1">IF(Table2[[#This Row],[Gender]]="Male",1,0)</f>
        <v>1</v>
      </c>
      <c r="AF74" s="2">
        <f ca="1">IF(Table2[[#This Row],[Gender]]="Female",1,0)</f>
        <v>0</v>
      </c>
      <c r="AG74" s="2"/>
      <c r="AH74" s="2"/>
      <c r="AI74" s="3"/>
      <c r="AK74" s="1">
        <f ca="1">IF(Table2[[#This Row],[Field of Work]]="Teaching",1,0)</f>
        <v>0</v>
      </c>
      <c r="AL74" s="2">
        <f ca="1">IF(Table2[[#This Row],[Field of Work]]="Agriculture",1,0)</f>
        <v>0</v>
      </c>
      <c r="AM74" s="2">
        <f ca="1">IF(Table2[[#This Row],[Field of Work]]="IT",1,0)</f>
        <v>0</v>
      </c>
      <c r="AN74" s="2">
        <f ca="1">IF(Table2[[#This Row],[Field of Work]]="Construction",1,0)</f>
        <v>0</v>
      </c>
      <c r="AO74" s="2">
        <f ca="1">IF(Table2[[#This Row],[Field of Work]]="Health",1,0)</f>
        <v>1</v>
      </c>
      <c r="AP74" s="2">
        <f ca="1">IF(Table2[[#This Row],[Field of Work]]="General work",1,0)</f>
        <v>0</v>
      </c>
      <c r="AQ74" s="2"/>
      <c r="AR74" s="2"/>
      <c r="AS74" s="2"/>
      <c r="AT74" s="2"/>
      <c r="AU74" s="2"/>
      <c r="AV74" s="3"/>
      <c r="AW74" s="10">
        <f ca="1">IF(Table2[[#This Row],[Residence]]="East Legon",1,0)</f>
        <v>0</v>
      </c>
      <c r="AX74" s="8">
        <f ca="1">IF(Table2[[#This Row],[Residence]]="Trasaco",1,0)</f>
        <v>0</v>
      </c>
      <c r="AY74" s="2">
        <f ca="1">IF(Table2[[#This Row],[Residence]]="North Legon",1,0)</f>
        <v>0</v>
      </c>
      <c r="AZ74" s="2">
        <f ca="1">IF(Table2[[#This Row],[Residence]]="Tema",1,0)</f>
        <v>1</v>
      </c>
      <c r="BA74" s="2">
        <f ca="1">IF(Table2[[#This Row],[Residence]]="Spintex",1,0)</f>
        <v>0</v>
      </c>
      <c r="BB74" s="2">
        <f ca="1">IF(Table2[[#This Row],[Residence]]="Airport Hills",1,0)</f>
        <v>0</v>
      </c>
      <c r="BC74" s="2">
        <f ca="1">IF(Table2[[#This Row],[Residence]]="Oyarifa",1,0)</f>
        <v>0</v>
      </c>
      <c r="BD74" s="2">
        <f ca="1">IF(Table2[[#This Row],[Residence]]="Prampram",1,0)</f>
        <v>0</v>
      </c>
      <c r="BE74" s="2">
        <f ca="1">IF(Table2[[#This Row],[Residence]]="Tse-Addo",1,0)</f>
        <v>0</v>
      </c>
      <c r="BF74" s="2">
        <f ca="1">IF(Table2[[#This Row],[Residence]]="Osu",1,0)</f>
        <v>0</v>
      </c>
      <c r="BG74" s="2"/>
      <c r="BH74" s="2"/>
      <c r="BI74" s="2"/>
      <c r="BJ74" s="2"/>
      <c r="BK74" s="2"/>
      <c r="BL74" s="2"/>
      <c r="BM74" s="2"/>
      <c r="BN74" s="2"/>
      <c r="BO74" s="2"/>
      <c r="BP74" s="3"/>
      <c r="BR74" s="20">
        <f ca="1">Table2[[#This Row],[Cars Value]]/Table2[[#This Row],[Cars]]</f>
        <v>16354.406854759407</v>
      </c>
      <c r="BS74" s="3"/>
      <c r="BT74" s="1">
        <f ca="1">IF(Table2[[#This Row],[Value of Debts]]&gt;$BU$6,1,0)</f>
        <v>0</v>
      </c>
      <c r="BU74" s="2"/>
      <c r="BV74" s="2"/>
      <c r="BW74" s="3"/>
    </row>
    <row r="75" spans="1:75" x14ac:dyDescent="0.25">
      <c r="A75">
        <f t="shared" ca="1" si="29"/>
        <v>1</v>
      </c>
      <c r="B75" t="str">
        <f t="shared" ca="1" si="30"/>
        <v>Male</v>
      </c>
      <c r="C75">
        <f t="shared" ca="1" si="31"/>
        <v>40</v>
      </c>
      <c r="D75">
        <f t="shared" ca="1" si="32"/>
        <v>2</v>
      </c>
      <c r="E75" t="str">
        <f ca="1">_xll.XLOOKUP(D75,$Y$8:$Y$13,$Z$8:$Z$13)</f>
        <v>Construction</v>
      </c>
      <c r="F75">
        <f t="shared" ca="1" si="33"/>
        <v>4</v>
      </c>
      <c r="G75" t="str">
        <f ca="1">_xll.XLOOKUP(F75,$AA$8:$AA$12,$AB$8:$AB$12)</f>
        <v>Techical</v>
      </c>
      <c r="H75">
        <f t="shared" ca="1" si="27"/>
        <v>0</v>
      </c>
      <c r="I75">
        <f t="shared" ca="1" si="28"/>
        <v>4</v>
      </c>
      <c r="J75">
        <f t="shared" ca="1" si="34"/>
        <v>88957</v>
      </c>
      <c r="K75">
        <f t="shared" ca="1" si="35"/>
        <v>2</v>
      </c>
      <c r="L75" t="str">
        <f ca="1">_xll.XLOOKUP(K75,$AC$8:$AC$17,$AD$8:$AD$17)</f>
        <v>Trasaco</v>
      </c>
      <c r="M75">
        <f t="shared" ca="1" si="20"/>
        <v>355828</v>
      </c>
      <c r="N75" s="7">
        <f t="shared" ca="1" si="36"/>
        <v>249221.38325772437</v>
      </c>
      <c r="O75" s="7">
        <f t="shared" ca="1" si="21"/>
        <v>209649.39424466973</v>
      </c>
      <c r="P75">
        <f t="shared" ca="1" si="37"/>
        <v>2241</v>
      </c>
      <c r="Q75" s="7">
        <f t="shared" ca="1" si="22"/>
        <v>85188.725557844722</v>
      </c>
      <c r="R75">
        <f t="shared" ca="1" si="23"/>
        <v>70655.485913257115</v>
      </c>
      <c r="S75" s="7">
        <f t="shared" ca="1" si="24"/>
        <v>636132.88015792682</v>
      </c>
      <c r="T75" s="7">
        <f t="shared" ca="1" si="25"/>
        <v>336651.10881556908</v>
      </c>
      <c r="U75" s="7">
        <f t="shared" ca="1" si="26"/>
        <v>299481.77134235774</v>
      </c>
      <c r="X75" s="1"/>
      <c r="Y75" s="2"/>
      <c r="Z75" s="2"/>
      <c r="AA75" s="2"/>
      <c r="AB75" s="2"/>
      <c r="AC75" s="2"/>
      <c r="AD75" s="2"/>
      <c r="AE75" s="2">
        <f ca="1">IF(Table2[[#This Row],[Gender]]="Male",1,0)</f>
        <v>1</v>
      </c>
      <c r="AF75" s="2">
        <f ca="1">IF(Table2[[#This Row],[Gender]]="Female",1,0)</f>
        <v>0</v>
      </c>
      <c r="AG75" s="2"/>
      <c r="AH75" s="2"/>
      <c r="AI75" s="3"/>
      <c r="AK75" s="1">
        <f ca="1">IF(Table2[[#This Row],[Field of Work]]="Teaching",1,0)</f>
        <v>0</v>
      </c>
      <c r="AL75" s="2">
        <f ca="1">IF(Table2[[#This Row],[Field of Work]]="Agriculture",1,0)</f>
        <v>0</v>
      </c>
      <c r="AM75" s="2">
        <f ca="1">IF(Table2[[#This Row],[Field of Work]]="IT",1,0)</f>
        <v>0</v>
      </c>
      <c r="AN75" s="2">
        <f ca="1">IF(Table2[[#This Row],[Field of Work]]="Construction",1,0)</f>
        <v>1</v>
      </c>
      <c r="AO75" s="2">
        <f ca="1">IF(Table2[[#This Row],[Field of Work]]="Health",1,0)</f>
        <v>0</v>
      </c>
      <c r="AP75" s="2">
        <f ca="1">IF(Table2[[#This Row],[Field of Work]]="General work",1,0)</f>
        <v>0</v>
      </c>
      <c r="AQ75" s="2"/>
      <c r="AR75" s="2"/>
      <c r="AS75" s="2"/>
      <c r="AT75" s="2"/>
      <c r="AU75" s="2"/>
      <c r="AV75" s="3"/>
      <c r="AW75" s="10">
        <f ca="1">IF(Table2[[#This Row],[Residence]]="East Legon",1,0)</f>
        <v>0</v>
      </c>
      <c r="AX75" s="8">
        <f ca="1">IF(Table2[[#This Row],[Residence]]="Trasaco",1,0)</f>
        <v>1</v>
      </c>
      <c r="AY75" s="2">
        <f ca="1">IF(Table2[[#This Row],[Residence]]="North Legon",1,0)</f>
        <v>0</v>
      </c>
      <c r="AZ75" s="2">
        <f ca="1">IF(Table2[[#This Row],[Residence]]="Tema",1,0)</f>
        <v>0</v>
      </c>
      <c r="BA75" s="2">
        <f ca="1">IF(Table2[[#This Row],[Residence]]="Spintex",1,0)</f>
        <v>0</v>
      </c>
      <c r="BB75" s="2">
        <f ca="1">IF(Table2[[#This Row],[Residence]]="Airport Hills",1,0)</f>
        <v>0</v>
      </c>
      <c r="BC75" s="2">
        <f ca="1">IF(Table2[[#This Row],[Residence]]="Oyarifa",1,0)</f>
        <v>0</v>
      </c>
      <c r="BD75" s="2">
        <f ca="1">IF(Table2[[#This Row],[Residence]]="Prampram",1,0)</f>
        <v>0</v>
      </c>
      <c r="BE75" s="2">
        <f ca="1">IF(Table2[[#This Row],[Residence]]="Tse-Addo",1,0)</f>
        <v>0</v>
      </c>
      <c r="BF75" s="2">
        <f ca="1">IF(Table2[[#This Row],[Residence]]="Osu",1,0)</f>
        <v>0</v>
      </c>
      <c r="BG75" s="2"/>
      <c r="BH75" s="2"/>
      <c r="BI75" s="2"/>
      <c r="BJ75" s="2"/>
      <c r="BK75" s="2"/>
      <c r="BL75" s="2"/>
      <c r="BM75" s="2"/>
      <c r="BN75" s="2"/>
      <c r="BO75" s="2"/>
      <c r="BP75" s="3"/>
      <c r="BR75" s="20">
        <f ca="1">Table2[[#This Row],[Cars Value]]/Table2[[#This Row],[Cars]]</f>
        <v>52412.348561167433</v>
      </c>
      <c r="BS75" s="3"/>
      <c r="BT75" s="1">
        <f ca="1">IF(Table2[[#This Row],[Value of Debts]]&gt;$BU$6,1,0)</f>
        <v>1</v>
      </c>
      <c r="BU75" s="2"/>
      <c r="BV75" s="2"/>
      <c r="BW75" s="3"/>
    </row>
    <row r="76" spans="1:75" x14ac:dyDescent="0.25">
      <c r="A76">
        <f t="shared" ca="1" si="29"/>
        <v>2</v>
      </c>
      <c r="B76" t="str">
        <f t="shared" ca="1" si="30"/>
        <v>Female</v>
      </c>
      <c r="C76">
        <f t="shared" ca="1" si="31"/>
        <v>46</v>
      </c>
      <c r="D76">
        <f t="shared" ca="1" si="32"/>
        <v>1</v>
      </c>
      <c r="E76" t="str">
        <f ca="1">_xll.XLOOKUP(D76,$Y$8:$Y$13,$Z$8:$Z$13)</f>
        <v>Health</v>
      </c>
      <c r="F76">
        <f t="shared" ca="1" si="33"/>
        <v>5</v>
      </c>
      <c r="G76" t="str">
        <f ca="1">_xll.XLOOKUP(F76,$AA$8:$AA$12,$AB$8:$AB$12)</f>
        <v>Other</v>
      </c>
      <c r="H76">
        <f t="shared" ca="1" si="27"/>
        <v>1</v>
      </c>
      <c r="I76">
        <f t="shared" ca="1" si="28"/>
        <v>2</v>
      </c>
      <c r="J76">
        <f t="shared" ca="1" si="34"/>
        <v>49334</v>
      </c>
      <c r="K76">
        <f t="shared" ca="1" si="35"/>
        <v>9</v>
      </c>
      <c r="L76" t="str">
        <f ca="1">_xll.XLOOKUP(K76,$AC$8:$AC$17,$AD$8:$AD$17)</f>
        <v>Prampram</v>
      </c>
      <c r="M76">
        <f t="shared" ca="1" si="20"/>
        <v>197336</v>
      </c>
      <c r="N76" s="7">
        <f t="shared" ca="1" si="36"/>
        <v>154827.38823994063</v>
      </c>
      <c r="O76" s="7">
        <f t="shared" ca="1" si="21"/>
        <v>74967.67649803008</v>
      </c>
      <c r="P76">
        <f t="shared" ca="1" si="37"/>
        <v>35695</v>
      </c>
      <c r="Q76" s="7">
        <f t="shared" ca="1" si="22"/>
        <v>27441.200799807015</v>
      </c>
      <c r="R76">
        <f t="shared" ca="1" si="23"/>
        <v>21755.428249493241</v>
      </c>
      <c r="S76" s="7">
        <f t="shared" ca="1" si="24"/>
        <v>294059.10474752332</v>
      </c>
      <c r="T76" s="7">
        <f t="shared" ca="1" si="25"/>
        <v>217963.58903974763</v>
      </c>
      <c r="U76" s="7">
        <f t="shared" ca="1" si="26"/>
        <v>76095.515707775688</v>
      </c>
      <c r="X76" s="1"/>
      <c r="Y76" s="2"/>
      <c r="Z76" s="2"/>
      <c r="AA76" s="2"/>
      <c r="AB76" s="2"/>
      <c r="AC76" s="2"/>
      <c r="AD76" s="2"/>
      <c r="AE76" s="2">
        <f ca="1">IF(Table2[[#This Row],[Gender]]="Male",1,0)</f>
        <v>0</v>
      </c>
      <c r="AF76" s="2">
        <f ca="1">IF(Table2[[#This Row],[Gender]]="Female",1,0)</f>
        <v>1</v>
      </c>
      <c r="AG76" s="2"/>
      <c r="AH76" s="2"/>
      <c r="AI76" s="3"/>
      <c r="AK76" s="1">
        <f ca="1">IF(Table2[[#This Row],[Field of Work]]="Teaching",1,0)</f>
        <v>0</v>
      </c>
      <c r="AL76" s="2">
        <f ca="1">IF(Table2[[#This Row],[Field of Work]]="Agriculture",1,0)</f>
        <v>0</v>
      </c>
      <c r="AM76" s="2">
        <f ca="1">IF(Table2[[#This Row],[Field of Work]]="IT",1,0)</f>
        <v>0</v>
      </c>
      <c r="AN76" s="2">
        <f ca="1">IF(Table2[[#This Row],[Field of Work]]="Construction",1,0)</f>
        <v>0</v>
      </c>
      <c r="AO76" s="2">
        <f ca="1">IF(Table2[[#This Row],[Field of Work]]="Health",1,0)</f>
        <v>1</v>
      </c>
      <c r="AP76" s="2">
        <f ca="1">IF(Table2[[#This Row],[Field of Work]]="General work",1,0)</f>
        <v>0</v>
      </c>
      <c r="AQ76" s="2"/>
      <c r="AR76" s="2"/>
      <c r="AS76" s="2"/>
      <c r="AT76" s="2"/>
      <c r="AU76" s="2"/>
      <c r="AV76" s="3"/>
      <c r="AW76" s="10">
        <f ca="1">IF(Table2[[#This Row],[Residence]]="East Legon",1,0)</f>
        <v>0</v>
      </c>
      <c r="AX76" s="8">
        <f ca="1">IF(Table2[[#This Row],[Residence]]="Trasaco",1,0)</f>
        <v>0</v>
      </c>
      <c r="AY76" s="2">
        <f ca="1">IF(Table2[[#This Row],[Residence]]="North Legon",1,0)</f>
        <v>0</v>
      </c>
      <c r="AZ76" s="2">
        <f ca="1">IF(Table2[[#This Row],[Residence]]="Tema",1,0)</f>
        <v>0</v>
      </c>
      <c r="BA76" s="2">
        <f ca="1">IF(Table2[[#This Row],[Residence]]="Spintex",1,0)</f>
        <v>0</v>
      </c>
      <c r="BB76" s="2">
        <f ca="1">IF(Table2[[#This Row],[Residence]]="Airport Hills",1,0)</f>
        <v>0</v>
      </c>
      <c r="BC76" s="2">
        <f ca="1">IF(Table2[[#This Row],[Residence]]="Oyarifa",1,0)</f>
        <v>0</v>
      </c>
      <c r="BD76" s="2">
        <f ca="1">IF(Table2[[#This Row],[Residence]]="Prampram",1,0)</f>
        <v>1</v>
      </c>
      <c r="BE76" s="2">
        <f ca="1">IF(Table2[[#This Row],[Residence]]="Tse-Addo",1,0)</f>
        <v>0</v>
      </c>
      <c r="BF76" s="2">
        <f ca="1">IF(Table2[[#This Row],[Residence]]="Osu",1,0)</f>
        <v>0</v>
      </c>
      <c r="BG76" s="2"/>
      <c r="BH76" s="2"/>
      <c r="BI76" s="2"/>
      <c r="BJ76" s="2"/>
      <c r="BK76" s="2"/>
      <c r="BL76" s="2"/>
      <c r="BM76" s="2"/>
      <c r="BN76" s="2"/>
      <c r="BO76" s="2"/>
      <c r="BP76" s="3"/>
      <c r="BR76" s="20">
        <f ca="1">Table2[[#This Row],[Cars Value]]/Table2[[#This Row],[Cars]]</f>
        <v>37483.83824901504</v>
      </c>
      <c r="BS76" s="3"/>
      <c r="BT76" s="1">
        <f ca="1">IF(Table2[[#This Row],[Value of Debts]]&gt;$BU$6,1,0)</f>
        <v>1</v>
      </c>
      <c r="BU76" s="2"/>
      <c r="BV76" s="2"/>
      <c r="BW76" s="3"/>
    </row>
    <row r="77" spans="1:75" x14ac:dyDescent="0.25">
      <c r="A77">
        <f t="shared" ca="1" si="29"/>
        <v>2</v>
      </c>
      <c r="B77" t="str">
        <f t="shared" ca="1" si="30"/>
        <v>Female</v>
      </c>
      <c r="C77">
        <f t="shared" ca="1" si="31"/>
        <v>36</v>
      </c>
      <c r="D77">
        <f t="shared" ca="1" si="32"/>
        <v>1</v>
      </c>
      <c r="E77" t="str">
        <f ca="1">_xll.XLOOKUP(D77,$Y$8:$Y$13,$Z$8:$Z$13)</f>
        <v>Health</v>
      </c>
      <c r="F77">
        <f t="shared" ca="1" si="33"/>
        <v>2</v>
      </c>
      <c r="G77" t="str">
        <f ca="1">_xll.XLOOKUP(F77,$AA$8:$AA$12,$AB$8:$AB$12)</f>
        <v>College</v>
      </c>
      <c r="H77">
        <f t="shared" ca="1" si="27"/>
        <v>1</v>
      </c>
      <c r="I77">
        <f t="shared" ca="1" si="28"/>
        <v>1</v>
      </c>
      <c r="J77">
        <f t="shared" ca="1" si="34"/>
        <v>65011</v>
      </c>
      <c r="K77">
        <f t="shared" ca="1" si="35"/>
        <v>1</v>
      </c>
      <c r="L77" t="str">
        <f ca="1">_xll.XLOOKUP(K77,$AC$8:$AC$17,$AD$8:$AD$17)</f>
        <v>East Legon</v>
      </c>
      <c r="M77">
        <f t="shared" ca="1" si="20"/>
        <v>260044</v>
      </c>
      <c r="N77" s="7">
        <f t="shared" ca="1" si="36"/>
        <v>243092.44066893435</v>
      </c>
      <c r="O77" s="7">
        <f t="shared" ca="1" si="21"/>
        <v>45063.77867743816</v>
      </c>
      <c r="P77">
        <f t="shared" ca="1" si="37"/>
        <v>22404</v>
      </c>
      <c r="Q77" s="7">
        <f t="shared" ca="1" si="22"/>
        <v>113220.55011985666</v>
      </c>
      <c r="R77">
        <f t="shared" ca="1" si="23"/>
        <v>38348.865668500752</v>
      </c>
      <c r="S77" s="7">
        <f t="shared" ca="1" si="24"/>
        <v>343456.64434593893</v>
      </c>
      <c r="T77" s="7">
        <f t="shared" ca="1" si="25"/>
        <v>378716.99078879104</v>
      </c>
      <c r="U77" s="7">
        <f t="shared" ca="1" si="26"/>
        <v>-35260.346442852111</v>
      </c>
      <c r="X77" s="1"/>
      <c r="Y77" s="2"/>
      <c r="Z77" s="2"/>
      <c r="AA77" s="2"/>
      <c r="AB77" s="2"/>
      <c r="AC77" s="2"/>
      <c r="AD77" s="2"/>
      <c r="AE77" s="2">
        <f ca="1">IF(Table2[[#This Row],[Gender]]="Male",1,0)</f>
        <v>0</v>
      </c>
      <c r="AF77" s="2">
        <f ca="1">IF(Table2[[#This Row],[Gender]]="Female",1,0)</f>
        <v>1</v>
      </c>
      <c r="AG77" s="2"/>
      <c r="AH77" s="2"/>
      <c r="AI77" s="3"/>
      <c r="AK77" s="1">
        <f ca="1">IF(Table2[[#This Row],[Field of Work]]="Teaching",1,0)</f>
        <v>0</v>
      </c>
      <c r="AL77" s="2">
        <f ca="1">IF(Table2[[#This Row],[Field of Work]]="Agriculture",1,0)</f>
        <v>0</v>
      </c>
      <c r="AM77" s="2">
        <f ca="1">IF(Table2[[#This Row],[Field of Work]]="IT",1,0)</f>
        <v>0</v>
      </c>
      <c r="AN77" s="2">
        <f ca="1">IF(Table2[[#This Row],[Field of Work]]="Construction",1,0)</f>
        <v>0</v>
      </c>
      <c r="AO77" s="2">
        <f ca="1">IF(Table2[[#This Row],[Field of Work]]="Health",1,0)</f>
        <v>1</v>
      </c>
      <c r="AP77" s="2">
        <f ca="1">IF(Table2[[#This Row],[Field of Work]]="General work",1,0)</f>
        <v>0</v>
      </c>
      <c r="AQ77" s="2"/>
      <c r="AR77" s="2"/>
      <c r="AS77" s="2"/>
      <c r="AT77" s="2"/>
      <c r="AU77" s="2"/>
      <c r="AV77" s="3"/>
      <c r="AW77" s="10">
        <f ca="1">IF(Table2[[#This Row],[Residence]]="East Legon",1,0)</f>
        <v>1</v>
      </c>
      <c r="AX77" s="8">
        <f ca="1">IF(Table2[[#This Row],[Residence]]="Trasaco",1,0)</f>
        <v>0</v>
      </c>
      <c r="AY77" s="2">
        <f ca="1">IF(Table2[[#This Row],[Residence]]="North Legon",1,0)</f>
        <v>0</v>
      </c>
      <c r="AZ77" s="2">
        <f ca="1">IF(Table2[[#This Row],[Residence]]="Tema",1,0)</f>
        <v>0</v>
      </c>
      <c r="BA77" s="2">
        <f ca="1">IF(Table2[[#This Row],[Residence]]="Spintex",1,0)</f>
        <v>0</v>
      </c>
      <c r="BB77" s="2">
        <f ca="1">IF(Table2[[#This Row],[Residence]]="Airport Hills",1,0)</f>
        <v>0</v>
      </c>
      <c r="BC77" s="2">
        <f ca="1">IF(Table2[[#This Row],[Residence]]="Oyarifa",1,0)</f>
        <v>0</v>
      </c>
      <c r="BD77" s="2">
        <f ca="1">IF(Table2[[#This Row],[Residence]]="Prampram",1,0)</f>
        <v>0</v>
      </c>
      <c r="BE77" s="2">
        <f ca="1">IF(Table2[[#This Row],[Residence]]="Tse-Addo",1,0)</f>
        <v>0</v>
      </c>
      <c r="BF77" s="2">
        <f ca="1">IF(Table2[[#This Row],[Residence]]="Osu",1,0)</f>
        <v>0</v>
      </c>
      <c r="BG77" s="2"/>
      <c r="BH77" s="2"/>
      <c r="BI77" s="2"/>
      <c r="BJ77" s="2"/>
      <c r="BK77" s="2"/>
      <c r="BL77" s="2"/>
      <c r="BM77" s="2"/>
      <c r="BN77" s="2"/>
      <c r="BO77" s="2"/>
      <c r="BP77" s="3"/>
      <c r="BR77" s="20">
        <f ca="1">Table2[[#This Row],[Cars Value]]/Table2[[#This Row],[Cars]]</f>
        <v>45063.77867743816</v>
      </c>
      <c r="BS77" s="3"/>
      <c r="BT77" s="1">
        <f ca="1">IF(Table2[[#This Row],[Value of Debts]]&gt;$BU$6,1,0)</f>
        <v>1</v>
      </c>
      <c r="BU77" s="2"/>
      <c r="BV77" s="2"/>
      <c r="BW77" s="3"/>
    </row>
    <row r="78" spans="1:75" x14ac:dyDescent="0.25">
      <c r="A78">
        <f t="shared" ca="1" si="29"/>
        <v>1</v>
      </c>
      <c r="B78" t="str">
        <f t="shared" ca="1" si="30"/>
        <v>Male</v>
      </c>
      <c r="C78">
        <f t="shared" ca="1" si="31"/>
        <v>25</v>
      </c>
      <c r="D78">
        <f t="shared" ca="1" si="32"/>
        <v>4</v>
      </c>
      <c r="E78" t="str">
        <f ca="1">_xll.XLOOKUP(D78,$Y$8:$Y$13,$Z$8:$Z$13)</f>
        <v>IT</v>
      </c>
      <c r="F78">
        <f t="shared" ca="1" si="33"/>
        <v>3</v>
      </c>
      <c r="G78" t="str">
        <f ca="1">_xll.XLOOKUP(F78,$AA$8:$AA$12,$AB$8:$AB$12)</f>
        <v>University</v>
      </c>
      <c r="H78">
        <f t="shared" ca="1" si="27"/>
        <v>1</v>
      </c>
      <c r="I78">
        <f t="shared" ca="1" si="28"/>
        <v>1</v>
      </c>
      <c r="J78">
        <f t="shared" ca="1" si="34"/>
        <v>84394</v>
      </c>
      <c r="K78">
        <f t="shared" ca="1" si="35"/>
        <v>5</v>
      </c>
      <c r="L78" t="str">
        <f ca="1">_xll.XLOOKUP(K78,$AC$8:$AC$17,$AD$8:$AD$17)</f>
        <v>Airport Hills</v>
      </c>
      <c r="M78">
        <f t="shared" ref="M78:M141" ca="1" si="38">J78*RANDBETWEEN(3,6)</f>
        <v>421970</v>
      </c>
      <c r="N78" s="7">
        <f t="shared" ca="1" si="36"/>
        <v>207306.78513029101</v>
      </c>
      <c r="O78" s="7">
        <f t="shared" ref="O78:O141" ca="1" si="39">I78*RAND()*J78</f>
        <v>68192.365778792984</v>
      </c>
      <c r="P78">
        <f t="shared" ca="1" si="37"/>
        <v>65212</v>
      </c>
      <c r="Q78" s="7">
        <f t="shared" ref="Q78:Q141" ca="1" si="40">RAND()*J78*2</f>
        <v>108445.85288112375</v>
      </c>
      <c r="R78">
        <f t="shared" ref="R78:R141" ca="1" si="41">RAND()*J78*1.5</f>
        <v>97215.217692337843</v>
      </c>
      <c r="S78" s="7">
        <f t="shared" ref="S78:S141" ca="1" si="42">M78+O78+R78</f>
        <v>587377.58347113081</v>
      </c>
      <c r="T78" s="7">
        <f t="shared" ref="T78:T141" ca="1" si="43">N78+P78+Q78</f>
        <v>380964.63801141479</v>
      </c>
      <c r="U78" s="7">
        <f t="shared" ref="U78:U141" ca="1" si="44">S78-T78</f>
        <v>206412.94545971602</v>
      </c>
      <c r="X78" s="1"/>
      <c r="Y78" s="2"/>
      <c r="Z78" s="2"/>
      <c r="AA78" s="2"/>
      <c r="AB78" s="2"/>
      <c r="AC78" s="2"/>
      <c r="AD78" s="2"/>
      <c r="AE78" s="2">
        <f ca="1">IF(Table2[[#This Row],[Gender]]="Male",1,0)</f>
        <v>1</v>
      </c>
      <c r="AF78" s="2">
        <f ca="1">IF(Table2[[#This Row],[Gender]]="Female",1,0)</f>
        <v>0</v>
      </c>
      <c r="AG78" s="2"/>
      <c r="AH78" s="2"/>
      <c r="AI78" s="3"/>
      <c r="AK78" s="1">
        <f ca="1">IF(Table2[[#This Row],[Field of Work]]="Teaching",1,0)</f>
        <v>0</v>
      </c>
      <c r="AL78" s="2">
        <f ca="1">IF(Table2[[#This Row],[Field of Work]]="Agriculture",1,0)</f>
        <v>0</v>
      </c>
      <c r="AM78" s="2">
        <f ca="1">IF(Table2[[#This Row],[Field of Work]]="IT",1,0)</f>
        <v>1</v>
      </c>
      <c r="AN78" s="2">
        <f ca="1">IF(Table2[[#This Row],[Field of Work]]="Construction",1,0)</f>
        <v>0</v>
      </c>
      <c r="AO78" s="2">
        <f ca="1">IF(Table2[[#This Row],[Field of Work]]="Health",1,0)</f>
        <v>0</v>
      </c>
      <c r="AP78" s="2">
        <f ca="1">IF(Table2[[#This Row],[Field of Work]]="General work",1,0)</f>
        <v>0</v>
      </c>
      <c r="AQ78" s="2"/>
      <c r="AR78" s="2"/>
      <c r="AS78" s="2"/>
      <c r="AT78" s="2"/>
      <c r="AU78" s="2"/>
      <c r="AV78" s="3"/>
      <c r="AW78" s="10">
        <f ca="1">IF(Table2[[#This Row],[Residence]]="East Legon",1,0)</f>
        <v>0</v>
      </c>
      <c r="AX78" s="8">
        <f ca="1">IF(Table2[[#This Row],[Residence]]="Trasaco",1,0)</f>
        <v>0</v>
      </c>
      <c r="AY78" s="2">
        <f ca="1">IF(Table2[[#This Row],[Residence]]="North Legon",1,0)</f>
        <v>0</v>
      </c>
      <c r="AZ78" s="2">
        <f ca="1">IF(Table2[[#This Row],[Residence]]="Tema",1,0)</f>
        <v>0</v>
      </c>
      <c r="BA78" s="2">
        <f ca="1">IF(Table2[[#This Row],[Residence]]="Spintex",1,0)</f>
        <v>0</v>
      </c>
      <c r="BB78" s="2">
        <f ca="1">IF(Table2[[#This Row],[Residence]]="Airport Hills",1,0)</f>
        <v>1</v>
      </c>
      <c r="BC78" s="2">
        <f ca="1">IF(Table2[[#This Row],[Residence]]="Oyarifa",1,0)</f>
        <v>0</v>
      </c>
      <c r="BD78" s="2">
        <f ca="1">IF(Table2[[#This Row],[Residence]]="Prampram",1,0)</f>
        <v>0</v>
      </c>
      <c r="BE78" s="2">
        <f ca="1">IF(Table2[[#This Row],[Residence]]="Tse-Addo",1,0)</f>
        <v>0</v>
      </c>
      <c r="BF78" s="2">
        <f ca="1">IF(Table2[[#This Row],[Residence]]="Osu",1,0)</f>
        <v>0</v>
      </c>
      <c r="BG78" s="2"/>
      <c r="BH78" s="2"/>
      <c r="BI78" s="2"/>
      <c r="BJ78" s="2"/>
      <c r="BK78" s="2"/>
      <c r="BL78" s="2"/>
      <c r="BM78" s="2"/>
      <c r="BN78" s="2"/>
      <c r="BO78" s="2"/>
      <c r="BP78" s="3"/>
      <c r="BR78" s="20">
        <f ca="1">Table2[[#This Row],[Cars Value]]/Table2[[#This Row],[Cars]]</f>
        <v>68192.365778792984</v>
      </c>
      <c r="BS78" s="3"/>
      <c r="BT78" s="1">
        <f ca="1">IF(Table2[[#This Row],[Value of Debts]]&gt;$BU$6,1,0)</f>
        <v>1</v>
      </c>
      <c r="BU78" s="2"/>
      <c r="BV78" s="2"/>
      <c r="BW78" s="3"/>
    </row>
    <row r="79" spans="1:75" x14ac:dyDescent="0.25">
      <c r="A79">
        <f t="shared" ca="1" si="29"/>
        <v>2</v>
      </c>
      <c r="B79" t="str">
        <f t="shared" ca="1" si="30"/>
        <v>Female</v>
      </c>
      <c r="C79">
        <f t="shared" ca="1" si="31"/>
        <v>49</v>
      </c>
      <c r="D79">
        <f t="shared" ca="1" si="32"/>
        <v>5</v>
      </c>
      <c r="E79" t="str">
        <f ca="1">_xll.XLOOKUP(D79,$Y$8:$Y$13,$Z$8:$Z$13)</f>
        <v>General work</v>
      </c>
      <c r="F79">
        <f t="shared" ca="1" si="33"/>
        <v>2</v>
      </c>
      <c r="G79" t="str">
        <f ca="1">_xll.XLOOKUP(F79,$AA$8:$AA$12,$AB$8:$AB$12)</f>
        <v>College</v>
      </c>
      <c r="H79">
        <f t="shared" ca="1" si="27"/>
        <v>1</v>
      </c>
      <c r="I79">
        <f t="shared" ca="1" si="28"/>
        <v>2</v>
      </c>
      <c r="J79">
        <f t="shared" ca="1" si="34"/>
        <v>32096</v>
      </c>
      <c r="K79">
        <f t="shared" ca="1" si="35"/>
        <v>8</v>
      </c>
      <c r="L79" t="str">
        <f ca="1">_xll.XLOOKUP(K79,$AC$8:$AC$17,$AD$8:$AD$17)</f>
        <v>Oyarifa</v>
      </c>
      <c r="M79">
        <f t="shared" ca="1" si="38"/>
        <v>192576</v>
      </c>
      <c r="N79" s="7">
        <f t="shared" ca="1" si="36"/>
        <v>189456.86530007952</v>
      </c>
      <c r="O79" s="7">
        <f t="shared" ca="1" si="39"/>
        <v>16755.704998422352</v>
      </c>
      <c r="P79">
        <f t="shared" ca="1" si="37"/>
        <v>11116</v>
      </c>
      <c r="Q79" s="7">
        <f t="shared" ca="1" si="40"/>
        <v>21964.591941022547</v>
      </c>
      <c r="R79">
        <f t="shared" ca="1" si="41"/>
        <v>17899.034485544773</v>
      </c>
      <c r="S79" s="7">
        <f t="shared" ca="1" si="42"/>
        <v>227230.73948396713</v>
      </c>
      <c r="T79" s="7">
        <f t="shared" ca="1" si="43"/>
        <v>222537.45724110206</v>
      </c>
      <c r="U79" s="7">
        <f t="shared" ca="1" si="44"/>
        <v>4693.2822428650688</v>
      </c>
      <c r="X79" s="1"/>
      <c r="Y79" s="2"/>
      <c r="Z79" s="2"/>
      <c r="AA79" s="2"/>
      <c r="AB79" s="2"/>
      <c r="AC79" s="2"/>
      <c r="AD79" s="2"/>
      <c r="AE79" s="2">
        <f ca="1">IF(Table2[[#This Row],[Gender]]="Male",1,0)</f>
        <v>0</v>
      </c>
      <c r="AF79" s="2">
        <f ca="1">IF(Table2[[#This Row],[Gender]]="Female",1,0)</f>
        <v>1</v>
      </c>
      <c r="AG79" s="2"/>
      <c r="AH79" s="2"/>
      <c r="AI79" s="3"/>
      <c r="AK79" s="1">
        <f ca="1">IF(Table2[[#This Row],[Field of Work]]="Teaching",1,0)</f>
        <v>0</v>
      </c>
      <c r="AL79" s="2">
        <f ca="1">IF(Table2[[#This Row],[Field of Work]]="Agriculture",1,0)</f>
        <v>0</v>
      </c>
      <c r="AM79" s="2">
        <f ca="1">IF(Table2[[#This Row],[Field of Work]]="IT",1,0)</f>
        <v>0</v>
      </c>
      <c r="AN79" s="2">
        <f ca="1">IF(Table2[[#This Row],[Field of Work]]="Construction",1,0)</f>
        <v>0</v>
      </c>
      <c r="AO79" s="2">
        <f ca="1">IF(Table2[[#This Row],[Field of Work]]="Health",1,0)</f>
        <v>0</v>
      </c>
      <c r="AP79" s="2">
        <f ca="1">IF(Table2[[#This Row],[Field of Work]]="General work",1,0)</f>
        <v>1</v>
      </c>
      <c r="AQ79" s="2"/>
      <c r="AR79" s="2"/>
      <c r="AS79" s="2"/>
      <c r="AT79" s="2"/>
      <c r="AU79" s="2"/>
      <c r="AV79" s="3"/>
      <c r="AW79" s="10">
        <f ca="1">IF(Table2[[#This Row],[Residence]]="East Legon",1,0)</f>
        <v>0</v>
      </c>
      <c r="AX79" s="8">
        <f ca="1">IF(Table2[[#This Row],[Residence]]="Trasaco",1,0)</f>
        <v>0</v>
      </c>
      <c r="AY79" s="2">
        <f ca="1">IF(Table2[[#This Row],[Residence]]="North Legon",1,0)</f>
        <v>0</v>
      </c>
      <c r="AZ79" s="2">
        <f ca="1">IF(Table2[[#This Row],[Residence]]="Tema",1,0)</f>
        <v>0</v>
      </c>
      <c r="BA79" s="2">
        <f ca="1">IF(Table2[[#This Row],[Residence]]="Spintex",1,0)</f>
        <v>0</v>
      </c>
      <c r="BB79" s="2">
        <f ca="1">IF(Table2[[#This Row],[Residence]]="Airport Hills",1,0)</f>
        <v>0</v>
      </c>
      <c r="BC79" s="2">
        <f ca="1">IF(Table2[[#This Row],[Residence]]="Oyarifa",1,0)</f>
        <v>1</v>
      </c>
      <c r="BD79" s="2">
        <f ca="1">IF(Table2[[#This Row],[Residence]]="Prampram",1,0)</f>
        <v>0</v>
      </c>
      <c r="BE79" s="2">
        <f ca="1">IF(Table2[[#This Row],[Residence]]="Tse-Addo",1,0)</f>
        <v>0</v>
      </c>
      <c r="BF79" s="2">
        <f ca="1">IF(Table2[[#This Row],[Residence]]="Osu",1,0)</f>
        <v>0</v>
      </c>
      <c r="BG79" s="2"/>
      <c r="BH79" s="2"/>
      <c r="BI79" s="2"/>
      <c r="BJ79" s="2"/>
      <c r="BK79" s="2"/>
      <c r="BL79" s="2"/>
      <c r="BM79" s="2"/>
      <c r="BN79" s="2"/>
      <c r="BO79" s="2"/>
      <c r="BP79" s="3"/>
      <c r="BR79" s="20">
        <f ca="1">Table2[[#This Row],[Cars Value]]/Table2[[#This Row],[Cars]]</f>
        <v>8377.8524992111761</v>
      </c>
      <c r="BS79" s="3"/>
      <c r="BT79" s="1">
        <f ca="1">IF(Table2[[#This Row],[Value of Debts]]&gt;$BU$6,1,0)</f>
        <v>1</v>
      </c>
      <c r="BU79" s="2"/>
      <c r="BV79" s="2"/>
      <c r="BW79" s="3"/>
    </row>
    <row r="80" spans="1:75" x14ac:dyDescent="0.25">
      <c r="A80">
        <f t="shared" ca="1" si="29"/>
        <v>2</v>
      </c>
      <c r="B80" t="str">
        <f t="shared" ca="1" si="30"/>
        <v>Female</v>
      </c>
      <c r="C80">
        <f t="shared" ca="1" si="31"/>
        <v>30</v>
      </c>
      <c r="D80">
        <f t="shared" ca="1" si="32"/>
        <v>2</v>
      </c>
      <c r="E80" t="str">
        <f ca="1">_xll.XLOOKUP(D80,$Y$8:$Y$13,$Z$8:$Z$13)</f>
        <v>Construction</v>
      </c>
      <c r="F80">
        <f t="shared" ca="1" si="33"/>
        <v>2</v>
      </c>
      <c r="G80" t="str">
        <f ca="1">_xll.XLOOKUP(F80,$AA$8:$AA$12,$AB$8:$AB$12)</f>
        <v>College</v>
      </c>
      <c r="H80">
        <f t="shared" ca="1" si="27"/>
        <v>2</v>
      </c>
      <c r="I80">
        <f t="shared" ca="1" si="28"/>
        <v>4</v>
      </c>
      <c r="J80">
        <f t="shared" ca="1" si="34"/>
        <v>51930</v>
      </c>
      <c r="K80">
        <f t="shared" ca="1" si="35"/>
        <v>9</v>
      </c>
      <c r="L80" t="str">
        <f ca="1">_xll.XLOOKUP(K80,$AC$8:$AC$17,$AD$8:$AD$17)</f>
        <v>Prampram</v>
      </c>
      <c r="M80">
        <f t="shared" ca="1" si="38"/>
        <v>155790</v>
      </c>
      <c r="N80" s="7">
        <f t="shared" ca="1" si="36"/>
        <v>152969.88861536744</v>
      </c>
      <c r="O80" s="7">
        <f t="shared" ca="1" si="39"/>
        <v>68975.134456226704</v>
      </c>
      <c r="P80">
        <f t="shared" ca="1" si="37"/>
        <v>61486</v>
      </c>
      <c r="Q80" s="7">
        <f t="shared" ca="1" si="40"/>
        <v>81394.756089230621</v>
      </c>
      <c r="R80">
        <f t="shared" ca="1" si="41"/>
        <v>30197.155440574214</v>
      </c>
      <c r="S80" s="7">
        <f t="shared" ca="1" si="42"/>
        <v>254962.28989680094</v>
      </c>
      <c r="T80" s="7">
        <f t="shared" ca="1" si="43"/>
        <v>295850.64470459806</v>
      </c>
      <c r="U80" s="7">
        <f t="shared" ca="1" si="44"/>
        <v>-40888.354807797121</v>
      </c>
      <c r="X80" s="1"/>
      <c r="Y80" s="2"/>
      <c r="Z80" s="2"/>
      <c r="AA80" s="2"/>
      <c r="AB80" s="2"/>
      <c r="AC80" s="2"/>
      <c r="AD80" s="2"/>
      <c r="AE80" s="2">
        <f ca="1">IF(Table2[[#This Row],[Gender]]="Male",1,0)</f>
        <v>0</v>
      </c>
      <c r="AF80" s="2">
        <f ca="1">IF(Table2[[#This Row],[Gender]]="Female",1,0)</f>
        <v>1</v>
      </c>
      <c r="AG80" s="2"/>
      <c r="AH80" s="2"/>
      <c r="AI80" s="3"/>
      <c r="AK80" s="1">
        <f ca="1">IF(Table2[[#This Row],[Field of Work]]="Teaching",1,0)</f>
        <v>0</v>
      </c>
      <c r="AL80" s="2">
        <f ca="1">IF(Table2[[#This Row],[Field of Work]]="Agriculture",1,0)</f>
        <v>0</v>
      </c>
      <c r="AM80" s="2">
        <f ca="1">IF(Table2[[#This Row],[Field of Work]]="IT",1,0)</f>
        <v>0</v>
      </c>
      <c r="AN80" s="2">
        <f ca="1">IF(Table2[[#This Row],[Field of Work]]="Construction",1,0)</f>
        <v>1</v>
      </c>
      <c r="AO80" s="2">
        <f ca="1">IF(Table2[[#This Row],[Field of Work]]="Health",1,0)</f>
        <v>0</v>
      </c>
      <c r="AP80" s="2">
        <f ca="1">IF(Table2[[#This Row],[Field of Work]]="General work",1,0)</f>
        <v>0</v>
      </c>
      <c r="AQ80" s="2"/>
      <c r="AR80" s="2"/>
      <c r="AS80" s="2"/>
      <c r="AT80" s="2"/>
      <c r="AU80" s="2"/>
      <c r="AV80" s="3"/>
      <c r="AW80" s="10">
        <f ca="1">IF(Table2[[#This Row],[Residence]]="East Legon",1,0)</f>
        <v>0</v>
      </c>
      <c r="AX80" s="8">
        <f ca="1">IF(Table2[[#This Row],[Residence]]="Trasaco",1,0)</f>
        <v>0</v>
      </c>
      <c r="AY80" s="2">
        <f ca="1">IF(Table2[[#This Row],[Residence]]="North Legon",1,0)</f>
        <v>0</v>
      </c>
      <c r="AZ80" s="2">
        <f ca="1">IF(Table2[[#This Row],[Residence]]="Tema",1,0)</f>
        <v>0</v>
      </c>
      <c r="BA80" s="2">
        <f ca="1">IF(Table2[[#This Row],[Residence]]="Spintex",1,0)</f>
        <v>0</v>
      </c>
      <c r="BB80" s="2">
        <f ca="1">IF(Table2[[#This Row],[Residence]]="Airport Hills",1,0)</f>
        <v>0</v>
      </c>
      <c r="BC80" s="2">
        <f ca="1">IF(Table2[[#This Row],[Residence]]="Oyarifa",1,0)</f>
        <v>0</v>
      </c>
      <c r="BD80" s="2">
        <f ca="1">IF(Table2[[#This Row],[Residence]]="Prampram",1,0)</f>
        <v>1</v>
      </c>
      <c r="BE80" s="2">
        <f ca="1">IF(Table2[[#This Row],[Residence]]="Tse-Addo",1,0)</f>
        <v>0</v>
      </c>
      <c r="BF80" s="2">
        <f ca="1">IF(Table2[[#This Row],[Residence]]="Osu",1,0)</f>
        <v>0</v>
      </c>
      <c r="BG80" s="2"/>
      <c r="BH80" s="2"/>
      <c r="BI80" s="2"/>
      <c r="BJ80" s="2"/>
      <c r="BK80" s="2"/>
      <c r="BL80" s="2"/>
      <c r="BM80" s="2"/>
      <c r="BN80" s="2"/>
      <c r="BO80" s="2"/>
      <c r="BP80" s="3"/>
      <c r="BR80" s="20">
        <f ca="1">Table2[[#This Row],[Cars Value]]/Table2[[#This Row],[Cars]]</f>
        <v>17243.783614056676</v>
      </c>
      <c r="BS80" s="3"/>
      <c r="BT80" s="1">
        <f ca="1">IF(Table2[[#This Row],[Value of Debts]]&gt;$BU$6,1,0)</f>
        <v>1</v>
      </c>
      <c r="BU80" s="2"/>
      <c r="BV80" s="2"/>
      <c r="BW80" s="3"/>
    </row>
    <row r="81" spans="1:75" x14ac:dyDescent="0.25">
      <c r="A81">
        <f t="shared" ca="1" si="29"/>
        <v>2</v>
      </c>
      <c r="B81" t="str">
        <f t="shared" ca="1" si="30"/>
        <v>Female</v>
      </c>
      <c r="C81">
        <f t="shared" ca="1" si="31"/>
        <v>33</v>
      </c>
      <c r="D81">
        <f t="shared" ca="1" si="32"/>
        <v>3</v>
      </c>
      <c r="E81" t="str">
        <f ca="1">_xll.XLOOKUP(D81,$Y$8:$Y$13,$Z$8:$Z$13)</f>
        <v>Teaching</v>
      </c>
      <c r="F81">
        <f t="shared" ca="1" si="33"/>
        <v>3</v>
      </c>
      <c r="G81" t="str">
        <f ca="1">_xll.XLOOKUP(F81,$AA$8:$AA$12,$AB$8:$AB$12)</f>
        <v>University</v>
      </c>
      <c r="H81">
        <f t="shared" ca="1" si="27"/>
        <v>2</v>
      </c>
      <c r="I81">
        <f t="shared" ca="1" si="28"/>
        <v>1</v>
      </c>
      <c r="J81">
        <f t="shared" ca="1" si="34"/>
        <v>82392</v>
      </c>
      <c r="K81">
        <f t="shared" ca="1" si="35"/>
        <v>10</v>
      </c>
      <c r="L81" t="str">
        <f ca="1">_xll.XLOOKUP(K81,$AC$8:$AC$17,$AD$8:$AD$17)</f>
        <v>Osu</v>
      </c>
      <c r="M81">
        <f t="shared" ca="1" si="38"/>
        <v>494352</v>
      </c>
      <c r="N81" s="7">
        <f t="shared" ca="1" si="36"/>
        <v>306087.01583269483</v>
      </c>
      <c r="O81" s="7">
        <f t="shared" ca="1" si="39"/>
        <v>43160.524684524411</v>
      </c>
      <c r="P81">
        <f t="shared" ca="1" si="37"/>
        <v>24967</v>
      </c>
      <c r="Q81" s="7">
        <f t="shared" ca="1" si="40"/>
        <v>17175.872807715667</v>
      </c>
      <c r="R81">
        <f t="shared" ca="1" si="41"/>
        <v>5529.4281980353608</v>
      </c>
      <c r="S81" s="7">
        <f t="shared" ca="1" si="42"/>
        <v>543041.95288255974</v>
      </c>
      <c r="T81" s="7">
        <f t="shared" ca="1" si="43"/>
        <v>348229.8886404105</v>
      </c>
      <c r="U81" s="7">
        <f t="shared" ca="1" si="44"/>
        <v>194812.06424214924</v>
      </c>
      <c r="X81" s="1"/>
      <c r="Y81" s="2"/>
      <c r="Z81" s="2"/>
      <c r="AA81" s="2"/>
      <c r="AB81" s="2"/>
      <c r="AC81" s="2"/>
      <c r="AD81" s="2"/>
      <c r="AE81" s="2">
        <f ca="1">IF(Table2[[#This Row],[Gender]]="Male",1,0)</f>
        <v>0</v>
      </c>
      <c r="AF81" s="2">
        <f ca="1">IF(Table2[[#This Row],[Gender]]="Female",1,0)</f>
        <v>1</v>
      </c>
      <c r="AG81" s="2"/>
      <c r="AH81" s="2"/>
      <c r="AI81" s="3"/>
      <c r="AK81" s="1">
        <f ca="1">IF(Table2[[#This Row],[Field of Work]]="Teaching",1,0)</f>
        <v>1</v>
      </c>
      <c r="AL81" s="2">
        <f ca="1">IF(Table2[[#This Row],[Field of Work]]="Agriculture",1,0)</f>
        <v>0</v>
      </c>
      <c r="AM81" s="2">
        <f ca="1">IF(Table2[[#This Row],[Field of Work]]="IT",1,0)</f>
        <v>0</v>
      </c>
      <c r="AN81" s="2">
        <f ca="1">IF(Table2[[#This Row],[Field of Work]]="Construction",1,0)</f>
        <v>0</v>
      </c>
      <c r="AO81" s="2">
        <f ca="1">IF(Table2[[#This Row],[Field of Work]]="Health",1,0)</f>
        <v>0</v>
      </c>
      <c r="AP81" s="2">
        <f ca="1">IF(Table2[[#This Row],[Field of Work]]="General work",1,0)</f>
        <v>0</v>
      </c>
      <c r="AQ81" s="2"/>
      <c r="AR81" s="2"/>
      <c r="AS81" s="2"/>
      <c r="AT81" s="2"/>
      <c r="AU81" s="2"/>
      <c r="AV81" s="3"/>
      <c r="AW81" s="10">
        <f ca="1">IF(Table2[[#This Row],[Residence]]="East Legon",1,0)</f>
        <v>0</v>
      </c>
      <c r="AX81" s="8">
        <f ca="1">IF(Table2[[#This Row],[Residence]]="Trasaco",1,0)</f>
        <v>0</v>
      </c>
      <c r="AY81" s="2">
        <f ca="1">IF(Table2[[#This Row],[Residence]]="North Legon",1,0)</f>
        <v>0</v>
      </c>
      <c r="AZ81" s="2">
        <f ca="1">IF(Table2[[#This Row],[Residence]]="Tema",1,0)</f>
        <v>0</v>
      </c>
      <c r="BA81" s="2">
        <f ca="1">IF(Table2[[#This Row],[Residence]]="Spintex",1,0)</f>
        <v>0</v>
      </c>
      <c r="BB81" s="2">
        <f ca="1">IF(Table2[[#This Row],[Residence]]="Airport Hills",1,0)</f>
        <v>0</v>
      </c>
      <c r="BC81" s="2">
        <f ca="1">IF(Table2[[#This Row],[Residence]]="Oyarifa",1,0)</f>
        <v>0</v>
      </c>
      <c r="BD81" s="2">
        <f ca="1">IF(Table2[[#This Row],[Residence]]="Prampram",1,0)</f>
        <v>0</v>
      </c>
      <c r="BE81" s="2">
        <f ca="1">IF(Table2[[#This Row],[Residence]]="Tse-Addo",1,0)</f>
        <v>0</v>
      </c>
      <c r="BF81" s="2">
        <f ca="1">IF(Table2[[#This Row],[Residence]]="Osu",1,0)</f>
        <v>1</v>
      </c>
      <c r="BG81" s="2"/>
      <c r="BH81" s="2"/>
      <c r="BI81" s="2"/>
      <c r="BJ81" s="2"/>
      <c r="BK81" s="2"/>
      <c r="BL81" s="2"/>
      <c r="BM81" s="2"/>
      <c r="BN81" s="2"/>
      <c r="BO81" s="2"/>
      <c r="BP81" s="3"/>
      <c r="BR81" s="20">
        <f ca="1">Table2[[#This Row],[Cars Value]]/Table2[[#This Row],[Cars]]</f>
        <v>43160.524684524411</v>
      </c>
      <c r="BS81" s="3"/>
      <c r="BT81" s="1">
        <f ca="1">IF(Table2[[#This Row],[Value of Debts]]&gt;$BU$6,1,0)</f>
        <v>1</v>
      </c>
      <c r="BU81" s="2"/>
      <c r="BV81" s="2"/>
      <c r="BW81" s="3"/>
    </row>
    <row r="82" spans="1:75" x14ac:dyDescent="0.25">
      <c r="A82">
        <f t="shared" ca="1" si="29"/>
        <v>2</v>
      </c>
      <c r="B82" t="str">
        <f t="shared" ca="1" si="30"/>
        <v>Female</v>
      </c>
      <c r="C82">
        <f t="shared" ca="1" si="31"/>
        <v>40</v>
      </c>
      <c r="D82">
        <f t="shared" ca="1" si="32"/>
        <v>4</v>
      </c>
      <c r="E82" t="str">
        <f ca="1">_xll.XLOOKUP(D82,$Y$8:$Y$13,$Z$8:$Z$13)</f>
        <v>IT</v>
      </c>
      <c r="F82">
        <f t="shared" ca="1" si="33"/>
        <v>1</v>
      </c>
      <c r="G82" t="str">
        <f ca="1">_xll.XLOOKUP(F82,$AA$8:$AA$12,$AB$8:$AB$12)</f>
        <v>Highschool</v>
      </c>
      <c r="H82">
        <f t="shared" ca="1" si="27"/>
        <v>3</v>
      </c>
      <c r="I82">
        <f t="shared" ca="1" si="28"/>
        <v>1</v>
      </c>
      <c r="J82">
        <f t="shared" ca="1" si="34"/>
        <v>74751</v>
      </c>
      <c r="K82">
        <f t="shared" ca="1" si="35"/>
        <v>5</v>
      </c>
      <c r="L82" t="str">
        <f ca="1">_xll.XLOOKUP(K82,$AC$8:$AC$17,$AD$8:$AD$17)</f>
        <v>Airport Hills</v>
      </c>
      <c r="M82">
        <f t="shared" ca="1" si="38"/>
        <v>373755</v>
      </c>
      <c r="N82" s="7">
        <f t="shared" ca="1" si="36"/>
        <v>168784.23487898905</v>
      </c>
      <c r="O82" s="7">
        <f t="shared" ca="1" si="39"/>
        <v>70508.557767929989</v>
      </c>
      <c r="P82">
        <f t="shared" ca="1" si="37"/>
        <v>48580</v>
      </c>
      <c r="Q82" s="7">
        <f t="shared" ca="1" si="40"/>
        <v>41374.292454566559</v>
      </c>
      <c r="R82">
        <f t="shared" ca="1" si="41"/>
        <v>81971.870223258506</v>
      </c>
      <c r="S82" s="7">
        <f t="shared" ca="1" si="42"/>
        <v>526235.42799118848</v>
      </c>
      <c r="T82" s="7">
        <f t="shared" ca="1" si="43"/>
        <v>258738.52733355563</v>
      </c>
      <c r="U82" s="7">
        <f t="shared" ca="1" si="44"/>
        <v>267496.90065763285</v>
      </c>
      <c r="X82" s="1"/>
      <c r="Y82" s="2"/>
      <c r="Z82" s="2"/>
      <c r="AA82" s="2"/>
      <c r="AB82" s="2"/>
      <c r="AC82" s="2"/>
      <c r="AD82" s="2"/>
      <c r="AE82" s="2">
        <f ca="1">IF(Table2[[#This Row],[Gender]]="Male",1,0)</f>
        <v>0</v>
      </c>
      <c r="AF82" s="2">
        <f ca="1">IF(Table2[[#This Row],[Gender]]="Female",1,0)</f>
        <v>1</v>
      </c>
      <c r="AG82" s="2"/>
      <c r="AH82" s="2"/>
      <c r="AI82" s="3"/>
      <c r="AK82" s="1">
        <f ca="1">IF(Table2[[#This Row],[Field of Work]]="Teaching",1,0)</f>
        <v>0</v>
      </c>
      <c r="AL82" s="2">
        <f ca="1">IF(Table2[[#This Row],[Field of Work]]="Agriculture",1,0)</f>
        <v>0</v>
      </c>
      <c r="AM82" s="2">
        <f ca="1">IF(Table2[[#This Row],[Field of Work]]="IT",1,0)</f>
        <v>1</v>
      </c>
      <c r="AN82" s="2">
        <f ca="1">IF(Table2[[#This Row],[Field of Work]]="Construction",1,0)</f>
        <v>0</v>
      </c>
      <c r="AO82" s="2">
        <f ca="1">IF(Table2[[#This Row],[Field of Work]]="Health",1,0)</f>
        <v>0</v>
      </c>
      <c r="AP82" s="2">
        <f ca="1">IF(Table2[[#This Row],[Field of Work]]="General work",1,0)</f>
        <v>0</v>
      </c>
      <c r="AQ82" s="2"/>
      <c r="AR82" s="2"/>
      <c r="AS82" s="2"/>
      <c r="AT82" s="2"/>
      <c r="AU82" s="2"/>
      <c r="AV82" s="3"/>
      <c r="AW82" s="10">
        <f ca="1">IF(Table2[[#This Row],[Residence]]="East Legon",1,0)</f>
        <v>0</v>
      </c>
      <c r="AX82" s="8">
        <f ca="1">IF(Table2[[#This Row],[Residence]]="Trasaco",1,0)</f>
        <v>0</v>
      </c>
      <c r="AY82" s="2">
        <f ca="1">IF(Table2[[#This Row],[Residence]]="North Legon",1,0)</f>
        <v>0</v>
      </c>
      <c r="AZ82" s="2">
        <f ca="1">IF(Table2[[#This Row],[Residence]]="Tema",1,0)</f>
        <v>0</v>
      </c>
      <c r="BA82" s="2">
        <f ca="1">IF(Table2[[#This Row],[Residence]]="Spintex",1,0)</f>
        <v>0</v>
      </c>
      <c r="BB82" s="2">
        <f ca="1">IF(Table2[[#This Row],[Residence]]="Airport Hills",1,0)</f>
        <v>1</v>
      </c>
      <c r="BC82" s="2">
        <f ca="1">IF(Table2[[#This Row],[Residence]]="Oyarifa",1,0)</f>
        <v>0</v>
      </c>
      <c r="BD82" s="2">
        <f ca="1">IF(Table2[[#This Row],[Residence]]="Prampram",1,0)</f>
        <v>0</v>
      </c>
      <c r="BE82" s="2">
        <f ca="1">IF(Table2[[#This Row],[Residence]]="Tse-Addo",1,0)</f>
        <v>0</v>
      </c>
      <c r="BF82" s="2">
        <f ca="1">IF(Table2[[#This Row],[Residence]]="Osu",1,0)</f>
        <v>0</v>
      </c>
      <c r="BG82" s="2"/>
      <c r="BH82" s="2"/>
      <c r="BI82" s="2"/>
      <c r="BJ82" s="2"/>
      <c r="BK82" s="2"/>
      <c r="BL82" s="2"/>
      <c r="BM82" s="2"/>
      <c r="BN82" s="2"/>
      <c r="BO82" s="2"/>
      <c r="BP82" s="3"/>
      <c r="BR82" s="20">
        <f ca="1">Table2[[#This Row],[Cars Value]]/Table2[[#This Row],[Cars]]</f>
        <v>70508.557767929989</v>
      </c>
      <c r="BS82" s="3"/>
      <c r="BT82" s="1">
        <f ca="1">IF(Table2[[#This Row],[Value of Debts]]&gt;$BU$6,1,0)</f>
        <v>1</v>
      </c>
      <c r="BU82" s="2"/>
      <c r="BV82" s="2"/>
      <c r="BW82" s="3"/>
    </row>
    <row r="83" spans="1:75" x14ac:dyDescent="0.25">
      <c r="A83">
        <f t="shared" ca="1" si="29"/>
        <v>1</v>
      </c>
      <c r="B83" t="str">
        <f t="shared" ca="1" si="30"/>
        <v>Male</v>
      </c>
      <c r="C83">
        <f t="shared" ca="1" si="31"/>
        <v>37</v>
      </c>
      <c r="D83">
        <f t="shared" ca="1" si="32"/>
        <v>3</v>
      </c>
      <c r="E83" t="str">
        <f ca="1">_xll.XLOOKUP(D83,$Y$8:$Y$13,$Z$8:$Z$13)</f>
        <v>Teaching</v>
      </c>
      <c r="F83">
        <f t="shared" ca="1" si="33"/>
        <v>1</v>
      </c>
      <c r="G83" t="str">
        <f ca="1">_xll.XLOOKUP(F83,$AA$8:$AA$12,$AB$8:$AB$12)</f>
        <v>Highschool</v>
      </c>
      <c r="H83">
        <f t="shared" ca="1" si="27"/>
        <v>0</v>
      </c>
      <c r="I83">
        <f t="shared" ca="1" si="28"/>
        <v>2</v>
      </c>
      <c r="J83">
        <f t="shared" ca="1" si="34"/>
        <v>59252</v>
      </c>
      <c r="K83">
        <f t="shared" ca="1" si="35"/>
        <v>3</v>
      </c>
      <c r="L83" t="str">
        <f ca="1">_xll.XLOOKUP(K83,$AC$8:$AC$17,$AD$8:$AD$17)</f>
        <v>North Legon</v>
      </c>
      <c r="M83">
        <f t="shared" ca="1" si="38"/>
        <v>296260</v>
      </c>
      <c r="N83" s="7">
        <f t="shared" ca="1" si="36"/>
        <v>163909.11718707121</v>
      </c>
      <c r="O83" s="7">
        <f t="shared" ca="1" si="39"/>
        <v>26136.589522608774</v>
      </c>
      <c r="P83">
        <f t="shared" ca="1" si="37"/>
        <v>20397</v>
      </c>
      <c r="Q83" s="7">
        <f t="shared" ca="1" si="40"/>
        <v>96567.941080192555</v>
      </c>
      <c r="R83">
        <f t="shared" ca="1" si="41"/>
        <v>53126.983861678673</v>
      </c>
      <c r="S83" s="7">
        <f t="shared" ca="1" si="42"/>
        <v>375523.57338428748</v>
      </c>
      <c r="T83" s="7">
        <f t="shared" ca="1" si="43"/>
        <v>280874.05826726375</v>
      </c>
      <c r="U83" s="7">
        <f t="shared" ca="1" si="44"/>
        <v>94649.515117023722</v>
      </c>
      <c r="X83" s="1"/>
      <c r="Y83" s="2"/>
      <c r="Z83" s="2"/>
      <c r="AA83" s="2"/>
      <c r="AB83" s="2"/>
      <c r="AC83" s="2"/>
      <c r="AD83" s="2"/>
      <c r="AE83" s="2">
        <f ca="1">IF(Table2[[#This Row],[Gender]]="Male",1,0)</f>
        <v>1</v>
      </c>
      <c r="AF83" s="2">
        <f ca="1">IF(Table2[[#This Row],[Gender]]="Female",1,0)</f>
        <v>0</v>
      </c>
      <c r="AG83" s="2"/>
      <c r="AH83" s="2"/>
      <c r="AI83" s="3"/>
      <c r="AK83" s="1">
        <f ca="1">IF(Table2[[#This Row],[Field of Work]]="Teaching",1,0)</f>
        <v>1</v>
      </c>
      <c r="AL83" s="2">
        <f ca="1">IF(Table2[[#This Row],[Field of Work]]="Agriculture",1,0)</f>
        <v>0</v>
      </c>
      <c r="AM83" s="2">
        <f ca="1">IF(Table2[[#This Row],[Field of Work]]="IT",1,0)</f>
        <v>0</v>
      </c>
      <c r="AN83" s="2">
        <f ca="1">IF(Table2[[#This Row],[Field of Work]]="Construction",1,0)</f>
        <v>0</v>
      </c>
      <c r="AO83" s="2">
        <f ca="1">IF(Table2[[#This Row],[Field of Work]]="Health",1,0)</f>
        <v>0</v>
      </c>
      <c r="AP83" s="2">
        <f ca="1">IF(Table2[[#This Row],[Field of Work]]="General work",1,0)</f>
        <v>0</v>
      </c>
      <c r="AQ83" s="2"/>
      <c r="AR83" s="2"/>
      <c r="AS83" s="2"/>
      <c r="AT83" s="2"/>
      <c r="AU83" s="2"/>
      <c r="AV83" s="3"/>
      <c r="AW83" s="10">
        <f ca="1">IF(Table2[[#This Row],[Residence]]="East Legon",1,0)</f>
        <v>0</v>
      </c>
      <c r="AX83" s="8">
        <f ca="1">IF(Table2[[#This Row],[Residence]]="Trasaco",1,0)</f>
        <v>0</v>
      </c>
      <c r="AY83" s="2">
        <f ca="1">IF(Table2[[#This Row],[Residence]]="North Legon",1,0)</f>
        <v>1</v>
      </c>
      <c r="AZ83" s="2">
        <f ca="1">IF(Table2[[#This Row],[Residence]]="Tema",1,0)</f>
        <v>0</v>
      </c>
      <c r="BA83" s="2">
        <f ca="1">IF(Table2[[#This Row],[Residence]]="Spintex",1,0)</f>
        <v>0</v>
      </c>
      <c r="BB83" s="2">
        <f ca="1">IF(Table2[[#This Row],[Residence]]="Airport Hills",1,0)</f>
        <v>0</v>
      </c>
      <c r="BC83" s="2">
        <f ca="1">IF(Table2[[#This Row],[Residence]]="Oyarifa",1,0)</f>
        <v>0</v>
      </c>
      <c r="BD83" s="2">
        <f ca="1">IF(Table2[[#This Row],[Residence]]="Prampram",1,0)</f>
        <v>0</v>
      </c>
      <c r="BE83" s="2">
        <f ca="1">IF(Table2[[#This Row],[Residence]]="Tse-Addo",1,0)</f>
        <v>0</v>
      </c>
      <c r="BF83" s="2">
        <f ca="1">IF(Table2[[#This Row],[Residence]]="Osu",1,0)</f>
        <v>0</v>
      </c>
      <c r="BG83" s="2"/>
      <c r="BH83" s="2"/>
      <c r="BI83" s="2"/>
      <c r="BJ83" s="2"/>
      <c r="BK83" s="2"/>
      <c r="BL83" s="2"/>
      <c r="BM83" s="2"/>
      <c r="BN83" s="2"/>
      <c r="BO83" s="2"/>
      <c r="BP83" s="3"/>
      <c r="BR83" s="20">
        <f ca="1">Table2[[#This Row],[Cars Value]]/Table2[[#This Row],[Cars]]</f>
        <v>13068.294761304387</v>
      </c>
      <c r="BS83" s="3"/>
      <c r="BT83" s="1">
        <f ca="1">IF(Table2[[#This Row],[Value of Debts]]&gt;$BU$6,1,0)</f>
        <v>1</v>
      </c>
      <c r="BU83" s="2"/>
      <c r="BV83" s="2"/>
      <c r="BW83" s="3"/>
    </row>
    <row r="84" spans="1:75" x14ac:dyDescent="0.25">
      <c r="A84">
        <f t="shared" ca="1" si="29"/>
        <v>1</v>
      </c>
      <c r="B84" t="str">
        <f t="shared" ca="1" si="30"/>
        <v>Male</v>
      </c>
      <c r="C84">
        <f t="shared" ca="1" si="31"/>
        <v>29</v>
      </c>
      <c r="D84">
        <f t="shared" ca="1" si="32"/>
        <v>3</v>
      </c>
      <c r="E84" t="str">
        <f ca="1">_xll.XLOOKUP(D84,$Y$8:$Y$13,$Z$8:$Z$13)</f>
        <v>Teaching</v>
      </c>
      <c r="F84">
        <f t="shared" ca="1" si="33"/>
        <v>4</v>
      </c>
      <c r="G84" t="str">
        <f ca="1">_xll.XLOOKUP(F84,$AA$8:$AA$12,$AB$8:$AB$12)</f>
        <v>Techical</v>
      </c>
      <c r="H84">
        <f t="shared" ca="1" si="27"/>
        <v>0</v>
      </c>
      <c r="I84">
        <f t="shared" ca="1" si="28"/>
        <v>2</v>
      </c>
      <c r="J84">
        <f t="shared" ca="1" si="34"/>
        <v>72050</v>
      </c>
      <c r="K84">
        <f t="shared" ca="1" si="35"/>
        <v>1</v>
      </c>
      <c r="L84" t="str">
        <f ca="1">_xll.XLOOKUP(K84,$AC$8:$AC$17,$AD$8:$AD$17)</f>
        <v>East Legon</v>
      </c>
      <c r="M84">
        <f t="shared" ca="1" si="38"/>
        <v>360250</v>
      </c>
      <c r="N84" s="7">
        <f t="shared" ca="1" si="36"/>
        <v>103507.4230406439</v>
      </c>
      <c r="O84" s="7">
        <f t="shared" ca="1" si="39"/>
        <v>37485.412106572483</v>
      </c>
      <c r="P84">
        <f t="shared" ca="1" si="37"/>
        <v>9277</v>
      </c>
      <c r="Q84" s="7">
        <f t="shared" ca="1" si="40"/>
        <v>127655.96620929132</v>
      </c>
      <c r="R84">
        <f t="shared" ca="1" si="41"/>
        <v>47721.381231044143</v>
      </c>
      <c r="S84" s="7">
        <f t="shared" ca="1" si="42"/>
        <v>445456.7933376166</v>
      </c>
      <c r="T84" s="7">
        <f t="shared" ca="1" si="43"/>
        <v>240440.38924993522</v>
      </c>
      <c r="U84" s="7">
        <f t="shared" ca="1" si="44"/>
        <v>205016.40408768138</v>
      </c>
      <c r="X84" s="1"/>
      <c r="Y84" s="2"/>
      <c r="Z84" s="2"/>
      <c r="AA84" s="2"/>
      <c r="AB84" s="2"/>
      <c r="AC84" s="2"/>
      <c r="AD84" s="2"/>
      <c r="AE84" s="2">
        <f ca="1">IF(Table2[[#This Row],[Gender]]="Male",1,0)</f>
        <v>1</v>
      </c>
      <c r="AF84" s="2">
        <f ca="1">IF(Table2[[#This Row],[Gender]]="Female",1,0)</f>
        <v>0</v>
      </c>
      <c r="AG84" s="2"/>
      <c r="AH84" s="2"/>
      <c r="AI84" s="3"/>
      <c r="AK84" s="1">
        <f ca="1">IF(Table2[[#This Row],[Field of Work]]="Teaching",1,0)</f>
        <v>1</v>
      </c>
      <c r="AL84" s="2">
        <f ca="1">IF(Table2[[#This Row],[Field of Work]]="Agriculture",1,0)</f>
        <v>0</v>
      </c>
      <c r="AM84" s="2">
        <f ca="1">IF(Table2[[#This Row],[Field of Work]]="IT",1,0)</f>
        <v>0</v>
      </c>
      <c r="AN84" s="2">
        <f ca="1">IF(Table2[[#This Row],[Field of Work]]="Construction",1,0)</f>
        <v>0</v>
      </c>
      <c r="AO84" s="2">
        <f ca="1">IF(Table2[[#This Row],[Field of Work]]="Health",1,0)</f>
        <v>0</v>
      </c>
      <c r="AP84" s="2">
        <f ca="1">IF(Table2[[#This Row],[Field of Work]]="General work",1,0)</f>
        <v>0</v>
      </c>
      <c r="AQ84" s="2"/>
      <c r="AR84" s="2"/>
      <c r="AS84" s="2"/>
      <c r="AT84" s="2"/>
      <c r="AU84" s="2"/>
      <c r="AV84" s="3"/>
      <c r="AW84" s="10">
        <f ca="1">IF(Table2[[#This Row],[Residence]]="East Legon",1,0)</f>
        <v>1</v>
      </c>
      <c r="AX84" s="8">
        <f ca="1">IF(Table2[[#This Row],[Residence]]="Trasaco",1,0)</f>
        <v>0</v>
      </c>
      <c r="AY84" s="2">
        <f ca="1">IF(Table2[[#This Row],[Residence]]="North Legon",1,0)</f>
        <v>0</v>
      </c>
      <c r="AZ84" s="2">
        <f ca="1">IF(Table2[[#This Row],[Residence]]="Tema",1,0)</f>
        <v>0</v>
      </c>
      <c r="BA84" s="2">
        <f ca="1">IF(Table2[[#This Row],[Residence]]="Spintex",1,0)</f>
        <v>0</v>
      </c>
      <c r="BB84" s="2">
        <f ca="1">IF(Table2[[#This Row],[Residence]]="Airport Hills",1,0)</f>
        <v>0</v>
      </c>
      <c r="BC84" s="2">
        <f ca="1">IF(Table2[[#This Row],[Residence]]="Oyarifa",1,0)</f>
        <v>0</v>
      </c>
      <c r="BD84" s="2">
        <f ca="1">IF(Table2[[#This Row],[Residence]]="Prampram",1,0)</f>
        <v>0</v>
      </c>
      <c r="BE84" s="2">
        <f ca="1">IF(Table2[[#This Row],[Residence]]="Tse-Addo",1,0)</f>
        <v>0</v>
      </c>
      <c r="BF84" s="2">
        <f ca="1">IF(Table2[[#This Row],[Residence]]="Osu",1,0)</f>
        <v>0</v>
      </c>
      <c r="BG84" s="2"/>
      <c r="BH84" s="2"/>
      <c r="BI84" s="2"/>
      <c r="BJ84" s="2"/>
      <c r="BK84" s="2"/>
      <c r="BL84" s="2"/>
      <c r="BM84" s="2"/>
      <c r="BN84" s="2"/>
      <c r="BO84" s="2"/>
      <c r="BP84" s="3"/>
      <c r="BR84" s="20">
        <f ca="1">Table2[[#This Row],[Cars Value]]/Table2[[#This Row],[Cars]]</f>
        <v>18742.706053286242</v>
      </c>
      <c r="BS84" s="3"/>
      <c r="BT84" s="1">
        <f ca="1">IF(Table2[[#This Row],[Value of Debts]]&gt;$BU$6,1,0)</f>
        <v>1</v>
      </c>
      <c r="BU84" s="2"/>
      <c r="BV84" s="2"/>
      <c r="BW84" s="3"/>
    </row>
    <row r="85" spans="1:75" x14ac:dyDescent="0.25">
      <c r="A85">
        <f t="shared" ca="1" si="29"/>
        <v>2</v>
      </c>
      <c r="B85" t="str">
        <f t="shared" ca="1" si="30"/>
        <v>Female</v>
      </c>
      <c r="C85">
        <f t="shared" ca="1" si="31"/>
        <v>49</v>
      </c>
      <c r="D85">
        <f t="shared" ca="1" si="32"/>
        <v>3</v>
      </c>
      <c r="E85" t="str">
        <f ca="1">_xll.XLOOKUP(D85,$Y$8:$Y$13,$Z$8:$Z$13)</f>
        <v>Teaching</v>
      </c>
      <c r="F85">
        <f t="shared" ca="1" si="33"/>
        <v>4</v>
      </c>
      <c r="G85" t="str">
        <f ca="1">_xll.XLOOKUP(F85,$AA$8:$AA$12,$AB$8:$AB$12)</f>
        <v>Techical</v>
      </c>
      <c r="H85">
        <f t="shared" ca="1" si="27"/>
        <v>2</v>
      </c>
      <c r="I85">
        <f t="shared" ca="1" si="28"/>
        <v>1</v>
      </c>
      <c r="J85">
        <f t="shared" ca="1" si="34"/>
        <v>77324</v>
      </c>
      <c r="K85">
        <f t="shared" ca="1" si="35"/>
        <v>2</v>
      </c>
      <c r="L85" t="str">
        <f ca="1">_xll.XLOOKUP(K85,$AC$8:$AC$17,$AD$8:$AD$17)</f>
        <v>Trasaco</v>
      </c>
      <c r="M85">
        <f t="shared" ca="1" si="38"/>
        <v>309296</v>
      </c>
      <c r="N85" s="7">
        <f t="shared" ca="1" si="36"/>
        <v>117469.81687473046</v>
      </c>
      <c r="O85" s="7">
        <f t="shared" ca="1" si="39"/>
        <v>2043.1996557089112</v>
      </c>
      <c r="P85">
        <f t="shared" ca="1" si="37"/>
        <v>480</v>
      </c>
      <c r="Q85" s="7">
        <f t="shared" ca="1" si="40"/>
        <v>74181.295521931897</v>
      </c>
      <c r="R85">
        <f t="shared" ca="1" si="41"/>
        <v>58578.055997125084</v>
      </c>
      <c r="S85" s="7">
        <f t="shared" ca="1" si="42"/>
        <v>369917.25565283402</v>
      </c>
      <c r="T85" s="7">
        <f t="shared" ca="1" si="43"/>
        <v>192131.11239666236</v>
      </c>
      <c r="U85" s="7">
        <f t="shared" ca="1" si="44"/>
        <v>177786.14325617166</v>
      </c>
      <c r="X85" s="1"/>
      <c r="Y85" s="2"/>
      <c r="Z85" s="2"/>
      <c r="AA85" s="2"/>
      <c r="AB85" s="2"/>
      <c r="AC85" s="2"/>
      <c r="AD85" s="2"/>
      <c r="AE85" s="2">
        <f ca="1">IF(Table2[[#This Row],[Gender]]="Male",1,0)</f>
        <v>0</v>
      </c>
      <c r="AF85" s="2">
        <f ca="1">IF(Table2[[#This Row],[Gender]]="Female",1,0)</f>
        <v>1</v>
      </c>
      <c r="AG85" s="2"/>
      <c r="AH85" s="2"/>
      <c r="AI85" s="3"/>
      <c r="AK85" s="1">
        <f ca="1">IF(Table2[[#This Row],[Field of Work]]="Teaching",1,0)</f>
        <v>1</v>
      </c>
      <c r="AL85" s="2">
        <f ca="1">IF(Table2[[#This Row],[Field of Work]]="Agriculture",1,0)</f>
        <v>0</v>
      </c>
      <c r="AM85" s="2">
        <f ca="1">IF(Table2[[#This Row],[Field of Work]]="IT",1,0)</f>
        <v>0</v>
      </c>
      <c r="AN85" s="2">
        <f ca="1">IF(Table2[[#This Row],[Field of Work]]="Construction",1,0)</f>
        <v>0</v>
      </c>
      <c r="AO85" s="2">
        <f ca="1">IF(Table2[[#This Row],[Field of Work]]="Health",1,0)</f>
        <v>0</v>
      </c>
      <c r="AP85" s="2">
        <f ca="1">IF(Table2[[#This Row],[Field of Work]]="General work",1,0)</f>
        <v>0</v>
      </c>
      <c r="AQ85" s="2"/>
      <c r="AR85" s="2"/>
      <c r="AS85" s="2"/>
      <c r="AT85" s="2"/>
      <c r="AU85" s="2"/>
      <c r="AV85" s="3"/>
      <c r="AW85" s="10">
        <f ca="1">IF(Table2[[#This Row],[Residence]]="East Legon",1,0)</f>
        <v>0</v>
      </c>
      <c r="AX85" s="8">
        <f ca="1">IF(Table2[[#This Row],[Residence]]="Trasaco",1,0)</f>
        <v>1</v>
      </c>
      <c r="AY85" s="2">
        <f ca="1">IF(Table2[[#This Row],[Residence]]="North Legon",1,0)</f>
        <v>0</v>
      </c>
      <c r="AZ85" s="2">
        <f ca="1">IF(Table2[[#This Row],[Residence]]="Tema",1,0)</f>
        <v>0</v>
      </c>
      <c r="BA85" s="2">
        <f ca="1">IF(Table2[[#This Row],[Residence]]="Spintex",1,0)</f>
        <v>0</v>
      </c>
      <c r="BB85" s="2">
        <f ca="1">IF(Table2[[#This Row],[Residence]]="Airport Hills",1,0)</f>
        <v>0</v>
      </c>
      <c r="BC85" s="2">
        <f ca="1">IF(Table2[[#This Row],[Residence]]="Oyarifa",1,0)</f>
        <v>0</v>
      </c>
      <c r="BD85" s="2">
        <f ca="1">IF(Table2[[#This Row],[Residence]]="Prampram",1,0)</f>
        <v>0</v>
      </c>
      <c r="BE85" s="2">
        <f ca="1">IF(Table2[[#This Row],[Residence]]="Tse-Addo",1,0)</f>
        <v>0</v>
      </c>
      <c r="BF85" s="2">
        <f ca="1">IF(Table2[[#This Row],[Residence]]="Osu",1,0)</f>
        <v>0</v>
      </c>
      <c r="BG85" s="2"/>
      <c r="BH85" s="2"/>
      <c r="BI85" s="2"/>
      <c r="BJ85" s="2"/>
      <c r="BK85" s="2"/>
      <c r="BL85" s="2"/>
      <c r="BM85" s="2"/>
      <c r="BN85" s="2"/>
      <c r="BO85" s="2"/>
      <c r="BP85" s="3"/>
      <c r="BR85" s="20">
        <f ca="1">Table2[[#This Row],[Cars Value]]/Table2[[#This Row],[Cars]]</f>
        <v>2043.1996557089112</v>
      </c>
      <c r="BS85" s="3"/>
      <c r="BT85" s="1">
        <f ca="1">IF(Table2[[#This Row],[Value of Debts]]&gt;$BU$6,1,0)</f>
        <v>1</v>
      </c>
      <c r="BU85" s="2"/>
      <c r="BV85" s="2"/>
      <c r="BW85" s="3"/>
    </row>
    <row r="86" spans="1:75" x14ac:dyDescent="0.25">
      <c r="A86">
        <f t="shared" ca="1" si="29"/>
        <v>2</v>
      </c>
      <c r="B86" t="str">
        <f t="shared" ca="1" si="30"/>
        <v>Female</v>
      </c>
      <c r="C86">
        <f t="shared" ca="1" si="31"/>
        <v>40</v>
      </c>
      <c r="D86">
        <f t="shared" ca="1" si="32"/>
        <v>4</v>
      </c>
      <c r="E86" t="str">
        <f ca="1">_xll.XLOOKUP(D86,$Y$8:$Y$13,$Z$8:$Z$13)</f>
        <v>IT</v>
      </c>
      <c r="F86">
        <f t="shared" ca="1" si="33"/>
        <v>1</v>
      </c>
      <c r="G86" t="str">
        <f ca="1">_xll.XLOOKUP(F86,$AA$8:$AA$12,$AB$8:$AB$12)</f>
        <v>Highschool</v>
      </c>
      <c r="H86">
        <f t="shared" ca="1" si="27"/>
        <v>4</v>
      </c>
      <c r="I86">
        <f t="shared" ca="1" si="28"/>
        <v>1</v>
      </c>
      <c r="J86">
        <f t="shared" ca="1" si="34"/>
        <v>27504</v>
      </c>
      <c r="K86">
        <f t="shared" ca="1" si="35"/>
        <v>3</v>
      </c>
      <c r="L86" t="str">
        <f ca="1">_xll.XLOOKUP(K86,$AC$8:$AC$17,$AD$8:$AD$17)</f>
        <v>North Legon</v>
      </c>
      <c r="M86">
        <f t="shared" ca="1" si="38"/>
        <v>137520</v>
      </c>
      <c r="N86" s="7">
        <f t="shared" ca="1" si="36"/>
        <v>93294.005614743801</v>
      </c>
      <c r="O86" s="7">
        <f t="shared" ca="1" si="39"/>
        <v>785.34252513333013</v>
      </c>
      <c r="P86">
        <f t="shared" ca="1" si="37"/>
        <v>223</v>
      </c>
      <c r="Q86" s="7">
        <f t="shared" ca="1" si="40"/>
        <v>54756.80998339942</v>
      </c>
      <c r="R86">
        <f t="shared" ca="1" si="41"/>
        <v>8174.2477721407195</v>
      </c>
      <c r="S86" s="7">
        <f t="shared" ca="1" si="42"/>
        <v>146479.59029727406</v>
      </c>
      <c r="T86" s="7">
        <f t="shared" ca="1" si="43"/>
        <v>148273.81559814321</v>
      </c>
      <c r="U86" s="7">
        <f t="shared" ca="1" si="44"/>
        <v>-1794.2253008691478</v>
      </c>
      <c r="X86" s="1"/>
      <c r="Y86" s="2"/>
      <c r="Z86" s="2"/>
      <c r="AA86" s="2"/>
      <c r="AB86" s="2"/>
      <c r="AC86" s="2"/>
      <c r="AD86" s="2"/>
      <c r="AE86" s="2">
        <f ca="1">IF(Table2[[#This Row],[Gender]]="Male",1,0)</f>
        <v>0</v>
      </c>
      <c r="AF86" s="2">
        <f ca="1">IF(Table2[[#This Row],[Gender]]="Female",1,0)</f>
        <v>1</v>
      </c>
      <c r="AG86" s="2"/>
      <c r="AH86" s="2"/>
      <c r="AI86" s="3"/>
      <c r="AK86" s="1">
        <f ca="1">IF(Table2[[#This Row],[Field of Work]]="Teaching",1,0)</f>
        <v>0</v>
      </c>
      <c r="AL86" s="2">
        <f ca="1">IF(Table2[[#This Row],[Field of Work]]="Agriculture",1,0)</f>
        <v>0</v>
      </c>
      <c r="AM86" s="2">
        <f ca="1">IF(Table2[[#This Row],[Field of Work]]="IT",1,0)</f>
        <v>1</v>
      </c>
      <c r="AN86" s="2">
        <f ca="1">IF(Table2[[#This Row],[Field of Work]]="Construction",1,0)</f>
        <v>0</v>
      </c>
      <c r="AO86" s="2">
        <f ca="1">IF(Table2[[#This Row],[Field of Work]]="Health",1,0)</f>
        <v>0</v>
      </c>
      <c r="AP86" s="2">
        <f ca="1">IF(Table2[[#This Row],[Field of Work]]="General work",1,0)</f>
        <v>0</v>
      </c>
      <c r="AQ86" s="2"/>
      <c r="AR86" s="2"/>
      <c r="AS86" s="2"/>
      <c r="AT86" s="2"/>
      <c r="AU86" s="2"/>
      <c r="AV86" s="3"/>
      <c r="AW86" s="10">
        <f ca="1">IF(Table2[[#This Row],[Residence]]="East Legon",1,0)</f>
        <v>0</v>
      </c>
      <c r="AX86" s="8">
        <f ca="1">IF(Table2[[#This Row],[Residence]]="Trasaco",1,0)</f>
        <v>0</v>
      </c>
      <c r="AY86" s="2">
        <f ca="1">IF(Table2[[#This Row],[Residence]]="North Legon",1,0)</f>
        <v>1</v>
      </c>
      <c r="AZ86" s="2">
        <f ca="1">IF(Table2[[#This Row],[Residence]]="Tema",1,0)</f>
        <v>0</v>
      </c>
      <c r="BA86" s="2">
        <f ca="1">IF(Table2[[#This Row],[Residence]]="Spintex",1,0)</f>
        <v>0</v>
      </c>
      <c r="BB86" s="2">
        <f ca="1">IF(Table2[[#This Row],[Residence]]="Airport Hills",1,0)</f>
        <v>0</v>
      </c>
      <c r="BC86" s="2">
        <f ca="1">IF(Table2[[#This Row],[Residence]]="Oyarifa",1,0)</f>
        <v>0</v>
      </c>
      <c r="BD86" s="2">
        <f ca="1">IF(Table2[[#This Row],[Residence]]="Prampram",1,0)</f>
        <v>0</v>
      </c>
      <c r="BE86" s="2">
        <f ca="1">IF(Table2[[#This Row],[Residence]]="Tse-Addo",1,0)</f>
        <v>0</v>
      </c>
      <c r="BF86" s="2">
        <f ca="1">IF(Table2[[#This Row],[Residence]]="Osu",1,0)</f>
        <v>0</v>
      </c>
      <c r="BG86" s="2"/>
      <c r="BH86" s="2"/>
      <c r="BI86" s="2"/>
      <c r="BJ86" s="2"/>
      <c r="BK86" s="2"/>
      <c r="BL86" s="2"/>
      <c r="BM86" s="2"/>
      <c r="BN86" s="2"/>
      <c r="BO86" s="2"/>
      <c r="BP86" s="3"/>
      <c r="BR86" s="20">
        <f ca="1">Table2[[#This Row],[Cars Value]]/Table2[[#This Row],[Cars]]</f>
        <v>785.34252513333013</v>
      </c>
      <c r="BS86" s="3"/>
      <c r="BT86" s="1">
        <f ca="1">IF(Table2[[#This Row],[Value of Debts]]&gt;$BU$6,1,0)</f>
        <v>1</v>
      </c>
      <c r="BU86" s="2"/>
      <c r="BV86" s="2"/>
      <c r="BW86" s="3"/>
    </row>
    <row r="87" spans="1:75" x14ac:dyDescent="0.25">
      <c r="A87">
        <f t="shared" ca="1" si="29"/>
        <v>1</v>
      </c>
      <c r="B87" t="str">
        <f t="shared" ca="1" si="30"/>
        <v>Male</v>
      </c>
      <c r="C87">
        <f t="shared" ca="1" si="31"/>
        <v>50</v>
      </c>
      <c r="D87">
        <f t="shared" ca="1" si="32"/>
        <v>6</v>
      </c>
      <c r="E87" t="str">
        <f ca="1">_xll.XLOOKUP(D87,$Y$8:$Y$13,$Z$8:$Z$13)</f>
        <v>Agriculture</v>
      </c>
      <c r="F87">
        <f t="shared" ca="1" si="33"/>
        <v>5</v>
      </c>
      <c r="G87" t="str">
        <f ca="1">_xll.XLOOKUP(F87,$AA$8:$AA$12,$AB$8:$AB$12)</f>
        <v>Other</v>
      </c>
      <c r="H87">
        <f t="shared" ca="1" si="27"/>
        <v>3</v>
      </c>
      <c r="I87">
        <f t="shared" ca="1" si="28"/>
        <v>2</v>
      </c>
      <c r="J87">
        <f t="shared" ca="1" si="34"/>
        <v>76896</v>
      </c>
      <c r="K87">
        <f t="shared" ca="1" si="35"/>
        <v>8</v>
      </c>
      <c r="L87" t="str">
        <f ca="1">_xll.XLOOKUP(K87,$AC$8:$AC$17,$AD$8:$AD$17)</f>
        <v>Oyarifa</v>
      </c>
      <c r="M87">
        <f t="shared" ca="1" si="38"/>
        <v>307584</v>
      </c>
      <c r="N87" s="7">
        <f t="shared" ca="1" si="36"/>
        <v>154334.58051086671</v>
      </c>
      <c r="O87" s="7">
        <f t="shared" ca="1" si="39"/>
        <v>21646.319601613523</v>
      </c>
      <c r="P87">
        <f t="shared" ca="1" si="37"/>
        <v>11757</v>
      </c>
      <c r="Q87" s="7">
        <f t="shared" ca="1" si="40"/>
        <v>8317.6989659399078</v>
      </c>
      <c r="R87">
        <f t="shared" ca="1" si="41"/>
        <v>5754.427664196658</v>
      </c>
      <c r="S87" s="7">
        <f t="shared" ca="1" si="42"/>
        <v>334984.74726581015</v>
      </c>
      <c r="T87" s="7">
        <f t="shared" ca="1" si="43"/>
        <v>174409.27947680661</v>
      </c>
      <c r="U87" s="7">
        <f t="shared" ca="1" si="44"/>
        <v>160575.46778900354</v>
      </c>
      <c r="X87" s="1"/>
      <c r="Y87" s="2"/>
      <c r="Z87" s="2"/>
      <c r="AA87" s="2"/>
      <c r="AB87" s="2"/>
      <c r="AC87" s="2"/>
      <c r="AD87" s="2"/>
      <c r="AE87" s="2">
        <f ca="1">IF(Table2[[#This Row],[Gender]]="Male",1,0)</f>
        <v>1</v>
      </c>
      <c r="AF87" s="2">
        <f ca="1">IF(Table2[[#This Row],[Gender]]="Female",1,0)</f>
        <v>0</v>
      </c>
      <c r="AG87" s="2"/>
      <c r="AH87" s="2"/>
      <c r="AI87" s="3"/>
      <c r="AK87" s="1">
        <f ca="1">IF(Table2[[#This Row],[Field of Work]]="Teaching",1,0)</f>
        <v>0</v>
      </c>
      <c r="AL87" s="2">
        <f ca="1">IF(Table2[[#This Row],[Field of Work]]="Agriculture",1,0)</f>
        <v>1</v>
      </c>
      <c r="AM87" s="2">
        <f ca="1">IF(Table2[[#This Row],[Field of Work]]="IT",1,0)</f>
        <v>0</v>
      </c>
      <c r="AN87" s="2">
        <f ca="1">IF(Table2[[#This Row],[Field of Work]]="Construction",1,0)</f>
        <v>0</v>
      </c>
      <c r="AO87" s="2">
        <f ca="1">IF(Table2[[#This Row],[Field of Work]]="Health",1,0)</f>
        <v>0</v>
      </c>
      <c r="AP87" s="2">
        <f ca="1">IF(Table2[[#This Row],[Field of Work]]="General work",1,0)</f>
        <v>0</v>
      </c>
      <c r="AQ87" s="2"/>
      <c r="AR87" s="2"/>
      <c r="AS87" s="2"/>
      <c r="AT87" s="2"/>
      <c r="AU87" s="2"/>
      <c r="AV87" s="3"/>
      <c r="AW87" s="10">
        <f ca="1">IF(Table2[[#This Row],[Residence]]="East Legon",1,0)</f>
        <v>0</v>
      </c>
      <c r="AX87" s="8">
        <f ca="1">IF(Table2[[#This Row],[Residence]]="Trasaco",1,0)</f>
        <v>0</v>
      </c>
      <c r="AY87" s="2">
        <f ca="1">IF(Table2[[#This Row],[Residence]]="North Legon",1,0)</f>
        <v>0</v>
      </c>
      <c r="AZ87" s="2">
        <f ca="1">IF(Table2[[#This Row],[Residence]]="Tema",1,0)</f>
        <v>0</v>
      </c>
      <c r="BA87" s="2">
        <f ca="1">IF(Table2[[#This Row],[Residence]]="Spintex",1,0)</f>
        <v>0</v>
      </c>
      <c r="BB87" s="2">
        <f ca="1">IF(Table2[[#This Row],[Residence]]="Airport Hills",1,0)</f>
        <v>0</v>
      </c>
      <c r="BC87" s="2">
        <f ca="1">IF(Table2[[#This Row],[Residence]]="Oyarifa",1,0)</f>
        <v>1</v>
      </c>
      <c r="BD87" s="2">
        <f ca="1">IF(Table2[[#This Row],[Residence]]="Prampram",1,0)</f>
        <v>0</v>
      </c>
      <c r="BE87" s="2">
        <f ca="1">IF(Table2[[#This Row],[Residence]]="Tse-Addo",1,0)</f>
        <v>0</v>
      </c>
      <c r="BF87" s="2">
        <f ca="1">IF(Table2[[#This Row],[Residence]]="Osu",1,0)</f>
        <v>0</v>
      </c>
      <c r="BG87" s="2"/>
      <c r="BH87" s="2"/>
      <c r="BI87" s="2"/>
      <c r="BJ87" s="2"/>
      <c r="BK87" s="2"/>
      <c r="BL87" s="2"/>
      <c r="BM87" s="2"/>
      <c r="BN87" s="2"/>
      <c r="BO87" s="2"/>
      <c r="BP87" s="3"/>
      <c r="BR87" s="20">
        <f ca="1">Table2[[#This Row],[Cars Value]]/Table2[[#This Row],[Cars]]</f>
        <v>10823.159800806761</v>
      </c>
      <c r="BS87" s="3"/>
      <c r="BT87" s="1">
        <f ca="1">IF(Table2[[#This Row],[Value of Debts]]&gt;$BU$6,1,0)</f>
        <v>1</v>
      </c>
      <c r="BU87" s="2"/>
      <c r="BV87" s="2"/>
      <c r="BW87" s="3"/>
    </row>
    <row r="88" spans="1:75" x14ac:dyDescent="0.25">
      <c r="A88">
        <f t="shared" ca="1" si="29"/>
        <v>2</v>
      </c>
      <c r="B88" t="str">
        <f t="shared" ca="1" si="30"/>
        <v>Female</v>
      </c>
      <c r="C88">
        <f t="shared" ca="1" si="31"/>
        <v>39</v>
      </c>
      <c r="D88">
        <f t="shared" ca="1" si="32"/>
        <v>6</v>
      </c>
      <c r="E88" t="str">
        <f ca="1">_xll.XLOOKUP(D88,$Y$8:$Y$13,$Z$8:$Z$13)</f>
        <v>Agriculture</v>
      </c>
      <c r="F88">
        <f t="shared" ca="1" si="33"/>
        <v>5</v>
      </c>
      <c r="G88" t="str">
        <f ca="1">_xll.XLOOKUP(F88,$AA$8:$AA$12,$AB$8:$AB$12)</f>
        <v>Other</v>
      </c>
      <c r="H88">
        <f t="shared" ref="H88:H151" ca="1" si="45">RANDBETWEEN(0,4)</f>
        <v>0</v>
      </c>
      <c r="I88">
        <f t="shared" ca="1" si="28"/>
        <v>2</v>
      </c>
      <c r="J88">
        <f t="shared" ca="1" si="34"/>
        <v>33883</v>
      </c>
      <c r="K88">
        <f t="shared" ca="1" si="35"/>
        <v>8</v>
      </c>
      <c r="L88" t="str">
        <f ca="1">_xll.XLOOKUP(K88,$AC$8:$AC$17,$AD$8:$AD$17)</f>
        <v>Oyarifa</v>
      </c>
      <c r="M88">
        <f t="shared" ca="1" si="38"/>
        <v>169415</v>
      </c>
      <c r="N88" s="7">
        <f t="shared" ca="1" si="36"/>
        <v>28222.190087078157</v>
      </c>
      <c r="O88" s="7">
        <f t="shared" ca="1" si="39"/>
        <v>17839.502199446168</v>
      </c>
      <c r="P88">
        <f t="shared" ca="1" si="37"/>
        <v>4341</v>
      </c>
      <c r="Q88" s="7">
        <f t="shared" ca="1" si="40"/>
        <v>17157.349490096505</v>
      </c>
      <c r="R88">
        <f t="shared" ca="1" si="41"/>
        <v>47258.700836592434</v>
      </c>
      <c r="S88" s="7">
        <f t="shared" ca="1" si="42"/>
        <v>234513.20303603861</v>
      </c>
      <c r="T88" s="7">
        <f t="shared" ca="1" si="43"/>
        <v>49720.539577174663</v>
      </c>
      <c r="U88" s="7">
        <f t="shared" ca="1" si="44"/>
        <v>184792.66345886394</v>
      </c>
      <c r="X88" s="1"/>
      <c r="Y88" s="2"/>
      <c r="Z88" s="2"/>
      <c r="AA88" s="2"/>
      <c r="AB88" s="2"/>
      <c r="AC88" s="2"/>
      <c r="AD88" s="2"/>
      <c r="AE88" s="2">
        <f ca="1">IF(Table2[[#This Row],[Gender]]="Male",1,0)</f>
        <v>0</v>
      </c>
      <c r="AF88" s="2">
        <f ca="1">IF(Table2[[#This Row],[Gender]]="Female",1,0)</f>
        <v>1</v>
      </c>
      <c r="AG88" s="2"/>
      <c r="AH88" s="2"/>
      <c r="AI88" s="3"/>
      <c r="AK88" s="1">
        <f ca="1">IF(Table2[[#This Row],[Field of Work]]="Teaching",1,0)</f>
        <v>0</v>
      </c>
      <c r="AL88" s="2">
        <f ca="1">IF(Table2[[#This Row],[Field of Work]]="Agriculture",1,0)</f>
        <v>1</v>
      </c>
      <c r="AM88" s="2">
        <f ca="1">IF(Table2[[#This Row],[Field of Work]]="IT",1,0)</f>
        <v>0</v>
      </c>
      <c r="AN88" s="2">
        <f ca="1">IF(Table2[[#This Row],[Field of Work]]="Construction",1,0)</f>
        <v>0</v>
      </c>
      <c r="AO88" s="2">
        <f ca="1">IF(Table2[[#This Row],[Field of Work]]="Health",1,0)</f>
        <v>0</v>
      </c>
      <c r="AP88" s="2">
        <f ca="1">IF(Table2[[#This Row],[Field of Work]]="General work",1,0)</f>
        <v>0</v>
      </c>
      <c r="AQ88" s="2"/>
      <c r="AR88" s="2"/>
      <c r="AS88" s="2"/>
      <c r="AT88" s="2"/>
      <c r="AU88" s="2"/>
      <c r="AV88" s="3"/>
      <c r="AW88" s="10">
        <f ca="1">IF(Table2[[#This Row],[Residence]]="East Legon",1,0)</f>
        <v>0</v>
      </c>
      <c r="AX88" s="8">
        <f ca="1">IF(Table2[[#This Row],[Residence]]="Trasaco",1,0)</f>
        <v>0</v>
      </c>
      <c r="AY88" s="2">
        <f ca="1">IF(Table2[[#This Row],[Residence]]="North Legon",1,0)</f>
        <v>0</v>
      </c>
      <c r="AZ88" s="2">
        <f ca="1">IF(Table2[[#This Row],[Residence]]="Tema",1,0)</f>
        <v>0</v>
      </c>
      <c r="BA88" s="2">
        <f ca="1">IF(Table2[[#This Row],[Residence]]="Spintex",1,0)</f>
        <v>0</v>
      </c>
      <c r="BB88" s="2">
        <f ca="1">IF(Table2[[#This Row],[Residence]]="Airport Hills",1,0)</f>
        <v>0</v>
      </c>
      <c r="BC88" s="2">
        <f ca="1">IF(Table2[[#This Row],[Residence]]="Oyarifa",1,0)</f>
        <v>1</v>
      </c>
      <c r="BD88" s="2">
        <f ca="1">IF(Table2[[#This Row],[Residence]]="Prampram",1,0)</f>
        <v>0</v>
      </c>
      <c r="BE88" s="2">
        <f ca="1">IF(Table2[[#This Row],[Residence]]="Tse-Addo",1,0)</f>
        <v>0</v>
      </c>
      <c r="BF88" s="2">
        <f ca="1">IF(Table2[[#This Row],[Residence]]="Osu",1,0)</f>
        <v>0</v>
      </c>
      <c r="BG88" s="2"/>
      <c r="BH88" s="2"/>
      <c r="BI88" s="2"/>
      <c r="BJ88" s="2"/>
      <c r="BK88" s="2"/>
      <c r="BL88" s="2"/>
      <c r="BM88" s="2"/>
      <c r="BN88" s="2"/>
      <c r="BO88" s="2"/>
      <c r="BP88" s="3"/>
      <c r="BR88" s="20">
        <f ca="1">Table2[[#This Row],[Cars Value]]/Table2[[#This Row],[Cars]]</f>
        <v>8919.7510997230838</v>
      </c>
      <c r="BS88" s="3"/>
      <c r="BT88" s="1">
        <f ca="1">IF(Table2[[#This Row],[Value of Debts]]&gt;$BU$6,1,0)</f>
        <v>0</v>
      </c>
      <c r="BU88" s="2"/>
      <c r="BV88" s="2"/>
      <c r="BW88" s="3"/>
    </row>
    <row r="89" spans="1:75" x14ac:dyDescent="0.25">
      <c r="A89">
        <f t="shared" ca="1" si="29"/>
        <v>1</v>
      </c>
      <c r="B89" t="str">
        <f t="shared" ca="1" si="30"/>
        <v>Male</v>
      </c>
      <c r="C89">
        <f t="shared" ca="1" si="31"/>
        <v>34</v>
      </c>
      <c r="D89">
        <f t="shared" ca="1" si="32"/>
        <v>4</v>
      </c>
      <c r="E89" t="str">
        <f ca="1">_xll.XLOOKUP(D89,$Y$8:$Y$13,$Z$8:$Z$13)</f>
        <v>IT</v>
      </c>
      <c r="F89">
        <f t="shared" ca="1" si="33"/>
        <v>4</v>
      </c>
      <c r="G89" t="str">
        <f ca="1">_xll.XLOOKUP(F89,$AA$8:$AA$12,$AB$8:$AB$12)</f>
        <v>Techical</v>
      </c>
      <c r="H89">
        <f t="shared" ca="1" si="45"/>
        <v>4</v>
      </c>
      <c r="I89">
        <f t="shared" ca="1" si="28"/>
        <v>4</v>
      </c>
      <c r="J89">
        <f t="shared" ca="1" si="34"/>
        <v>63350</v>
      </c>
      <c r="K89">
        <f t="shared" ca="1" si="35"/>
        <v>10</v>
      </c>
      <c r="L89" t="str">
        <f ca="1">_xll.XLOOKUP(K89,$AC$8:$AC$17,$AD$8:$AD$17)</f>
        <v>Osu</v>
      </c>
      <c r="M89">
        <f t="shared" ca="1" si="38"/>
        <v>253400</v>
      </c>
      <c r="N89" s="7">
        <f t="shared" ca="1" si="36"/>
        <v>22160.759157808436</v>
      </c>
      <c r="O89" s="7">
        <f t="shared" ca="1" si="39"/>
        <v>101327.84154113145</v>
      </c>
      <c r="P89">
        <f t="shared" ca="1" si="37"/>
        <v>48849</v>
      </c>
      <c r="Q89" s="7">
        <f t="shared" ca="1" si="40"/>
        <v>74944.989974396274</v>
      </c>
      <c r="R89">
        <f t="shared" ca="1" si="41"/>
        <v>77601.525108882081</v>
      </c>
      <c r="S89" s="7">
        <f t="shared" ca="1" si="42"/>
        <v>432329.36665001349</v>
      </c>
      <c r="T89" s="7">
        <f t="shared" ca="1" si="43"/>
        <v>145954.74913220471</v>
      </c>
      <c r="U89" s="7">
        <f t="shared" ca="1" si="44"/>
        <v>286374.6175178088</v>
      </c>
      <c r="X89" s="1"/>
      <c r="Y89" s="2"/>
      <c r="Z89" s="2"/>
      <c r="AA89" s="2"/>
      <c r="AB89" s="2"/>
      <c r="AC89" s="2"/>
      <c r="AD89" s="2"/>
      <c r="AE89" s="2">
        <f ca="1">IF(Table2[[#This Row],[Gender]]="Male",1,0)</f>
        <v>1</v>
      </c>
      <c r="AF89" s="2">
        <f ca="1">IF(Table2[[#This Row],[Gender]]="Female",1,0)</f>
        <v>0</v>
      </c>
      <c r="AG89" s="2"/>
      <c r="AH89" s="2"/>
      <c r="AI89" s="3"/>
      <c r="AK89" s="1">
        <f ca="1">IF(Table2[[#This Row],[Field of Work]]="Teaching",1,0)</f>
        <v>0</v>
      </c>
      <c r="AL89" s="2">
        <f ca="1">IF(Table2[[#This Row],[Field of Work]]="Agriculture",1,0)</f>
        <v>0</v>
      </c>
      <c r="AM89" s="2">
        <f ca="1">IF(Table2[[#This Row],[Field of Work]]="IT",1,0)</f>
        <v>1</v>
      </c>
      <c r="AN89" s="2">
        <f ca="1">IF(Table2[[#This Row],[Field of Work]]="Construction",1,0)</f>
        <v>0</v>
      </c>
      <c r="AO89" s="2">
        <f ca="1">IF(Table2[[#This Row],[Field of Work]]="Health",1,0)</f>
        <v>0</v>
      </c>
      <c r="AP89" s="2">
        <f ca="1">IF(Table2[[#This Row],[Field of Work]]="General work",1,0)</f>
        <v>0</v>
      </c>
      <c r="AQ89" s="2"/>
      <c r="AR89" s="2"/>
      <c r="AS89" s="2"/>
      <c r="AT89" s="2"/>
      <c r="AU89" s="2"/>
      <c r="AV89" s="3"/>
      <c r="AW89" s="10">
        <f ca="1">IF(Table2[[#This Row],[Residence]]="East Legon",1,0)</f>
        <v>0</v>
      </c>
      <c r="AX89" s="8">
        <f ca="1">IF(Table2[[#This Row],[Residence]]="Trasaco",1,0)</f>
        <v>0</v>
      </c>
      <c r="AY89" s="2">
        <f ca="1">IF(Table2[[#This Row],[Residence]]="North Legon",1,0)</f>
        <v>0</v>
      </c>
      <c r="AZ89" s="2">
        <f ca="1">IF(Table2[[#This Row],[Residence]]="Tema",1,0)</f>
        <v>0</v>
      </c>
      <c r="BA89" s="2">
        <f ca="1">IF(Table2[[#This Row],[Residence]]="Spintex",1,0)</f>
        <v>0</v>
      </c>
      <c r="BB89" s="2">
        <f ca="1">IF(Table2[[#This Row],[Residence]]="Airport Hills",1,0)</f>
        <v>0</v>
      </c>
      <c r="BC89" s="2">
        <f ca="1">IF(Table2[[#This Row],[Residence]]="Oyarifa",1,0)</f>
        <v>0</v>
      </c>
      <c r="BD89" s="2">
        <f ca="1">IF(Table2[[#This Row],[Residence]]="Prampram",1,0)</f>
        <v>0</v>
      </c>
      <c r="BE89" s="2">
        <f ca="1">IF(Table2[[#This Row],[Residence]]="Tse-Addo",1,0)</f>
        <v>0</v>
      </c>
      <c r="BF89" s="2">
        <f ca="1">IF(Table2[[#This Row],[Residence]]="Osu",1,0)</f>
        <v>1</v>
      </c>
      <c r="BG89" s="2"/>
      <c r="BH89" s="2"/>
      <c r="BI89" s="2"/>
      <c r="BJ89" s="2"/>
      <c r="BK89" s="2"/>
      <c r="BL89" s="2"/>
      <c r="BM89" s="2"/>
      <c r="BN89" s="2"/>
      <c r="BO89" s="2"/>
      <c r="BP89" s="3"/>
      <c r="BR89" s="20">
        <f ca="1">Table2[[#This Row],[Cars Value]]/Table2[[#This Row],[Cars]]</f>
        <v>25331.960385282862</v>
      </c>
      <c r="BS89" s="3"/>
      <c r="BT89" s="1">
        <f ca="1">IF(Table2[[#This Row],[Value of Debts]]&gt;$BU$6,1,0)</f>
        <v>1</v>
      </c>
      <c r="BU89" s="2"/>
      <c r="BV89" s="2"/>
      <c r="BW89" s="3"/>
    </row>
    <row r="90" spans="1:75" x14ac:dyDescent="0.25">
      <c r="A90">
        <f t="shared" ca="1" si="29"/>
        <v>2</v>
      </c>
      <c r="B90" t="str">
        <f t="shared" ca="1" si="30"/>
        <v>Female</v>
      </c>
      <c r="C90">
        <f t="shared" ca="1" si="31"/>
        <v>39</v>
      </c>
      <c r="D90">
        <f t="shared" ca="1" si="32"/>
        <v>2</v>
      </c>
      <c r="E90" t="str">
        <f ca="1">_xll.XLOOKUP(D90,$Y$8:$Y$13,$Z$8:$Z$13)</f>
        <v>Construction</v>
      </c>
      <c r="F90">
        <f t="shared" ca="1" si="33"/>
        <v>1</v>
      </c>
      <c r="G90" t="str">
        <f ca="1">_xll.XLOOKUP(F90,$AA$8:$AA$12,$AB$8:$AB$12)</f>
        <v>Highschool</v>
      </c>
      <c r="H90">
        <f t="shared" ca="1" si="45"/>
        <v>1</v>
      </c>
      <c r="I90">
        <f t="shared" ca="1" si="28"/>
        <v>2</v>
      </c>
      <c r="J90">
        <f t="shared" ca="1" si="34"/>
        <v>25959</v>
      </c>
      <c r="K90">
        <f t="shared" ca="1" si="35"/>
        <v>6</v>
      </c>
      <c r="L90" t="str">
        <f ca="1">_xll.XLOOKUP(K90,$AC$8:$AC$17,$AD$8:$AD$17)</f>
        <v>Tse-Addo</v>
      </c>
      <c r="M90">
        <f t="shared" ca="1" si="38"/>
        <v>155754</v>
      </c>
      <c r="N90" s="7">
        <f t="shared" ca="1" si="36"/>
        <v>72388.241872903382</v>
      </c>
      <c r="O90" s="7">
        <f t="shared" ca="1" si="39"/>
        <v>4622.404838829345</v>
      </c>
      <c r="P90">
        <f t="shared" ca="1" si="37"/>
        <v>3973</v>
      </c>
      <c r="Q90" s="7">
        <f t="shared" ca="1" si="40"/>
        <v>2355.1326723465754</v>
      </c>
      <c r="R90">
        <f t="shared" ca="1" si="41"/>
        <v>3397.951336098613</v>
      </c>
      <c r="S90" s="7">
        <f t="shared" ca="1" si="42"/>
        <v>163774.35617492796</v>
      </c>
      <c r="T90" s="7">
        <f t="shared" ca="1" si="43"/>
        <v>78716.374545249957</v>
      </c>
      <c r="U90" s="7">
        <f t="shared" ca="1" si="44"/>
        <v>85057.981629678005</v>
      </c>
      <c r="X90" s="1"/>
      <c r="Y90" s="2"/>
      <c r="Z90" s="2"/>
      <c r="AA90" s="2"/>
      <c r="AB90" s="2"/>
      <c r="AC90" s="2"/>
      <c r="AD90" s="2"/>
      <c r="AE90" s="2">
        <f ca="1">IF(Table2[[#This Row],[Gender]]="Male",1,0)</f>
        <v>0</v>
      </c>
      <c r="AF90" s="2">
        <f ca="1">IF(Table2[[#This Row],[Gender]]="Female",1,0)</f>
        <v>1</v>
      </c>
      <c r="AG90" s="2"/>
      <c r="AH90" s="2"/>
      <c r="AI90" s="3"/>
      <c r="AK90" s="1">
        <f ca="1">IF(Table2[[#This Row],[Field of Work]]="Teaching",1,0)</f>
        <v>0</v>
      </c>
      <c r="AL90" s="2">
        <f ca="1">IF(Table2[[#This Row],[Field of Work]]="Agriculture",1,0)</f>
        <v>0</v>
      </c>
      <c r="AM90" s="2">
        <f ca="1">IF(Table2[[#This Row],[Field of Work]]="IT",1,0)</f>
        <v>0</v>
      </c>
      <c r="AN90" s="2">
        <f ca="1">IF(Table2[[#This Row],[Field of Work]]="Construction",1,0)</f>
        <v>1</v>
      </c>
      <c r="AO90" s="2">
        <f ca="1">IF(Table2[[#This Row],[Field of Work]]="Health",1,0)</f>
        <v>0</v>
      </c>
      <c r="AP90" s="2">
        <f ca="1">IF(Table2[[#This Row],[Field of Work]]="General work",1,0)</f>
        <v>0</v>
      </c>
      <c r="AQ90" s="2"/>
      <c r="AR90" s="2"/>
      <c r="AS90" s="2"/>
      <c r="AT90" s="2"/>
      <c r="AU90" s="2"/>
      <c r="AV90" s="3"/>
      <c r="AW90" s="10">
        <f ca="1">IF(Table2[[#This Row],[Residence]]="East Legon",1,0)</f>
        <v>0</v>
      </c>
      <c r="AX90" s="8">
        <f ca="1">IF(Table2[[#This Row],[Residence]]="Trasaco",1,0)</f>
        <v>0</v>
      </c>
      <c r="AY90" s="2">
        <f ca="1">IF(Table2[[#This Row],[Residence]]="North Legon",1,0)</f>
        <v>0</v>
      </c>
      <c r="AZ90" s="2">
        <f ca="1">IF(Table2[[#This Row],[Residence]]="Tema",1,0)</f>
        <v>0</v>
      </c>
      <c r="BA90" s="2">
        <f ca="1">IF(Table2[[#This Row],[Residence]]="Spintex",1,0)</f>
        <v>0</v>
      </c>
      <c r="BB90" s="2">
        <f ca="1">IF(Table2[[#This Row],[Residence]]="Airport Hills",1,0)</f>
        <v>0</v>
      </c>
      <c r="BC90" s="2">
        <f ca="1">IF(Table2[[#This Row],[Residence]]="Oyarifa",1,0)</f>
        <v>0</v>
      </c>
      <c r="BD90" s="2">
        <f ca="1">IF(Table2[[#This Row],[Residence]]="Prampram",1,0)</f>
        <v>0</v>
      </c>
      <c r="BE90" s="2">
        <f ca="1">IF(Table2[[#This Row],[Residence]]="Tse-Addo",1,0)</f>
        <v>1</v>
      </c>
      <c r="BF90" s="2">
        <f ca="1">IF(Table2[[#This Row],[Residence]]="Osu",1,0)</f>
        <v>0</v>
      </c>
      <c r="BG90" s="2"/>
      <c r="BH90" s="2"/>
      <c r="BI90" s="2"/>
      <c r="BJ90" s="2"/>
      <c r="BK90" s="2"/>
      <c r="BL90" s="2"/>
      <c r="BM90" s="2"/>
      <c r="BN90" s="2"/>
      <c r="BO90" s="2"/>
      <c r="BP90" s="3"/>
      <c r="BR90" s="20">
        <f ca="1">Table2[[#This Row],[Cars Value]]/Table2[[#This Row],[Cars]]</f>
        <v>2311.2024194146725</v>
      </c>
      <c r="BS90" s="3"/>
      <c r="BT90" s="1">
        <f ca="1">IF(Table2[[#This Row],[Value of Debts]]&gt;$BU$6,1,0)</f>
        <v>0</v>
      </c>
      <c r="BU90" s="2"/>
      <c r="BV90" s="2"/>
      <c r="BW90" s="3"/>
    </row>
    <row r="91" spans="1:75" x14ac:dyDescent="0.25">
      <c r="A91">
        <f t="shared" ca="1" si="29"/>
        <v>1</v>
      </c>
      <c r="B91" t="str">
        <f t="shared" ca="1" si="30"/>
        <v>Male</v>
      </c>
      <c r="C91">
        <f t="shared" ca="1" si="31"/>
        <v>37</v>
      </c>
      <c r="D91">
        <f t="shared" ca="1" si="32"/>
        <v>5</v>
      </c>
      <c r="E91" t="str">
        <f ca="1">_xll.XLOOKUP(D91,$Y$8:$Y$13,$Z$8:$Z$13)</f>
        <v>General work</v>
      </c>
      <c r="F91">
        <f t="shared" ca="1" si="33"/>
        <v>2</v>
      </c>
      <c r="G91" t="str">
        <f ca="1">_xll.XLOOKUP(F91,$AA$8:$AA$12,$AB$8:$AB$12)</f>
        <v>College</v>
      </c>
      <c r="H91">
        <f t="shared" ca="1" si="45"/>
        <v>0</v>
      </c>
      <c r="I91">
        <f t="shared" ca="1" si="28"/>
        <v>3</v>
      </c>
      <c r="J91">
        <f t="shared" ca="1" si="34"/>
        <v>57350</v>
      </c>
      <c r="K91">
        <f t="shared" ca="1" si="35"/>
        <v>2</v>
      </c>
      <c r="L91" t="str">
        <f ca="1">_xll.XLOOKUP(K91,$AC$8:$AC$17,$AD$8:$AD$17)</f>
        <v>Trasaco</v>
      </c>
      <c r="M91">
        <f t="shared" ca="1" si="38"/>
        <v>229400</v>
      </c>
      <c r="N91" s="7">
        <f t="shared" ca="1" si="36"/>
        <v>155631.57271511303</v>
      </c>
      <c r="O91" s="7">
        <f t="shared" ca="1" si="39"/>
        <v>16046.751485702462</v>
      </c>
      <c r="P91">
        <f t="shared" ca="1" si="37"/>
        <v>10834</v>
      </c>
      <c r="Q91" s="7">
        <f t="shared" ca="1" si="40"/>
        <v>14061.333887101957</v>
      </c>
      <c r="R91">
        <f t="shared" ca="1" si="41"/>
        <v>43232.000555142833</v>
      </c>
      <c r="S91" s="7">
        <f t="shared" ca="1" si="42"/>
        <v>288678.75204084528</v>
      </c>
      <c r="T91" s="7">
        <f t="shared" ca="1" si="43"/>
        <v>180526.90660221499</v>
      </c>
      <c r="U91" s="7">
        <f t="shared" ca="1" si="44"/>
        <v>108151.84543863029</v>
      </c>
      <c r="X91" s="1"/>
      <c r="Y91" s="2"/>
      <c r="Z91" s="2"/>
      <c r="AA91" s="2"/>
      <c r="AB91" s="2"/>
      <c r="AC91" s="2"/>
      <c r="AD91" s="2"/>
      <c r="AE91" s="2">
        <f ca="1">IF(Table2[[#This Row],[Gender]]="Male",1,0)</f>
        <v>1</v>
      </c>
      <c r="AF91" s="2">
        <f ca="1">IF(Table2[[#This Row],[Gender]]="Female",1,0)</f>
        <v>0</v>
      </c>
      <c r="AG91" s="2"/>
      <c r="AH91" s="2"/>
      <c r="AI91" s="3"/>
      <c r="AK91" s="1">
        <f ca="1">IF(Table2[[#This Row],[Field of Work]]="Teaching",1,0)</f>
        <v>0</v>
      </c>
      <c r="AL91" s="2">
        <f ca="1">IF(Table2[[#This Row],[Field of Work]]="Agriculture",1,0)</f>
        <v>0</v>
      </c>
      <c r="AM91" s="2">
        <f ca="1">IF(Table2[[#This Row],[Field of Work]]="IT",1,0)</f>
        <v>0</v>
      </c>
      <c r="AN91" s="2">
        <f ca="1">IF(Table2[[#This Row],[Field of Work]]="Construction",1,0)</f>
        <v>0</v>
      </c>
      <c r="AO91" s="2">
        <f ca="1">IF(Table2[[#This Row],[Field of Work]]="Health",1,0)</f>
        <v>0</v>
      </c>
      <c r="AP91" s="2">
        <f ca="1">IF(Table2[[#This Row],[Field of Work]]="General work",1,0)</f>
        <v>1</v>
      </c>
      <c r="AQ91" s="2"/>
      <c r="AR91" s="2"/>
      <c r="AS91" s="2"/>
      <c r="AT91" s="2"/>
      <c r="AU91" s="2"/>
      <c r="AV91" s="3"/>
      <c r="AW91" s="10">
        <f ca="1">IF(Table2[[#This Row],[Residence]]="East Legon",1,0)</f>
        <v>0</v>
      </c>
      <c r="AX91" s="8">
        <f ca="1">IF(Table2[[#This Row],[Residence]]="Trasaco",1,0)</f>
        <v>1</v>
      </c>
      <c r="AY91" s="2">
        <f ca="1">IF(Table2[[#This Row],[Residence]]="North Legon",1,0)</f>
        <v>0</v>
      </c>
      <c r="AZ91" s="2">
        <f ca="1">IF(Table2[[#This Row],[Residence]]="Tema",1,0)</f>
        <v>0</v>
      </c>
      <c r="BA91" s="2">
        <f ca="1">IF(Table2[[#This Row],[Residence]]="Spintex",1,0)</f>
        <v>0</v>
      </c>
      <c r="BB91" s="2">
        <f ca="1">IF(Table2[[#This Row],[Residence]]="Airport Hills",1,0)</f>
        <v>0</v>
      </c>
      <c r="BC91" s="2">
        <f ca="1">IF(Table2[[#This Row],[Residence]]="Oyarifa",1,0)</f>
        <v>0</v>
      </c>
      <c r="BD91" s="2">
        <f ca="1">IF(Table2[[#This Row],[Residence]]="Prampram",1,0)</f>
        <v>0</v>
      </c>
      <c r="BE91" s="2">
        <f ca="1">IF(Table2[[#This Row],[Residence]]="Tse-Addo",1,0)</f>
        <v>0</v>
      </c>
      <c r="BF91" s="2">
        <f ca="1">IF(Table2[[#This Row],[Residence]]="Osu",1,0)</f>
        <v>0</v>
      </c>
      <c r="BG91" s="2"/>
      <c r="BH91" s="2"/>
      <c r="BI91" s="2"/>
      <c r="BJ91" s="2"/>
      <c r="BK91" s="2"/>
      <c r="BL91" s="2"/>
      <c r="BM91" s="2"/>
      <c r="BN91" s="2"/>
      <c r="BO91" s="2"/>
      <c r="BP91" s="3"/>
      <c r="BR91" s="20">
        <f ca="1">Table2[[#This Row],[Cars Value]]/Table2[[#This Row],[Cars]]</f>
        <v>5348.9171619008202</v>
      </c>
      <c r="BS91" s="3"/>
      <c r="BT91" s="1">
        <f ca="1">IF(Table2[[#This Row],[Value of Debts]]&gt;$BU$6,1,0)</f>
        <v>1</v>
      </c>
      <c r="BU91" s="2"/>
      <c r="BV91" s="2"/>
      <c r="BW91" s="3"/>
    </row>
    <row r="92" spans="1:75" x14ac:dyDescent="0.25">
      <c r="A92">
        <f t="shared" ca="1" si="29"/>
        <v>1</v>
      </c>
      <c r="B92" t="str">
        <f t="shared" ca="1" si="30"/>
        <v>Male</v>
      </c>
      <c r="C92">
        <f t="shared" ca="1" si="31"/>
        <v>42</v>
      </c>
      <c r="D92">
        <f t="shared" ca="1" si="32"/>
        <v>2</v>
      </c>
      <c r="E92" t="str">
        <f ca="1">_xll.XLOOKUP(D92,$Y$8:$Y$13,$Z$8:$Z$13)</f>
        <v>Construction</v>
      </c>
      <c r="F92">
        <f t="shared" ca="1" si="33"/>
        <v>3</v>
      </c>
      <c r="G92" t="str">
        <f ca="1">_xll.XLOOKUP(F92,$AA$8:$AA$12,$AB$8:$AB$12)</f>
        <v>University</v>
      </c>
      <c r="H92">
        <f t="shared" ca="1" si="45"/>
        <v>2</v>
      </c>
      <c r="I92">
        <f t="shared" ca="1" si="28"/>
        <v>4</v>
      </c>
      <c r="J92">
        <f t="shared" ca="1" si="34"/>
        <v>65696</v>
      </c>
      <c r="K92">
        <f t="shared" ca="1" si="35"/>
        <v>6</v>
      </c>
      <c r="L92" t="str">
        <f ca="1">_xll.XLOOKUP(K92,$AC$8:$AC$17,$AD$8:$AD$17)</f>
        <v>Tse-Addo</v>
      </c>
      <c r="M92">
        <f t="shared" ca="1" si="38"/>
        <v>394176</v>
      </c>
      <c r="N92" s="7">
        <f t="shared" ca="1" si="36"/>
        <v>12613.1633212043</v>
      </c>
      <c r="O92" s="7">
        <f t="shared" ca="1" si="39"/>
        <v>56680.204173052254</v>
      </c>
      <c r="P92">
        <f t="shared" ca="1" si="37"/>
        <v>15039</v>
      </c>
      <c r="Q92" s="7">
        <f t="shared" ca="1" si="40"/>
        <v>31168.08654449114</v>
      </c>
      <c r="R92">
        <f t="shared" ca="1" si="41"/>
        <v>31451.194485403721</v>
      </c>
      <c r="S92" s="7">
        <f t="shared" ca="1" si="42"/>
        <v>482307.39865845599</v>
      </c>
      <c r="T92" s="7">
        <f t="shared" ca="1" si="43"/>
        <v>58820.249865695441</v>
      </c>
      <c r="U92" s="7">
        <f t="shared" ca="1" si="44"/>
        <v>423487.14879276056</v>
      </c>
      <c r="X92" s="1"/>
      <c r="Y92" s="2"/>
      <c r="Z92" s="2"/>
      <c r="AA92" s="2"/>
      <c r="AB92" s="2"/>
      <c r="AC92" s="2"/>
      <c r="AD92" s="2"/>
      <c r="AE92" s="2">
        <f ca="1">IF(Table2[[#This Row],[Gender]]="Male",1,0)</f>
        <v>1</v>
      </c>
      <c r="AF92" s="2">
        <f ca="1">IF(Table2[[#This Row],[Gender]]="Female",1,0)</f>
        <v>0</v>
      </c>
      <c r="AG92" s="2"/>
      <c r="AH92" s="2"/>
      <c r="AI92" s="3"/>
      <c r="AK92" s="1">
        <f ca="1">IF(Table2[[#This Row],[Field of Work]]="Teaching",1,0)</f>
        <v>0</v>
      </c>
      <c r="AL92" s="2">
        <f ca="1">IF(Table2[[#This Row],[Field of Work]]="Agriculture",1,0)</f>
        <v>0</v>
      </c>
      <c r="AM92" s="2">
        <f ca="1">IF(Table2[[#This Row],[Field of Work]]="IT",1,0)</f>
        <v>0</v>
      </c>
      <c r="AN92" s="2">
        <f ca="1">IF(Table2[[#This Row],[Field of Work]]="Construction",1,0)</f>
        <v>1</v>
      </c>
      <c r="AO92" s="2">
        <f ca="1">IF(Table2[[#This Row],[Field of Work]]="Health",1,0)</f>
        <v>0</v>
      </c>
      <c r="AP92" s="2">
        <f ca="1">IF(Table2[[#This Row],[Field of Work]]="General work",1,0)</f>
        <v>0</v>
      </c>
      <c r="AQ92" s="2"/>
      <c r="AR92" s="2"/>
      <c r="AS92" s="2"/>
      <c r="AT92" s="2"/>
      <c r="AU92" s="2"/>
      <c r="AV92" s="3"/>
      <c r="AW92" s="10">
        <f ca="1">IF(Table2[[#This Row],[Residence]]="East Legon",1,0)</f>
        <v>0</v>
      </c>
      <c r="AX92" s="8">
        <f ca="1">IF(Table2[[#This Row],[Residence]]="Trasaco",1,0)</f>
        <v>0</v>
      </c>
      <c r="AY92" s="2">
        <f ca="1">IF(Table2[[#This Row],[Residence]]="North Legon",1,0)</f>
        <v>0</v>
      </c>
      <c r="AZ92" s="2">
        <f ca="1">IF(Table2[[#This Row],[Residence]]="Tema",1,0)</f>
        <v>0</v>
      </c>
      <c r="BA92" s="2">
        <f ca="1">IF(Table2[[#This Row],[Residence]]="Spintex",1,0)</f>
        <v>0</v>
      </c>
      <c r="BB92" s="2">
        <f ca="1">IF(Table2[[#This Row],[Residence]]="Airport Hills",1,0)</f>
        <v>0</v>
      </c>
      <c r="BC92" s="2">
        <f ca="1">IF(Table2[[#This Row],[Residence]]="Oyarifa",1,0)</f>
        <v>0</v>
      </c>
      <c r="BD92" s="2">
        <f ca="1">IF(Table2[[#This Row],[Residence]]="Prampram",1,0)</f>
        <v>0</v>
      </c>
      <c r="BE92" s="2">
        <f ca="1">IF(Table2[[#This Row],[Residence]]="Tse-Addo",1,0)</f>
        <v>1</v>
      </c>
      <c r="BF92" s="2">
        <f ca="1">IF(Table2[[#This Row],[Residence]]="Osu",1,0)</f>
        <v>0</v>
      </c>
      <c r="BG92" s="2"/>
      <c r="BH92" s="2"/>
      <c r="BI92" s="2"/>
      <c r="BJ92" s="2"/>
      <c r="BK92" s="2"/>
      <c r="BL92" s="2"/>
      <c r="BM92" s="2"/>
      <c r="BN92" s="2"/>
      <c r="BO92" s="2"/>
      <c r="BP92" s="3"/>
      <c r="BR92" s="20">
        <f ca="1">Table2[[#This Row],[Cars Value]]/Table2[[#This Row],[Cars]]</f>
        <v>14170.051043263064</v>
      </c>
      <c r="BS92" s="3"/>
      <c r="BT92" s="1">
        <f ca="1">IF(Table2[[#This Row],[Value of Debts]]&gt;$BU$6,1,0)</f>
        <v>0</v>
      </c>
      <c r="BU92" s="2"/>
      <c r="BV92" s="2"/>
      <c r="BW92" s="3"/>
    </row>
    <row r="93" spans="1:75" x14ac:dyDescent="0.25">
      <c r="A93">
        <f t="shared" ca="1" si="29"/>
        <v>2</v>
      </c>
      <c r="B93" t="str">
        <f t="shared" ca="1" si="30"/>
        <v>Female</v>
      </c>
      <c r="C93">
        <f t="shared" ca="1" si="31"/>
        <v>33</v>
      </c>
      <c r="D93">
        <f t="shared" ca="1" si="32"/>
        <v>6</v>
      </c>
      <c r="E93" t="str">
        <f ca="1">_xll.XLOOKUP(D93,$Y$8:$Y$13,$Z$8:$Z$13)</f>
        <v>Agriculture</v>
      </c>
      <c r="F93">
        <f t="shared" ca="1" si="33"/>
        <v>2</v>
      </c>
      <c r="G93" t="str">
        <f ca="1">_xll.XLOOKUP(F93,$AA$8:$AA$12,$AB$8:$AB$12)</f>
        <v>College</v>
      </c>
      <c r="H93">
        <f t="shared" ca="1" si="45"/>
        <v>4</v>
      </c>
      <c r="I93">
        <f t="shared" ca="1" si="28"/>
        <v>3</v>
      </c>
      <c r="J93">
        <f t="shared" ca="1" si="34"/>
        <v>87087</v>
      </c>
      <c r="K93">
        <f t="shared" ca="1" si="35"/>
        <v>6</v>
      </c>
      <c r="L93" t="str">
        <f ca="1">_xll.XLOOKUP(K93,$AC$8:$AC$17,$AD$8:$AD$17)</f>
        <v>Tse-Addo</v>
      </c>
      <c r="M93">
        <f t="shared" ca="1" si="38"/>
        <v>522522</v>
      </c>
      <c r="N93" s="7">
        <f t="shared" ca="1" si="36"/>
        <v>167890.68968932435</v>
      </c>
      <c r="O93" s="7">
        <f t="shared" ca="1" si="39"/>
        <v>87170.368128214483</v>
      </c>
      <c r="P93">
        <f t="shared" ca="1" si="37"/>
        <v>46592</v>
      </c>
      <c r="Q93" s="7">
        <f t="shared" ca="1" si="40"/>
        <v>134919.70734236116</v>
      </c>
      <c r="R93">
        <f t="shared" ca="1" si="41"/>
        <v>18031.120885797471</v>
      </c>
      <c r="S93" s="7">
        <f t="shared" ca="1" si="42"/>
        <v>627723.48901401192</v>
      </c>
      <c r="T93" s="7">
        <f t="shared" ca="1" si="43"/>
        <v>349402.39703168551</v>
      </c>
      <c r="U93" s="7">
        <f t="shared" ca="1" si="44"/>
        <v>278321.09198232641</v>
      </c>
      <c r="X93" s="1"/>
      <c r="Y93" s="2"/>
      <c r="Z93" s="2"/>
      <c r="AA93" s="2"/>
      <c r="AB93" s="2"/>
      <c r="AC93" s="2"/>
      <c r="AD93" s="2"/>
      <c r="AE93" s="2">
        <f ca="1">IF(Table2[[#This Row],[Gender]]="Male",1,0)</f>
        <v>0</v>
      </c>
      <c r="AF93" s="2">
        <f ca="1">IF(Table2[[#This Row],[Gender]]="Female",1,0)</f>
        <v>1</v>
      </c>
      <c r="AG93" s="2"/>
      <c r="AH93" s="2"/>
      <c r="AI93" s="3"/>
      <c r="AK93" s="1">
        <f ca="1">IF(Table2[[#This Row],[Field of Work]]="Teaching",1,0)</f>
        <v>0</v>
      </c>
      <c r="AL93" s="2">
        <f ca="1">IF(Table2[[#This Row],[Field of Work]]="Agriculture",1,0)</f>
        <v>1</v>
      </c>
      <c r="AM93" s="2">
        <f ca="1">IF(Table2[[#This Row],[Field of Work]]="IT",1,0)</f>
        <v>0</v>
      </c>
      <c r="AN93" s="2">
        <f ca="1">IF(Table2[[#This Row],[Field of Work]]="Construction",1,0)</f>
        <v>0</v>
      </c>
      <c r="AO93" s="2">
        <f ca="1">IF(Table2[[#This Row],[Field of Work]]="Health",1,0)</f>
        <v>0</v>
      </c>
      <c r="AP93" s="2">
        <f ca="1">IF(Table2[[#This Row],[Field of Work]]="General work",1,0)</f>
        <v>0</v>
      </c>
      <c r="AQ93" s="2"/>
      <c r="AR93" s="2"/>
      <c r="AS93" s="2"/>
      <c r="AT93" s="2"/>
      <c r="AU93" s="2"/>
      <c r="AV93" s="3"/>
      <c r="AW93" s="10">
        <f ca="1">IF(Table2[[#This Row],[Residence]]="East Legon",1,0)</f>
        <v>0</v>
      </c>
      <c r="AX93" s="8">
        <f ca="1">IF(Table2[[#This Row],[Residence]]="Trasaco",1,0)</f>
        <v>0</v>
      </c>
      <c r="AY93" s="2">
        <f ca="1">IF(Table2[[#This Row],[Residence]]="North Legon",1,0)</f>
        <v>0</v>
      </c>
      <c r="AZ93" s="2">
        <f ca="1">IF(Table2[[#This Row],[Residence]]="Tema",1,0)</f>
        <v>0</v>
      </c>
      <c r="BA93" s="2">
        <f ca="1">IF(Table2[[#This Row],[Residence]]="Spintex",1,0)</f>
        <v>0</v>
      </c>
      <c r="BB93" s="2">
        <f ca="1">IF(Table2[[#This Row],[Residence]]="Airport Hills",1,0)</f>
        <v>0</v>
      </c>
      <c r="BC93" s="2">
        <f ca="1">IF(Table2[[#This Row],[Residence]]="Oyarifa",1,0)</f>
        <v>0</v>
      </c>
      <c r="BD93" s="2">
        <f ca="1">IF(Table2[[#This Row],[Residence]]="Prampram",1,0)</f>
        <v>0</v>
      </c>
      <c r="BE93" s="2">
        <f ca="1">IF(Table2[[#This Row],[Residence]]="Tse-Addo",1,0)</f>
        <v>1</v>
      </c>
      <c r="BF93" s="2">
        <f ca="1">IF(Table2[[#This Row],[Residence]]="Osu",1,0)</f>
        <v>0</v>
      </c>
      <c r="BG93" s="2"/>
      <c r="BH93" s="2"/>
      <c r="BI93" s="2"/>
      <c r="BJ93" s="2"/>
      <c r="BK93" s="2"/>
      <c r="BL93" s="2"/>
      <c r="BM93" s="2"/>
      <c r="BN93" s="2"/>
      <c r="BO93" s="2"/>
      <c r="BP93" s="3"/>
      <c r="BR93" s="20">
        <f ca="1">Table2[[#This Row],[Cars Value]]/Table2[[#This Row],[Cars]]</f>
        <v>29056.789376071494</v>
      </c>
      <c r="BS93" s="3"/>
      <c r="BT93" s="1">
        <f ca="1">IF(Table2[[#This Row],[Value of Debts]]&gt;$BU$6,1,0)</f>
        <v>1</v>
      </c>
      <c r="BU93" s="2"/>
      <c r="BV93" s="2"/>
      <c r="BW93" s="3"/>
    </row>
    <row r="94" spans="1:75" x14ac:dyDescent="0.25">
      <c r="A94">
        <f t="shared" ca="1" si="29"/>
        <v>2</v>
      </c>
      <c r="B94" t="str">
        <f t="shared" ca="1" si="30"/>
        <v>Female</v>
      </c>
      <c r="C94">
        <f t="shared" ca="1" si="31"/>
        <v>30</v>
      </c>
      <c r="D94">
        <f t="shared" ca="1" si="32"/>
        <v>3</v>
      </c>
      <c r="E94" t="str">
        <f ca="1">_xll.XLOOKUP(D94,$Y$8:$Y$13,$Z$8:$Z$13)</f>
        <v>Teaching</v>
      </c>
      <c r="F94">
        <f t="shared" ca="1" si="33"/>
        <v>3</v>
      </c>
      <c r="G94" t="str">
        <f ca="1">_xll.XLOOKUP(F94,$AA$8:$AA$12,$AB$8:$AB$12)</f>
        <v>University</v>
      </c>
      <c r="H94">
        <f t="shared" ca="1" si="45"/>
        <v>0</v>
      </c>
      <c r="I94">
        <f t="shared" ca="1" si="28"/>
        <v>3</v>
      </c>
      <c r="J94">
        <f t="shared" ca="1" si="34"/>
        <v>34229</v>
      </c>
      <c r="K94">
        <f t="shared" ca="1" si="35"/>
        <v>7</v>
      </c>
      <c r="L94" t="str">
        <f ca="1">_xll.XLOOKUP(K94,$AC$8:$AC$17,$AD$8:$AD$17)</f>
        <v>Tema</v>
      </c>
      <c r="M94">
        <f t="shared" ca="1" si="38"/>
        <v>136916</v>
      </c>
      <c r="N94" s="7">
        <f t="shared" ca="1" si="36"/>
        <v>109932.60733597373</v>
      </c>
      <c r="O94" s="7">
        <f t="shared" ca="1" si="39"/>
        <v>42315.181603939986</v>
      </c>
      <c r="P94">
        <f t="shared" ca="1" si="37"/>
        <v>6029</v>
      </c>
      <c r="Q94" s="7">
        <f t="shared" ca="1" si="40"/>
        <v>50396.772381955292</v>
      </c>
      <c r="R94">
        <f t="shared" ca="1" si="41"/>
        <v>23147.951509694016</v>
      </c>
      <c r="S94" s="7">
        <f t="shared" ca="1" si="42"/>
        <v>202379.13311363399</v>
      </c>
      <c r="T94" s="7">
        <f t="shared" ca="1" si="43"/>
        <v>166358.37971792903</v>
      </c>
      <c r="U94" s="7">
        <f t="shared" ca="1" si="44"/>
        <v>36020.75339570496</v>
      </c>
      <c r="X94" s="1"/>
      <c r="Y94" s="2"/>
      <c r="Z94" s="2"/>
      <c r="AA94" s="2"/>
      <c r="AB94" s="2"/>
      <c r="AC94" s="2"/>
      <c r="AD94" s="2"/>
      <c r="AE94" s="2">
        <f ca="1">IF(Table2[[#This Row],[Gender]]="Male",1,0)</f>
        <v>0</v>
      </c>
      <c r="AF94" s="2">
        <f ca="1">IF(Table2[[#This Row],[Gender]]="Female",1,0)</f>
        <v>1</v>
      </c>
      <c r="AG94" s="2"/>
      <c r="AH94" s="2"/>
      <c r="AI94" s="3"/>
      <c r="AK94" s="1">
        <f ca="1">IF(Table2[[#This Row],[Field of Work]]="Teaching",1,0)</f>
        <v>1</v>
      </c>
      <c r="AL94" s="2">
        <f ca="1">IF(Table2[[#This Row],[Field of Work]]="Agriculture",1,0)</f>
        <v>0</v>
      </c>
      <c r="AM94" s="2">
        <f ca="1">IF(Table2[[#This Row],[Field of Work]]="IT",1,0)</f>
        <v>0</v>
      </c>
      <c r="AN94" s="2">
        <f ca="1">IF(Table2[[#This Row],[Field of Work]]="Construction",1,0)</f>
        <v>0</v>
      </c>
      <c r="AO94" s="2">
        <f ca="1">IF(Table2[[#This Row],[Field of Work]]="Health",1,0)</f>
        <v>0</v>
      </c>
      <c r="AP94" s="2">
        <f ca="1">IF(Table2[[#This Row],[Field of Work]]="General work",1,0)</f>
        <v>0</v>
      </c>
      <c r="AQ94" s="2"/>
      <c r="AR94" s="2"/>
      <c r="AS94" s="2"/>
      <c r="AT94" s="2"/>
      <c r="AU94" s="2"/>
      <c r="AV94" s="3"/>
      <c r="AW94" s="10">
        <f ca="1">IF(Table2[[#This Row],[Residence]]="East Legon",1,0)</f>
        <v>0</v>
      </c>
      <c r="AX94" s="8">
        <f ca="1">IF(Table2[[#This Row],[Residence]]="Trasaco",1,0)</f>
        <v>0</v>
      </c>
      <c r="AY94" s="2">
        <f ca="1">IF(Table2[[#This Row],[Residence]]="North Legon",1,0)</f>
        <v>0</v>
      </c>
      <c r="AZ94" s="2">
        <f ca="1">IF(Table2[[#This Row],[Residence]]="Tema",1,0)</f>
        <v>1</v>
      </c>
      <c r="BA94" s="2">
        <f ca="1">IF(Table2[[#This Row],[Residence]]="Spintex",1,0)</f>
        <v>0</v>
      </c>
      <c r="BB94" s="2">
        <f ca="1">IF(Table2[[#This Row],[Residence]]="Airport Hills",1,0)</f>
        <v>0</v>
      </c>
      <c r="BC94" s="2">
        <f ca="1">IF(Table2[[#This Row],[Residence]]="Oyarifa",1,0)</f>
        <v>0</v>
      </c>
      <c r="BD94" s="2">
        <f ca="1">IF(Table2[[#This Row],[Residence]]="Prampram",1,0)</f>
        <v>0</v>
      </c>
      <c r="BE94" s="2">
        <f ca="1">IF(Table2[[#This Row],[Residence]]="Tse-Addo",1,0)</f>
        <v>0</v>
      </c>
      <c r="BF94" s="2">
        <f ca="1">IF(Table2[[#This Row],[Residence]]="Osu",1,0)</f>
        <v>0</v>
      </c>
      <c r="BG94" s="2"/>
      <c r="BH94" s="2"/>
      <c r="BI94" s="2"/>
      <c r="BJ94" s="2"/>
      <c r="BK94" s="2"/>
      <c r="BL94" s="2"/>
      <c r="BM94" s="2"/>
      <c r="BN94" s="2"/>
      <c r="BO94" s="2"/>
      <c r="BP94" s="3"/>
      <c r="BR94" s="20">
        <f ca="1">Table2[[#This Row],[Cars Value]]/Table2[[#This Row],[Cars]]</f>
        <v>14105.060534646662</v>
      </c>
      <c r="BS94" s="3"/>
      <c r="BT94" s="1">
        <f ca="1">IF(Table2[[#This Row],[Value of Debts]]&gt;$BU$6,1,0)</f>
        <v>1</v>
      </c>
      <c r="BU94" s="2"/>
      <c r="BV94" s="2"/>
      <c r="BW94" s="3"/>
    </row>
    <row r="95" spans="1:75" x14ac:dyDescent="0.25">
      <c r="A95">
        <f t="shared" ca="1" si="29"/>
        <v>1</v>
      </c>
      <c r="B95" t="str">
        <f t="shared" ca="1" si="30"/>
        <v>Male</v>
      </c>
      <c r="C95">
        <f t="shared" ca="1" si="31"/>
        <v>48</v>
      </c>
      <c r="D95">
        <f t="shared" ca="1" si="32"/>
        <v>5</v>
      </c>
      <c r="E95" t="str">
        <f ca="1">_xll.XLOOKUP(D95,$Y$8:$Y$13,$Z$8:$Z$13)</f>
        <v>General work</v>
      </c>
      <c r="F95">
        <f t="shared" ca="1" si="33"/>
        <v>1</v>
      </c>
      <c r="G95" t="str">
        <f ca="1">_xll.XLOOKUP(F95,$AA$8:$AA$12,$AB$8:$AB$12)</f>
        <v>Highschool</v>
      </c>
      <c r="H95">
        <f t="shared" ca="1" si="45"/>
        <v>4</v>
      </c>
      <c r="I95">
        <f t="shared" ca="1" si="28"/>
        <v>1</v>
      </c>
      <c r="J95">
        <f t="shared" ca="1" si="34"/>
        <v>88376</v>
      </c>
      <c r="K95">
        <f t="shared" ca="1" si="35"/>
        <v>1</v>
      </c>
      <c r="L95" t="str">
        <f ca="1">_xll.XLOOKUP(K95,$AC$8:$AC$17,$AD$8:$AD$17)</f>
        <v>East Legon</v>
      </c>
      <c r="M95">
        <f t="shared" ca="1" si="38"/>
        <v>353504</v>
      </c>
      <c r="N95" s="7">
        <f t="shared" ca="1" si="36"/>
        <v>223432.76770221017</v>
      </c>
      <c r="O95" s="7">
        <f t="shared" ca="1" si="39"/>
        <v>14839.6389790458</v>
      </c>
      <c r="P95">
        <f t="shared" ca="1" si="37"/>
        <v>2600</v>
      </c>
      <c r="Q95" s="7">
        <f t="shared" ca="1" si="40"/>
        <v>55409.194292888016</v>
      </c>
      <c r="R95">
        <f t="shared" ca="1" si="41"/>
        <v>36161.104203241477</v>
      </c>
      <c r="S95" s="7">
        <f t="shared" ca="1" si="42"/>
        <v>404504.74318228726</v>
      </c>
      <c r="T95" s="7">
        <f t="shared" ca="1" si="43"/>
        <v>281441.96199509816</v>
      </c>
      <c r="U95" s="7">
        <f t="shared" ca="1" si="44"/>
        <v>123062.7811871891</v>
      </c>
      <c r="X95" s="1"/>
      <c r="Y95" s="2"/>
      <c r="Z95" s="2"/>
      <c r="AA95" s="2"/>
      <c r="AB95" s="2"/>
      <c r="AC95" s="2"/>
      <c r="AD95" s="2"/>
      <c r="AE95" s="2">
        <f ca="1">IF(Table2[[#This Row],[Gender]]="Male",1,0)</f>
        <v>1</v>
      </c>
      <c r="AF95" s="2">
        <f ca="1">IF(Table2[[#This Row],[Gender]]="Female",1,0)</f>
        <v>0</v>
      </c>
      <c r="AG95" s="2"/>
      <c r="AH95" s="2"/>
      <c r="AI95" s="3"/>
      <c r="AK95" s="1">
        <f ca="1">IF(Table2[[#This Row],[Field of Work]]="Teaching",1,0)</f>
        <v>0</v>
      </c>
      <c r="AL95" s="2">
        <f ca="1">IF(Table2[[#This Row],[Field of Work]]="Agriculture",1,0)</f>
        <v>0</v>
      </c>
      <c r="AM95" s="2">
        <f ca="1">IF(Table2[[#This Row],[Field of Work]]="IT",1,0)</f>
        <v>0</v>
      </c>
      <c r="AN95" s="2">
        <f ca="1">IF(Table2[[#This Row],[Field of Work]]="Construction",1,0)</f>
        <v>0</v>
      </c>
      <c r="AO95" s="2">
        <f ca="1">IF(Table2[[#This Row],[Field of Work]]="Health",1,0)</f>
        <v>0</v>
      </c>
      <c r="AP95" s="2">
        <f ca="1">IF(Table2[[#This Row],[Field of Work]]="General work",1,0)</f>
        <v>1</v>
      </c>
      <c r="AQ95" s="2"/>
      <c r="AR95" s="2"/>
      <c r="AS95" s="2"/>
      <c r="AT95" s="2"/>
      <c r="AU95" s="2"/>
      <c r="AV95" s="3"/>
      <c r="AW95" s="10">
        <f ca="1">IF(Table2[[#This Row],[Residence]]="East Legon",1,0)</f>
        <v>1</v>
      </c>
      <c r="AX95" s="8">
        <f ca="1">IF(Table2[[#This Row],[Residence]]="Trasaco",1,0)</f>
        <v>0</v>
      </c>
      <c r="AY95" s="2">
        <f ca="1">IF(Table2[[#This Row],[Residence]]="North Legon",1,0)</f>
        <v>0</v>
      </c>
      <c r="AZ95" s="2">
        <f ca="1">IF(Table2[[#This Row],[Residence]]="Tema",1,0)</f>
        <v>0</v>
      </c>
      <c r="BA95" s="2">
        <f ca="1">IF(Table2[[#This Row],[Residence]]="Spintex",1,0)</f>
        <v>0</v>
      </c>
      <c r="BB95" s="2">
        <f ca="1">IF(Table2[[#This Row],[Residence]]="Airport Hills",1,0)</f>
        <v>0</v>
      </c>
      <c r="BC95" s="2">
        <f ca="1">IF(Table2[[#This Row],[Residence]]="Oyarifa",1,0)</f>
        <v>0</v>
      </c>
      <c r="BD95" s="2">
        <f ca="1">IF(Table2[[#This Row],[Residence]]="Prampram",1,0)</f>
        <v>0</v>
      </c>
      <c r="BE95" s="2">
        <f ca="1">IF(Table2[[#This Row],[Residence]]="Tse-Addo",1,0)</f>
        <v>0</v>
      </c>
      <c r="BF95" s="2">
        <f ca="1">IF(Table2[[#This Row],[Residence]]="Osu",1,0)</f>
        <v>0</v>
      </c>
      <c r="BG95" s="2"/>
      <c r="BH95" s="2"/>
      <c r="BI95" s="2"/>
      <c r="BJ95" s="2"/>
      <c r="BK95" s="2"/>
      <c r="BL95" s="2"/>
      <c r="BM95" s="2"/>
      <c r="BN95" s="2"/>
      <c r="BO95" s="2"/>
      <c r="BP95" s="3"/>
      <c r="BR95" s="20">
        <f ca="1">Table2[[#This Row],[Cars Value]]/Table2[[#This Row],[Cars]]</f>
        <v>14839.6389790458</v>
      </c>
      <c r="BS95" s="3"/>
      <c r="BT95" s="1">
        <f ca="1">IF(Table2[[#This Row],[Value of Debts]]&gt;$BU$6,1,0)</f>
        <v>1</v>
      </c>
      <c r="BU95" s="2"/>
      <c r="BV95" s="2"/>
      <c r="BW95" s="3"/>
    </row>
    <row r="96" spans="1:75" x14ac:dyDescent="0.25">
      <c r="A96">
        <f t="shared" ca="1" si="29"/>
        <v>1</v>
      </c>
      <c r="B96" t="str">
        <f t="shared" ca="1" si="30"/>
        <v>Male</v>
      </c>
      <c r="C96">
        <f t="shared" ca="1" si="31"/>
        <v>36</v>
      </c>
      <c r="D96">
        <f t="shared" ca="1" si="32"/>
        <v>4</v>
      </c>
      <c r="E96" t="str">
        <f ca="1">_xll.XLOOKUP(D96,$Y$8:$Y$13,$Z$8:$Z$13)</f>
        <v>IT</v>
      </c>
      <c r="F96">
        <f t="shared" ca="1" si="33"/>
        <v>4</v>
      </c>
      <c r="G96" t="str">
        <f ca="1">_xll.XLOOKUP(F96,$AA$8:$AA$12,$AB$8:$AB$12)</f>
        <v>Techical</v>
      </c>
      <c r="H96">
        <f t="shared" ca="1" si="45"/>
        <v>1</v>
      </c>
      <c r="I96">
        <f t="shared" ca="1" si="28"/>
        <v>2</v>
      </c>
      <c r="J96">
        <f t="shared" ca="1" si="34"/>
        <v>33444</v>
      </c>
      <c r="K96">
        <f t="shared" ca="1" si="35"/>
        <v>9</v>
      </c>
      <c r="L96" t="str">
        <f ca="1">_xll.XLOOKUP(K96,$AC$8:$AC$17,$AD$8:$AD$17)</f>
        <v>Prampram</v>
      </c>
      <c r="M96">
        <f t="shared" ca="1" si="38"/>
        <v>200664</v>
      </c>
      <c r="N96" s="7">
        <f t="shared" ca="1" si="36"/>
        <v>149861.78090207605</v>
      </c>
      <c r="O96" s="7">
        <f t="shared" ca="1" si="39"/>
        <v>28254.47399821522</v>
      </c>
      <c r="P96">
        <f t="shared" ca="1" si="37"/>
        <v>16437</v>
      </c>
      <c r="Q96" s="7">
        <f t="shared" ca="1" si="40"/>
        <v>63729.170069237734</v>
      </c>
      <c r="R96">
        <f t="shared" ca="1" si="41"/>
        <v>6382.5658288149998</v>
      </c>
      <c r="S96" s="7">
        <f t="shared" ca="1" si="42"/>
        <v>235301.03982703021</v>
      </c>
      <c r="T96" s="7">
        <f t="shared" ca="1" si="43"/>
        <v>230027.95097131378</v>
      </c>
      <c r="U96" s="7">
        <f t="shared" ca="1" si="44"/>
        <v>5273.088855716429</v>
      </c>
      <c r="X96" s="1"/>
      <c r="Y96" s="2"/>
      <c r="Z96" s="2"/>
      <c r="AA96" s="2"/>
      <c r="AB96" s="2"/>
      <c r="AC96" s="2"/>
      <c r="AD96" s="2"/>
      <c r="AE96" s="2">
        <f ca="1">IF(Table2[[#This Row],[Gender]]="Male",1,0)</f>
        <v>1</v>
      </c>
      <c r="AF96" s="2">
        <f ca="1">IF(Table2[[#This Row],[Gender]]="Female",1,0)</f>
        <v>0</v>
      </c>
      <c r="AG96" s="2"/>
      <c r="AH96" s="2"/>
      <c r="AI96" s="3"/>
      <c r="AK96" s="1">
        <f ca="1">IF(Table2[[#This Row],[Field of Work]]="Teaching",1,0)</f>
        <v>0</v>
      </c>
      <c r="AL96" s="2">
        <f ca="1">IF(Table2[[#This Row],[Field of Work]]="Agriculture",1,0)</f>
        <v>0</v>
      </c>
      <c r="AM96" s="2">
        <f ca="1">IF(Table2[[#This Row],[Field of Work]]="IT",1,0)</f>
        <v>1</v>
      </c>
      <c r="AN96" s="2">
        <f ca="1">IF(Table2[[#This Row],[Field of Work]]="Construction",1,0)</f>
        <v>0</v>
      </c>
      <c r="AO96" s="2">
        <f ca="1">IF(Table2[[#This Row],[Field of Work]]="Health",1,0)</f>
        <v>0</v>
      </c>
      <c r="AP96" s="2">
        <f ca="1">IF(Table2[[#This Row],[Field of Work]]="General work",1,0)</f>
        <v>0</v>
      </c>
      <c r="AQ96" s="2"/>
      <c r="AR96" s="2"/>
      <c r="AS96" s="2"/>
      <c r="AT96" s="2"/>
      <c r="AU96" s="2"/>
      <c r="AV96" s="3"/>
      <c r="AW96" s="10">
        <f ca="1">IF(Table2[[#This Row],[Residence]]="East Legon",1,0)</f>
        <v>0</v>
      </c>
      <c r="AX96" s="8">
        <f ca="1">IF(Table2[[#This Row],[Residence]]="Trasaco",1,0)</f>
        <v>0</v>
      </c>
      <c r="AY96" s="2">
        <f ca="1">IF(Table2[[#This Row],[Residence]]="North Legon",1,0)</f>
        <v>0</v>
      </c>
      <c r="AZ96" s="2">
        <f ca="1">IF(Table2[[#This Row],[Residence]]="Tema",1,0)</f>
        <v>0</v>
      </c>
      <c r="BA96" s="2">
        <f ca="1">IF(Table2[[#This Row],[Residence]]="Spintex",1,0)</f>
        <v>0</v>
      </c>
      <c r="BB96" s="2">
        <f ca="1">IF(Table2[[#This Row],[Residence]]="Airport Hills",1,0)</f>
        <v>0</v>
      </c>
      <c r="BC96" s="2">
        <f ca="1">IF(Table2[[#This Row],[Residence]]="Oyarifa",1,0)</f>
        <v>0</v>
      </c>
      <c r="BD96" s="2">
        <f ca="1">IF(Table2[[#This Row],[Residence]]="Prampram",1,0)</f>
        <v>1</v>
      </c>
      <c r="BE96" s="2">
        <f ca="1">IF(Table2[[#This Row],[Residence]]="Tse-Addo",1,0)</f>
        <v>0</v>
      </c>
      <c r="BF96" s="2">
        <f ca="1">IF(Table2[[#This Row],[Residence]]="Osu",1,0)</f>
        <v>0</v>
      </c>
      <c r="BG96" s="2"/>
      <c r="BH96" s="2"/>
      <c r="BI96" s="2"/>
      <c r="BJ96" s="2"/>
      <c r="BK96" s="2"/>
      <c r="BL96" s="2"/>
      <c r="BM96" s="2"/>
      <c r="BN96" s="2"/>
      <c r="BO96" s="2"/>
      <c r="BP96" s="3"/>
      <c r="BR96" s="20">
        <f ca="1">Table2[[#This Row],[Cars Value]]/Table2[[#This Row],[Cars]]</f>
        <v>14127.23699910761</v>
      </c>
      <c r="BS96" s="3"/>
      <c r="BT96" s="1">
        <f ca="1">IF(Table2[[#This Row],[Value of Debts]]&gt;$BU$6,1,0)</f>
        <v>1</v>
      </c>
      <c r="BU96" s="2"/>
      <c r="BV96" s="2"/>
      <c r="BW96" s="3"/>
    </row>
    <row r="97" spans="1:75" x14ac:dyDescent="0.25">
      <c r="A97">
        <f t="shared" ca="1" si="29"/>
        <v>2</v>
      </c>
      <c r="B97" t="str">
        <f t="shared" ca="1" si="30"/>
        <v>Female</v>
      </c>
      <c r="C97">
        <f t="shared" ca="1" si="31"/>
        <v>31</v>
      </c>
      <c r="D97">
        <f t="shared" ca="1" si="32"/>
        <v>2</v>
      </c>
      <c r="E97" t="str">
        <f ca="1">_xll.XLOOKUP(D97,$Y$8:$Y$13,$Z$8:$Z$13)</f>
        <v>Construction</v>
      </c>
      <c r="F97">
        <f t="shared" ca="1" si="33"/>
        <v>1</v>
      </c>
      <c r="G97" t="str">
        <f ca="1">_xll.XLOOKUP(F97,$AA$8:$AA$12,$AB$8:$AB$12)</f>
        <v>Highschool</v>
      </c>
      <c r="H97">
        <f t="shared" ca="1" si="45"/>
        <v>2</v>
      </c>
      <c r="I97">
        <f t="shared" ca="1" si="28"/>
        <v>4</v>
      </c>
      <c r="J97">
        <f t="shared" ca="1" si="34"/>
        <v>49258</v>
      </c>
      <c r="K97">
        <f t="shared" ca="1" si="35"/>
        <v>6</v>
      </c>
      <c r="L97" t="str">
        <f ca="1">_xll.XLOOKUP(K97,$AC$8:$AC$17,$AD$8:$AD$17)</f>
        <v>Tse-Addo</v>
      </c>
      <c r="M97">
        <f t="shared" ca="1" si="38"/>
        <v>197032</v>
      </c>
      <c r="N97" s="7">
        <f t="shared" ca="1" si="36"/>
        <v>185379.93358444163</v>
      </c>
      <c r="O97" s="7">
        <f t="shared" ca="1" si="39"/>
        <v>32235.903685370322</v>
      </c>
      <c r="P97">
        <f t="shared" ca="1" si="37"/>
        <v>5514</v>
      </c>
      <c r="Q97" s="7">
        <f t="shared" ca="1" si="40"/>
        <v>95447.882996077198</v>
      </c>
      <c r="R97">
        <f t="shared" ca="1" si="41"/>
        <v>26160.711658734788</v>
      </c>
      <c r="S97" s="7">
        <f t="shared" ca="1" si="42"/>
        <v>255428.61534410511</v>
      </c>
      <c r="T97" s="7">
        <f t="shared" ca="1" si="43"/>
        <v>286341.81658051885</v>
      </c>
      <c r="U97" s="7">
        <f t="shared" ca="1" si="44"/>
        <v>-30913.201236413734</v>
      </c>
      <c r="X97" s="1"/>
      <c r="Y97" s="2"/>
      <c r="Z97" s="2"/>
      <c r="AA97" s="2"/>
      <c r="AB97" s="2"/>
      <c r="AC97" s="2"/>
      <c r="AD97" s="2"/>
      <c r="AE97" s="2">
        <f ca="1">IF(Table2[[#This Row],[Gender]]="Male",1,0)</f>
        <v>0</v>
      </c>
      <c r="AF97" s="2">
        <f ca="1">IF(Table2[[#This Row],[Gender]]="Female",1,0)</f>
        <v>1</v>
      </c>
      <c r="AG97" s="2"/>
      <c r="AH97" s="2"/>
      <c r="AI97" s="3"/>
      <c r="AK97" s="1">
        <f ca="1">IF(Table2[[#This Row],[Field of Work]]="Teaching",1,0)</f>
        <v>0</v>
      </c>
      <c r="AL97" s="2">
        <f ca="1">IF(Table2[[#This Row],[Field of Work]]="Agriculture",1,0)</f>
        <v>0</v>
      </c>
      <c r="AM97" s="2">
        <f ca="1">IF(Table2[[#This Row],[Field of Work]]="IT",1,0)</f>
        <v>0</v>
      </c>
      <c r="AN97" s="2">
        <f ca="1">IF(Table2[[#This Row],[Field of Work]]="Construction",1,0)</f>
        <v>1</v>
      </c>
      <c r="AO97" s="2">
        <f ca="1">IF(Table2[[#This Row],[Field of Work]]="Health",1,0)</f>
        <v>0</v>
      </c>
      <c r="AP97" s="2">
        <f ca="1">IF(Table2[[#This Row],[Field of Work]]="General work",1,0)</f>
        <v>0</v>
      </c>
      <c r="AQ97" s="2"/>
      <c r="AR97" s="2"/>
      <c r="AS97" s="2"/>
      <c r="AT97" s="2"/>
      <c r="AU97" s="2"/>
      <c r="AV97" s="3"/>
      <c r="AW97" s="10">
        <f ca="1">IF(Table2[[#This Row],[Residence]]="East Legon",1,0)</f>
        <v>0</v>
      </c>
      <c r="AX97" s="8">
        <f ca="1">IF(Table2[[#This Row],[Residence]]="Trasaco",1,0)</f>
        <v>0</v>
      </c>
      <c r="AY97" s="2">
        <f ca="1">IF(Table2[[#This Row],[Residence]]="North Legon",1,0)</f>
        <v>0</v>
      </c>
      <c r="AZ97" s="2">
        <f ca="1">IF(Table2[[#This Row],[Residence]]="Tema",1,0)</f>
        <v>0</v>
      </c>
      <c r="BA97" s="2">
        <f ca="1">IF(Table2[[#This Row],[Residence]]="Spintex",1,0)</f>
        <v>0</v>
      </c>
      <c r="BB97" s="2">
        <f ca="1">IF(Table2[[#This Row],[Residence]]="Airport Hills",1,0)</f>
        <v>0</v>
      </c>
      <c r="BC97" s="2">
        <f ca="1">IF(Table2[[#This Row],[Residence]]="Oyarifa",1,0)</f>
        <v>0</v>
      </c>
      <c r="BD97" s="2">
        <f ca="1">IF(Table2[[#This Row],[Residence]]="Prampram",1,0)</f>
        <v>0</v>
      </c>
      <c r="BE97" s="2">
        <f ca="1">IF(Table2[[#This Row],[Residence]]="Tse-Addo",1,0)</f>
        <v>1</v>
      </c>
      <c r="BF97" s="2">
        <f ca="1">IF(Table2[[#This Row],[Residence]]="Osu",1,0)</f>
        <v>0</v>
      </c>
      <c r="BG97" s="2"/>
      <c r="BH97" s="2"/>
      <c r="BI97" s="2"/>
      <c r="BJ97" s="2"/>
      <c r="BK97" s="2"/>
      <c r="BL97" s="2"/>
      <c r="BM97" s="2"/>
      <c r="BN97" s="2"/>
      <c r="BO97" s="2"/>
      <c r="BP97" s="3"/>
      <c r="BR97" s="20">
        <f ca="1">Table2[[#This Row],[Cars Value]]/Table2[[#This Row],[Cars]]</f>
        <v>8058.9759213425805</v>
      </c>
      <c r="BS97" s="3"/>
      <c r="BT97" s="1">
        <f ca="1">IF(Table2[[#This Row],[Value of Debts]]&gt;$BU$6,1,0)</f>
        <v>1</v>
      </c>
      <c r="BU97" s="2"/>
      <c r="BV97" s="2"/>
      <c r="BW97" s="3"/>
    </row>
    <row r="98" spans="1:75" x14ac:dyDescent="0.25">
      <c r="A98">
        <f t="shared" ca="1" si="29"/>
        <v>1</v>
      </c>
      <c r="B98" t="str">
        <f t="shared" ca="1" si="30"/>
        <v>Male</v>
      </c>
      <c r="C98">
        <f t="shared" ca="1" si="31"/>
        <v>31</v>
      </c>
      <c r="D98">
        <f t="shared" ca="1" si="32"/>
        <v>3</v>
      </c>
      <c r="E98" t="str">
        <f ca="1">_xll.XLOOKUP(D98,$Y$8:$Y$13,$Z$8:$Z$13)</f>
        <v>Teaching</v>
      </c>
      <c r="F98">
        <f t="shared" ca="1" si="33"/>
        <v>5</v>
      </c>
      <c r="G98" t="str">
        <f ca="1">_xll.XLOOKUP(F98,$AA$8:$AA$12,$AB$8:$AB$12)</f>
        <v>Other</v>
      </c>
      <c r="H98">
        <f t="shared" ca="1" si="45"/>
        <v>0</v>
      </c>
      <c r="I98">
        <f t="shared" ca="1" si="28"/>
        <v>1</v>
      </c>
      <c r="J98">
        <f t="shared" ca="1" si="34"/>
        <v>65256</v>
      </c>
      <c r="K98">
        <f t="shared" ca="1" si="35"/>
        <v>6</v>
      </c>
      <c r="L98" t="str">
        <f ca="1">_xll.XLOOKUP(K98,$AC$8:$AC$17,$AD$8:$AD$17)</f>
        <v>Tse-Addo</v>
      </c>
      <c r="M98">
        <f t="shared" ca="1" si="38"/>
        <v>195768</v>
      </c>
      <c r="N98" s="7">
        <f t="shared" ca="1" si="36"/>
        <v>152357.33808247108</v>
      </c>
      <c r="O98" s="7">
        <f t="shared" ca="1" si="39"/>
        <v>47594.310865372499</v>
      </c>
      <c r="P98">
        <f t="shared" ca="1" si="37"/>
        <v>11344</v>
      </c>
      <c r="Q98" s="7">
        <f t="shared" ca="1" si="40"/>
        <v>71432.38866821806</v>
      </c>
      <c r="R98">
        <f t="shared" ca="1" si="41"/>
        <v>89694.910861782162</v>
      </c>
      <c r="S98" s="7">
        <f t="shared" ca="1" si="42"/>
        <v>333057.22172715468</v>
      </c>
      <c r="T98" s="7">
        <f t="shared" ca="1" si="43"/>
        <v>235133.72675068915</v>
      </c>
      <c r="U98" s="7">
        <f t="shared" ca="1" si="44"/>
        <v>97923.494976465532</v>
      </c>
      <c r="X98" s="1"/>
      <c r="Y98" s="2"/>
      <c r="Z98" s="2"/>
      <c r="AA98" s="2"/>
      <c r="AB98" s="2"/>
      <c r="AC98" s="2"/>
      <c r="AD98" s="2"/>
      <c r="AE98" s="2">
        <f ca="1">IF(Table2[[#This Row],[Gender]]="Male",1,0)</f>
        <v>1</v>
      </c>
      <c r="AF98" s="2">
        <f ca="1">IF(Table2[[#This Row],[Gender]]="Female",1,0)</f>
        <v>0</v>
      </c>
      <c r="AG98" s="2"/>
      <c r="AH98" s="2"/>
      <c r="AI98" s="3"/>
      <c r="AK98" s="1">
        <f ca="1">IF(Table2[[#This Row],[Field of Work]]="Teaching",1,0)</f>
        <v>1</v>
      </c>
      <c r="AL98" s="2">
        <f ca="1">IF(Table2[[#This Row],[Field of Work]]="Agriculture",1,0)</f>
        <v>0</v>
      </c>
      <c r="AM98" s="2">
        <f ca="1">IF(Table2[[#This Row],[Field of Work]]="IT",1,0)</f>
        <v>0</v>
      </c>
      <c r="AN98" s="2">
        <f ca="1">IF(Table2[[#This Row],[Field of Work]]="Construction",1,0)</f>
        <v>0</v>
      </c>
      <c r="AO98" s="2">
        <f ca="1">IF(Table2[[#This Row],[Field of Work]]="Health",1,0)</f>
        <v>0</v>
      </c>
      <c r="AP98" s="2">
        <f ca="1">IF(Table2[[#This Row],[Field of Work]]="General work",1,0)</f>
        <v>0</v>
      </c>
      <c r="AQ98" s="2"/>
      <c r="AR98" s="2"/>
      <c r="AS98" s="2"/>
      <c r="AT98" s="2"/>
      <c r="AU98" s="2"/>
      <c r="AV98" s="3"/>
      <c r="AW98" s="10">
        <f ca="1">IF(Table2[[#This Row],[Residence]]="East Legon",1,0)</f>
        <v>0</v>
      </c>
      <c r="AX98" s="8">
        <f ca="1">IF(Table2[[#This Row],[Residence]]="Trasaco",1,0)</f>
        <v>0</v>
      </c>
      <c r="AY98" s="2">
        <f ca="1">IF(Table2[[#This Row],[Residence]]="North Legon",1,0)</f>
        <v>0</v>
      </c>
      <c r="AZ98" s="2">
        <f ca="1">IF(Table2[[#This Row],[Residence]]="Tema",1,0)</f>
        <v>0</v>
      </c>
      <c r="BA98" s="2">
        <f ca="1">IF(Table2[[#This Row],[Residence]]="Spintex",1,0)</f>
        <v>0</v>
      </c>
      <c r="BB98" s="2">
        <f ca="1">IF(Table2[[#This Row],[Residence]]="Airport Hills",1,0)</f>
        <v>0</v>
      </c>
      <c r="BC98" s="2">
        <f ca="1">IF(Table2[[#This Row],[Residence]]="Oyarifa",1,0)</f>
        <v>0</v>
      </c>
      <c r="BD98" s="2">
        <f ca="1">IF(Table2[[#This Row],[Residence]]="Prampram",1,0)</f>
        <v>0</v>
      </c>
      <c r="BE98" s="2">
        <f ca="1">IF(Table2[[#This Row],[Residence]]="Tse-Addo",1,0)</f>
        <v>1</v>
      </c>
      <c r="BF98" s="2">
        <f ca="1">IF(Table2[[#This Row],[Residence]]="Osu",1,0)</f>
        <v>0</v>
      </c>
      <c r="BG98" s="2"/>
      <c r="BH98" s="2"/>
      <c r="BI98" s="2"/>
      <c r="BJ98" s="2"/>
      <c r="BK98" s="2"/>
      <c r="BL98" s="2"/>
      <c r="BM98" s="2"/>
      <c r="BN98" s="2"/>
      <c r="BO98" s="2"/>
      <c r="BP98" s="3"/>
      <c r="BR98" s="20">
        <f ca="1">Table2[[#This Row],[Cars Value]]/Table2[[#This Row],[Cars]]</f>
        <v>47594.310865372499</v>
      </c>
      <c r="BS98" s="3"/>
      <c r="BT98" s="1">
        <f ca="1">IF(Table2[[#This Row],[Value of Debts]]&gt;$BU$6,1,0)</f>
        <v>1</v>
      </c>
      <c r="BU98" s="2"/>
      <c r="BV98" s="2"/>
      <c r="BW98" s="3"/>
    </row>
    <row r="99" spans="1:75" x14ac:dyDescent="0.25">
      <c r="A99">
        <f t="shared" ca="1" si="29"/>
        <v>2</v>
      </c>
      <c r="B99" t="str">
        <f t="shared" ca="1" si="30"/>
        <v>Female</v>
      </c>
      <c r="C99">
        <f t="shared" ca="1" si="31"/>
        <v>38</v>
      </c>
      <c r="D99">
        <f t="shared" ca="1" si="32"/>
        <v>6</v>
      </c>
      <c r="E99" t="str">
        <f ca="1">_xll.XLOOKUP(D99,$Y$8:$Y$13,$Z$8:$Z$13)</f>
        <v>Agriculture</v>
      </c>
      <c r="F99">
        <f t="shared" ca="1" si="33"/>
        <v>1</v>
      </c>
      <c r="G99" t="str">
        <f ca="1">_xll.XLOOKUP(F99,$AA$8:$AA$12,$AB$8:$AB$12)</f>
        <v>Highschool</v>
      </c>
      <c r="H99">
        <f t="shared" ca="1" si="45"/>
        <v>0</v>
      </c>
      <c r="I99">
        <f t="shared" ca="1" si="28"/>
        <v>2</v>
      </c>
      <c r="J99">
        <f t="shared" ca="1" si="34"/>
        <v>45168</v>
      </c>
      <c r="K99">
        <f t="shared" ca="1" si="35"/>
        <v>2</v>
      </c>
      <c r="L99" t="str">
        <f ca="1">_xll.XLOOKUP(K99,$AC$8:$AC$17,$AD$8:$AD$17)</f>
        <v>Trasaco</v>
      </c>
      <c r="M99">
        <f t="shared" ca="1" si="38"/>
        <v>271008</v>
      </c>
      <c r="N99" s="7">
        <f t="shared" ca="1" si="36"/>
        <v>217930.31923254102</v>
      </c>
      <c r="O99" s="7">
        <f t="shared" ca="1" si="39"/>
        <v>10861.054593124258</v>
      </c>
      <c r="P99">
        <f t="shared" ca="1" si="37"/>
        <v>4990</v>
      </c>
      <c r="Q99" s="7">
        <f t="shared" ca="1" si="40"/>
        <v>12007.935042900204</v>
      </c>
      <c r="R99">
        <f t="shared" ca="1" si="41"/>
        <v>8380.2772846560729</v>
      </c>
      <c r="S99" s="7">
        <f t="shared" ca="1" si="42"/>
        <v>290249.33187778032</v>
      </c>
      <c r="T99" s="7">
        <f t="shared" ca="1" si="43"/>
        <v>234928.25427544123</v>
      </c>
      <c r="U99" s="7">
        <f t="shared" ca="1" si="44"/>
        <v>55321.077602339094</v>
      </c>
      <c r="X99" s="1"/>
      <c r="Y99" s="2"/>
      <c r="Z99" s="2"/>
      <c r="AA99" s="2"/>
      <c r="AB99" s="2"/>
      <c r="AC99" s="2"/>
      <c r="AD99" s="2"/>
      <c r="AE99" s="2">
        <f ca="1">IF(Table2[[#This Row],[Gender]]="Male",1,0)</f>
        <v>0</v>
      </c>
      <c r="AF99" s="2">
        <f ca="1">IF(Table2[[#This Row],[Gender]]="Female",1,0)</f>
        <v>1</v>
      </c>
      <c r="AG99" s="2"/>
      <c r="AH99" s="2"/>
      <c r="AI99" s="3"/>
      <c r="AK99" s="1">
        <f ca="1">IF(Table2[[#This Row],[Field of Work]]="Teaching",1,0)</f>
        <v>0</v>
      </c>
      <c r="AL99" s="2">
        <f ca="1">IF(Table2[[#This Row],[Field of Work]]="Agriculture",1,0)</f>
        <v>1</v>
      </c>
      <c r="AM99" s="2">
        <f ca="1">IF(Table2[[#This Row],[Field of Work]]="IT",1,0)</f>
        <v>0</v>
      </c>
      <c r="AN99" s="2">
        <f ca="1">IF(Table2[[#This Row],[Field of Work]]="Construction",1,0)</f>
        <v>0</v>
      </c>
      <c r="AO99" s="2">
        <f ca="1">IF(Table2[[#This Row],[Field of Work]]="Health",1,0)</f>
        <v>0</v>
      </c>
      <c r="AP99" s="2">
        <f ca="1">IF(Table2[[#This Row],[Field of Work]]="General work",1,0)</f>
        <v>0</v>
      </c>
      <c r="AQ99" s="2"/>
      <c r="AR99" s="2"/>
      <c r="AS99" s="2"/>
      <c r="AT99" s="2"/>
      <c r="AU99" s="2"/>
      <c r="AV99" s="3"/>
      <c r="AW99" s="10">
        <f ca="1">IF(Table2[[#This Row],[Residence]]="East Legon",1,0)</f>
        <v>0</v>
      </c>
      <c r="AX99" s="8">
        <f ca="1">IF(Table2[[#This Row],[Residence]]="Trasaco",1,0)</f>
        <v>1</v>
      </c>
      <c r="AY99" s="2">
        <f ca="1">IF(Table2[[#This Row],[Residence]]="North Legon",1,0)</f>
        <v>0</v>
      </c>
      <c r="AZ99" s="2">
        <f ca="1">IF(Table2[[#This Row],[Residence]]="Tema",1,0)</f>
        <v>0</v>
      </c>
      <c r="BA99" s="2">
        <f ca="1">IF(Table2[[#This Row],[Residence]]="Spintex",1,0)</f>
        <v>0</v>
      </c>
      <c r="BB99" s="2">
        <f ca="1">IF(Table2[[#This Row],[Residence]]="Airport Hills",1,0)</f>
        <v>0</v>
      </c>
      <c r="BC99" s="2">
        <f ca="1">IF(Table2[[#This Row],[Residence]]="Oyarifa",1,0)</f>
        <v>0</v>
      </c>
      <c r="BD99" s="2">
        <f ca="1">IF(Table2[[#This Row],[Residence]]="Prampram",1,0)</f>
        <v>0</v>
      </c>
      <c r="BE99" s="2">
        <f ca="1">IF(Table2[[#This Row],[Residence]]="Tse-Addo",1,0)</f>
        <v>0</v>
      </c>
      <c r="BF99" s="2">
        <f ca="1">IF(Table2[[#This Row],[Residence]]="Osu",1,0)</f>
        <v>0</v>
      </c>
      <c r="BG99" s="2"/>
      <c r="BH99" s="2"/>
      <c r="BI99" s="2"/>
      <c r="BJ99" s="2"/>
      <c r="BK99" s="2"/>
      <c r="BL99" s="2"/>
      <c r="BM99" s="2"/>
      <c r="BN99" s="2"/>
      <c r="BO99" s="2"/>
      <c r="BP99" s="3"/>
      <c r="BR99" s="20">
        <f ca="1">Table2[[#This Row],[Cars Value]]/Table2[[#This Row],[Cars]]</f>
        <v>5430.5272965621289</v>
      </c>
      <c r="BS99" s="3"/>
      <c r="BT99" s="1">
        <f ca="1">IF(Table2[[#This Row],[Value of Debts]]&gt;$BU$6,1,0)</f>
        <v>1</v>
      </c>
      <c r="BU99" s="2"/>
      <c r="BV99" s="2"/>
      <c r="BW99" s="3"/>
    </row>
    <row r="100" spans="1:75" x14ac:dyDescent="0.25">
      <c r="A100">
        <f t="shared" ca="1" si="29"/>
        <v>2</v>
      </c>
      <c r="B100" t="str">
        <f t="shared" ca="1" si="30"/>
        <v>Female</v>
      </c>
      <c r="C100">
        <f t="shared" ca="1" si="31"/>
        <v>31</v>
      </c>
      <c r="D100">
        <f t="shared" ca="1" si="32"/>
        <v>1</v>
      </c>
      <c r="E100" t="str">
        <f ca="1">_xll.XLOOKUP(D100,$Y$8:$Y$13,$Z$8:$Z$13)</f>
        <v>Health</v>
      </c>
      <c r="F100">
        <f t="shared" ca="1" si="33"/>
        <v>3</v>
      </c>
      <c r="G100" t="str">
        <f ca="1">_xll.XLOOKUP(F100,$AA$8:$AA$12,$AB$8:$AB$12)</f>
        <v>University</v>
      </c>
      <c r="H100">
        <f t="shared" ca="1" si="45"/>
        <v>4</v>
      </c>
      <c r="I100">
        <f t="shared" ca="1" si="28"/>
        <v>2</v>
      </c>
      <c r="J100">
        <f t="shared" ca="1" si="34"/>
        <v>32733</v>
      </c>
      <c r="K100">
        <f t="shared" ca="1" si="35"/>
        <v>6</v>
      </c>
      <c r="L100" t="str">
        <f ca="1">_xll.XLOOKUP(K100,$AC$8:$AC$17,$AD$8:$AD$17)</f>
        <v>Tse-Addo</v>
      </c>
      <c r="M100">
        <f t="shared" ca="1" si="38"/>
        <v>196398</v>
      </c>
      <c r="N100" s="7">
        <f t="shared" ca="1" si="36"/>
        <v>160532.3372813155</v>
      </c>
      <c r="O100" s="7">
        <f t="shared" ca="1" si="39"/>
        <v>16630.519025826929</v>
      </c>
      <c r="P100">
        <f t="shared" ca="1" si="37"/>
        <v>13254</v>
      </c>
      <c r="Q100" s="7">
        <f t="shared" ca="1" si="40"/>
        <v>20522.929595623005</v>
      </c>
      <c r="R100">
        <f t="shared" ca="1" si="41"/>
        <v>40614.282733537482</v>
      </c>
      <c r="S100" s="7">
        <f t="shared" ca="1" si="42"/>
        <v>253642.80175936443</v>
      </c>
      <c r="T100" s="7">
        <f t="shared" ca="1" si="43"/>
        <v>194309.26687693852</v>
      </c>
      <c r="U100" s="7">
        <f t="shared" ca="1" si="44"/>
        <v>59333.534882425913</v>
      </c>
      <c r="X100" s="1"/>
      <c r="Y100" s="2"/>
      <c r="Z100" s="2"/>
      <c r="AA100" s="2"/>
      <c r="AB100" s="2"/>
      <c r="AC100" s="2"/>
      <c r="AD100" s="2"/>
      <c r="AE100" s="2">
        <f ca="1">IF(Table2[[#This Row],[Gender]]="Male",1,0)</f>
        <v>0</v>
      </c>
      <c r="AF100" s="2">
        <f ca="1">IF(Table2[[#This Row],[Gender]]="Female",1,0)</f>
        <v>1</v>
      </c>
      <c r="AG100" s="2"/>
      <c r="AH100" s="2"/>
      <c r="AI100" s="3"/>
      <c r="AK100" s="1">
        <f ca="1">IF(Table2[[#This Row],[Field of Work]]="Teaching",1,0)</f>
        <v>0</v>
      </c>
      <c r="AL100" s="2">
        <f ca="1">IF(Table2[[#This Row],[Field of Work]]="Agriculture",1,0)</f>
        <v>0</v>
      </c>
      <c r="AM100" s="2">
        <f ca="1">IF(Table2[[#This Row],[Field of Work]]="IT",1,0)</f>
        <v>0</v>
      </c>
      <c r="AN100" s="2">
        <f ca="1">IF(Table2[[#This Row],[Field of Work]]="Construction",1,0)</f>
        <v>0</v>
      </c>
      <c r="AO100" s="2">
        <f ca="1">IF(Table2[[#This Row],[Field of Work]]="Health",1,0)</f>
        <v>1</v>
      </c>
      <c r="AP100" s="2">
        <f ca="1">IF(Table2[[#This Row],[Field of Work]]="General work",1,0)</f>
        <v>0</v>
      </c>
      <c r="AQ100" s="2"/>
      <c r="AR100" s="2"/>
      <c r="AS100" s="2"/>
      <c r="AT100" s="2"/>
      <c r="AU100" s="2"/>
      <c r="AV100" s="3"/>
      <c r="AW100" s="10">
        <f ca="1">IF(Table2[[#This Row],[Residence]]="East Legon",1,0)</f>
        <v>0</v>
      </c>
      <c r="AX100" s="8">
        <f ca="1">IF(Table2[[#This Row],[Residence]]="Trasaco",1,0)</f>
        <v>0</v>
      </c>
      <c r="AY100" s="2">
        <f ca="1">IF(Table2[[#This Row],[Residence]]="North Legon",1,0)</f>
        <v>0</v>
      </c>
      <c r="AZ100" s="2">
        <f ca="1">IF(Table2[[#This Row],[Residence]]="Tema",1,0)</f>
        <v>0</v>
      </c>
      <c r="BA100" s="2">
        <f ca="1">IF(Table2[[#This Row],[Residence]]="Spintex",1,0)</f>
        <v>0</v>
      </c>
      <c r="BB100" s="2">
        <f ca="1">IF(Table2[[#This Row],[Residence]]="Airport Hills",1,0)</f>
        <v>0</v>
      </c>
      <c r="BC100" s="2">
        <f ca="1">IF(Table2[[#This Row],[Residence]]="Oyarifa",1,0)</f>
        <v>0</v>
      </c>
      <c r="BD100" s="2">
        <f ca="1">IF(Table2[[#This Row],[Residence]]="Prampram",1,0)</f>
        <v>0</v>
      </c>
      <c r="BE100" s="2">
        <f ca="1">IF(Table2[[#This Row],[Residence]]="Tse-Addo",1,0)</f>
        <v>1</v>
      </c>
      <c r="BF100" s="2">
        <f ca="1">IF(Table2[[#This Row],[Residence]]="Osu",1,0)</f>
        <v>0</v>
      </c>
      <c r="BG100" s="2"/>
      <c r="BH100" s="2"/>
      <c r="BI100" s="2"/>
      <c r="BJ100" s="2"/>
      <c r="BK100" s="2"/>
      <c r="BL100" s="2"/>
      <c r="BM100" s="2"/>
      <c r="BN100" s="2"/>
      <c r="BO100" s="2"/>
      <c r="BP100" s="3"/>
      <c r="BR100" s="20">
        <f ca="1">Table2[[#This Row],[Cars Value]]/Table2[[#This Row],[Cars]]</f>
        <v>8315.2595129134643</v>
      </c>
      <c r="BS100" s="3"/>
      <c r="BT100" s="1">
        <f ca="1">IF(Table2[[#This Row],[Value of Debts]]&gt;$BU$6,1,0)</f>
        <v>1</v>
      </c>
      <c r="BU100" s="2"/>
      <c r="BV100" s="2"/>
      <c r="BW100" s="3"/>
    </row>
    <row r="101" spans="1:75" x14ac:dyDescent="0.25">
      <c r="A101">
        <f t="shared" ca="1" si="29"/>
        <v>1</v>
      </c>
      <c r="B101" t="str">
        <f t="shared" ca="1" si="30"/>
        <v>Male</v>
      </c>
      <c r="C101">
        <f t="shared" ca="1" si="31"/>
        <v>48</v>
      </c>
      <c r="D101">
        <f t="shared" ca="1" si="32"/>
        <v>1</v>
      </c>
      <c r="E101" t="str">
        <f ca="1">_xll.XLOOKUP(D101,$Y$8:$Y$13,$Z$8:$Z$13)</f>
        <v>Health</v>
      </c>
      <c r="F101">
        <f t="shared" ca="1" si="33"/>
        <v>4</v>
      </c>
      <c r="G101" t="str">
        <f ca="1">_xll.XLOOKUP(F101,$AA$8:$AA$12,$AB$8:$AB$12)</f>
        <v>Techical</v>
      </c>
      <c r="H101">
        <f t="shared" ca="1" si="45"/>
        <v>3</v>
      </c>
      <c r="I101">
        <f t="shared" ca="1" si="28"/>
        <v>1</v>
      </c>
      <c r="J101">
        <f t="shared" ca="1" si="34"/>
        <v>27129</v>
      </c>
      <c r="K101">
        <f t="shared" ca="1" si="35"/>
        <v>2</v>
      </c>
      <c r="L101" t="str">
        <f ca="1">_xll.XLOOKUP(K101,$AC$8:$AC$17,$AD$8:$AD$17)</f>
        <v>Trasaco</v>
      </c>
      <c r="M101">
        <f t="shared" ca="1" si="38"/>
        <v>81387</v>
      </c>
      <c r="N101" s="7">
        <f t="shared" ca="1" si="36"/>
        <v>41360.816186488497</v>
      </c>
      <c r="O101" s="7">
        <f t="shared" ca="1" si="39"/>
        <v>16419.574641383744</v>
      </c>
      <c r="P101">
        <f t="shared" ca="1" si="37"/>
        <v>6080</v>
      </c>
      <c r="Q101" s="7">
        <f t="shared" ca="1" si="40"/>
        <v>37674.286992471403</v>
      </c>
      <c r="R101">
        <f t="shared" ca="1" si="41"/>
        <v>5555.2538119992314</v>
      </c>
      <c r="S101" s="7">
        <f t="shared" ca="1" si="42"/>
        <v>103361.82845338297</v>
      </c>
      <c r="T101" s="7">
        <f t="shared" ca="1" si="43"/>
        <v>85115.103178959893</v>
      </c>
      <c r="U101" s="7">
        <f t="shared" ca="1" si="44"/>
        <v>18246.725274423079</v>
      </c>
      <c r="X101" s="1"/>
      <c r="Y101" s="2"/>
      <c r="Z101" s="2"/>
      <c r="AA101" s="2"/>
      <c r="AB101" s="2"/>
      <c r="AC101" s="2"/>
      <c r="AD101" s="2"/>
      <c r="AE101" s="2">
        <f ca="1">IF(Table2[[#This Row],[Gender]]="Male",1,0)</f>
        <v>1</v>
      </c>
      <c r="AF101" s="2">
        <f ca="1">IF(Table2[[#This Row],[Gender]]="Female",1,0)</f>
        <v>0</v>
      </c>
      <c r="AG101" s="2"/>
      <c r="AH101" s="2"/>
      <c r="AI101" s="3"/>
      <c r="AK101" s="1">
        <f ca="1">IF(Table2[[#This Row],[Field of Work]]="Teaching",1,0)</f>
        <v>0</v>
      </c>
      <c r="AL101" s="2">
        <f ca="1">IF(Table2[[#This Row],[Field of Work]]="Agriculture",1,0)</f>
        <v>0</v>
      </c>
      <c r="AM101" s="2">
        <f ca="1">IF(Table2[[#This Row],[Field of Work]]="IT",1,0)</f>
        <v>0</v>
      </c>
      <c r="AN101" s="2">
        <f ca="1">IF(Table2[[#This Row],[Field of Work]]="Construction",1,0)</f>
        <v>0</v>
      </c>
      <c r="AO101" s="2">
        <f ca="1">IF(Table2[[#This Row],[Field of Work]]="Health",1,0)</f>
        <v>1</v>
      </c>
      <c r="AP101" s="2">
        <f ca="1">IF(Table2[[#This Row],[Field of Work]]="General work",1,0)</f>
        <v>0</v>
      </c>
      <c r="AQ101" s="2"/>
      <c r="AR101" s="2"/>
      <c r="AS101" s="2"/>
      <c r="AT101" s="2"/>
      <c r="AU101" s="2"/>
      <c r="AV101" s="3"/>
      <c r="AW101" s="10">
        <f ca="1">IF(Table2[[#This Row],[Residence]]="East Legon",1,0)</f>
        <v>0</v>
      </c>
      <c r="AX101" s="8">
        <f ca="1">IF(Table2[[#This Row],[Residence]]="Trasaco",1,0)</f>
        <v>1</v>
      </c>
      <c r="AY101" s="2">
        <f ca="1">IF(Table2[[#This Row],[Residence]]="North Legon",1,0)</f>
        <v>0</v>
      </c>
      <c r="AZ101" s="2">
        <f ca="1">IF(Table2[[#This Row],[Residence]]="Tema",1,0)</f>
        <v>0</v>
      </c>
      <c r="BA101" s="2">
        <f ca="1">IF(Table2[[#This Row],[Residence]]="Spintex",1,0)</f>
        <v>0</v>
      </c>
      <c r="BB101" s="2">
        <f ca="1">IF(Table2[[#This Row],[Residence]]="Airport Hills",1,0)</f>
        <v>0</v>
      </c>
      <c r="BC101" s="2">
        <f ca="1">IF(Table2[[#This Row],[Residence]]="Oyarifa",1,0)</f>
        <v>0</v>
      </c>
      <c r="BD101" s="2">
        <f ca="1">IF(Table2[[#This Row],[Residence]]="Prampram",1,0)</f>
        <v>0</v>
      </c>
      <c r="BE101" s="2">
        <f ca="1">IF(Table2[[#This Row],[Residence]]="Tse-Addo",1,0)</f>
        <v>0</v>
      </c>
      <c r="BF101" s="2">
        <f ca="1">IF(Table2[[#This Row],[Residence]]="Osu",1,0)</f>
        <v>0</v>
      </c>
      <c r="BG101" s="2"/>
      <c r="BH101" s="2"/>
      <c r="BI101" s="2"/>
      <c r="BJ101" s="2"/>
      <c r="BK101" s="2"/>
      <c r="BL101" s="2"/>
      <c r="BM101" s="2"/>
      <c r="BN101" s="2"/>
      <c r="BO101" s="2"/>
      <c r="BP101" s="3"/>
      <c r="BR101" s="20">
        <f ca="1">Table2[[#This Row],[Cars Value]]/Table2[[#This Row],[Cars]]</f>
        <v>16419.574641383744</v>
      </c>
      <c r="BS101" s="3"/>
      <c r="BT101" s="1">
        <f ca="1">IF(Table2[[#This Row],[Value of Debts]]&gt;$BU$6,1,0)</f>
        <v>0</v>
      </c>
      <c r="BU101" s="2"/>
      <c r="BV101" s="2"/>
      <c r="BW101" s="3"/>
    </row>
    <row r="102" spans="1:75" x14ac:dyDescent="0.25">
      <c r="A102">
        <f t="shared" ca="1" si="29"/>
        <v>2</v>
      </c>
      <c r="B102" t="str">
        <f t="shared" ca="1" si="30"/>
        <v>Female</v>
      </c>
      <c r="C102">
        <f t="shared" ca="1" si="31"/>
        <v>38</v>
      </c>
      <c r="D102">
        <f t="shared" ca="1" si="32"/>
        <v>5</v>
      </c>
      <c r="E102" t="str">
        <f ca="1">_xll.XLOOKUP(D102,$Y$8:$Y$13,$Z$8:$Z$13)</f>
        <v>General work</v>
      </c>
      <c r="F102">
        <f t="shared" ca="1" si="33"/>
        <v>3</v>
      </c>
      <c r="G102" t="str">
        <f ca="1">_xll.XLOOKUP(F102,$AA$8:$AA$12,$AB$8:$AB$12)</f>
        <v>University</v>
      </c>
      <c r="H102">
        <f t="shared" ca="1" si="45"/>
        <v>0</v>
      </c>
      <c r="I102">
        <f t="shared" ca="1" si="28"/>
        <v>3</v>
      </c>
      <c r="J102">
        <f t="shared" ca="1" si="34"/>
        <v>86148</v>
      </c>
      <c r="K102">
        <f t="shared" ca="1" si="35"/>
        <v>1</v>
      </c>
      <c r="L102" t="str">
        <f ca="1">_xll.XLOOKUP(K102,$AC$8:$AC$17,$AD$8:$AD$17)</f>
        <v>East Legon</v>
      </c>
      <c r="M102">
        <f t="shared" ca="1" si="38"/>
        <v>430740</v>
      </c>
      <c r="N102" s="7">
        <f t="shared" ca="1" si="36"/>
        <v>70363.149884397048</v>
      </c>
      <c r="O102" s="7">
        <f t="shared" ca="1" si="39"/>
        <v>73076.764066649965</v>
      </c>
      <c r="P102">
        <f t="shared" ca="1" si="37"/>
        <v>62369</v>
      </c>
      <c r="Q102" s="7">
        <f t="shared" ca="1" si="40"/>
        <v>167368.27696406163</v>
      </c>
      <c r="R102">
        <f t="shared" ca="1" si="41"/>
        <v>20270.612887100022</v>
      </c>
      <c r="S102" s="7">
        <f t="shared" ca="1" si="42"/>
        <v>524087.37695374998</v>
      </c>
      <c r="T102" s="7">
        <f t="shared" ca="1" si="43"/>
        <v>300100.42684845871</v>
      </c>
      <c r="U102" s="7">
        <f t="shared" ca="1" si="44"/>
        <v>223986.95010529127</v>
      </c>
      <c r="X102" s="1"/>
      <c r="Y102" s="2"/>
      <c r="Z102" s="2"/>
      <c r="AA102" s="2"/>
      <c r="AB102" s="2"/>
      <c r="AC102" s="2"/>
      <c r="AD102" s="2"/>
      <c r="AE102" s="2">
        <f ca="1">IF(Table2[[#This Row],[Gender]]="Male",1,0)</f>
        <v>0</v>
      </c>
      <c r="AF102" s="2">
        <f ca="1">IF(Table2[[#This Row],[Gender]]="Female",1,0)</f>
        <v>1</v>
      </c>
      <c r="AG102" s="2"/>
      <c r="AH102" s="2"/>
      <c r="AI102" s="3"/>
      <c r="AK102" s="1">
        <f ca="1">IF(Table2[[#This Row],[Field of Work]]="Teaching",1,0)</f>
        <v>0</v>
      </c>
      <c r="AL102" s="2">
        <f ca="1">IF(Table2[[#This Row],[Field of Work]]="Agriculture",1,0)</f>
        <v>0</v>
      </c>
      <c r="AM102" s="2">
        <f ca="1">IF(Table2[[#This Row],[Field of Work]]="IT",1,0)</f>
        <v>0</v>
      </c>
      <c r="AN102" s="2">
        <f ca="1">IF(Table2[[#This Row],[Field of Work]]="Construction",1,0)</f>
        <v>0</v>
      </c>
      <c r="AO102" s="2">
        <f ca="1">IF(Table2[[#This Row],[Field of Work]]="Health",1,0)</f>
        <v>0</v>
      </c>
      <c r="AP102" s="2">
        <f ca="1">IF(Table2[[#This Row],[Field of Work]]="General work",1,0)</f>
        <v>1</v>
      </c>
      <c r="AQ102" s="2"/>
      <c r="AR102" s="2"/>
      <c r="AS102" s="2"/>
      <c r="AT102" s="2"/>
      <c r="AU102" s="2"/>
      <c r="AV102" s="3"/>
      <c r="AW102" s="10">
        <f ca="1">IF(Table2[[#This Row],[Residence]]="East Legon",1,0)</f>
        <v>1</v>
      </c>
      <c r="AX102" s="8">
        <f ca="1">IF(Table2[[#This Row],[Residence]]="Trasaco",1,0)</f>
        <v>0</v>
      </c>
      <c r="AY102" s="2">
        <f ca="1">IF(Table2[[#This Row],[Residence]]="North Legon",1,0)</f>
        <v>0</v>
      </c>
      <c r="AZ102" s="2">
        <f ca="1">IF(Table2[[#This Row],[Residence]]="Tema",1,0)</f>
        <v>0</v>
      </c>
      <c r="BA102" s="2">
        <f ca="1">IF(Table2[[#This Row],[Residence]]="Spintex",1,0)</f>
        <v>0</v>
      </c>
      <c r="BB102" s="2">
        <f ca="1">IF(Table2[[#This Row],[Residence]]="Airport Hills",1,0)</f>
        <v>0</v>
      </c>
      <c r="BC102" s="2">
        <f ca="1">IF(Table2[[#This Row],[Residence]]="Oyarifa",1,0)</f>
        <v>0</v>
      </c>
      <c r="BD102" s="2">
        <f ca="1">IF(Table2[[#This Row],[Residence]]="Prampram",1,0)</f>
        <v>0</v>
      </c>
      <c r="BE102" s="2">
        <f ca="1">IF(Table2[[#This Row],[Residence]]="Tse-Addo",1,0)</f>
        <v>0</v>
      </c>
      <c r="BF102" s="2">
        <f ca="1">IF(Table2[[#This Row],[Residence]]="Osu",1,0)</f>
        <v>0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3"/>
      <c r="BR102" s="20">
        <f ca="1">Table2[[#This Row],[Cars Value]]/Table2[[#This Row],[Cars]]</f>
        <v>24358.921355549988</v>
      </c>
      <c r="BS102" s="3"/>
      <c r="BT102" s="1">
        <f ca="1">IF(Table2[[#This Row],[Value of Debts]]&gt;$BU$6,1,0)</f>
        <v>1</v>
      </c>
      <c r="BU102" s="2"/>
      <c r="BV102" s="2"/>
      <c r="BW102" s="3"/>
    </row>
    <row r="103" spans="1:75" x14ac:dyDescent="0.25">
      <c r="A103">
        <f t="shared" ca="1" si="29"/>
        <v>1</v>
      </c>
      <c r="B103" t="str">
        <f t="shared" ca="1" si="30"/>
        <v>Male</v>
      </c>
      <c r="C103">
        <f t="shared" ca="1" si="31"/>
        <v>35</v>
      </c>
      <c r="D103">
        <f t="shared" ca="1" si="32"/>
        <v>2</v>
      </c>
      <c r="E103" t="str">
        <f ca="1">_xll.XLOOKUP(D103,$Y$8:$Y$13,$Z$8:$Z$13)</f>
        <v>Construction</v>
      </c>
      <c r="F103">
        <f t="shared" ca="1" si="33"/>
        <v>4</v>
      </c>
      <c r="G103" t="str">
        <f ca="1">_xll.XLOOKUP(F103,$AA$8:$AA$12,$AB$8:$AB$12)</f>
        <v>Techical</v>
      </c>
      <c r="H103">
        <f t="shared" ca="1" si="45"/>
        <v>4</v>
      </c>
      <c r="I103">
        <f t="shared" ca="1" si="28"/>
        <v>2</v>
      </c>
      <c r="J103">
        <f t="shared" ca="1" si="34"/>
        <v>58925</v>
      </c>
      <c r="K103">
        <f t="shared" ca="1" si="35"/>
        <v>6</v>
      </c>
      <c r="L103" t="str">
        <f ca="1">_xll.XLOOKUP(K103,$AC$8:$AC$17,$AD$8:$AD$17)</f>
        <v>Tse-Addo</v>
      </c>
      <c r="M103">
        <f t="shared" ca="1" si="38"/>
        <v>235700</v>
      </c>
      <c r="N103" s="7">
        <f t="shared" ca="1" si="36"/>
        <v>139110.9515542039</v>
      </c>
      <c r="O103" s="7">
        <f t="shared" ca="1" si="39"/>
        <v>108885.90318715712</v>
      </c>
      <c r="P103">
        <f t="shared" ca="1" si="37"/>
        <v>30127</v>
      </c>
      <c r="Q103" s="7">
        <f t="shared" ca="1" si="40"/>
        <v>107959.34289206121</v>
      </c>
      <c r="R103">
        <f t="shared" ca="1" si="41"/>
        <v>41984.510220666773</v>
      </c>
      <c r="S103" s="7">
        <f t="shared" ca="1" si="42"/>
        <v>386570.41340782389</v>
      </c>
      <c r="T103" s="7">
        <f t="shared" ca="1" si="43"/>
        <v>277197.29444626509</v>
      </c>
      <c r="U103" s="7">
        <f t="shared" ca="1" si="44"/>
        <v>109373.11896155879</v>
      </c>
      <c r="X103" s="1"/>
      <c r="Y103" s="2"/>
      <c r="Z103" s="2"/>
      <c r="AA103" s="2"/>
      <c r="AB103" s="2"/>
      <c r="AC103" s="2"/>
      <c r="AD103" s="2"/>
      <c r="AE103" s="2">
        <f ca="1">IF(Table2[[#This Row],[Gender]]="Male",1,0)</f>
        <v>1</v>
      </c>
      <c r="AF103" s="2">
        <f ca="1">IF(Table2[[#This Row],[Gender]]="Female",1,0)</f>
        <v>0</v>
      </c>
      <c r="AG103" s="2"/>
      <c r="AH103" s="2"/>
      <c r="AI103" s="3"/>
      <c r="AK103" s="1">
        <f ca="1">IF(Table2[[#This Row],[Field of Work]]="Teaching",1,0)</f>
        <v>0</v>
      </c>
      <c r="AL103" s="2">
        <f ca="1">IF(Table2[[#This Row],[Field of Work]]="Agriculture",1,0)</f>
        <v>0</v>
      </c>
      <c r="AM103" s="2">
        <f ca="1">IF(Table2[[#This Row],[Field of Work]]="IT",1,0)</f>
        <v>0</v>
      </c>
      <c r="AN103" s="2">
        <f ca="1">IF(Table2[[#This Row],[Field of Work]]="Construction",1,0)</f>
        <v>1</v>
      </c>
      <c r="AO103" s="2">
        <f ca="1">IF(Table2[[#This Row],[Field of Work]]="Health",1,0)</f>
        <v>0</v>
      </c>
      <c r="AP103" s="2">
        <f ca="1">IF(Table2[[#This Row],[Field of Work]]="General work",1,0)</f>
        <v>0</v>
      </c>
      <c r="AQ103" s="2"/>
      <c r="AR103" s="2"/>
      <c r="AS103" s="2"/>
      <c r="AT103" s="2"/>
      <c r="AU103" s="2"/>
      <c r="AV103" s="3"/>
      <c r="AW103" s="10">
        <f ca="1">IF(Table2[[#This Row],[Residence]]="East Legon",1,0)</f>
        <v>0</v>
      </c>
      <c r="AX103" s="8">
        <f ca="1">IF(Table2[[#This Row],[Residence]]="Trasaco",1,0)</f>
        <v>0</v>
      </c>
      <c r="AY103" s="2">
        <f ca="1">IF(Table2[[#This Row],[Residence]]="North Legon",1,0)</f>
        <v>0</v>
      </c>
      <c r="AZ103" s="2">
        <f ca="1">IF(Table2[[#This Row],[Residence]]="Tema",1,0)</f>
        <v>0</v>
      </c>
      <c r="BA103" s="2">
        <f ca="1">IF(Table2[[#This Row],[Residence]]="Spintex",1,0)</f>
        <v>0</v>
      </c>
      <c r="BB103" s="2">
        <f ca="1">IF(Table2[[#This Row],[Residence]]="Airport Hills",1,0)</f>
        <v>0</v>
      </c>
      <c r="BC103" s="2">
        <f ca="1">IF(Table2[[#This Row],[Residence]]="Oyarifa",1,0)</f>
        <v>0</v>
      </c>
      <c r="BD103" s="2">
        <f ca="1">IF(Table2[[#This Row],[Residence]]="Prampram",1,0)</f>
        <v>0</v>
      </c>
      <c r="BE103" s="2">
        <f ca="1">IF(Table2[[#This Row],[Residence]]="Tse-Addo",1,0)</f>
        <v>1</v>
      </c>
      <c r="BF103" s="2">
        <f ca="1">IF(Table2[[#This Row],[Residence]]="Osu",1,0)</f>
        <v>0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3"/>
      <c r="BR103" s="20">
        <f ca="1">Table2[[#This Row],[Cars Value]]/Table2[[#This Row],[Cars]]</f>
        <v>54442.95159357856</v>
      </c>
      <c r="BS103" s="3"/>
      <c r="BT103" s="1">
        <f ca="1">IF(Table2[[#This Row],[Value of Debts]]&gt;$BU$6,1,0)</f>
        <v>1</v>
      </c>
      <c r="BU103" s="2"/>
      <c r="BV103" s="2"/>
      <c r="BW103" s="3"/>
    </row>
    <row r="104" spans="1:75" x14ac:dyDescent="0.25">
      <c r="A104">
        <f t="shared" ca="1" si="29"/>
        <v>1</v>
      </c>
      <c r="B104" t="str">
        <f t="shared" ca="1" si="30"/>
        <v>Male</v>
      </c>
      <c r="C104">
        <f t="shared" ca="1" si="31"/>
        <v>28</v>
      </c>
      <c r="D104">
        <f t="shared" ca="1" si="32"/>
        <v>3</v>
      </c>
      <c r="E104" t="str">
        <f ca="1">_xll.XLOOKUP(D104,$Y$8:$Y$13,$Z$8:$Z$13)</f>
        <v>Teaching</v>
      </c>
      <c r="F104">
        <f t="shared" ca="1" si="33"/>
        <v>4</v>
      </c>
      <c r="G104" t="str">
        <f ca="1">_xll.XLOOKUP(F104,$AA$8:$AA$12,$AB$8:$AB$12)</f>
        <v>Techical</v>
      </c>
      <c r="H104">
        <f t="shared" ca="1" si="45"/>
        <v>0</v>
      </c>
      <c r="I104">
        <f t="shared" ca="1" si="28"/>
        <v>1</v>
      </c>
      <c r="J104">
        <f t="shared" ca="1" si="34"/>
        <v>72111</v>
      </c>
      <c r="K104">
        <f t="shared" ca="1" si="35"/>
        <v>5</v>
      </c>
      <c r="L104" t="str">
        <f ca="1">_xll.XLOOKUP(K104,$AC$8:$AC$17,$AD$8:$AD$17)</f>
        <v>Airport Hills</v>
      </c>
      <c r="M104">
        <f t="shared" ca="1" si="38"/>
        <v>288444</v>
      </c>
      <c r="N104" s="7">
        <f t="shared" ca="1" si="36"/>
        <v>163861.07685902913</v>
      </c>
      <c r="O104" s="7">
        <f t="shared" ca="1" si="39"/>
        <v>66073.171634093917</v>
      </c>
      <c r="P104">
        <f t="shared" ca="1" si="37"/>
        <v>14650</v>
      </c>
      <c r="Q104" s="7">
        <f t="shared" ca="1" si="40"/>
        <v>123438.10052974593</v>
      </c>
      <c r="R104">
        <f t="shared" ca="1" si="41"/>
        <v>39168.311291404418</v>
      </c>
      <c r="S104" s="7">
        <f t="shared" ca="1" si="42"/>
        <v>393685.48292549833</v>
      </c>
      <c r="T104" s="7">
        <f t="shared" ca="1" si="43"/>
        <v>301949.17738877505</v>
      </c>
      <c r="U104" s="7">
        <f t="shared" ca="1" si="44"/>
        <v>91736.305536723288</v>
      </c>
      <c r="X104" s="1"/>
      <c r="Y104" s="2"/>
      <c r="Z104" s="2"/>
      <c r="AA104" s="2"/>
      <c r="AB104" s="2"/>
      <c r="AC104" s="2"/>
      <c r="AD104" s="2"/>
      <c r="AE104" s="2">
        <f ca="1">IF(Table2[[#This Row],[Gender]]="Male",1,0)</f>
        <v>1</v>
      </c>
      <c r="AF104" s="2">
        <f ca="1">IF(Table2[[#This Row],[Gender]]="Female",1,0)</f>
        <v>0</v>
      </c>
      <c r="AG104" s="2"/>
      <c r="AH104" s="2"/>
      <c r="AI104" s="3"/>
      <c r="AK104" s="1">
        <f ca="1">IF(Table2[[#This Row],[Field of Work]]="Teaching",1,0)</f>
        <v>1</v>
      </c>
      <c r="AL104" s="2">
        <f ca="1">IF(Table2[[#This Row],[Field of Work]]="Agriculture",1,0)</f>
        <v>0</v>
      </c>
      <c r="AM104" s="2">
        <f ca="1">IF(Table2[[#This Row],[Field of Work]]="IT",1,0)</f>
        <v>0</v>
      </c>
      <c r="AN104" s="2">
        <f ca="1">IF(Table2[[#This Row],[Field of Work]]="Construction",1,0)</f>
        <v>0</v>
      </c>
      <c r="AO104" s="2">
        <f ca="1">IF(Table2[[#This Row],[Field of Work]]="Health",1,0)</f>
        <v>0</v>
      </c>
      <c r="AP104" s="2">
        <f ca="1">IF(Table2[[#This Row],[Field of Work]]="General work",1,0)</f>
        <v>0</v>
      </c>
      <c r="AQ104" s="2"/>
      <c r="AR104" s="2"/>
      <c r="AS104" s="2"/>
      <c r="AT104" s="2"/>
      <c r="AU104" s="2"/>
      <c r="AV104" s="3"/>
      <c r="AW104" s="10">
        <f ca="1">IF(Table2[[#This Row],[Residence]]="East Legon",1,0)</f>
        <v>0</v>
      </c>
      <c r="AX104" s="8">
        <f ca="1">IF(Table2[[#This Row],[Residence]]="Trasaco",1,0)</f>
        <v>0</v>
      </c>
      <c r="AY104" s="2">
        <f ca="1">IF(Table2[[#This Row],[Residence]]="North Legon",1,0)</f>
        <v>0</v>
      </c>
      <c r="AZ104" s="2">
        <f ca="1">IF(Table2[[#This Row],[Residence]]="Tema",1,0)</f>
        <v>0</v>
      </c>
      <c r="BA104" s="2">
        <f ca="1">IF(Table2[[#This Row],[Residence]]="Spintex",1,0)</f>
        <v>0</v>
      </c>
      <c r="BB104" s="2">
        <f ca="1">IF(Table2[[#This Row],[Residence]]="Airport Hills",1,0)</f>
        <v>1</v>
      </c>
      <c r="BC104" s="2">
        <f ca="1">IF(Table2[[#This Row],[Residence]]="Oyarifa",1,0)</f>
        <v>0</v>
      </c>
      <c r="BD104" s="2">
        <f ca="1">IF(Table2[[#This Row],[Residence]]="Prampram",1,0)</f>
        <v>0</v>
      </c>
      <c r="BE104" s="2">
        <f ca="1">IF(Table2[[#This Row],[Residence]]="Tse-Addo",1,0)</f>
        <v>0</v>
      </c>
      <c r="BF104" s="2">
        <f ca="1">IF(Table2[[#This Row],[Residence]]="Osu",1,0)</f>
        <v>0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3"/>
      <c r="BR104" s="20">
        <f ca="1">Table2[[#This Row],[Cars Value]]/Table2[[#This Row],[Cars]]</f>
        <v>66073.171634093917</v>
      </c>
      <c r="BS104" s="3"/>
      <c r="BT104" s="1">
        <f ca="1">IF(Table2[[#This Row],[Value of Debts]]&gt;$BU$6,1,0)</f>
        <v>1</v>
      </c>
      <c r="BU104" s="2"/>
      <c r="BV104" s="2"/>
      <c r="BW104" s="3"/>
    </row>
    <row r="105" spans="1:75" x14ac:dyDescent="0.25">
      <c r="A105">
        <f t="shared" ca="1" si="29"/>
        <v>1</v>
      </c>
      <c r="B105" t="str">
        <f t="shared" ca="1" si="30"/>
        <v>Male</v>
      </c>
      <c r="C105">
        <f t="shared" ca="1" si="31"/>
        <v>37</v>
      </c>
      <c r="D105">
        <f t="shared" ca="1" si="32"/>
        <v>5</v>
      </c>
      <c r="E105" t="str">
        <f ca="1">_xll.XLOOKUP(D105,$Y$8:$Y$13,$Z$8:$Z$13)</f>
        <v>General work</v>
      </c>
      <c r="F105">
        <f t="shared" ca="1" si="33"/>
        <v>2</v>
      </c>
      <c r="G105" t="str">
        <f ca="1">_xll.XLOOKUP(F105,$AA$8:$AA$12,$AB$8:$AB$12)</f>
        <v>College</v>
      </c>
      <c r="H105">
        <f t="shared" ca="1" si="45"/>
        <v>1</v>
      </c>
      <c r="I105">
        <f t="shared" ca="1" si="28"/>
        <v>1</v>
      </c>
      <c r="J105">
        <f t="shared" ca="1" si="34"/>
        <v>37551</v>
      </c>
      <c r="K105">
        <f t="shared" ca="1" si="35"/>
        <v>1</v>
      </c>
      <c r="L105" t="str">
        <f ca="1">_xll.XLOOKUP(K105,$AC$8:$AC$17,$AD$8:$AD$17)</f>
        <v>East Legon</v>
      </c>
      <c r="M105">
        <f t="shared" ca="1" si="38"/>
        <v>112653</v>
      </c>
      <c r="N105" s="7">
        <f t="shared" ca="1" si="36"/>
        <v>107603.82071947733</v>
      </c>
      <c r="O105" s="7">
        <f t="shared" ca="1" si="39"/>
        <v>23364.018591488206</v>
      </c>
      <c r="P105">
        <f t="shared" ca="1" si="37"/>
        <v>22307</v>
      </c>
      <c r="Q105" s="7">
        <f t="shared" ca="1" si="40"/>
        <v>46746.844528205722</v>
      </c>
      <c r="R105">
        <f t="shared" ca="1" si="41"/>
        <v>23487.206116370446</v>
      </c>
      <c r="S105" s="7">
        <f t="shared" ca="1" si="42"/>
        <v>159504.22470785867</v>
      </c>
      <c r="T105" s="7">
        <f t="shared" ca="1" si="43"/>
        <v>176657.66524768306</v>
      </c>
      <c r="U105" s="7">
        <f t="shared" ca="1" si="44"/>
        <v>-17153.440539824398</v>
      </c>
      <c r="X105" s="1"/>
      <c r="Y105" s="2"/>
      <c r="Z105" s="2"/>
      <c r="AA105" s="2"/>
      <c r="AB105" s="2"/>
      <c r="AC105" s="2"/>
      <c r="AD105" s="2"/>
      <c r="AE105" s="2">
        <f ca="1">IF(Table2[[#This Row],[Gender]]="Male",1,0)</f>
        <v>1</v>
      </c>
      <c r="AF105" s="2">
        <f ca="1">IF(Table2[[#This Row],[Gender]]="Female",1,0)</f>
        <v>0</v>
      </c>
      <c r="AG105" s="2"/>
      <c r="AH105" s="2"/>
      <c r="AI105" s="3"/>
      <c r="AK105" s="1">
        <f ca="1">IF(Table2[[#This Row],[Field of Work]]="Teaching",1,0)</f>
        <v>0</v>
      </c>
      <c r="AL105" s="2">
        <f ca="1">IF(Table2[[#This Row],[Field of Work]]="Agriculture",1,0)</f>
        <v>0</v>
      </c>
      <c r="AM105" s="2">
        <f ca="1">IF(Table2[[#This Row],[Field of Work]]="IT",1,0)</f>
        <v>0</v>
      </c>
      <c r="AN105" s="2">
        <f ca="1">IF(Table2[[#This Row],[Field of Work]]="Construction",1,0)</f>
        <v>0</v>
      </c>
      <c r="AO105" s="2">
        <f ca="1">IF(Table2[[#This Row],[Field of Work]]="Health",1,0)</f>
        <v>0</v>
      </c>
      <c r="AP105" s="2">
        <f ca="1">IF(Table2[[#This Row],[Field of Work]]="General work",1,0)</f>
        <v>1</v>
      </c>
      <c r="AQ105" s="2"/>
      <c r="AR105" s="2"/>
      <c r="AS105" s="2"/>
      <c r="AT105" s="2"/>
      <c r="AU105" s="2"/>
      <c r="AV105" s="3"/>
      <c r="AW105" s="10">
        <f ca="1">IF(Table2[[#This Row],[Residence]]="East Legon",1,0)</f>
        <v>1</v>
      </c>
      <c r="AX105" s="8">
        <f ca="1">IF(Table2[[#This Row],[Residence]]="Trasaco",1,0)</f>
        <v>0</v>
      </c>
      <c r="AY105" s="2">
        <f ca="1">IF(Table2[[#This Row],[Residence]]="North Legon",1,0)</f>
        <v>0</v>
      </c>
      <c r="AZ105" s="2">
        <f ca="1">IF(Table2[[#This Row],[Residence]]="Tema",1,0)</f>
        <v>0</v>
      </c>
      <c r="BA105" s="2">
        <f ca="1">IF(Table2[[#This Row],[Residence]]="Spintex",1,0)</f>
        <v>0</v>
      </c>
      <c r="BB105" s="2">
        <f ca="1">IF(Table2[[#This Row],[Residence]]="Airport Hills",1,0)</f>
        <v>0</v>
      </c>
      <c r="BC105" s="2">
        <f ca="1">IF(Table2[[#This Row],[Residence]]="Oyarifa",1,0)</f>
        <v>0</v>
      </c>
      <c r="BD105" s="2">
        <f ca="1">IF(Table2[[#This Row],[Residence]]="Prampram",1,0)</f>
        <v>0</v>
      </c>
      <c r="BE105" s="2">
        <f ca="1">IF(Table2[[#This Row],[Residence]]="Tse-Addo",1,0)</f>
        <v>0</v>
      </c>
      <c r="BF105" s="2">
        <f ca="1">IF(Table2[[#This Row],[Residence]]="Osu",1,0)</f>
        <v>0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3"/>
      <c r="BR105" s="20">
        <f ca="1">Table2[[#This Row],[Cars Value]]/Table2[[#This Row],[Cars]]</f>
        <v>23364.018591488206</v>
      </c>
      <c r="BS105" s="3"/>
      <c r="BT105" s="1">
        <f ca="1">IF(Table2[[#This Row],[Value of Debts]]&gt;$BU$6,1,0)</f>
        <v>1</v>
      </c>
      <c r="BU105" s="2"/>
      <c r="BV105" s="2"/>
      <c r="BW105" s="3"/>
    </row>
    <row r="106" spans="1:75" x14ac:dyDescent="0.25">
      <c r="A106">
        <f t="shared" ca="1" si="29"/>
        <v>1</v>
      </c>
      <c r="B106" t="str">
        <f t="shared" ca="1" si="30"/>
        <v>Male</v>
      </c>
      <c r="C106">
        <f t="shared" ca="1" si="31"/>
        <v>45</v>
      </c>
      <c r="D106">
        <f t="shared" ca="1" si="32"/>
        <v>3</v>
      </c>
      <c r="E106" t="str">
        <f ca="1">_xll.XLOOKUP(D106,$Y$8:$Y$13,$Z$8:$Z$13)</f>
        <v>Teaching</v>
      </c>
      <c r="F106">
        <f t="shared" ca="1" si="33"/>
        <v>5</v>
      </c>
      <c r="G106" t="str">
        <f ca="1">_xll.XLOOKUP(F106,$AA$8:$AA$12,$AB$8:$AB$12)</f>
        <v>Other</v>
      </c>
      <c r="H106">
        <f t="shared" ca="1" si="45"/>
        <v>3</v>
      </c>
      <c r="I106">
        <f t="shared" ca="1" si="28"/>
        <v>1</v>
      </c>
      <c r="J106">
        <f t="shared" ca="1" si="34"/>
        <v>68647</v>
      </c>
      <c r="K106">
        <f t="shared" ca="1" si="35"/>
        <v>7</v>
      </c>
      <c r="L106" t="str">
        <f ca="1">_xll.XLOOKUP(K106,$AC$8:$AC$17,$AD$8:$AD$17)</f>
        <v>Tema</v>
      </c>
      <c r="M106">
        <f t="shared" ca="1" si="38"/>
        <v>411882</v>
      </c>
      <c r="N106" s="7">
        <f t="shared" ca="1" si="36"/>
        <v>63859.080096626458</v>
      </c>
      <c r="O106" s="7">
        <f t="shared" ca="1" si="39"/>
        <v>42321.606940679449</v>
      </c>
      <c r="P106">
        <f t="shared" ca="1" si="37"/>
        <v>5668</v>
      </c>
      <c r="Q106" s="7">
        <f t="shared" ca="1" si="40"/>
        <v>104280.02296824921</v>
      </c>
      <c r="R106">
        <f t="shared" ca="1" si="41"/>
        <v>18823.871018659593</v>
      </c>
      <c r="S106" s="7">
        <f t="shared" ca="1" si="42"/>
        <v>473027.47795933904</v>
      </c>
      <c r="T106" s="7">
        <f t="shared" ca="1" si="43"/>
        <v>173807.10306487564</v>
      </c>
      <c r="U106" s="7">
        <f t="shared" ca="1" si="44"/>
        <v>299220.3748944634</v>
      </c>
      <c r="X106" s="1"/>
      <c r="Y106" s="2"/>
      <c r="Z106" s="2"/>
      <c r="AA106" s="2"/>
      <c r="AB106" s="2"/>
      <c r="AC106" s="2"/>
      <c r="AD106" s="2"/>
      <c r="AE106" s="2">
        <f ca="1">IF(Table2[[#This Row],[Gender]]="Male",1,0)</f>
        <v>1</v>
      </c>
      <c r="AF106" s="2">
        <f ca="1">IF(Table2[[#This Row],[Gender]]="Female",1,0)</f>
        <v>0</v>
      </c>
      <c r="AG106" s="2"/>
      <c r="AH106" s="2"/>
      <c r="AI106" s="3"/>
      <c r="AK106" s="1">
        <f ca="1">IF(Table2[[#This Row],[Field of Work]]="Teaching",1,0)</f>
        <v>1</v>
      </c>
      <c r="AL106" s="2">
        <f ca="1">IF(Table2[[#This Row],[Field of Work]]="Agriculture",1,0)</f>
        <v>0</v>
      </c>
      <c r="AM106" s="2">
        <f ca="1">IF(Table2[[#This Row],[Field of Work]]="IT",1,0)</f>
        <v>0</v>
      </c>
      <c r="AN106" s="2">
        <f ca="1">IF(Table2[[#This Row],[Field of Work]]="Construction",1,0)</f>
        <v>0</v>
      </c>
      <c r="AO106" s="2">
        <f ca="1">IF(Table2[[#This Row],[Field of Work]]="Health",1,0)</f>
        <v>0</v>
      </c>
      <c r="AP106" s="2">
        <f ca="1">IF(Table2[[#This Row],[Field of Work]]="General work",1,0)</f>
        <v>0</v>
      </c>
      <c r="AQ106" s="2"/>
      <c r="AR106" s="2"/>
      <c r="AS106" s="2"/>
      <c r="AT106" s="2"/>
      <c r="AU106" s="2"/>
      <c r="AV106" s="3"/>
      <c r="AW106" s="10">
        <f ca="1">IF(Table2[[#This Row],[Residence]]="East Legon",1,0)</f>
        <v>0</v>
      </c>
      <c r="AX106" s="8">
        <f ca="1">IF(Table2[[#This Row],[Residence]]="Trasaco",1,0)</f>
        <v>0</v>
      </c>
      <c r="AY106" s="2">
        <f ca="1">IF(Table2[[#This Row],[Residence]]="North Legon",1,0)</f>
        <v>0</v>
      </c>
      <c r="AZ106" s="2">
        <f ca="1">IF(Table2[[#This Row],[Residence]]="Tema",1,0)</f>
        <v>1</v>
      </c>
      <c r="BA106" s="2">
        <f ca="1">IF(Table2[[#This Row],[Residence]]="Spintex",1,0)</f>
        <v>0</v>
      </c>
      <c r="BB106" s="2">
        <f ca="1">IF(Table2[[#This Row],[Residence]]="Airport Hills",1,0)</f>
        <v>0</v>
      </c>
      <c r="BC106" s="2">
        <f ca="1">IF(Table2[[#This Row],[Residence]]="Oyarifa",1,0)</f>
        <v>0</v>
      </c>
      <c r="BD106" s="2">
        <f ca="1">IF(Table2[[#This Row],[Residence]]="Prampram",1,0)</f>
        <v>0</v>
      </c>
      <c r="BE106" s="2">
        <f ca="1">IF(Table2[[#This Row],[Residence]]="Tse-Addo",1,0)</f>
        <v>0</v>
      </c>
      <c r="BF106" s="2">
        <f ca="1">IF(Table2[[#This Row],[Residence]]="Osu",1,0)</f>
        <v>0</v>
      </c>
      <c r="BG106" s="2"/>
      <c r="BH106" s="2"/>
      <c r="BI106" s="2"/>
      <c r="BJ106" s="2"/>
      <c r="BK106" s="2"/>
      <c r="BL106" s="2"/>
      <c r="BM106" s="2"/>
      <c r="BN106" s="2"/>
      <c r="BO106" s="2"/>
      <c r="BP106" s="3"/>
      <c r="BR106" s="20">
        <f ca="1">Table2[[#This Row],[Cars Value]]/Table2[[#This Row],[Cars]]</f>
        <v>42321.606940679449</v>
      </c>
      <c r="BS106" s="3"/>
      <c r="BT106" s="1">
        <f ca="1">IF(Table2[[#This Row],[Value of Debts]]&gt;$BU$6,1,0)</f>
        <v>1</v>
      </c>
      <c r="BU106" s="2"/>
      <c r="BV106" s="2"/>
      <c r="BW106" s="3"/>
    </row>
    <row r="107" spans="1:75" x14ac:dyDescent="0.25">
      <c r="A107">
        <f t="shared" ca="1" si="29"/>
        <v>2</v>
      </c>
      <c r="B107" t="str">
        <f t="shared" ca="1" si="30"/>
        <v>Female</v>
      </c>
      <c r="C107">
        <f t="shared" ca="1" si="31"/>
        <v>40</v>
      </c>
      <c r="D107">
        <f t="shared" ca="1" si="32"/>
        <v>3</v>
      </c>
      <c r="E107" t="str">
        <f ca="1">_xll.XLOOKUP(D107,$Y$8:$Y$13,$Z$8:$Z$13)</f>
        <v>Teaching</v>
      </c>
      <c r="F107">
        <f t="shared" ca="1" si="33"/>
        <v>5</v>
      </c>
      <c r="G107" t="str">
        <f ca="1">_xll.XLOOKUP(F107,$AA$8:$AA$12,$AB$8:$AB$12)</f>
        <v>Other</v>
      </c>
      <c r="H107">
        <f t="shared" ca="1" si="45"/>
        <v>0</v>
      </c>
      <c r="I107">
        <f t="shared" ca="1" si="28"/>
        <v>1</v>
      </c>
      <c r="J107">
        <f t="shared" ca="1" si="34"/>
        <v>27000</v>
      </c>
      <c r="K107">
        <f t="shared" ca="1" si="35"/>
        <v>9</v>
      </c>
      <c r="L107" t="str">
        <f ca="1">_xll.XLOOKUP(K107,$AC$8:$AC$17,$AD$8:$AD$17)</f>
        <v>Prampram</v>
      </c>
      <c r="M107">
        <f t="shared" ca="1" si="38"/>
        <v>81000</v>
      </c>
      <c r="N107" s="7">
        <f t="shared" ca="1" si="36"/>
        <v>68599.710384059697</v>
      </c>
      <c r="O107" s="7">
        <f t="shared" ca="1" si="39"/>
        <v>5872.4231929738617</v>
      </c>
      <c r="P107">
        <f t="shared" ca="1" si="37"/>
        <v>739</v>
      </c>
      <c r="Q107" s="7">
        <f t="shared" ca="1" si="40"/>
        <v>8742.1964961043323</v>
      </c>
      <c r="R107">
        <f t="shared" ca="1" si="41"/>
        <v>12527.605224568997</v>
      </c>
      <c r="S107" s="7">
        <f t="shared" ca="1" si="42"/>
        <v>99400.028417542853</v>
      </c>
      <c r="T107" s="7">
        <f t="shared" ca="1" si="43"/>
        <v>78080.906880164024</v>
      </c>
      <c r="U107" s="7">
        <f t="shared" ca="1" si="44"/>
        <v>21319.121537378829</v>
      </c>
      <c r="X107" s="1"/>
      <c r="Y107" s="2"/>
      <c r="Z107" s="2"/>
      <c r="AA107" s="2"/>
      <c r="AB107" s="2"/>
      <c r="AC107" s="2"/>
      <c r="AD107" s="2"/>
      <c r="AE107" s="2">
        <f ca="1">IF(Table2[[#This Row],[Gender]]="Male",1,0)</f>
        <v>0</v>
      </c>
      <c r="AF107" s="2">
        <f ca="1">IF(Table2[[#This Row],[Gender]]="Female",1,0)</f>
        <v>1</v>
      </c>
      <c r="AG107" s="2"/>
      <c r="AH107" s="2"/>
      <c r="AI107" s="3"/>
      <c r="AK107" s="1">
        <f ca="1">IF(Table2[[#This Row],[Field of Work]]="Teaching",1,0)</f>
        <v>1</v>
      </c>
      <c r="AL107" s="2">
        <f ca="1">IF(Table2[[#This Row],[Field of Work]]="Agriculture",1,0)</f>
        <v>0</v>
      </c>
      <c r="AM107" s="2">
        <f ca="1">IF(Table2[[#This Row],[Field of Work]]="IT",1,0)</f>
        <v>0</v>
      </c>
      <c r="AN107" s="2">
        <f ca="1">IF(Table2[[#This Row],[Field of Work]]="Construction",1,0)</f>
        <v>0</v>
      </c>
      <c r="AO107" s="2">
        <f ca="1">IF(Table2[[#This Row],[Field of Work]]="Health",1,0)</f>
        <v>0</v>
      </c>
      <c r="AP107" s="2">
        <f ca="1">IF(Table2[[#This Row],[Field of Work]]="General work",1,0)</f>
        <v>0</v>
      </c>
      <c r="AQ107" s="2"/>
      <c r="AR107" s="2"/>
      <c r="AS107" s="2"/>
      <c r="AT107" s="2"/>
      <c r="AU107" s="2"/>
      <c r="AV107" s="3"/>
      <c r="AW107" s="10">
        <f ca="1">IF(Table2[[#This Row],[Residence]]="East Legon",1,0)</f>
        <v>0</v>
      </c>
      <c r="AX107" s="8">
        <f ca="1">IF(Table2[[#This Row],[Residence]]="Trasaco",1,0)</f>
        <v>0</v>
      </c>
      <c r="AY107" s="2">
        <f ca="1">IF(Table2[[#This Row],[Residence]]="North Legon",1,0)</f>
        <v>0</v>
      </c>
      <c r="AZ107" s="2">
        <f ca="1">IF(Table2[[#This Row],[Residence]]="Tema",1,0)</f>
        <v>0</v>
      </c>
      <c r="BA107" s="2">
        <f ca="1">IF(Table2[[#This Row],[Residence]]="Spintex",1,0)</f>
        <v>0</v>
      </c>
      <c r="BB107" s="2">
        <f ca="1">IF(Table2[[#This Row],[Residence]]="Airport Hills",1,0)</f>
        <v>0</v>
      </c>
      <c r="BC107" s="2">
        <f ca="1">IF(Table2[[#This Row],[Residence]]="Oyarifa",1,0)</f>
        <v>0</v>
      </c>
      <c r="BD107" s="2">
        <f ca="1">IF(Table2[[#This Row],[Residence]]="Prampram",1,0)</f>
        <v>1</v>
      </c>
      <c r="BE107" s="2">
        <f ca="1">IF(Table2[[#This Row],[Residence]]="Tse-Addo",1,0)</f>
        <v>0</v>
      </c>
      <c r="BF107" s="2">
        <f ca="1">IF(Table2[[#This Row],[Residence]]="Osu",1,0)</f>
        <v>0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3"/>
      <c r="BR107" s="20">
        <f ca="1">Table2[[#This Row],[Cars Value]]/Table2[[#This Row],[Cars]]</f>
        <v>5872.4231929738617</v>
      </c>
      <c r="BS107" s="3"/>
      <c r="BT107" s="1">
        <f ca="1">IF(Table2[[#This Row],[Value of Debts]]&gt;$BU$6,1,0)</f>
        <v>0</v>
      </c>
      <c r="BU107" s="2"/>
      <c r="BV107" s="2"/>
      <c r="BW107" s="3"/>
    </row>
    <row r="108" spans="1:75" x14ac:dyDescent="0.25">
      <c r="A108">
        <f t="shared" ca="1" si="29"/>
        <v>1</v>
      </c>
      <c r="B108" t="str">
        <f t="shared" ca="1" si="30"/>
        <v>Male</v>
      </c>
      <c r="C108">
        <f t="shared" ca="1" si="31"/>
        <v>40</v>
      </c>
      <c r="D108">
        <f t="shared" ca="1" si="32"/>
        <v>5</v>
      </c>
      <c r="E108" t="str">
        <f ca="1">_xll.XLOOKUP(D108,$Y$8:$Y$13,$Z$8:$Z$13)</f>
        <v>General work</v>
      </c>
      <c r="F108">
        <f t="shared" ca="1" si="33"/>
        <v>2</v>
      </c>
      <c r="G108" t="str">
        <f ca="1">_xll.XLOOKUP(F108,$AA$8:$AA$12,$AB$8:$AB$12)</f>
        <v>College</v>
      </c>
      <c r="H108">
        <f t="shared" ca="1" si="45"/>
        <v>2</v>
      </c>
      <c r="I108">
        <f t="shared" ca="1" si="28"/>
        <v>1</v>
      </c>
      <c r="J108">
        <f t="shared" ca="1" si="34"/>
        <v>58403</v>
      </c>
      <c r="K108">
        <f t="shared" ca="1" si="35"/>
        <v>6</v>
      </c>
      <c r="L108" t="str">
        <f ca="1">_xll.XLOOKUP(K108,$AC$8:$AC$17,$AD$8:$AD$17)</f>
        <v>Tse-Addo</v>
      </c>
      <c r="M108">
        <f t="shared" ca="1" si="38"/>
        <v>233612</v>
      </c>
      <c r="N108" s="7">
        <f t="shared" ca="1" si="36"/>
        <v>137798.22932523661</v>
      </c>
      <c r="O108" s="7">
        <f t="shared" ca="1" si="39"/>
        <v>34937.857529358327</v>
      </c>
      <c r="P108">
        <f t="shared" ca="1" si="37"/>
        <v>33700</v>
      </c>
      <c r="Q108" s="7">
        <f t="shared" ca="1" si="40"/>
        <v>105857.03871384903</v>
      </c>
      <c r="R108">
        <f t="shared" ca="1" si="41"/>
        <v>61138.010274546737</v>
      </c>
      <c r="S108" s="7">
        <f t="shared" ca="1" si="42"/>
        <v>329687.8678039051</v>
      </c>
      <c r="T108" s="7">
        <f t="shared" ca="1" si="43"/>
        <v>277355.26803908567</v>
      </c>
      <c r="U108" s="7">
        <f t="shared" ca="1" si="44"/>
        <v>52332.599764819432</v>
      </c>
      <c r="X108" s="1"/>
      <c r="Y108" s="2"/>
      <c r="Z108" s="2"/>
      <c r="AA108" s="2"/>
      <c r="AB108" s="2"/>
      <c r="AC108" s="2"/>
      <c r="AD108" s="2"/>
      <c r="AE108" s="2">
        <f ca="1">IF(Table2[[#This Row],[Gender]]="Male",1,0)</f>
        <v>1</v>
      </c>
      <c r="AF108" s="2">
        <f ca="1">IF(Table2[[#This Row],[Gender]]="Female",1,0)</f>
        <v>0</v>
      </c>
      <c r="AG108" s="2"/>
      <c r="AH108" s="2"/>
      <c r="AI108" s="3"/>
      <c r="AK108" s="1">
        <f ca="1">IF(Table2[[#This Row],[Field of Work]]="Teaching",1,0)</f>
        <v>0</v>
      </c>
      <c r="AL108" s="2">
        <f ca="1">IF(Table2[[#This Row],[Field of Work]]="Agriculture",1,0)</f>
        <v>0</v>
      </c>
      <c r="AM108" s="2">
        <f ca="1">IF(Table2[[#This Row],[Field of Work]]="IT",1,0)</f>
        <v>0</v>
      </c>
      <c r="AN108" s="2">
        <f ca="1">IF(Table2[[#This Row],[Field of Work]]="Construction",1,0)</f>
        <v>0</v>
      </c>
      <c r="AO108" s="2">
        <f ca="1">IF(Table2[[#This Row],[Field of Work]]="Health",1,0)</f>
        <v>0</v>
      </c>
      <c r="AP108" s="2">
        <f ca="1">IF(Table2[[#This Row],[Field of Work]]="General work",1,0)</f>
        <v>1</v>
      </c>
      <c r="AQ108" s="2"/>
      <c r="AR108" s="2"/>
      <c r="AS108" s="2"/>
      <c r="AT108" s="2"/>
      <c r="AU108" s="2"/>
      <c r="AV108" s="3"/>
      <c r="AW108" s="10">
        <f ca="1">IF(Table2[[#This Row],[Residence]]="East Legon",1,0)</f>
        <v>0</v>
      </c>
      <c r="AX108" s="8">
        <f ca="1">IF(Table2[[#This Row],[Residence]]="Trasaco",1,0)</f>
        <v>0</v>
      </c>
      <c r="AY108" s="2">
        <f ca="1">IF(Table2[[#This Row],[Residence]]="North Legon",1,0)</f>
        <v>0</v>
      </c>
      <c r="AZ108" s="2">
        <f ca="1">IF(Table2[[#This Row],[Residence]]="Tema",1,0)</f>
        <v>0</v>
      </c>
      <c r="BA108" s="2">
        <f ca="1">IF(Table2[[#This Row],[Residence]]="Spintex",1,0)</f>
        <v>0</v>
      </c>
      <c r="BB108" s="2">
        <f ca="1">IF(Table2[[#This Row],[Residence]]="Airport Hills",1,0)</f>
        <v>0</v>
      </c>
      <c r="BC108" s="2">
        <f ca="1">IF(Table2[[#This Row],[Residence]]="Oyarifa",1,0)</f>
        <v>0</v>
      </c>
      <c r="BD108" s="2">
        <f ca="1">IF(Table2[[#This Row],[Residence]]="Prampram",1,0)</f>
        <v>0</v>
      </c>
      <c r="BE108" s="2">
        <f ca="1">IF(Table2[[#This Row],[Residence]]="Tse-Addo",1,0)</f>
        <v>1</v>
      </c>
      <c r="BF108" s="2">
        <f ca="1">IF(Table2[[#This Row],[Residence]]="Osu",1,0)</f>
        <v>0</v>
      </c>
      <c r="BG108" s="2"/>
      <c r="BH108" s="2"/>
      <c r="BI108" s="2"/>
      <c r="BJ108" s="2"/>
      <c r="BK108" s="2"/>
      <c r="BL108" s="2"/>
      <c r="BM108" s="2"/>
      <c r="BN108" s="2"/>
      <c r="BO108" s="2"/>
      <c r="BP108" s="3"/>
      <c r="BR108" s="20">
        <f ca="1">Table2[[#This Row],[Cars Value]]/Table2[[#This Row],[Cars]]</f>
        <v>34937.857529358327</v>
      </c>
      <c r="BS108" s="3"/>
      <c r="BT108" s="1">
        <f ca="1">IF(Table2[[#This Row],[Value of Debts]]&gt;$BU$6,1,0)</f>
        <v>1</v>
      </c>
      <c r="BU108" s="2"/>
      <c r="BV108" s="2"/>
      <c r="BW108" s="3"/>
    </row>
    <row r="109" spans="1:75" x14ac:dyDescent="0.25">
      <c r="A109">
        <f t="shared" ca="1" si="29"/>
        <v>1</v>
      </c>
      <c r="B109" t="str">
        <f t="shared" ca="1" si="30"/>
        <v>Male</v>
      </c>
      <c r="C109">
        <f t="shared" ca="1" si="31"/>
        <v>36</v>
      </c>
      <c r="D109">
        <f t="shared" ca="1" si="32"/>
        <v>6</v>
      </c>
      <c r="E109" t="str">
        <f ca="1">_xll.XLOOKUP(D109,$Y$8:$Y$13,$Z$8:$Z$13)</f>
        <v>Agriculture</v>
      </c>
      <c r="F109">
        <f t="shared" ca="1" si="33"/>
        <v>1</v>
      </c>
      <c r="G109" t="str">
        <f ca="1">_xll.XLOOKUP(F109,$AA$8:$AA$12,$AB$8:$AB$12)</f>
        <v>Highschool</v>
      </c>
      <c r="H109">
        <f t="shared" ca="1" si="45"/>
        <v>3</v>
      </c>
      <c r="I109">
        <f t="shared" ca="1" si="28"/>
        <v>3</v>
      </c>
      <c r="J109">
        <f t="shared" ca="1" si="34"/>
        <v>69619</v>
      </c>
      <c r="K109">
        <f t="shared" ca="1" si="35"/>
        <v>7</v>
      </c>
      <c r="L109" t="str">
        <f ca="1">_xll.XLOOKUP(K109,$AC$8:$AC$17,$AD$8:$AD$17)</f>
        <v>Tema</v>
      </c>
      <c r="M109">
        <f t="shared" ca="1" si="38"/>
        <v>278476</v>
      </c>
      <c r="N109" s="7">
        <f t="shared" ca="1" si="36"/>
        <v>224621.10501635447</v>
      </c>
      <c r="O109" s="7">
        <f t="shared" ca="1" si="39"/>
        <v>99241.507034160299</v>
      </c>
      <c r="P109">
        <f t="shared" ca="1" si="37"/>
        <v>71848</v>
      </c>
      <c r="Q109" s="7">
        <f t="shared" ca="1" si="40"/>
        <v>83716.270195944249</v>
      </c>
      <c r="R109">
        <f t="shared" ca="1" si="41"/>
        <v>33148.084910273654</v>
      </c>
      <c r="S109" s="7">
        <f t="shared" ca="1" si="42"/>
        <v>410865.59194443398</v>
      </c>
      <c r="T109" s="7">
        <f t="shared" ca="1" si="43"/>
        <v>380185.37521229871</v>
      </c>
      <c r="U109" s="7">
        <f t="shared" ca="1" si="44"/>
        <v>30680.216732135275</v>
      </c>
      <c r="X109" s="1"/>
      <c r="Y109" s="2"/>
      <c r="Z109" s="2"/>
      <c r="AA109" s="2"/>
      <c r="AB109" s="2"/>
      <c r="AC109" s="2"/>
      <c r="AD109" s="2"/>
      <c r="AE109" s="2">
        <f ca="1">IF(Table2[[#This Row],[Gender]]="Male",1,0)</f>
        <v>1</v>
      </c>
      <c r="AF109" s="2">
        <f ca="1">IF(Table2[[#This Row],[Gender]]="Female",1,0)</f>
        <v>0</v>
      </c>
      <c r="AG109" s="2"/>
      <c r="AH109" s="2"/>
      <c r="AI109" s="3"/>
      <c r="AK109" s="1">
        <f ca="1">IF(Table2[[#This Row],[Field of Work]]="Teaching",1,0)</f>
        <v>0</v>
      </c>
      <c r="AL109" s="2">
        <f ca="1">IF(Table2[[#This Row],[Field of Work]]="Agriculture",1,0)</f>
        <v>1</v>
      </c>
      <c r="AM109" s="2">
        <f ca="1">IF(Table2[[#This Row],[Field of Work]]="IT",1,0)</f>
        <v>0</v>
      </c>
      <c r="AN109" s="2">
        <f ca="1">IF(Table2[[#This Row],[Field of Work]]="Construction",1,0)</f>
        <v>0</v>
      </c>
      <c r="AO109" s="2">
        <f ca="1">IF(Table2[[#This Row],[Field of Work]]="Health",1,0)</f>
        <v>0</v>
      </c>
      <c r="AP109" s="2">
        <f ca="1">IF(Table2[[#This Row],[Field of Work]]="General work",1,0)</f>
        <v>0</v>
      </c>
      <c r="AQ109" s="2"/>
      <c r="AR109" s="2"/>
      <c r="AS109" s="2"/>
      <c r="AT109" s="2"/>
      <c r="AU109" s="2"/>
      <c r="AV109" s="3"/>
      <c r="AW109" s="10">
        <f ca="1">IF(Table2[[#This Row],[Residence]]="East Legon",1,0)</f>
        <v>0</v>
      </c>
      <c r="AX109" s="8">
        <f ca="1">IF(Table2[[#This Row],[Residence]]="Trasaco",1,0)</f>
        <v>0</v>
      </c>
      <c r="AY109" s="2">
        <f ca="1">IF(Table2[[#This Row],[Residence]]="North Legon",1,0)</f>
        <v>0</v>
      </c>
      <c r="AZ109" s="2">
        <f ca="1">IF(Table2[[#This Row],[Residence]]="Tema",1,0)</f>
        <v>1</v>
      </c>
      <c r="BA109" s="2">
        <f ca="1">IF(Table2[[#This Row],[Residence]]="Spintex",1,0)</f>
        <v>0</v>
      </c>
      <c r="BB109" s="2">
        <f ca="1">IF(Table2[[#This Row],[Residence]]="Airport Hills",1,0)</f>
        <v>0</v>
      </c>
      <c r="BC109" s="2">
        <f ca="1">IF(Table2[[#This Row],[Residence]]="Oyarifa",1,0)</f>
        <v>0</v>
      </c>
      <c r="BD109" s="2">
        <f ca="1">IF(Table2[[#This Row],[Residence]]="Prampram",1,0)</f>
        <v>0</v>
      </c>
      <c r="BE109" s="2">
        <f ca="1">IF(Table2[[#This Row],[Residence]]="Tse-Addo",1,0)</f>
        <v>0</v>
      </c>
      <c r="BF109" s="2">
        <f ca="1">IF(Table2[[#This Row],[Residence]]="Osu",1,0)</f>
        <v>0</v>
      </c>
      <c r="BG109" s="2"/>
      <c r="BH109" s="2"/>
      <c r="BI109" s="2"/>
      <c r="BJ109" s="2"/>
      <c r="BK109" s="2"/>
      <c r="BL109" s="2"/>
      <c r="BM109" s="2"/>
      <c r="BN109" s="2"/>
      <c r="BO109" s="2"/>
      <c r="BP109" s="3"/>
      <c r="BR109" s="20">
        <f ca="1">Table2[[#This Row],[Cars Value]]/Table2[[#This Row],[Cars]]</f>
        <v>33080.502344720102</v>
      </c>
      <c r="BS109" s="3"/>
      <c r="BT109" s="1">
        <f ca="1">IF(Table2[[#This Row],[Value of Debts]]&gt;$BU$6,1,0)</f>
        <v>1</v>
      </c>
      <c r="BU109" s="2"/>
      <c r="BV109" s="2"/>
      <c r="BW109" s="3"/>
    </row>
    <row r="110" spans="1:75" x14ac:dyDescent="0.25">
      <c r="A110">
        <f t="shared" ca="1" si="29"/>
        <v>2</v>
      </c>
      <c r="B110" t="str">
        <f t="shared" ca="1" si="30"/>
        <v>Female</v>
      </c>
      <c r="C110">
        <f t="shared" ca="1" si="31"/>
        <v>28</v>
      </c>
      <c r="D110">
        <f t="shared" ca="1" si="32"/>
        <v>1</v>
      </c>
      <c r="E110" t="str">
        <f ca="1">_xll.XLOOKUP(D110,$Y$8:$Y$13,$Z$8:$Z$13)</f>
        <v>Health</v>
      </c>
      <c r="F110">
        <f t="shared" ca="1" si="33"/>
        <v>2</v>
      </c>
      <c r="G110" t="str">
        <f ca="1">_xll.XLOOKUP(F110,$AA$8:$AA$12,$AB$8:$AB$12)</f>
        <v>College</v>
      </c>
      <c r="H110">
        <f t="shared" ca="1" si="45"/>
        <v>2</v>
      </c>
      <c r="I110">
        <f t="shared" ca="1" si="28"/>
        <v>4</v>
      </c>
      <c r="J110">
        <f t="shared" ca="1" si="34"/>
        <v>57096</v>
      </c>
      <c r="K110">
        <f t="shared" ca="1" si="35"/>
        <v>4</v>
      </c>
      <c r="L110" t="str">
        <f ca="1">_xll.XLOOKUP(K110,$AC$8:$AC$17,$AD$8:$AD$17)</f>
        <v>Spintex</v>
      </c>
      <c r="M110">
        <f t="shared" ca="1" si="38"/>
        <v>342576</v>
      </c>
      <c r="N110" s="7">
        <f t="shared" ca="1" si="36"/>
        <v>202964.52738442025</v>
      </c>
      <c r="O110" s="7">
        <f t="shared" ca="1" si="39"/>
        <v>104774.81264640109</v>
      </c>
      <c r="P110">
        <f t="shared" ca="1" si="37"/>
        <v>11473</v>
      </c>
      <c r="Q110" s="7">
        <f t="shared" ca="1" si="40"/>
        <v>64994.97678190958</v>
      </c>
      <c r="R110">
        <f t="shared" ca="1" si="41"/>
        <v>72904.94599906294</v>
      </c>
      <c r="S110" s="7">
        <f t="shared" ca="1" si="42"/>
        <v>520255.75864546408</v>
      </c>
      <c r="T110" s="7">
        <f t="shared" ca="1" si="43"/>
        <v>279432.5041663298</v>
      </c>
      <c r="U110" s="7">
        <f t="shared" ca="1" si="44"/>
        <v>240823.25447913428</v>
      </c>
      <c r="X110" s="1"/>
      <c r="Y110" s="2"/>
      <c r="Z110" s="2"/>
      <c r="AA110" s="2"/>
      <c r="AB110" s="2"/>
      <c r="AC110" s="2"/>
      <c r="AD110" s="2"/>
      <c r="AE110" s="2">
        <f ca="1">IF(Table2[[#This Row],[Gender]]="Male",1,0)</f>
        <v>0</v>
      </c>
      <c r="AF110" s="2">
        <f ca="1">IF(Table2[[#This Row],[Gender]]="Female",1,0)</f>
        <v>1</v>
      </c>
      <c r="AG110" s="2"/>
      <c r="AH110" s="2"/>
      <c r="AI110" s="3"/>
      <c r="AK110" s="1">
        <f ca="1">IF(Table2[[#This Row],[Field of Work]]="Teaching",1,0)</f>
        <v>0</v>
      </c>
      <c r="AL110" s="2">
        <f ca="1">IF(Table2[[#This Row],[Field of Work]]="Agriculture",1,0)</f>
        <v>0</v>
      </c>
      <c r="AM110" s="2">
        <f ca="1">IF(Table2[[#This Row],[Field of Work]]="IT",1,0)</f>
        <v>0</v>
      </c>
      <c r="AN110" s="2">
        <f ca="1">IF(Table2[[#This Row],[Field of Work]]="Construction",1,0)</f>
        <v>0</v>
      </c>
      <c r="AO110" s="2">
        <f ca="1">IF(Table2[[#This Row],[Field of Work]]="Health",1,0)</f>
        <v>1</v>
      </c>
      <c r="AP110" s="2">
        <f ca="1">IF(Table2[[#This Row],[Field of Work]]="General work",1,0)</f>
        <v>0</v>
      </c>
      <c r="AQ110" s="2"/>
      <c r="AR110" s="2"/>
      <c r="AS110" s="2"/>
      <c r="AT110" s="2"/>
      <c r="AU110" s="2"/>
      <c r="AV110" s="3"/>
      <c r="AW110" s="10">
        <f ca="1">IF(Table2[[#This Row],[Residence]]="East Legon",1,0)</f>
        <v>0</v>
      </c>
      <c r="AX110" s="8">
        <f ca="1">IF(Table2[[#This Row],[Residence]]="Trasaco",1,0)</f>
        <v>0</v>
      </c>
      <c r="AY110" s="2">
        <f ca="1">IF(Table2[[#This Row],[Residence]]="North Legon",1,0)</f>
        <v>0</v>
      </c>
      <c r="AZ110" s="2">
        <f ca="1">IF(Table2[[#This Row],[Residence]]="Tema",1,0)</f>
        <v>0</v>
      </c>
      <c r="BA110" s="2">
        <f ca="1">IF(Table2[[#This Row],[Residence]]="Spintex",1,0)</f>
        <v>1</v>
      </c>
      <c r="BB110" s="2">
        <f ca="1">IF(Table2[[#This Row],[Residence]]="Airport Hills",1,0)</f>
        <v>0</v>
      </c>
      <c r="BC110" s="2">
        <f ca="1">IF(Table2[[#This Row],[Residence]]="Oyarifa",1,0)</f>
        <v>0</v>
      </c>
      <c r="BD110" s="2">
        <f ca="1">IF(Table2[[#This Row],[Residence]]="Prampram",1,0)</f>
        <v>0</v>
      </c>
      <c r="BE110" s="2">
        <f ca="1">IF(Table2[[#This Row],[Residence]]="Tse-Addo",1,0)</f>
        <v>0</v>
      </c>
      <c r="BF110" s="2">
        <f ca="1">IF(Table2[[#This Row],[Residence]]="Osu",1,0)</f>
        <v>0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3"/>
      <c r="BR110" s="20">
        <f ca="1">Table2[[#This Row],[Cars Value]]/Table2[[#This Row],[Cars]]</f>
        <v>26193.703161600271</v>
      </c>
      <c r="BS110" s="3"/>
      <c r="BT110" s="1">
        <f ca="1">IF(Table2[[#This Row],[Value of Debts]]&gt;$BU$6,1,0)</f>
        <v>1</v>
      </c>
      <c r="BU110" s="2"/>
      <c r="BV110" s="2"/>
      <c r="BW110" s="3"/>
    </row>
    <row r="111" spans="1:75" x14ac:dyDescent="0.25">
      <c r="A111">
        <f t="shared" ca="1" si="29"/>
        <v>1</v>
      </c>
      <c r="B111" t="str">
        <f t="shared" ca="1" si="30"/>
        <v>Male</v>
      </c>
      <c r="C111">
        <f t="shared" ca="1" si="31"/>
        <v>49</v>
      </c>
      <c r="D111">
        <f t="shared" ca="1" si="32"/>
        <v>1</v>
      </c>
      <c r="E111" t="str">
        <f ca="1">_xll.XLOOKUP(D111,$Y$8:$Y$13,$Z$8:$Z$13)</f>
        <v>Health</v>
      </c>
      <c r="F111">
        <f t="shared" ca="1" si="33"/>
        <v>1</v>
      </c>
      <c r="G111" t="str">
        <f ca="1">_xll.XLOOKUP(F111,$AA$8:$AA$12,$AB$8:$AB$12)</f>
        <v>Highschool</v>
      </c>
      <c r="H111">
        <f t="shared" ca="1" si="45"/>
        <v>4</v>
      </c>
      <c r="I111">
        <f t="shared" ca="1" si="28"/>
        <v>1</v>
      </c>
      <c r="J111">
        <f t="shared" ca="1" si="34"/>
        <v>80433</v>
      </c>
      <c r="K111">
        <f t="shared" ca="1" si="35"/>
        <v>4</v>
      </c>
      <c r="L111" t="str">
        <f ca="1">_xll.XLOOKUP(K111,$AC$8:$AC$17,$AD$8:$AD$17)</f>
        <v>Spintex</v>
      </c>
      <c r="M111">
        <f t="shared" ca="1" si="38"/>
        <v>482598</v>
      </c>
      <c r="N111" s="7">
        <f t="shared" ca="1" si="36"/>
        <v>319065.90310820204</v>
      </c>
      <c r="O111" s="7">
        <f t="shared" ca="1" si="39"/>
        <v>17966.877267264666</v>
      </c>
      <c r="P111">
        <f t="shared" ca="1" si="37"/>
        <v>6632</v>
      </c>
      <c r="Q111" s="7">
        <f t="shared" ca="1" si="40"/>
        <v>12786.763536627062</v>
      </c>
      <c r="R111">
        <f t="shared" ca="1" si="41"/>
        <v>31413.808885518054</v>
      </c>
      <c r="S111" s="7">
        <f t="shared" ca="1" si="42"/>
        <v>531978.68615278276</v>
      </c>
      <c r="T111" s="7">
        <f t="shared" ca="1" si="43"/>
        <v>338484.66664482909</v>
      </c>
      <c r="U111" s="7">
        <f t="shared" ca="1" si="44"/>
        <v>193494.01950795366</v>
      </c>
      <c r="X111" s="1"/>
      <c r="Y111" s="2"/>
      <c r="Z111" s="2"/>
      <c r="AA111" s="2"/>
      <c r="AB111" s="2"/>
      <c r="AC111" s="2"/>
      <c r="AD111" s="2"/>
      <c r="AE111" s="2">
        <f ca="1">IF(Table2[[#This Row],[Gender]]="Male",1,0)</f>
        <v>1</v>
      </c>
      <c r="AF111" s="2">
        <f ca="1">IF(Table2[[#This Row],[Gender]]="Female",1,0)</f>
        <v>0</v>
      </c>
      <c r="AG111" s="2"/>
      <c r="AH111" s="2"/>
      <c r="AI111" s="3"/>
      <c r="AK111" s="1">
        <f ca="1">IF(Table2[[#This Row],[Field of Work]]="Teaching",1,0)</f>
        <v>0</v>
      </c>
      <c r="AL111" s="2">
        <f ca="1">IF(Table2[[#This Row],[Field of Work]]="Agriculture",1,0)</f>
        <v>0</v>
      </c>
      <c r="AM111" s="2">
        <f ca="1">IF(Table2[[#This Row],[Field of Work]]="IT",1,0)</f>
        <v>0</v>
      </c>
      <c r="AN111" s="2">
        <f ca="1">IF(Table2[[#This Row],[Field of Work]]="Construction",1,0)</f>
        <v>0</v>
      </c>
      <c r="AO111" s="2">
        <f ca="1">IF(Table2[[#This Row],[Field of Work]]="Health",1,0)</f>
        <v>1</v>
      </c>
      <c r="AP111" s="2">
        <f ca="1">IF(Table2[[#This Row],[Field of Work]]="General work",1,0)</f>
        <v>0</v>
      </c>
      <c r="AQ111" s="2"/>
      <c r="AR111" s="2"/>
      <c r="AS111" s="2"/>
      <c r="AT111" s="2"/>
      <c r="AU111" s="2"/>
      <c r="AV111" s="3"/>
      <c r="AW111" s="10">
        <f ca="1">IF(Table2[[#This Row],[Residence]]="East Legon",1,0)</f>
        <v>0</v>
      </c>
      <c r="AX111" s="8">
        <f ca="1">IF(Table2[[#This Row],[Residence]]="Trasaco",1,0)</f>
        <v>0</v>
      </c>
      <c r="AY111" s="2">
        <f ca="1">IF(Table2[[#This Row],[Residence]]="North Legon",1,0)</f>
        <v>0</v>
      </c>
      <c r="AZ111" s="2">
        <f ca="1">IF(Table2[[#This Row],[Residence]]="Tema",1,0)</f>
        <v>0</v>
      </c>
      <c r="BA111" s="2">
        <f ca="1">IF(Table2[[#This Row],[Residence]]="Spintex",1,0)</f>
        <v>1</v>
      </c>
      <c r="BB111" s="2">
        <f ca="1">IF(Table2[[#This Row],[Residence]]="Airport Hills",1,0)</f>
        <v>0</v>
      </c>
      <c r="BC111" s="2">
        <f ca="1">IF(Table2[[#This Row],[Residence]]="Oyarifa",1,0)</f>
        <v>0</v>
      </c>
      <c r="BD111" s="2">
        <f ca="1">IF(Table2[[#This Row],[Residence]]="Prampram",1,0)</f>
        <v>0</v>
      </c>
      <c r="BE111" s="2">
        <f ca="1">IF(Table2[[#This Row],[Residence]]="Tse-Addo",1,0)</f>
        <v>0</v>
      </c>
      <c r="BF111" s="2">
        <f ca="1">IF(Table2[[#This Row],[Residence]]="Osu",1,0)</f>
        <v>0</v>
      </c>
      <c r="BG111" s="2"/>
      <c r="BH111" s="2"/>
      <c r="BI111" s="2"/>
      <c r="BJ111" s="2"/>
      <c r="BK111" s="2"/>
      <c r="BL111" s="2"/>
      <c r="BM111" s="2"/>
      <c r="BN111" s="2"/>
      <c r="BO111" s="2"/>
      <c r="BP111" s="3"/>
      <c r="BR111" s="20">
        <f ca="1">Table2[[#This Row],[Cars Value]]/Table2[[#This Row],[Cars]]</f>
        <v>17966.877267264666</v>
      </c>
      <c r="BS111" s="3"/>
      <c r="BT111" s="1">
        <f ca="1">IF(Table2[[#This Row],[Value of Debts]]&gt;$BU$6,1,0)</f>
        <v>1</v>
      </c>
      <c r="BU111" s="2"/>
      <c r="BV111" s="2"/>
      <c r="BW111" s="3"/>
    </row>
    <row r="112" spans="1:75" x14ac:dyDescent="0.25">
      <c r="A112">
        <f t="shared" ca="1" si="29"/>
        <v>2</v>
      </c>
      <c r="B112" t="str">
        <f t="shared" ca="1" si="30"/>
        <v>Female</v>
      </c>
      <c r="C112">
        <f t="shared" ca="1" si="31"/>
        <v>27</v>
      </c>
      <c r="D112">
        <f t="shared" ca="1" si="32"/>
        <v>6</v>
      </c>
      <c r="E112" t="str">
        <f ca="1">_xll.XLOOKUP(D112,$Y$8:$Y$13,$Z$8:$Z$13)</f>
        <v>Agriculture</v>
      </c>
      <c r="F112">
        <f t="shared" ca="1" si="33"/>
        <v>4</v>
      </c>
      <c r="G112" t="str">
        <f ca="1">_xll.XLOOKUP(F112,$AA$8:$AA$12,$AB$8:$AB$12)</f>
        <v>Techical</v>
      </c>
      <c r="H112">
        <f t="shared" ca="1" si="45"/>
        <v>4</v>
      </c>
      <c r="I112">
        <f t="shared" ca="1" si="28"/>
        <v>1</v>
      </c>
      <c r="J112">
        <f t="shared" ca="1" si="34"/>
        <v>87190</v>
      </c>
      <c r="K112">
        <f t="shared" ca="1" si="35"/>
        <v>4</v>
      </c>
      <c r="L112" t="str">
        <f ca="1">_xll.XLOOKUP(K112,$AC$8:$AC$17,$AD$8:$AD$17)</f>
        <v>Spintex</v>
      </c>
      <c r="M112">
        <f t="shared" ca="1" si="38"/>
        <v>261570</v>
      </c>
      <c r="N112" s="7">
        <f t="shared" ca="1" si="36"/>
        <v>149547.53044679001</v>
      </c>
      <c r="O112" s="7">
        <f t="shared" ca="1" si="39"/>
        <v>86528.979280435349</v>
      </c>
      <c r="P112">
        <f t="shared" ca="1" si="37"/>
        <v>910</v>
      </c>
      <c r="Q112" s="7">
        <f t="shared" ca="1" si="40"/>
        <v>144087.05166616046</v>
      </c>
      <c r="R112">
        <f t="shared" ca="1" si="41"/>
        <v>16384.478486852528</v>
      </c>
      <c r="S112" s="7">
        <f t="shared" ca="1" si="42"/>
        <v>364483.45776728791</v>
      </c>
      <c r="T112" s="7">
        <f t="shared" ca="1" si="43"/>
        <v>294544.58211295051</v>
      </c>
      <c r="U112" s="7">
        <f t="shared" ca="1" si="44"/>
        <v>69938.875654337404</v>
      </c>
      <c r="X112" s="1"/>
      <c r="Y112" s="2"/>
      <c r="Z112" s="2"/>
      <c r="AA112" s="2"/>
      <c r="AB112" s="2"/>
      <c r="AC112" s="2"/>
      <c r="AD112" s="2"/>
      <c r="AE112" s="2">
        <f ca="1">IF(Table2[[#This Row],[Gender]]="Male",1,0)</f>
        <v>0</v>
      </c>
      <c r="AF112" s="2">
        <f ca="1">IF(Table2[[#This Row],[Gender]]="Female",1,0)</f>
        <v>1</v>
      </c>
      <c r="AG112" s="2"/>
      <c r="AH112" s="2"/>
      <c r="AI112" s="3"/>
      <c r="AK112" s="1">
        <f ca="1">IF(Table2[[#This Row],[Field of Work]]="Teaching",1,0)</f>
        <v>0</v>
      </c>
      <c r="AL112" s="2">
        <f ca="1">IF(Table2[[#This Row],[Field of Work]]="Agriculture",1,0)</f>
        <v>1</v>
      </c>
      <c r="AM112" s="2">
        <f ca="1">IF(Table2[[#This Row],[Field of Work]]="IT",1,0)</f>
        <v>0</v>
      </c>
      <c r="AN112" s="2">
        <f ca="1">IF(Table2[[#This Row],[Field of Work]]="Construction",1,0)</f>
        <v>0</v>
      </c>
      <c r="AO112" s="2">
        <f ca="1">IF(Table2[[#This Row],[Field of Work]]="Health",1,0)</f>
        <v>0</v>
      </c>
      <c r="AP112" s="2">
        <f ca="1">IF(Table2[[#This Row],[Field of Work]]="General work",1,0)</f>
        <v>0</v>
      </c>
      <c r="AQ112" s="2"/>
      <c r="AR112" s="2"/>
      <c r="AS112" s="2"/>
      <c r="AT112" s="2"/>
      <c r="AU112" s="2"/>
      <c r="AV112" s="3"/>
      <c r="AW112" s="10">
        <f ca="1">IF(Table2[[#This Row],[Residence]]="East Legon",1,0)</f>
        <v>0</v>
      </c>
      <c r="AX112" s="8">
        <f ca="1">IF(Table2[[#This Row],[Residence]]="Trasaco",1,0)</f>
        <v>0</v>
      </c>
      <c r="AY112" s="2">
        <f ca="1">IF(Table2[[#This Row],[Residence]]="North Legon",1,0)</f>
        <v>0</v>
      </c>
      <c r="AZ112" s="2">
        <f ca="1">IF(Table2[[#This Row],[Residence]]="Tema",1,0)</f>
        <v>0</v>
      </c>
      <c r="BA112" s="2">
        <f ca="1">IF(Table2[[#This Row],[Residence]]="Spintex",1,0)</f>
        <v>1</v>
      </c>
      <c r="BB112" s="2">
        <f ca="1">IF(Table2[[#This Row],[Residence]]="Airport Hills",1,0)</f>
        <v>0</v>
      </c>
      <c r="BC112" s="2">
        <f ca="1">IF(Table2[[#This Row],[Residence]]="Oyarifa",1,0)</f>
        <v>0</v>
      </c>
      <c r="BD112" s="2">
        <f ca="1">IF(Table2[[#This Row],[Residence]]="Prampram",1,0)</f>
        <v>0</v>
      </c>
      <c r="BE112" s="2">
        <f ca="1">IF(Table2[[#This Row],[Residence]]="Tse-Addo",1,0)</f>
        <v>0</v>
      </c>
      <c r="BF112" s="2">
        <f ca="1">IF(Table2[[#This Row],[Residence]]="Osu",1,0)</f>
        <v>0</v>
      </c>
      <c r="BG112" s="2"/>
      <c r="BH112" s="2"/>
      <c r="BI112" s="2"/>
      <c r="BJ112" s="2"/>
      <c r="BK112" s="2"/>
      <c r="BL112" s="2"/>
      <c r="BM112" s="2"/>
      <c r="BN112" s="2"/>
      <c r="BO112" s="2"/>
      <c r="BP112" s="3"/>
      <c r="BR112" s="20">
        <f ca="1">Table2[[#This Row],[Cars Value]]/Table2[[#This Row],[Cars]]</f>
        <v>86528.979280435349</v>
      </c>
      <c r="BS112" s="3"/>
      <c r="BT112" s="1">
        <f ca="1">IF(Table2[[#This Row],[Value of Debts]]&gt;$BU$6,1,0)</f>
        <v>1</v>
      </c>
      <c r="BU112" s="2"/>
      <c r="BV112" s="2"/>
      <c r="BW112" s="3"/>
    </row>
    <row r="113" spans="1:75" x14ac:dyDescent="0.25">
      <c r="A113">
        <f t="shared" ca="1" si="29"/>
        <v>1</v>
      </c>
      <c r="B113" t="str">
        <f t="shared" ca="1" si="30"/>
        <v>Male</v>
      </c>
      <c r="C113">
        <f t="shared" ca="1" si="31"/>
        <v>31</v>
      </c>
      <c r="D113">
        <f t="shared" ca="1" si="32"/>
        <v>2</v>
      </c>
      <c r="E113" t="str">
        <f ca="1">_xll.XLOOKUP(D113,$Y$8:$Y$13,$Z$8:$Z$13)</f>
        <v>Construction</v>
      </c>
      <c r="F113">
        <f t="shared" ca="1" si="33"/>
        <v>5</v>
      </c>
      <c r="G113" t="str">
        <f ca="1">_xll.XLOOKUP(F113,$AA$8:$AA$12,$AB$8:$AB$12)</f>
        <v>Other</v>
      </c>
      <c r="H113">
        <f t="shared" ca="1" si="45"/>
        <v>1</v>
      </c>
      <c r="I113">
        <f t="shared" ca="1" si="28"/>
        <v>1</v>
      </c>
      <c r="J113">
        <f t="shared" ca="1" si="34"/>
        <v>59118</v>
      </c>
      <c r="K113">
        <f t="shared" ca="1" si="35"/>
        <v>9</v>
      </c>
      <c r="L113" t="str">
        <f ca="1">_xll.XLOOKUP(K113,$AC$8:$AC$17,$AD$8:$AD$17)</f>
        <v>Prampram</v>
      </c>
      <c r="M113">
        <f t="shared" ca="1" si="38"/>
        <v>295590</v>
      </c>
      <c r="N113" s="7">
        <f t="shared" ca="1" si="36"/>
        <v>289708.09664646006</v>
      </c>
      <c r="O113" s="7">
        <f t="shared" ca="1" si="39"/>
        <v>49084.027504903468</v>
      </c>
      <c r="P113">
        <f t="shared" ca="1" si="37"/>
        <v>41801</v>
      </c>
      <c r="Q113" s="7">
        <f t="shared" ca="1" si="40"/>
        <v>40220.966002577879</v>
      </c>
      <c r="R113">
        <f t="shared" ca="1" si="41"/>
        <v>75744.060709860787</v>
      </c>
      <c r="S113" s="7">
        <f t="shared" ca="1" si="42"/>
        <v>420418.08821476426</v>
      </c>
      <c r="T113" s="7">
        <f t="shared" ca="1" si="43"/>
        <v>371730.06264903792</v>
      </c>
      <c r="U113" s="7">
        <f t="shared" ca="1" si="44"/>
        <v>48688.025565726333</v>
      </c>
      <c r="X113" s="1"/>
      <c r="Y113" s="2"/>
      <c r="Z113" s="2"/>
      <c r="AA113" s="2"/>
      <c r="AB113" s="2"/>
      <c r="AC113" s="2"/>
      <c r="AD113" s="2"/>
      <c r="AE113" s="2">
        <f ca="1">IF(Table2[[#This Row],[Gender]]="Male",1,0)</f>
        <v>1</v>
      </c>
      <c r="AF113" s="2">
        <f ca="1">IF(Table2[[#This Row],[Gender]]="Female",1,0)</f>
        <v>0</v>
      </c>
      <c r="AG113" s="2"/>
      <c r="AH113" s="2"/>
      <c r="AI113" s="3"/>
      <c r="AK113" s="1">
        <f ca="1">IF(Table2[[#This Row],[Field of Work]]="Teaching",1,0)</f>
        <v>0</v>
      </c>
      <c r="AL113" s="2">
        <f ca="1">IF(Table2[[#This Row],[Field of Work]]="Agriculture",1,0)</f>
        <v>0</v>
      </c>
      <c r="AM113" s="2">
        <f ca="1">IF(Table2[[#This Row],[Field of Work]]="IT",1,0)</f>
        <v>0</v>
      </c>
      <c r="AN113" s="2">
        <f ca="1">IF(Table2[[#This Row],[Field of Work]]="Construction",1,0)</f>
        <v>1</v>
      </c>
      <c r="AO113" s="2">
        <f ca="1">IF(Table2[[#This Row],[Field of Work]]="Health",1,0)</f>
        <v>0</v>
      </c>
      <c r="AP113" s="2">
        <f ca="1">IF(Table2[[#This Row],[Field of Work]]="General work",1,0)</f>
        <v>0</v>
      </c>
      <c r="AQ113" s="2"/>
      <c r="AR113" s="2"/>
      <c r="AS113" s="2"/>
      <c r="AT113" s="2"/>
      <c r="AU113" s="2"/>
      <c r="AV113" s="3"/>
      <c r="AW113" s="10">
        <f ca="1">IF(Table2[[#This Row],[Residence]]="East Legon",1,0)</f>
        <v>0</v>
      </c>
      <c r="AX113" s="8">
        <f ca="1">IF(Table2[[#This Row],[Residence]]="Trasaco",1,0)</f>
        <v>0</v>
      </c>
      <c r="AY113" s="2">
        <f ca="1">IF(Table2[[#This Row],[Residence]]="North Legon",1,0)</f>
        <v>0</v>
      </c>
      <c r="AZ113" s="2">
        <f ca="1">IF(Table2[[#This Row],[Residence]]="Tema",1,0)</f>
        <v>0</v>
      </c>
      <c r="BA113" s="2">
        <f ca="1">IF(Table2[[#This Row],[Residence]]="Spintex",1,0)</f>
        <v>0</v>
      </c>
      <c r="BB113" s="2">
        <f ca="1">IF(Table2[[#This Row],[Residence]]="Airport Hills",1,0)</f>
        <v>0</v>
      </c>
      <c r="BC113" s="2">
        <f ca="1">IF(Table2[[#This Row],[Residence]]="Oyarifa",1,0)</f>
        <v>0</v>
      </c>
      <c r="BD113" s="2">
        <f ca="1">IF(Table2[[#This Row],[Residence]]="Prampram",1,0)</f>
        <v>1</v>
      </c>
      <c r="BE113" s="2">
        <f ca="1">IF(Table2[[#This Row],[Residence]]="Tse-Addo",1,0)</f>
        <v>0</v>
      </c>
      <c r="BF113" s="2">
        <f ca="1">IF(Table2[[#This Row],[Residence]]="Osu",1,0)</f>
        <v>0</v>
      </c>
      <c r="BG113" s="2"/>
      <c r="BH113" s="2"/>
      <c r="BI113" s="2"/>
      <c r="BJ113" s="2"/>
      <c r="BK113" s="2"/>
      <c r="BL113" s="2"/>
      <c r="BM113" s="2"/>
      <c r="BN113" s="2"/>
      <c r="BO113" s="2"/>
      <c r="BP113" s="3"/>
      <c r="BR113" s="20">
        <f ca="1">Table2[[#This Row],[Cars Value]]/Table2[[#This Row],[Cars]]</f>
        <v>49084.027504903468</v>
      </c>
      <c r="BS113" s="3"/>
      <c r="BT113" s="1">
        <f ca="1">IF(Table2[[#This Row],[Value of Debts]]&gt;$BU$6,1,0)</f>
        <v>1</v>
      </c>
      <c r="BU113" s="2"/>
      <c r="BV113" s="2"/>
      <c r="BW113" s="3"/>
    </row>
    <row r="114" spans="1:75" x14ac:dyDescent="0.25">
      <c r="A114">
        <f t="shared" ca="1" si="29"/>
        <v>2</v>
      </c>
      <c r="B114" t="str">
        <f t="shared" ca="1" si="30"/>
        <v>Female</v>
      </c>
      <c r="C114">
        <f t="shared" ca="1" si="31"/>
        <v>30</v>
      </c>
      <c r="D114">
        <f t="shared" ca="1" si="32"/>
        <v>2</v>
      </c>
      <c r="E114" t="str">
        <f ca="1">_xll.XLOOKUP(D114,$Y$8:$Y$13,$Z$8:$Z$13)</f>
        <v>Construction</v>
      </c>
      <c r="F114">
        <f t="shared" ca="1" si="33"/>
        <v>2</v>
      </c>
      <c r="G114" t="str">
        <f ca="1">_xll.XLOOKUP(F114,$AA$8:$AA$12,$AB$8:$AB$12)</f>
        <v>College</v>
      </c>
      <c r="H114">
        <f t="shared" ca="1" si="45"/>
        <v>3</v>
      </c>
      <c r="I114">
        <f t="shared" ca="1" si="28"/>
        <v>4</v>
      </c>
      <c r="J114">
        <f t="shared" ca="1" si="34"/>
        <v>85671</v>
      </c>
      <c r="K114">
        <f t="shared" ca="1" si="35"/>
        <v>9</v>
      </c>
      <c r="L114" t="str">
        <f ca="1">_xll.XLOOKUP(K114,$AC$8:$AC$17,$AD$8:$AD$17)</f>
        <v>Prampram</v>
      </c>
      <c r="M114">
        <f t="shared" ca="1" si="38"/>
        <v>342684</v>
      </c>
      <c r="N114" s="7">
        <f t="shared" ca="1" si="36"/>
        <v>44363.755912303393</v>
      </c>
      <c r="O114" s="7">
        <f t="shared" ca="1" si="39"/>
        <v>48419.75161924697</v>
      </c>
      <c r="P114">
        <f t="shared" ca="1" si="37"/>
        <v>30336</v>
      </c>
      <c r="Q114" s="7">
        <f t="shared" ca="1" si="40"/>
        <v>84492.178371645656</v>
      </c>
      <c r="R114">
        <f t="shared" ca="1" si="41"/>
        <v>33878.279816292925</v>
      </c>
      <c r="S114" s="7">
        <f t="shared" ca="1" si="42"/>
        <v>424982.03143553989</v>
      </c>
      <c r="T114" s="7">
        <f t="shared" ca="1" si="43"/>
        <v>159191.93428394906</v>
      </c>
      <c r="U114" s="7">
        <f t="shared" ca="1" si="44"/>
        <v>265790.09715159086</v>
      </c>
      <c r="X114" s="1"/>
      <c r="Y114" s="2"/>
      <c r="Z114" s="2"/>
      <c r="AA114" s="2"/>
      <c r="AB114" s="2"/>
      <c r="AC114" s="2"/>
      <c r="AD114" s="2"/>
      <c r="AE114" s="2">
        <f ca="1">IF(Table2[[#This Row],[Gender]]="Male",1,0)</f>
        <v>0</v>
      </c>
      <c r="AF114" s="2">
        <f ca="1">IF(Table2[[#This Row],[Gender]]="Female",1,0)</f>
        <v>1</v>
      </c>
      <c r="AG114" s="2"/>
      <c r="AH114" s="2"/>
      <c r="AI114" s="3"/>
      <c r="AK114" s="1">
        <f ca="1">IF(Table2[[#This Row],[Field of Work]]="Teaching",1,0)</f>
        <v>0</v>
      </c>
      <c r="AL114" s="2">
        <f ca="1">IF(Table2[[#This Row],[Field of Work]]="Agriculture",1,0)</f>
        <v>0</v>
      </c>
      <c r="AM114" s="2">
        <f ca="1">IF(Table2[[#This Row],[Field of Work]]="IT",1,0)</f>
        <v>0</v>
      </c>
      <c r="AN114" s="2">
        <f ca="1">IF(Table2[[#This Row],[Field of Work]]="Construction",1,0)</f>
        <v>1</v>
      </c>
      <c r="AO114" s="2">
        <f ca="1">IF(Table2[[#This Row],[Field of Work]]="Health",1,0)</f>
        <v>0</v>
      </c>
      <c r="AP114" s="2">
        <f ca="1">IF(Table2[[#This Row],[Field of Work]]="General work",1,0)</f>
        <v>0</v>
      </c>
      <c r="AQ114" s="2"/>
      <c r="AR114" s="2"/>
      <c r="AS114" s="2"/>
      <c r="AT114" s="2"/>
      <c r="AU114" s="2"/>
      <c r="AV114" s="3"/>
      <c r="AW114" s="10">
        <f ca="1">IF(Table2[[#This Row],[Residence]]="East Legon",1,0)</f>
        <v>0</v>
      </c>
      <c r="AX114" s="8">
        <f ca="1">IF(Table2[[#This Row],[Residence]]="Trasaco",1,0)</f>
        <v>0</v>
      </c>
      <c r="AY114" s="2">
        <f ca="1">IF(Table2[[#This Row],[Residence]]="North Legon",1,0)</f>
        <v>0</v>
      </c>
      <c r="AZ114" s="2">
        <f ca="1">IF(Table2[[#This Row],[Residence]]="Tema",1,0)</f>
        <v>0</v>
      </c>
      <c r="BA114" s="2">
        <f ca="1">IF(Table2[[#This Row],[Residence]]="Spintex",1,0)</f>
        <v>0</v>
      </c>
      <c r="BB114" s="2">
        <f ca="1">IF(Table2[[#This Row],[Residence]]="Airport Hills",1,0)</f>
        <v>0</v>
      </c>
      <c r="BC114" s="2">
        <f ca="1">IF(Table2[[#This Row],[Residence]]="Oyarifa",1,0)</f>
        <v>0</v>
      </c>
      <c r="BD114" s="2">
        <f ca="1">IF(Table2[[#This Row],[Residence]]="Prampram",1,0)</f>
        <v>1</v>
      </c>
      <c r="BE114" s="2">
        <f ca="1">IF(Table2[[#This Row],[Residence]]="Tse-Addo",1,0)</f>
        <v>0</v>
      </c>
      <c r="BF114" s="2">
        <f ca="1">IF(Table2[[#This Row],[Residence]]="Osu",1,0)</f>
        <v>0</v>
      </c>
      <c r="BG114" s="2"/>
      <c r="BH114" s="2"/>
      <c r="BI114" s="2"/>
      <c r="BJ114" s="2"/>
      <c r="BK114" s="2"/>
      <c r="BL114" s="2"/>
      <c r="BM114" s="2"/>
      <c r="BN114" s="2"/>
      <c r="BO114" s="2"/>
      <c r="BP114" s="3"/>
      <c r="BR114" s="20">
        <f ca="1">Table2[[#This Row],[Cars Value]]/Table2[[#This Row],[Cars]]</f>
        <v>12104.937904811743</v>
      </c>
      <c r="BS114" s="3"/>
      <c r="BT114" s="1">
        <f ca="1">IF(Table2[[#This Row],[Value of Debts]]&gt;$BU$6,1,0)</f>
        <v>1</v>
      </c>
      <c r="BU114" s="2"/>
      <c r="BV114" s="2"/>
      <c r="BW114" s="3"/>
    </row>
    <row r="115" spans="1:75" x14ac:dyDescent="0.25">
      <c r="A115">
        <f t="shared" ca="1" si="29"/>
        <v>2</v>
      </c>
      <c r="B115" t="str">
        <f t="shared" ca="1" si="30"/>
        <v>Female</v>
      </c>
      <c r="C115">
        <f t="shared" ca="1" si="31"/>
        <v>46</v>
      </c>
      <c r="D115">
        <f t="shared" ca="1" si="32"/>
        <v>6</v>
      </c>
      <c r="E115" t="str">
        <f ca="1">_xll.XLOOKUP(D115,$Y$8:$Y$13,$Z$8:$Z$13)</f>
        <v>Agriculture</v>
      </c>
      <c r="F115">
        <f t="shared" ca="1" si="33"/>
        <v>5</v>
      </c>
      <c r="G115" t="str">
        <f ca="1">_xll.XLOOKUP(F115,$AA$8:$AA$12,$AB$8:$AB$12)</f>
        <v>Other</v>
      </c>
      <c r="H115">
        <f t="shared" ca="1" si="45"/>
        <v>0</v>
      </c>
      <c r="I115">
        <f t="shared" ca="1" si="28"/>
        <v>3</v>
      </c>
      <c r="J115">
        <f t="shared" ca="1" si="34"/>
        <v>32522</v>
      </c>
      <c r="K115">
        <f t="shared" ca="1" si="35"/>
        <v>9</v>
      </c>
      <c r="L115" t="str">
        <f ca="1">_xll.XLOOKUP(K115,$AC$8:$AC$17,$AD$8:$AD$17)</f>
        <v>Prampram</v>
      </c>
      <c r="M115">
        <f t="shared" ca="1" si="38"/>
        <v>195132</v>
      </c>
      <c r="N115" s="7">
        <f t="shared" ca="1" si="36"/>
        <v>18949.834698069943</v>
      </c>
      <c r="O115" s="7">
        <f t="shared" ca="1" si="39"/>
        <v>92490.698430582022</v>
      </c>
      <c r="P115">
        <f t="shared" ca="1" si="37"/>
        <v>15375</v>
      </c>
      <c r="Q115" s="7">
        <f t="shared" ca="1" si="40"/>
        <v>29514.318589706199</v>
      </c>
      <c r="R115">
        <f t="shared" ca="1" si="41"/>
        <v>36106.738792517674</v>
      </c>
      <c r="S115" s="7">
        <f t="shared" ca="1" si="42"/>
        <v>323729.4372230997</v>
      </c>
      <c r="T115" s="7">
        <f t="shared" ca="1" si="43"/>
        <v>63839.153287776142</v>
      </c>
      <c r="U115" s="7">
        <f t="shared" ca="1" si="44"/>
        <v>259890.28393532356</v>
      </c>
      <c r="X115" s="1"/>
      <c r="Y115" s="2"/>
      <c r="Z115" s="2"/>
      <c r="AA115" s="2"/>
      <c r="AB115" s="2"/>
      <c r="AC115" s="2"/>
      <c r="AD115" s="2"/>
      <c r="AE115" s="2">
        <f ca="1">IF(Table2[[#This Row],[Gender]]="Male",1,0)</f>
        <v>0</v>
      </c>
      <c r="AF115" s="2">
        <f ca="1">IF(Table2[[#This Row],[Gender]]="Female",1,0)</f>
        <v>1</v>
      </c>
      <c r="AG115" s="2"/>
      <c r="AH115" s="2"/>
      <c r="AI115" s="3"/>
      <c r="AK115" s="1">
        <f ca="1">IF(Table2[[#This Row],[Field of Work]]="Teaching",1,0)</f>
        <v>0</v>
      </c>
      <c r="AL115" s="2">
        <f ca="1">IF(Table2[[#This Row],[Field of Work]]="Agriculture",1,0)</f>
        <v>1</v>
      </c>
      <c r="AM115" s="2">
        <f ca="1">IF(Table2[[#This Row],[Field of Work]]="IT",1,0)</f>
        <v>0</v>
      </c>
      <c r="AN115" s="2">
        <f ca="1">IF(Table2[[#This Row],[Field of Work]]="Construction",1,0)</f>
        <v>0</v>
      </c>
      <c r="AO115" s="2">
        <f ca="1">IF(Table2[[#This Row],[Field of Work]]="Health",1,0)</f>
        <v>0</v>
      </c>
      <c r="AP115" s="2">
        <f ca="1">IF(Table2[[#This Row],[Field of Work]]="General work",1,0)</f>
        <v>0</v>
      </c>
      <c r="AQ115" s="2"/>
      <c r="AR115" s="2"/>
      <c r="AS115" s="2"/>
      <c r="AT115" s="2"/>
      <c r="AU115" s="2"/>
      <c r="AV115" s="3"/>
      <c r="AW115" s="10">
        <f ca="1">IF(Table2[[#This Row],[Residence]]="East Legon",1,0)</f>
        <v>0</v>
      </c>
      <c r="AX115" s="8">
        <f ca="1">IF(Table2[[#This Row],[Residence]]="Trasaco",1,0)</f>
        <v>0</v>
      </c>
      <c r="AY115" s="2">
        <f ca="1">IF(Table2[[#This Row],[Residence]]="North Legon",1,0)</f>
        <v>0</v>
      </c>
      <c r="AZ115" s="2">
        <f ca="1">IF(Table2[[#This Row],[Residence]]="Tema",1,0)</f>
        <v>0</v>
      </c>
      <c r="BA115" s="2">
        <f ca="1">IF(Table2[[#This Row],[Residence]]="Spintex",1,0)</f>
        <v>0</v>
      </c>
      <c r="BB115" s="2">
        <f ca="1">IF(Table2[[#This Row],[Residence]]="Airport Hills",1,0)</f>
        <v>0</v>
      </c>
      <c r="BC115" s="2">
        <f ca="1">IF(Table2[[#This Row],[Residence]]="Oyarifa",1,0)</f>
        <v>0</v>
      </c>
      <c r="BD115" s="2">
        <f ca="1">IF(Table2[[#This Row],[Residence]]="Prampram",1,0)</f>
        <v>1</v>
      </c>
      <c r="BE115" s="2">
        <f ca="1">IF(Table2[[#This Row],[Residence]]="Tse-Addo",1,0)</f>
        <v>0</v>
      </c>
      <c r="BF115" s="2">
        <f ca="1">IF(Table2[[#This Row],[Residence]]="Osu",1,0)</f>
        <v>0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3"/>
      <c r="BR115" s="20">
        <f ca="1">Table2[[#This Row],[Cars Value]]/Table2[[#This Row],[Cars]]</f>
        <v>30830.232810194007</v>
      </c>
      <c r="BS115" s="3"/>
      <c r="BT115" s="1">
        <f ca="1">IF(Table2[[#This Row],[Value of Debts]]&gt;$BU$6,1,0)</f>
        <v>0</v>
      </c>
      <c r="BU115" s="2"/>
      <c r="BV115" s="2"/>
      <c r="BW115" s="3"/>
    </row>
    <row r="116" spans="1:75" x14ac:dyDescent="0.25">
      <c r="A116">
        <f t="shared" ca="1" si="29"/>
        <v>2</v>
      </c>
      <c r="B116" t="str">
        <f t="shared" ca="1" si="30"/>
        <v>Female</v>
      </c>
      <c r="C116">
        <f t="shared" ca="1" si="31"/>
        <v>30</v>
      </c>
      <c r="D116">
        <f t="shared" ca="1" si="32"/>
        <v>1</v>
      </c>
      <c r="E116" t="str">
        <f ca="1">_xll.XLOOKUP(D116,$Y$8:$Y$13,$Z$8:$Z$13)</f>
        <v>Health</v>
      </c>
      <c r="F116">
        <f t="shared" ca="1" si="33"/>
        <v>1</v>
      </c>
      <c r="G116" t="str">
        <f ca="1">_xll.XLOOKUP(F116,$AA$8:$AA$12,$AB$8:$AB$12)</f>
        <v>Highschool</v>
      </c>
      <c r="H116">
        <f t="shared" ca="1" si="45"/>
        <v>1</v>
      </c>
      <c r="I116">
        <f t="shared" ca="1" si="28"/>
        <v>1</v>
      </c>
      <c r="J116">
        <f t="shared" ca="1" si="34"/>
        <v>67647</v>
      </c>
      <c r="K116">
        <f t="shared" ca="1" si="35"/>
        <v>6</v>
      </c>
      <c r="L116" t="str">
        <f ca="1">_xll.XLOOKUP(K116,$AC$8:$AC$17,$AD$8:$AD$17)</f>
        <v>Tse-Addo</v>
      </c>
      <c r="M116">
        <f t="shared" ca="1" si="38"/>
        <v>270588</v>
      </c>
      <c r="N116" s="7">
        <f t="shared" ca="1" si="36"/>
        <v>120805.0606654728</v>
      </c>
      <c r="O116" s="7">
        <f t="shared" ca="1" si="39"/>
        <v>56944.560395552704</v>
      </c>
      <c r="P116">
        <f t="shared" ca="1" si="37"/>
        <v>29047</v>
      </c>
      <c r="Q116" s="7">
        <f t="shared" ca="1" si="40"/>
        <v>121733.83138669198</v>
      </c>
      <c r="R116">
        <f t="shared" ca="1" si="41"/>
        <v>71906.197248899814</v>
      </c>
      <c r="S116" s="7">
        <f t="shared" ca="1" si="42"/>
        <v>399438.7576444525</v>
      </c>
      <c r="T116" s="7">
        <f t="shared" ca="1" si="43"/>
        <v>271585.89205216477</v>
      </c>
      <c r="U116" s="7">
        <f t="shared" ca="1" si="44"/>
        <v>127852.86559228774</v>
      </c>
      <c r="X116" s="1"/>
      <c r="Y116" s="2"/>
      <c r="Z116" s="2"/>
      <c r="AA116" s="2"/>
      <c r="AB116" s="2"/>
      <c r="AC116" s="2"/>
      <c r="AD116" s="2"/>
      <c r="AE116" s="2">
        <f ca="1">IF(Table2[[#This Row],[Gender]]="Male",1,0)</f>
        <v>0</v>
      </c>
      <c r="AF116" s="2">
        <f ca="1">IF(Table2[[#This Row],[Gender]]="Female",1,0)</f>
        <v>1</v>
      </c>
      <c r="AG116" s="2"/>
      <c r="AH116" s="2"/>
      <c r="AI116" s="3"/>
      <c r="AK116" s="1">
        <f ca="1">IF(Table2[[#This Row],[Field of Work]]="Teaching",1,0)</f>
        <v>0</v>
      </c>
      <c r="AL116" s="2">
        <f ca="1">IF(Table2[[#This Row],[Field of Work]]="Agriculture",1,0)</f>
        <v>0</v>
      </c>
      <c r="AM116" s="2">
        <f ca="1">IF(Table2[[#This Row],[Field of Work]]="IT",1,0)</f>
        <v>0</v>
      </c>
      <c r="AN116" s="2">
        <f ca="1">IF(Table2[[#This Row],[Field of Work]]="Construction",1,0)</f>
        <v>0</v>
      </c>
      <c r="AO116" s="2">
        <f ca="1">IF(Table2[[#This Row],[Field of Work]]="Health",1,0)</f>
        <v>1</v>
      </c>
      <c r="AP116" s="2">
        <f ca="1">IF(Table2[[#This Row],[Field of Work]]="General work",1,0)</f>
        <v>0</v>
      </c>
      <c r="AQ116" s="2"/>
      <c r="AR116" s="2"/>
      <c r="AS116" s="2"/>
      <c r="AT116" s="2"/>
      <c r="AU116" s="2"/>
      <c r="AV116" s="3"/>
      <c r="AW116" s="10">
        <f ca="1">IF(Table2[[#This Row],[Residence]]="East Legon",1,0)</f>
        <v>0</v>
      </c>
      <c r="AX116" s="8">
        <f ca="1">IF(Table2[[#This Row],[Residence]]="Trasaco",1,0)</f>
        <v>0</v>
      </c>
      <c r="AY116" s="2">
        <f ca="1">IF(Table2[[#This Row],[Residence]]="North Legon",1,0)</f>
        <v>0</v>
      </c>
      <c r="AZ116" s="2">
        <f ca="1">IF(Table2[[#This Row],[Residence]]="Tema",1,0)</f>
        <v>0</v>
      </c>
      <c r="BA116" s="2">
        <f ca="1">IF(Table2[[#This Row],[Residence]]="Spintex",1,0)</f>
        <v>0</v>
      </c>
      <c r="BB116" s="2">
        <f ca="1">IF(Table2[[#This Row],[Residence]]="Airport Hills",1,0)</f>
        <v>0</v>
      </c>
      <c r="BC116" s="2">
        <f ca="1">IF(Table2[[#This Row],[Residence]]="Oyarifa",1,0)</f>
        <v>0</v>
      </c>
      <c r="BD116" s="2">
        <f ca="1">IF(Table2[[#This Row],[Residence]]="Prampram",1,0)</f>
        <v>0</v>
      </c>
      <c r="BE116" s="2">
        <f ca="1">IF(Table2[[#This Row],[Residence]]="Tse-Addo",1,0)</f>
        <v>1</v>
      </c>
      <c r="BF116" s="2">
        <f ca="1">IF(Table2[[#This Row],[Residence]]="Osu",1,0)</f>
        <v>0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3"/>
      <c r="BR116" s="20">
        <f ca="1">Table2[[#This Row],[Cars Value]]/Table2[[#This Row],[Cars]]</f>
        <v>56944.560395552704</v>
      </c>
      <c r="BS116" s="3"/>
      <c r="BT116" s="1">
        <f ca="1">IF(Table2[[#This Row],[Value of Debts]]&gt;$BU$6,1,0)</f>
        <v>1</v>
      </c>
      <c r="BU116" s="2"/>
      <c r="BV116" s="2"/>
      <c r="BW116" s="3"/>
    </row>
    <row r="117" spans="1:75" x14ac:dyDescent="0.25">
      <c r="A117">
        <f t="shared" ca="1" si="29"/>
        <v>1</v>
      </c>
      <c r="B117" t="str">
        <f t="shared" ca="1" si="30"/>
        <v>Male</v>
      </c>
      <c r="C117">
        <f t="shared" ca="1" si="31"/>
        <v>48</v>
      </c>
      <c r="D117">
        <f t="shared" ca="1" si="32"/>
        <v>3</v>
      </c>
      <c r="E117" t="str">
        <f ca="1">_xll.XLOOKUP(D117,$Y$8:$Y$13,$Z$8:$Z$13)</f>
        <v>Teaching</v>
      </c>
      <c r="F117">
        <f t="shared" ca="1" si="33"/>
        <v>4</v>
      </c>
      <c r="G117" t="str">
        <f ca="1">_xll.XLOOKUP(F117,$AA$8:$AA$12,$AB$8:$AB$12)</f>
        <v>Techical</v>
      </c>
      <c r="H117">
        <f t="shared" ca="1" si="45"/>
        <v>2</v>
      </c>
      <c r="I117">
        <f t="shared" ca="1" si="28"/>
        <v>1</v>
      </c>
      <c r="J117">
        <f t="shared" ca="1" si="34"/>
        <v>52166</v>
      </c>
      <c r="K117">
        <f t="shared" ca="1" si="35"/>
        <v>3</v>
      </c>
      <c r="L117" t="str">
        <f ca="1">_xll.XLOOKUP(K117,$AC$8:$AC$17,$AD$8:$AD$17)</f>
        <v>North Legon</v>
      </c>
      <c r="M117">
        <f t="shared" ca="1" si="38"/>
        <v>312996</v>
      </c>
      <c r="N117" s="7">
        <f t="shared" ca="1" si="36"/>
        <v>132003.035365155</v>
      </c>
      <c r="O117" s="7">
        <f t="shared" ca="1" si="39"/>
        <v>3333.5436716557529</v>
      </c>
      <c r="P117">
        <f t="shared" ca="1" si="37"/>
        <v>2078</v>
      </c>
      <c r="Q117" s="7">
        <f t="shared" ca="1" si="40"/>
        <v>6649.9992346713007</v>
      </c>
      <c r="R117">
        <f t="shared" ca="1" si="41"/>
        <v>46308.437827216148</v>
      </c>
      <c r="S117" s="7">
        <f t="shared" ca="1" si="42"/>
        <v>362637.98149887193</v>
      </c>
      <c r="T117" s="7">
        <f t="shared" ca="1" si="43"/>
        <v>140731.03459982629</v>
      </c>
      <c r="U117" s="7">
        <f t="shared" ca="1" si="44"/>
        <v>221906.94689904564</v>
      </c>
      <c r="X117" s="1"/>
      <c r="Y117" s="2"/>
      <c r="Z117" s="2"/>
      <c r="AA117" s="2"/>
      <c r="AB117" s="2"/>
      <c r="AC117" s="2"/>
      <c r="AD117" s="2"/>
      <c r="AE117" s="2">
        <f ca="1">IF(Table2[[#This Row],[Gender]]="Male",1,0)</f>
        <v>1</v>
      </c>
      <c r="AF117" s="2">
        <f ca="1">IF(Table2[[#This Row],[Gender]]="Female",1,0)</f>
        <v>0</v>
      </c>
      <c r="AG117" s="2"/>
      <c r="AH117" s="2"/>
      <c r="AI117" s="3"/>
      <c r="AK117" s="1">
        <f ca="1">IF(Table2[[#This Row],[Field of Work]]="Teaching",1,0)</f>
        <v>1</v>
      </c>
      <c r="AL117" s="2">
        <f ca="1">IF(Table2[[#This Row],[Field of Work]]="Agriculture",1,0)</f>
        <v>0</v>
      </c>
      <c r="AM117" s="2">
        <f ca="1">IF(Table2[[#This Row],[Field of Work]]="IT",1,0)</f>
        <v>0</v>
      </c>
      <c r="AN117" s="2">
        <f ca="1">IF(Table2[[#This Row],[Field of Work]]="Construction",1,0)</f>
        <v>0</v>
      </c>
      <c r="AO117" s="2">
        <f ca="1">IF(Table2[[#This Row],[Field of Work]]="Health",1,0)</f>
        <v>0</v>
      </c>
      <c r="AP117" s="2">
        <f ca="1">IF(Table2[[#This Row],[Field of Work]]="General work",1,0)</f>
        <v>0</v>
      </c>
      <c r="AQ117" s="2"/>
      <c r="AR117" s="2"/>
      <c r="AS117" s="2"/>
      <c r="AT117" s="2"/>
      <c r="AU117" s="2"/>
      <c r="AV117" s="3"/>
      <c r="AW117" s="10">
        <f ca="1">IF(Table2[[#This Row],[Residence]]="East Legon",1,0)</f>
        <v>0</v>
      </c>
      <c r="AX117" s="8">
        <f ca="1">IF(Table2[[#This Row],[Residence]]="Trasaco",1,0)</f>
        <v>0</v>
      </c>
      <c r="AY117" s="2">
        <f ca="1">IF(Table2[[#This Row],[Residence]]="North Legon",1,0)</f>
        <v>1</v>
      </c>
      <c r="AZ117" s="2">
        <f ca="1">IF(Table2[[#This Row],[Residence]]="Tema",1,0)</f>
        <v>0</v>
      </c>
      <c r="BA117" s="2">
        <f ca="1">IF(Table2[[#This Row],[Residence]]="Spintex",1,0)</f>
        <v>0</v>
      </c>
      <c r="BB117" s="2">
        <f ca="1">IF(Table2[[#This Row],[Residence]]="Airport Hills",1,0)</f>
        <v>0</v>
      </c>
      <c r="BC117" s="2">
        <f ca="1">IF(Table2[[#This Row],[Residence]]="Oyarifa",1,0)</f>
        <v>0</v>
      </c>
      <c r="BD117" s="2">
        <f ca="1">IF(Table2[[#This Row],[Residence]]="Prampram",1,0)</f>
        <v>0</v>
      </c>
      <c r="BE117" s="2">
        <f ca="1">IF(Table2[[#This Row],[Residence]]="Tse-Addo",1,0)</f>
        <v>0</v>
      </c>
      <c r="BF117" s="2">
        <f ca="1">IF(Table2[[#This Row],[Residence]]="Osu",1,0)</f>
        <v>0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3"/>
      <c r="BR117" s="20">
        <f ca="1">Table2[[#This Row],[Cars Value]]/Table2[[#This Row],[Cars]]</f>
        <v>3333.5436716557529</v>
      </c>
      <c r="BS117" s="3"/>
      <c r="BT117" s="1">
        <f ca="1">IF(Table2[[#This Row],[Value of Debts]]&gt;$BU$6,1,0)</f>
        <v>1</v>
      </c>
      <c r="BU117" s="2"/>
      <c r="BV117" s="2"/>
      <c r="BW117" s="3"/>
    </row>
    <row r="118" spans="1:75" x14ac:dyDescent="0.25">
      <c r="A118">
        <f t="shared" ca="1" si="29"/>
        <v>2</v>
      </c>
      <c r="B118" t="str">
        <f t="shared" ca="1" si="30"/>
        <v>Female</v>
      </c>
      <c r="C118">
        <f t="shared" ca="1" si="31"/>
        <v>30</v>
      </c>
      <c r="D118">
        <f t="shared" ca="1" si="32"/>
        <v>6</v>
      </c>
      <c r="E118" t="str">
        <f ca="1">_xll.XLOOKUP(D118,$Y$8:$Y$13,$Z$8:$Z$13)</f>
        <v>Agriculture</v>
      </c>
      <c r="F118">
        <f t="shared" ca="1" si="33"/>
        <v>2</v>
      </c>
      <c r="G118" t="str">
        <f ca="1">_xll.XLOOKUP(F118,$AA$8:$AA$12,$AB$8:$AB$12)</f>
        <v>College</v>
      </c>
      <c r="H118">
        <f t="shared" ca="1" si="45"/>
        <v>2</v>
      </c>
      <c r="I118">
        <f t="shared" ca="1" si="28"/>
        <v>2</v>
      </c>
      <c r="J118">
        <f t="shared" ca="1" si="34"/>
        <v>27747</v>
      </c>
      <c r="K118">
        <f t="shared" ca="1" si="35"/>
        <v>1</v>
      </c>
      <c r="L118" t="str">
        <f ca="1">_xll.XLOOKUP(K118,$AC$8:$AC$17,$AD$8:$AD$17)</f>
        <v>East Legon</v>
      </c>
      <c r="M118">
        <f t="shared" ca="1" si="38"/>
        <v>166482</v>
      </c>
      <c r="N118" s="7">
        <f t="shared" ca="1" si="36"/>
        <v>8711.0040259992329</v>
      </c>
      <c r="O118" s="7">
        <f t="shared" ca="1" si="39"/>
        <v>8745.6203435092011</v>
      </c>
      <c r="P118">
        <f t="shared" ca="1" si="37"/>
        <v>8349</v>
      </c>
      <c r="Q118" s="7">
        <f t="shared" ca="1" si="40"/>
        <v>1316.745162204089</v>
      </c>
      <c r="R118">
        <f t="shared" ca="1" si="41"/>
        <v>37320.242168078243</v>
      </c>
      <c r="S118" s="7">
        <f t="shared" ca="1" si="42"/>
        <v>212547.86251158745</v>
      </c>
      <c r="T118" s="7">
        <f t="shared" ca="1" si="43"/>
        <v>18376.749188203321</v>
      </c>
      <c r="U118" s="7">
        <f t="shared" ca="1" si="44"/>
        <v>194171.11332338414</v>
      </c>
      <c r="X118" s="1"/>
      <c r="Y118" s="2"/>
      <c r="Z118" s="2"/>
      <c r="AA118" s="2"/>
      <c r="AB118" s="2"/>
      <c r="AC118" s="2"/>
      <c r="AD118" s="2"/>
      <c r="AE118" s="2">
        <f ca="1">IF(Table2[[#This Row],[Gender]]="Male",1,0)</f>
        <v>0</v>
      </c>
      <c r="AF118" s="2">
        <f ca="1">IF(Table2[[#This Row],[Gender]]="Female",1,0)</f>
        <v>1</v>
      </c>
      <c r="AG118" s="2"/>
      <c r="AH118" s="2"/>
      <c r="AI118" s="3"/>
      <c r="AK118" s="1">
        <f ca="1">IF(Table2[[#This Row],[Field of Work]]="Teaching",1,0)</f>
        <v>0</v>
      </c>
      <c r="AL118" s="2">
        <f ca="1">IF(Table2[[#This Row],[Field of Work]]="Agriculture",1,0)</f>
        <v>1</v>
      </c>
      <c r="AM118" s="2">
        <f ca="1">IF(Table2[[#This Row],[Field of Work]]="IT",1,0)</f>
        <v>0</v>
      </c>
      <c r="AN118" s="2">
        <f ca="1">IF(Table2[[#This Row],[Field of Work]]="Construction",1,0)</f>
        <v>0</v>
      </c>
      <c r="AO118" s="2">
        <f ca="1">IF(Table2[[#This Row],[Field of Work]]="Health",1,0)</f>
        <v>0</v>
      </c>
      <c r="AP118" s="2">
        <f ca="1">IF(Table2[[#This Row],[Field of Work]]="General work",1,0)</f>
        <v>0</v>
      </c>
      <c r="AQ118" s="2"/>
      <c r="AR118" s="2"/>
      <c r="AS118" s="2"/>
      <c r="AT118" s="2"/>
      <c r="AU118" s="2"/>
      <c r="AV118" s="3"/>
      <c r="AW118" s="10">
        <f ca="1">IF(Table2[[#This Row],[Residence]]="East Legon",1,0)</f>
        <v>1</v>
      </c>
      <c r="AX118" s="8">
        <f ca="1">IF(Table2[[#This Row],[Residence]]="Trasaco",1,0)</f>
        <v>0</v>
      </c>
      <c r="AY118" s="2">
        <f ca="1">IF(Table2[[#This Row],[Residence]]="North Legon",1,0)</f>
        <v>0</v>
      </c>
      <c r="AZ118" s="2">
        <f ca="1">IF(Table2[[#This Row],[Residence]]="Tema",1,0)</f>
        <v>0</v>
      </c>
      <c r="BA118" s="2">
        <f ca="1">IF(Table2[[#This Row],[Residence]]="Spintex",1,0)</f>
        <v>0</v>
      </c>
      <c r="BB118" s="2">
        <f ca="1">IF(Table2[[#This Row],[Residence]]="Airport Hills",1,0)</f>
        <v>0</v>
      </c>
      <c r="BC118" s="2">
        <f ca="1">IF(Table2[[#This Row],[Residence]]="Oyarifa",1,0)</f>
        <v>0</v>
      </c>
      <c r="BD118" s="2">
        <f ca="1">IF(Table2[[#This Row],[Residence]]="Prampram",1,0)</f>
        <v>0</v>
      </c>
      <c r="BE118" s="2">
        <f ca="1">IF(Table2[[#This Row],[Residence]]="Tse-Addo",1,0)</f>
        <v>0</v>
      </c>
      <c r="BF118" s="2">
        <f ca="1">IF(Table2[[#This Row],[Residence]]="Osu",1,0)</f>
        <v>0</v>
      </c>
      <c r="BG118" s="2"/>
      <c r="BH118" s="2"/>
      <c r="BI118" s="2"/>
      <c r="BJ118" s="2"/>
      <c r="BK118" s="2"/>
      <c r="BL118" s="2"/>
      <c r="BM118" s="2"/>
      <c r="BN118" s="2"/>
      <c r="BO118" s="2"/>
      <c r="BP118" s="3"/>
      <c r="BR118" s="20">
        <f ca="1">Table2[[#This Row],[Cars Value]]/Table2[[#This Row],[Cars]]</f>
        <v>4372.8101717546006</v>
      </c>
      <c r="BS118" s="3"/>
      <c r="BT118" s="1">
        <f ca="1">IF(Table2[[#This Row],[Value of Debts]]&gt;$BU$6,1,0)</f>
        <v>0</v>
      </c>
      <c r="BU118" s="2"/>
      <c r="BV118" s="2"/>
      <c r="BW118" s="3"/>
    </row>
    <row r="119" spans="1:75" x14ac:dyDescent="0.25">
      <c r="A119">
        <f t="shared" ca="1" si="29"/>
        <v>2</v>
      </c>
      <c r="B119" t="str">
        <f t="shared" ca="1" si="30"/>
        <v>Female</v>
      </c>
      <c r="C119">
        <f t="shared" ca="1" si="31"/>
        <v>35</v>
      </c>
      <c r="D119">
        <f t="shared" ca="1" si="32"/>
        <v>4</v>
      </c>
      <c r="E119" t="str">
        <f ca="1">_xll.XLOOKUP(D119,$Y$8:$Y$13,$Z$8:$Z$13)</f>
        <v>IT</v>
      </c>
      <c r="F119">
        <f t="shared" ca="1" si="33"/>
        <v>2</v>
      </c>
      <c r="G119" t="str">
        <f ca="1">_xll.XLOOKUP(F119,$AA$8:$AA$12,$AB$8:$AB$12)</f>
        <v>College</v>
      </c>
      <c r="H119">
        <f t="shared" ca="1" si="45"/>
        <v>0</v>
      </c>
      <c r="I119">
        <f t="shared" ca="1" si="28"/>
        <v>1</v>
      </c>
      <c r="J119">
        <f t="shared" ca="1" si="34"/>
        <v>88174</v>
      </c>
      <c r="K119">
        <f t="shared" ca="1" si="35"/>
        <v>3</v>
      </c>
      <c r="L119" t="str">
        <f ca="1">_xll.XLOOKUP(K119,$AC$8:$AC$17,$AD$8:$AD$17)</f>
        <v>North Legon</v>
      </c>
      <c r="M119">
        <f t="shared" ca="1" si="38"/>
        <v>440870</v>
      </c>
      <c r="N119" s="7">
        <f t="shared" ca="1" si="36"/>
        <v>175477.62637143038</v>
      </c>
      <c r="O119" s="7">
        <f t="shared" ca="1" si="39"/>
        <v>28778.745522560865</v>
      </c>
      <c r="P119">
        <f t="shared" ca="1" si="37"/>
        <v>21854</v>
      </c>
      <c r="Q119" s="7">
        <f t="shared" ca="1" si="40"/>
        <v>70882.32471812825</v>
      </c>
      <c r="R119">
        <f t="shared" ca="1" si="41"/>
        <v>127397.79557903475</v>
      </c>
      <c r="S119" s="7">
        <f t="shared" ca="1" si="42"/>
        <v>597046.54110159562</v>
      </c>
      <c r="T119" s="7">
        <f t="shared" ca="1" si="43"/>
        <v>268213.95108955866</v>
      </c>
      <c r="U119" s="7">
        <f t="shared" ca="1" si="44"/>
        <v>328832.59001203696</v>
      </c>
      <c r="X119" s="1"/>
      <c r="Y119" s="2"/>
      <c r="Z119" s="2"/>
      <c r="AA119" s="2"/>
      <c r="AB119" s="2"/>
      <c r="AC119" s="2"/>
      <c r="AD119" s="2"/>
      <c r="AE119" s="2">
        <f ca="1">IF(Table2[[#This Row],[Gender]]="Male",1,0)</f>
        <v>0</v>
      </c>
      <c r="AF119" s="2">
        <f ca="1">IF(Table2[[#This Row],[Gender]]="Female",1,0)</f>
        <v>1</v>
      </c>
      <c r="AG119" s="2"/>
      <c r="AH119" s="2"/>
      <c r="AI119" s="3"/>
      <c r="AK119" s="1">
        <f ca="1">IF(Table2[[#This Row],[Field of Work]]="Teaching",1,0)</f>
        <v>0</v>
      </c>
      <c r="AL119" s="2">
        <f ca="1">IF(Table2[[#This Row],[Field of Work]]="Agriculture",1,0)</f>
        <v>0</v>
      </c>
      <c r="AM119" s="2">
        <f ca="1">IF(Table2[[#This Row],[Field of Work]]="IT",1,0)</f>
        <v>1</v>
      </c>
      <c r="AN119" s="2">
        <f ca="1">IF(Table2[[#This Row],[Field of Work]]="Construction",1,0)</f>
        <v>0</v>
      </c>
      <c r="AO119" s="2">
        <f ca="1">IF(Table2[[#This Row],[Field of Work]]="Health",1,0)</f>
        <v>0</v>
      </c>
      <c r="AP119" s="2">
        <f ca="1">IF(Table2[[#This Row],[Field of Work]]="General work",1,0)</f>
        <v>0</v>
      </c>
      <c r="AQ119" s="2"/>
      <c r="AR119" s="2"/>
      <c r="AS119" s="2"/>
      <c r="AT119" s="2"/>
      <c r="AU119" s="2"/>
      <c r="AV119" s="3"/>
      <c r="AW119" s="10">
        <f ca="1">IF(Table2[[#This Row],[Residence]]="East Legon",1,0)</f>
        <v>0</v>
      </c>
      <c r="AX119" s="8">
        <f ca="1">IF(Table2[[#This Row],[Residence]]="Trasaco",1,0)</f>
        <v>0</v>
      </c>
      <c r="AY119" s="2">
        <f ca="1">IF(Table2[[#This Row],[Residence]]="North Legon",1,0)</f>
        <v>1</v>
      </c>
      <c r="AZ119" s="2">
        <f ca="1">IF(Table2[[#This Row],[Residence]]="Tema",1,0)</f>
        <v>0</v>
      </c>
      <c r="BA119" s="2">
        <f ca="1">IF(Table2[[#This Row],[Residence]]="Spintex",1,0)</f>
        <v>0</v>
      </c>
      <c r="BB119" s="2">
        <f ca="1">IF(Table2[[#This Row],[Residence]]="Airport Hills",1,0)</f>
        <v>0</v>
      </c>
      <c r="BC119" s="2">
        <f ca="1">IF(Table2[[#This Row],[Residence]]="Oyarifa",1,0)</f>
        <v>0</v>
      </c>
      <c r="BD119" s="2">
        <f ca="1">IF(Table2[[#This Row],[Residence]]="Prampram",1,0)</f>
        <v>0</v>
      </c>
      <c r="BE119" s="2">
        <f ca="1">IF(Table2[[#This Row],[Residence]]="Tse-Addo",1,0)</f>
        <v>0</v>
      </c>
      <c r="BF119" s="2">
        <f ca="1">IF(Table2[[#This Row],[Residence]]="Osu",1,0)</f>
        <v>0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3"/>
      <c r="BR119" s="20">
        <f ca="1">Table2[[#This Row],[Cars Value]]/Table2[[#This Row],[Cars]]</f>
        <v>28778.745522560865</v>
      </c>
      <c r="BS119" s="3"/>
      <c r="BT119" s="1">
        <f ca="1">IF(Table2[[#This Row],[Value of Debts]]&gt;$BU$6,1,0)</f>
        <v>1</v>
      </c>
      <c r="BU119" s="2"/>
      <c r="BV119" s="2"/>
      <c r="BW119" s="3"/>
    </row>
    <row r="120" spans="1:75" x14ac:dyDescent="0.25">
      <c r="A120">
        <f t="shared" ca="1" si="29"/>
        <v>2</v>
      </c>
      <c r="B120" t="str">
        <f t="shared" ca="1" si="30"/>
        <v>Female</v>
      </c>
      <c r="C120">
        <f t="shared" ca="1" si="31"/>
        <v>49</v>
      </c>
      <c r="D120">
        <f t="shared" ca="1" si="32"/>
        <v>1</v>
      </c>
      <c r="E120" t="str">
        <f ca="1">_xll.XLOOKUP(D120,$Y$8:$Y$13,$Z$8:$Z$13)</f>
        <v>Health</v>
      </c>
      <c r="F120">
        <f t="shared" ca="1" si="33"/>
        <v>3</v>
      </c>
      <c r="G120" t="str">
        <f ca="1">_xll.XLOOKUP(F120,$AA$8:$AA$12,$AB$8:$AB$12)</f>
        <v>University</v>
      </c>
      <c r="H120">
        <f t="shared" ca="1" si="45"/>
        <v>4</v>
      </c>
      <c r="I120">
        <f t="shared" ca="1" si="28"/>
        <v>1</v>
      </c>
      <c r="J120">
        <f t="shared" ca="1" si="34"/>
        <v>86453</v>
      </c>
      <c r="K120">
        <f t="shared" ca="1" si="35"/>
        <v>10</v>
      </c>
      <c r="L120" t="str">
        <f ca="1">_xll.XLOOKUP(K120,$AC$8:$AC$17,$AD$8:$AD$17)</f>
        <v>Osu</v>
      </c>
      <c r="M120">
        <f t="shared" ca="1" si="38"/>
        <v>518718</v>
      </c>
      <c r="N120" s="7">
        <f t="shared" ca="1" si="36"/>
        <v>425062.35172030691</v>
      </c>
      <c r="O120" s="7">
        <f t="shared" ca="1" si="39"/>
        <v>31228.111979574631</v>
      </c>
      <c r="P120">
        <f t="shared" ca="1" si="37"/>
        <v>22237</v>
      </c>
      <c r="Q120" s="7">
        <f t="shared" ca="1" si="40"/>
        <v>96944.075894679176</v>
      </c>
      <c r="R120">
        <f t="shared" ca="1" si="41"/>
        <v>91995.775017795066</v>
      </c>
      <c r="S120" s="7">
        <f t="shared" ca="1" si="42"/>
        <v>641941.8869973697</v>
      </c>
      <c r="T120" s="7">
        <f t="shared" ca="1" si="43"/>
        <v>544243.42761498608</v>
      </c>
      <c r="U120" s="7">
        <f t="shared" ca="1" si="44"/>
        <v>97698.459382383619</v>
      </c>
      <c r="X120" s="1"/>
      <c r="Y120" s="2"/>
      <c r="Z120" s="2"/>
      <c r="AA120" s="2"/>
      <c r="AB120" s="2"/>
      <c r="AC120" s="2"/>
      <c r="AD120" s="2"/>
      <c r="AE120" s="2">
        <f ca="1">IF(Table2[[#This Row],[Gender]]="Male",1,0)</f>
        <v>0</v>
      </c>
      <c r="AF120" s="2">
        <f ca="1">IF(Table2[[#This Row],[Gender]]="Female",1,0)</f>
        <v>1</v>
      </c>
      <c r="AG120" s="2"/>
      <c r="AH120" s="2"/>
      <c r="AI120" s="3"/>
      <c r="AK120" s="1">
        <f ca="1">IF(Table2[[#This Row],[Field of Work]]="Teaching",1,0)</f>
        <v>0</v>
      </c>
      <c r="AL120" s="2">
        <f ca="1">IF(Table2[[#This Row],[Field of Work]]="Agriculture",1,0)</f>
        <v>0</v>
      </c>
      <c r="AM120" s="2">
        <f ca="1">IF(Table2[[#This Row],[Field of Work]]="IT",1,0)</f>
        <v>0</v>
      </c>
      <c r="AN120" s="2">
        <f ca="1">IF(Table2[[#This Row],[Field of Work]]="Construction",1,0)</f>
        <v>0</v>
      </c>
      <c r="AO120" s="2">
        <f ca="1">IF(Table2[[#This Row],[Field of Work]]="Health",1,0)</f>
        <v>1</v>
      </c>
      <c r="AP120" s="2">
        <f ca="1">IF(Table2[[#This Row],[Field of Work]]="General work",1,0)</f>
        <v>0</v>
      </c>
      <c r="AQ120" s="2"/>
      <c r="AR120" s="2"/>
      <c r="AS120" s="2"/>
      <c r="AT120" s="2"/>
      <c r="AU120" s="2"/>
      <c r="AV120" s="3"/>
      <c r="AW120" s="10">
        <f ca="1">IF(Table2[[#This Row],[Residence]]="East Legon",1,0)</f>
        <v>0</v>
      </c>
      <c r="AX120" s="8">
        <f ca="1">IF(Table2[[#This Row],[Residence]]="Trasaco",1,0)</f>
        <v>0</v>
      </c>
      <c r="AY120" s="2">
        <f ca="1">IF(Table2[[#This Row],[Residence]]="North Legon",1,0)</f>
        <v>0</v>
      </c>
      <c r="AZ120" s="2">
        <f ca="1">IF(Table2[[#This Row],[Residence]]="Tema",1,0)</f>
        <v>0</v>
      </c>
      <c r="BA120" s="2">
        <f ca="1">IF(Table2[[#This Row],[Residence]]="Spintex",1,0)</f>
        <v>0</v>
      </c>
      <c r="BB120" s="2">
        <f ca="1">IF(Table2[[#This Row],[Residence]]="Airport Hills",1,0)</f>
        <v>0</v>
      </c>
      <c r="BC120" s="2">
        <f ca="1">IF(Table2[[#This Row],[Residence]]="Oyarifa",1,0)</f>
        <v>0</v>
      </c>
      <c r="BD120" s="2">
        <f ca="1">IF(Table2[[#This Row],[Residence]]="Prampram",1,0)</f>
        <v>0</v>
      </c>
      <c r="BE120" s="2">
        <f ca="1">IF(Table2[[#This Row],[Residence]]="Tse-Addo",1,0)</f>
        <v>0</v>
      </c>
      <c r="BF120" s="2">
        <f ca="1">IF(Table2[[#This Row],[Residence]]="Osu",1,0)</f>
        <v>1</v>
      </c>
      <c r="BG120" s="2"/>
      <c r="BH120" s="2"/>
      <c r="BI120" s="2"/>
      <c r="BJ120" s="2"/>
      <c r="BK120" s="2"/>
      <c r="BL120" s="2"/>
      <c r="BM120" s="2"/>
      <c r="BN120" s="2"/>
      <c r="BO120" s="2"/>
      <c r="BP120" s="3"/>
      <c r="BR120" s="20">
        <f ca="1">Table2[[#This Row],[Cars Value]]/Table2[[#This Row],[Cars]]</f>
        <v>31228.111979574631</v>
      </c>
      <c r="BS120" s="3"/>
      <c r="BT120" s="1">
        <f ca="1">IF(Table2[[#This Row],[Value of Debts]]&gt;$BU$6,1,0)</f>
        <v>1</v>
      </c>
      <c r="BU120" s="2"/>
      <c r="BV120" s="2"/>
      <c r="BW120" s="3"/>
    </row>
    <row r="121" spans="1:75" x14ac:dyDescent="0.25">
      <c r="A121">
        <f t="shared" ca="1" si="29"/>
        <v>2</v>
      </c>
      <c r="B121" t="str">
        <f t="shared" ca="1" si="30"/>
        <v>Female</v>
      </c>
      <c r="C121">
        <f t="shared" ca="1" si="31"/>
        <v>25</v>
      </c>
      <c r="D121">
        <f t="shared" ca="1" si="32"/>
        <v>4</v>
      </c>
      <c r="E121" t="str">
        <f ca="1">_xll.XLOOKUP(D121,$Y$8:$Y$13,$Z$8:$Z$13)</f>
        <v>IT</v>
      </c>
      <c r="F121">
        <f t="shared" ca="1" si="33"/>
        <v>4</v>
      </c>
      <c r="G121" t="str">
        <f ca="1">_xll.XLOOKUP(F121,$AA$8:$AA$12,$AB$8:$AB$12)</f>
        <v>Techical</v>
      </c>
      <c r="H121">
        <f t="shared" ca="1" si="45"/>
        <v>2</v>
      </c>
      <c r="I121">
        <f t="shared" ca="1" si="28"/>
        <v>2</v>
      </c>
      <c r="J121">
        <f t="shared" ca="1" si="34"/>
        <v>44906</v>
      </c>
      <c r="K121">
        <f t="shared" ca="1" si="35"/>
        <v>2</v>
      </c>
      <c r="L121" t="str">
        <f ca="1">_xll.XLOOKUP(K121,$AC$8:$AC$17,$AD$8:$AD$17)</f>
        <v>Trasaco</v>
      </c>
      <c r="M121">
        <f t="shared" ca="1" si="38"/>
        <v>179624</v>
      </c>
      <c r="N121" s="7">
        <f t="shared" ca="1" si="36"/>
        <v>177781.64368367539</v>
      </c>
      <c r="O121" s="7">
        <f t="shared" ca="1" si="39"/>
        <v>88468.709784073231</v>
      </c>
      <c r="P121">
        <f t="shared" ca="1" si="37"/>
        <v>34322</v>
      </c>
      <c r="Q121" s="7">
        <f t="shared" ca="1" si="40"/>
        <v>8006.7658740434399</v>
      </c>
      <c r="R121">
        <f t="shared" ca="1" si="41"/>
        <v>65252.31028863063</v>
      </c>
      <c r="S121" s="7">
        <f t="shared" ca="1" si="42"/>
        <v>333345.02007270383</v>
      </c>
      <c r="T121" s="7">
        <f t="shared" ca="1" si="43"/>
        <v>220110.40955771881</v>
      </c>
      <c r="U121" s="7">
        <f t="shared" ca="1" si="44"/>
        <v>113234.61051498502</v>
      </c>
      <c r="X121" s="1"/>
      <c r="Y121" s="2"/>
      <c r="Z121" s="2"/>
      <c r="AA121" s="2"/>
      <c r="AB121" s="2"/>
      <c r="AC121" s="2"/>
      <c r="AD121" s="2"/>
      <c r="AE121" s="2">
        <f ca="1">IF(Table2[[#This Row],[Gender]]="Male",1,0)</f>
        <v>0</v>
      </c>
      <c r="AF121" s="2">
        <f ca="1">IF(Table2[[#This Row],[Gender]]="Female",1,0)</f>
        <v>1</v>
      </c>
      <c r="AG121" s="2"/>
      <c r="AH121" s="2"/>
      <c r="AI121" s="3"/>
      <c r="AK121" s="1">
        <f ca="1">IF(Table2[[#This Row],[Field of Work]]="Teaching",1,0)</f>
        <v>0</v>
      </c>
      <c r="AL121" s="2">
        <f ca="1">IF(Table2[[#This Row],[Field of Work]]="Agriculture",1,0)</f>
        <v>0</v>
      </c>
      <c r="AM121" s="2">
        <f ca="1">IF(Table2[[#This Row],[Field of Work]]="IT",1,0)</f>
        <v>1</v>
      </c>
      <c r="AN121" s="2">
        <f ca="1">IF(Table2[[#This Row],[Field of Work]]="Construction",1,0)</f>
        <v>0</v>
      </c>
      <c r="AO121" s="2">
        <f ca="1">IF(Table2[[#This Row],[Field of Work]]="Health",1,0)</f>
        <v>0</v>
      </c>
      <c r="AP121" s="2">
        <f ca="1">IF(Table2[[#This Row],[Field of Work]]="General work",1,0)</f>
        <v>0</v>
      </c>
      <c r="AQ121" s="2"/>
      <c r="AR121" s="2"/>
      <c r="AS121" s="2"/>
      <c r="AT121" s="2"/>
      <c r="AU121" s="2"/>
      <c r="AV121" s="3"/>
      <c r="AW121" s="10">
        <f ca="1">IF(Table2[[#This Row],[Residence]]="East Legon",1,0)</f>
        <v>0</v>
      </c>
      <c r="AX121" s="8">
        <f ca="1">IF(Table2[[#This Row],[Residence]]="Trasaco",1,0)</f>
        <v>1</v>
      </c>
      <c r="AY121" s="2">
        <f ca="1">IF(Table2[[#This Row],[Residence]]="North Legon",1,0)</f>
        <v>0</v>
      </c>
      <c r="AZ121" s="2">
        <f ca="1">IF(Table2[[#This Row],[Residence]]="Tema",1,0)</f>
        <v>0</v>
      </c>
      <c r="BA121" s="2">
        <f ca="1">IF(Table2[[#This Row],[Residence]]="Spintex",1,0)</f>
        <v>0</v>
      </c>
      <c r="BB121" s="2">
        <f ca="1">IF(Table2[[#This Row],[Residence]]="Airport Hills",1,0)</f>
        <v>0</v>
      </c>
      <c r="BC121" s="2">
        <f ca="1">IF(Table2[[#This Row],[Residence]]="Oyarifa",1,0)</f>
        <v>0</v>
      </c>
      <c r="BD121" s="2">
        <f ca="1">IF(Table2[[#This Row],[Residence]]="Prampram",1,0)</f>
        <v>0</v>
      </c>
      <c r="BE121" s="2">
        <f ca="1">IF(Table2[[#This Row],[Residence]]="Tse-Addo",1,0)</f>
        <v>0</v>
      </c>
      <c r="BF121" s="2">
        <f ca="1">IF(Table2[[#This Row],[Residence]]="Osu",1,0)</f>
        <v>0</v>
      </c>
      <c r="BG121" s="2"/>
      <c r="BH121" s="2"/>
      <c r="BI121" s="2"/>
      <c r="BJ121" s="2"/>
      <c r="BK121" s="2"/>
      <c r="BL121" s="2"/>
      <c r="BM121" s="2"/>
      <c r="BN121" s="2"/>
      <c r="BO121" s="2"/>
      <c r="BP121" s="3"/>
      <c r="BR121" s="20">
        <f ca="1">Table2[[#This Row],[Cars Value]]/Table2[[#This Row],[Cars]]</f>
        <v>44234.354892036616</v>
      </c>
      <c r="BS121" s="3"/>
      <c r="BT121" s="1">
        <f ca="1">IF(Table2[[#This Row],[Value of Debts]]&gt;$BU$6,1,0)</f>
        <v>1</v>
      </c>
      <c r="BU121" s="2"/>
      <c r="BV121" s="2"/>
      <c r="BW121" s="3"/>
    </row>
    <row r="122" spans="1:75" x14ac:dyDescent="0.25">
      <c r="A122">
        <f t="shared" ca="1" si="29"/>
        <v>1</v>
      </c>
      <c r="B122" t="str">
        <f t="shared" ca="1" si="30"/>
        <v>Male</v>
      </c>
      <c r="C122">
        <f t="shared" ca="1" si="31"/>
        <v>35</v>
      </c>
      <c r="D122">
        <f t="shared" ca="1" si="32"/>
        <v>4</v>
      </c>
      <c r="E122" t="str">
        <f ca="1">_xll.XLOOKUP(D122,$Y$8:$Y$13,$Z$8:$Z$13)</f>
        <v>IT</v>
      </c>
      <c r="F122">
        <f t="shared" ca="1" si="33"/>
        <v>2</v>
      </c>
      <c r="G122" t="str">
        <f ca="1">_xll.XLOOKUP(F122,$AA$8:$AA$12,$AB$8:$AB$12)</f>
        <v>College</v>
      </c>
      <c r="H122">
        <f t="shared" ca="1" si="45"/>
        <v>1</v>
      </c>
      <c r="I122">
        <f t="shared" ca="1" si="28"/>
        <v>2</v>
      </c>
      <c r="J122">
        <f t="shared" ca="1" si="34"/>
        <v>58722</v>
      </c>
      <c r="K122">
        <f t="shared" ca="1" si="35"/>
        <v>7</v>
      </c>
      <c r="L122" t="str">
        <f ca="1">_xll.XLOOKUP(K122,$AC$8:$AC$17,$AD$8:$AD$17)</f>
        <v>Tema</v>
      </c>
      <c r="M122">
        <f t="shared" ca="1" si="38"/>
        <v>293610</v>
      </c>
      <c r="N122" s="7">
        <f t="shared" ca="1" si="36"/>
        <v>74781.514299622024</v>
      </c>
      <c r="O122" s="7">
        <f t="shared" ca="1" si="39"/>
        <v>93909.790224675409</v>
      </c>
      <c r="P122">
        <f t="shared" ca="1" si="37"/>
        <v>71105</v>
      </c>
      <c r="Q122" s="7">
        <f t="shared" ca="1" si="40"/>
        <v>116623.27834403494</v>
      </c>
      <c r="R122">
        <f t="shared" ca="1" si="41"/>
        <v>62387.164520184961</v>
      </c>
      <c r="S122" s="7">
        <f t="shared" ca="1" si="42"/>
        <v>449906.95474486041</v>
      </c>
      <c r="T122" s="7">
        <f t="shared" ca="1" si="43"/>
        <v>262509.79264365695</v>
      </c>
      <c r="U122" s="7">
        <f t="shared" ca="1" si="44"/>
        <v>187397.16210120346</v>
      </c>
      <c r="X122" s="1"/>
      <c r="Y122" s="2"/>
      <c r="Z122" s="2"/>
      <c r="AA122" s="2"/>
      <c r="AB122" s="2"/>
      <c r="AC122" s="2"/>
      <c r="AD122" s="2"/>
      <c r="AE122" s="2">
        <f ca="1">IF(Table2[[#This Row],[Gender]]="Male",1,0)</f>
        <v>1</v>
      </c>
      <c r="AF122" s="2">
        <f ca="1">IF(Table2[[#This Row],[Gender]]="Female",1,0)</f>
        <v>0</v>
      </c>
      <c r="AG122" s="2"/>
      <c r="AH122" s="2"/>
      <c r="AI122" s="3"/>
      <c r="AK122" s="1">
        <f ca="1">IF(Table2[[#This Row],[Field of Work]]="Teaching",1,0)</f>
        <v>0</v>
      </c>
      <c r="AL122" s="2">
        <f ca="1">IF(Table2[[#This Row],[Field of Work]]="Agriculture",1,0)</f>
        <v>0</v>
      </c>
      <c r="AM122" s="2">
        <f ca="1">IF(Table2[[#This Row],[Field of Work]]="IT",1,0)</f>
        <v>1</v>
      </c>
      <c r="AN122" s="2">
        <f ca="1">IF(Table2[[#This Row],[Field of Work]]="Construction",1,0)</f>
        <v>0</v>
      </c>
      <c r="AO122" s="2">
        <f ca="1">IF(Table2[[#This Row],[Field of Work]]="Health",1,0)</f>
        <v>0</v>
      </c>
      <c r="AP122" s="2">
        <f ca="1">IF(Table2[[#This Row],[Field of Work]]="General work",1,0)</f>
        <v>0</v>
      </c>
      <c r="AQ122" s="2"/>
      <c r="AR122" s="2"/>
      <c r="AS122" s="2"/>
      <c r="AT122" s="2"/>
      <c r="AU122" s="2"/>
      <c r="AV122" s="3"/>
      <c r="AW122" s="10">
        <f ca="1">IF(Table2[[#This Row],[Residence]]="East Legon",1,0)</f>
        <v>0</v>
      </c>
      <c r="AX122" s="8">
        <f ca="1">IF(Table2[[#This Row],[Residence]]="Trasaco",1,0)</f>
        <v>0</v>
      </c>
      <c r="AY122" s="2">
        <f ca="1">IF(Table2[[#This Row],[Residence]]="North Legon",1,0)</f>
        <v>0</v>
      </c>
      <c r="AZ122" s="2">
        <f ca="1">IF(Table2[[#This Row],[Residence]]="Tema",1,0)</f>
        <v>1</v>
      </c>
      <c r="BA122" s="2">
        <f ca="1">IF(Table2[[#This Row],[Residence]]="Spintex",1,0)</f>
        <v>0</v>
      </c>
      <c r="BB122" s="2">
        <f ca="1">IF(Table2[[#This Row],[Residence]]="Airport Hills",1,0)</f>
        <v>0</v>
      </c>
      <c r="BC122" s="2">
        <f ca="1">IF(Table2[[#This Row],[Residence]]="Oyarifa",1,0)</f>
        <v>0</v>
      </c>
      <c r="BD122" s="2">
        <f ca="1">IF(Table2[[#This Row],[Residence]]="Prampram",1,0)</f>
        <v>0</v>
      </c>
      <c r="BE122" s="2">
        <f ca="1">IF(Table2[[#This Row],[Residence]]="Tse-Addo",1,0)</f>
        <v>0</v>
      </c>
      <c r="BF122" s="2">
        <f ca="1">IF(Table2[[#This Row],[Residence]]="Osu",1,0)</f>
        <v>0</v>
      </c>
      <c r="BG122" s="2"/>
      <c r="BH122" s="2"/>
      <c r="BI122" s="2"/>
      <c r="BJ122" s="2"/>
      <c r="BK122" s="2"/>
      <c r="BL122" s="2"/>
      <c r="BM122" s="2"/>
      <c r="BN122" s="2"/>
      <c r="BO122" s="2"/>
      <c r="BP122" s="3"/>
      <c r="BR122" s="20">
        <f ca="1">Table2[[#This Row],[Cars Value]]/Table2[[#This Row],[Cars]]</f>
        <v>46954.895112337705</v>
      </c>
      <c r="BS122" s="3"/>
      <c r="BT122" s="1">
        <f ca="1">IF(Table2[[#This Row],[Value of Debts]]&gt;$BU$6,1,0)</f>
        <v>1</v>
      </c>
      <c r="BU122" s="2"/>
      <c r="BV122" s="2"/>
      <c r="BW122" s="3"/>
    </row>
    <row r="123" spans="1:75" x14ac:dyDescent="0.25">
      <c r="A123">
        <f t="shared" ca="1" si="29"/>
        <v>2</v>
      </c>
      <c r="B123" t="str">
        <f t="shared" ca="1" si="30"/>
        <v>Female</v>
      </c>
      <c r="C123">
        <f t="shared" ca="1" si="31"/>
        <v>49</v>
      </c>
      <c r="D123">
        <f t="shared" ca="1" si="32"/>
        <v>1</v>
      </c>
      <c r="E123" t="str">
        <f ca="1">_xll.XLOOKUP(D123,$Y$8:$Y$13,$Z$8:$Z$13)</f>
        <v>Health</v>
      </c>
      <c r="F123">
        <f t="shared" ca="1" si="33"/>
        <v>2</v>
      </c>
      <c r="G123" t="str">
        <f ca="1">_xll.XLOOKUP(F123,$AA$8:$AA$12,$AB$8:$AB$12)</f>
        <v>College</v>
      </c>
      <c r="H123">
        <f t="shared" ca="1" si="45"/>
        <v>0</v>
      </c>
      <c r="I123">
        <f t="shared" ca="1" si="28"/>
        <v>4</v>
      </c>
      <c r="J123">
        <f t="shared" ca="1" si="34"/>
        <v>30792</v>
      </c>
      <c r="K123">
        <f t="shared" ca="1" si="35"/>
        <v>9</v>
      </c>
      <c r="L123" t="str">
        <f ca="1">_xll.XLOOKUP(K123,$AC$8:$AC$17,$AD$8:$AD$17)</f>
        <v>Prampram</v>
      </c>
      <c r="M123">
        <f t="shared" ca="1" si="38"/>
        <v>184752</v>
      </c>
      <c r="N123" s="7">
        <f t="shared" ca="1" si="36"/>
        <v>58270.991706495435</v>
      </c>
      <c r="O123" s="7">
        <f t="shared" ca="1" si="39"/>
        <v>108766.38816664295</v>
      </c>
      <c r="P123">
        <f t="shared" ca="1" si="37"/>
        <v>52128</v>
      </c>
      <c r="Q123" s="7">
        <f t="shared" ca="1" si="40"/>
        <v>27434.556718993364</v>
      </c>
      <c r="R123">
        <f t="shared" ca="1" si="41"/>
        <v>15875.113299628552</v>
      </c>
      <c r="S123" s="7">
        <f t="shared" ca="1" si="42"/>
        <v>309393.50146627153</v>
      </c>
      <c r="T123" s="7">
        <f t="shared" ca="1" si="43"/>
        <v>137833.54842548881</v>
      </c>
      <c r="U123" s="7">
        <f t="shared" ca="1" si="44"/>
        <v>171559.95304078271</v>
      </c>
      <c r="X123" s="1"/>
      <c r="Y123" s="2"/>
      <c r="Z123" s="2"/>
      <c r="AA123" s="2"/>
      <c r="AB123" s="2"/>
      <c r="AC123" s="2"/>
      <c r="AD123" s="2"/>
      <c r="AE123" s="2">
        <f ca="1">IF(Table2[[#This Row],[Gender]]="Male",1,0)</f>
        <v>0</v>
      </c>
      <c r="AF123" s="2">
        <f ca="1">IF(Table2[[#This Row],[Gender]]="Female",1,0)</f>
        <v>1</v>
      </c>
      <c r="AG123" s="2"/>
      <c r="AH123" s="2"/>
      <c r="AI123" s="3"/>
      <c r="AK123" s="1">
        <f ca="1">IF(Table2[[#This Row],[Field of Work]]="Teaching",1,0)</f>
        <v>0</v>
      </c>
      <c r="AL123" s="2">
        <f ca="1">IF(Table2[[#This Row],[Field of Work]]="Agriculture",1,0)</f>
        <v>0</v>
      </c>
      <c r="AM123" s="2">
        <f ca="1">IF(Table2[[#This Row],[Field of Work]]="IT",1,0)</f>
        <v>0</v>
      </c>
      <c r="AN123" s="2">
        <f ca="1">IF(Table2[[#This Row],[Field of Work]]="Construction",1,0)</f>
        <v>0</v>
      </c>
      <c r="AO123" s="2">
        <f ca="1">IF(Table2[[#This Row],[Field of Work]]="Health",1,0)</f>
        <v>1</v>
      </c>
      <c r="AP123" s="2">
        <f ca="1">IF(Table2[[#This Row],[Field of Work]]="General work",1,0)</f>
        <v>0</v>
      </c>
      <c r="AQ123" s="2"/>
      <c r="AR123" s="2"/>
      <c r="AS123" s="2"/>
      <c r="AT123" s="2"/>
      <c r="AU123" s="2"/>
      <c r="AV123" s="3"/>
      <c r="AW123" s="10">
        <f ca="1">IF(Table2[[#This Row],[Residence]]="East Legon",1,0)</f>
        <v>0</v>
      </c>
      <c r="AX123" s="8">
        <f ca="1">IF(Table2[[#This Row],[Residence]]="Trasaco",1,0)</f>
        <v>0</v>
      </c>
      <c r="AY123" s="2">
        <f ca="1">IF(Table2[[#This Row],[Residence]]="North Legon",1,0)</f>
        <v>0</v>
      </c>
      <c r="AZ123" s="2">
        <f ca="1">IF(Table2[[#This Row],[Residence]]="Tema",1,0)</f>
        <v>0</v>
      </c>
      <c r="BA123" s="2">
        <f ca="1">IF(Table2[[#This Row],[Residence]]="Spintex",1,0)</f>
        <v>0</v>
      </c>
      <c r="BB123" s="2">
        <f ca="1">IF(Table2[[#This Row],[Residence]]="Airport Hills",1,0)</f>
        <v>0</v>
      </c>
      <c r="BC123" s="2">
        <f ca="1">IF(Table2[[#This Row],[Residence]]="Oyarifa",1,0)</f>
        <v>0</v>
      </c>
      <c r="BD123" s="2">
        <f ca="1">IF(Table2[[#This Row],[Residence]]="Prampram",1,0)</f>
        <v>1</v>
      </c>
      <c r="BE123" s="2">
        <f ca="1">IF(Table2[[#This Row],[Residence]]="Tse-Addo",1,0)</f>
        <v>0</v>
      </c>
      <c r="BF123" s="2">
        <f ca="1">IF(Table2[[#This Row],[Residence]]="Osu",1,0)</f>
        <v>0</v>
      </c>
      <c r="BG123" s="2"/>
      <c r="BH123" s="2"/>
      <c r="BI123" s="2"/>
      <c r="BJ123" s="2"/>
      <c r="BK123" s="2"/>
      <c r="BL123" s="2"/>
      <c r="BM123" s="2"/>
      <c r="BN123" s="2"/>
      <c r="BO123" s="2"/>
      <c r="BP123" s="3"/>
      <c r="BR123" s="20">
        <f ca="1">Table2[[#This Row],[Cars Value]]/Table2[[#This Row],[Cars]]</f>
        <v>27191.597041660738</v>
      </c>
      <c r="BS123" s="3"/>
      <c r="BT123" s="1">
        <f ca="1">IF(Table2[[#This Row],[Value of Debts]]&gt;$BU$6,1,0)</f>
        <v>1</v>
      </c>
      <c r="BU123" s="2"/>
      <c r="BV123" s="2"/>
      <c r="BW123" s="3"/>
    </row>
    <row r="124" spans="1:75" x14ac:dyDescent="0.25">
      <c r="A124">
        <f t="shared" ca="1" si="29"/>
        <v>1</v>
      </c>
      <c r="B124" t="str">
        <f t="shared" ca="1" si="30"/>
        <v>Male</v>
      </c>
      <c r="C124">
        <f t="shared" ca="1" si="31"/>
        <v>39</v>
      </c>
      <c r="D124">
        <f t="shared" ca="1" si="32"/>
        <v>4</v>
      </c>
      <c r="E124" t="str">
        <f ca="1">_xll.XLOOKUP(D124,$Y$8:$Y$13,$Z$8:$Z$13)</f>
        <v>IT</v>
      </c>
      <c r="F124">
        <f t="shared" ca="1" si="33"/>
        <v>4</v>
      </c>
      <c r="G124" t="str">
        <f ca="1">_xll.XLOOKUP(F124,$AA$8:$AA$12,$AB$8:$AB$12)</f>
        <v>Techical</v>
      </c>
      <c r="H124">
        <f t="shared" ca="1" si="45"/>
        <v>0</v>
      </c>
      <c r="I124">
        <f t="shared" ca="1" si="28"/>
        <v>4</v>
      </c>
      <c r="J124">
        <f t="shared" ca="1" si="34"/>
        <v>81598</v>
      </c>
      <c r="K124">
        <f t="shared" ca="1" si="35"/>
        <v>9</v>
      </c>
      <c r="L124" t="str">
        <f ca="1">_xll.XLOOKUP(K124,$AC$8:$AC$17,$AD$8:$AD$17)</f>
        <v>Prampram</v>
      </c>
      <c r="M124">
        <f t="shared" ca="1" si="38"/>
        <v>489588</v>
      </c>
      <c r="N124" s="7">
        <f t="shared" ca="1" si="36"/>
        <v>277811.44890458678</v>
      </c>
      <c r="O124" s="7">
        <f t="shared" ca="1" si="39"/>
        <v>12815.546012443228</v>
      </c>
      <c r="P124">
        <f t="shared" ca="1" si="37"/>
        <v>551</v>
      </c>
      <c r="Q124" s="7">
        <f t="shared" ca="1" si="40"/>
        <v>89800.749670892692</v>
      </c>
      <c r="R124">
        <f t="shared" ca="1" si="41"/>
        <v>88728.205905978524</v>
      </c>
      <c r="S124" s="7">
        <f t="shared" ca="1" si="42"/>
        <v>591131.75191842183</v>
      </c>
      <c r="T124" s="7">
        <f t="shared" ca="1" si="43"/>
        <v>368163.19857547944</v>
      </c>
      <c r="U124" s="7">
        <f t="shared" ca="1" si="44"/>
        <v>222968.55334294238</v>
      </c>
      <c r="X124" s="1"/>
      <c r="Y124" s="2"/>
      <c r="Z124" s="2"/>
      <c r="AA124" s="2"/>
      <c r="AB124" s="2"/>
      <c r="AC124" s="2"/>
      <c r="AD124" s="2"/>
      <c r="AE124" s="2">
        <f ca="1">IF(Table2[[#This Row],[Gender]]="Male",1,0)</f>
        <v>1</v>
      </c>
      <c r="AF124" s="2">
        <f ca="1">IF(Table2[[#This Row],[Gender]]="Female",1,0)</f>
        <v>0</v>
      </c>
      <c r="AG124" s="2"/>
      <c r="AH124" s="2"/>
      <c r="AI124" s="3"/>
      <c r="AK124" s="1">
        <f ca="1">IF(Table2[[#This Row],[Field of Work]]="Teaching",1,0)</f>
        <v>0</v>
      </c>
      <c r="AL124" s="2">
        <f ca="1">IF(Table2[[#This Row],[Field of Work]]="Agriculture",1,0)</f>
        <v>0</v>
      </c>
      <c r="AM124" s="2">
        <f ca="1">IF(Table2[[#This Row],[Field of Work]]="IT",1,0)</f>
        <v>1</v>
      </c>
      <c r="AN124" s="2">
        <f ca="1">IF(Table2[[#This Row],[Field of Work]]="Construction",1,0)</f>
        <v>0</v>
      </c>
      <c r="AO124" s="2">
        <f ca="1">IF(Table2[[#This Row],[Field of Work]]="Health",1,0)</f>
        <v>0</v>
      </c>
      <c r="AP124" s="2">
        <f ca="1">IF(Table2[[#This Row],[Field of Work]]="General work",1,0)</f>
        <v>0</v>
      </c>
      <c r="AQ124" s="2"/>
      <c r="AR124" s="2"/>
      <c r="AS124" s="2"/>
      <c r="AT124" s="2"/>
      <c r="AU124" s="2"/>
      <c r="AV124" s="3"/>
      <c r="AW124" s="10">
        <f ca="1">IF(Table2[[#This Row],[Residence]]="East Legon",1,0)</f>
        <v>0</v>
      </c>
      <c r="AX124" s="8">
        <f ca="1">IF(Table2[[#This Row],[Residence]]="Trasaco",1,0)</f>
        <v>0</v>
      </c>
      <c r="AY124" s="2">
        <f ca="1">IF(Table2[[#This Row],[Residence]]="North Legon",1,0)</f>
        <v>0</v>
      </c>
      <c r="AZ124" s="2">
        <f ca="1">IF(Table2[[#This Row],[Residence]]="Tema",1,0)</f>
        <v>0</v>
      </c>
      <c r="BA124" s="2">
        <f ca="1">IF(Table2[[#This Row],[Residence]]="Spintex",1,0)</f>
        <v>0</v>
      </c>
      <c r="BB124" s="2">
        <f ca="1">IF(Table2[[#This Row],[Residence]]="Airport Hills",1,0)</f>
        <v>0</v>
      </c>
      <c r="BC124" s="2">
        <f ca="1">IF(Table2[[#This Row],[Residence]]="Oyarifa",1,0)</f>
        <v>0</v>
      </c>
      <c r="BD124" s="2">
        <f ca="1">IF(Table2[[#This Row],[Residence]]="Prampram",1,0)</f>
        <v>1</v>
      </c>
      <c r="BE124" s="2">
        <f ca="1">IF(Table2[[#This Row],[Residence]]="Tse-Addo",1,0)</f>
        <v>0</v>
      </c>
      <c r="BF124" s="2">
        <f ca="1">IF(Table2[[#This Row],[Residence]]="Osu",1,0)</f>
        <v>0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3"/>
      <c r="BR124" s="20">
        <f ca="1">Table2[[#This Row],[Cars Value]]/Table2[[#This Row],[Cars]]</f>
        <v>3203.8865031108071</v>
      </c>
      <c r="BS124" s="3"/>
      <c r="BT124" s="1">
        <f ca="1">IF(Table2[[#This Row],[Value of Debts]]&gt;$BU$6,1,0)</f>
        <v>1</v>
      </c>
      <c r="BU124" s="2"/>
      <c r="BV124" s="2"/>
      <c r="BW124" s="3"/>
    </row>
    <row r="125" spans="1:75" x14ac:dyDescent="0.25">
      <c r="A125">
        <f t="shared" ca="1" si="29"/>
        <v>1</v>
      </c>
      <c r="B125" t="str">
        <f t="shared" ca="1" si="30"/>
        <v>Male</v>
      </c>
      <c r="C125">
        <f t="shared" ca="1" si="31"/>
        <v>37</v>
      </c>
      <c r="D125">
        <f t="shared" ca="1" si="32"/>
        <v>2</v>
      </c>
      <c r="E125" t="str">
        <f ca="1">_xll.XLOOKUP(D125,$Y$8:$Y$13,$Z$8:$Z$13)</f>
        <v>Construction</v>
      </c>
      <c r="F125">
        <f t="shared" ca="1" si="33"/>
        <v>4</v>
      </c>
      <c r="G125" t="str">
        <f ca="1">_xll.XLOOKUP(F125,$AA$8:$AA$12,$AB$8:$AB$12)</f>
        <v>Techical</v>
      </c>
      <c r="H125">
        <f t="shared" ca="1" si="45"/>
        <v>2</v>
      </c>
      <c r="I125">
        <f t="shared" ca="1" si="28"/>
        <v>1</v>
      </c>
      <c r="J125">
        <f t="shared" ca="1" si="34"/>
        <v>78247</v>
      </c>
      <c r="K125">
        <f t="shared" ca="1" si="35"/>
        <v>6</v>
      </c>
      <c r="L125" t="str">
        <f ca="1">_xll.XLOOKUP(K125,$AC$8:$AC$17,$AD$8:$AD$17)</f>
        <v>Tse-Addo</v>
      </c>
      <c r="M125">
        <f t="shared" ca="1" si="38"/>
        <v>469482</v>
      </c>
      <c r="N125" s="7">
        <f t="shared" ca="1" si="36"/>
        <v>266464.17025281198</v>
      </c>
      <c r="O125" s="7">
        <f t="shared" ca="1" si="39"/>
        <v>75451.574205287805</v>
      </c>
      <c r="P125">
        <f t="shared" ca="1" si="37"/>
        <v>59633</v>
      </c>
      <c r="Q125" s="7">
        <f t="shared" ca="1" si="40"/>
        <v>56688.107244353145</v>
      </c>
      <c r="R125">
        <f t="shared" ca="1" si="41"/>
        <v>37384.311174907387</v>
      </c>
      <c r="S125" s="7">
        <f t="shared" ca="1" si="42"/>
        <v>582317.88538019522</v>
      </c>
      <c r="T125" s="7">
        <f t="shared" ca="1" si="43"/>
        <v>382785.27749716514</v>
      </c>
      <c r="U125" s="7">
        <f t="shared" ca="1" si="44"/>
        <v>199532.60788303008</v>
      </c>
      <c r="X125" s="1"/>
      <c r="Y125" s="2"/>
      <c r="Z125" s="2"/>
      <c r="AA125" s="2"/>
      <c r="AB125" s="2"/>
      <c r="AC125" s="2"/>
      <c r="AD125" s="2"/>
      <c r="AE125" s="2">
        <f ca="1">IF(Table2[[#This Row],[Gender]]="Male",1,0)</f>
        <v>1</v>
      </c>
      <c r="AF125" s="2">
        <f ca="1">IF(Table2[[#This Row],[Gender]]="Female",1,0)</f>
        <v>0</v>
      </c>
      <c r="AG125" s="2"/>
      <c r="AH125" s="2"/>
      <c r="AI125" s="3"/>
      <c r="AK125" s="1">
        <f ca="1">IF(Table2[[#This Row],[Field of Work]]="Teaching",1,0)</f>
        <v>0</v>
      </c>
      <c r="AL125" s="2">
        <f ca="1">IF(Table2[[#This Row],[Field of Work]]="Agriculture",1,0)</f>
        <v>0</v>
      </c>
      <c r="AM125" s="2">
        <f ca="1">IF(Table2[[#This Row],[Field of Work]]="IT",1,0)</f>
        <v>0</v>
      </c>
      <c r="AN125" s="2">
        <f ca="1">IF(Table2[[#This Row],[Field of Work]]="Construction",1,0)</f>
        <v>1</v>
      </c>
      <c r="AO125" s="2">
        <f ca="1">IF(Table2[[#This Row],[Field of Work]]="Health",1,0)</f>
        <v>0</v>
      </c>
      <c r="AP125" s="2">
        <f ca="1">IF(Table2[[#This Row],[Field of Work]]="General work",1,0)</f>
        <v>0</v>
      </c>
      <c r="AQ125" s="2"/>
      <c r="AR125" s="2"/>
      <c r="AS125" s="2"/>
      <c r="AT125" s="2"/>
      <c r="AU125" s="2"/>
      <c r="AV125" s="3"/>
      <c r="AW125" s="10">
        <f ca="1">IF(Table2[[#This Row],[Residence]]="East Legon",1,0)</f>
        <v>0</v>
      </c>
      <c r="AX125" s="8">
        <f ca="1">IF(Table2[[#This Row],[Residence]]="Trasaco",1,0)</f>
        <v>0</v>
      </c>
      <c r="AY125" s="2">
        <f ca="1">IF(Table2[[#This Row],[Residence]]="North Legon",1,0)</f>
        <v>0</v>
      </c>
      <c r="AZ125" s="2">
        <f ca="1">IF(Table2[[#This Row],[Residence]]="Tema",1,0)</f>
        <v>0</v>
      </c>
      <c r="BA125" s="2">
        <f ca="1">IF(Table2[[#This Row],[Residence]]="Spintex",1,0)</f>
        <v>0</v>
      </c>
      <c r="BB125" s="2">
        <f ca="1">IF(Table2[[#This Row],[Residence]]="Airport Hills",1,0)</f>
        <v>0</v>
      </c>
      <c r="BC125" s="2">
        <f ca="1">IF(Table2[[#This Row],[Residence]]="Oyarifa",1,0)</f>
        <v>0</v>
      </c>
      <c r="BD125" s="2">
        <f ca="1">IF(Table2[[#This Row],[Residence]]="Prampram",1,0)</f>
        <v>0</v>
      </c>
      <c r="BE125" s="2">
        <f ca="1">IF(Table2[[#This Row],[Residence]]="Tse-Addo",1,0)</f>
        <v>1</v>
      </c>
      <c r="BF125" s="2">
        <f ca="1">IF(Table2[[#This Row],[Residence]]="Osu",1,0)</f>
        <v>0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3"/>
      <c r="BR125" s="20">
        <f ca="1">Table2[[#This Row],[Cars Value]]/Table2[[#This Row],[Cars]]</f>
        <v>75451.574205287805</v>
      </c>
      <c r="BS125" s="3"/>
      <c r="BT125" s="1">
        <f ca="1">IF(Table2[[#This Row],[Value of Debts]]&gt;$BU$6,1,0)</f>
        <v>1</v>
      </c>
      <c r="BU125" s="2"/>
      <c r="BV125" s="2"/>
      <c r="BW125" s="3"/>
    </row>
    <row r="126" spans="1:75" x14ac:dyDescent="0.25">
      <c r="A126">
        <f t="shared" ca="1" si="29"/>
        <v>1</v>
      </c>
      <c r="B126" t="str">
        <f t="shared" ca="1" si="30"/>
        <v>Male</v>
      </c>
      <c r="C126">
        <f t="shared" ca="1" si="31"/>
        <v>50</v>
      </c>
      <c r="D126">
        <f t="shared" ca="1" si="32"/>
        <v>4</v>
      </c>
      <c r="E126" t="str">
        <f ca="1">_xll.XLOOKUP(D126,$Y$8:$Y$13,$Z$8:$Z$13)</f>
        <v>IT</v>
      </c>
      <c r="F126">
        <f t="shared" ca="1" si="33"/>
        <v>3</v>
      </c>
      <c r="G126" t="str">
        <f ca="1">_xll.XLOOKUP(F126,$AA$8:$AA$12,$AB$8:$AB$12)</f>
        <v>University</v>
      </c>
      <c r="H126">
        <f t="shared" ca="1" si="45"/>
        <v>1</v>
      </c>
      <c r="I126">
        <f t="shared" ca="1" si="28"/>
        <v>1</v>
      </c>
      <c r="J126">
        <f t="shared" ca="1" si="34"/>
        <v>73373</v>
      </c>
      <c r="K126">
        <f t="shared" ca="1" si="35"/>
        <v>10</v>
      </c>
      <c r="L126" t="str">
        <f ca="1">_xll.XLOOKUP(K126,$AC$8:$AC$17,$AD$8:$AD$17)</f>
        <v>Osu</v>
      </c>
      <c r="M126">
        <f t="shared" ca="1" si="38"/>
        <v>293492</v>
      </c>
      <c r="N126" s="7">
        <f t="shared" ca="1" si="36"/>
        <v>211755.41429381262</v>
      </c>
      <c r="O126" s="7">
        <f t="shared" ca="1" si="39"/>
        <v>26761.787858743814</v>
      </c>
      <c r="P126">
        <f t="shared" ca="1" si="37"/>
        <v>12519</v>
      </c>
      <c r="Q126" s="7">
        <f t="shared" ca="1" si="40"/>
        <v>127470.09981969807</v>
      </c>
      <c r="R126">
        <f t="shared" ca="1" si="41"/>
        <v>62618.07846828692</v>
      </c>
      <c r="S126" s="7">
        <f t="shared" ca="1" si="42"/>
        <v>382871.8663270307</v>
      </c>
      <c r="T126" s="7">
        <f t="shared" ca="1" si="43"/>
        <v>351744.51411351067</v>
      </c>
      <c r="U126" s="7">
        <f t="shared" ca="1" si="44"/>
        <v>31127.352213520033</v>
      </c>
      <c r="X126" s="1"/>
      <c r="Y126" s="2"/>
      <c r="Z126" s="2"/>
      <c r="AA126" s="2"/>
      <c r="AB126" s="2"/>
      <c r="AC126" s="2"/>
      <c r="AD126" s="2"/>
      <c r="AE126" s="2">
        <f ca="1">IF(Table2[[#This Row],[Gender]]="Male",1,0)</f>
        <v>1</v>
      </c>
      <c r="AF126" s="2">
        <f ca="1">IF(Table2[[#This Row],[Gender]]="Female",1,0)</f>
        <v>0</v>
      </c>
      <c r="AG126" s="2"/>
      <c r="AH126" s="2"/>
      <c r="AI126" s="3"/>
      <c r="AK126" s="1">
        <f ca="1">IF(Table2[[#This Row],[Field of Work]]="Teaching",1,0)</f>
        <v>0</v>
      </c>
      <c r="AL126" s="2">
        <f ca="1">IF(Table2[[#This Row],[Field of Work]]="Agriculture",1,0)</f>
        <v>0</v>
      </c>
      <c r="AM126" s="2">
        <f ca="1">IF(Table2[[#This Row],[Field of Work]]="IT",1,0)</f>
        <v>1</v>
      </c>
      <c r="AN126" s="2">
        <f ca="1">IF(Table2[[#This Row],[Field of Work]]="Construction",1,0)</f>
        <v>0</v>
      </c>
      <c r="AO126" s="2">
        <f ca="1">IF(Table2[[#This Row],[Field of Work]]="Health",1,0)</f>
        <v>0</v>
      </c>
      <c r="AP126" s="2">
        <f ca="1">IF(Table2[[#This Row],[Field of Work]]="General work",1,0)</f>
        <v>0</v>
      </c>
      <c r="AQ126" s="2"/>
      <c r="AR126" s="2"/>
      <c r="AS126" s="2"/>
      <c r="AT126" s="2"/>
      <c r="AU126" s="2"/>
      <c r="AV126" s="3"/>
      <c r="AW126" s="10">
        <f ca="1">IF(Table2[[#This Row],[Residence]]="East Legon",1,0)</f>
        <v>0</v>
      </c>
      <c r="AX126" s="8">
        <f ca="1">IF(Table2[[#This Row],[Residence]]="Trasaco",1,0)</f>
        <v>0</v>
      </c>
      <c r="AY126" s="2">
        <f ca="1">IF(Table2[[#This Row],[Residence]]="North Legon",1,0)</f>
        <v>0</v>
      </c>
      <c r="AZ126" s="2">
        <f ca="1">IF(Table2[[#This Row],[Residence]]="Tema",1,0)</f>
        <v>0</v>
      </c>
      <c r="BA126" s="2">
        <f ca="1">IF(Table2[[#This Row],[Residence]]="Spintex",1,0)</f>
        <v>0</v>
      </c>
      <c r="BB126" s="2">
        <f ca="1">IF(Table2[[#This Row],[Residence]]="Airport Hills",1,0)</f>
        <v>0</v>
      </c>
      <c r="BC126" s="2">
        <f ca="1">IF(Table2[[#This Row],[Residence]]="Oyarifa",1,0)</f>
        <v>0</v>
      </c>
      <c r="BD126" s="2">
        <f ca="1">IF(Table2[[#This Row],[Residence]]="Prampram",1,0)</f>
        <v>0</v>
      </c>
      <c r="BE126" s="2">
        <f ca="1">IF(Table2[[#This Row],[Residence]]="Tse-Addo",1,0)</f>
        <v>0</v>
      </c>
      <c r="BF126" s="2">
        <f ca="1">IF(Table2[[#This Row],[Residence]]="Osu",1,0)</f>
        <v>1</v>
      </c>
      <c r="BG126" s="2"/>
      <c r="BH126" s="2"/>
      <c r="BI126" s="2"/>
      <c r="BJ126" s="2"/>
      <c r="BK126" s="2"/>
      <c r="BL126" s="2"/>
      <c r="BM126" s="2"/>
      <c r="BN126" s="2"/>
      <c r="BO126" s="2"/>
      <c r="BP126" s="3"/>
      <c r="BR126" s="20">
        <f ca="1">Table2[[#This Row],[Cars Value]]/Table2[[#This Row],[Cars]]</f>
        <v>26761.787858743814</v>
      </c>
      <c r="BS126" s="3"/>
      <c r="BT126" s="1">
        <f ca="1">IF(Table2[[#This Row],[Value of Debts]]&gt;$BU$6,1,0)</f>
        <v>1</v>
      </c>
      <c r="BU126" s="2"/>
      <c r="BV126" s="2"/>
      <c r="BW126" s="3"/>
    </row>
    <row r="127" spans="1:75" x14ac:dyDescent="0.25">
      <c r="A127">
        <f t="shared" ca="1" si="29"/>
        <v>1</v>
      </c>
      <c r="B127" t="str">
        <f t="shared" ca="1" si="30"/>
        <v>Male</v>
      </c>
      <c r="C127">
        <f t="shared" ca="1" si="31"/>
        <v>47</v>
      </c>
      <c r="D127">
        <f t="shared" ca="1" si="32"/>
        <v>1</v>
      </c>
      <c r="E127" t="str">
        <f ca="1">_xll.XLOOKUP(D127,$Y$8:$Y$13,$Z$8:$Z$13)</f>
        <v>Health</v>
      </c>
      <c r="F127">
        <f t="shared" ca="1" si="33"/>
        <v>4</v>
      </c>
      <c r="G127" t="str">
        <f ca="1">_xll.XLOOKUP(F127,$AA$8:$AA$12,$AB$8:$AB$12)</f>
        <v>Techical</v>
      </c>
      <c r="H127">
        <f t="shared" ca="1" si="45"/>
        <v>0</v>
      </c>
      <c r="I127">
        <f t="shared" ca="1" si="28"/>
        <v>4</v>
      </c>
      <c r="J127">
        <f t="shared" ca="1" si="34"/>
        <v>32148</v>
      </c>
      <c r="K127">
        <f t="shared" ca="1" si="35"/>
        <v>8</v>
      </c>
      <c r="L127" t="str">
        <f ca="1">_xll.XLOOKUP(K127,$AC$8:$AC$17,$AD$8:$AD$17)</f>
        <v>Oyarifa</v>
      </c>
      <c r="M127">
        <f t="shared" ca="1" si="38"/>
        <v>128592</v>
      </c>
      <c r="N127" s="7">
        <f t="shared" ca="1" si="36"/>
        <v>3695.0230424182546</v>
      </c>
      <c r="O127" s="7">
        <f t="shared" ca="1" si="39"/>
        <v>127035.57954610155</v>
      </c>
      <c r="P127">
        <f t="shared" ca="1" si="37"/>
        <v>78674</v>
      </c>
      <c r="Q127" s="7">
        <f t="shared" ca="1" si="40"/>
        <v>12600.299798741109</v>
      </c>
      <c r="R127">
        <f t="shared" ca="1" si="41"/>
        <v>37102.629031538745</v>
      </c>
      <c r="S127" s="7">
        <f t="shared" ca="1" si="42"/>
        <v>292730.2085776403</v>
      </c>
      <c r="T127" s="7">
        <f t="shared" ca="1" si="43"/>
        <v>94969.322841159359</v>
      </c>
      <c r="U127" s="7">
        <f t="shared" ca="1" si="44"/>
        <v>197760.88573648094</v>
      </c>
      <c r="X127" s="1"/>
      <c r="Y127" s="2"/>
      <c r="Z127" s="2"/>
      <c r="AA127" s="2"/>
      <c r="AB127" s="2"/>
      <c r="AC127" s="2"/>
      <c r="AD127" s="2"/>
      <c r="AE127" s="2">
        <f ca="1">IF(Table2[[#This Row],[Gender]]="Male",1,0)</f>
        <v>1</v>
      </c>
      <c r="AF127" s="2">
        <f ca="1">IF(Table2[[#This Row],[Gender]]="Female",1,0)</f>
        <v>0</v>
      </c>
      <c r="AG127" s="2"/>
      <c r="AH127" s="2"/>
      <c r="AI127" s="3"/>
      <c r="AK127" s="1">
        <f ca="1">IF(Table2[[#This Row],[Field of Work]]="Teaching",1,0)</f>
        <v>0</v>
      </c>
      <c r="AL127" s="2">
        <f ca="1">IF(Table2[[#This Row],[Field of Work]]="Agriculture",1,0)</f>
        <v>0</v>
      </c>
      <c r="AM127" s="2">
        <f ca="1">IF(Table2[[#This Row],[Field of Work]]="IT",1,0)</f>
        <v>0</v>
      </c>
      <c r="AN127" s="2">
        <f ca="1">IF(Table2[[#This Row],[Field of Work]]="Construction",1,0)</f>
        <v>0</v>
      </c>
      <c r="AO127" s="2">
        <f ca="1">IF(Table2[[#This Row],[Field of Work]]="Health",1,0)</f>
        <v>1</v>
      </c>
      <c r="AP127" s="2">
        <f ca="1">IF(Table2[[#This Row],[Field of Work]]="General work",1,0)</f>
        <v>0</v>
      </c>
      <c r="AQ127" s="2"/>
      <c r="AR127" s="2"/>
      <c r="AS127" s="2"/>
      <c r="AT127" s="2"/>
      <c r="AU127" s="2"/>
      <c r="AV127" s="3"/>
      <c r="AW127" s="10">
        <f ca="1">IF(Table2[[#This Row],[Residence]]="East Legon",1,0)</f>
        <v>0</v>
      </c>
      <c r="AX127" s="8">
        <f ca="1">IF(Table2[[#This Row],[Residence]]="Trasaco",1,0)</f>
        <v>0</v>
      </c>
      <c r="AY127" s="2">
        <f ca="1">IF(Table2[[#This Row],[Residence]]="North Legon",1,0)</f>
        <v>0</v>
      </c>
      <c r="AZ127" s="2">
        <f ca="1">IF(Table2[[#This Row],[Residence]]="Tema",1,0)</f>
        <v>0</v>
      </c>
      <c r="BA127" s="2">
        <f ca="1">IF(Table2[[#This Row],[Residence]]="Spintex",1,0)</f>
        <v>0</v>
      </c>
      <c r="BB127" s="2">
        <f ca="1">IF(Table2[[#This Row],[Residence]]="Airport Hills",1,0)</f>
        <v>0</v>
      </c>
      <c r="BC127" s="2">
        <f ca="1">IF(Table2[[#This Row],[Residence]]="Oyarifa",1,0)</f>
        <v>1</v>
      </c>
      <c r="BD127" s="2">
        <f ca="1">IF(Table2[[#This Row],[Residence]]="Prampram",1,0)</f>
        <v>0</v>
      </c>
      <c r="BE127" s="2">
        <f ca="1">IF(Table2[[#This Row],[Residence]]="Tse-Addo",1,0)</f>
        <v>0</v>
      </c>
      <c r="BF127" s="2">
        <f ca="1">IF(Table2[[#This Row],[Residence]]="Osu",1,0)</f>
        <v>0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3"/>
      <c r="BR127" s="20">
        <f ca="1">Table2[[#This Row],[Cars Value]]/Table2[[#This Row],[Cars]]</f>
        <v>31758.894886525388</v>
      </c>
      <c r="BS127" s="3"/>
      <c r="BT127" s="1">
        <f ca="1">IF(Table2[[#This Row],[Value of Debts]]&gt;$BU$6,1,0)</f>
        <v>0</v>
      </c>
      <c r="BU127" s="2"/>
      <c r="BV127" s="2"/>
      <c r="BW127" s="3"/>
    </row>
    <row r="128" spans="1:75" x14ac:dyDescent="0.25">
      <c r="A128">
        <f t="shared" ca="1" si="29"/>
        <v>2</v>
      </c>
      <c r="B128" t="str">
        <f t="shared" ca="1" si="30"/>
        <v>Female</v>
      </c>
      <c r="C128">
        <f t="shared" ca="1" si="31"/>
        <v>45</v>
      </c>
      <c r="D128">
        <f t="shared" ca="1" si="32"/>
        <v>1</v>
      </c>
      <c r="E128" t="str">
        <f ca="1">_xll.XLOOKUP(D128,$Y$8:$Y$13,$Z$8:$Z$13)</f>
        <v>Health</v>
      </c>
      <c r="F128">
        <f t="shared" ca="1" si="33"/>
        <v>1</v>
      </c>
      <c r="G128" t="str">
        <f ca="1">_xll.XLOOKUP(F128,$AA$8:$AA$12,$AB$8:$AB$12)</f>
        <v>Highschool</v>
      </c>
      <c r="H128">
        <f t="shared" ca="1" si="45"/>
        <v>2</v>
      </c>
      <c r="I128">
        <f t="shared" ca="1" si="28"/>
        <v>3</v>
      </c>
      <c r="J128">
        <f t="shared" ca="1" si="34"/>
        <v>54400</v>
      </c>
      <c r="K128">
        <f t="shared" ca="1" si="35"/>
        <v>7</v>
      </c>
      <c r="L128" t="str">
        <f ca="1">_xll.XLOOKUP(K128,$AC$8:$AC$17,$AD$8:$AD$17)</f>
        <v>Tema</v>
      </c>
      <c r="M128">
        <f t="shared" ca="1" si="38"/>
        <v>326400</v>
      </c>
      <c r="N128" s="7">
        <f t="shared" ca="1" si="36"/>
        <v>287843.45494140754</v>
      </c>
      <c r="O128" s="7">
        <f t="shared" ca="1" si="39"/>
        <v>139681.70319014241</v>
      </c>
      <c r="P128">
        <f t="shared" ca="1" si="37"/>
        <v>70332</v>
      </c>
      <c r="Q128" s="7">
        <f t="shared" ca="1" si="40"/>
        <v>88340.748146882775</v>
      </c>
      <c r="R128">
        <f t="shared" ca="1" si="41"/>
        <v>24079.692759067217</v>
      </c>
      <c r="S128" s="7">
        <f t="shared" ca="1" si="42"/>
        <v>490161.39594920963</v>
      </c>
      <c r="T128" s="7">
        <f t="shared" ca="1" si="43"/>
        <v>446516.20308829029</v>
      </c>
      <c r="U128" s="7">
        <f t="shared" ca="1" si="44"/>
        <v>43645.192860919342</v>
      </c>
      <c r="X128" s="1"/>
      <c r="Y128" s="2"/>
      <c r="Z128" s="2"/>
      <c r="AA128" s="2"/>
      <c r="AB128" s="2"/>
      <c r="AC128" s="2"/>
      <c r="AD128" s="2"/>
      <c r="AE128" s="2">
        <f ca="1">IF(Table2[[#This Row],[Gender]]="Male",1,0)</f>
        <v>0</v>
      </c>
      <c r="AF128" s="2">
        <f ca="1">IF(Table2[[#This Row],[Gender]]="Female",1,0)</f>
        <v>1</v>
      </c>
      <c r="AG128" s="2"/>
      <c r="AH128" s="2"/>
      <c r="AI128" s="3"/>
      <c r="AK128" s="1">
        <f ca="1">IF(Table2[[#This Row],[Field of Work]]="Teaching",1,0)</f>
        <v>0</v>
      </c>
      <c r="AL128" s="2">
        <f ca="1">IF(Table2[[#This Row],[Field of Work]]="Agriculture",1,0)</f>
        <v>0</v>
      </c>
      <c r="AM128" s="2">
        <f ca="1">IF(Table2[[#This Row],[Field of Work]]="IT",1,0)</f>
        <v>0</v>
      </c>
      <c r="AN128" s="2">
        <f ca="1">IF(Table2[[#This Row],[Field of Work]]="Construction",1,0)</f>
        <v>0</v>
      </c>
      <c r="AO128" s="2">
        <f ca="1">IF(Table2[[#This Row],[Field of Work]]="Health",1,0)</f>
        <v>1</v>
      </c>
      <c r="AP128" s="2">
        <f ca="1">IF(Table2[[#This Row],[Field of Work]]="General work",1,0)</f>
        <v>0</v>
      </c>
      <c r="AQ128" s="2"/>
      <c r="AR128" s="2"/>
      <c r="AS128" s="2"/>
      <c r="AT128" s="2"/>
      <c r="AU128" s="2"/>
      <c r="AV128" s="3"/>
      <c r="AW128" s="10">
        <f ca="1">IF(Table2[[#This Row],[Residence]]="East Legon",1,0)</f>
        <v>0</v>
      </c>
      <c r="AX128" s="8">
        <f ca="1">IF(Table2[[#This Row],[Residence]]="Trasaco",1,0)</f>
        <v>0</v>
      </c>
      <c r="AY128" s="2">
        <f ca="1">IF(Table2[[#This Row],[Residence]]="North Legon",1,0)</f>
        <v>0</v>
      </c>
      <c r="AZ128" s="2">
        <f ca="1">IF(Table2[[#This Row],[Residence]]="Tema",1,0)</f>
        <v>1</v>
      </c>
      <c r="BA128" s="2">
        <f ca="1">IF(Table2[[#This Row],[Residence]]="Spintex",1,0)</f>
        <v>0</v>
      </c>
      <c r="BB128" s="2">
        <f ca="1">IF(Table2[[#This Row],[Residence]]="Airport Hills",1,0)</f>
        <v>0</v>
      </c>
      <c r="BC128" s="2">
        <f ca="1">IF(Table2[[#This Row],[Residence]]="Oyarifa",1,0)</f>
        <v>0</v>
      </c>
      <c r="BD128" s="2">
        <f ca="1">IF(Table2[[#This Row],[Residence]]="Prampram",1,0)</f>
        <v>0</v>
      </c>
      <c r="BE128" s="2">
        <f ca="1">IF(Table2[[#This Row],[Residence]]="Tse-Addo",1,0)</f>
        <v>0</v>
      </c>
      <c r="BF128" s="2">
        <f ca="1">IF(Table2[[#This Row],[Residence]]="Osu",1,0)</f>
        <v>0</v>
      </c>
      <c r="BG128" s="2"/>
      <c r="BH128" s="2"/>
      <c r="BI128" s="2"/>
      <c r="BJ128" s="2"/>
      <c r="BK128" s="2"/>
      <c r="BL128" s="2"/>
      <c r="BM128" s="2"/>
      <c r="BN128" s="2"/>
      <c r="BO128" s="2"/>
      <c r="BP128" s="3"/>
      <c r="BR128" s="20">
        <f ca="1">Table2[[#This Row],[Cars Value]]/Table2[[#This Row],[Cars]]</f>
        <v>46560.567730047471</v>
      </c>
      <c r="BS128" s="3"/>
      <c r="BT128" s="1">
        <f ca="1">IF(Table2[[#This Row],[Value of Debts]]&gt;$BU$6,1,0)</f>
        <v>1</v>
      </c>
      <c r="BU128" s="2"/>
      <c r="BV128" s="2"/>
      <c r="BW128" s="3"/>
    </row>
    <row r="129" spans="1:75" x14ac:dyDescent="0.25">
      <c r="A129">
        <f t="shared" ca="1" si="29"/>
        <v>1</v>
      </c>
      <c r="B129" t="str">
        <f t="shared" ca="1" si="30"/>
        <v>Male</v>
      </c>
      <c r="C129">
        <f t="shared" ca="1" si="31"/>
        <v>45</v>
      </c>
      <c r="D129">
        <f t="shared" ca="1" si="32"/>
        <v>5</v>
      </c>
      <c r="E129" t="str">
        <f ca="1">_xll.XLOOKUP(D129,$Y$8:$Y$13,$Z$8:$Z$13)</f>
        <v>General work</v>
      </c>
      <c r="F129">
        <f t="shared" ca="1" si="33"/>
        <v>2</v>
      </c>
      <c r="G129" t="str">
        <f ca="1">_xll.XLOOKUP(F129,$AA$8:$AA$12,$AB$8:$AB$12)</f>
        <v>College</v>
      </c>
      <c r="H129">
        <f t="shared" ca="1" si="45"/>
        <v>2</v>
      </c>
      <c r="I129">
        <f t="shared" ca="1" si="28"/>
        <v>1</v>
      </c>
      <c r="J129">
        <f t="shared" ca="1" si="34"/>
        <v>65817</v>
      </c>
      <c r="K129">
        <f t="shared" ca="1" si="35"/>
        <v>1</v>
      </c>
      <c r="L129" t="str">
        <f ca="1">_xll.XLOOKUP(K129,$AC$8:$AC$17,$AD$8:$AD$17)</f>
        <v>East Legon</v>
      </c>
      <c r="M129">
        <f t="shared" ca="1" si="38"/>
        <v>329085</v>
      </c>
      <c r="N129" s="7">
        <f t="shared" ca="1" si="36"/>
        <v>269965.31004335772</v>
      </c>
      <c r="O129" s="7">
        <f t="shared" ca="1" si="39"/>
        <v>25762.485431621222</v>
      </c>
      <c r="P129">
        <f t="shared" ca="1" si="37"/>
        <v>22433</v>
      </c>
      <c r="Q129" s="7">
        <f t="shared" ca="1" si="40"/>
        <v>55199.313273187836</v>
      </c>
      <c r="R129">
        <f t="shared" ca="1" si="41"/>
        <v>72262.117711154249</v>
      </c>
      <c r="S129" s="7">
        <f t="shared" ca="1" si="42"/>
        <v>427109.60314277548</v>
      </c>
      <c r="T129" s="7">
        <f t="shared" ca="1" si="43"/>
        <v>347597.62331654556</v>
      </c>
      <c r="U129" s="7">
        <f t="shared" ca="1" si="44"/>
        <v>79511.979826229915</v>
      </c>
      <c r="X129" s="1"/>
      <c r="Y129" s="2"/>
      <c r="Z129" s="2"/>
      <c r="AA129" s="2"/>
      <c r="AB129" s="2"/>
      <c r="AC129" s="2"/>
      <c r="AD129" s="2"/>
      <c r="AE129" s="2">
        <f ca="1">IF(Table2[[#This Row],[Gender]]="Male",1,0)</f>
        <v>1</v>
      </c>
      <c r="AF129" s="2">
        <f ca="1">IF(Table2[[#This Row],[Gender]]="Female",1,0)</f>
        <v>0</v>
      </c>
      <c r="AG129" s="2"/>
      <c r="AH129" s="2"/>
      <c r="AI129" s="3"/>
      <c r="AK129" s="1">
        <f ca="1">IF(Table2[[#This Row],[Field of Work]]="Teaching",1,0)</f>
        <v>0</v>
      </c>
      <c r="AL129" s="2">
        <f ca="1">IF(Table2[[#This Row],[Field of Work]]="Agriculture",1,0)</f>
        <v>0</v>
      </c>
      <c r="AM129" s="2">
        <f ca="1">IF(Table2[[#This Row],[Field of Work]]="IT",1,0)</f>
        <v>0</v>
      </c>
      <c r="AN129" s="2">
        <f ca="1">IF(Table2[[#This Row],[Field of Work]]="Construction",1,0)</f>
        <v>0</v>
      </c>
      <c r="AO129" s="2">
        <f ca="1">IF(Table2[[#This Row],[Field of Work]]="Health",1,0)</f>
        <v>0</v>
      </c>
      <c r="AP129" s="2">
        <f ca="1">IF(Table2[[#This Row],[Field of Work]]="General work",1,0)</f>
        <v>1</v>
      </c>
      <c r="AQ129" s="2"/>
      <c r="AR129" s="2"/>
      <c r="AS129" s="2"/>
      <c r="AT129" s="2"/>
      <c r="AU129" s="2"/>
      <c r="AV129" s="3"/>
      <c r="AW129" s="10">
        <f ca="1">IF(Table2[[#This Row],[Residence]]="East Legon",1,0)</f>
        <v>1</v>
      </c>
      <c r="AX129" s="8">
        <f ca="1">IF(Table2[[#This Row],[Residence]]="Trasaco",1,0)</f>
        <v>0</v>
      </c>
      <c r="AY129" s="2">
        <f ca="1">IF(Table2[[#This Row],[Residence]]="North Legon",1,0)</f>
        <v>0</v>
      </c>
      <c r="AZ129" s="2">
        <f ca="1">IF(Table2[[#This Row],[Residence]]="Tema",1,0)</f>
        <v>0</v>
      </c>
      <c r="BA129" s="2">
        <f ca="1">IF(Table2[[#This Row],[Residence]]="Spintex",1,0)</f>
        <v>0</v>
      </c>
      <c r="BB129" s="2">
        <f ca="1">IF(Table2[[#This Row],[Residence]]="Airport Hills",1,0)</f>
        <v>0</v>
      </c>
      <c r="BC129" s="2">
        <f ca="1">IF(Table2[[#This Row],[Residence]]="Oyarifa",1,0)</f>
        <v>0</v>
      </c>
      <c r="BD129" s="2">
        <f ca="1">IF(Table2[[#This Row],[Residence]]="Prampram",1,0)</f>
        <v>0</v>
      </c>
      <c r="BE129" s="2">
        <f ca="1">IF(Table2[[#This Row],[Residence]]="Tse-Addo",1,0)</f>
        <v>0</v>
      </c>
      <c r="BF129" s="2">
        <f ca="1">IF(Table2[[#This Row],[Residence]]="Osu",1,0)</f>
        <v>0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3"/>
      <c r="BR129" s="20">
        <f ca="1">Table2[[#This Row],[Cars Value]]/Table2[[#This Row],[Cars]]</f>
        <v>25762.485431621222</v>
      </c>
      <c r="BS129" s="3"/>
      <c r="BT129" s="1">
        <f ca="1">IF(Table2[[#This Row],[Value of Debts]]&gt;$BU$6,1,0)</f>
        <v>1</v>
      </c>
      <c r="BU129" s="2"/>
      <c r="BV129" s="2"/>
      <c r="BW129" s="3"/>
    </row>
    <row r="130" spans="1:75" x14ac:dyDescent="0.25">
      <c r="A130">
        <f t="shared" ca="1" si="29"/>
        <v>2</v>
      </c>
      <c r="B130" t="str">
        <f t="shared" ca="1" si="30"/>
        <v>Female</v>
      </c>
      <c r="C130">
        <f t="shared" ca="1" si="31"/>
        <v>25</v>
      </c>
      <c r="D130">
        <f t="shared" ca="1" si="32"/>
        <v>1</v>
      </c>
      <c r="E130" t="str">
        <f ca="1">_xll.XLOOKUP(D130,$Y$8:$Y$13,$Z$8:$Z$13)</f>
        <v>Health</v>
      </c>
      <c r="F130">
        <f t="shared" ca="1" si="33"/>
        <v>3</v>
      </c>
      <c r="G130" t="str">
        <f ca="1">_xll.XLOOKUP(F130,$AA$8:$AA$12,$AB$8:$AB$12)</f>
        <v>University</v>
      </c>
      <c r="H130">
        <f t="shared" ca="1" si="45"/>
        <v>3</v>
      </c>
      <c r="I130">
        <f t="shared" ca="1" si="28"/>
        <v>3</v>
      </c>
      <c r="J130">
        <f t="shared" ca="1" si="34"/>
        <v>25183</v>
      </c>
      <c r="K130">
        <f t="shared" ca="1" si="35"/>
        <v>8</v>
      </c>
      <c r="L130" t="str">
        <f ca="1">_xll.XLOOKUP(K130,$AC$8:$AC$17,$AD$8:$AD$17)</f>
        <v>Oyarifa</v>
      </c>
      <c r="M130">
        <f t="shared" ca="1" si="38"/>
        <v>100732</v>
      </c>
      <c r="N130" s="7">
        <f t="shared" ca="1" si="36"/>
        <v>95633.122479425874</v>
      </c>
      <c r="O130" s="7">
        <f t="shared" ca="1" si="39"/>
        <v>23574.512460846374</v>
      </c>
      <c r="P130">
        <f t="shared" ca="1" si="37"/>
        <v>305</v>
      </c>
      <c r="Q130" s="7">
        <f t="shared" ca="1" si="40"/>
        <v>7603.8694145670952</v>
      </c>
      <c r="R130">
        <f t="shared" ca="1" si="41"/>
        <v>16691.141858055562</v>
      </c>
      <c r="S130" s="7">
        <f t="shared" ca="1" si="42"/>
        <v>140997.65431890194</v>
      </c>
      <c r="T130" s="7">
        <f t="shared" ca="1" si="43"/>
        <v>103541.99189399296</v>
      </c>
      <c r="U130" s="7">
        <f t="shared" ca="1" si="44"/>
        <v>37455.66242490898</v>
      </c>
      <c r="X130" s="1"/>
      <c r="Y130" s="2"/>
      <c r="Z130" s="2"/>
      <c r="AA130" s="2"/>
      <c r="AB130" s="2"/>
      <c r="AC130" s="2"/>
      <c r="AD130" s="2"/>
      <c r="AE130" s="2">
        <f ca="1">IF(Table2[[#This Row],[Gender]]="Male",1,0)</f>
        <v>0</v>
      </c>
      <c r="AF130" s="2">
        <f ca="1">IF(Table2[[#This Row],[Gender]]="Female",1,0)</f>
        <v>1</v>
      </c>
      <c r="AG130" s="2"/>
      <c r="AH130" s="2"/>
      <c r="AI130" s="3"/>
      <c r="AK130" s="1">
        <f ca="1">IF(Table2[[#This Row],[Field of Work]]="Teaching",1,0)</f>
        <v>0</v>
      </c>
      <c r="AL130" s="2">
        <f ca="1">IF(Table2[[#This Row],[Field of Work]]="Agriculture",1,0)</f>
        <v>0</v>
      </c>
      <c r="AM130" s="2">
        <f ca="1">IF(Table2[[#This Row],[Field of Work]]="IT",1,0)</f>
        <v>0</v>
      </c>
      <c r="AN130" s="2">
        <f ca="1">IF(Table2[[#This Row],[Field of Work]]="Construction",1,0)</f>
        <v>0</v>
      </c>
      <c r="AO130" s="2">
        <f ca="1">IF(Table2[[#This Row],[Field of Work]]="Health",1,0)</f>
        <v>1</v>
      </c>
      <c r="AP130" s="2">
        <f ca="1">IF(Table2[[#This Row],[Field of Work]]="General work",1,0)</f>
        <v>0</v>
      </c>
      <c r="AQ130" s="2"/>
      <c r="AR130" s="2"/>
      <c r="AS130" s="2"/>
      <c r="AT130" s="2"/>
      <c r="AU130" s="2"/>
      <c r="AV130" s="3"/>
      <c r="AW130" s="10">
        <f ca="1">IF(Table2[[#This Row],[Residence]]="East Legon",1,0)</f>
        <v>0</v>
      </c>
      <c r="AX130" s="8">
        <f ca="1">IF(Table2[[#This Row],[Residence]]="Trasaco",1,0)</f>
        <v>0</v>
      </c>
      <c r="AY130" s="2">
        <f ca="1">IF(Table2[[#This Row],[Residence]]="North Legon",1,0)</f>
        <v>0</v>
      </c>
      <c r="AZ130" s="2">
        <f ca="1">IF(Table2[[#This Row],[Residence]]="Tema",1,0)</f>
        <v>0</v>
      </c>
      <c r="BA130" s="2">
        <f ca="1">IF(Table2[[#This Row],[Residence]]="Spintex",1,0)</f>
        <v>0</v>
      </c>
      <c r="BB130" s="2">
        <f ca="1">IF(Table2[[#This Row],[Residence]]="Airport Hills",1,0)</f>
        <v>0</v>
      </c>
      <c r="BC130" s="2">
        <f ca="1">IF(Table2[[#This Row],[Residence]]="Oyarifa",1,0)</f>
        <v>1</v>
      </c>
      <c r="BD130" s="2">
        <f ca="1">IF(Table2[[#This Row],[Residence]]="Prampram",1,0)</f>
        <v>0</v>
      </c>
      <c r="BE130" s="2">
        <f ca="1">IF(Table2[[#This Row],[Residence]]="Tse-Addo",1,0)</f>
        <v>0</v>
      </c>
      <c r="BF130" s="2">
        <f ca="1">IF(Table2[[#This Row],[Residence]]="Osu",1,0)</f>
        <v>0</v>
      </c>
      <c r="BG130" s="2"/>
      <c r="BH130" s="2"/>
      <c r="BI130" s="2"/>
      <c r="BJ130" s="2"/>
      <c r="BK130" s="2"/>
      <c r="BL130" s="2"/>
      <c r="BM130" s="2"/>
      <c r="BN130" s="2"/>
      <c r="BO130" s="2"/>
      <c r="BP130" s="3"/>
      <c r="BR130" s="20">
        <f ca="1">Table2[[#This Row],[Cars Value]]/Table2[[#This Row],[Cars]]</f>
        <v>7858.1708202821246</v>
      </c>
      <c r="BS130" s="3"/>
      <c r="BT130" s="1">
        <f ca="1">IF(Table2[[#This Row],[Value of Debts]]&gt;$BU$6,1,0)</f>
        <v>1</v>
      </c>
      <c r="BU130" s="2"/>
      <c r="BV130" s="2"/>
      <c r="BW130" s="3"/>
    </row>
    <row r="131" spans="1:75" x14ac:dyDescent="0.25">
      <c r="A131">
        <f t="shared" ca="1" si="29"/>
        <v>1</v>
      </c>
      <c r="B131" t="str">
        <f t="shared" ca="1" si="30"/>
        <v>Male</v>
      </c>
      <c r="C131">
        <f t="shared" ca="1" si="31"/>
        <v>48</v>
      </c>
      <c r="D131">
        <f t="shared" ca="1" si="32"/>
        <v>1</v>
      </c>
      <c r="E131" t="str">
        <f ca="1">_xll.XLOOKUP(D131,$Y$8:$Y$13,$Z$8:$Z$13)</f>
        <v>Health</v>
      </c>
      <c r="F131">
        <f t="shared" ca="1" si="33"/>
        <v>1</v>
      </c>
      <c r="G131" t="str">
        <f ca="1">_xll.XLOOKUP(F131,$AA$8:$AA$12,$AB$8:$AB$12)</f>
        <v>Highschool</v>
      </c>
      <c r="H131">
        <f t="shared" ca="1" si="45"/>
        <v>2</v>
      </c>
      <c r="I131">
        <f t="shared" ca="1" si="28"/>
        <v>4</v>
      </c>
      <c r="J131">
        <f t="shared" ca="1" si="34"/>
        <v>61052</v>
      </c>
      <c r="K131">
        <f t="shared" ca="1" si="35"/>
        <v>10</v>
      </c>
      <c r="L131" t="str">
        <f ca="1">_xll.XLOOKUP(K131,$AC$8:$AC$17,$AD$8:$AD$17)</f>
        <v>Osu</v>
      </c>
      <c r="M131">
        <f t="shared" ca="1" si="38"/>
        <v>305260</v>
      </c>
      <c r="N131" s="7">
        <f t="shared" ca="1" si="36"/>
        <v>169474.39257382089</v>
      </c>
      <c r="O131" s="7">
        <f t="shared" ca="1" si="39"/>
        <v>166501.76787749343</v>
      </c>
      <c r="P131">
        <f t="shared" ca="1" si="37"/>
        <v>47473</v>
      </c>
      <c r="Q131" s="7">
        <f t="shared" ca="1" si="40"/>
        <v>59941.028543600449</v>
      </c>
      <c r="R131">
        <f t="shared" ca="1" si="41"/>
        <v>15133.056786432007</v>
      </c>
      <c r="S131" s="7">
        <f t="shared" ca="1" si="42"/>
        <v>486894.82466392539</v>
      </c>
      <c r="T131" s="7">
        <f t="shared" ca="1" si="43"/>
        <v>276888.42111742136</v>
      </c>
      <c r="U131" s="7">
        <f t="shared" ca="1" si="44"/>
        <v>210006.40354650404</v>
      </c>
      <c r="X131" s="1"/>
      <c r="Y131" s="2"/>
      <c r="Z131" s="2"/>
      <c r="AA131" s="2"/>
      <c r="AB131" s="2"/>
      <c r="AC131" s="2"/>
      <c r="AD131" s="2"/>
      <c r="AE131" s="2">
        <f ca="1">IF(Table2[[#This Row],[Gender]]="Male",1,0)</f>
        <v>1</v>
      </c>
      <c r="AF131" s="2">
        <f ca="1">IF(Table2[[#This Row],[Gender]]="Female",1,0)</f>
        <v>0</v>
      </c>
      <c r="AG131" s="2"/>
      <c r="AH131" s="2"/>
      <c r="AI131" s="3"/>
      <c r="AK131" s="1">
        <f ca="1">IF(Table2[[#This Row],[Field of Work]]="Teaching",1,0)</f>
        <v>0</v>
      </c>
      <c r="AL131" s="2">
        <f ca="1">IF(Table2[[#This Row],[Field of Work]]="Agriculture",1,0)</f>
        <v>0</v>
      </c>
      <c r="AM131" s="2">
        <f ca="1">IF(Table2[[#This Row],[Field of Work]]="IT",1,0)</f>
        <v>0</v>
      </c>
      <c r="AN131" s="2">
        <f ca="1">IF(Table2[[#This Row],[Field of Work]]="Construction",1,0)</f>
        <v>0</v>
      </c>
      <c r="AO131" s="2">
        <f ca="1">IF(Table2[[#This Row],[Field of Work]]="Health",1,0)</f>
        <v>1</v>
      </c>
      <c r="AP131" s="2">
        <f ca="1">IF(Table2[[#This Row],[Field of Work]]="General work",1,0)</f>
        <v>0</v>
      </c>
      <c r="AQ131" s="2"/>
      <c r="AR131" s="2"/>
      <c r="AS131" s="2"/>
      <c r="AT131" s="2"/>
      <c r="AU131" s="2"/>
      <c r="AV131" s="3"/>
      <c r="AW131" s="10">
        <f ca="1">IF(Table2[[#This Row],[Residence]]="East Legon",1,0)</f>
        <v>0</v>
      </c>
      <c r="AX131" s="8">
        <f ca="1">IF(Table2[[#This Row],[Residence]]="Trasaco",1,0)</f>
        <v>0</v>
      </c>
      <c r="AY131" s="2">
        <f ca="1">IF(Table2[[#This Row],[Residence]]="North Legon",1,0)</f>
        <v>0</v>
      </c>
      <c r="AZ131" s="2">
        <f ca="1">IF(Table2[[#This Row],[Residence]]="Tema",1,0)</f>
        <v>0</v>
      </c>
      <c r="BA131" s="2">
        <f ca="1">IF(Table2[[#This Row],[Residence]]="Spintex",1,0)</f>
        <v>0</v>
      </c>
      <c r="BB131" s="2">
        <f ca="1">IF(Table2[[#This Row],[Residence]]="Airport Hills",1,0)</f>
        <v>0</v>
      </c>
      <c r="BC131" s="2">
        <f ca="1">IF(Table2[[#This Row],[Residence]]="Oyarifa",1,0)</f>
        <v>0</v>
      </c>
      <c r="BD131" s="2">
        <f ca="1">IF(Table2[[#This Row],[Residence]]="Prampram",1,0)</f>
        <v>0</v>
      </c>
      <c r="BE131" s="2">
        <f ca="1">IF(Table2[[#This Row],[Residence]]="Tse-Addo",1,0)</f>
        <v>0</v>
      </c>
      <c r="BF131" s="2">
        <f ca="1">IF(Table2[[#This Row],[Residence]]="Osu",1,0)</f>
        <v>1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3"/>
      <c r="BR131" s="20">
        <f ca="1">Table2[[#This Row],[Cars Value]]/Table2[[#This Row],[Cars]]</f>
        <v>41625.441969373358</v>
      </c>
      <c r="BS131" s="3"/>
      <c r="BT131" s="1">
        <f ca="1">IF(Table2[[#This Row],[Value of Debts]]&gt;$BU$6,1,0)</f>
        <v>1</v>
      </c>
      <c r="BU131" s="2"/>
      <c r="BV131" s="2"/>
      <c r="BW131" s="3"/>
    </row>
    <row r="132" spans="1:75" x14ac:dyDescent="0.25">
      <c r="A132">
        <f t="shared" ca="1" si="29"/>
        <v>1</v>
      </c>
      <c r="B132" t="str">
        <f t="shared" ca="1" si="30"/>
        <v>Male</v>
      </c>
      <c r="C132">
        <f t="shared" ca="1" si="31"/>
        <v>27</v>
      </c>
      <c r="D132">
        <f t="shared" ca="1" si="32"/>
        <v>6</v>
      </c>
      <c r="E132" t="str">
        <f ca="1">_xll.XLOOKUP(D132,$Y$8:$Y$13,$Z$8:$Z$13)</f>
        <v>Agriculture</v>
      </c>
      <c r="F132">
        <f t="shared" ca="1" si="33"/>
        <v>2</v>
      </c>
      <c r="G132" t="str">
        <f ca="1">_xll.XLOOKUP(F132,$AA$8:$AA$12,$AB$8:$AB$12)</f>
        <v>College</v>
      </c>
      <c r="H132">
        <f t="shared" ca="1" si="45"/>
        <v>4</v>
      </c>
      <c r="I132">
        <f t="shared" ca="1" si="28"/>
        <v>2</v>
      </c>
      <c r="J132">
        <f t="shared" ca="1" si="34"/>
        <v>75276</v>
      </c>
      <c r="K132">
        <f t="shared" ca="1" si="35"/>
        <v>1</v>
      </c>
      <c r="L132" t="str">
        <f ca="1">_xll.XLOOKUP(K132,$AC$8:$AC$17,$AD$8:$AD$17)</f>
        <v>East Legon</v>
      </c>
      <c r="M132">
        <f t="shared" ca="1" si="38"/>
        <v>451656</v>
      </c>
      <c r="N132" s="7">
        <f t="shared" ca="1" si="36"/>
        <v>32113.88592357625</v>
      </c>
      <c r="O132" s="7">
        <f t="shared" ca="1" si="39"/>
        <v>111015.97831457364</v>
      </c>
      <c r="P132">
        <f t="shared" ca="1" si="37"/>
        <v>79650</v>
      </c>
      <c r="Q132" s="7">
        <f t="shared" ca="1" si="40"/>
        <v>95496.522518581638</v>
      </c>
      <c r="R132">
        <f t="shared" ca="1" si="41"/>
        <v>20154.751122584432</v>
      </c>
      <c r="S132" s="7">
        <f t="shared" ca="1" si="42"/>
        <v>582826.72943715809</v>
      </c>
      <c r="T132" s="7">
        <f t="shared" ca="1" si="43"/>
        <v>207260.4084421579</v>
      </c>
      <c r="U132" s="7">
        <f t="shared" ca="1" si="44"/>
        <v>375566.32099500019</v>
      </c>
      <c r="X132" s="1"/>
      <c r="Y132" s="2"/>
      <c r="Z132" s="2"/>
      <c r="AA132" s="2"/>
      <c r="AB132" s="2"/>
      <c r="AC132" s="2"/>
      <c r="AD132" s="2"/>
      <c r="AE132" s="2">
        <f ca="1">IF(Table2[[#This Row],[Gender]]="Male",1,0)</f>
        <v>1</v>
      </c>
      <c r="AF132" s="2">
        <f ca="1">IF(Table2[[#This Row],[Gender]]="Female",1,0)</f>
        <v>0</v>
      </c>
      <c r="AG132" s="2"/>
      <c r="AH132" s="2"/>
      <c r="AI132" s="3"/>
      <c r="AK132" s="1">
        <f ca="1">IF(Table2[[#This Row],[Field of Work]]="Teaching",1,0)</f>
        <v>0</v>
      </c>
      <c r="AL132" s="2">
        <f ca="1">IF(Table2[[#This Row],[Field of Work]]="Agriculture",1,0)</f>
        <v>1</v>
      </c>
      <c r="AM132" s="2">
        <f ca="1">IF(Table2[[#This Row],[Field of Work]]="IT",1,0)</f>
        <v>0</v>
      </c>
      <c r="AN132" s="2">
        <f ca="1">IF(Table2[[#This Row],[Field of Work]]="Construction",1,0)</f>
        <v>0</v>
      </c>
      <c r="AO132" s="2">
        <f ca="1">IF(Table2[[#This Row],[Field of Work]]="Health",1,0)</f>
        <v>0</v>
      </c>
      <c r="AP132" s="2">
        <f ca="1">IF(Table2[[#This Row],[Field of Work]]="General work",1,0)</f>
        <v>0</v>
      </c>
      <c r="AQ132" s="2"/>
      <c r="AR132" s="2"/>
      <c r="AS132" s="2"/>
      <c r="AT132" s="2"/>
      <c r="AU132" s="2"/>
      <c r="AV132" s="3"/>
      <c r="AW132" s="10">
        <f ca="1">IF(Table2[[#This Row],[Residence]]="East Legon",1,0)</f>
        <v>1</v>
      </c>
      <c r="AX132" s="8">
        <f ca="1">IF(Table2[[#This Row],[Residence]]="Trasaco",1,0)</f>
        <v>0</v>
      </c>
      <c r="AY132" s="2">
        <f ca="1">IF(Table2[[#This Row],[Residence]]="North Legon",1,0)</f>
        <v>0</v>
      </c>
      <c r="AZ132" s="2">
        <f ca="1">IF(Table2[[#This Row],[Residence]]="Tema",1,0)</f>
        <v>0</v>
      </c>
      <c r="BA132" s="2">
        <f ca="1">IF(Table2[[#This Row],[Residence]]="Spintex",1,0)</f>
        <v>0</v>
      </c>
      <c r="BB132" s="2">
        <f ca="1">IF(Table2[[#This Row],[Residence]]="Airport Hills",1,0)</f>
        <v>0</v>
      </c>
      <c r="BC132" s="2">
        <f ca="1">IF(Table2[[#This Row],[Residence]]="Oyarifa",1,0)</f>
        <v>0</v>
      </c>
      <c r="BD132" s="2">
        <f ca="1">IF(Table2[[#This Row],[Residence]]="Prampram",1,0)</f>
        <v>0</v>
      </c>
      <c r="BE132" s="2">
        <f ca="1">IF(Table2[[#This Row],[Residence]]="Tse-Addo",1,0)</f>
        <v>0</v>
      </c>
      <c r="BF132" s="2">
        <f ca="1">IF(Table2[[#This Row],[Residence]]="Osu",1,0)</f>
        <v>0</v>
      </c>
      <c r="BG132" s="2"/>
      <c r="BH132" s="2"/>
      <c r="BI132" s="2"/>
      <c r="BJ132" s="2"/>
      <c r="BK132" s="2"/>
      <c r="BL132" s="2"/>
      <c r="BM132" s="2"/>
      <c r="BN132" s="2"/>
      <c r="BO132" s="2"/>
      <c r="BP132" s="3"/>
      <c r="BR132" s="20">
        <f ca="1">Table2[[#This Row],[Cars Value]]/Table2[[#This Row],[Cars]]</f>
        <v>55507.989157286822</v>
      </c>
      <c r="BS132" s="3"/>
      <c r="BT132" s="1">
        <f ca="1">IF(Table2[[#This Row],[Value of Debts]]&gt;$BU$6,1,0)</f>
        <v>1</v>
      </c>
      <c r="BU132" s="2"/>
      <c r="BV132" s="2"/>
      <c r="BW132" s="3"/>
    </row>
    <row r="133" spans="1:75" x14ac:dyDescent="0.25">
      <c r="A133">
        <f t="shared" ca="1" si="29"/>
        <v>1</v>
      </c>
      <c r="B133" t="str">
        <f t="shared" ca="1" si="30"/>
        <v>Male</v>
      </c>
      <c r="C133">
        <f t="shared" ca="1" si="31"/>
        <v>38</v>
      </c>
      <c r="D133">
        <f t="shared" ca="1" si="32"/>
        <v>5</v>
      </c>
      <c r="E133" t="str">
        <f ca="1">_xll.XLOOKUP(D133,$Y$8:$Y$13,$Z$8:$Z$13)</f>
        <v>General work</v>
      </c>
      <c r="F133">
        <f t="shared" ca="1" si="33"/>
        <v>1</v>
      </c>
      <c r="G133" t="str">
        <f ca="1">_xll.XLOOKUP(F133,$AA$8:$AA$12,$AB$8:$AB$12)</f>
        <v>Highschool</v>
      </c>
      <c r="H133">
        <f t="shared" ca="1" si="45"/>
        <v>3</v>
      </c>
      <c r="I133">
        <f t="shared" ca="1" si="28"/>
        <v>1</v>
      </c>
      <c r="J133">
        <f t="shared" ca="1" si="34"/>
        <v>43770</v>
      </c>
      <c r="K133">
        <f t="shared" ca="1" si="35"/>
        <v>6</v>
      </c>
      <c r="L133" t="str">
        <f ca="1">_xll.XLOOKUP(K133,$AC$8:$AC$17,$AD$8:$AD$17)</f>
        <v>Tse-Addo</v>
      </c>
      <c r="M133">
        <f t="shared" ca="1" si="38"/>
        <v>262620</v>
      </c>
      <c r="N133" s="7">
        <f t="shared" ca="1" si="36"/>
        <v>204226.55137678116</v>
      </c>
      <c r="O133" s="7">
        <f t="shared" ca="1" si="39"/>
        <v>27523.054621168576</v>
      </c>
      <c r="P133">
        <f t="shared" ca="1" si="37"/>
        <v>17893</v>
      </c>
      <c r="Q133" s="7">
        <f t="shared" ca="1" si="40"/>
        <v>58768.569224470521</v>
      </c>
      <c r="R133">
        <f t="shared" ca="1" si="41"/>
        <v>54048.149761523055</v>
      </c>
      <c r="S133" s="7">
        <f t="shared" ca="1" si="42"/>
        <v>344191.20438269165</v>
      </c>
      <c r="T133" s="7">
        <f t="shared" ca="1" si="43"/>
        <v>280888.12060125166</v>
      </c>
      <c r="U133" s="7">
        <f t="shared" ca="1" si="44"/>
        <v>63303.083781439986</v>
      </c>
      <c r="X133" s="1"/>
      <c r="Y133" s="2"/>
      <c r="Z133" s="2"/>
      <c r="AA133" s="2"/>
      <c r="AB133" s="2"/>
      <c r="AC133" s="2"/>
      <c r="AD133" s="2"/>
      <c r="AE133" s="2">
        <f ca="1">IF(Table2[[#This Row],[Gender]]="Male",1,0)</f>
        <v>1</v>
      </c>
      <c r="AF133" s="2">
        <f ca="1">IF(Table2[[#This Row],[Gender]]="Female",1,0)</f>
        <v>0</v>
      </c>
      <c r="AG133" s="2"/>
      <c r="AH133" s="2"/>
      <c r="AI133" s="3"/>
      <c r="AK133" s="1">
        <f ca="1">IF(Table2[[#This Row],[Field of Work]]="Teaching",1,0)</f>
        <v>0</v>
      </c>
      <c r="AL133" s="2">
        <f ca="1">IF(Table2[[#This Row],[Field of Work]]="Agriculture",1,0)</f>
        <v>0</v>
      </c>
      <c r="AM133" s="2">
        <f ca="1">IF(Table2[[#This Row],[Field of Work]]="IT",1,0)</f>
        <v>0</v>
      </c>
      <c r="AN133" s="2">
        <f ca="1">IF(Table2[[#This Row],[Field of Work]]="Construction",1,0)</f>
        <v>0</v>
      </c>
      <c r="AO133" s="2">
        <f ca="1">IF(Table2[[#This Row],[Field of Work]]="Health",1,0)</f>
        <v>0</v>
      </c>
      <c r="AP133" s="2">
        <f ca="1">IF(Table2[[#This Row],[Field of Work]]="General work",1,0)</f>
        <v>1</v>
      </c>
      <c r="AQ133" s="2"/>
      <c r="AR133" s="2"/>
      <c r="AS133" s="2"/>
      <c r="AT133" s="2"/>
      <c r="AU133" s="2"/>
      <c r="AV133" s="3"/>
      <c r="AW133" s="10">
        <f ca="1">IF(Table2[[#This Row],[Residence]]="East Legon",1,0)</f>
        <v>0</v>
      </c>
      <c r="AX133" s="8">
        <f ca="1">IF(Table2[[#This Row],[Residence]]="Trasaco",1,0)</f>
        <v>0</v>
      </c>
      <c r="AY133" s="2">
        <f ca="1">IF(Table2[[#This Row],[Residence]]="North Legon",1,0)</f>
        <v>0</v>
      </c>
      <c r="AZ133" s="2">
        <f ca="1">IF(Table2[[#This Row],[Residence]]="Tema",1,0)</f>
        <v>0</v>
      </c>
      <c r="BA133" s="2">
        <f ca="1">IF(Table2[[#This Row],[Residence]]="Spintex",1,0)</f>
        <v>0</v>
      </c>
      <c r="BB133" s="2">
        <f ca="1">IF(Table2[[#This Row],[Residence]]="Airport Hills",1,0)</f>
        <v>0</v>
      </c>
      <c r="BC133" s="2">
        <f ca="1">IF(Table2[[#This Row],[Residence]]="Oyarifa",1,0)</f>
        <v>0</v>
      </c>
      <c r="BD133" s="2">
        <f ca="1">IF(Table2[[#This Row],[Residence]]="Prampram",1,0)</f>
        <v>0</v>
      </c>
      <c r="BE133" s="2">
        <f ca="1">IF(Table2[[#This Row],[Residence]]="Tse-Addo",1,0)</f>
        <v>1</v>
      </c>
      <c r="BF133" s="2">
        <f ca="1">IF(Table2[[#This Row],[Residence]]="Osu",1,0)</f>
        <v>0</v>
      </c>
      <c r="BG133" s="2"/>
      <c r="BH133" s="2"/>
      <c r="BI133" s="2"/>
      <c r="BJ133" s="2"/>
      <c r="BK133" s="2"/>
      <c r="BL133" s="2"/>
      <c r="BM133" s="2"/>
      <c r="BN133" s="2"/>
      <c r="BO133" s="2"/>
      <c r="BP133" s="3"/>
      <c r="BR133" s="20">
        <f ca="1">Table2[[#This Row],[Cars Value]]/Table2[[#This Row],[Cars]]</f>
        <v>27523.054621168576</v>
      </c>
      <c r="BS133" s="3"/>
      <c r="BT133" s="1">
        <f ca="1">IF(Table2[[#This Row],[Value of Debts]]&gt;$BU$6,1,0)</f>
        <v>1</v>
      </c>
      <c r="BU133" s="2"/>
      <c r="BV133" s="2"/>
      <c r="BW133" s="3"/>
    </row>
    <row r="134" spans="1:75" x14ac:dyDescent="0.25">
      <c r="A134">
        <f t="shared" ca="1" si="29"/>
        <v>2</v>
      </c>
      <c r="B134" t="str">
        <f t="shared" ca="1" si="30"/>
        <v>Female</v>
      </c>
      <c r="C134">
        <f t="shared" ca="1" si="31"/>
        <v>48</v>
      </c>
      <c r="D134">
        <f t="shared" ca="1" si="32"/>
        <v>2</v>
      </c>
      <c r="E134" t="str">
        <f ca="1">_xll.XLOOKUP(D134,$Y$8:$Y$13,$Z$8:$Z$13)</f>
        <v>Construction</v>
      </c>
      <c r="F134">
        <f t="shared" ca="1" si="33"/>
        <v>2</v>
      </c>
      <c r="G134" t="str">
        <f ca="1">_xll.XLOOKUP(F134,$AA$8:$AA$12,$AB$8:$AB$12)</f>
        <v>College</v>
      </c>
      <c r="H134">
        <f t="shared" ca="1" si="45"/>
        <v>3</v>
      </c>
      <c r="I134">
        <f t="shared" ca="1" si="28"/>
        <v>3</v>
      </c>
      <c r="J134">
        <f t="shared" ca="1" si="34"/>
        <v>88317</v>
      </c>
      <c r="K134">
        <f t="shared" ca="1" si="35"/>
        <v>10</v>
      </c>
      <c r="L134" t="str">
        <f ca="1">_xll.XLOOKUP(K134,$AC$8:$AC$17,$AD$8:$AD$17)</f>
        <v>Osu</v>
      </c>
      <c r="M134">
        <f t="shared" ca="1" si="38"/>
        <v>353268</v>
      </c>
      <c r="N134" s="7">
        <f t="shared" ca="1" si="36"/>
        <v>227260.02560903624</v>
      </c>
      <c r="O134" s="7">
        <f t="shared" ca="1" si="39"/>
        <v>263272.75964369345</v>
      </c>
      <c r="P134">
        <f t="shared" ca="1" si="37"/>
        <v>70690</v>
      </c>
      <c r="Q134" s="7">
        <f t="shared" ca="1" si="40"/>
        <v>108222.34725164191</v>
      </c>
      <c r="R134">
        <f t="shared" ca="1" si="41"/>
        <v>120154.23611463286</v>
      </c>
      <c r="S134" s="7">
        <f t="shared" ca="1" si="42"/>
        <v>736694.99575832626</v>
      </c>
      <c r="T134" s="7">
        <f t="shared" ca="1" si="43"/>
        <v>406172.37286067812</v>
      </c>
      <c r="U134" s="7">
        <f t="shared" ca="1" si="44"/>
        <v>330522.62289764814</v>
      </c>
      <c r="X134" s="1"/>
      <c r="Y134" s="2"/>
      <c r="Z134" s="2"/>
      <c r="AA134" s="2"/>
      <c r="AB134" s="2"/>
      <c r="AC134" s="2"/>
      <c r="AD134" s="2"/>
      <c r="AE134" s="2">
        <f ca="1">IF(Table2[[#This Row],[Gender]]="Male",1,0)</f>
        <v>0</v>
      </c>
      <c r="AF134" s="2">
        <f ca="1">IF(Table2[[#This Row],[Gender]]="Female",1,0)</f>
        <v>1</v>
      </c>
      <c r="AG134" s="2"/>
      <c r="AH134" s="2"/>
      <c r="AI134" s="3"/>
      <c r="AK134" s="1">
        <f ca="1">IF(Table2[[#This Row],[Field of Work]]="Teaching",1,0)</f>
        <v>0</v>
      </c>
      <c r="AL134" s="2">
        <f ca="1">IF(Table2[[#This Row],[Field of Work]]="Agriculture",1,0)</f>
        <v>0</v>
      </c>
      <c r="AM134" s="2">
        <f ca="1">IF(Table2[[#This Row],[Field of Work]]="IT",1,0)</f>
        <v>0</v>
      </c>
      <c r="AN134" s="2">
        <f ca="1">IF(Table2[[#This Row],[Field of Work]]="Construction",1,0)</f>
        <v>1</v>
      </c>
      <c r="AO134" s="2">
        <f ca="1">IF(Table2[[#This Row],[Field of Work]]="Health",1,0)</f>
        <v>0</v>
      </c>
      <c r="AP134" s="2">
        <f ca="1">IF(Table2[[#This Row],[Field of Work]]="General work",1,0)</f>
        <v>0</v>
      </c>
      <c r="AQ134" s="2"/>
      <c r="AR134" s="2"/>
      <c r="AS134" s="2"/>
      <c r="AT134" s="2"/>
      <c r="AU134" s="2"/>
      <c r="AV134" s="3"/>
      <c r="AW134" s="10">
        <f ca="1">IF(Table2[[#This Row],[Residence]]="East Legon",1,0)</f>
        <v>0</v>
      </c>
      <c r="AX134" s="8">
        <f ca="1">IF(Table2[[#This Row],[Residence]]="Trasaco",1,0)</f>
        <v>0</v>
      </c>
      <c r="AY134" s="2">
        <f ca="1">IF(Table2[[#This Row],[Residence]]="North Legon",1,0)</f>
        <v>0</v>
      </c>
      <c r="AZ134" s="2">
        <f ca="1">IF(Table2[[#This Row],[Residence]]="Tema",1,0)</f>
        <v>0</v>
      </c>
      <c r="BA134" s="2">
        <f ca="1">IF(Table2[[#This Row],[Residence]]="Spintex",1,0)</f>
        <v>0</v>
      </c>
      <c r="BB134" s="2">
        <f ca="1">IF(Table2[[#This Row],[Residence]]="Airport Hills",1,0)</f>
        <v>0</v>
      </c>
      <c r="BC134" s="2">
        <f ca="1">IF(Table2[[#This Row],[Residence]]="Oyarifa",1,0)</f>
        <v>0</v>
      </c>
      <c r="BD134" s="2">
        <f ca="1">IF(Table2[[#This Row],[Residence]]="Prampram",1,0)</f>
        <v>0</v>
      </c>
      <c r="BE134" s="2">
        <f ca="1">IF(Table2[[#This Row],[Residence]]="Tse-Addo",1,0)</f>
        <v>0</v>
      </c>
      <c r="BF134" s="2">
        <f ca="1">IF(Table2[[#This Row],[Residence]]="Osu",1,0)</f>
        <v>1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3"/>
      <c r="BR134" s="20">
        <f ca="1">Table2[[#This Row],[Cars Value]]/Table2[[#This Row],[Cars]]</f>
        <v>87757.586547897823</v>
      </c>
      <c r="BS134" s="3"/>
      <c r="BT134" s="1">
        <f ca="1">IF(Table2[[#This Row],[Value of Debts]]&gt;$BU$6,1,0)</f>
        <v>1</v>
      </c>
      <c r="BU134" s="2"/>
      <c r="BV134" s="2"/>
      <c r="BW134" s="3"/>
    </row>
    <row r="135" spans="1:75" x14ac:dyDescent="0.25">
      <c r="A135">
        <f t="shared" ca="1" si="29"/>
        <v>2</v>
      </c>
      <c r="B135" t="str">
        <f t="shared" ca="1" si="30"/>
        <v>Female</v>
      </c>
      <c r="C135">
        <f t="shared" ca="1" si="31"/>
        <v>32</v>
      </c>
      <c r="D135">
        <f t="shared" ca="1" si="32"/>
        <v>1</v>
      </c>
      <c r="E135" t="str">
        <f ca="1">_xll.XLOOKUP(D135,$Y$8:$Y$13,$Z$8:$Z$13)</f>
        <v>Health</v>
      </c>
      <c r="F135">
        <f t="shared" ca="1" si="33"/>
        <v>3</v>
      </c>
      <c r="G135" t="str">
        <f ca="1">_xll.XLOOKUP(F135,$AA$8:$AA$12,$AB$8:$AB$12)</f>
        <v>University</v>
      </c>
      <c r="H135">
        <f t="shared" ca="1" si="45"/>
        <v>2</v>
      </c>
      <c r="I135">
        <f t="shared" ref="I135:I198" ca="1" si="46">RANDBETWEEN(1,4)</f>
        <v>4</v>
      </c>
      <c r="J135">
        <f t="shared" ca="1" si="34"/>
        <v>79861</v>
      </c>
      <c r="K135">
        <f t="shared" ca="1" si="35"/>
        <v>1</v>
      </c>
      <c r="L135" t="str">
        <f ca="1">_xll.XLOOKUP(K135,$AC$8:$AC$17,$AD$8:$AD$17)</f>
        <v>East Legon</v>
      </c>
      <c r="M135">
        <f t="shared" ca="1" si="38"/>
        <v>479166</v>
      </c>
      <c r="N135" s="7">
        <f t="shared" ca="1" si="36"/>
        <v>302220.88265051879</v>
      </c>
      <c r="O135" s="7">
        <f t="shared" ca="1" si="39"/>
        <v>282682.44639478013</v>
      </c>
      <c r="P135">
        <f t="shared" ca="1" si="37"/>
        <v>7625</v>
      </c>
      <c r="Q135" s="7">
        <f t="shared" ca="1" si="40"/>
        <v>50335.688775243645</v>
      </c>
      <c r="R135">
        <f t="shared" ca="1" si="41"/>
        <v>5580.6177268126903</v>
      </c>
      <c r="S135" s="7">
        <f t="shared" ca="1" si="42"/>
        <v>767429.06412159291</v>
      </c>
      <c r="T135" s="7">
        <f t="shared" ca="1" si="43"/>
        <v>360181.57142576243</v>
      </c>
      <c r="U135" s="7">
        <f t="shared" ca="1" si="44"/>
        <v>407247.49269583047</v>
      </c>
      <c r="X135" s="1"/>
      <c r="Y135" s="2"/>
      <c r="Z135" s="2"/>
      <c r="AA135" s="2"/>
      <c r="AB135" s="2"/>
      <c r="AC135" s="2"/>
      <c r="AD135" s="2"/>
      <c r="AE135" s="2">
        <f ca="1">IF(Table2[[#This Row],[Gender]]="Male",1,0)</f>
        <v>0</v>
      </c>
      <c r="AF135" s="2">
        <f ca="1">IF(Table2[[#This Row],[Gender]]="Female",1,0)</f>
        <v>1</v>
      </c>
      <c r="AG135" s="2"/>
      <c r="AH135" s="2"/>
      <c r="AI135" s="3"/>
      <c r="AK135" s="1">
        <f ca="1">IF(Table2[[#This Row],[Field of Work]]="Teaching",1,0)</f>
        <v>0</v>
      </c>
      <c r="AL135" s="2">
        <f ca="1">IF(Table2[[#This Row],[Field of Work]]="Agriculture",1,0)</f>
        <v>0</v>
      </c>
      <c r="AM135" s="2">
        <f ca="1">IF(Table2[[#This Row],[Field of Work]]="IT",1,0)</f>
        <v>0</v>
      </c>
      <c r="AN135" s="2">
        <f ca="1">IF(Table2[[#This Row],[Field of Work]]="Construction",1,0)</f>
        <v>0</v>
      </c>
      <c r="AO135" s="2">
        <f ca="1">IF(Table2[[#This Row],[Field of Work]]="Health",1,0)</f>
        <v>1</v>
      </c>
      <c r="AP135" s="2">
        <f ca="1">IF(Table2[[#This Row],[Field of Work]]="General work",1,0)</f>
        <v>0</v>
      </c>
      <c r="AQ135" s="2"/>
      <c r="AR135" s="2"/>
      <c r="AS135" s="2"/>
      <c r="AT135" s="2"/>
      <c r="AU135" s="2"/>
      <c r="AV135" s="3"/>
      <c r="AW135" s="10">
        <f ca="1">IF(Table2[[#This Row],[Residence]]="East Legon",1,0)</f>
        <v>1</v>
      </c>
      <c r="AX135" s="8">
        <f ca="1">IF(Table2[[#This Row],[Residence]]="Trasaco",1,0)</f>
        <v>0</v>
      </c>
      <c r="AY135" s="2">
        <f ca="1">IF(Table2[[#This Row],[Residence]]="North Legon",1,0)</f>
        <v>0</v>
      </c>
      <c r="AZ135" s="2">
        <f ca="1">IF(Table2[[#This Row],[Residence]]="Tema",1,0)</f>
        <v>0</v>
      </c>
      <c r="BA135" s="2">
        <f ca="1">IF(Table2[[#This Row],[Residence]]="Spintex",1,0)</f>
        <v>0</v>
      </c>
      <c r="BB135" s="2">
        <f ca="1">IF(Table2[[#This Row],[Residence]]="Airport Hills",1,0)</f>
        <v>0</v>
      </c>
      <c r="BC135" s="2">
        <f ca="1">IF(Table2[[#This Row],[Residence]]="Oyarifa",1,0)</f>
        <v>0</v>
      </c>
      <c r="BD135" s="2">
        <f ca="1">IF(Table2[[#This Row],[Residence]]="Prampram",1,0)</f>
        <v>0</v>
      </c>
      <c r="BE135" s="2">
        <f ca="1">IF(Table2[[#This Row],[Residence]]="Tse-Addo",1,0)</f>
        <v>0</v>
      </c>
      <c r="BF135" s="2">
        <f ca="1">IF(Table2[[#This Row],[Residence]]="Osu",1,0)</f>
        <v>0</v>
      </c>
      <c r="BG135" s="2"/>
      <c r="BH135" s="2"/>
      <c r="BI135" s="2"/>
      <c r="BJ135" s="2"/>
      <c r="BK135" s="2"/>
      <c r="BL135" s="2"/>
      <c r="BM135" s="2"/>
      <c r="BN135" s="2"/>
      <c r="BO135" s="2"/>
      <c r="BP135" s="3"/>
      <c r="BR135" s="20">
        <f ca="1">Table2[[#This Row],[Cars Value]]/Table2[[#This Row],[Cars]]</f>
        <v>70670.611598695032</v>
      </c>
      <c r="BS135" s="3"/>
      <c r="BT135" s="1">
        <f ca="1">IF(Table2[[#This Row],[Value of Debts]]&gt;$BU$6,1,0)</f>
        <v>1</v>
      </c>
      <c r="BU135" s="2"/>
      <c r="BV135" s="2"/>
      <c r="BW135" s="3"/>
    </row>
    <row r="136" spans="1:75" x14ac:dyDescent="0.25">
      <c r="A136">
        <f t="shared" ref="A136:A199" ca="1" si="47">RANDBETWEEN(1,2)</f>
        <v>2</v>
      </c>
      <c r="B136" t="str">
        <f t="shared" ref="B136:B199" ca="1" si="48">IF(A136=1, "Male","Female")</f>
        <v>Female</v>
      </c>
      <c r="C136">
        <f t="shared" ref="C136:C199" ca="1" si="49">RANDBETWEEN(25,50)</f>
        <v>36</v>
      </c>
      <c r="D136">
        <f t="shared" ref="D136:D199" ca="1" si="50">RANDBETWEEN(1,6)</f>
        <v>3</v>
      </c>
      <c r="E136" t="str">
        <f ca="1">_xll.XLOOKUP(D136,$Y$8:$Y$13,$Z$8:$Z$13)</f>
        <v>Teaching</v>
      </c>
      <c r="F136">
        <f t="shared" ref="F136:F199" ca="1" si="51">RANDBETWEEN(1,5)</f>
        <v>4</v>
      </c>
      <c r="G136" t="str">
        <f ca="1">_xll.XLOOKUP(F136,$AA$8:$AA$12,$AB$8:$AB$12)</f>
        <v>Techical</v>
      </c>
      <c r="H136">
        <f t="shared" ca="1" si="45"/>
        <v>3</v>
      </c>
      <c r="I136">
        <f t="shared" ca="1" si="46"/>
        <v>2</v>
      </c>
      <c r="J136">
        <f t="shared" ref="J136:J199" ca="1" si="52">RANDBETWEEN(25000,90000)</f>
        <v>65740</v>
      </c>
      <c r="K136">
        <f t="shared" ref="K136:K199" ca="1" si="53">RANDBETWEEN(1,10)</f>
        <v>1</v>
      </c>
      <c r="L136" t="str">
        <f ca="1">_xll.XLOOKUP(K136,$AC$8:$AC$17,$AD$8:$AD$17)</f>
        <v>East Legon</v>
      </c>
      <c r="M136">
        <f t="shared" ca="1" si="38"/>
        <v>262960</v>
      </c>
      <c r="N136" s="7">
        <f t="shared" ref="N136:N199" ca="1" si="54">RAND()*M136</f>
        <v>87893.42239993051</v>
      </c>
      <c r="O136" s="7">
        <f t="shared" ca="1" si="39"/>
        <v>92141.723742170201</v>
      </c>
      <c r="P136">
        <f t="shared" ref="P136:P199" ca="1" si="55">RANDBETWEEN(0,O136)</f>
        <v>66353</v>
      </c>
      <c r="Q136" s="7">
        <f t="shared" ca="1" si="40"/>
        <v>41083.861097352768</v>
      </c>
      <c r="R136">
        <f t="shared" ca="1" si="41"/>
        <v>19443.394128395848</v>
      </c>
      <c r="S136" s="7">
        <f t="shared" ca="1" si="42"/>
        <v>374545.11787056603</v>
      </c>
      <c r="T136" s="7">
        <f t="shared" ca="1" si="43"/>
        <v>195330.28349728329</v>
      </c>
      <c r="U136" s="7">
        <f t="shared" ca="1" si="44"/>
        <v>179214.83437328273</v>
      </c>
      <c r="X136" s="1"/>
      <c r="Y136" s="2"/>
      <c r="Z136" s="2"/>
      <c r="AA136" s="2"/>
      <c r="AB136" s="2"/>
      <c r="AC136" s="2"/>
      <c r="AD136" s="2"/>
      <c r="AE136" s="2">
        <f ca="1">IF(Table2[[#This Row],[Gender]]="Male",1,0)</f>
        <v>0</v>
      </c>
      <c r="AF136" s="2">
        <f ca="1">IF(Table2[[#This Row],[Gender]]="Female",1,0)</f>
        <v>1</v>
      </c>
      <c r="AG136" s="2"/>
      <c r="AH136" s="2"/>
      <c r="AI136" s="3"/>
      <c r="AK136" s="1">
        <f ca="1">IF(Table2[[#This Row],[Field of Work]]="Teaching",1,0)</f>
        <v>1</v>
      </c>
      <c r="AL136" s="2">
        <f ca="1">IF(Table2[[#This Row],[Field of Work]]="Agriculture",1,0)</f>
        <v>0</v>
      </c>
      <c r="AM136" s="2">
        <f ca="1">IF(Table2[[#This Row],[Field of Work]]="IT",1,0)</f>
        <v>0</v>
      </c>
      <c r="AN136" s="2">
        <f ca="1">IF(Table2[[#This Row],[Field of Work]]="Construction",1,0)</f>
        <v>0</v>
      </c>
      <c r="AO136" s="2">
        <f ca="1">IF(Table2[[#This Row],[Field of Work]]="Health",1,0)</f>
        <v>0</v>
      </c>
      <c r="AP136" s="2">
        <f ca="1">IF(Table2[[#This Row],[Field of Work]]="General work",1,0)</f>
        <v>0</v>
      </c>
      <c r="AQ136" s="2"/>
      <c r="AR136" s="2"/>
      <c r="AS136" s="2"/>
      <c r="AT136" s="2"/>
      <c r="AU136" s="2"/>
      <c r="AV136" s="3"/>
      <c r="AW136" s="10">
        <f ca="1">IF(Table2[[#This Row],[Residence]]="East Legon",1,0)</f>
        <v>1</v>
      </c>
      <c r="AX136" s="8">
        <f ca="1">IF(Table2[[#This Row],[Residence]]="Trasaco",1,0)</f>
        <v>0</v>
      </c>
      <c r="AY136" s="2">
        <f ca="1">IF(Table2[[#This Row],[Residence]]="North Legon",1,0)</f>
        <v>0</v>
      </c>
      <c r="AZ136" s="2">
        <f ca="1">IF(Table2[[#This Row],[Residence]]="Tema",1,0)</f>
        <v>0</v>
      </c>
      <c r="BA136" s="2">
        <f ca="1">IF(Table2[[#This Row],[Residence]]="Spintex",1,0)</f>
        <v>0</v>
      </c>
      <c r="BB136" s="2">
        <f ca="1">IF(Table2[[#This Row],[Residence]]="Airport Hills",1,0)</f>
        <v>0</v>
      </c>
      <c r="BC136" s="2">
        <f ca="1">IF(Table2[[#This Row],[Residence]]="Oyarifa",1,0)</f>
        <v>0</v>
      </c>
      <c r="BD136" s="2">
        <f ca="1">IF(Table2[[#This Row],[Residence]]="Prampram",1,0)</f>
        <v>0</v>
      </c>
      <c r="BE136" s="2">
        <f ca="1">IF(Table2[[#This Row],[Residence]]="Tse-Addo",1,0)</f>
        <v>0</v>
      </c>
      <c r="BF136" s="2">
        <f ca="1">IF(Table2[[#This Row],[Residence]]="Osu",1,0)</f>
        <v>0</v>
      </c>
      <c r="BG136" s="2"/>
      <c r="BH136" s="2"/>
      <c r="BI136" s="2"/>
      <c r="BJ136" s="2"/>
      <c r="BK136" s="2"/>
      <c r="BL136" s="2"/>
      <c r="BM136" s="2"/>
      <c r="BN136" s="2"/>
      <c r="BO136" s="2"/>
      <c r="BP136" s="3"/>
      <c r="BR136" s="20">
        <f ca="1">Table2[[#This Row],[Cars Value]]/Table2[[#This Row],[Cars]]</f>
        <v>46070.861871085101</v>
      </c>
      <c r="BS136" s="3"/>
      <c r="BT136" s="1">
        <f ca="1">IF(Table2[[#This Row],[Value of Debts]]&gt;$BU$6,1,0)</f>
        <v>1</v>
      </c>
      <c r="BU136" s="2"/>
      <c r="BV136" s="2"/>
      <c r="BW136" s="3"/>
    </row>
    <row r="137" spans="1:75" x14ac:dyDescent="0.25">
      <c r="A137">
        <f t="shared" ca="1" si="47"/>
        <v>2</v>
      </c>
      <c r="B137" t="str">
        <f t="shared" ca="1" si="48"/>
        <v>Female</v>
      </c>
      <c r="C137">
        <f t="shared" ca="1" si="49"/>
        <v>38</v>
      </c>
      <c r="D137">
        <f t="shared" ca="1" si="50"/>
        <v>5</v>
      </c>
      <c r="E137" t="str">
        <f ca="1">_xll.XLOOKUP(D137,$Y$8:$Y$13,$Z$8:$Z$13)</f>
        <v>General work</v>
      </c>
      <c r="F137">
        <f t="shared" ca="1" si="51"/>
        <v>4</v>
      </c>
      <c r="G137" t="str">
        <f ca="1">_xll.XLOOKUP(F137,$AA$8:$AA$12,$AB$8:$AB$12)</f>
        <v>Techical</v>
      </c>
      <c r="H137">
        <f t="shared" ca="1" si="45"/>
        <v>4</v>
      </c>
      <c r="I137">
        <f t="shared" ca="1" si="46"/>
        <v>1</v>
      </c>
      <c r="J137">
        <f t="shared" ca="1" si="52"/>
        <v>87079</v>
      </c>
      <c r="K137">
        <f t="shared" ca="1" si="53"/>
        <v>3</v>
      </c>
      <c r="L137" t="str">
        <f ca="1">_xll.XLOOKUP(K137,$AC$8:$AC$17,$AD$8:$AD$17)</f>
        <v>North Legon</v>
      </c>
      <c r="M137">
        <f t="shared" ca="1" si="38"/>
        <v>348316</v>
      </c>
      <c r="N137" s="7">
        <f t="shared" ca="1" si="54"/>
        <v>69685.214231325343</v>
      </c>
      <c r="O137" s="7">
        <f t="shared" ca="1" si="39"/>
        <v>5752.3957735467338</v>
      </c>
      <c r="P137">
        <f t="shared" ca="1" si="55"/>
        <v>2164</v>
      </c>
      <c r="Q137" s="7">
        <f t="shared" ca="1" si="40"/>
        <v>11201.203629553687</v>
      </c>
      <c r="R137">
        <f t="shared" ca="1" si="41"/>
        <v>46731.043413991269</v>
      </c>
      <c r="S137" s="7">
        <f t="shared" ca="1" si="42"/>
        <v>400799.439187538</v>
      </c>
      <c r="T137" s="7">
        <f t="shared" ca="1" si="43"/>
        <v>83050.417860879024</v>
      </c>
      <c r="U137" s="7">
        <f t="shared" ca="1" si="44"/>
        <v>317749.02132665896</v>
      </c>
      <c r="X137" s="1"/>
      <c r="Y137" s="2"/>
      <c r="Z137" s="2"/>
      <c r="AA137" s="2"/>
      <c r="AB137" s="2"/>
      <c r="AC137" s="2"/>
      <c r="AD137" s="2"/>
      <c r="AE137" s="2">
        <f ca="1">IF(Table2[[#This Row],[Gender]]="Male",1,0)</f>
        <v>0</v>
      </c>
      <c r="AF137" s="2">
        <f ca="1">IF(Table2[[#This Row],[Gender]]="Female",1,0)</f>
        <v>1</v>
      </c>
      <c r="AG137" s="2"/>
      <c r="AH137" s="2"/>
      <c r="AI137" s="3"/>
      <c r="AK137" s="1">
        <f ca="1">IF(Table2[[#This Row],[Field of Work]]="Teaching",1,0)</f>
        <v>0</v>
      </c>
      <c r="AL137" s="2">
        <f ca="1">IF(Table2[[#This Row],[Field of Work]]="Agriculture",1,0)</f>
        <v>0</v>
      </c>
      <c r="AM137" s="2">
        <f ca="1">IF(Table2[[#This Row],[Field of Work]]="IT",1,0)</f>
        <v>0</v>
      </c>
      <c r="AN137" s="2">
        <f ca="1">IF(Table2[[#This Row],[Field of Work]]="Construction",1,0)</f>
        <v>0</v>
      </c>
      <c r="AO137" s="2">
        <f ca="1">IF(Table2[[#This Row],[Field of Work]]="Health",1,0)</f>
        <v>0</v>
      </c>
      <c r="AP137" s="2">
        <f ca="1">IF(Table2[[#This Row],[Field of Work]]="General work",1,0)</f>
        <v>1</v>
      </c>
      <c r="AQ137" s="2"/>
      <c r="AR137" s="2"/>
      <c r="AS137" s="2"/>
      <c r="AT137" s="2"/>
      <c r="AU137" s="2"/>
      <c r="AV137" s="3"/>
      <c r="AW137" s="10">
        <f ca="1">IF(Table2[[#This Row],[Residence]]="East Legon",1,0)</f>
        <v>0</v>
      </c>
      <c r="AX137" s="8">
        <f ca="1">IF(Table2[[#This Row],[Residence]]="Trasaco",1,0)</f>
        <v>0</v>
      </c>
      <c r="AY137" s="2">
        <f ca="1">IF(Table2[[#This Row],[Residence]]="North Legon",1,0)</f>
        <v>1</v>
      </c>
      <c r="AZ137" s="2">
        <f ca="1">IF(Table2[[#This Row],[Residence]]="Tema",1,0)</f>
        <v>0</v>
      </c>
      <c r="BA137" s="2">
        <f ca="1">IF(Table2[[#This Row],[Residence]]="Spintex",1,0)</f>
        <v>0</v>
      </c>
      <c r="BB137" s="2">
        <f ca="1">IF(Table2[[#This Row],[Residence]]="Airport Hills",1,0)</f>
        <v>0</v>
      </c>
      <c r="BC137" s="2">
        <f ca="1">IF(Table2[[#This Row],[Residence]]="Oyarifa",1,0)</f>
        <v>0</v>
      </c>
      <c r="BD137" s="2">
        <f ca="1">IF(Table2[[#This Row],[Residence]]="Prampram",1,0)</f>
        <v>0</v>
      </c>
      <c r="BE137" s="2">
        <f ca="1">IF(Table2[[#This Row],[Residence]]="Tse-Addo",1,0)</f>
        <v>0</v>
      </c>
      <c r="BF137" s="2">
        <f ca="1">IF(Table2[[#This Row],[Residence]]="Osu",1,0)</f>
        <v>0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3"/>
      <c r="BR137" s="20">
        <f ca="1">Table2[[#This Row],[Cars Value]]/Table2[[#This Row],[Cars]]</f>
        <v>5752.3957735467338</v>
      </c>
      <c r="BS137" s="3"/>
      <c r="BT137" s="1">
        <f ca="1">IF(Table2[[#This Row],[Value of Debts]]&gt;$BU$6,1,0)</f>
        <v>0</v>
      </c>
      <c r="BU137" s="2"/>
      <c r="BV137" s="2"/>
      <c r="BW137" s="3"/>
    </row>
    <row r="138" spans="1:75" x14ac:dyDescent="0.25">
      <c r="A138">
        <f t="shared" ca="1" si="47"/>
        <v>2</v>
      </c>
      <c r="B138" t="str">
        <f t="shared" ca="1" si="48"/>
        <v>Female</v>
      </c>
      <c r="C138">
        <f t="shared" ca="1" si="49"/>
        <v>47</v>
      </c>
      <c r="D138">
        <f t="shared" ca="1" si="50"/>
        <v>3</v>
      </c>
      <c r="E138" t="str">
        <f ca="1">_xll.XLOOKUP(D138,$Y$8:$Y$13,$Z$8:$Z$13)</f>
        <v>Teaching</v>
      </c>
      <c r="F138">
        <f t="shared" ca="1" si="51"/>
        <v>1</v>
      </c>
      <c r="G138" t="str">
        <f ca="1">_xll.XLOOKUP(F138,$AA$8:$AA$12,$AB$8:$AB$12)</f>
        <v>Highschool</v>
      </c>
      <c r="H138">
        <f t="shared" ca="1" si="45"/>
        <v>4</v>
      </c>
      <c r="I138">
        <f t="shared" ca="1" si="46"/>
        <v>3</v>
      </c>
      <c r="J138">
        <f t="shared" ca="1" si="52"/>
        <v>62165</v>
      </c>
      <c r="K138">
        <f t="shared" ca="1" si="53"/>
        <v>8</v>
      </c>
      <c r="L138" t="str">
        <f ca="1">_xll.XLOOKUP(K138,$AC$8:$AC$17,$AD$8:$AD$17)</f>
        <v>Oyarifa</v>
      </c>
      <c r="M138">
        <f t="shared" ca="1" si="38"/>
        <v>186495</v>
      </c>
      <c r="N138" s="7">
        <f t="shared" ca="1" si="54"/>
        <v>123468.20969697033</v>
      </c>
      <c r="O138" s="7">
        <f t="shared" ca="1" si="39"/>
        <v>55944.798756154989</v>
      </c>
      <c r="P138">
        <f t="shared" ca="1" si="55"/>
        <v>34535</v>
      </c>
      <c r="Q138" s="7">
        <f t="shared" ca="1" si="40"/>
        <v>104284.39199033337</v>
      </c>
      <c r="R138">
        <f t="shared" ca="1" si="41"/>
        <v>32971.618682498578</v>
      </c>
      <c r="S138" s="7">
        <f t="shared" ca="1" si="42"/>
        <v>275411.41743865353</v>
      </c>
      <c r="T138" s="7">
        <f t="shared" ca="1" si="43"/>
        <v>262287.60168730369</v>
      </c>
      <c r="U138" s="7">
        <f t="shared" ca="1" si="44"/>
        <v>13123.815751349845</v>
      </c>
      <c r="X138" s="1"/>
      <c r="Y138" s="2"/>
      <c r="Z138" s="2"/>
      <c r="AA138" s="2"/>
      <c r="AB138" s="2"/>
      <c r="AC138" s="2"/>
      <c r="AD138" s="2"/>
      <c r="AE138" s="2">
        <f ca="1">IF(Table2[[#This Row],[Gender]]="Male",1,0)</f>
        <v>0</v>
      </c>
      <c r="AF138" s="2">
        <f ca="1">IF(Table2[[#This Row],[Gender]]="Female",1,0)</f>
        <v>1</v>
      </c>
      <c r="AG138" s="2"/>
      <c r="AH138" s="2"/>
      <c r="AI138" s="3"/>
      <c r="AK138" s="1">
        <f ca="1">IF(Table2[[#This Row],[Field of Work]]="Teaching",1,0)</f>
        <v>1</v>
      </c>
      <c r="AL138" s="2">
        <f ca="1">IF(Table2[[#This Row],[Field of Work]]="Agriculture",1,0)</f>
        <v>0</v>
      </c>
      <c r="AM138" s="2">
        <f ca="1">IF(Table2[[#This Row],[Field of Work]]="IT",1,0)</f>
        <v>0</v>
      </c>
      <c r="AN138" s="2">
        <f ca="1">IF(Table2[[#This Row],[Field of Work]]="Construction",1,0)</f>
        <v>0</v>
      </c>
      <c r="AO138" s="2">
        <f ca="1">IF(Table2[[#This Row],[Field of Work]]="Health",1,0)</f>
        <v>0</v>
      </c>
      <c r="AP138" s="2">
        <f ca="1">IF(Table2[[#This Row],[Field of Work]]="General work",1,0)</f>
        <v>0</v>
      </c>
      <c r="AQ138" s="2"/>
      <c r="AR138" s="2"/>
      <c r="AS138" s="2"/>
      <c r="AT138" s="2"/>
      <c r="AU138" s="2"/>
      <c r="AV138" s="3"/>
      <c r="AW138" s="10">
        <f ca="1">IF(Table2[[#This Row],[Residence]]="East Legon",1,0)</f>
        <v>0</v>
      </c>
      <c r="AX138" s="8">
        <f ca="1">IF(Table2[[#This Row],[Residence]]="Trasaco",1,0)</f>
        <v>0</v>
      </c>
      <c r="AY138" s="2">
        <f ca="1">IF(Table2[[#This Row],[Residence]]="North Legon",1,0)</f>
        <v>0</v>
      </c>
      <c r="AZ138" s="2">
        <f ca="1">IF(Table2[[#This Row],[Residence]]="Tema",1,0)</f>
        <v>0</v>
      </c>
      <c r="BA138" s="2">
        <f ca="1">IF(Table2[[#This Row],[Residence]]="Spintex",1,0)</f>
        <v>0</v>
      </c>
      <c r="BB138" s="2">
        <f ca="1">IF(Table2[[#This Row],[Residence]]="Airport Hills",1,0)</f>
        <v>0</v>
      </c>
      <c r="BC138" s="2">
        <f ca="1">IF(Table2[[#This Row],[Residence]]="Oyarifa",1,0)</f>
        <v>1</v>
      </c>
      <c r="BD138" s="2">
        <f ca="1">IF(Table2[[#This Row],[Residence]]="Prampram",1,0)</f>
        <v>0</v>
      </c>
      <c r="BE138" s="2">
        <f ca="1">IF(Table2[[#This Row],[Residence]]="Tse-Addo",1,0)</f>
        <v>0</v>
      </c>
      <c r="BF138" s="2">
        <f ca="1">IF(Table2[[#This Row],[Residence]]="Osu",1,0)</f>
        <v>0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3"/>
      <c r="BR138" s="20">
        <f ca="1">Table2[[#This Row],[Cars Value]]/Table2[[#This Row],[Cars]]</f>
        <v>18648.266252051664</v>
      </c>
      <c r="BS138" s="3"/>
      <c r="BT138" s="1">
        <f ca="1">IF(Table2[[#This Row],[Value of Debts]]&gt;$BU$6,1,0)</f>
        <v>1</v>
      </c>
      <c r="BU138" s="2"/>
      <c r="BV138" s="2"/>
      <c r="BW138" s="3"/>
    </row>
    <row r="139" spans="1:75" x14ac:dyDescent="0.25">
      <c r="A139">
        <f t="shared" ca="1" si="47"/>
        <v>1</v>
      </c>
      <c r="B139" t="str">
        <f t="shared" ca="1" si="48"/>
        <v>Male</v>
      </c>
      <c r="C139">
        <f t="shared" ca="1" si="49"/>
        <v>30</v>
      </c>
      <c r="D139">
        <f t="shared" ca="1" si="50"/>
        <v>4</v>
      </c>
      <c r="E139" t="str">
        <f ca="1">_xll.XLOOKUP(D139,$Y$8:$Y$13,$Z$8:$Z$13)</f>
        <v>IT</v>
      </c>
      <c r="F139">
        <f t="shared" ca="1" si="51"/>
        <v>5</v>
      </c>
      <c r="G139" t="str">
        <f ca="1">_xll.XLOOKUP(F139,$AA$8:$AA$12,$AB$8:$AB$12)</f>
        <v>Other</v>
      </c>
      <c r="H139">
        <f t="shared" ca="1" si="45"/>
        <v>0</v>
      </c>
      <c r="I139">
        <f t="shared" ca="1" si="46"/>
        <v>1</v>
      </c>
      <c r="J139">
        <f t="shared" ca="1" si="52"/>
        <v>39184</v>
      </c>
      <c r="K139">
        <f t="shared" ca="1" si="53"/>
        <v>9</v>
      </c>
      <c r="L139" t="str">
        <f ca="1">_xll.XLOOKUP(K139,$AC$8:$AC$17,$AD$8:$AD$17)</f>
        <v>Prampram</v>
      </c>
      <c r="M139">
        <f t="shared" ca="1" si="38"/>
        <v>117552</v>
      </c>
      <c r="N139" s="7">
        <f t="shared" ca="1" si="54"/>
        <v>40088.922893838928</v>
      </c>
      <c r="O139" s="7">
        <f t="shared" ca="1" si="39"/>
        <v>10121.236277804213</v>
      </c>
      <c r="P139">
        <f t="shared" ca="1" si="55"/>
        <v>4984</v>
      </c>
      <c r="Q139" s="7">
        <f t="shared" ca="1" si="40"/>
        <v>73779.925295206893</v>
      </c>
      <c r="R139">
        <f t="shared" ca="1" si="41"/>
        <v>42203.787338288465</v>
      </c>
      <c r="S139" s="7">
        <f t="shared" ca="1" si="42"/>
        <v>169877.02361609269</v>
      </c>
      <c r="T139" s="7">
        <f t="shared" ca="1" si="43"/>
        <v>118852.84818904582</v>
      </c>
      <c r="U139" s="7">
        <f t="shared" ca="1" si="44"/>
        <v>51024.175427046866</v>
      </c>
      <c r="X139" s="1"/>
      <c r="Y139" s="2"/>
      <c r="Z139" s="2"/>
      <c r="AA139" s="2"/>
      <c r="AB139" s="2"/>
      <c r="AC139" s="2"/>
      <c r="AD139" s="2"/>
      <c r="AE139" s="2">
        <f ca="1">IF(Table2[[#This Row],[Gender]]="Male",1,0)</f>
        <v>1</v>
      </c>
      <c r="AF139" s="2">
        <f ca="1">IF(Table2[[#This Row],[Gender]]="Female",1,0)</f>
        <v>0</v>
      </c>
      <c r="AG139" s="2"/>
      <c r="AH139" s="2"/>
      <c r="AI139" s="3"/>
      <c r="AK139" s="1">
        <f ca="1">IF(Table2[[#This Row],[Field of Work]]="Teaching",1,0)</f>
        <v>0</v>
      </c>
      <c r="AL139" s="2">
        <f ca="1">IF(Table2[[#This Row],[Field of Work]]="Agriculture",1,0)</f>
        <v>0</v>
      </c>
      <c r="AM139" s="2">
        <f ca="1">IF(Table2[[#This Row],[Field of Work]]="IT",1,0)</f>
        <v>1</v>
      </c>
      <c r="AN139" s="2">
        <f ca="1">IF(Table2[[#This Row],[Field of Work]]="Construction",1,0)</f>
        <v>0</v>
      </c>
      <c r="AO139" s="2">
        <f ca="1">IF(Table2[[#This Row],[Field of Work]]="Health",1,0)</f>
        <v>0</v>
      </c>
      <c r="AP139" s="2">
        <f ca="1">IF(Table2[[#This Row],[Field of Work]]="General work",1,0)</f>
        <v>0</v>
      </c>
      <c r="AQ139" s="2"/>
      <c r="AR139" s="2"/>
      <c r="AS139" s="2"/>
      <c r="AT139" s="2"/>
      <c r="AU139" s="2"/>
      <c r="AV139" s="3"/>
      <c r="AW139" s="10">
        <f ca="1">IF(Table2[[#This Row],[Residence]]="East Legon",1,0)</f>
        <v>0</v>
      </c>
      <c r="AX139" s="8">
        <f ca="1">IF(Table2[[#This Row],[Residence]]="Trasaco",1,0)</f>
        <v>0</v>
      </c>
      <c r="AY139" s="2">
        <f ca="1">IF(Table2[[#This Row],[Residence]]="North Legon",1,0)</f>
        <v>0</v>
      </c>
      <c r="AZ139" s="2">
        <f ca="1">IF(Table2[[#This Row],[Residence]]="Tema",1,0)</f>
        <v>0</v>
      </c>
      <c r="BA139" s="2">
        <f ca="1">IF(Table2[[#This Row],[Residence]]="Spintex",1,0)</f>
        <v>0</v>
      </c>
      <c r="BB139" s="2">
        <f ca="1">IF(Table2[[#This Row],[Residence]]="Airport Hills",1,0)</f>
        <v>0</v>
      </c>
      <c r="BC139" s="2">
        <f ca="1">IF(Table2[[#This Row],[Residence]]="Oyarifa",1,0)</f>
        <v>0</v>
      </c>
      <c r="BD139" s="2">
        <f ca="1">IF(Table2[[#This Row],[Residence]]="Prampram",1,0)</f>
        <v>1</v>
      </c>
      <c r="BE139" s="2">
        <f ca="1">IF(Table2[[#This Row],[Residence]]="Tse-Addo",1,0)</f>
        <v>0</v>
      </c>
      <c r="BF139" s="2">
        <f ca="1">IF(Table2[[#This Row],[Residence]]="Osu",1,0)</f>
        <v>0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3"/>
      <c r="BR139" s="20">
        <f ca="1">Table2[[#This Row],[Cars Value]]/Table2[[#This Row],[Cars]]</f>
        <v>10121.236277804213</v>
      </c>
      <c r="BS139" s="3"/>
      <c r="BT139" s="1">
        <f ca="1">IF(Table2[[#This Row],[Value of Debts]]&gt;$BU$6,1,0)</f>
        <v>1</v>
      </c>
      <c r="BU139" s="2"/>
      <c r="BV139" s="2"/>
      <c r="BW139" s="3"/>
    </row>
    <row r="140" spans="1:75" x14ac:dyDescent="0.25">
      <c r="A140">
        <f t="shared" ca="1" si="47"/>
        <v>2</v>
      </c>
      <c r="B140" t="str">
        <f t="shared" ca="1" si="48"/>
        <v>Female</v>
      </c>
      <c r="C140">
        <f t="shared" ca="1" si="49"/>
        <v>46</v>
      </c>
      <c r="D140">
        <f t="shared" ca="1" si="50"/>
        <v>6</v>
      </c>
      <c r="E140" t="str">
        <f ca="1">_xll.XLOOKUP(D140,$Y$8:$Y$13,$Z$8:$Z$13)</f>
        <v>Agriculture</v>
      </c>
      <c r="F140">
        <f t="shared" ca="1" si="51"/>
        <v>5</v>
      </c>
      <c r="G140" t="str">
        <f ca="1">_xll.XLOOKUP(F140,$AA$8:$AA$12,$AB$8:$AB$12)</f>
        <v>Other</v>
      </c>
      <c r="H140">
        <f t="shared" ca="1" si="45"/>
        <v>4</v>
      </c>
      <c r="I140">
        <f t="shared" ca="1" si="46"/>
        <v>4</v>
      </c>
      <c r="J140">
        <f t="shared" ca="1" si="52"/>
        <v>27985</v>
      </c>
      <c r="K140">
        <f t="shared" ca="1" si="53"/>
        <v>10</v>
      </c>
      <c r="L140" t="str">
        <f ca="1">_xll.XLOOKUP(K140,$AC$8:$AC$17,$AD$8:$AD$17)</f>
        <v>Osu</v>
      </c>
      <c r="M140">
        <f t="shared" ca="1" si="38"/>
        <v>167910</v>
      </c>
      <c r="N140" s="7">
        <f t="shared" ca="1" si="54"/>
        <v>112412.48534409884</v>
      </c>
      <c r="O140" s="7">
        <f t="shared" ca="1" si="39"/>
        <v>80816.874570080807</v>
      </c>
      <c r="P140">
        <f t="shared" ca="1" si="55"/>
        <v>77886</v>
      </c>
      <c r="Q140" s="7">
        <f t="shared" ca="1" si="40"/>
        <v>53835.95406395194</v>
      </c>
      <c r="R140">
        <f t="shared" ca="1" si="41"/>
        <v>2923.5497184475457</v>
      </c>
      <c r="S140" s="7">
        <f t="shared" ca="1" si="42"/>
        <v>251650.42428852836</v>
      </c>
      <c r="T140" s="7">
        <f t="shared" ca="1" si="43"/>
        <v>244134.43940805076</v>
      </c>
      <c r="U140" s="7">
        <f t="shared" ca="1" si="44"/>
        <v>7515.9848804775975</v>
      </c>
      <c r="X140" s="1"/>
      <c r="Y140" s="2"/>
      <c r="Z140" s="2"/>
      <c r="AA140" s="2"/>
      <c r="AB140" s="2"/>
      <c r="AC140" s="2"/>
      <c r="AD140" s="2"/>
      <c r="AE140" s="2">
        <f ca="1">IF(Table2[[#This Row],[Gender]]="Male",1,0)</f>
        <v>0</v>
      </c>
      <c r="AF140" s="2">
        <f ca="1">IF(Table2[[#This Row],[Gender]]="Female",1,0)</f>
        <v>1</v>
      </c>
      <c r="AG140" s="2"/>
      <c r="AH140" s="2"/>
      <c r="AI140" s="3"/>
      <c r="AK140" s="1">
        <f ca="1">IF(Table2[[#This Row],[Field of Work]]="Teaching",1,0)</f>
        <v>0</v>
      </c>
      <c r="AL140" s="2">
        <f ca="1">IF(Table2[[#This Row],[Field of Work]]="Agriculture",1,0)</f>
        <v>1</v>
      </c>
      <c r="AM140" s="2">
        <f ca="1">IF(Table2[[#This Row],[Field of Work]]="IT",1,0)</f>
        <v>0</v>
      </c>
      <c r="AN140" s="2">
        <f ca="1">IF(Table2[[#This Row],[Field of Work]]="Construction",1,0)</f>
        <v>0</v>
      </c>
      <c r="AO140" s="2">
        <f ca="1">IF(Table2[[#This Row],[Field of Work]]="Health",1,0)</f>
        <v>0</v>
      </c>
      <c r="AP140" s="2">
        <f ca="1">IF(Table2[[#This Row],[Field of Work]]="General work",1,0)</f>
        <v>0</v>
      </c>
      <c r="AQ140" s="2"/>
      <c r="AR140" s="2"/>
      <c r="AS140" s="2"/>
      <c r="AT140" s="2"/>
      <c r="AU140" s="2"/>
      <c r="AV140" s="3"/>
      <c r="AW140" s="10">
        <f ca="1">IF(Table2[[#This Row],[Residence]]="East Legon",1,0)</f>
        <v>0</v>
      </c>
      <c r="AX140" s="8">
        <f ca="1">IF(Table2[[#This Row],[Residence]]="Trasaco",1,0)</f>
        <v>0</v>
      </c>
      <c r="AY140" s="2">
        <f ca="1">IF(Table2[[#This Row],[Residence]]="North Legon",1,0)</f>
        <v>0</v>
      </c>
      <c r="AZ140" s="2">
        <f ca="1">IF(Table2[[#This Row],[Residence]]="Tema",1,0)</f>
        <v>0</v>
      </c>
      <c r="BA140" s="2">
        <f ca="1">IF(Table2[[#This Row],[Residence]]="Spintex",1,0)</f>
        <v>0</v>
      </c>
      <c r="BB140" s="2">
        <f ca="1">IF(Table2[[#This Row],[Residence]]="Airport Hills",1,0)</f>
        <v>0</v>
      </c>
      <c r="BC140" s="2">
        <f ca="1">IF(Table2[[#This Row],[Residence]]="Oyarifa",1,0)</f>
        <v>0</v>
      </c>
      <c r="BD140" s="2">
        <f ca="1">IF(Table2[[#This Row],[Residence]]="Prampram",1,0)</f>
        <v>0</v>
      </c>
      <c r="BE140" s="2">
        <f ca="1">IF(Table2[[#This Row],[Residence]]="Tse-Addo",1,0)</f>
        <v>0</v>
      </c>
      <c r="BF140" s="2">
        <f ca="1">IF(Table2[[#This Row],[Residence]]="Osu",1,0)</f>
        <v>1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3"/>
      <c r="BR140" s="20">
        <f ca="1">Table2[[#This Row],[Cars Value]]/Table2[[#This Row],[Cars]]</f>
        <v>20204.218642520202</v>
      </c>
      <c r="BS140" s="3"/>
      <c r="BT140" s="1">
        <f ca="1">IF(Table2[[#This Row],[Value of Debts]]&gt;$BU$6,1,0)</f>
        <v>1</v>
      </c>
      <c r="BU140" s="2"/>
      <c r="BV140" s="2"/>
      <c r="BW140" s="3"/>
    </row>
    <row r="141" spans="1:75" x14ac:dyDescent="0.25">
      <c r="A141">
        <f t="shared" ca="1" si="47"/>
        <v>2</v>
      </c>
      <c r="B141" t="str">
        <f t="shared" ca="1" si="48"/>
        <v>Female</v>
      </c>
      <c r="C141">
        <f t="shared" ca="1" si="49"/>
        <v>35</v>
      </c>
      <c r="D141">
        <f t="shared" ca="1" si="50"/>
        <v>1</v>
      </c>
      <c r="E141" t="str">
        <f ca="1">_xll.XLOOKUP(D141,$Y$8:$Y$13,$Z$8:$Z$13)</f>
        <v>Health</v>
      </c>
      <c r="F141">
        <f t="shared" ca="1" si="51"/>
        <v>4</v>
      </c>
      <c r="G141" t="str">
        <f ca="1">_xll.XLOOKUP(F141,$AA$8:$AA$12,$AB$8:$AB$12)</f>
        <v>Techical</v>
      </c>
      <c r="H141">
        <f t="shared" ca="1" si="45"/>
        <v>4</v>
      </c>
      <c r="I141">
        <f t="shared" ca="1" si="46"/>
        <v>4</v>
      </c>
      <c r="J141">
        <f t="shared" ca="1" si="52"/>
        <v>25540</v>
      </c>
      <c r="K141">
        <f t="shared" ca="1" si="53"/>
        <v>3</v>
      </c>
      <c r="L141" t="str">
        <f ca="1">_xll.XLOOKUP(K141,$AC$8:$AC$17,$AD$8:$AD$17)</f>
        <v>North Legon</v>
      </c>
      <c r="M141">
        <f t="shared" ca="1" si="38"/>
        <v>127700</v>
      </c>
      <c r="N141" s="7">
        <f t="shared" ca="1" si="54"/>
        <v>94898.540441598539</v>
      </c>
      <c r="O141" s="7">
        <f t="shared" ca="1" si="39"/>
        <v>98091.18239926867</v>
      </c>
      <c r="P141">
        <f t="shared" ca="1" si="55"/>
        <v>32559</v>
      </c>
      <c r="Q141" s="7">
        <f t="shared" ca="1" si="40"/>
        <v>44373.30591588495</v>
      </c>
      <c r="R141">
        <f t="shared" ca="1" si="41"/>
        <v>10508.960954167023</v>
      </c>
      <c r="S141" s="7">
        <f t="shared" ca="1" si="42"/>
        <v>236300.14335343571</v>
      </c>
      <c r="T141" s="7">
        <f t="shared" ca="1" si="43"/>
        <v>171830.84635748348</v>
      </c>
      <c r="U141" s="7">
        <f t="shared" ca="1" si="44"/>
        <v>64469.296995952231</v>
      </c>
      <c r="X141" s="1"/>
      <c r="Y141" s="2"/>
      <c r="Z141" s="2"/>
      <c r="AA141" s="2"/>
      <c r="AB141" s="2"/>
      <c r="AC141" s="2"/>
      <c r="AD141" s="2"/>
      <c r="AE141" s="2">
        <f ca="1">IF(Table2[[#This Row],[Gender]]="Male",1,0)</f>
        <v>0</v>
      </c>
      <c r="AF141" s="2">
        <f ca="1">IF(Table2[[#This Row],[Gender]]="Female",1,0)</f>
        <v>1</v>
      </c>
      <c r="AG141" s="2"/>
      <c r="AH141" s="2"/>
      <c r="AI141" s="3"/>
      <c r="AK141" s="1">
        <f ca="1">IF(Table2[[#This Row],[Field of Work]]="Teaching",1,0)</f>
        <v>0</v>
      </c>
      <c r="AL141" s="2">
        <f ca="1">IF(Table2[[#This Row],[Field of Work]]="Agriculture",1,0)</f>
        <v>0</v>
      </c>
      <c r="AM141" s="2">
        <f ca="1">IF(Table2[[#This Row],[Field of Work]]="IT",1,0)</f>
        <v>0</v>
      </c>
      <c r="AN141" s="2">
        <f ca="1">IF(Table2[[#This Row],[Field of Work]]="Construction",1,0)</f>
        <v>0</v>
      </c>
      <c r="AO141" s="2">
        <f ca="1">IF(Table2[[#This Row],[Field of Work]]="Health",1,0)</f>
        <v>1</v>
      </c>
      <c r="AP141" s="2">
        <f ca="1">IF(Table2[[#This Row],[Field of Work]]="General work",1,0)</f>
        <v>0</v>
      </c>
      <c r="AQ141" s="2"/>
      <c r="AR141" s="2"/>
      <c r="AS141" s="2"/>
      <c r="AT141" s="2"/>
      <c r="AU141" s="2"/>
      <c r="AV141" s="3"/>
      <c r="AW141" s="10">
        <f ca="1">IF(Table2[[#This Row],[Residence]]="East Legon",1,0)</f>
        <v>0</v>
      </c>
      <c r="AX141" s="8">
        <f ca="1">IF(Table2[[#This Row],[Residence]]="Trasaco",1,0)</f>
        <v>0</v>
      </c>
      <c r="AY141" s="2">
        <f ca="1">IF(Table2[[#This Row],[Residence]]="North Legon",1,0)</f>
        <v>1</v>
      </c>
      <c r="AZ141" s="2">
        <f ca="1">IF(Table2[[#This Row],[Residence]]="Tema",1,0)</f>
        <v>0</v>
      </c>
      <c r="BA141" s="2">
        <f ca="1">IF(Table2[[#This Row],[Residence]]="Spintex",1,0)</f>
        <v>0</v>
      </c>
      <c r="BB141" s="2">
        <f ca="1">IF(Table2[[#This Row],[Residence]]="Airport Hills",1,0)</f>
        <v>0</v>
      </c>
      <c r="BC141" s="2">
        <f ca="1">IF(Table2[[#This Row],[Residence]]="Oyarifa",1,0)</f>
        <v>0</v>
      </c>
      <c r="BD141" s="2">
        <f ca="1">IF(Table2[[#This Row],[Residence]]="Prampram",1,0)</f>
        <v>0</v>
      </c>
      <c r="BE141" s="2">
        <f ca="1">IF(Table2[[#This Row],[Residence]]="Tse-Addo",1,0)</f>
        <v>0</v>
      </c>
      <c r="BF141" s="2">
        <f ca="1">IF(Table2[[#This Row],[Residence]]="Osu",1,0)</f>
        <v>0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3"/>
      <c r="BR141" s="20">
        <f ca="1">Table2[[#This Row],[Cars Value]]/Table2[[#This Row],[Cars]]</f>
        <v>24522.795599817167</v>
      </c>
      <c r="BS141" s="3"/>
      <c r="BT141" s="1">
        <f ca="1">IF(Table2[[#This Row],[Value of Debts]]&gt;$BU$6,1,0)</f>
        <v>1</v>
      </c>
      <c r="BU141" s="2"/>
      <c r="BV141" s="2"/>
      <c r="BW141" s="3"/>
    </row>
    <row r="142" spans="1:75" x14ac:dyDescent="0.25">
      <c r="A142">
        <f t="shared" ca="1" si="47"/>
        <v>2</v>
      </c>
      <c r="B142" t="str">
        <f t="shared" ca="1" si="48"/>
        <v>Female</v>
      </c>
      <c r="C142">
        <f t="shared" ca="1" si="49"/>
        <v>39</v>
      </c>
      <c r="D142">
        <f t="shared" ca="1" si="50"/>
        <v>5</v>
      </c>
      <c r="E142" t="str">
        <f ca="1">_xll.XLOOKUP(D142,$Y$8:$Y$13,$Z$8:$Z$13)</f>
        <v>General work</v>
      </c>
      <c r="F142">
        <f t="shared" ca="1" si="51"/>
        <v>4</v>
      </c>
      <c r="G142" t="str">
        <f ca="1">_xll.XLOOKUP(F142,$AA$8:$AA$12,$AB$8:$AB$12)</f>
        <v>Techical</v>
      </c>
      <c r="H142">
        <f t="shared" ca="1" si="45"/>
        <v>4</v>
      </c>
      <c r="I142">
        <f t="shared" ca="1" si="46"/>
        <v>1</v>
      </c>
      <c r="J142">
        <f t="shared" ca="1" si="52"/>
        <v>50776</v>
      </c>
      <c r="K142">
        <f t="shared" ca="1" si="53"/>
        <v>1</v>
      </c>
      <c r="L142" t="str">
        <f ca="1">_xll.XLOOKUP(K142,$AC$8:$AC$17,$AD$8:$AD$17)</f>
        <v>East Legon</v>
      </c>
      <c r="M142">
        <f t="shared" ref="M142:M205" ca="1" si="56">J142*RANDBETWEEN(3,6)</f>
        <v>203104</v>
      </c>
      <c r="N142" s="7">
        <f t="shared" ca="1" si="54"/>
        <v>160697.24098416002</v>
      </c>
      <c r="O142" s="7">
        <f t="shared" ref="O142:O205" ca="1" si="57">I142*RAND()*J142</f>
        <v>858.27699307312992</v>
      </c>
      <c r="P142">
        <f t="shared" ca="1" si="55"/>
        <v>668</v>
      </c>
      <c r="Q142" s="7">
        <f t="shared" ref="Q142:Q205" ca="1" si="58">RAND()*J142*2</f>
        <v>19941.204705772227</v>
      </c>
      <c r="R142">
        <f t="shared" ref="R142:R205" ca="1" si="59">RAND()*J142*1.5</f>
        <v>37941.404038919623</v>
      </c>
      <c r="S142" s="7">
        <f t="shared" ref="S142:S205" ca="1" si="60">M142+O142+R142</f>
        <v>241903.68103199275</v>
      </c>
      <c r="T142" s="7">
        <f t="shared" ref="T142:T205" ca="1" si="61">N142+P142+Q142</f>
        <v>181306.44568993224</v>
      </c>
      <c r="U142" s="7">
        <f t="shared" ref="U142:U205" ca="1" si="62">S142-T142</f>
        <v>60597.235342060507</v>
      </c>
      <c r="X142" s="1"/>
      <c r="Y142" s="2"/>
      <c r="Z142" s="2"/>
      <c r="AA142" s="2"/>
      <c r="AB142" s="2"/>
      <c r="AC142" s="2"/>
      <c r="AD142" s="2"/>
      <c r="AE142" s="2">
        <f ca="1">IF(Table2[[#This Row],[Gender]]="Male",1,0)</f>
        <v>0</v>
      </c>
      <c r="AF142" s="2">
        <f ca="1">IF(Table2[[#This Row],[Gender]]="Female",1,0)</f>
        <v>1</v>
      </c>
      <c r="AG142" s="2"/>
      <c r="AH142" s="2"/>
      <c r="AI142" s="3"/>
      <c r="AK142" s="1">
        <f ca="1">IF(Table2[[#This Row],[Field of Work]]="Teaching",1,0)</f>
        <v>0</v>
      </c>
      <c r="AL142" s="2">
        <f ca="1">IF(Table2[[#This Row],[Field of Work]]="Agriculture",1,0)</f>
        <v>0</v>
      </c>
      <c r="AM142" s="2">
        <f ca="1">IF(Table2[[#This Row],[Field of Work]]="IT",1,0)</f>
        <v>0</v>
      </c>
      <c r="AN142" s="2">
        <f ca="1">IF(Table2[[#This Row],[Field of Work]]="Construction",1,0)</f>
        <v>0</v>
      </c>
      <c r="AO142" s="2">
        <f ca="1">IF(Table2[[#This Row],[Field of Work]]="Health",1,0)</f>
        <v>0</v>
      </c>
      <c r="AP142" s="2">
        <f ca="1">IF(Table2[[#This Row],[Field of Work]]="General work",1,0)</f>
        <v>1</v>
      </c>
      <c r="AQ142" s="2"/>
      <c r="AR142" s="2"/>
      <c r="AS142" s="2"/>
      <c r="AT142" s="2"/>
      <c r="AU142" s="2"/>
      <c r="AV142" s="3"/>
      <c r="AW142" s="10">
        <f ca="1">IF(Table2[[#This Row],[Residence]]="East Legon",1,0)</f>
        <v>1</v>
      </c>
      <c r="AX142" s="8">
        <f ca="1">IF(Table2[[#This Row],[Residence]]="Trasaco",1,0)</f>
        <v>0</v>
      </c>
      <c r="AY142" s="2">
        <f ca="1">IF(Table2[[#This Row],[Residence]]="North Legon",1,0)</f>
        <v>0</v>
      </c>
      <c r="AZ142" s="2">
        <f ca="1">IF(Table2[[#This Row],[Residence]]="Tema",1,0)</f>
        <v>0</v>
      </c>
      <c r="BA142" s="2">
        <f ca="1">IF(Table2[[#This Row],[Residence]]="Spintex",1,0)</f>
        <v>0</v>
      </c>
      <c r="BB142" s="2">
        <f ca="1">IF(Table2[[#This Row],[Residence]]="Airport Hills",1,0)</f>
        <v>0</v>
      </c>
      <c r="BC142" s="2">
        <f ca="1">IF(Table2[[#This Row],[Residence]]="Oyarifa",1,0)</f>
        <v>0</v>
      </c>
      <c r="BD142" s="2">
        <f ca="1">IF(Table2[[#This Row],[Residence]]="Prampram",1,0)</f>
        <v>0</v>
      </c>
      <c r="BE142" s="2">
        <f ca="1">IF(Table2[[#This Row],[Residence]]="Tse-Addo",1,0)</f>
        <v>0</v>
      </c>
      <c r="BF142" s="2">
        <f ca="1">IF(Table2[[#This Row],[Residence]]="Osu",1,0)</f>
        <v>0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3"/>
      <c r="BR142" s="20">
        <f ca="1">Table2[[#This Row],[Cars Value]]/Table2[[#This Row],[Cars]]</f>
        <v>858.27699307312992</v>
      </c>
      <c r="BS142" s="3"/>
      <c r="BT142" s="1">
        <f ca="1">IF(Table2[[#This Row],[Value of Debts]]&gt;$BU$6,1,0)</f>
        <v>1</v>
      </c>
      <c r="BU142" s="2"/>
      <c r="BV142" s="2"/>
      <c r="BW142" s="3"/>
    </row>
    <row r="143" spans="1:75" x14ac:dyDescent="0.25">
      <c r="A143">
        <f t="shared" ca="1" si="47"/>
        <v>2</v>
      </c>
      <c r="B143" t="str">
        <f t="shared" ca="1" si="48"/>
        <v>Female</v>
      </c>
      <c r="C143">
        <f t="shared" ca="1" si="49"/>
        <v>35</v>
      </c>
      <c r="D143">
        <f t="shared" ca="1" si="50"/>
        <v>2</v>
      </c>
      <c r="E143" t="str">
        <f ca="1">_xll.XLOOKUP(D143,$Y$8:$Y$13,$Z$8:$Z$13)</f>
        <v>Construction</v>
      </c>
      <c r="F143">
        <f t="shared" ca="1" si="51"/>
        <v>3</v>
      </c>
      <c r="G143" t="str">
        <f ca="1">_xll.XLOOKUP(F143,$AA$8:$AA$12,$AB$8:$AB$12)</f>
        <v>University</v>
      </c>
      <c r="H143">
        <f t="shared" ca="1" si="45"/>
        <v>1</v>
      </c>
      <c r="I143">
        <f t="shared" ca="1" si="46"/>
        <v>3</v>
      </c>
      <c r="J143">
        <f t="shared" ca="1" si="52"/>
        <v>38866</v>
      </c>
      <c r="K143">
        <f t="shared" ca="1" si="53"/>
        <v>1</v>
      </c>
      <c r="L143" t="str">
        <f ca="1">_xll.XLOOKUP(K143,$AC$8:$AC$17,$AD$8:$AD$17)</f>
        <v>East Legon</v>
      </c>
      <c r="M143">
        <f t="shared" ca="1" si="56"/>
        <v>194330</v>
      </c>
      <c r="N143" s="7">
        <f t="shared" ca="1" si="54"/>
        <v>154978.86931762425</v>
      </c>
      <c r="O143" s="7">
        <f t="shared" ca="1" si="57"/>
        <v>116545.90037274304</v>
      </c>
      <c r="P143">
        <f t="shared" ca="1" si="55"/>
        <v>28383</v>
      </c>
      <c r="Q143" s="7">
        <f t="shared" ca="1" si="58"/>
        <v>48233.624089095669</v>
      </c>
      <c r="R143">
        <f t="shared" ca="1" si="59"/>
        <v>12071.673501689416</v>
      </c>
      <c r="S143" s="7">
        <f t="shared" ca="1" si="60"/>
        <v>322947.57387443242</v>
      </c>
      <c r="T143" s="7">
        <f t="shared" ca="1" si="61"/>
        <v>231595.49340671994</v>
      </c>
      <c r="U143" s="7">
        <f t="shared" ca="1" si="62"/>
        <v>91352.080467712483</v>
      </c>
      <c r="X143" s="1"/>
      <c r="Y143" s="2"/>
      <c r="Z143" s="2"/>
      <c r="AA143" s="2"/>
      <c r="AB143" s="2"/>
      <c r="AC143" s="2"/>
      <c r="AD143" s="2"/>
      <c r="AE143" s="2">
        <f ca="1">IF(Table2[[#This Row],[Gender]]="Male",1,0)</f>
        <v>0</v>
      </c>
      <c r="AF143" s="2">
        <f ca="1">IF(Table2[[#This Row],[Gender]]="Female",1,0)</f>
        <v>1</v>
      </c>
      <c r="AG143" s="2"/>
      <c r="AH143" s="2"/>
      <c r="AI143" s="3"/>
      <c r="AK143" s="1">
        <f ca="1">IF(Table2[[#This Row],[Field of Work]]="Teaching",1,0)</f>
        <v>0</v>
      </c>
      <c r="AL143" s="2">
        <f ca="1">IF(Table2[[#This Row],[Field of Work]]="Agriculture",1,0)</f>
        <v>0</v>
      </c>
      <c r="AM143" s="2">
        <f ca="1">IF(Table2[[#This Row],[Field of Work]]="IT",1,0)</f>
        <v>0</v>
      </c>
      <c r="AN143" s="2">
        <f ca="1">IF(Table2[[#This Row],[Field of Work]]="Construction",1,0)</f>
        <v>1</v>
      </c>
      <c r="AO143" s="2">
        <f ca="1">IF(Table2[[#This Row],[Field of Work]]="Health",1,0)</f>
        <v>0</v>
      </c>
      <c r="AP143" s="2">
        <f ca="1">IF(Table2[[#This Row],[Field of Work]]="General work",1,0)</f>
        <v>0</v>
      </c>
      <c r="AQ143" s="2"/>
      <c r="AR143" s="2"/>
      <c r="AS143" s="2"/>
      <c r="AT143" s="2"/>
      <c r="AU143" s="2"/>
      <c r="AV143" s="3"/>
      <c r="AW143" s="10">
        <f ca="1">IF(Table2[[#This Row],[Residence]]="East Legon",1,0)</f>
        <v>1</v>
      </c>
      <c r="AX143" s="8">
        <f ca="1">IF(Table2[[#This Row],[Residence]]="Trasaco",1,0)</f>
        <v>0</v>
      </c>
      <c r="AY143" s="2">
        <f ca="1">IF(Table2[[#This Row],[Residence]]="North Legon",1,0)</f>
        <v>0</v>
      </c>
      <c r="AZ143" s="2">
        <f ca="1">IF(Table2[[#This Row],[Residence]]="Tema",1,0)</f>
        <v>0</v>
      </c>
      <c r="BA143" s="2">
        <f ca="1">IF(Table2[[#This Row],[Residence]]="Spintex",1,0)</f>
        <v>0</v>
      </c>
      <c r="BB143" s="2">
        <f ca="1">IF(Table2[[#This Row],[Residence]]="Airport Hills",1,0)</f>
        <v>0</v>
      </c>
      <c r="BC143" s="2">
        <f ca="1">IF(Table2[[#This Row],[Residence]]="Oyarifa",1,0)</f>
        <v>0</v>
      </c>
      <c r="BD143" s="2">
        <f ca="1">IF(Table2[[#This Row],[Residence]]="Prampram",1,0)</f>
        <v>0</v>
      </c>
      <c r="BE143" s="2">
        <f ca="1">IF(Table2[[#This Row],[Residence]]="Tse-Addo",1,0)</f>
        <v>0</v>
      </c>
      <c r="BF143" s="2">
        <f ca="1">IF(Table2[[#This Row],[Residence]]="Osu",1,0)</f>
        <v>0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3"/>
      <c r="BR143" s="20">
        <f ca="1">Table2[[#This Row],[Cars Value]]/Table2[[#This Row],[Cars]]</f>
        <v>38848.633457581011</v>
      </c>
      <c r="BS143" s="3"/>
      <c r="BT143" s="1">
        <f ca="1">IF(Table2[[#This Row],[Value of Debts]]&gt;$BU$6,1,0)</f>
        <v>1</v>
      </c>
      <c r="BU143" s="2"/>
      <c r="BV143" s="2"/>
      <c r="BW143" s="3"/>
    </row>
    <row r="144" spans="1:75" x14ac:dyDescent="0.25">
      <c r="A144">
        <f t="shared" ca="1" si="47"/>
        <v>2</v>
      </c>
      <c r="B144" t="str">
        <f t="shared" ca="1" si="48"/>
        <v>Female</v>
      </c>
      <c r="C144">
        <f t="shared" ca="1" si="49"/>
        <v>45</v>
      </c>
      <c r="D144">
        <f t="shared" ca="1" si="50"/>
        <v>6</v>
      </c>
      <c r="E144" t="str">
        <f ca="1">_xll.XLOOKUP(D144,$Y$8:$Y$13,$Z$8:$Z$13)</f>
        <v>Agriculture</v>
      </c>
      <c r="F144">
        <f t="shared" ca="1" si="51"/>
        <v>2</v>
      </c>
      <c r="G144" t="str">
        <f ca="1">_xll.XLOOKUP(F144,$AA$8:$AA$12,$AB$8:$AB$12)</f>
        <v>College</v>
      </c>
      <c r="H144">
        <f t="shared" ca="1" si="45"/>
        <v>0</v>
      </c>
      <c r="I144">
        <f t="shared" ca="1" si="46"/>
        <v>1</v>
      </c>
      <c r="J144">
        <f t="shared" ca="1" si="52"/>
        <v>44057</v>
      </c>
      <c r="K144">
        <f t="shared" ca="1" si="53"/>
        <v>5</v>
      </c>
      <c r="L144" t="str">
        <f ca="1">_xll.XLOOKUP(K144,$AC$8:$AC$17,$AD$8:$AD$17)</f>
        <v>Airport Hills</v>
      </c>
      <c r="M144">
        <f t="shared" ca="1" si="56"/>
        <v>176228</v>
      </c>
      <c r="N144" s="7">
        <f t="shared" ca="1" si="54"/>
        <v>39419.168059974436</v>
      </c>
      <c r="O144" s="7">
        <f t="shared" ca="1" si="57"/>
        <v>31097.787934086027</v>
      </c>
      <c r="P144">
        <f t="shared" ca="1" si="55"/>
        <v>6745</v>
      </c>
      <c r="Q144" s="7">
        <f t="shared" ca="1" si="58"/>
        <v>36242.507398902133</v>
      </c>
      <c r="R144">
        <f t="shared" ca="1" si="59"/>
        <v>20706.428618939903</v>
      </c>
      <c r="S144" s="7">
        <f t="shared" ca="1" si="60"/>
        <v>228032.21655302594</v>
      </c>
      <c r="T144" s="7">
        <f t="shared" ca="1" si="61"/>
        <v>82406.675458876562</v>
      </c>
      <c r="U144" s="7">
        <f t="shared" ca="1" si="62"/>
        <v>145625.54109414938</v>
      </c>
      <c r="X144" s="1"/>
      <c r="Y144" s="2"/>
      <c r="Z144" s="2"/>
      <c r="AA144" s="2"/>
      <c r="AB144" s="2"/>
      <c r="AC144" s="2"/>
      <c r="AD144" s="2"/>
      <c r="AE144" s="2">
        <f ca="1">IF(Table2[[#This Row],[Gender]]="Male",1,0)</f>
        <v>0</v>
      </c>
      <c r="AF144" s="2">
        <f ca="1">IF(Table2[[#This Row],[Gender]]="Female",1,0)</f>
        <v>1</v>
      </c>
      <c r="AG144" s="2"/>
      <c r="AH144" s="2"/>
      <c r="AI144" s="3"/>
      <c r="AK144" s="1">
        <f ca="1">IF(Table2[[#This Row],[Field of Work]]="Teaching",1,0)</f>
        <v>0</v>
      </c>
      <c r="AL144" s="2">
        <f ca="1">IF(Table2[[#This Row],[Field of Work]]="Agriculture",1,0)</f>
        <v>1</v>
      </c>
      <c r="AM144" s="2">
        <f ca="1">IF(Table2[[#This Row],[Field of Work]]="IT",1,0)</f>
        <v>0</v>
      </c>
      <c r="AN144" s="2">
        <f ca="1">IF(Table2[[#This Row],[Field of Work]]="Construction",1,0)</f>
        <v>0</v>
      </c>
      <c r="AO144" s="2">
        <f ca="1">IF(Table2[[#This Row],[Field of Work]]="Health",1,0)</f>
        <v>0</v>
      </c>
      <c r="AP144" s="2">
        <f ca="1">IF(Table2[[#This Row],[Field of Work]]="General work",1,0)</f>
        <v>0</v>
      </c>
      <c r="AQ144" s="2"/>
      <c r="AR144" s="2"/>
      <c r="AS144" s="2"/>
      <c r="AT144" s="2"/>
      <c r="AU144" s="2"/>
      <c r="AV144" s="3"/>
      <c r="AW144" s="10">
        <f ca="1">IF(Table2[[#This Row],[Residence]]="East Legon",1,0)</f>
        <v>0</v>
      </c>
      <c r="AX144" s="8">
        <f ca="1">IF(Table2[[#This Row],[Residence]]="Trasaco",1,0)</f>
        <v>0</v>
      </c>
      <c r="AY144" s="2">
        <f ca="1">IF(Table2[[#This Row],[Residence]]="North Legon",1,0)</f>
        <v>0</v>
      </c>
      <c r="AZ144" s="2">
        <f ca="1">IF(Table2[[#This Row],[Residence]]="Tema",1,0)</f>
        <v>0</v>
      </c>
      <c r="BA144" s="2">
        <f ca="1">IF(Table2[[#This Row],[Residence]]="Spintex",1,0)</f>
        <v>0</v>
      </c>
      <c r="BB144" s="2">
        <f ca="1">IF(Table2[[#This Row],[Residence]]="Airport Hills",1,0)</f>
        <v>1</v>
      </c>
      <c r="BC144" s="2">
        <f ca="1">IF(Table2[[#This Row],[Residence]]="Oyarifa",1,0)</f>
        <v>0</v>
      </c>
      <c r="BD144" s="2">
        <f ca="1">IF(Table2[[#This Row],[Residence]]="Prampram",1,0)</f>
        <v>0</v>
      </c>
      <c r="BE144" s="2">
        <f ca="1">IF(Table2[[#This Row],[Residence]]="Tse-Addo",1,0)</f>
        <v>0</v>
      </c>
      <c r="BF144" s="2">
        <f ca="1">IF(Table2[[#This Row],[Residence]]="Osu",1,0)</f>
        <v>0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3"/>
      <c r="BR144" s="20">
        <f ca="1">Table2[[#This Row],[Cars Value]]/Table2[[#This Row],[Cars]]</f>
        <v>31097.787934086027</v>
      </c>
      <c r="BS144" s="3"/>
      <c r="BT144" s="1">
        <f ca="1">IF(Table2[[#This Row],[Value of Debts]]&gt;$BU$6,1,0)</f>
        <v>0</v>
      </c>
      <c r="BU144" s="2"/>
      <c r="BV144" s="2"/>
      <c r="BW144" s="3"/>
    </row>
    <row r="145" spans="1:75" x14ac:dyDescent="0.25">
      <c r="A145">
        <f t="shared" ca="1" si="47"/>
        <v>2</v>
      </c>
      <c r="B145" t="str">
        <f t="shared" ca="1" si="48"/>
        <v>Female</v>
      </c>
      <c r="C145">
        <f t="shared" ca="1" si="49"/>
        <v>42</v>
      </c>
      <c r="D145">
        <f t="shared" ca="1" si="50"/>
        <v>2</v>
      </c>
      <c r="E145" t="str">
        <f ca="1">_xll.XLOOKUP(D145,$Y$8:$Y$13,$Z$8:$Z$13)</f>
        <v>Construction</v>
      </c>
      <c r="F145">
        <f t="shared" ca="1" si="51"/>
        <v>3</v>
      </c>
      <c r="G145" t="str">
        <f ca="1">_xll.XLOOKUP(F145,$AA$8:$AA$12,$AB$8:$AB$12)</f>
        <v>University</v>
      </c>
      <c r="H145">
        <f t="shared" ca="1" si="45"/>
        <v>0</v>
      </c>
      <c r="I145">
        <f t="shared" ca="1" si="46"/>
        <v>2</v>
      </c>
      <c r="J145">
        <f t="shared" ca="1" si="52"/>
        <v>43447</v>
      </c>
      <c r="K145">
        <f t="shared" ca="1" si="53"/>
        <v>6</v>
      </c>
      <c r="L145" t="str">
        <f ca="1">_xll.XLOOKUP(K145,$AC$8:$AC$17,$AD$8:$AD$17)</f>
        <v>Tse-Addo</v>
      </c>
      <c r="M145">
        <f t="shared" ca="1" si="56"/>
        <v>130341</v>
      </c>
      <c r="N145" s="7">
        <f t="shared" ca="1" si="54"/>
        <v>31158.610913468689</v>
      </c>
      <c r="O145" s="7">
        <f t="shared" ca="1" si="57"/>
        <v>35884.823148223062</v>
      </c>
      <c r="P145">
        <f t="shared" ca="1" si="55"/>
        <v>2727</v>
      </c>
      <c r="Q145" s="7">
        <f t="shared" ca="1" si="58"/>
        <v>21978.61626557913</v>
      </c>
      <c r="R145">
        <f t="shared" ca="1" si="59"/>
        <v>8817.3818838203588</v>
      </c>
      <c r="S145" s="7">
        <f t="shared" ca="1" si="60"/>
        <v>175043.20503204339</v>
      </c>
      <c r="T145" s="7">
        <f t="shared" ca="1" si="61"/>
        <v>55864.227179047812</v>
      </c>
      <c r="U145" s="7">
        <f t="shared" ca="1" si="62"/>
        <v>119178.97785299558</v>
      </c>
      <c r="X145" s="1"/>
      <c r="Y145" s="2"/>
      <c r="Z145" s="2"/>
      <c r="AA145" s="2"/>
      <c r="AB145" s="2"/>
      <c r="AC145" s="2"/>
      <c r="AD145" s="2"/>
      <c r="AE145" s="2">
        <f ca="1">IF(Table2[[#This Row],[Gender]]="Male",1,0)</f>
        <v>0</v>
      </c>
      <c r="AF145" s="2">
        <f ca="1">IF(Table2[[#This Row],[Gender]]="Female",1,0)</f>
        <v>1</v>
      </c>
      <c r="AG145" s="2"/>
      <c r="AH145" s="2"/>
      <c r="AI145" s="3"/>
      <c r="AK145" s="1">
        <f ca="1">IF(Table2[[#This Row],[Field of Work]]="Teaching",1,0)</f>
        <v>0</v>
      </c>
      <c r="AL145" s="2">
        <f ca="1">IF(Table2[[#This Row],[Field of Work]]="Agriculture",1,0)</f>
        <v>0</v>
      </c>
      <c r="AM145" s="2">
        <f ca="1">IF(Table2[[#This Row],[Field of Work]]="IT",1,0)</f>
        <v>0</v>
      </c>
      <c r="AN145" s="2">
        <f ca="1">IF(Table2[[#This Row],[Field of Work]]="Construction",1,0)</f>
        <v>1</v>
      </c>
      <c r="AO145" s="2">
        <f ca="1">IF(Table2[[#This Row],[Field of Work]]="Health",1,0)</f>
        <v>0</v>
      </c>
      <c r="AP145" s="2">
        <f ca="1">IF(Table2[[#This Row],[Field of Work]]="General work",1,0)</f>
        <v>0</v>
      </c>
      <c r="AQ145" s="2"/>
      <c r="AR145" s="2"/>
      <c r="AS145" s="2"/>
      <c r="AT145" s="2"/>
      <c r="AU145" s="2"/>
      <c r="AV145" s="3"/>
      <c r="AW145" s="10">
        <f ca="1">IF(Table2[[#This Row],[Residence]]="East Legon",1,0)</f>
        <v>0</v>
      </c>
      <c r="AX145" s="8">
        <f ca="1">IF(Table2[[#This Row],[Residence]]="Trasaco",1,0)</f>
        <v>0</v>
      </c>
      <c r="AY145" s="2">
        <f ca="1">IF(Table2[[#This Row],[Residence]]="North Legon",1,0)</f>
        <v>0</v>
      </c>
      <c r="AZ145" s="2">
        <f ca="1">IF(Table2[[#This Row],[Residence]]="Tema",1,0)</f>
        <v>0</v>
      </c>
      <c r="BA145" s="2">
        <f ca="1">IF(Table2[[#This Row],[Residence]]="Spintex",1,0)</f>
        <v>0</v>
      </c>
      <c r="BB145" s="2">
        <f ca="1">IF(Table2[[#This Row],[Residence]]="Airport Hills",1,0)</f>
        <v>0</v>
      </c>
      <c r="BC145" s="2">
        <f ca="1">IF(Table2[[#This Row],[Residence]]="Oyarifa",1,0)</f>
        <v>0</v>
      </c>
      <c r="BD145" s="2">
        <f ca="1">IF(Table2[[#This Row],[Residence]]="Prampram",1,0)</f>
        <v>0</v>
      </c>
      <c r="BE145" s="2">
        <f ca="1">IF(Table2[[#This Row],[Residence]]="Tse-Addo",1,0)</f>
        <v>1</v>
      </c>
      <c r="BF145" s="2">
        <f ca="1">IF(Table2[[#This Row],[Residence]]="Osu",1,0)</f>
        <v>0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3"/>
      <c r="BR145" s="20">
        <f ca="1">Table2[[#This Row],[Cars Value]]/Table2[[#This Row],[Cars]]</f>
        <v>17942.411574111531</v>
      </c>
      <c r="BS145" s="3"/>
      <c r="BT145" s="1">
        <f ca="1">IF(Table2[[#This Row],[Value of Debts]]&gt;$BU$6,1,0)</f>
        <v>0</v>
      </c>
      <c r="BU145" s="2"/>
      <c r="BV145" s="2"/>
      <c r="BW145" s="3"/>
    </row>
    <row r="146" spans="1:75" x14ac:dyDescent="0.25">
      <c r="A146">
        <f t="shared" ca="1" si="47"/>
        <v>2</v>
      </c>
      <c r="B146" t="str">
        <f t="shared" ca="1" si="48"/>
        <v>Female</v>
      </c>
      <c r="C146">
        <f t="shared" ca="1" si="49"/>
        <v>49</v>
      </c>
      <c r="D146">
        <f t="shared" ca="1" si="50"/>
        <v>6</v>
      </c>
      <c r="E146" t="str">
        <f ca="1">_xll.XLOOKUP(D146,$Y$8:$Y$13,$Z$8:$Z$13)</f>
        <v>Agriculture</v>
      </c>
      <c r="F146">
        <f t="shared" ca="1" si="51"/>
        <v>2</v>
      </c>
      <c r="G146" t="str">
        <f ca="1">_xll.XLOOKUP(F146,$AA$8:$AA$12,$AB$8:$AB$12)</f>
        <v>College</v>
      </c>
      <c r="H146">
        <f t="shared" ca="1" si="45"/>
        <v>3</v>
      </c>
      <c r="I146">
        <f t="shared" ca="1" si="46"/>
        <v>1</v>
      </c>
      <c r="J146">
        <f t="shared" ca="1" si="52"/>
        <v>26533</v>
      </c>
      <c r="K146">
        <f t="shared" ca="1" si="53"/>
        <v>8</v>
      </c>
      <c r="L146" t="str">
        <f ca="1">_xll.XLOOKUP(K146,$AC$8:$AC$17,$AD$8:$AD$17)</f>
        <v>Oyarifa</v>
      </c>
      <c r="M146">
        <f t="shared" ca="1" si="56"/>
        <v>159198</v>
      </c>
      <c r="N146" s="7">
        <f t="shared" ca="1" si="54"/>
        <v>61793.728649782228</v>
      </c>
      <c r="O146" s="7">
        <f t="shared" ca="1" si="57"/>
        <v>7663.6304509230768</v>
      </c>
      <c r="P146">
        <f t="shared" ca="1" si="55"/>
        <v>2056</v>
      </c>
      <c r="Q146" s="7">
        <f t="shared" ca="1" si="58"/>
        <v>39392.861321404729</v>
      </c>
      <c r="R146">
        <f t="shared" ca="1" si="59"/>
        <v>10568.142043409338</v>
      </c>
      <c r="S146" s="7">
        <f t="shared" ca="1" si="60"/>
        <v>177429.77249433243</v>
      </c>
      <c r="T146" s="7">
        <f t="shared" ca="1" si="61"/>
        <v>103242.58997118696</v>
      </c>
      <c r="U146" s="7">
        <f t="shared" ca="1" si="62"/>
        <v>74187.182523145471</v>
      </c>
      <c r="X146" s="1"/>
      <c r="Y146" s="2"/>
      <c r="Z146" s="2"/>
      <c r="AA146" s="2"/>
      <c r="AB146" s="2"/>
      <c r="AC146" s="2"/>
      <c r="AD146" s="2"/>
      <c r="AE146" s="2">
        <f ca="1">IF(Table2[[#This Row],[Gender]]="Male",1,0)</f>
        <v>0</v>
      </c>
      <c r="AF146" s="2">
        <f ca="1">IF(Table2[[#This Row],[Gender]]="Female",1,0)</f>
        <v>1</v>
      </c>
      <c r="AG146" s="2"/>
      <c r="AH146" s="2"/>
      <c r="AI146" s="3"/>
      <c r="AK146" s="1">
        <f ca="1">IF(Table2[[#This Row],[Field of Work]]="Teaching",1,0)</f>
        <v>0</v>
      </c>
      <c r="AL146" s="2">
        <f ca="1">IF(Table2[[#This Row],[Field of Work]]="Agriculture",1,0)</f>
        <v>1</v>
      </c>
      <c r="AM146" s="2">
        <f ca="1">IF(Table2[[#This Row],[Field of Work]]="IT",1,0)</f>
        <v>0</v>
      </c>
      <c r="AN146" s="2">
        <f ca="1">IF(Table2[[#This Row],[Field of Work]]="Construction",1,0)</f>
        <v>0</v>
      </c>
      <c r="AO146" s="2">
        <f ca="1">IF(Table2[[#This Row],[Field of Work]]="Health",1,0)</f>
        <v>0</v>
      </c>
      <c r="AP146" s="2">
        <f ca="1">IF(Table2[[#This Row],[Field of Work]]="General work",1,0)</f>
        <v>0</v>
      </c>
      <c r="AQ146" s="2"/>
      <c r="AR146" s="2"/>
      <c r="AS146" s="2"/>
      <c r="AT146" s="2"/>
      <c r="AU146" s="2"/>
      <c r="AV146" s="3"/>
      <c r="AW146" s="10">
        <f ca="1">IF(Table2[[#This Row],[Residence]]="East Legon",1,0)</f>
        <v>0</v>
      </c>
      <c r="AX146" s="8">
        <f ca="1">IF(Table2[[#This Row],[Residence]]="Trasaco",1,0)</f>
        <v>0</v>
      </c>
      <c r="AY146" s="2">
        <f ca="1">IF(Table2[[#This Row],[Residence]]="North Legon",1,0)</f>
        <v>0</v>
      </c>
      <c r="AZ146" s="2">
        <f ca="1">IF(Table2[[#This Row],[Residence]]="Tema",1,0)</f>
        <v>0</v>
      </c>
      <c r="BA146" s="2">
        <f ca="1">IF(Table2[[#This Row],[Residence]]="Spintex",1,0)</f>
        <v>0</v>
      </c>
      <c r="BB146" s="2">
        <f ca="1">IF(Table2[[#This Row],[Residence]]="Airport Hills",1,0)</f>
        <v>0</v>
      </c>
      <c r="BC146" s="2">
        <f ca="1">IF(Table2[[#This Row],[Residence]]="Oyarifa",1,0)</f>
        <v>1</v>
      </c>
      <c r="BD146" s="2">
        <f ca="1">IF(Table2[[#This Row],[Residence]]="Prampram",1,0)</f>
        <v>0</v>
      </c>
      <c r="BE146" s="2">
        <f ca="1">IF(Table2[[#This Row],[Residence]]="Tse-Addo",1,0)</f>
        <v>0</v>
      </c>
      <c r="BF146" s="2">
        <f ca="1">IF(Table2[[#This Row],[Residence]]="Osu",1,0)</f>
        <v>0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3"/>
      <c r="BR146" s="20">
        <f ca="1">Table2[[#This Row],[Cars Value]]/Table2[[#This Row],[Cars]]</f>
        <v>7663.6304509230768</v>
      </c>
      <c r="BS146" s="3"/>
      <c r="BT146" s="1">
        <f ca="1">IF(Table2[[#This Row],[Value of Debts]]&gt;$BU$6,1,0)</f>
        <v>1</v>
      </c>
      <c r="BU146" s="2"/>
      <c r="BV146" s="2"/>
      <c r="BW146" s="3"/>
    </row>
    <row r="147" spans="1:75" x14ac:dyDescent="0.25">
      <c r="A147">
        <f t="shared" ca="1" si="47"/>
        <v>2</v>
      </c>
      <c r="B147" t="str">
        <f t="shared" ca="1" si="48"/>
        <v>Female</v>
      </c>
      <c r="C147">
        <f t="shared" ca="1" si="49"/>
        <v>38</v>
      </c>
      <c r="D147">
        <f t="shared" ca="1" si="50"/>
        <v>6</v>
      </c>
      <c r="E147" t="str">
        <f ca="1">_xll.XLOOKUP(D147,$Y$8:$Y$13,$Z$8:$Z$13)</f>
        <v>Agriculture</v>
      </c>
      <c r="F147">
        <f t="shared" ca="1" si="51"/>
        <v>3</v>
      </c>
      <c r="G147" t="str">
        <f ca="1">_xll.XLOOKUP(F147,$AA$8:$AA$12,$AB$8:$AB$12)</f>
        <v>University</v>
      </c>
      <c r="H147">
        <f t="shared" ca="1" si="45"/>
        <v>1</v>
      </c>
      <c r="I147">
        <f t="shared" ca="1" si="46"/>
        <v>1</v>
      </c>
      <c r="J147">
        <f t="shared" ca="1" si="52"/>
        <v>72853</v>
      </c>
      <c r="K147">
        <f t="shared" ca="1" si="53"/>
        <v>5</v>
      </c>
      <c r="L147" t="str">
        <f ca="1">_xll.XLOOKUP(K147,$AC$8:$AC$17,$AD$8:$AD$17)</f>
        <v>Airport Hills</v>
      </c>
      <c r="M147">
        <f t="shared" ca="1" si="56"/>
        <v>437118</v>
      </c>
      <c r="N147" s="7">
        <f t="shared" ca="1" si="54"/>
        <v>362689.10132556618</v>
      </c>
      <c r="O147" s="7">
        <f t="shared" ca="1" si="57"/>
        <v>21761.181326393285</v>
      </c>
      <c r="P147">
        <f t="shared" ca="1" si="55"/>
        <v>13065</v>
      </c>
      <c r="Q147" s="7">
        <f t="shared" ca="1" si="58"/>
        <v>81292.273086191228</v>
      </c>
      <c r="R147">
        <f t="shared" ca="1" si="59"/>
        <v>106349.33336794401</v>
      </c>
      <c r="S147" s="7">
        <f t="shared" ca="1" si="60"/>
        <v>565228.51469433727</v>
      </c>
      <c r="T147" s="7">
        <f t="shared" ca="1" si="61"/>
        <v>457046.3744117574</v>
      </c>
      <c r="U147" s="7">
        <f t="shared" ca="1" si="62"/>
        <v>108182.14028257987</v>
      </c>
      <c r="X147" s="1"/>
      <c r="Y147" s="2"/>
      <c r="Z147" s="2"/>
      <c r="AA147" s="2"/>
      <c r="AB147" s="2"/>
      <c r="AC147" s="2"/>
      <c r="AD147" s="2"/>
      <c r="AE147" s="2">
        <f ca="1">IF(Table2[[#This Row],[Gender]]="Male",1,0)</f>
        <v>0</v>
      </c>
      <c r="AF147" s="2">
        <f ca="1">IF(Table2[[#This Row],[Gender]]="Female",1,0)</f>
        <v>1</v>
      </c>
      <c r="AG147" s="2"/>
      <c r="AH147" s="2"/>
      <c r="AI147" s="3"/>
      <c r="AK147" s="1">
        <f ca="1">IF(Table2[[#This Row],[Field of Work]]="Teaching",1,0)</f>
        <v>0</v>
      </c>
      <c r="AL147" s="2">
        <f ca="1">IF(Table2[[#This Row],[Field of Work]]="Agriculture",1,0)</f>
        <v>1</v>
      </c>
      <c r="AM147" s="2">
        <f ca="1">IF(Table2[[#This Row],[Field of Work]]="IT",1,0)</f>
        <v>0</v>
      </c>
      <c r="AN147" s="2">
        <f ca="1">IF(Table2[[#This Row],[Field of Work]]="Construction",1,0)</f>
        <v>0</v>
      </c>
      <c r="AO147" s="2">
        <f ca="1">IF(Table2[[#This Row],[Field of Work]]="Health",1,0)</f>
        <v>0</v>
      </c>
      <c r="AP147" s="2">
        <f ca="1">IF(Table2[[#This Row],[Field of Work]]="General work",1,0)</f>
        <v>0</v>
      </c>
      <c r="AQ147" s="2"/>
      <c r="AR147" s="2"/>
      <c r="AS147" s="2"/>
      <c r="AT147" s="2"/>
      <c r="AU147" s="2"/>
      <c r="AV147" s="3"/>
      <c r="AW147" s="10">
        <f ca="1">IF(Table2[[#This Row],[Residence]]="East Legon",1,0)</f>
        <v>0</v>
      </c>
      <c r="AX147" s="8">
        <f ca="1">IF(Table2[[#This Row],[Residence]]="Trasaco",1,0)</f>
        <v>0</v>
      </c>
      <c r="AY147" s="2">
        <f ca="1">IF(Table2[[#This Row],[Residence]]="North Legon",1,0)</f>
        <v>0</v>
      </c>
      <c r="AZ147" s="2">
        <f ca="1">IF(Table2[[#This Row],[Residence]]="Tema",1,0)</f>
        <v>0</v>
      </c>
      <c r="BA147" s="2">
        <f ca="1">IF(Table2[[#This Row],[Residence]]="Spintex",1,0)</f>
        <v>0</v>
      </c>
      <c r="BB147" s="2">
        <f ca="1">IF(Table2[[#This Row],[Residence]]="Airport Hills",1,0)</f>
        <v>1</v>
      </c>
      <c r="BC147" s="2">
        <f ca="1">IF(Table2[[#This Row],[Residence]]="Oyarifa",1,0)</f>
        <v>0</v>
      </c>
      <c r="BD147" s="2">
        <f ca="1">IF(Table2[[#This Row],[Residence]]="Prampram",1,0)</f>
        <v>0</v>
      </c>
      <c r="BE147" s="2">
        <f ca="1">IF(Table2[[#This Row],[Residence]]="Tse-Addo",1,0)</f>
        <v>0</v>
      </c>
      <c r="BF147" s="2">
        <f ca="1">IF(Table2[[#This Row],[Residence]]="Osu",1,0)</f>
        <v>0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3"/>
      <c r="BR147" s="20">
        <f ca="1">Table2[[#This Row],[Cars Value]]/Table2[[#This Row],[Cars]]</f>
        <v>21761.181326393285</v>
      </c>
      <c r="BS147" s="3"/>
      <c r="BT147" s="1">
        <f ca="1">IF(Table2[[#This Row],[Value of Debts]]&gt;$BU$6,1,0)</f>
        <v>1</v>
      </c>
      <c r="BU147" s="2"/>
      <c r="BV147" s="2"/>
      <c r="BW147" s="3"/>
    </row>
    <row r="148" spans="1:75" x14ac:dyDescent="0.25">
      <c r="A148">
        <f t="shared" ca="1" si="47"/>
        <v>2</v>
      </c>
      <c r="B148" t="str">
        <f t="shared" ca="1" si="48"/>
        <v>Female</v>
      </c>
      <c r="C148">
        <f t="shared" ca="1" si="49"/>
        <v>44</v>
      </c>
      <c r="D148">
        <f t="shared" ca="1" si="50"/>
        <v>1</v>
      </c>
      <c r="E148" t="str">
        <f ca="1">_xll.XLOOKUP(D148,$Y$8:$Y$13,$Z$8:$Z$13)</f>
        <v>Health</v>
      </c>
      <c r="F148">
        <f t="shared" ca="1" si="51"/>
        <v>2</v>
      </c>
      <c r="G148" t="str">
        <f ca="1">_xll.XLOOKUP(F148,$AA$8:$AA$12,$AB$8:$AB$12)</f>
        <v>College</v>
      </c>
      <c r="H148">
        <f t="shared" ca="1" si="45"/>
        <v>2</v>
      </c>
      <c r="I148">
        <f t="shared" ca="1" si="46"/>
        <v>4</v>
      </c>
      <c r="J148">
        <f t="shared" ca="1" si="52"/>
        <v>73533</v>
      </c>
      <c r="K148">
        <f t="shared" ca="1" si="53"/>
        <v>3</v>
      </c>
      <c r="L148" t="str">
        <f ca="1">_xll.XLOOKUP(K148,$AC$8:$AC$17,$AD$8:$AD$17)</f>
        <v>North Legon</v>
      </c>
      <c r="M148">
        <f t="shared" ca="1" si="56"/>
        <v>441198</v>
      </c>
      <c r="N148" s="7">
        <f t="shared" ca="1" si="54"/>
        <v>222157.77123926926</v>
      </c>
      <c r="O148" s="7">
        <f t="shared" ca="1" si="57"/>
        <v>63579.204438133733</v>
      </c>
      <c r="P148">
        <f t="shared" ca="1" si="55"/>
        <v>23240</v>
      </c>
      <c r="Q148" s="7">
        <f t="shared" ca="1" si="58"/>
        <v>54403.610783810553</v>
      </c>
      <c r="R148">
        <f t="shared" ca="1" si="59"/>
        <v>29425.721245749337</v>
      </c>
      <c r="S148" s="7">
        <f t="shared" ca="1" si="60"/>
        <v>534202.92568388314</v>
      </c>
      <c r="T148" s="7">
        <f t="shared" ca="1" si="61"/>
        <v>299801.38202307979</v>
      </c>
      <c r="U148" s="7">
        <f t="shared" ca="1" si="62"/>
        <v>234401.54366080335</v>
      </c>
      <c r="X148" s="1"/>
      <c r="Y148" s="2"/>
      <c r="Z148" s="2"/>
      <c r="AA148" s="2"/>
      <c r="AB148" s="2"/>
      <c r="AC148" s="2"/>
      <c r="AD148" s="2"/>
      <c r="AE148" s="2">
        <f ca="1">IF(Table2[[#This Row],[Gender]]="Male",1,0)</f>
        <v>0</v>
      </c>
      <c r="AF148" s="2">
        <f ca="1">IF(Table2[[#This Row],[Gender]]="Female",1,0)</f>
        <v>1</v>
      </c>
      <c r="AG148" s="2"/>
      <c r="AH148" s="2"/>
      <c r="AI148" s="3"/>
      <c r="AK148" s="1">
        <f ca="1">IF(Table2[[#This Row],[Field of Work]]="Teaching",1,0)</f>
        <v>0</v>
      </c>
      <c r="AL148" s="2">
        <f ca="1">IF(Table2[[#This Row],[Field of Work]]="Agriculture",1,0)</f>
        <v>0</v>
      </c>
      <c r="AM148" s="2">
        <f ca="1">IF(Table2[[#This Row],[Field of Work]]="IT",1,0)</f>
        <v>0</v>
      </c>
      <c r="AN148" s="2">
        <f ca="1">IF(Table2[[#This Row],[Field of Work]]="Construction",1,0)</f>
        <v>0</v>
      </c>
      <c r="AO148" s="2">
        <f ca="1">IF(Table2[[#This Row],[Field of Work]]="Health",1,0)</f>
        <v>1</v>
      </c>
      <c r="AP148" s="2">
        <f ca="1">IF(Table2[[#This Row],[Field of Work]]="General work",1,0)</f>
        <v>0</v>
      </c>
      <c r="AQ148" s="2"/>
      <c r="AR148" s="2"/>
      <c r="AS148" s="2"/>
      <c r="AT148" s="2"/>
      <c r="AU148" s="2"/>
      <c r="AV148" s="3"/>
      <c r="AW148" s="10">
        <f ca="1">IF(Table2[[#This Row],[Residence]]="East Legon",1,0)</f>
        <v>0</v>
      </c>
      <c r="AX148" s="8">
        <f ca="1">IF(Table2[[#This Row],[Residence]]="Trasaco",1,0)</f>
        <v>0</v>
      </c>
      <c r="AY148" s="2">
        <f ca="1">IF(Table2[[#This Row],[Residence]]="North Legon",1,0)</f>
        <v>1</v>
      </c>
      <c r="AZ148" s="2">
        <f ca="1">IF(Table2[[#This Row],[Residence]]="Tema",1,0)</f>
        <v>0</v>
      </c>
      <c r="BA148" s="2">
        <f ca="1">IF(Table2[[#This Row],[Residence]]="Spintex",1,0)</f>
        <v>0</v>
      </c>
      <c r="BB148" s="2">
        <f ca="1">IF(Table2[[#This Row],[Residence]]="Airport Hills",1,0)</f>
        <v>0</v>
      </c>
      <c r="BC148" s="2">
        <f ca="1">IF(Table2[[#This Row],[Residence]]="Oyarifa",1,0)</f>
        <v>0</v>
      </c>
      <c r="BD148" s="2">
        <f ca="1">IF(Table2[[#This Row],[Residence]]="Prampram",1,0)</f>
        <v>0</v>
      </c>
      <c r="BE148" s="2">
        <f ca="1">IF(Table2[[#This Row],[Residence]]="Tse-Addo",1,0)</f>
        <v>0</v>
      </c>
      <c r="BF148" s="2">
        <f ca="1">IF(Table2[[#This Row],[Residence]]="Osu",1,0)</f>
        <v>0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3"/>
      <c r="BR148" s="20">
        <f ca="1">Table2[[#This Row],[Cars Value]]/Table2[[#This Row],[Cars]]</f>
        <v>15894.801109533433</v>
      </c>
      <c r="BS148" s="3"/>
      <c r="BT148" s="1">
        <f ca="1">IF(Table2[[#This Row],[Value of Debts]]&gt;$BU$6,1,0)</f>
        <v>1</v>
      </c>
      <c r="BU148" s="2"/>
      <c r="BV148" s="2"/>
      <c r="BW148" s="3"/>
    </row>
    <row r="149" spans="1:75" x14ac:dyDescent="0.25">
      <c r="A149">
        <f t="shared" ca="1" si="47"/>
        <v>2</v>
      </c>
      <c r="B149" t="str">
        <f t="shared" ca="1" si="48"/>
        <v>Female</v>
      </c>
      <c r="C149">
        <f t="shared" ca="1" si="49"/>
        <v>32</v>
      </c>
      <c r="D149">
        <f t="shared" ca="1" si="50"/>
        <v>4</v>
      </c>
      <c r="E149" t="str">
        <f ca="1">_xll.XLOOKUP(D149,$Y$8:$Y$13,$Z$8:$Z$13)</f>
        <v>IT</v>
      </c>
      <c r="F149">
        <f t="shared" ca="1" si="51"/>
        <v>1</v>
      </c>
      <c r="G149" t="str">
        <f ca="1">_xll.XLOOKUP(F149,$AA$8:$AA$12,$AB$8:$AB$12)</f>
        <v>Highschool</v>
      </c>
      <c r="H149">
        <f t="shared" ca="1" si="45"/>
        <v>4</v>
      </c>
      <c r="I149">
        <f t="shared" ca="1" si="46"/>
        <v>1</v>
      </c>
      <c r="J149">
        <f t="shared" ca="1" si="52"/>
        <v>61950</v>
      </c>
      <c r="K149">
        <f t="shared" ca="1" si="53"/>
        <v>1</v>
      </c>
      <c r="L149" t="str">
        <f ca="1">_xll.XLOOKUP(K149,$AC$8:$AC$17,$AD$8:$AD$17)</f>
        <v>East Legon</v>
      </c>
      <c r="M149">
        <f t="shared" ca="1" si="56"/>
        <v>371700</v>
      </c>
      <c r="N149" s="7">
        <f t="shared" ca="1" si="54"/>
        <v>137927.30962942974</v>
      </c>
      <c r="O149" s="7">
        <f t="shared" ca="1" si="57"/>
        <v>28100.09406442878</v>
      </c>
      <c r="P149">
        <f t="shared" ca="1" si="55"/>
        <v>24494</v>
      </c>
      <c r="Q149" s="7">
        <f t="shared" ca="1" si="58"/>
        <v>73713.648620719134</v>
      </c>
      <c r="R149">
        <f t="shared" ca="1" si="59"/>
        <v>5528.0629769125608</v>
      </c>
      <c r="S149" s="7">
        <f t="shared" ca="1" si="60"/>
        <v>405328.1570413413</v>
      </c>
      <c r="T149" s="7">
        <f t="shared" ca="1" si="61"/>
        <v>236134.95825014886</v>
      </c>
      <c r="U149" s="7">
        <f t="shared" ca="1" si="62"/>
        <v>169193.19879119244</v>
      </c>
      <c r="X149" s="1"/>
      <c r="Y149" s="2"/>
      <c r="Z149" s="2"/>
      <c r="AA149" s="2"/>
      <c r="AB149" s="2"/>
      <c r="AC149" s="2"/>
      <c r="AD149" s="2"/>
      <c r="AE149" s="2">
        <f ca="1">IF(Table2[[#This Row],[Gender]]="Male",1,0)</f>
        <v>0</v>
      </c>
      <c r="AF149" s="2">
        <f ca="1">IF(Table2[[#This Row],[Gender]]="Female",1,0)</f>
        <v>1</v>
      </c>
      <c r="AG149" s="2"/>
      <c r="AH149" s="2"/>
      <c r="AI149" s="3"/>
      <c r="AK149" s="1">
        <f ca="1">IF(Table2[[#This Row],[Field of Work]]="Teaching",1,0)</f>
        <v>0</v>
      </c>
      <c r="AL149" s="2">
        <f ca="1">IF(Table2[[#This Row],[Field of Work]]="Agriculture",1,0)</f>
        <v>0</v>
      </c>
      <c r="AM149" s="2">
        <f ca="1">IF(Table2[[#This Row],[Field of Work]]="IT",1,0)</f>
        <v>1</v>
      </c>
      <c r="AN149" s="2">
        <f ca="1">IF(Table2[[#This Row],[Field of Work]]="Construction",1,0)</f>
        <v>0</v>
      </c>
      <c r="AO149" s="2">
        <f ca="1">IF(Table2[[#This Row],[Field of Work]]="Health",1,0)</f>
        <v>0</v>
      </c>
      <c r="AP149" s="2">
        <f ca="1">IF(Table2[[#This Row],[Field of Work]]="General work",1,0)</f>
        <v>0</v>
      </c>
      <c r="AQ149" s="2"/>
      <c r="AR149" s="2"/>
      <c r="AS149" s="2"/>
      <c r="AT149" s="2"/>
      <c r="AU149" s="2"/>
      <c r="AV149" s="3"/>
      <c r="AW149" s="10">
        <f ca="1">IF(Table2[[#This Row],[Residence]]="East Legon",1,0)</f>
        <v>1</v>
      </c>
      <c r="AX149" s="8">
        <f ca="1">IF(Table2[[#This Row],[Residence]]="Trasaco",1,0)</f>
        <v>0</v>
      </c>
      <c r="AY149" s="2">
        <f ca="1">IF(Table2[[#This Row],[Residence]]="North Legon",1,0)</f>
        <v>0</v>
      </c>
      <c r="AZ149" s="2">
        <f ca="1">IF(Table2[[#This Row],[Residence]]="Tema",1,0)</f>
        <v>0</v>
      </c>
      <c r="BA149" s="2">
        <f ca="1">IF(Table2[[#This Row],[Residence]]="Spintex",1,0)</f>
        <v>0</v>
      </c>
      <c r="BB149" s="2">
        <f ca="1">IF(Table2[[#This Row],[Residence]]="Airport Hills",1,0)</f>
        <v>0</v>
      </c>
      <c r="BC149" s="2">
        <f ca="1">IF(Table2[[#This Row],[Residence]]="Oyarifa",1,0)</f>
        <v>0</v>
      </c>
      <c r="BD149" s="2">
        <f ca="1">IF(Table2[[#This Row],[Residence]]="Prampram",1,0)</f>
        <v>0</v>
      </c>
      <c r="BE149" s="2">
        <f ca="1">IF(Table2[[#This Row],[Residence]]="Tse-Addo",1,0)</f>
        <v>0</v>
      </c>
      <c r="BF149" s="2">
        <f ca="1">IF(Table2[[#This Row],[Residence]]="Osu",1,0)</f>
        <v>0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3"/>
      <c r="BR149" s="20">
        <f ca="1">Table2[[#This Row],[Cars Value]]/Table2[[#This Row],[Cars]]</f>
        <v>28100.09406442878</v>
      </c>
      <c r="BS149" s="3"/>
      <c r="BT149" s="1">
        <f ca="1">IF(Table2[[#This Row],[Value of Debts]]&gt;$BU$6,1,0)</f>
        <v>1</v>
      </c>
      <c r="BU149" s="2"/>
      <c r="BV149" s="2"/>
      <c r="BW149" s="3"/>
    </row>
    <row r="150" spans="1:75" x14ac:dyDescent="0.25">
      <c r="A150">
        <f t="shared" ca="1" si="47"/>
        <v>1</v>
      </c>
      <c r="B150" t="str">
        <f t="shared" ca="1" si="48"/>
        <v>Male</v>
      </c>
      <c r="C150">
        <f t="shared" ca="1" si="49"/>
        <v>35</v>
      </c>
      <c r="D150">
        <f t="shared" ca="1" si="50"/>
        <v>5</v>
      </c>
      <c r="E150" t="str">
        <f ca="1">_xll.XLOOKUP(D150,$Y$8:$Y$13,$Z$8:$Z$13)</f>
        <v>General work</v>
      </c>
      <c r="F150">
        <f t="shared" ca="1" si="51"/>
        <v>4</v>
      </c>
      <c r="G150" t="str">
        <f ca="1">_xll.XLOOKUP(F150,$AA$8:$AA$12,$AB$8:$AB$12)</f>
        <v>Techical</v>
      </c>
      <c r="H150">
        <f t="shared" ca="1" si="45"/>
        <v>0</v>
      </c>
      <c r="I150">
        <f t="shared" ca="1" si="46"/>
        <v>1</v>
      </c>
      <c r="J150">
        <f t="shared" ca="1" si="52"/>
        <v>78594</v>
      </c>
      <c r="K150">
        <f t="shared" ca="1" si="53"/>
        <v>10</v>
      </c>
      <c r="L150" t="str">
        <f ca="1">_xll.XLOOKUP(K150,$AC$8:$AC$17,$AD$8:$AD$17)</f>
        <v>Osu</v>
      </c>
      <c r="M150">
        <f t="shared" ca="1" si="56"/>
        <v>471564</v>
      </c>
      <c r="N150" s="7">
        <f t="shared" ca="1" si="54"/>
        <v>164525.37237846959</v>
      </c>
      <c r="O150" s="7">
        <f t="shared" ca="1" si="57"/>
        <v>57528.265027460715</v>
      </c>
      <c r="P150">
        <f t="shared" ca="1" si="55"/>
        <v>25650</v>
      </c>
      <c r="Q150" s="7">
        <f t="shared" ca="1" si="58"/>
        <v>97785.877081125873</v>
      </c>
      <c r="R150">
        <f t="shared" ca="1" si="59"/>
        <v>1878.4344452758187</v>
      </c>
      <c r="S150" s="7">
        <f t="shared" ca="1" si="60"/>
        <v>530970.69947273657</v>
      </c>
      <c r="T150" s="7">
        <f t="shared" ca="1" si="61"/>
        <v>287961.24945959548</v>
      </c>
      <c r="U150" s="7">
        <f t="shared" ca="1" si="62"/>
        <v>243009.45001314109</v>
      </c>
      <c r="X150" s="1"/>
      <c r="Y150" s="2"/>
      <c r="Z150" s="2"/>
      <c r="AA150" s="2"/>
      <c r="AB150" s="2"/>
      <c r="AC150" s="2"/>
      <c r="AD150" s="2"/>
      <c r="AE150" s="2">
        <f ca="1">IF(Table2[[#This Row],[Gender]]="Male",1,0)</f>
        <v>1</v>
      </c>
      <c r="AF150" s="2">
        <f ca="1">IF(Table2[[#This Row],[Gender]]="Female",1,0)</f>
        <v>0</v>
      </c>
      <c r="AG150" s="2"/>
      <c r="AH150" s="2"/>
      <c r="AI150" s="3"/>
      <c r="AK150" s="1">
        <f ca="1">IF(Table2[[#This Row],[Field of Work]]="Teaching",1,0)</f>
        <v>0</v>
      </c>
      <c r="AL150" s="2">
        <f ca="1">IF(Table2[[#This Row],[Field of Work]]="Agriculture",1,0)</f>
        <v>0</v>
      </c>
      <c r="AM150" s="2">
        <f ca="1">IF(Table2[[#This Row],[Field of Work]]="IT",1,0)</f>
        <v>0</v>
      </c>
      <c r="AN150" s="2">
        <f ca="1">IF(Table2[[#This Row],[Field of Work]]="Construction",1,0)</f>
        <v>0</v>
      </c>
      <c r="AO150" s="2">
        <f ca="1">IF(Table2[[#This Row],[Field of Work]]="Health",1,0)</f>
        <v>0</v>
      </c>
      <c r="AP150" s="2">
        <f ca="1">IF(Table2[[#This Row],[Field of Work]]="General work",1,0)</f>
        <v>1</v>
      </c>
      <c r="AQ150" s="2"/>
      <c r="AR150" s="2"/>
      <c r="AS150" s="2"/>
      <c r="AT150" s="2"/>
      <c r="AU150" s="2"/>
      <c r="AV150" s="3"/>
      <c r="AW150" s="10">
        <f ca="1">IF(Table2[[#This Row],[Residence]]="East Legon",1,0)</f>
        <v>0</v>
      </c>
      <c r="AX150" s="8">
        <f ca="1">IF(Table2[[#This Row],[Residence]]="Trasaco",1,0)</f>
        <v>0</v>
      </c>
      <c r="AY150" s="2">
        <f ca="1">IF(Table2[[#This Row],[Residence]]="North Legon",1,0)</f>
        <v>0</v>
      </c>
      <c r="AZ150" s="2">
        <f ca="1">IF(Table2[[#This Row],[Residence]]="Tema",1,0)</f>
        <v>0</v>
      </c>
      <c r="BA150" s="2">
        <f ca="1">IF(Table2[[#This Row],[Residence]]="Spintex",1,0)</f>
        <v>0</v>
      </c>
      <c r="BB150" s="2">
        <f ca="1">IF(Table2[[#This Row],[Residence]]="Airport Hills",1,0)</f>
        <v>0</v>
      </c>
      <c r="BC150" s="2">
        <f ca="1">IF(Table2[[#This Row],[Residence]]="Oyarifa",1,0)</f>
        <v>0</v>
      </c>
      <c r="BD150" s="2">
        <f ca="1">IF(Table2[[#This Row],[Residence]]="Prampram",1,0)</f>
        <v>0</v>
      </c>
      <c r="BE150" s="2">
        <f ca="1">IF(Table2[[#This Row],[Residence]]="Tse-Addo",1,0)</f>
        <v>0</v>
      </c>
      <c r="BF150" s="2">
        <f ca="1">IF(Table2[[#This Row],[Residence]]="Osu",1,0)</f>
        <v>1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3"/>
      <c r="BR150" s="20">
        <f ca="1">Table2[[#This Row],[Cars Value]]/Table2[[#This Row],[Cars]]</f>
        <v>57528.265027460715</v>
      </c>
      <c r="BS150" s="3"/>
      <c r="BT150" s="1">
        <f ca="1">IF(Table2[[#This Row],[Value of Debts]]&gt;$BU$6,1,0)</f>
        <v>1</v>
      </c>
      <c r="BU150" s="2"/>
      <c r="BV150" s="2"/>
      <c r="BW150" s="3"/>
    </row>
    <row r="151" spans="1:75" x14ac:dyDescent="0.25">
      <c r="A151">
        <f t="shared" ca="1" si="47"/>
        <v>1</v>
      </c>
      <c r="B151" t="str">
        <f t="shared" ca="1" si="48"/>
        <v>Male</v>
      </c>
      <c r="C151">
        <f t="shared" ca="1" si="49"/>
        <v>30</v>
      </c>
      <c r="D151">
        <f t="shared" ca="1" si="50"/>
        <v>4</v>
      </c>
      <c r="E151" t="str">
        <f ca="1">_xll.XLOOKUP(D151,$Y$8:$Y$13,$Z$8:$Z$13)</f>
        <v>IT</v>
      </c>
      <c r="F151">
        <f t="shared" ca="1" si="51"/>
        <v>2</v>
      </c>
      <c r="G151" t="str">
        <f ca="1">_xll.XLOOKUP(F151,$AA$8:$AA$12,$AB$8:$AB$12)</f>
        <v>College</v>
      </c>
      <c r="H151">
        <f t="shared" ca="1" si="45"/>
        <v>2</v>
      </c>
      <c r="I151">
        <f t="shared" ca="1" si="46"/>
        <v>3</v>
      </c>
      <c r="J151">
        <f t="shared" ca="1" si="52"/>
        <v>78299</v>
      </c>
      <c r="K151">
        <f t="shared" ca="1" si="53"/>
        <v>1</v>
      </c>
      <c r="L151" t="str">
        <f ca="1">_xll.XLOOKUP(K151,$AC$8:$AC$17,$AD$8:$AD$17)</f>
        <v>East Legon</v>
      </c>
      <c r="M151">
        <f t="shared" ca="1" si="56"/>
        <v>313196</v>
      </c>
      <c r="N151" s="7">
        <f t="shared" ca="1" si="54"/>
        <v>46291.759418204558</v>
      </c>
      <c r="O151" s="7">
        <f t="shared" ca="1" si="57"/>
        <v>49969.413635909717</v>
      </c>
      <c r="P151">
        <f t="shared" ca="1" si="55"/>
        <v>24553</v>
      </c>
      <c r="Q151" s="7">
        <f t="shared" ca="1" si="58"/>
        <v>59982.583548579329</v>
      </c>
      <c r="R151">
        <f t="shared" ca="1" si="59"/>
        <v>94746.752239369918</v>
      </c>
      <c r="S151" s="7">
        <f t="shared" ca="1" si="60"/>
        <v>457912.16587527964</v>
      </c>
      <c r="T151" s="7">
        <f t="shared" ca="1" si="61"/>
        <v>130827.34296678388</v>
      </c>
      <c r="U151" s="7">
        <f t="shared" ca="1" si="62"/>
        <v>327084.82290849579</v>
      </c>
      <c r="X151" s="1"/>
      <c r="Y151" s="2"/>
      <c r="Z151" s="2"/>
      <c r="AA151" s="2"/>
      <c r="AB151" s="2"/>
      <c r="AC151" s="2"/>
      <c r="AD151" s="2"/>
      <c r="AE151" s="2">
        <f ca="1">IF(Table2[[#This Row],[Gender]]="Male",1,0)</f>
        <v>1</v>
      </c>
      <c r="AF151" s="2">
        <f ca="1">IF(Table2[[#This Row],[Gender]]="Female",1,0)</f>
        <v>0</v>
      </c>
      <c r="AG151" s="2"/>
      <c r="AH151" s="2"/>
      <c r="AI151" s="3"/>
      <c r="AK151" s="1">
        <f ca="1">IF(Table2[[#This Row],[Field of Work]]="Teaching",1,0)</f>
        <v>0</v>
      </c>
      <c r="AL151" s="2">
        <f ca="1">IF(Table2[[#This Row],[Field of Work]]="Agriculture",1,0)</f>
        <v>0</v>
      </c>
      <c r="AM151" s="2">
        <f ca="1">IF(Table2[[#This Row],[Field of Work]]="IT",1,0)</f>
        <v>1</v>
      </c>
      <c r="AN151" s="2">
        <f ca="1">IF(Table2[[#This Row],[Field of Work]]="Construction",1,0)</f>
        <v>0</v>
      </c>
      <c r="AO151" s="2">
        <f ca="1">IF(Table2[[#This Row],[Field of Work]]="Health",1,0)</f>
        <v>0</v>
      </c>
      <c r="AP151" s="2">
        <f ca="1">IF(Table2[[#This Row],[Field of Work]]="General work",1,0)</f>
        <v>0</v>
      </c>
      <c r="AQ151" s="2"/>
      <c r="AR151" s="2"/>
      <c r="AS151" s="2"/>
      <c r="AT151" s="2"/>
      <c r="AU151" s="2"/>
      <c r="AV151" s="3"/>
      <c r="AW151" s="10">
        <f ca="1">IF(Table2[[#This Row],[Residence]]="East Legon",1,0)</f>
        <v>1</v>
      </c>
      <c r="AX151" s="8">
        <f ca="1">IF(Table2[[#This Row],[Residence]]="Trasaco",1,0)</f>
        <v>0</v>
      </c>
      <c r="AY151" s="2">
        <f ca="1">IF(Table2[[#This Row],[Residence]]="North Legon",1,0)</f>
        <v>0</v>
      </c>
      <c r="AZ151" s="2">
        <f ca="1">IF(Table2[[#This Row],[Residence]]="Tema",1,0)</f>
        <v>0</v>
      </c>
      <c r="BA151" s="2">
        <f ca="1">IF(Table2[[#This Row],[Residence]]="Spintex",1,0)</f>
        <v>0</v>
      </c>
      <c r="BB151" s="2">
        <f ca="1">IF(Table2[[#This Row],[Residence]]="Airport Hills",1,0)</f>
        <v>0</v>
      </c>
      <c r="BC151" s="2">
        <f ca="1">IF(Table2[[#This Row],[Residence]]="Oyarifa",1,0)</f>
        <v>0</v>
      </c>
      <c r="BD151" s="2">
        <f ca="1">IF(Table2[[#This Row],[Residence]]="Prampram",1,0)</f>
        <v>0</v>
      </c>
      <c r="BE151" s="2">
        <f ca="1">IF(Table2[[#This Row],[Residence]]="Tse-Addo",1,0)</f>
        <v>0</v>
      </c>
      <c r="BF151" s="2">
        <f ca="1">IF(Table2[[#This Row],[Residence]]="Osu",1,0)</f>
        <v>0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3"/>
      <c r="BR151" s="20">
        <f ca="1">Table2[[#This Row],[Cars Value]]/Table2[[#This Row],[Cars]]</f>
        <v>16656.471211969907</v>
      </c>
      <c r="BS151" s="3"/>
      <c r="BT151" s="1">
        <f ca="1">IF(Table2[[#This Row],[Value of Debts]]&gt;$BU$6,1,0)</f>
        <v>1</v>
      </c>
      <c r="BU151" s="2"/>
      <c r="BV151" s="2"/>
      <c r="BW151" s="3"/>
    </row>
    <row r="152" spans="1:75" x14ac:dyDescent="0.25">
      <c r="A152">
        <f t="shared" ca="1" si="47"/>
        <v>2</v>
      </c>
      <c r="B152" t="str">
        <f t="shared" ca="1" si="48"/>
        <v>Female</v>
      </c>
      <c r="C152">
        <f t="shared" ca="1" si="49"/>
        <v>30</v>
      </c>
      <c r="D152">
        <f t="shared" ca="1" si="50"/>
        <v>6</v>
      </c>
      <c r="E152" t="str">
        <f ca="1">_xll.XLOOKUP(D152,$Y$8:$Y$13,$Z$8:$Z$13)</f>
        <v>Agriculture</v>
      </c>
      <c r="F152">
        <f t="shared" ca="1" si="51"/>
        <v>1</v>
      </c>
      <c r="G152" t="str">
        <f ca="1">_xll.XLOOKUP(F152,$AA$8:$AA$12,$AB$8:$AB$12)</f>
        <v>Highschool</v>
      </c>
      <c r="H152">
        <f t="shared" ref="H152:H215" ca="1" si="63">RANDBETWEEN(0,4)</f>
        <v>3</v>
      </c>
      <c r="I152">
        <f t="shared" ca="1" si="46"/>
        <v>4</v>
      </c>
      <c r="J152">
        <f t="shared" ca="1" si="52"/>
        <v>80442</v>
      </c>
      <c r="K152">
        <f t="shared" ca="1" si="53"/>
        <v>5</v>
      </c>
      <c r="L152" t="str">
        <f ca="1">_xll.XLOOKUP(K152,$AC$8:$AC$17,$AD$8:$AD$17)</f>
        <v>Airport Hills</v>
      </c>
      <c r="M152">
        <f t="shared" ca="1" si="56"/>
        <v>482652</v>
      </c>
      <c r="N152" s="7">
        <f t="shared" ca="1" si="54"/>
        <v>170231.19568201661</v>
      </c>
      <c r="O152" s="7">
        <f t="shared" ca="1" si="57"/>
        <v>266214.71479551995</v>
      </c>
      <c r="P152">
        <f t="shared" ca="1" si="55"/>
        <v>177117</v>
      </c>
      <c r="Q152" s="7">
        <f t="shared" ca="1" si="58"/>
        <v>151629.61536187888</v>
      </c>
      <c r="R152">
        <f t="shared" ca="1" si="59"/>
        <v>71652.378298435491</v>
      </c>
      <c r="S152" s="7">
        <f t="shared" ca="1" si="60"/>
        <v>820519.09309395542</v>
      </c>
      <c r="T152" s="7">
        <f t="shared" ca="1" si="61"/>
        <v>498977.81104389549</v>
      </c>
      <c r="U152" s="7">
        <f t="shared" ca="1" si="62"/>
        <v>321541.28205005993</v>
      </c>
      <c r="X152" s="1"/>
      <c r="Y152" s="2"/>
      <c r="Z152" s="2"/>
      <c r="AA152" s="2"/>
      <c r="AB152" s="2"/>
      <c r="AC152" s="2"/>
      <c r="AD152" s="2"/>
      <c r="AE152" s="2">
        <f ca="1">IF(Table2[[#This Row],[Gender]]="Male",1,0)</f>
        <v>0</v>
      </c>
      <c r="AF152" s="2">
        <f ca="1">IF(Table2[[#This Row],[Gender]]="Female",1,0)</f>
        <v>1</v>
      </c>
      <c r="AG152" s="2"/>
      <c r="AH152" s="2"/>
      <c r="AI152" s="3"/>
      <c r="AK152" s="1">
        <f ca="1">IF(Table2[[#This Row],[Field of Work]]="Teaching",1,0)</f>
        <v>0</v>
      </c>
      <c r="AL152" s="2">
        <f ca="1">IF(Table2[[#This Row],[Field of Work]]="Agriculture",1,0)</f>
        <v>1</v>
      </c>
      <c r="AM152" s="2">
        <f ca="1">IF(Table2[[#This Row],[Field of Work]]="IT",1,0)</f>
        <v>0</v>
      </c>
      <c r="AN152" s="2">
        <f ca="1">IF(Table2[[#This Row],[Field of Work]]="Construction",1,0)</f>
        <v>0</v>
      </c>
      <c r="AO152" s="2">
        <f ca="1">IF(Table2[[#This Row],[Field of Work]]="Health",1,0)</f>
        <v>0</v>
      </c>
      <c r="AP152" s="2">
        <f ca="1">IF(Table2[[#This Row],[Field of Work]]="General work",1,0)</f>
        <v>0</v>
      </c>
      <c r="AQ152" s="2"/>
      <c r="AR152" s="2"/>
      <c r="AS152" s="2"/>
      <c r="AT152" s="2"/>
      <c r="AU152" s="2"/>
      <c r="AV152" s="3"/>
      <c r="AW152" s="10">
        <f ca="1">IF(Table2[[#This Row],[Residence]]="East Legon",1,0)</f>
        <v>0</v>
      </c>
      <c r="AX152" s="8">
        <f ca="1">IF(Table2[[#This Row],[Residence]]="Trasaco",1,0)</f>
        <v>0</v>
      </c>
      <c r="AY152" s="2">
        <f ca="1">IF(Table2[[#This Row],[Residence]]="North Legon",1,0)</f>
        <v>0</v>
      </c>
      <c r="AZ152" s="2">
        <f ca="1">IF(Table2[[#This Row],[Residence]]="Tema",1,0)</f>
        <v>0</v>
      </c>
      <c r="BA152" s="2">
        <f ca="1">IF(Table2[[#This Row],[Residence]]="Spintex",1,0)</f>
        <v>0</v>
      </c>
      <c r="BB152" s="2">
        <f ca="1">IF(Table2[[#This Row],[Residence]]="Airport Hills",1,0)</f>
        <v>1</v>
      </c>
      <c r="BC152" s="2">
        <f ca="1">IF(Table2[[#This Row],[Residence]]="Oyarifa",1,0)</f>
        <v>0</v>
      </c>
      <c r="BD152" s="2">
        <f ca="1">IF(Table2[[#This Row],[Residence]]="Prampram",1,0)</f>
        <v>0</v>
      </c>
      <c r="BE152" s="2">
        <f ca="1">IF(Table2[[#This Row],[Residence]]="Tse-Addo",1,0)</f>
        <v>0</v>
      </c>
      <c r="BF152" s="2">
        <f ca="1">IF(Table2[[#This Row],[Residence]]="Osu",1,0)</f>
        <v>0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3"/>
      <c r="BR152" s="20">
        <f ca="1">Table2[[#This Row],[Cars Value]]/Table2[[#This Row],[Cars]]</f>
        <v>66553.678698879987</v>
      </c>
      <c r="BS152" s="3"/>
      <c r="BT152" s="1">
        <f ca="1">IF(Table2[[#This Row],[Value of Debts]]&gt;$BU$6,1,0)</f>
        <v>1</v>
      </c>
      <c r="BU152" s="2"/>
      <c r="BV152" s="2"/>
      <c r="BW152" s="3"/>
    </row>
    <row r="153" spans="1:75" x14ac:dyDescent="0.25">
      <c r="A153">
        <f t="shared" ca="1" si="47"/>
        <v>1</v>
      </c>
      <c r="B153" t="str">
        <f t="shared" ca="1" si="48"/>
        <v>Male</v>
      </c>
      <c r="C153">
        <f t="shared" ca="1" si="49"/>
        <v>49</v>
      </c>
      <c r="D153">
        <f t="shared" ca="1" si="50"/>
        <v>2</v>
      </c>
      <c r="E153" t="str">
        <f ca="1">_xll.XLOOKUP(D153,$Y$8:$Y$13,$Z$8:$Z$13)</f>
        <v>Construction</v>
      </c>
      <c r="F153">
        <f t="shared" ca="1" si="51"/>
        <v>4</v>
      </c>
      <c r="G153" t="str">
        <f ca="1">_xll.XLOOKUP(F153,$AA$8:$AA$12,$AB$8:$AB$12)</f>
        <v>Techical</v>
      </c>
      <c r="H153">
        <f t="shared" ca="1" si="63"/>
        <v>1</v>
      </c>
      <c r="I153">
        <f t="shared" ca="1" si="46"/>
        <v>1</v>
      </c>
      <c r="J153">
        <f t="shared" ca="1" si="52"/>
        <v>79529</v>
      </c>
      <c r="K153">
        <f t="shared" ca="1" si="53"/>
        <v>9</v>
      </c>
      <c r="L153" t="str">
        <f ca="1">_xll.XLOOKUP(K153,$AC$8:$AC$17,$AD$8:$AD$17)</f>
        <v>Prampram</v>
      </c>
      <c r="M153">
        <f t="shared" ca="1" si="56"/>
        <v>318116</v>
      </c>
      <c r="N153" s="7">
        <f t="shared" ca="1" si="54"/>
        <v>35764.237966734967</v>
      </c>
      <c r="O153" s="7">
        <f t="shared" ca="1" si="57"/>
        <v>74985.399730464254</v>
      </c>
      <c r="P153">
        <f t="shared" ca="1" si="55"/>
        <v>5658</v>
      </c>
      <c r="Q153" s="7">
        <f t="shared" ca="1" si="58"/>
        <v>347.12237975850712</v>
      </c>
      <c r="R153">
        <f t="shared" ca="1" si="59"/>
        <v>63824.353426709735</v>
      </c>
      <c r="S153" s="7">
        <f t="shared" ca="1" si="60"/>
        <v>456925.75315717398</v>
      </c>
      <c r="T153" s="7">
        <f t="shared" ca="1" si="61"/>
        <v>41769.360346493471</v>
      </c>
      <c r="U153" s="7">
        <f t="shared" ca="1" si="62"/>
        <v>415156.3928106805</v>
      </c>
      <c r="X153" s="1"/>
      <c r="Y153" s="2"/>
      <c r="Z153" s="2"/>
      <c r="AA153" s="2"/>
      <c r="AB153" s="2"/>
      <c r="AC153" s="2"/>
      <c r="AD153" s="2"/>
      <c r="AE153" s="2">
        <f ca="1">IF(Table2[[#This Row],[Gender]]="Male",1,0)</f>
        <v>1</v>
      </c>
      <c r="AF153" s="2">
        <f ca="1">IF(Table2[[#This Row],[Gender]]="Female",1,0)</f>
        <v>0</v>
      </c>
      <c r="AG153" s="2"/>
      <c r="AH153" s="2"/>
      <c r="AI153" s="3"/>
      <c r="AK153" s="1">
        <f ca="1">IF(Table2[[#This Row],[Field of Work]]="Teaching",1,0)</f>
        <v>0</v>
      </c>
      <c r="AL153" s="2">
        <f ca="1">IF(Table2[[#This Row],[Field of Work]]="Agriculture",1,0)</f>
        <v>0</v>
      </c>
      <c r="AM153" s="2">
        <f ca="1">IF(Table2[[#This Row],[Field of Work]]="IT",1,0)</f>
        <v>0</v>
      </c>
      <c r="AN153" s="2">
        <f ca="1">IF(Table2[[#This Row],[Field of Work]]="Construction",1,0)</f>
        <v>1</v>
      </c>
      <c r="AO153" s="2">
        <f ca="1">IF(Table2[[#This Row],[Field of Work]]="Health",1,0)</f>
        <v>0</v>
      </c>
      <c r="AP153" s="2">
        <f ca="1">IF(Table2[[#This Row],[Field of Work]]="General work",1,0)</f>
        <v>0</v>
      </c>
      <c r="AQ153" s="2"/>
      <c r="AR153" s="2"/>
      <c r="AS153" s="2"/>
      <c r="AT153" s="2"/>
      <c r="AU153" s="2"/>
      <c r="AV153" s="3"/>
      <c r="AW153" s="10">
        <f ca="1">IF(Table2[[#This Row],[Residence]]="East Legon",1,0)</f>
        <v>0</v>
      </c>
      <c r="AX153" s="8">
        <f ca="1">IF(Table2[[#This Row],[Residence]]="Trasaco",1,0)</f>
        <v>0</v>
      </c>
      <c r="AY153" s="2">
        <f ca="1">IF(Table2[[#This Row],[Residence]]="North Legon",1,0)</f>
        <v>0</v>
      </c>
      <c r="AZ153" s="2">
        <f ca="1">IF(Table2[[#This Row],[Residence]]="Tema",1,0)</f>
        <v>0</v>
      </c>
      <c r="BA153" s="2">
        <f ca="1">IF(Table2[[#This Row],[Residence]]="Spintex",1,0)</f>
        <v>0</v>
      </c>
      <c r="BB153" s="2">
        <f ca="1">IF(Table2[[#This Row],[Residence]]="Airport Hills",1,0)</f>
        <v>0</v>
      </c>
      <c r="BC153" s="2">
        <f ca="1">IF(Table2[[#This Row],[Residence]]="Oyarifa",1,0)</f>
        <v>0</v>
      </c>
      <c r="BD153" s="2">
        <f ca="1">IF(Table2[[#This Row],[Residence]]="Prampram",1,0)</f>
        <v>1</v>
      </c>
      <c r="BE153" s="2">
        <f ca="1">IF(Table2[[#This Row],[Residence]]="Tse-Addo",1,0)</f>
        <v>0</v>
      </c>
      <c r="BF153" s="2">
        <f ca="1">IF(Table2[[#This Row],[Residence]]="Osu",1,0)</f>
        <v>0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3"/>
      <c r="BR153" s="20">
        <f ca="1">Table2[[#This Row],[Cars Value]]/Table2[[#This Row],[Cars]]</f>
        <v>74985.399730464254</v>
      </c>
      <c r="BS153" s="3"/>
      <c r="BT153" s="1">
        <f ca="1">IF(Table2[[#This Row],[Value of Debts]]&gt;$BU$6,1,0)</f>
        <v>0</v>
      </c>
      <c r="BU153" s="2"/>
      <c r="BV153" s="2"/>
      <c r="BW153" s="3"/>
    </row>
    <row r="154" spans="1:75" x14ac:dyDescent="0.25">
      <c r="A154">
        <f t="shared" ca="1" si="47"/>
        <v>1</v>
      </c>
      <c r="B154" t="str">
        <f t="shared" ca="1" si="48"/>
        <v>Male</v>
      </c>
      <c r="C154">
        <f t="shared" ca="1" si="49"/>
        <v>46</v>
      </c>
      <c r="D154">
        <f t="shared" ca="1" si="50"/>
        <v>1</v>
      </c>
      <c r="E154" t="str">
        <f ca="1">_xll.XLOOKUP(D154,$Y$8:$Y$13,$Z$8:$Z$13)</f>
        <v>Health</v>
      </c>
      <c r="F154">
        <f t="shared" ca="1" si="51"/>
        <v>1</v>
      </c>
      <c r="G154" t="str">
        <f ca="1">_xll.XLOOKUP(F154,$AA$8:$AA$12,$AB$8:$AB$12)</f>
        <v>Highschool</v>
      </c>
      <c r="H154">
        <f t="shared" ca="1" si="63"/>
        <v>3</v>
      </c>
      <c r="I154">
        <f t="shared" ca="1" si="46"/>
        <v>2</v>
      </c>
      <c r="J154">
        <f t="shared" ca="1" si="52"/>
        <v>72068</v>
      </c>
      <c r="K154">
        <f t="shared" ca="1" si="53"/>
        <v>9</v>
      </c>
      <c r="L154" t="str">
        <f ca="1">_xll.XLOOKUP(K154,$AC$8:$AC$17,$AD$8:$AD$17)</f>
        <v>Prampram</v>
      </c>
      <c r="M154">
        <f t="shared" ca="1" si="56"/>
        <v>216204</v>
      </c>
      <c r="N154" s="7">
        <f t="shared" ca="1" si="54"/>
        <v>76140.134869224305</v>
      </c>
      <c r="O154" s="7">
        <f t="shared" ca="1" si="57"/>
        <v>39823.569312227213</v>
      </c>
      <c r="P154">
        <f t="shared" ca="1" si="55"/>
        <v>12246</v>
      </c>
      <c r="Q154" s="7">
        <f t="shared" ca="1" si="58"/>
        <v>39087.265852703684</v>
      </c>
      <c r="R154">
        <f t="shared" ca="1" si="59"/>
        <v>30558.727772888014</v>
      </c>
      <c r="S154" s="7">
        <f t="shared" ca="1" si="60"/>
        <v>286586.29708511522</v>
      </c>
      <c r="T154" s="7">
        <f t="shared" ca="1" si="61"/>
        <v>127473.40072192799</v>
      </c>
      <c r="U154" s="7">
        <f t="shared" ca="1" si="62"/>
        <v>159112.89636318723</v>
      </c>
      <c r="X154" s="1"/>
      <c r="Y154" s="2"/>
      <c r="Z154" s="2"/>
      <c r="AA154" s="2"/>
      <c r="AB154" s="2"/>
      <c r="AC154" s="2"/>
      <c r="AD154" s="2"/>
      <c r="AE154" s="2">
        <f ca="1">IF(Table2[[#This Row],[Gender]]="Male",1,0)</f>
        <v>1</v>
      </c>
      <c r="AF154" s="2">
        <f ca="1">IF(Table2[[#This Row],[Gender]]="Female",1,0)</f>
        <v>0</v>
      </c>
      <c r="AG154" s="2"/>
      <c r="AH154" s="2"/>
      <c r="AI154" s="3"/>
      <c r="AK154" s="1">
        <f ca="1">IF(Table2[[#This Row],[Field of Work]]="Teaching",1,0)</f>
        <v>0</v>
      </c>
      <c r="AL154" s="2">
        <f ca="1">IF(Table2[[#This Row],[Field of Work]]="Agriculture",1,0)</f>
        <v>0</v>
      </c>
      <c r="AM154" s="2">
        <f ca="1">IF(Table2[[#This Row],[Field of Work]]="IT",1,0)</f>
        <v>0</v>
      </c>
      <c r="AN154" s="2">
        <f ca="1">IF(Table2[[#This Row],[Field of Work]]="Construction",1,0)</f>
        <v>0</v>
      </c>
      <c r="AO154" s="2">
        <f ca="1">IF(Table2[[#This Row],[Field of Work]]="Health",1,0)</f>
        <v>1</v>
      </c>
      <c r="AP154" s="2">
        <f ca="1">IF(Table2[[#This Row],[Field of Work]]="General work",1,0)</f>
        <v>0</v>
      </c>
      <c r="AQ154" s="2"/>
      <c r="AR154" s="2"/>
      <c r="AS154" s="2"/>
      <c r="AT154" s="2"/>
      <c r="AU154" s="2"/>
      <c r="AV154" s="3"/>
      <c r="AW154" s="10">
        <f ca="1">IF(Table2[[#This Row],[Residence]]="East Legon",1,0)</f>
        <v>0</v>
      </c>
      <c r="AX154" s="8">
        <f ca="1">IF(Table2[[#This Row],[Residence]]="Trasaco",1,0)</f>
        <v>0</v>
      </c>
      <c r="AY154" s="2">
        <f ca="1">IF(Table2[[#This Row],[Residence]]="North Legon",1,0)</f>
        <v>0</v>
      </c>
      <c r="AZ154" s="2">
        <f ca="1">IF(Table2[[#This Row],[Residence]]="Tema",1,0)</f>
        <v>0</v>
      </c>
      <c r="BA154" s="2">
        <f ca="1">IF(Table2[[#This Row],[Residence]]="Spintex",1,0)</f>
        <v>0</v>
      </c>
      <c r="BB154" s="2">
        <f ca="1">IF(Table2[[#This Row],[Residence]]="Airport Hills",1,0)</f>
        <v>0</v>
      </c>
      <c r="BC154" s="2">
        <f ca="1">IF(Table2[[#This Row],[Residence]]="Oyarifa",1,0)</f>
        <v>0</v>
      </c>
      <c r="BD154" s="2">
        <f ca="1">IF(Table2[[#This Row],[Residence]]="Prampram",1,0)</f>
        <v>1</v>
      </c>
      <c r="BE154" s="2">
        <f ca="1">IF(Table2[[#This Row],[Residence]]="Tse-Addo",1,0)</f>
        <v>0</v>
      </c>
      <c r="BF154" s="2">
        <f ca="1">IF(Table2[[#This Row],[Residence]]="Osu",1,0)</f>
        <v>0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3"/>
      <c r="BR154" s="20">
        <f ca="1">Table2[[#This Row],[Cars Value]]/Table2[[#This Row],[Cars]]</f>
        <v>19911.784656113607</v>
      </c>
      <c r="BS154" s="3"/>
      <c r="BT154" s="1">
        <f ca="1">IF(Table2[[#This Row],[Value of Debts]]&gt;$BU$6,1,0)</f>
        <v>1</v>
      </c>
      <c r="BU154" s="2"/>
      <c r="BV154" s="2"/>
      <c r="BW154" s="3"/>
    </row>
    <row r="155" spans="1:75" x14ac:dyDescent="0.25">
      <c r="A155">
        <f t="shared" ca="1" si="47"/>
        <v>1</v>
      </c>
      <c r="B155" t="str">
        <f t="shared" ca="1" si="48"/>
        <v>Male</v>
      </c>
      <c r="C155">
        <f t="shared" ca="1" si="49"/>
        <v>46</v>
      </c>
      <c r="D155">
        <f t="shared" ca="1" si="50"/>
        <v>5</v>
      </c>
      <c r="E155" t="str">
        <f ca="1">_xll.XLOOKUP(D155,$Y$8:$Y$13,$Z$8:$Z$13)</f>
        <v>General work</v>
      </c>
      <c r="F155">
        <f t="shared" ca="1" si="51"/>
        <v>1</v>
      </c>
      <c r="G155" t="str">
        <f ca="1">_xll.XLOOKUP(F155,$AA$8:$AA$12,$AB$8:$AB$12)</f>
        <v>Highschool</v>
      </c>
      <c r="H155">
        <f t="shared" ca="1" si="63"/>
        <v>0</v>
      </c>
      <c r="I155">
        <f t="shared" ca="1" si="46"/>
        <v>4</v>
      </c>
      <c r="J155">
        <f t="shared" ca="1" si="52"/>
        <v>78150</v>
      </c>
      <c r="K155">
        <f t="shared" ca="1" si="53"/>
        <v>7</v>
      </c>
      <c r="L155" t="str">
        <f ca="1">_xll.XLOOKUP(K155,$AC$8:$AC$17,$AD$8:$AD$17)</f>
        <v>Tema</v>
      </c>
      <c r="M155">
        <f t="shared" ca="1" si="56"/>
        <v>390750</v>
      </c>
      <c r="N155" s="7">
        <f t="shared" ca="1" si="54"/>
        <v>103955.69911663813</v>
      </c>
      <c r="O155" s="7">
        <f t="shared" ca="1" si="57"/>
        <v>96237.508113195159</v>
      </c>
      <c r="P155">
        <f t="shared" ca="1" si="55"/>
        <v>32521</v>
      </c>
      <c r="Q155" s="7">
        <f t="shared" ca="1" si="58"/>
        <v>42256.498365654741</v>
      </c>
      <c r="R155">
        <f t="shared" ca="1" si="59"/>
        <v>83350.317318545043</v>
      </c>
      <c r="S155" s="7">
        <f t="shared" ca="1" si="60"/>
        <v>570337.82543174026</v>
      </c>
      <c r="T155" s="7">
        <f t="shared" ca="1" si="61"/>
        <v>178733.19748229289</v>
      </c>
      <c r="U155" s="7">
        <f t="shared" ca="1" si="62"/>
        <v>391604.62794944737</v>
      </c>
      <c r="X155" s="1"/>
      <c r="Y155" s="2"/>
      <c r="Z155" s="2"/>
      <c r="AA155" s="2"/>
      <c r="AB155" s="2"/>
      <c r="AC155" s="2"/>
      <c r="AD155" s="2"/>
      <c r="AE155" s="2">
        <f ca="1">IF(Table2[[#This Row],[Gender]]="Male",1,0)</f>
        <v>1</v>
      </c>
      <c r="AF155" s="2">
        <f ca="1">IF(Table2[[#This Row],[Gender]]="Female",1,0)</f>
        <v>0</v>
      </c>
      <c r="AG155" s="2"/>
      <c r="AH155" s="2"/>
      <c r="AI155" s="3"/>
      <c r="AK155" s="1">
        <f ca="1">IF(Table2[[#This Row],[Field of Work]]="Teaching",1,0)</f>
        <v>0</v>
      </c>
      <c r="AL155" s="2">
        <f ca="1">IF(Table2[[#This Row],[Field of Work]]="Agriculture",1,0)</f>
        <v>0</v>
      </c>
      <c r="AM155" s="2">
        <f ca="1">IF(Table2[[#This Row],[Field of Work]]="IT",1,0)</f>
        <v>0</v>
      </c>
      <c r="AN155" s="2">
        <f ca="1">IF(Table2[[#This Row],[Field of Work]]="Construction",1,0)</f>
        <v>0</v>
      </c>
      <c r="AO155" s="2">
        <f ca="1">IF(Table2[[#This Row],[Field of Work]]="Health",1,0)</f>
        <v>0</v>
      </c>
      <c r="AP155" s="2">
        <f ca="1">IF(Table2[[#This Row],[Field of Work]]="General work",1,0)</f>
        <v>1</v>
      </c>
      <c r="AQ155" s="2"/>
      <c r="AR155" s="2"/>
      <c r="AS155" s="2"/>
      <c r="AT155" s="2"/>
      <c r="AU155" s="2"/>
      <c r="AV155" s="3"/>
      <c r="AW155" s="10">
        <f ca="1">IF(Table2[[#This Row],[Residence]]="East Legon",1,0)</f>
        <v>0</v>
      </c>
      <c r="AX155" s="8">
        <f ca="1">IF(Table2[[#This Row],[Residence]]="Trasaco",1,0)</f>
        <v>0</v>
      </c>
      <c r="AY155" s="2">
        <f ca="1">IF(Table2[[#This Row],[Residence]]="North Legon",1,0)</f>
        <v>0</v>
      </c>
      <c r="AZ155" s="2">
        <f ca="1">IF(Table2[[#This Row],[Residence]]="Tema",1,0)</f>
        <v>1</v>
      </c>
      <c r="BA155" s="2">
        <f ca="1">IF(Table2[[#This Row],[Residence]]="Spintex",1,0)</f>
        <v>0</v>
      </c>
      <c r="BB155" s="2">
        <f ca="1">IF(Table2[[#This Row],[Residence]]="Airport Hills",1,0)</f>
        <v>0</v>
      </c>
      <c r="BC155" s="2">
        <f ca="1">IF(Table2[[#This Row],[Residence]]="Oyarifa",1,0)</f>
        <v>0</v>
      </c>
      <c r="BD155" s="2">
        <f ca="1">IF(Table2[[#This Row],[Residence]]="Prampram",1,0)</f>
        <v>0</v>
      </c>
      <c r="BE155" s="2">
        <f ca="1">IF(Table2[[#This Row],[Residence]]="Tse-Addo",1,0)</f>
        <v>0</v>
      </c>
      <c r="BF155" s="2">
        <f ca="1">IF(Table2[[#This Row],[Residence]]="Osu",1,0)</f>
        <v>0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3"/>
      <c r="BR155" s="20">
        <f ca="1">Table2[[#This Row],[Cars Value]]/Table2[[#This Row],[Cars]]</f>
        <v>24059.37702829879</v>
      </c>
      <c r="BS155" s="3"/>
      <c r="BT155" s="1">
        <f ca="1">IF(Table2[[#This Row],[Value of Debts]]&gt;$BU$6,1,0)</f>
        <v>1</v>
      </c>
      <c r="BU155" s="2"/>
      <c r="BV155" s="2"/>
      <c r="BW155" s="3"/>
    </row>
    <row r="156" spans="1:75" x14ac:dyDescent="0.25">
      <c r="A156">
        <f t="shared" ca="1" si="47"/>
        <v>1</v>
      </c>
      <c r="B156" t="str">
        <f t="shared" ca="1" si="48"/>
        <v>Male</v>
      </c>
      <c r="C156">
        <f t="shared" ca="1" si="49"/>
        <v>47</v>
      </c>
      <c r="D156">
        <f t="shared" ca="1" si="50"/>
        <v>1</v>
      </c>
      <c r="E156" t="str">
        <f ca="1">_xll.XLOOKUP(D156,$Y$8:$Y$13,$Z$8:$Z$13)</f>
        <v>Health</v>
      </c>
      <c r="F156">
        <f t="shared" ca="1" si="51"/>
        <v>1</v>
      </c>
      <c r="G156" t="str">
        <f ca="1">_xll.XLOOKUP(F156,$AA$8:$AA$12,$AB$8:$AB$12)</f>
        <v>Highschool</v>
      </c>
      <c r="H156">
        <f t="shared" ca="1" si="63"/>
        <v>3</v>
      </c>
      <c r="I156">
        <f t="shared" ca="1" si="46"/>
        <v>2</v>
      </c>
      <c r="J156">
        <f t="shared" ca="1" si="52"/>
        <v>83258</v>
      </c>
      <c r="K156">
        <f t="shared" ca="1" si="53"/>
        <v>3</v>
      </c>
      <c r="L156" t="str">
        <f ca="1">_xll.XLOOKUP(K156,$AC$8:$AC$17,$AD$8:$AD$17)</f>
        <v>North Legon</v>
      </c>
      <c r="M156">
        <f t="shared" ca="1" si="56"/>
        <v>249774</v>
      </c>
      <c r="N156" s="7">
        <f t="shared" ca="1" si="54"/>
        <v>30027.388651350298</v>
      </c>
      <c r="O156" s="7">
        <f t="shared" ca="1" si="57"/>
        <v>128941.02383489894</v>
      </c>
      <c r="P156">
        <f t="shared" ca="1" si="55"/>
        <v>33464</v>
      </c>
      <c r="Q156" s="7">
        <f t="shared" ca="1" si="58"/>
        <v>163299.93535775595</v>
      </c>
      <c r="R156">
        <f t="shared" ca="1" si="59"/>
        <v>24777.541489489406</v>
      </c>
      <c r="S156" s="7">
        <f t="shared" ca="1" si="60"/>
        <v>403492.56532438833</v>
      </c>
      <c r="T156" s="7">
        <f t="shared" ca="1" si="61"/>
        <v>226791.32400910626</v>
      </c>
      <c r="U156" s="7">
        <f t="shared" ca="1" si="62"/>
        <v>176701.24131528207</v>
      </c>
      <c r="X156" s="1"/>
      <c r="Y156" s="2"/>
      <c r="Z156" s="2"/>
      <c r="AA156" s="2"/>
      <c r="AB156" s="2"/>
      <c r="AC156" s="2"/>
      <c r="AD156" s="2"/>
      <c r="AE156" s="2">
        <f ca="1">IF(Table2[[#This Row],[Gender]]="Male",1,0)</f>
        <v>1</v>
      </c>
      <c r="AF156" s="2">
        <f ca="1">IF(Table2[[#This Row],[Gender]]="Female",1,0)</f>
        <v>0</v>
      </c>
      <c r="AG156" s="2"/>
      <c r="AH156" s="2"/>
      <c r="AI156" s="3"/>
      <c r="AK156" s="1">
        <f ca="1">IF(Table2[[#This Row],[Field of Work]]="Teaching",1,0)</f>
        <v>0</v>
      </c>
      <c r="AL156" s="2">
        <f ca="1">IF(Table2[[#This Row],[Field of Work]]="Agriculture",1,0)</f>
        <v>0</v>
      </c>
      <c r="AM156" s="2">
        <f ca="1">IF(Table2[[#This Row],[Field of Work]]="IT",1,0)</f>
        <v>0</v>
      </c>
      <c r="AN156" s="2">
        <f ca="1">IF(Table2[[#This Row],[Field of Work]]="Construction",1,0)</f>
        <v>0</v>
      </c>
      <c r="AO156" s="2">
        <f ca="1">IF(Table2[[#This Row],[Field of Work]]="Health",1,0)</f>
        <v>1</v>
      </c>
      <c r="AP156" s="2">
        <f ca="1">IF(Table2[[#This Row],[Field of Work]]="General work",1,0)</f>
        <v>0</v>
      </c>
      <c r="AQ156" s="2"/>
      <c r="AR156" s="2"/>
      <c r="AS156" s="2"/>
      <c r="AT156" s="2"/>
      <c r="AU156" s="2"/>
      <c r="AV156" s="3"/>
      <c r="AW156" s="10">
        <f ca="1">IF(Table2[[#This Row],[Residence]]="East Legon",1,0)</f>
        <v>0</v>
      </c>
      <c r="AX156" s="8">
        <f ca="1">IF(Table2[[#This Row],[Residence]]="Trasaco",1,0)</f>
        <v>0</v>
      </c>
      <c r="AY156" s="2">
        <f ca="1">IF(Table2[[#This Row],[Residence]]="North Legon",1,0)</f>
        <v>1</v>
      </c>
      <c r="AZ156" s="2">
        <f ca="1">IF(Table2[[#This Row],[Residence]]="Tema",1,0)</f>
        <v>0</v>
      </c>
      <c r="BA156" s="2">
        <f ca="1">IF(Table2[[#This Row],[Residence]]="Spintex",1,0)</f>
        <v>0</v>
      </c>
      <c r="BB156" s="2">
        <f ca="1">IF(Table2[[#This Row],[Residence]]="Airport Hills",1,0)</f>
        <v>0</v>
      </c>
      <c r="BC156" s="2">
        <f ca="1">IF(Table2[[#This Row],[Residence]]="Oyarifa",1,0)</f>
        <v>0</v>
      </c>
      <c r="BD156" s="2">
        <f ca="1">IF(Table2[[#This Row],[Residence]]="Prampram",1,0)</f>
        <v>0</v>
      </c>
      <c r="BE156" s="2">
        <f ca="1">IF(Table2[[#This Row],[Residence]]="Tse-Addo",1,0)</f>
        <v>0</v>
      </c>
      <c r="BF156" s="2">
        <f ca="1">IF(Table2[[#This Row],[Residence]]="Osu",1,0)</f>
        <v>0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3"/>
      <c r="BR156" s="20">
        <f ca="1">Table2[[#This Row],[Cars Value]]/Table2[[#This Row],[Cars]]</f>
        <v>64470.511917449468</v>
      </c>
      <c r="BS156" s="3"/>
      <c r="BT156" s="1">
        <f ca="1">IF(Table2[[#This Row],[Value of Debts]]&gt;$BU$6,1,0)</f>
        <v>1</v>
      </c>
      <c r="BU156" s="2"/>
      <c r="BV156" s="2"/>
      <c r="BW156" s="3"/>
    </row>
    <row r="157" spans="1:75" x14ac:dyDescent="0.25">
      <c r="A157">
        <f t="shared" ca="1" si="47"/>
        <v>1</v>
      </c>
      <c r="B157" t="str">
        <f t="shared" ca="1" si="48"/>
        <v>Male</v>
      </c>
      <c r="C157">
        <f t="shared" ca="1" si="49"/>
        <v>44</v>
      </c>
      <c r="D157">
        <f t="shared" ca="1" si="50"/>
        <v>3</v>
      </c>
      <c r="E157" t="str">
        <f ca="1">_xll.XLOOKUP(D157,$Y$8:$Y$13,$Z$8:$Z$13)</f>
        <v>Teaching</v>
      </c>
      <c r="F157">
        <f t="shared" ca="1" si="51"/>
        <v>2</v>
      </c>
      <c r="G157" t="str">
        <f ca="1">_xll.XLOOKUP(F157,$AA$8:$AA$12,$AB$8:$AB$12)</f>
        <v>College</v>
      </c>
      <c r="H157">
        <f t="shared" ca="1" si="63"/>
        <v>3</v>
      </c>
      <c r="I157">
        <f t="shared" ca="1" si="46"/>
        <v>1</v>
      </c>
      <c r="J157">
        <f t="shared" ca="1" si="52"/>
        <v>36248</v>
      </c>
      <c r="K157">
        <f t="shared" ca="1" si="53"/>
        <v>7</v>
      </c>
      <c r="L157" t="str">
        <f ca="1">_xll.XLOOKUP(K157,$AC$8:$AC$17,$AD$8:$AD$17)</f>
        <v>Tema</v>
      </c>
      <c r="M157">
        <f t="shared" ca="1" si="56"/>
        <v>144992</v>
      </c>
      <c r="N157" s="7">
        <f t="shared" ca="1" si="54"/>
        <v>96856.462794436477</v>
      </c>
      <c r="O157" s="7">
        <f t="shared" ca="1" si="57"/>
        <v>13466.152052061401</v>
      </c>
      <c r="P157">
        <f t="shared" ca="1" si="55"/>
        <v>6032</v>
      </c>
      <c r="Q157" s="7">
        <f t="shared" ca="1" si="58"/>
        <v>61840.440806023413</v>
      </c>
      <c r="R157">
        <f t="shared" ca="1" si="59"/>
        <v>42471.555164421537</v>
      </c>
      <c r="S157" s="7">
        <f t="shared" ca="1" si="60"/>
        <v>200929.70721648293</v>
      </c>
      <c r="T157" s="7">
        <f t="shared" ca="1" si="61"/>
        <v>164728.90360045989</v>
      </c>
      <c r="U157" s="7">
        <f t="shared" ca="1" si="62"/>
        <v>36200.80361602304</v>
      </c>
      <c r="X157" s="1"/>
      <c r="Y157" s="2"/>
      <c r="Z157" s="2"/>
      <c r="AA157" s="2"/>
      <c r="AB157" s="2"/>
      <c r="AC157" s="2"/>
      <c r="AD157" s="2"/>
      <c r="AE157" s="2">
        <f ca="1">IF(Table2[[#This Row],[Gender]]="Male",1,0)</f>
        <v>1</v>
      </c>
      <c r="AF157" s="2">
        <f ca="1">IF(Table2[[#This Row],[Gender]]="Female",1,0)</f>
        <v>0</v>
      </c>
      <c r="AG157" s="2"/>
      <c r="AH157" s="2"/>
      <c r="AI157" s="3"/>
      <c r="AK157" s="1">
        <f ca="1">IF(Table2[[#This Row],[Field of Work]]="Teaching",1,0)</f>
        <v>1</v>
      </c>
      <c r="AL157" s="2">
        <f ca="1">IF(Table2[[#This Row],[Field of Work]]="Agriculture",1,0)</f>
        <v>0</v>
      </c>
      <c r="AM157" s="2">
        <f ca="1">IF(Table2[[#This Row],[Field of Work]]="IT",1,0)</f>
        <v>0</v>
      </c>
      <c r="AN157" s="2">
        <f ca="1">IF(Table2[[#This Row],[Field of Work]]="Construction",1,0)</f>
        <v>0</v>
      </c>
      <c r="AO157" s="2">
        <f ca="1">IF(Table2[[#This Row],[Field of Work]]="Health",1,0)</f>
        <v>0</v>
      </c>
      <c r="AP157" s="2">
        <f ca="1">IF(Table2[[#This Row],[Field of Work]]="General work",1,0)</f>
        <v>0</v>
      </c>
      <c r="AQ157" s="2"/>
      <c r="AR157" s="2"/>
      <c r="AS157" s="2"/>
      <c r="AT157" s="2"/>
      <c r="AU157" s="2"/>
      <c r="AV157" s="3"/>
      <c r="AW157" s="10">
        <f ca="1">IF(Table2[[#This Row],[Residence]]="East Legon",1,0)</f>
        <v>0</v>
      </c>
      <c r="AX157" s="8">
        <f ca="1">IF(Table2[[#This Row],[Residence]]="Trasaco",1,0)</f>
        <v>0</v>
      </c>
      <c r="AY157" s="2">
        <f ca="1">IF(Table2[[#This Row],[Residence]]="North Legon",1,0)</f>
        <v>0</v>
      </c>
      <c r="AZ157" s="2">
        <f ca="1">IF(Table2[[#This Row],[Residence]]="Tema",1,0)</f>
        <v>1</v>
      </c>
      <c r="BA157" s="2">
        <f ca="1">IF(Table2[[#This Row],[Residence]]="Spintex",1,0)</f>
        <v>0</v>
      </c>
      <c r="BB157" s="2">
        <f ca="1">IF(Table2[[#This Row],[Residence]]="Airport Hills",1,0)</f>
        <v>0</v>
      </c>
      <c r="BC157" s="2">
        <f ca="1">IF(Table2[[#This Row],[Residence]]="Oyarifa",1,0)</f>
        <v>0</v>
      </c>
      <c r="BD157" s="2">
        <f ca="1">IF(Table2[[#This Row],[Residence]]="Prampram",1,0)</f>
        <v>0</v>
      </c>
      <c r="BE157" s="2">
        <f ca="1">IF(Table2[[#This Row],[Residence]]="Tse-Addo",1,0)</f>
        <v>0</v>
      </c>
      <c r="BF157" s="2">
        <f ca="1">IF(Table2[[#This Row],[Residence]]="Osu",1,0)</f>
        <v>0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3"/>
      <c r="BR157" s="20">
        <f ca="1">Table2[[#This Row],[Cars Value]]/Table2[[#This Row],[Cars]]</f>
        <v>13466.152052061401</v>
      </c>
      <c r="BS157" s="3"/>
      <c r="BT157" s="1">
        <f ca="1">IF(Table2[[#This Row],[Value of Debts]]&gt;$BU$6,1,0)</f>
        <v>1</v>
      </c>
      <c r="BU157" s="2"/>
      <c r="BV157" s="2"/>
      <c r="BW157" s="3"/>
    </row>
    <row r="158" spans="1:75" x14ac:dyDescent="0.25">
      <c r="A158">
        <f t="shared" ca="1" si="47"/>
        <v>1</v>
      </c>
      <c r="B158" t="str">
        <f t="shared" ca="1" si="48"/>
        <v>Male</v>
      </c>
      <c r="C158">
        <f t="shared" ca="1" si="49"/>
        <v>28</v>
      </c>
      <c r="D158">
        <f t="shared" ca="1" si="50"/>
        <v>1</v>
      </c>
      <c r="E158" t="str">
        <f ca="1">_xll.XLOOKUP(D158,$Y$8:$Y$13,$Z$8:$Z$13)</f>
        <v>Health</v>
      </c>
      <c r="F158">
        <f t="shared" ca="1" si="51"/>
        <v>4</v>
      </c>
      <c r="G158" t="str">
        <f ca="1">_xll.XLOOKUP(F158,$AA$8:$AA$12,$AB$8:$AB$12)</f>
        <v>Techical</v>
      </c>
      <c r="H158">
        <f t="shared" ca="1" si="63"/>
        <v>3</v>
      </c>
      <c r="I158">
        <f t="shared" ca="1" si="46"/>
        <v>3</v>
      </c>
      <c r="J158">
        <f t="shared" ca="1" si="52"/>
        <v>41119</v>
      </c>
      <c r="K158">
        <f t="shared" ca="1" si="53"/>
        <v>9</v>
      </c>
      <c r="L158" t="str">
        <f ca="1">_xll.XLOOKUP(K158,$AC$8:$AC$17,$AD$8:$AD$17)</f>
        <v>Prampram</v>
      </c>
      <c r="M158">
        <f t="shared" ca="1" si="56"/>
        <v>123357</v>
      </c>
      <c r="N158" s="7">
        <f t="shared" ca="1" si="54"/>
        <v>96672.732282024954</v>
      </c>
      <c r="O158" s="7">
        <f t="shared" ca="1" si="57"/>
        <v>116513.53053040331</v>
      </c>
      <c r="P158">
        <f t="shared" ca="1" si="55"/>
        <v>66998</v>
      </c>
      <c r="Q158" s="7">
        <f t="shared" ca="1" si="58"/>
        <v>31830.633133639967</v>
      </c>
      <c r="R158">
        <f t="shared" ca="1" si="59"/>
        <v>43040.784527004675</v>
      </c>
      <c r="S158" s="7">
        <f t="shared" ca="1" si="60"/>
        <v>282911.31505740801</v>
      </c>
      <c r="T158" s="7">
        <f t="shared" ca="1" si="61"/>
        <v>195501.36541566491</v>
      </c>
      <c r="U158" s="7">
        <f t="shared" ca="1" si="62"/>
        <v>87409.949641743093</v>
      </c>
      <c r="X158" s="1"/>
      <c r="Y158" s="2"/>
      <c r="Z158" s="2"/>
      <c r="AA158" s="2"/>
      <c r="AB158" s="2"/>
      <c r="AC158" s="2"/>
      <c r="AD158" s="2"/>
      <c r="AE158" s="2">
        <f ca="1">IF(Table2[[#This Row],[Gender]]="Male",1,0)</f>
        <v>1</v>
      </c>
      <c r="AF158" s="2">
        <f ca="1">IF(Table2[[#This Row],[Gender]]="Female",1,0)</f>
        <v>0</v>
      </c>
      <c r="AG158" s="2"/>
      <c r="AH158" s="2"/>
      <c r="AI158" s="3"/>
      <c r="AK158" s="1">
        <f ca="1">IF(Table2[[#This Row],[Field of Work]]="Teaching",1,0)</f>
        <v>0</v>
      </c>
      <c r="AL158" s="2">
        <f ca="1">IF(Table2[[#This Row],[Field of Work]]="Agriculture",1,0)</f>
        <v>0</v>
      </c>
      <c r="AM158" s="2">
        <f ca="1">IF(Table2[[#This Row],[Field of Work]]="IT",1,0)</f>
        <v>0</v>
      </c>
      <c r="AN158" s="2">
        <f ca="1">IF(Table2[[#This Row],[Field of Work]]="Construction",1,0)</f>
        <v>0</v>
      </c>
      <c r="AO158" s="2">
        <f ca="1">IF(Table2[[#This Row],[Field of Work]]="Health",1,0)</f>
        <v>1</v>
      </c>
      <c r="AP158" s="2">
        <f ca="1">IF(Table2[[#This Row],[Field of Work]]="General work",1,0)</f>
        <v>0</v>
      </c>
      <c r="AQ158" s="2"/>
      <c r="AR158" s="2"/>
      <c r="AS158" s="2"/>
      <c r="AT158" s="2"/>
      <c r="AU158" s="2"/>
      <c r="AV158" s="3"/>
      <c r="AW158" s="10">
        <f ca="1">IF(Table2[[#This Row],[Residence]]="East Legon",1,0)</f>
        <v>0</v>
      </c>
      <c r="AX158" s="8">
        <f ca="1">IF(Table2[[#This Row],[Residence]]="Trasaco",1,0)</f>
        <v>0</v>
      </c>
      <c r="AY158" s="2">
        <f ca="1">IF(Table2[[#This Row],[Residence]]="North Legon",1,0)</f>
        <v>0</v>
      </c>
      <c r="AZ158" s="2">
        <f ca="1">IF(Table2[[#This Row],[Residence]]="Tema",1,0)</f>
        <v>0</v>
      </c>
      <c r="BA158" s="2">
        <f ca="1">IF(Table2[[#This Row],[Residence]]="Spintex",1,0)</f>
        <v>0</v>
      </c>
      <c r="BB158" s="2">
        <f ca="1">IF(Table2[[#This Row],[Residence]]="Airport Hills",1,0)</f>
        <v>0</v>
      </c>
      <c r="BC158" s="2">
        <f ca="1">IF(Table2[[#This Row],[Residence]]="Oyarifa",1,0)</f>
        <v>0</v>
      </c>
      <c r="BD158" s="2">
        <f ca="1">IF(Table2[[#This Row],[Residence]]="Prampram",1,0)</f>
        <v>1</v>
      </c>
      <c r="BE158" s="2">
        <f ca="1">IF(Table2[[#This Row],[Residence]]="Tse-Addo",1,0)</f>
        <v>0</v>
      </c>
      <c r="BF158" s="2">
        <f ca="1">IF(Table2[[#This Row],[Residence]]="Osu",1,0)</f>
        <v>0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3"/>
      <c r="BR158" s="20">
        <f ca="1">Table2[[#This Row],[Cars Value]]/Table2[[#This Row],[Cars]]</f>
        <v>38837.843510134437</v>
      </c>
      <c r="BS158" s="3"/>
      <c r="BT158" s="1">
        <f ca="1">IF(Table2[[#This Row],[Value of Debts]]&gt;$BU$6,1,0)</f>
        <v>1</v>
      </c>
      <c r="BU158" s="2"/>
      <c r="BV158" s="2"/>
      <c r="BW158" s="3"/>
    </row>
    <row r="159" spans="1:75" x14ac:dyDescent="0.25">
      <c r="A159">
        <f t="shared" ca="1" si="47"/>
        <v>2</v>
      </c>
      <c r="B159" t="str">
        <f t="shared" ca="1" si="48"/>
        <v>Female</v>
      </c>
      <c r="C159">
        <f t="shared" ca="1" si="49"/>
        <v>45</v>
      </c>
      <c r="D159">
        <f t="shared" ca="1" si="50"/>
        <v>3</v>
      </c>
      <c r="E159" t="str">
        <f ca="1">_xll.XLOOKUP(D159,$Y$8:$Y$13,$Z$8:$Z$13)</f>
        <v>Teaching</v>
      </c>
      <c r="F159">
        <f t="shared" ca="1" si="51"/>
        <v>3</v>
      </c>
      <c r="G159" t="str">
        <f ca="1">_xll.XLOOKUP(F159,$AA$8:$AA$12,$AB$8:$AB$12)</f>
        <v>University</v>
      </c>
      <c r="H159">
        <f t="shared" ca="1" si="63"/>
        <v>2</v>
      </c>
      <c r="I159">
        <f t="shared" ca="1" si="46"/>
        <v>4</v>
      </c>
      <c r="J159">
        <f t="shared" ca="1" si="52"/>
        <v>41311</v>
      </c>
      <c r="K159">
        <f t="shared" ca="1" si="53"/>
        <v>4</v>
      </c>
      <c r="L159" t="str">
        <f ca="1">_xll.XLOOKUP(K159,$AC$8:$AC$17,$AD$8:$AD$17)</f>
        <v>Spintex</v>
      </c>
      <c r="M159">
        <f t="shared" ca="1" si="56"/>
        <v>165244</v>
      </c>
      <c r="N159" s="7">
        <f t="shared" ca="1" si="54"/>
        <v>35271.249949025841</v>
      </c>
      <c r="O159" s="7">
        <f t="shared" ca="1" si="57"/>
        <v>75818.18607649958</v>
      </c>
      <c r="P159">
        <f t="shared" ca="1" si="55"/>
        <v>34808</v>
      </c>
      <c r="Q159" s="7">
        <f t="shared" ca="1" si="58"/>
        <v>63625.637873945416</v>
      </c>
      <c r="R159">
        <f t="shared" ca="1" si="59"/>
        <v>36274.541680221038</v>
      </c>
      <c r="S159" s="7">
        <f t="shared" ca="1" si="60"/>
        <v>277336.72775672062</v>
      </c>
      <c r="T159" s="7">
        <f t="shared" ca="1" si="61"/>
        <v>133704.88782297124</v>
      </c>
      <c r="U159" s="7">
        <f t="shared" ca="1" si="62"/>
        <v>143631.83993374938</v>
      </c>
      <c r="X159" s="1"/>
      <c r="Y159" s="2"/>
      <c r="Z159" s="2"/>
      <c r="AA159" s="2"/>
      <c r="AB159" s="2"/>
      <c r="AC159" s="2"/>
      <c r="AD159" s="2"/>
      <c r="AE159" s="2">
        <f ca="1">IF(Table2[[#This Row],[Gender]]="Male",1,0)</f>
        <v>0</v>
      </c>
      <c r="AF159" s="2">
        <f ca="1">IF(Table2[[#This Row],[Gender]]="Female",1,0)</f>
        <v>1</v>
      </c>
      <c r="AG159" s="2"/>
      <c r="AH159" s="2"/>
      <c r="AI159" s="3"/>
      <c r="AK159" s="1">
        <f ca="1">IF(Table2[[#This Row],[Field of Work]]="Teaching",1,0)</f>
        <v>1</v>
      </c>
      <c r="AL159" s="2">
        <f ca="1">IF(Table2[[#This Row],[Field of Work]]="Agriculture",1,0)</f>
        <v>0</v>
      </c>
      <c r="AM159" s="2">
        <f ca="1">IF(Table2[[#This Row],[Field of Work]]="IT",1,0)</f>
        <v>0</v>
      </c>
      <c r="AN159" s="2">
        <f ca="1">IF(Table2[[#This Row],[Field of Work]]="Construction",1,0)</f>
        <v>0</v>
      </c>
      <c r="AO159" s="2">
        <f ca="1">IF(Table2[[#This Row],[Field of Work]]="Health",1,0)</f>
        <v>0</v>
      </c>
      <c r="AP159" s="2">
        <f ca="1">IF(Table2[[#This Row],[Field of Work]]="General work",1,0)</f>
        <v>0</v>
      </c>
      <c r="AQ159" s="2"/>
      <c r="AR159" s="2"/>
      <c r="AS159" s="2"/>
      <c r="AT159" s="2"/>
      <c r="AU159" s="2"/>
      <c r="AV159" s="3"/>
      <c r="AW159" s="10">
        <f ca="1">IF(Table2[[#This Row],[Residence]]="East Legon",1,0)</f>
        <v>0</v>
      </c>
      <c r="AX159" s="8">
        <f ca="1">IF(Table2[[#This Row],[Residence]]="Trasaco",1,0)</f>
        <v>0</v>
      </c>
      <c r="AY159" s="2">
        <f ca="1">IF(Table2[[#This Row],[Residence]]="North Legon",1,0)</f>
        <v>0</v>
      </c>
      <c r="AZ159" s="2">
        <f ca="1">IF(Table2[[#This Row],[Residence]]="Tema",1,0)</f>
        <v>0</v>
      </c>
      <c r="BA159" s="2">
        <f ca="1">IF(Table2[[#This Row],[Residence]]="Spintex",1,0)</f>
        <v>1</v>
      </c>
      <c r="BB159" s="2">
        <f ca="1">IF(Table2[[#This Row],[Residence]]="Airport Hills",1,0)</f>
        <v>0</v>
      </c>
      <c r="BC159" s="2">
        <f ca="1">IF(Table2[[#This Row],[Residence]]="Oyarifa",1,0)</f>
        <v>0</v>
      </c>
      <c r="BD159" s="2">
        <f ca="1">IF(Table2[[#This Row],[Residence]]="Prampram",1,0)</f>
        <v>0</v>
      </c>
      <c r="BE159" s="2">
        <f ca="1">IF(Table2[[#This Row],[Residence]]="Tse-Addo",1,0)</f>
        <v>0</v>
      </c>
      <c r="BF159" s="2">
        <f ca="1">IF(Table2[[#This Row],[Residence]]="Osu",1,0)</f>
        <v>0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3"/>
      <c r="BR159" s="20">
        <f ca="1">Table2[[#This Row],[Cars Value]]/Table2[[#This Row],[Cars]]</f>
        <v>18954.546519124895</v>
      </c>
      <c r="BS159" s="3"/>
      <c r="BT159" s="1">
        <f ca="1">IF(Table2[[#This Row],[Value of Debts]]&gt;$BU$6,1,0)</f>
        <v>1</v>
      </c>
      <c r="BU159" s="2"/>
      <c r="BV159" s="2"/>
      <c r="BW159" s="3"/>
    </row>
    <row r="160" spans="1:75" x14ac:dyDescent="0.25">
      <c r="A160">
        <f t="shared" ca="1" si="47"/>
        <v>2</v>
      </c>
      <c r="B160" t="str">
        <f t="shared" ca="1" si="48"/>
        <v>Female</v>
      </c>
      <c r="C160">
        <f t="shared" ca="1" si="49"/>
        <v>36</v>
      </c>
      <c r="D160">
        <f t="shared" ca="1" si="50"/>
        <v>5</v>
      </c>
      <c r="E160" t="str">
        <f ca="1">_xll.XLOOKUP(D160,$Y$8:$Y$13,$Z$8:$Z$13)</f>
        <v>General work</v>
      </c>
      <c r="F160">
        <f t="shared" ca="1" si="51"/>
        <v>1</v>
      </c>
      <c r="G160" t="str">
        <f ca="1">_xll.XLOOKUP(F160,$AA$8:$AA$12,$AB$8:$AB$12)</f>
        <v>Highschool</v>
      </c>
      <c r="H160">
        <f t="shared" ca="1" si="63"/>
        <v>1</v>
      </c>
      <c r="I160">
        <f t="shared" ca="1" si="46"/>
        <v>3</v>
      </c>
      <c r="J160">
        <f t="shared" ca="1" si="52"/>
        <v>59602</v>
      </c>
      <c r="K160">
        <f t="shared" ca="1" si="53"/>
        <v>2</v>
      </c>
      <c r="L160" t="str">
        <f ca="1">_xll.XLOOKUP(K160,$AC$8:$AC$17,$AD$8:$AD$17)</f>
        <v>Trasaco</v>
      </c>
      <c r="M160">
        <f t="shared" ca="1" si="56"/>
        <v>357612</v>
      </c>
      <c r="N160" s="7">
        <f t="shared" ca="1" si="54"/>
        <v>279793.82145672257</v>
      </c>
      <c r="O160" s="7">
        <f t="shared" ca="1" si="57"/>
        <v>118271.30805426723</v>
      </c>
      <c r="P160">
        <f t="shared" ca="1" si="55"/>
        <v>56663</v>
      </c>
      <c r="Q160" s="7">
        <f t="shared" ca="1" si="58"/>
        <v>38822.409103424579</v>
      </c>
      <c r="R160">
        <f t="shared" ca="1" si="59"/>
        <v>11986.764145137577</v>
      </c>
      <c r="S160" s="7">
        <f t="shared" ca="1" si="60"/>
        <v>487870.07219940476</v>
      </c>
      <c r="T160" s="7">
        <f t="shared" ca="1" si="61"/>
        <v>375279.23056014715</v>
      </c>
      <c r="U160" s="7">
        <f t="shared" ca="1" si="62"/>
        <v>112590.84163925762</v>
      </c>
      <c r="X160" s="1"/>
      <c r="Y160" s="2"/>
      <c r="Z160" s="2"/>
      <c r="AA160" s="2"/>
      <c r="AB160" s="2"/>
      <c r="AC160" s="2"/>
      <c r="AD160" s="2"/>
      <c r="AE160" s="2">
        <f ca="1">IF(Table2[[#This Row],[Gender]]="Male",1,0)</f>
        <v>0</v>
      </c>
      <c r="AF160" s="2">
        <f ca="1">IF(Table2[[#This Row],[Gender]]="Female",1,0)</f>
        <v>1</v>
      </c>
      <c r="AG160" s="2"/>
      <c r="AH160" s="2"/>
      <c r="AI160" s="3"/>
      <c r="AK160" s="1">
        <f ca="1">IF(Table2[[#This Row],[Field of Work]]="Teaching",1,0)</f>
        <v>0</v>
      </c>
      <c r="AL160" s="2">
        <f ca="1">IF(Table2[[#This Row],[Field of Work]]="Agriculture",1,0)</f>
        <v>0</v>
      </c>
      <c r="AM160" s="2">
        <f ca="1">IF(Table2[[#This Row],[Field of Work]]="IT",1,0)</f>
        <v>0</v>
      </c>
      <c r="AN160" s="2">
        <f ca="1">IF(Table2[[#This Row],[Field of Work]]="Construction",1,0)</f>
        <v>0</v>
      </c>
      <c r="AO160" s="2">
        <f ca="1">IF(Table2[[#This Row],[Field of Work]]="Health",1,0)</f>
        <v>0</v>
      </c>
      <c r="AP160" s="2">
        <f ca="1">IF(Table2[[#This Row],[Field of Work]]="General work",1,0)</f>
        <v>1</v>
      </c>
      <c r="AQ160" s="2"/>
      <c r="AR160" s="2"/>
      <c r="AS160" s="2"/>
      <c r="AT160" s="2"/>
      <c r="AU160" s="2"/>
      <c r="AV160" s="3"/>
      <c r="AW160" s="10">
        <f ca="1">IF(Table2[[#This Row],[Residence]]="East Legon",1,0)</f>
        <v>0</v>
      </c>
      <c r="AX160" s="8">
        <f ca="1">IF(Table2[[#This Row],[Residence]]="Trasaco",1,0)</f>
        <v>1</v>
      </c>
      <c r="AY160" s="2">
        <f ca="1">IF(Table2[[#This Row],[Residence]]="North Legon",1,0)</f>
        <v>0</v>
      </c>
      <c r="AZ160" s="2">
        <f ca="1">IF(Table2[[#This Row],[Residence]]="Tema",1,0)</f>
        <v>0</v>
      </c>
      <c r="BA160" s="2">
        <f ca="1">IF(Table2[[#This Row],[Residence]]="Spintex",1,0)</f>
        <v>0</v>
      </c>
      <c r="BB160" s="2">
        <f ca="1">IF(Table2[[#This Row],[Residence]]="Airport Hills",1,0)</f>
        <v>0</v>
      </c>
      <c r="BC160" s="2">
        <f ca="1">IF(Table2[[#This Row],[Residence]]="Oyarifa",1,0)</f>
        <v>0</v>
      </c>
      <c r="BD160" s="2">
        <f ca="1">IF(Table2[[#This Row],[Residence]]="Prampram",1,0)</f>
        <v>0</v>
      </c>
      <c r="BE160" s="2">
        <f ca="1">IF(Table2[[#This Row],[Residence]]="Tse-Addo",1,0)</f>
        <v>0</v>
      </c>
      <c r="BF160" s="2">
        <f ca="1">IF(Table2[[#This Row],[Residence]]="Osu",1,0)</f>
        <v>0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3"/>
      <c r="BR160" s="20">
        <f ca="1">Table2[[#This Row],[Cars Value]]/Table2[[#This Row],[Cars]]</f>
        <v>39423.769351422408</v>
      </c>
      <c r="BS160" s="3"/>
      <c r="BT160" s="1">
        <f ca="1">IF(Table2[[#This Row],[Value of Debts]]&gt;$BU$6,1,0)</f>
        <v>1</v>
      </c>
      <c r="BU160" s="2"/>
      <c r="BV160" s="2"/>
      <c r="BW160" s="3"/>
    </row>
    <row r="161" spans="1:75" x14ac:dyDescent="0.25">
      <c r="A161">
        <f t="shared" ca="1" si="47"/>
        <v>2</v>
      </c>
      <c r="B161" t="str">
        <f t="shared" ca="1" si="48"/>
        <v>Female</v>
      </c>
      <c r="C161">
        <f t="shared" ca="1" si="49"/>
        <v>49</v>
      </c>
      <c r="D161">
        <f t="shared" ca="1" si="50"/>
        <v>3</v>
      </c>
      <c r="E161" t="str">
        <f ca="1">_xll.XLOOKUP(D161,$Y$8:$Y$13,$Z$8:$Z$13)</f>
        <v>Teaching</v>
      </c>
      <c r="F161">
        <f t="shared" ca="1" si="51"/>
        <v>3</v>
      </c>
      <c r="G161" t="str">
        <f ca="1">_xll.XLOOKUP(F161,$AA$8:$AA$12,$AB$8:$AB$12)</f>
        <v>University</v>
      </c>
      <c r="H161">
        <f t="shared" ca="1" si="63"/>
        <v>0</v>
      </c>
      <c r="I161">
        <f t="shared" ca="1" si="46"/>
        <v>3</v>
      </c>
      <c r="J161">
        <f t="shared" ca="1" si="52"/>
        <v>35356</v>
      </c>
      <c r="K161">
        <f t="shared" ca="1" si="53"/>
        <v>9</v>
      </c>
      <c r="L161" t="str">
        <f ca="1">_xll.XLOOKUP(K161,$AC$8:$AC$17,$AD$8:$AD$17)</f>
        <v>Prampram</v>
      </c>
      <c r="M161">
        <f t="shared" ca="1" si="56"/>
        <v>212136</v>
      </c>
      <c r="N161" s="7">
        <f t="shared" ca="1" si="54"/>
        <v>15231.485658969275</v>
      </c>
      <c r="O161" s="7">
        <f t="shared" ca="1" si="57"/>
        <v>94751.29234329598</v>
      </c>
      <c r="P161">
        <f t="shared" ca="1" si="55"/>
        <v>15799</v>
      </c>
      <c r="Q161" s="7">
        <f t="shared" ca="1" si="58"/>
        <v>62636.639372335179</v>
      </c>
      <c r="R161">
        <f t="shared" ca="1" si="59"/>
        <v>15699.379949612725</v>
      </c>
      <c r="S161" s="7">
        <f t="shared" ca="1" si="60"/>
        <v>322586.67229290871</v>
      </c>
      <c r="T161" s="7">
        <f t="shared" ca="1" si="61"/>
        <v>93667.125031304458</v>
      </c>
      <c r="U161" s="7">
        <f t="shared" ca="1" si="62"/>
        <v>228919.54726160425</v>
      </c>
      <c r="X161" s="1"/>
      <c r="Y161" s="2"/>
      <c r="Z161" s="2"/>
      <c r="AA161" s="2"/>
      <c r="AB161" s="2"/>
      <c r="AC161" s="2"/>
      <c r="AD161" s="2"/>
      <c r="AE161" s="2">
        <f ca="1">IF(Table2[[#This Row],[Gender]]="Male",1,0)</f>
        <v>0</v>
      </c>
      <c r="AF161" s="2">
        <f ca="1">IF(Table2[[#This Row],[Gender]]="Female",1,0)</f>
        <v>1</v>
      </c>
      <c r="AG161" s="2"/>
      <c r="AH161" s="2"/>
      <c r="AI161" s="3"/>
      <c r="AK161" s="1">
        <f ca="1">IF(Table2[[#This Row],[Field of Work]]="Teaching",1,0)</f>
        <v>1</v>
      </c>
      <c r="AL161" s="2">
        <f ca="1">IF(Table2[[#This Row],[Field of Work]]="Agriculture",1,0)</f>
        <v>0</v>
      </c>
      <c r="AM161" s="2">
        <f ca="1">IF(Table2[[#This Row],[Field of Work]]="IT",1,0)</f>
        <v>0</v>
      </c>
      <c r="AN161" s="2">
        <f ca="1">IF(Table2[[#This Row],[Field of Work]]="Construction",1,0)</f>
        <v>0</v>
      </c>
      <c r="AO161" s="2">
        <f ca="1">IF(Table2[[#This Row],[Field of Work]]="Health",1,0)</f>
        <v>0</v>
      </c>
      <c r="AP161" s="2">
        <f ca="1">IF(Table2[[#This Row],[Field of Work]]="General work",1,0)</f>
        <v>0</v>
      </c>
      <c r="AQ161" s="2"/>
      <c r="AR161" s="2"/>
      <c r="AS161" s="2"/>
      <c r="AT161" s="2"/>
      <c r="AU161" s="2"/>
      <c r="AV161" s="3"/>
      <c r="AW161" s="10">
        <f ca="1">IF(Table2[[#This Row],[Residence]]="East Legon",1,0)</f>
        <v>0</v>
      </c>
      <c r="AX161" s="8">
        <f ca="1">IF(Table2[[#This Row],[Residence]]="Trasaco",1,0)</f>
        <v>0</v>
      </c>
      <c r="AY161" s="2">
        <f ca="1">IF(Table2[[#This Row],[Residence]]="North Legon",1,0)</f>
        <v>0</v>
      </c>
      <c r="AZ161" s="2">
        <f ca="1">IF(Table2[[#This Row],[Residence]]="Tema",1,0)</f>
        <v>0</v>
      </c>
      <c r="BA161" s="2">
        <f ca="1">IF(Table2[[#This Row],[Residence]]="Spintex",1,0)</f>
        <v>0</v>
      </c>
      <c r="BB161" s="2">
        <f ca="1">IF(Table2[[#This Row],[Residence]]="Airport Hills",1,0)</f>
        <v>0</v>
      </c>
      <c r="BC161" s="2">
        <f ca="1">IF(Table2[[#This Row],[Residence]]="Oyarifa",1,0)</f>
        <v>0</v>
      </c>
      <c r="BD161" s="2">
        <f ca="1">IF(Table2[[#This Row],[Residence]]="Prampram",1,0)</f>
        <v>1</v>
      </c>
      <c r="BE161" s="2">
        <f ca="1">IF(Table2[[#This Row],[Residence]]="Tse-Addo",1,0)</f>
        <v>0</v>
      </c>
      <c r="BF161" s="2">
        <f ca="1">IF(Table2[[#This Row],[Residence]]="Osu",1,0)</f>
        <v>0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3"/>
      <c r="BR161" s="20">
        <f ca="1">Table2[[#This Row],[Cars Value]]/Table2[[#This Row],[Cars]]</f>
        <v>31583.764114431993</v>
      </c>
      <c r="BS161" s="3"/>
      <c r="BT161" s="1">
        <f ca="1">IF(Table2[[#This Row],[Value of Debts]]&gt;$BU$6,1,0)</f>
        <v>0</v>
      </c>
      <c r="BU161" s="2"/>
      <c r="BV161" s="2"/>
      <c r="BW161" s="3"/>
    </row>
    <row r="162" spans="1:75" x14ac:dyDescent="0.25">
      <c r="A162">
        <f t="shared" ca="1" si="47"/>
        <v>1</v>
      </c>
      <c r="B162" t="str">
        <f t="shared" ca="1" si="48"/>
        <v>Male</v>
      </c>
      <c r="C162">
        <f t="shared" ca="1" si="49"/>
        <v>44</v>
      </c>
      <c r="D162">
        <f t="shared" ca="1" si="50"/>
        <v>3</v>
      </c>
      <c r="E162" t="str">
        <f ca="1">_xll.XLOOKUP(D162,$Y$8:$Y$13,$Z$8:$Z$13)</f>
        <v>Teaching</v>
      </c>
      <c r="F162">
        <f t="shared" ca="1" si="51"/>
        <v>5</v>
      </c>
      <c r="G162" t="str">
        <f ca="1">_xll.XLOOKUP(F162,$AA$8:$AA$12,$AB$8:$AB$12)</f>
        <v>Other</v>
      </c>
      <c r="H162">
        <f t="shared" ca="1" si="63"/>
        <v>4</v>
      </c>
      <c r="I162">
        <f t="shared" ca="1" si="46"/>
        <v>3</v>
      </c>
      <c r="J162">
        <f t="shared" ca="1" si="52"/>
        <v>86892</v>
      </c>
      <c r="K162">
        <f t="shared" ca="1" si="53"/>
        <v>4</v>
      </c>
      <c r="L162" t="str">
        <f ca="1">_xll.XLOOKUP(K162,$AC$8:$AC$17,$AD$8:$AD$17)</f>
        <v>Spintex</v>
      </c>
      <c r="M162">
        <f t="shared" ca="1" si="56"/>
        <v>521352</v>
      </c>
      <c r="N162" s="7">
        <f t="shared" ca="1" si="54"/>
        <v>27121.594785272271</v>
      </c>
      <c r="O162" s="7">
        <f t="shared" ca="1" si="57"/>
        <v>108345.0474025665</v>
      </c>
      <c r="P162">
        <f t="shared" ca="1" si="55"/>
        <v>49645</v>
      </c>
      <c r="Q162" s="7">
        <f t="shared" ca="1" si="58"/>
        <v>166119.73478930714</v>
      </c>
      <c r="R162">
        <f t="shared" ca="1" si="59"/>
        <v>53616.392134826587</v>
      </c>
      <c r="S162" s="7">
        <f t="shared" ca="1" si="60"/>
        <v>683313.43953739316</v>
      </c>
      <c r="T162" s="7">
        <f t="shared" ca="1" si="61"/>
        <v>242886.32957457943</v>
      </c>
      <c r="U162" s="7">
        <f t="shared" ca="1" si="62"/>
        <v>440427.10996281373</v>
      </c>
      <c r="X162" s="1"/>
      <c r="Y162" s="2"/>
      <c r="Z162" s="2"/>
      <c r="AA162" s="2"/>
      <c r="AB162" s="2"/>
      <c r="AC162" s="2"/>
      <c r="AD162" s="2"/>
      <c r="AE162" s="2">
        <f ca="1">IF(Table2[[#This Row],[Gender]]="Male",1,0)</f>
        <v>1</v>
      </c>
      <c r="AF162" s="2">
        <f ca="1">IF(Table2[[#This Row],[Gender]]="Female",1,0)</f>
        <v>0</v>
      </c>
      <c r="AG162" s="2"/>
      <c r="AH162" s="2"/>
      <c r="AI162" s="3"/>
      <c r="AK162" s="1">
        <f ca="1">IF(Table2[[#This Row],[Field of Work]]="Teaching",1,0)</f>
        <v>1</v>
      </c>
      <c r="AL162" s="2">
        <f ca="1">IF(Table2[[#This Row],[Field of Work]]="Agriculture",1,0)</f>
        <v>0</v>
      </c>
      <c r="AM162" s="2">
        <f ca="1">IF(Table2[[#This Row],[Field of Work]]="IT",1,0)</f>
        <v>0</v>
      </c>
      <c r="AN162" s="2">
        <f ca="1">IF(Table2[[#This Row],[Field of Work]]="Construction",1,0)</f>
        <v>0</v>
      </c>
      <c r="AO162" s="2">
        <f ca="1">IF(Table2[[#This Row],[Field of Work]]="Health",1,0)</f>
        <v>0</v>
      </c>
      <c r="AP162" s="2">
        <f ca="1">IF(Table2[[#This Row],[Field of Work]]="General work",1,0)</f>
        <v>0</v>
      </c>
      <c r="AQ162" s="2"/>
      <c r="AR162" s="2"/>
      <c r="AS162" s="2"/>
      <c r="AT162" s="2"/>
      <c r="AU162" s="2"/>
      <c r="AV162" s="3"/>
      <c r="AW162" s="10">
        <f ca="1">IF(Table2[[#This Row],[Residence]]="East Legon",1,0)</f>
        <v>0</v>
      </c>
      <c r="AX162" s="8">
        <f ca="1">IF(Table2[[#This Row],[Residence]]="Trasaco",1,0)</f>
        <v>0</v>
      </c>
      <c r="AY162" s="2">
        <f ca="1">IF(Table2[[#This Row],[Residence]]="North Legon",1,0)</f>
        <v>0</v>
      </c>
      <c r="AZ162" s="2">
        <f ca="1">IF(Table2[[#This Row],[Residence]]="Tema",1,0)</f>
        <v>0</v>
      </c>
      <c r="BA162" s="2">
        <f ca="1">IF(Table2[[#This Row],[Residence]]="Spintex",1,0)</f>
        <v>1</v>
      </c>
      <c r="BB162" s="2">
        <f ca="1">IF(Table2[[#This Row],[Residence]]="Airport Hills",1,0)</f>
        <v>0</v>
      </c>
      <c r="BC162" s="2">
        <f ca="1">IF(Table2[[#This Row],[Residence]]="Oyarifa",1,0)</f>
        <v>0</v>
      </c>
      <c r="BD162" s="2">
        <f ca="1">IF(Table2[[#This Row],[Residence]]="Prampram",1,0)</f>
        <v>0</v>
      </c>
      <c r="BE162" s="2">
        <f ca="1">IF(Table2[[#This Row],[Residence]]="Tse-Addo",1,0)</f>
        <v>0</v>
      </c>
      <c r="BF162" s="2">
        <f ca="1">IF(Table2[[#This Row],[Residence]]="Osu",1,0)</f>
        <v>0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3"/>
      <c r="BR162" s="20">
        <f ca="1">Table2[[#This Row],[Cars Value]]/Table2[[#This Row],[Cars]]</f>
        <v>36115.015800855501</v>
      </c>
      <c r="BS162" s="3"/>
      <c r="BT162" s="1">
        <f ca="1">IF(Table2[[#This Row],[Value of Debts]]&gt;$BU$6,1,0)</f>
        <v>1</v>
      </c>
      <c r="BU162" s="2"/>
      <c r="BV162" s="2"/>
      <c r="BW162" s="3"/>
    </row>
    <row r="163" spans="1:75" x14ac:dyDescent="0.25">
      <c r="A163">
        <f t="shared" ca="1" si="47"/>
        <v>1</v>
      </c>
      <c r="B163" t="str">
        <f t="shared" ca="1" si="48"/>
        <v>Male</v>
      </c>
      <c r="C163">
        <f t="shared" ca="1" si="49"/>
        <v>37</v>
      </c>
      <c r="D163">
        <f t="shared" ca="1" si="50"/>
        <v>3</v>
      </c>
      <c r="E163" t="str">
        <f ca="1">_xll.XLOOKUP(D163,$Y$8:$Y$13,$Z$8:$Z$13)</f>
        <v>Teaching</v>
      </c>
      <c r="F163">
        <f t="shared" ca="1" si="51"/>
        <v>5</v>
      </c>
      <c r="G163" t="str">
        <f ca="1">_xll.XLOOKUP(F163,$AA$8:$AA$12,$AB$8:$AB$12)</f>
        <v>Other</v>
      </c>
      <c r="H163">
        <f t="shared" ca="1" si="63"/>
        <v>4</v>
      </c>
      <c r="I163">
        <f t="shared" ca="1" si="46"/>
        <v>3</v>
      </c>
      <c r="J163">
        <f t="shared" ca="1" si="52"/>
        <v>53480</v>
      </c>
      <c r="K163">
        <f t="shared" ca="1" si="53"/>
        <v>1</v>
      </c>
      <c r="L163" t="str">
        <f ca="1">_xll.XLOOKUP(K163,$AC$8:$AC$17,$AD$8:$AD$17)</f>
        <v>East Legon</v>
      </c>
      <c r="M163">
        <f t="shared" ca="1" si="56"/>
        <v>320880</v>
      </c>
      <c r="N163" s="7">
        <f t="shared" ca="1" si="54"/>
        <v>51381.582056958949</v>
      </c>
      <c r="O163" s="7">
        <f t="shared" ca="1" si="57"/>
        <v>8324.6298282424705</v>
      </c>
      <c r="P163">
        <f t="shared" ca="1" si="55"/>
        <v>2890</v>
      </c>
      <c r="Q163" s="7">
        <f t="shared" ca="1" si="58"/>
        <v>98607.614613847298</v>
      </c>
      <c r="R163">
        <f t="shared" ca="1" si="59"/>
        <v>51504.350641036319</v>
      </c>
      <c r="S163" s="7">
        <f t="shared" ca="1" si="60"/>
        <v>380708.98046927876</v>
      </c>
      <c r="T163" s="7">
        <f t="shared" ca="1" si="61"/>
        <v>152879.19667080624</v>
      </c>
      <c r="U163" s="7">
        <f t="shared" ca="1" si="62"/>
        <v>227829.78379847252</v>
      </c>
      <c r="X163" s="1"/>
      <c r="Y163" s="2"/>
      <c r="Z163" s="2"/>
      <c r="AA163" s="2"/>
      <c r="AB163" s="2"/>
      <c r="AC163" s="2"/>
      <c r="AD163" s="2"/>
      <c r="AE163" s="2">
        <f ca="1">IF(Table2[[#This Row],[Gender]]="Male",1,0)</f>
        <v>1</v>
      </c>
      <c r="AF163" s="2">
        <f ca="1">IF(Table2[[#This Row],[Gender]]="Female",1,0)</f>
        <v>0</v>
      </c>
      <c r="AG163" s="2"/>
      <c r="AH163" s="2"/>
      <c r="AI163" s="3"/>
      <c r="AK163" s="1">
        <f ca="1">IF(Table2[[#This Row],[Field of Work]]="Teaching",1,0)</f>
        <v>1</v>
      </c>
      <c r="AL163" s="2">
        <f ca="1">IF(Table2[[#This Row],[Field of Work]]="Agriculture",1,0)</f>
        <v>0</v>
      </c>
      <c r="AM163" s="2">
        <f ca="1">IF(Table2[[#This Row],[Field of Work]]="IT",1,0)</f>
        <v>0</v>
      </c>
      <c r="AN163" s="2">
        <f ca="1">IF(Table2[[#This Row],[Field of Work]]="Construction",1,0)</f>
        <v>0</v>
      </c>
      <c r="AO163" s="2">
        <f ca="1">IF(Table2[[#This Row],[Field of Work]]="Health",1,0)</f>
        <v>0</v>
      </c>
      <c r="AP163" s="2">
        <f ca="1">IF(Table2[[#This Row],[Field of Work]]="General work",1,0)</f>
        <v>0</v>
      </c>
      <c r="AQ163" s="2"/>
      <c r="AR163" s="2"/>
      <c r="AS163" s="2"/>
      <c r="AT163" s="2"/>
      <c r="AU163" s="2"/>
      <c r="AV163" s="3"/>
      <c r="AW163" s="10">
        <f ca="1">IF(Table2[[#This Row],[Residence]]="East Legon",1,0)</f>
        <v>1</v>
      </c>
      <c r="AX163" s="8">
        <f ca="1">IF(Table2[[#This Row],[Residence]]="Trasaco",1,0)</f>
        <v>0</v>
      </c>
      <c r="AY163" s="2">
        <f ca="1">IF(Table2[[#This Row],[Residence]]="North Legon",1,0)</f>
        <v>0</v>
      </c>
      <c r="AZ163" s="2">
        <f ca="1">IF(Table2[[#This Row],[Residence]]="Tema",1,0)</f>
        <v>0</v>
      </c>
      <c r="BA163" s="2">
        <f ca="1">IF(Table2[[#This Row],[Residence]]="Spintex",1,0)</f>
        <v>0</v>
      </c>
      <c r="BB163" s="2">
        <f ca="1">IF(Table2[[#This Row],[Residence]]="Airport Hills",1,0)</f>
        <v>0</v>
      </c>
      <c r="BC163" s="2">
        <f ca="1">IF(Table2[[#This Row],[Residence]]="Oyarifa",1,0)</f>
        <v>0</v>
      </c>
      <c r="BD163" s="2">
        <f ca="1">IF(Table2[[#This Row],[Residence]]="Prampram",1,0)</f>
        <v>0</v>
      </c>
      <c r="BE163" s="2">
        <f ca="1">IF(Table2[[#This Row],[Residence]]="Tse-Addo",1,0)</f>
        <v>0</v>
      </c>
      <c r="BF163" s="2">
        <f ca="1">IF(Table2[[#This Row],[Residence]]="Osu",1,0)</f>
        <v>0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3"/>
      <c r="BR163" s="20">
        <f ca="1">Table2[[#This Row],[Cars Value]]/Table2[[#This Row],[Cars]]</f>
        <v>2774.876609414157</v>
      </c>
      <c r="BS163" s="3"/>
      <c r="BT163" s="1">
        <f ca="1">IF(Table2[[#This Row],[Value of Debts]]&gt;$BU$6,1,0)</f>
        <v>1</v>
      </c>
      <c r="BU163" s="2"/>
      <c r="BV163" s="2"/>
      <c r="BW163" s="3"/>
    </row>
    <row r="164" spans="1:75" x14ac:dyDescent="0.25">
      <c r="A164">
        <f t="shared" ca="1" si="47"/>
        <v>1</v>
      </c>
      <c r="B164" t="str">
        <f t="shared" ca="1" si="48"/>
        <v>Male</v>
      </c>
      <c r="C164">
        <f t="shared" ca="1" si="49"/>
        <v>27</v>
      </c>
      <c r="D164">
        <f t="shared" ca="1" si="50"/>
        <v>3</v>
      </c>
      <c r="E164" t="str">
        <f ca="1">_xll.XLOOKUP(D164,$Y$8:$Y$13,$Z$8:$Z$13)</f>
        <v>Teaching</v>
      </c>
      <c r="F164">
        <f t="shared" ca="1" si="51"/>
        <v>3</v>
      </c>
      <c r="G164" t="str">
        <f ca="1">_xll.XLOOKUP(F164,$AA$8:$AA$12,$AB$8:$AB$12)</f>
        <v>University</v>
      </c>
      <c r="H164">
        <f t="shared" ca="1" si="63"/>
        <v>3</v>
      </c>
      <c r="I164">
        <f t="shared" ca="1" si="46"/>
        <v>2</v>
      </c>
      <c r="J164">
        <f t="shared" ca="1" si="52"/>
        <v>60540</v>
      </c>
      <c r="K164">
        <f t="shared" ca="1" si="53"/>
        <v>4</v>
      </c>
      <c r="L164" t="str">
        <f ca="1">_xll.XLOOKUP(K164,$AC$8:$AC$17,$AD$8:$AD$17)</f>
        <v>Spintex</v>
      </c>
      <c r="M164">
        <f t="shared" ca="1" si="56"/>
        <v>181620</v>
      </c>
      <c r="N164" s="7">
        <f t="shared" ca="1" si="54"/>
        <v>176043.49854480504</v>
      </c>
      <c r="O164" s="7">
        <f t="shared" ca="1" si="57"/>
        <v>18424.695877218604</v>
      </c>
      <c r="P164">
        <f t="shared" ca="1" si="55"/>
        <v>12109</v>
      </c>
      <c r="Q164" s="7">
        <f t="shared" ca="1" si="58"/>
        <v>54013.373998089941</v>
      </c>
      <c r="R164">
        <f t="shared" ca="1" si="59"/>
        <v>49040.680617094076</v>
      </c>
      <c r="S164" s="7">
        <f t="shared" ca="1" si="60"/>
        <v>249085.37649431269</v>
      </c>
      <c r="T164" s="7">
        <f t="shared" ca="1" si="61"/>
        <v>242165.87254289497</v>
      </c>
      <c r="U164" s="7">
        <f t="shared" ca="1" si="62"/>
        <v>6919.5039514177188</v>
      </c>
      <c r="X164" s="1"/>
      <c r="Y164" s="2"/>
      <c r="Z164" s="2"/>
      <c r="AA164" s="2"/>
      <c r="AB164" s="2"/>
      <c r="AC164" s="2"/>
      <c r="AD164" s="2"/>
      <c r="AE164" s="2">
        <f ca="1">IF(Table2[[#This Row],[Gender]]="Male",1,0)</f>
        <v>1</v>
      </c>
      <c r="AF164" s="2">
        <f ca="1">IF(Table2[[#This Row],[Gender]]="Female",1,0)</f>
        <v>0</v>
      </c>
      <c r="AG164" s="2"/>
      <c r="AH164" s="2"/>
      <c r="AI164" s="3"/>
      <c r="AK164" s="1">
        <f ca="1">IF(Table2[[#This Row],[Field of Work]]="Teaching",1,0)</f>
        <v>1</v>
      </c>
      <c r="AL164" s="2">
        <f ca="1">IF(Table2[[#This Row],[Field of Work]]="Agriculture",1,0)</f>
        <v>0</v>
      </c>
      <c r="AM164" s="2">
        <f ca="1">IF(Table2[[#This Row],[Field of Work]]="IT",1,0)</f>
        <v>0</v>
      </c>
      <c r="AN164" s="2">
        <f ca="1">IF(Table2[[#This Row],[Field of Work]]="Construction",1,0)</f>
        <v>0</v>
      </c>
      <c r="AO164" s="2">
        <f ca="1">IF(Table2[[#This Row],[Field of Work]]="Health",1,0)</f>
        <v>0</v>
      </c>
      <c r="AP164" s="2">
        <f ca="1">IF(Table2[[#This Row],[Field of Work]]="General work",1,0)</f>
        <v>0</v>
      </c>
      <c r="AQ164" s="2"/>
      <c r="AR164" s="2"/>
      <c r="AS164" s="2"/>
      <c r="AT164" s="2"/>
      <c r="AU164" s="2"/>
      <c r="AV164" s="3"/>
      <c r="AW164" s="10">
        <f ca="1">IF(Table2[[#This Row],[Residence]]="East Legon",1,0)</f>
        <v>0</v>
      </c>
      <c r="AX164" s="8">
        <f ca="1">IF(Table2[[#This Row],[Residence]]="Trasaco",1,0)</f>
        <v>0</v>
      </c>
      <c r="AY164" s="2">
        <f ca="1">IF(Table2[[#This Row],[Residence]]="North Legon",1,0)</f>
        <v>0</v>
      </c>
      <c r="AZ164" s="2">
        <f ca="1">IF(Table2[[#This Row],[Residence]]="Tema",1,0)</f>
        <v>0</v>
      </c>
      <c r="BA164" s="2">
        <f ca="1">IF(Table2[[#This Row],[Residence]]="Spintex",1,0)</f>
        <v>1</v>
      </c>
      <c r="BB164" s="2">
        <f ca="1">IF(Table2[[#This Row],[Residence]]="Airport Hills",1,0)</f>
        <v>0</v>
      </c>
      <c r="BC164" s="2">
        <f ca="1">IF(Table2[[#This Row],[Residence]]="Oyarifa",1,0)</f>
        <v>0</v>
      </c>
      <c r="BD164" s="2">
        <f ca="1">IF(Table2[[#This Row],[Residence]]="Prampram",1,0)</f>
        <v>0</v>
      </c>
      <c r="BE164" s="2">
        <f ca="1">IF(Table2[[#This Row],[Residence]]="Tse-Addo",1,0)</f>
        <v>0</v>
      </c>
      <c r="BF164" s="2">
        <f ca="1">IF(Table2[[#This Row],[Residence]]="Osu",1,0)</f>
        <v>0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3"/>
      <c r="BR164" s="20">
        <f ca="1">Table2[[#This Row],[Cars Value]]/Table2[[#This Row],[Cars]]</f>
        <v>9212.3479386093022</v>
      </c>
      <c r="BS164" s="3"/>
      <c r="BT164" s="1">
        <f ca="1">IF(Table2[[#This Row],[Value of Debts]]&gt;$BU$6,1,0)</f>
        <v>1</v>
      </c>
      <c r="BU164" s="2"/>
      <c r="BV164" s="2"/>
      <c r="BW164" s="3"/>
    </row>
    <row r="165" spans="1:75" x14ac:dyDescent="0.25">
      <c r="A165">
        <f t="shared" ca="1" si="47"/>
        <v>1</v>
      </c>
      <c r="B165" t="str">
        <f t="shared" ca="1" si="48"/>
        <v>Male</v>
      </c>
      <c r="C165">
        <f t="shared" ca="1" si="49"/>
        <v>38</v>
      </c>
      <c r="D165">
        <f t="shared" ca="1" si="50"/>
        <v>6</v>
      </c>
      <c r="E165" t="str">
        <f ca="1">_xll.XLOOKUP(D165,$Y$8:$Y$13,$Z$8:$Z$13)</f>
        <v>Agriculture</v>
      </c>
      <c r="F165">
        <f t="shared" ca="1" si="51"/>
        <v>4</v>
      </c>
      <c r="G165" t="str">
        <f ca="1">_xll.XLOOKUP(F165,$AA$8:$AA$12,$AB$8:$AB$12)</f>
        <v>Techical</v>
      </c>
      <c r="H165">
        <f t="shared" ca="1" si="63"/>
        <v>0</v>
      </c>
      <c r="I165">
        <f t="shared" ca="1" si="46"/>
        <v>1</v>
      </c>
      <c r="J165">
        <f t="shared" ca="1" si="52"/>
        <v>69951</v>
      </c>
      <c r="K165">
        <f t="shared" ca="1" si="53"/>
        <v>1</v>
      </c>
      <c r="L165" t="str">
        <f ca="1">_xll.XLOOKUP(K165,$AC$8:$AC$17,$AD$8:$AD$17)</f>
        <v>East Legon</v>
      </c>
      <c r="M165">
        <f t="shared" ca="1" si="56"/>
        <v>209853</v>
      </c>
      <c r="N165" s="7">
        <f t="shared" ca="1" si="54"/>
        <v>127734.81020748075</v>
      </c>
      <c r="O165" s="7">
        <f t="shared" ca="1" si="57"/>
        <v>34786.430974799994</v>
      </c>
      <c r="P165">
        <f t="shared" ca="1" si="55"/>
        <v>4134</v>
      </c>
      <c r="Q165" s="7">
        <f t="shared" ca="1" si="58"/>
        <v>139530.58010821079</v>
      </c>
      <c r="R165">
        <f t="shared" ca="1" si="59"/>
        <v>56106.375460751558</v>
      </c>
      <c r="S165" s="7">
        <f t="shared" ca="1" si="60"/>
        <v>300745.80643555155</v>
      </c>
      <c r="T165" s="7">
        <f t="shared" ca="1" si="61"/>
        <v>271399.39031569153</v>
      </c>
      <c r="U165" s="7">
        <f t="shared" ca="1" si="62"/>
        <v>29346.41611986002</v>
      </c>
      <c r="X165" s="1"/>
      <c r="Y165" s="2"/>
      <c r="Z165" s="2"/>
      <c r="AA165" s="2"/>
      <c r="AB165" s="2"/>
      <c r="AC165" s="2"/>
      <c r="AD165" s="2"/>
      <c r="AE165" s="2">
        <f ca="1">IF(Table2[[#This Row],[Gender]]="Male",1,0)</f>
        <v>1</v>
      </c>
      <c r="AF165" s="2">
        <f ca="1">IF(Table2[[#This Row],[Gender]]="Female",1,0)</f>
        <v>0</v>
      </c>
      <c r="AG165" s="2"/>
      <c r="AH165" s="2"/>
      <c r="AI165" s="3"/>
      <c r="AK165" s="1">
        <f ca="1">IF(Table2[[#This Row],[Field of Work]]="Teaching",1,0)</f>
        <v>0</v>
      </c>
      <c r="AL165" s="2">
        <f ca="1">IF(Table2[[#This Row],[Field of Work]]="Agriculture",1,0)</f>
        <v>1</v>
      </c>
      <c r="AM165" s="2">
        <f ca="1">IF(Table2[[#This Row],[Field of Work]]="IT",1,0)</f>
        <v>0</v>
      </c>
      <c r="AN165" s="2">
        <f ca="1">IF(Table2[[#This Row],[Field of Work]]="Construction",1,0)</f>
        <v>0</v>
      </c>
      <c r="AO165" s="2">
        <f ca="1">IF(Table2[[#This Row],[Field of Work]]="Health",1,0)</f>
        <v>0</v>
      </c>
      <c r="AP165" s="2">
        <f ca="1">IF(Table2[[#This Row],[Field of Work]]="General work",1,0)</f>
        <v>0</v>
      </c>
      <c r="AQ165" s="2"/>
      <c r="AR165" s="2"/>
      <c r="AS165" s="2"/>
      <c r="AT165" s="2"/>
      <c r="AU165" s="2"/>
      <c r="AV165" s="3"/>
      <c r="AW165" s="10">
        <f ca="1">IF(Table2[[#This Row],[Residence]]="East Legon",1,0)</f>
        <v>1</v>
      </c>
      <c r="AX165" s="8">
        <f ca="1">IF(Table2[[#This Row],[Residence]]="Trasaco",1,0)</f>
        <v>0</v>
      </c>
      <c r="AY165" s="2">
        <f ca="1">IF(Table2[[#This Row],[Residence]]="North Legon",1,0)</f>
        <v>0</v>
      </c>
      <c r="AZ165" s="2">
        <f ca="1">IF(Table2[[#This Row],[Residence]]="Tema",1,0)</f>
        <v>0</v>
      </c>
      <c r="BA165" s="2">
        <f ca="1">IF(Table2[[#This Row],[Residence]]="Spintex",1,0)</f>
        <v>0</v>
      </c>
      <c r="BB165" s="2">
        <f ca="1">IF(Table2[[#This Row],[Residence]]="Airport Hills",1,0)</f>
        <v>0</v>
      </c>
      <c r="BC165" s="2">
        <f ca="1">IF(Table2[[#This Row],[Residence]]="Oyarifa",1,0)</f>
        <v>0</v>
      </c>
      <c r="BD165" s="2">
        <f ca="1">IF(Table2[[#This Row],[Residence]]="Prampram",1,0)</f>
        <v>0</v>
      </c>
      <c r="BE165" s="2">
        <f ca="1">IF(Table2[[#This Row],[Residence]]="Tse-Addo",1,0)</f>
        <v>0</v>
      </c>
      <c r="BF165" s="2">
        <f ca="1">IF(Table2[[#This Row],[Residence]]="Osu",1,0)</f>
        <v>0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3"/>
      <c r="BR165" s="20">
        <f ca="1">Table2[[#This Row],[Cars Value]]/Table2[[#This Row],[Cars]]</f>
        <v>34786.430974799994</v>
      </c>
      <c r="BS165" s="3"/>
      <c r="BT165" s="1">
        <f ca="1">IF(Table2[[#This Row],[Value of Debts]]&gt;$BU$6,1,0)</f>
        <v>1</v>
      </c>
      <c r="BU165" s="2"/>
      <c r="BV165" s="2"/>
      <c r="BW165" s="3"/>
    </row>
    <row r="166" spans="1:75" x14ac:dyDescent="0.25">
      <c r="A166">
        <f t="shared" ca="1" si="47"/>
        <v>2</v>
      </c>
      <c r="B166" t="str">
        <f t="shared" ca="1" si="48"/>
        <v>Female</v>
      </c>
      <c r="C166">
        <f t="shared" ca="1" si="49"/>
        <v>29</v>
      </c>
      <c r="D166">
        <f t="shared" ca="1" si="50"/>
        <v>4</v>
      </c>
      <c r="E166" t="str">
        <f ca="1">_xll.XLOOKUP(D166,$Y$8:$Y$13,$Z$8:$Z$13)</f>
        <v>IT</v>
      </c>
      <c r="F166">
        <f t="shared" ca="1" si="51"/>
        <v>1</v>
      </c>
      <c r="G166" t="str">
        <f ca="1">_xll.XLOOKUP(F166,$AA$8:$AA$12,$AB$8:$AB$12)</f>
        <v>Highschool</v>
      </c>
      <c r="H166">
        <f t="shared" ca="1" si="63"/>
        <v>2</v>
      </c>
      <c r="I166">
        <f t="shared" ca="1" si="46"/>
        <v>2</v>
      </c>
      <c r="J166">
        <f t="shared" ca="1" si="52"/>
        <v>55836</v>
      </c>
      <c r="K166">
        <f t="shared" ca="1" si="53"/>
        <v>7</v>
      </c>
      <c r="L166" t="str">
        <f ca="1">_xll.XLOOKUP(K166,$AC$8:$AC$17,$AD$8:$AD$17)</f>
        <v>Tema</v>
      </c>
      <c r="M166">
        <f t="shared" ca="1" si="56"/>
        <v>167508</v>
      </c>
      <c r="N166" s="7">
        <f t="shared" ca="1" si="54"/>
        <v>16929.586637984572</v>
      </c>
      <c r="O166" s="7">
        <f t="shared" ca="1" si="57"/>
        <v>82166.923719004801</v>
      </c>
      <c r="P166">
        <f t="shared" ca="1" si="55"/>
        <v>73246</v>
      </c>
      <c r="Q166" s="7">
        <f t="shared" ca="1" si="58"/>
        <v>20429.065779131957</v>
      </c>
      <c r="R166">
        <f t="shared" ca="1" si="59"/>
        <v>45549.457760063924</v>
      </c>
      <c r="S166" s="7">
        <f t="shared" ca="1" si="60"/>
        <v>295224.38147906872</v>
      </c>
      <c r="T166" s="7">
        <f t="shared" ca="1" si="61"/>
        <v>110604.65241711652</v>
      </c>
      <c r="U166" s="7">
        <f t="shared" ca="1" si="62"/>
        <v>184619.72906195221</v>
      </c>
      <c r="X166" s="1"/>
      <c r="Y166" s="2"/>
      <c r="Z166" s="2"/>
      <c r="AA166" s="2"/>
      <c r="AB166" s="2"/>
      <c r="AC166" s="2"/>
      <c r="AD166" s="2"/>
      <c r="AE166" s="2">
        <f ca="1">IF(Table2[[#This Row],[Gender]]="Male",1,0)</f>
        <v>0</v>
      </c>
      <c r="AF166" s="2">
        <f ca="1">IF(Table2[[#This Row],[Gender]]="Female",1,0)</f>
        <v>1</v>
      </c>
      <c r="AG166" s="2"/>
      <c r="AH166" s="2"/>
      <c r="AI166" s="3"/>
      <c r="AK166" s="1">
        <f ca="1">IF(Table2[[#This Row],[Field of Work]]="Teaching",1,0)</f>
        <v>0</v>
      </c>
      <c r="AL166" s="2">
        <f ca="1">IF(Table2[[#This Row],[Field of Work]]="Agriculture",1,0)</f>
        <v>0</v>
      </c>
      <c r="AM166" s="2">
        <f ca="1">IF(Table2[[#This Row],[Field of Work]]="IT",1,0)</f>
        <v>1</v>
      </c>
      <c r="AN166" s="2">
        <f ca="1">IF(Table2[[#This Row],[Field of Work]]="Construction",1,0)</f>
        <v>0</v>
      </c>
      <c r="AO166" s="2">
        <f ca="1">IF(Table2[[#This Row],[Field of Work]]="Health",1,0)</f>
        <v>0</v>
      </c>
      <c r="AP166" s="2">
        <f ca="1">IF(Table2[[#This Row],[Field of Work]]="General work",1,0)</f>
        <v>0</v>
      </c>
      <c r="AQ166" s="2"/>
      <c r="AR166" s="2"/>
      <c r="AS166" s="2"/>
      <c r="AT166" s="2"/>
      <c r="AU166" s="2"/>
      <c r="AV166" s="3"/>
      <c r="AW166" s="10">
        <f ca="1">IF(Table2[[#This Row],[Residence]]="East Legon",1,0)</f>
        <v>0</v>
      </c>
      <c r="AX166" s="8">
        <f ca="1">IF(Table2[[#This Row],[Residence]]="Trasaco",1,0)</f>
        <v>0</v>
      </c>
      <c r="AY166" s="2">
        <f ca="1">IF(Table2[[#This Row],[Residence]]="North Legon",1,0)</f>
        <v>0</v>
      </c>
      <c r="AZ166" s="2">
        <f ca="1">IF(Table2[[#This Row],[Residence]]="Tema",1,0)</f>
        <v>1</v>
      </c>
      <c r="BA166" s="2">
        <f ca="1">IF(Table2[[#This Row],[Residence]]="Spintex",1,0)</f>
        <v>0</v>
      </c>
      <c r="BB166" s="2">
        <f ca="1">IF(Table2[[#This Row],[Residence]]="Airport Hills",1,0)</f>
        <v>0</v>
      </c>
      <c r="BC166" s="2">
        <f ca="1">IF(Table2[[#This Row],[Residence]]="Oyarifa",1,0)</f>
        <v>0</v>
      </c>
      <c r="BD166" s="2">
        <f ca="1">IF(Table2[[#This Row],[Residence]]="Prampram",1,0)</f>
        <v>0</v>
      </c>
      <c r="BE166" s="2">
        <f ca="1">IF(Table2[[#This Row],[Residence]]="Tse-Addo",1,0)</f>
        <v>0</v>
      </c>
      <c r="BF166" s="2">
        <f ca="1">IF(Table2[[#This Row],[Residence]]="Osu",1,0)</f>
        <v>0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3"/>
      <c r="BR166" s="20">
        <f ca="1">Table2[[#This Row],[Cars Value]]/Table2[[#This Row],[Cars]]</f>
        <v>41083.4618595024</v>
      </c>
      <c r="BS166" s="3"/>
      <c r="BT166" s="1">
        <f ca="1">IF(Table2[[#This Row],[Value of Debts]]&gt;$BU$6,1,0)</f>
        <v>1</v>
      </c>
      <c r="BU166" s="2"/>
      <c r="BV166" s="2"/>
      <c r="BW166" s="3"/>
    </row>
    <row r="167" spans="1:75" x14ac:dyDescent="0.25">
      <c r="A167">
        <f t="shared" ca="1" si="47"/>
        <v>2</v>
      </c>
      <c r="B167" t="str">
        <f t="shared" ca="1" si="48"/>
        <v>Female</v>
      </c>
      <c r="C167">
        <f t="shared" ca="1" si="49"/>
        <v>40</v>
      </c>
      <c r="D167">
        <f t="shared" ca="1" si="50"/>
        <v>2</v>
      </c>
      <c r="E167" t="str">
        <f ca="1">_xll.XLOOKUP(D167,$Y$8:$Y$13,$Z$8:$Z$13)</f>
        <v>Construction</v>
      </c>
      <c r="F167">
        <f t="shared" ca="1" si="51"/>
        <v>2</v>
      </c>
      <c r="G167" t="str">
        <f ca="1">_xll.XLOOKUP(F167,$AA$8:$AA$12,$AB$8:$AB$12)</f>
        <v>College</v>
      </c>
      <c r="H167">
        <f t="shared" ca="1" si="63"/>
        <v>3</v>
      </c>
      <c r="I167">
        <f t="shared" ca="1" si="46"/>
        <v>3</v>
      </c>
      <c r="J167">
        <f t="shared" ca="1" si="52"/>
        <v>85863</v>
      </c>
      <c r="K167">
        <f t="shared" ca="1" si="53"/>
        <v>6</v>
      </c>
      <c r="L167" t="str">
        <f ca="1">_xll.XLOOKUP(K167,$AC$8:$AC$17,$AD$8:$AD$17)</f>
        <v>Tse-Addo</v>
      </c>
      <c r="M167">
        <f t="shared" ca="1" si="56"/>
        <v>343452</v>
      </c>
      <c r="N167" s="7">
        <f t="shared" ca="1" si="54"/>
        <v>47368.101717626872</v>
      </c>
      <c r="O167" s="7">
        <f t="shared" ca="1" si="57"/>
        <v>194411.6542925158</v>
      </c>
      <c r="P167">
        <f t="shared" ca="1" si="55"/>
        <v>183535</v>
      </c>
      <c r="Q167" s="7">
        <f t="shared" ca="1" si="58"/>
        <v>167345.9836851221</v>
      </c>
      <c r="R167">
        <f t="shared" ca="1" si="59"/>
        <v>88913.368756385287</v>
      </c>
      <c r="S167" s="7">
        <f t="shared" ca="1" si="60"/>
        <v>626777.02304890112</v>
      </c>
      <c r="T167" s="7">
        <f t="shared" ca="1" si="61"/>
        <v>398249.08540274901</v>
      </c>
      <c r="U167" s="7">
        <f t="shared" ca="1" si="62"/>
        <v>228527.9376461521</v>
      </c>
      <c r="X167" s="1"/>
      <c r="Y167" s="2"/>
      <c r="Z167" s="2"/>
      <c r="AA167" s="2"/>
      <c r="AB167" s="2"/>
      <c r="AC167" s="2"/>
      <c r="AD167" s="2"/>
      <c r="AE167" s="2">
        <f ca="1">IF(Table2[[#This Row],[Gender]]="Male",1,0)</f>
        <v>0</v>
      </c>
      <c r="AF167" s="2">
        <f ca="1">IF(Table2[[#This Row],[Gender]]="Female",1,0)</f>
        <v>1</v>
      </c>
      <c r="AG167" s="2"/>
      <c r="AH167" s="2"/>
      <c r="AI167" s="3"/>
      <c r="AK167" s="1">
        <f ca="1">IF(Table2[[#This Row],[Field of Work]]="Teaching",1,0)</f>
        <v>0</v>
      </c>
      <c r="AL167" s="2">
        <f ca="1">IF(Table2[[#This Row],[Field of Work]]="Agriculture",1,0)</f>
        <v>0</v>
      </c>
      <c r="AM167" s="2">
        <f ca="1">IF(Table2[[#This Row],[Field of Work]]="IT",1,0)</f>
        <v>0</v>
      </c>
      <c r="AN167" s="2">
        <f ca="1">IF(Table2[[#This Row],[Field of Work]]="Construction",1,0)</f>
        <v>1</v>
      </c>
      <c r="AO167" s="2">
        <f ca="1">IF(Table2[[#This Row],[Field of Work]]="Health",1,0)</f>
        <v>0</v>
      </c>
      <c r="AP167" s="2">
        <f ca="1">IF(Table2[[#This Row],[Field of Work]]="General work",1,0)</f>
        <v>0</v>
      </c>
      <c r="AQ167" s="2"/>
      <c r="AR167" s="2"/>
      <c r="AS167" s="2"/>
      <c r="AT167" s="2"/>
      <c r="AU167" s="2"/>
      <c r="AV167" s="3"/>
      <c r="AW167" s="10">
        <f ca="1">IF(Table2[[#This Row],[Residence]]="East Legon",1,0)</f>
        <v>0</v>
      </c>
      <c r="AX167" s="8">
        <f ca="1">IF(Table2[[#This Row],[Residence]]="Trasaco",1,0)</f>
        <v>0</v>
      </c>
      <c r="AY167" s="2">
        <f ca="1">IF(Table2[[#This Row],[Residence]]="North Legon",1,0)</f>
        <v>0</v>
      </c>
      <c r="AZ167" s="2">
        <f ca="1">IF(Table2[[#This Row],[Residence]]="Tema",1,0)</f>
        <v>0</v>
      </c>
      <c r="BA167" s="2">
        <f ca="1">IF(Table2[[#This Row],[Residence]]="Spintex",1,0)</f>
        <v>0</v>
      </c>
      <c r="BB167" s="2">
        <f ca="1">IF(Table2[[#This Row],[Residence]]="Airport Hills",1,0)</f>
        <v>0</v>
      </c>
      <c r="BC167" s="2">
        <f ca="1">IF(Table2[[#This Row],[Residence]]="Oyarifa",1,0)</f>
        <v>0</v>
      </c>
      <c r="BD167" s="2">
        <f ca="1">IF(Table2[[#This Row],[Residence]]="Prampram",1,0)</f>
        <v>0</v>
      </c>
      <c r="BE167" s="2">
        <f ca="1">IF(Table2[[#This Row],[Residence]]="Tse-Addo",1,0)</f>
        <v>1</v>
      </c>
      <c r="BF167" s="2">
        <f ca="1">IF(Table2[[#This Row],[Residence]]="Osu",1,0)</f>
        <v>0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3"/>
      <c r="BR167" s="20">
        <f ca="1">Table2[[#This Row],[Cars Value]]/Table2[[#This Row],[Cars]]</f>
        <v>64803.884764171933</v>
      </c>
      <c r="BS167" s="3"/>
      <c r="BT167" s="1">
        <f ca="1">IF(Table2[[#This Row],[Value of Debts]]&gt;$BU$6,1,0)</f>
        <v>1</v>
      </c>
      <c r="BU167" s="2"/>
      <c r="BV167" s="2"/>
      <c r="BW167" s="3"/>
    </row>
    <row r="168" spans="1:75" x14ac:dyDescent="0.25">
      <c r="A168">
        <f t="shared" ca="1" si="47"/>
        <v>2</v>
      </c>
      <c r="B168" t="str">
        <f t="shared" ca="1" si="48"/>
        <v>Female</v>
      </c>
      <c r="C168">
        <f t="shared" ca="1" si="49"/>
        <v>34</v>
      </c>
      <c r="D168">
        <f t="shared" ca="1" si="50"/>
        <v>2</v>
      </c>
      <c r="E168" t="str">
        <f ca="1">_xll.XLOOKUP(D168,$Y$8:$Y$13,$Z$8:$Z$13)</f>
        <v>Construction</v>
      </c>
      <c r="F168">
        <f t="shared" ca="1" si="51"/>
        <v>2</v>
      </c>
      <c r="G168" t="str">
        <f ca="1">_xll.XLOOKUP(F168,$AA$8:$AA$12,$AB$8:$AB$12)</f>
        <v>College</v>
      </c>
      <c r="H168">
        <f t="shared" ca="1" si="63"/>
        <v>4</v>
      </c>
      <c r="I168">
        <f t="shared" ca="1" si="46"/>
        <v>3</v>
      </c>
      <c r="J168">
        <f t="shared" ca="1" si="52"/>
        <v>50253</v>
      </c>
      <c r="K168">
        <f t="shared" ca="1" si="53"/>
        <v>10</v>
      </c>
      <c r="L168" t="str">
        <f ca="1">_xll.XLOOKUP(K168,$AC$8:$AC$17,$AD$8:$AD$17)</f>
        <v>Osu</v>
      </c>
      <c r="M168">
        <f t="shared" ca="1" si="56"/>
        <v>150759</v>
      </c>
      <c r="N168" s="7">
        <f t="shared" ca="1" si="54"/>
        <v>2167.0550572208876</v>
      </c>
      <c r="O168" s="7">
        <f t="shared" ca="1" si="57"/>
        <v>55967.672444836258</v>
      </c>
      <c r="P168">
        <f t="shared" ca="1" si="55"/>
        <v>7081</v>
      </c>
      <c r="Q168" s="7">
        <f t="shared" ca="1" si="58"/>
        <v>71561.225326565123</v>
      </c>
      <c r="R168">
        <f t="shared" ca="1" si="59"/>
        <v>47438.924024566266</v>
      </c>
      <c r="S168" s="7">
        <f t="shared" ca="1" si="60"/>
        <v>254165.59646940255</v>
      </c>
      <c r="T168" s="7">
        <f t="shared" ca="1" si="61"/>
        <v>80809.280383786012</v>
      </c>
      <c r="U168" s="7">
        <f t="shared" ca="1" si="62"/>
        <v>173356.31608561653</v>
      </c>
      <c r="X168" s="1"/>
      <c r="Y168" s="2"/>
      <c r="Z168" s="2"/>
      <c r="AA168" s="2"/>
      <c r="AB168" s="2"/>
      <c r="AC168" s="2"/>
      <c r="AD168" s="2"/>
      <c r="AE168" s="2">
        <f ca="1">IF(Table2[[#This Row],[Gender]]="Male",1,0)</f>
        <v>0</v>
      </c>
      <c r="AF168" s="2">
        <f ca="1">IF(Table2[[#This Row],[Gender]]="Female",1,0)</f>
        <v>1</v>
      </c>
      <c r="AG168" s="2"/>
      <c r="AH168" s="2"/>
      <c r="AI168" s="3"/>
      <c r="AK168" s="1">
        <f ca="1">IF(Table2[[#This Row],[Field of Work]]="Teaching",1,0)</f>
        <v>0</v>
      </c>
      <c r="AL168" s="2">
        <f ca="1">IF(Table2[[#This Row],[Field of Work]]="Agriculture",1,0)</f>
        <v>0</v>
      </c>
      <c r="AM168" s="2">
        <f ca="1">IF(Table2[[#This Row],[Field of Work]]="IT",1,0)</f>
        <v>0</v>
      </c>
      <c r="AN168" s="2">
        <f ca="1">IF(Table2[[#This Row],[Field of Work]]="Construction",1,0)</f>
        <v>1</v>
      </c>
      <c r="AO168" s="2">
        <f ca="1">IF(Table2[[#This Row],[Field of Work]]="Health",1,0)</f>
        <v>0</v>
      </c>
      <c r="AP168" s="2">
        <f ca="1">IF(Table2[[#This Row],[Field of Work]]="General work",1,0)</f>
        <v>0</v>
      </c>
      <c r="AQ168" s="2"/>
      <c r="AR168" s="2"/>
      <c r="AS168" s="2"/>
      <c r="AT168" s="2"/>
      <c r="AU168" s="2"/>
      <c r="AV168" s="3"/>
      <c r="AW168" s="10">
        <f ca="1">IF(Table2[[#This Row],[Residence]]="East Legon",1,0)</f>
        <v>0</v>
      </c>
      <c r="AX168" s="8">
        <f ca="1">IF(Table2[[#This Row],[Residence]]="Trasaco",1,0)</f>
        <v>0</v>
      </c>
      <c r="AY168" s="2">
        <f ca="1">IF(Table2[[#This Row],[Residence]]="North Legon",1,0)</f>
        <v>0</v>
      </c>
      <c r="AZ168" s="2">
        <f ca="1">IF(Table2[[#This Row],[Residence]]="Tema",1,0)</f>
        <v>0</v>
      </c>
      <c r="BA168" s="2">
        <f ca="1">IF(Table2[[#This Row],[Residence]]="Spintex",1,0)</f>
        <v>0</v>
      </c>
      <c r="BB168" s="2">
        <f ca="1">IF(Table2[[#This Row],[Residence]]="Airport Hills",1,0)</f>
        <v>0</v>
      </c>
      <c r="BC168" s="2">
        <f ca="1">IF(Table2[[#This Row],[Residence]]="Oyarifa",1,0)</f>
        <v>0</v>
      </c>
      <c r="BD168" s="2">
        <f ca="1">IF(Table2[[#This Row],[Residence]]="Prampram",1,0)</f>
        <v>0</v>
      </c>
      <c r="BE168" s="2">
        <f ca="1">IF(Table2[[#This Row],[Residence]]="Tse-Addo",1,0)</f>
        <v>0</v>
      </c>
      <c r="BF168" s="2">
        <f ca="1">IF(Table2[[#This Row],[Residence]]="Osu",1,0)</f>
        <v>1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3"/>
      <c r="BR168" s="20">
        <f ca="1">Table2[[#This Row],[Cars Value]]/Table2[[#This Row],[Cars]]</f>
        <v>18655.890814945418</v>
      </c>
      <c r="BS168" s="3"/>
      <c r="BT168" s="1">
        <f ca="1">IF(Table2[[#This Row],[Value of Debts]]&gt;$BU$6,1,0)</f>
        <v>0</v>
      </c>
      <c r="BU168" s="2"/>
      <c r="BV168" s="2"/>
      <c r="BW168" s="3"/>
    </row>
    <row r="169" spans="1:75" x14ac:dyDescent="0.25">
      <c r="A169">
        <f t="shared" ca="1" si="47"/>
        <v>1</v>
      </c>
      <c r="B169" t="str">
        <f t="shared" ca="1" si="48"/>
        <v>Male</v>
      </c>
      <c r="C169">
        <f t="shared" ca="1" si="49"/>
        <v>40</v>
      </c>
      <c r="D169">
        <f t="shared" ca="1" si="50"/>
        <v>5</v>
      </c>
      <c r="E169" t="str">
        <f ca="1">_xll.XLOOKUP(D169,$Y$8:$Y$13,$Z$8:$Z$13)</f>
        <v>General work</v>
      </c>
      <c r="F169">
        <f t="shared" ca="1" si="51"/>
        <v>1</v>
      </c>
      <c r="G169" t="str">
        <f ca="1">_xll.XLOOKUP(F169,$AA$8:$AA$12,$AB$8:$AB$12)</f>
        <v>Highschool</v>
      </c>
      <c r="H169">
        <f t="shared" ca="1" si="63"/>
        <v>1</v>
      </c>
      <c r="I169">
        <f t="shared" ca="1" si="46"/>
        <v>1</v>
      </c>
      <c r="J169">
        <f t="shared" ca="1" si="52"/>
        <v>39229</v>
      </c>
      <c r="K169">
        <f t="shared" ca="1" si="53"/>
        <v>8</v>
      </c>
      <c r="L169" t="str">
        <f ca="1">_xll.XLOOKUP(K169,$AC$8:$AC$17,$AD$8:$AD$17)</f>
        <v>Oyarifa</v>
      </c>
      <c r="M169">
        <f t="shared" ca="1" si="56"/>
        <v>156916</v>
      </c>
      <c r="N169" s="7">
        <f t="shared" ca="1" si="54"/>
        <v>74595.76579317986</v>
      </c>
      <c r="O169" s="7">
        <f t="shared" ca="1" si="57"/>
        <v>38529.628929793871</v>
      </c>
      <c r="P169">
        <f t="shared" ca="1" si="55"/>
        <v>1410</v>
      </c>
      <c r="Q169" s="7">
        <f t="shared" ca="1" si="58"/>
        <v>64762.890932193652</v>
      </c>
      <c r="R169">
        <f t="shared" ca="1" si="59"/>
        <v>12648.63357458764</v>
      </c>
      <c r="S169" s="7">
        <f t="shared" ca="1" si="60"/>
        <v>208094.26250438151</v>
      </c>
      <c r="T169" s="7">
        <f t="shared" ca="1" si="61"/>
        <v>140768.65672537353</v>
      </c>
      <c r="U169" s="7">
        <f t="shared" ca="1" si="62"/>
        <v>67325.605779007979</v>
      </c>
      <c r="X169" s="1"/>
      <c r="Y169" s="2"/>
      <c r="Z169" s="2"/>
      <c r="AA169" s="2"/>
      <c r="AB169" s="2"/>
      <c r="AC169" s="2"/>
      <c r="AD169" s="2"/>
      <c r="AE169" s="2">
        <f ca="1">IF(Table2[[#This Row],[Gender]]="Male",1,0)</f>
        <v>1</v>
      </c>
      <c r="AF169" s="2">
        <f ca="1">IF(Table2[[#This Row],[Gender]]="Female",1,0)</f>
        <v>0</v>
      </c>
      <c r="AG169" s="2"/>
      <c r="AH169" s="2"/>
      <c r="AI169" s="3"/>
      <c r="AK169" s="1">
        <f ca="1">IF(Table2[[#This Row],[Field of Work]]="Teaching",1,0)</f>
        <v>0</v>
      </c>
      <c r="AL169" s="2">
        <f ca="1">IF(Table2[[#This Row],[Field of Work]]="Agriculture",1,0)</f>
        <v>0</v>
      </c>
      <c r="AM169" s="2">
        <f ca="1">IF(Table2[[#This Row],[Field of Work]]="IT",1,0)</f>
        <v>0</v>
      </c>
      <c r="AN169" s="2">
        <f ca="1">IF(Table2[[#This Row],[Field of Work]]="Construction",1,0)</f>
        <v>0</v>
      </c>
      <c r="AO169" s="2">
        <f ca="1">IF(Table2[[#This Row],[Field of Work]]="Health",1,0)</f>
        <v>0</v>
      </c>
      <c r="AP169" s="2">
        <f ca="1">IF(Table2[[#This Row],[Field of Work]]="General work",1,0)</f>
        <v>1</v>
      </c>
      <c r="AQ169" s="2"/>
      <c r="AR169" s="2"/>
      <c r="AS169" s="2"/>
      <c r="AT169" s="2"/>
      <c r="AU169" s="2"/>
      <c r="AV169" s="3"/>
      <c r="AW169" s="10">
        <f ca="1">IF(Table2[[#This Row],[Residence]]="East Legon",1,0)</f>
        <v>0</v>
      </c>
      <c r="AX169" s="8">
        <f ca="1">IF(Table2[[#This Row],[Residence]]="Trasaco",1,0)</f>
        <v>0</v>
      </c>
      <c r="AY169" s="2">
        <f ca="1">IF(Table2[[#This Row],[Residence]]="North Legon",1,0)</f>
        <v>0</v>
      </c>
      <c r="AZ169" s="2">
        <f ca="1">IF(Table2[[#This Row],[Residence]]="Tema",1,0)</f>
        <v>0</v>
      </c>
      <c r="BA169" s="2">
        <f ca="1">IF(Table2[[#This Row],[Residence]]="Spintex",1,0)</f>
        <v>0</v>
      </c>
      <c r="BB169" s="2">
        <f ca="1">IF(Table2[[#This Row],[Residence]]="Airport Hills",1,0)</f>
        <v>0</v>
      </c>
      <c r="BC169" s="2">
        <f ca="1">IF(Table2[[#This Row],[Residence]]="Oyarifa",1,0)</f>
        <v>1</v>
      </c>
      <c r="BD169" s="2">
        <f ca="1">IF(Table2[[#This Row],[Residence]]="Prampram",1,0)</f>
        <v>0</v>
      </c>
      <c r="BE169" s="2">
        <f ca="1">IF(Table2[[#This Row],[Residence]]="Tse-Addo",1,0)</f>
        <v>0</v>
      </c>
      <c r="BF169" s="2">
        <f ca="1">IF(Table2[[#This Row],[Residence]]="Osu",1,0)</f>
        <v>0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3"/>
      <c r="BR169" s="20">
        <f ca="1">Table2[[#This Row],[Cars Value]]/Table2[[#This Row],[Cars]]</f>
        <v>38529.628929793871</v>
      </c>
      <c r="BS169" s="3"/>
      <c r="BT169" s="1">
        <f ca="1">IF(Table2[[#This Row],[Value of Debts]]&gt;$BU$6,1,0)</f>
        <v>1</v>
      </c>
      <c r="BU169" s="2"/>
      <c r="BV169" s="2"/>
      <c r="BW169" s="3"/>
    </row>
    <row r="170" spans="1:75" x14ac:dyDescent="0.25">
      <c r="A170">
        <f t="shared" ca="1" si="47"/>
        <v>2</v>
      </c>
      <c r="B170" t="str">
        <f t="shared" ca="1" si="48"/>
        <v>Female</v>
      </c>
      <c r="C170">
        <f t="shared" ca="1" si="49"/>
        <v>43</v>
      </c>
      <c r="D170">
        <f t="shared" ca="1" si="50"/>
        <v>2</v>
      </c>
      <c r="E170" t="str">
        <f ca="1">_xll.XLOOKUP(D170,$Y$8:$Y$13,$Z$8:$Z$13)</f>
        <v>Construction</v>
      </c>
      <c r="F170">
        <f t="shared" ca="1" si="51"/>
        <v>5</v>
      </c>
      <c r="G170" t="str">
        <f ca="1">_xll.XLOOKUP(F170,$AA$8:$AA$12,$AB$8:$AB$12)</f>
        <v>Other</v>
      </c>
      <c r="H170">
        <f t="shared" ca="1" si="63"/>
        <v>1</v>
      </c>
      <c r="I170">
        <f t="shared" ca="1" si="46"/>
        <v>3</v>
      </c>
      <c r="J170">
        <f t="shared" ca="1" si="52"/>
        <v>50012</v>
      </c>
      <c r="K170">
        <f t="shared" ca="1" si="53"/>
        <v>1</v>
      </c>
      <c r="L170" t="str">
        <f ca="1">_xll.XLOOKUP(K170,$AC$8:$AC$17,$AD$8:$AD$17)</f>
        <v>East Legon</v>
      </c>
      <c r="M170">
        <f t="shared" ca="1" si="56"/>
        <v>200048</v>
      </c>
      <c r="N170" s="7">
        <f t="shared" ca="1" si="54"/>
        <v>33682.219710642246</v>
      </c>
      <c r="O170" s="7">
        <f t="shared" ca="1" si="57"/>
        <v>142454.6495384528</v>
      </c>
      <c r="P170">
        <f t="shared" ca="1" si="55"/>
        <v>138233</v>
      </c>
      <c r="Q170" s="7">
        <f t="shared" ca="1" si="58"/>
        <v>32871.103588928338</v>
      </c>
      <c r="R170">
        <f t="shared" ca="1" si="59"/>
        <v>28006.233536018572</v>
      </c>
      <c r="S170" s="7">
        <f t="shared" ca="1" si="60"/>
        <v>370508.88307447138</v>
      </c>
      <c r="T170" s="7">
        <f t="shared" ca="1" si="61"/>
        <v>204786.32329957059</v>
      </c>
      <c r="U170" s="7">
        <f t="shared" ca="1" si="62"/>
        <v>165722.55977490079</v>
      </c>
      <c r="X170" s="1"/>
      <c r="Y170" s="2"/>
      <c r="Z170" s="2"/>
      <c r="AA170" s="2"/>
      <c r="AB170" s="2"/>
      <c r="AC170" s="2"/>
      <c r="AD170" s="2"/>
      <c r="AE170" s="2">
        <f ca="1">IF(Table2[[#This Row],[Gender]]="Male",1,0)</f>
        <v>0</v>
      </c>
      <c r="AF170" s="2">
        <f ca="1">IF(Table2[[#This Row],[Gender]]="Female",1,0)</f>
        <v>1</v>
      </c>
      <c r="AG170" s="2"/>
      <c r="AH170" s="2"/>
      <c r="AI170" s="3"/>
      <c r="AK170" s="1">
        <f ca="1">IF(Table2[[#This Row],[Field of Work]]="Teaching",1,0)</f>
        <v>0</v>
      </c>
      <c r="AL170" s="2">
        <f ca="1">IF(Table2[[#This Row],[Field of Work]]="Agriculture",1,0)</f>
        <v>0</v>
      </c>
      <c r="AM170" s="2">
        <f ca="1">IF(Table2[[#This Row],[Field of Work]]="IT",1,0)</f>
        <v>0</v>
      </c>
      <c r="AN170" s="2">
        <f ca="1">IF(Table2[[#This Row],[Field of Work]]="Construction",1,0)</f>
        <v>1</v>
      </c>
      <c r="AO170" s="2">
        <f ca="1">IF(Table2[[#This Row],[Field of Work]]="Health",1,0)</f>
        <v>0</v>
      </c>
      <c r="AP170" s="2">
        <f ca="1">IF(Table2[[#This Row],[Field of Work]]="General work",1,0)</f>
        <v>0</v>
      </c>
      <c r="AQ170" s="2"/>
      <c r="AR170" s="2"/>
      <c r="AS170" s="2"/>
      <c r="AT170" s="2"/>
      <c r="AU170" s="2"/>
      <c r="AV170" s="3"/>
      <c r="AW170" s="10">
        <f ca="1">IF(Table2[[#This Row],[Residence]]="East Legon",1,0)</f>
        <v>1</v>
      </c>
      <c r="AX170" s="8">
        <f ca="1">IF(Table2[[#This Row],[Residence]]="Trasaco",1,0)</f>
        <v>0</v>
      </c>
      <c r="AY170" s="2">
        <f ca="1">IF(Table2[[#This Row],[Residence]]="North Legon",1,0)</f>
        <v>0</v>
      </c>
      <c r="AZ170" s="2">
        <f ca="1">IF(Table2[[#This Row],[Residence]]="Tema",1,0)</f>
        <v>0</v>
      </c>
      <c r="BA170" s="2">
        <f ca="1">IF(Table2[[#This Row],[Residence]]="Spintex",1,0)</f>
        <v>0</v>
      </c>
      <c r="BB170" s="2">
        <f ca="1">IF(Table2[[#This Row],[Residence]]="Airport Hills",1,0)</f>
        <v>0</v>
      </c>
      <c r="BC170" s="2">
        <f ca="1">IF(Table2[[#This Row],[Residence]]="Oyarifa",1,0)</f>
        <v>0</v>
      </c>
      <c r="BD170" s="2">
        <f ca="1">IF(Table2[[#This Row],[Residence]]="Prampram",1,0)</f>
        <v>0</v>
      </c>
      <c r="BE170" s="2">
        <f ca="1">IF(Table2[[#This Row],[Residence]]="Tse-Addo",1,0)</f>
        <v>0</v>
      </c>
      <c r="BF170" s="2">
        <f ca="1">IF(Table2[[#This Row],[Residence]]="Osu",1,0)</f>
        <v>0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3"/>
      <c r="BR170" s="20">
        <f ca="1">Table2[[#This Row],[Cars Value]]/Table2[[#This Row],[Cars]]</f>
        <v>47484.883179484263</v>
      </c>
      <c r="BS170" s="3"/>
      <c r="BT170" s="1">
        <f ca="1">IF(Table2[[#This Row],[Value of Debts]]&gt;$BU$6,1,0)</f>
        <v>1</v>
      </c>
      <c r="BU170" s="2"/>
      <c r="BV170" s="2"/>
      <c r="BW170" s="3"/>
    </row>
    <row r="171" spans="1:75" x14ac:dyDescent="0.25">
      <c r="A171">
        <f t="shared" ca="1" si="47"/>
        <v>2</v>
      </c>
      <c r="B171" t="str">
        <f t="shared" ca="1" si="48"/>
        <v>Female</v>
      </c>
      <c r="C171">
        <f t="shared" ca="1" si="49"/>
        <v>30</v>
      </c>
      <c r="D171">
        <f t="shared" ca="1" si="50"/>
        <v>6</v>
      </c>
      <c r="E171" t="str">
        <f ca="1">_xll.XLOOKUP(D171,$Y$8:$Y$13,$Z$8:$Z$13)</f>
        <v>Agriculture</v>
      </c>
      <c r="F171">
        <f t="shared" ca="1" si="51"/>
        <v>5</v>
      </c>
      <c r="G171" t="str">
        <f ca="1">_xll.XLOOKUP(F171,$AA$8:$AA$12,$AB$8:$AB$12)</f>
        <v>Other</v>
      </c>
      <c r="H171">
        <f t="shared" ca="1" si="63"/>
        <v>2</v>
      </c>
      <c r="I171">
        <f t="shared" ca="1" si="46"/>
        <v>2</v>
      </c>
      <c r="J171">
        <f t="shared" ca="1" si="52"/>
        <v>74045</v>
      </c>
      <c r="K171">
        <f t="shared" ca="1" si="53"/>
        <v>8</v>
      </c>
      <c r="L171" t="str">
        <f ca="1">_xll.XLOOKUP(K171,$AC$8:$AC$17,$AD$8:$AD$17)</f>
        <v>Oyarifa</v>
      </c>
      <c r="M171">
        <f t="shared" ca="1" si="56"/>
        <v>370225</v>
      </c>
      <c r="N171" s="7">
        <f t="shared" ca="1" si="54"/>
        <v>322371.85746222612</v>
      </c>
      <c r="O171" s="7">
        <f t="shared" ca="1" si="57"/>
        <v>51022.874616609341</v>
      </c>
      <c r="P171">
        <f t="shared" ca="1" si="55"/>
        <v>6190</v>
      </c>
      <c r="Q171" s="7">
        <f t="shared" ca="1" si="58"/>
        <v>27688.597162186721</v>
      </c>
      <c r="R171">
        <f t="shared" ca="1" si="59"/>
        <v>95460.39507640712</v>
      </c>
      <c r="S171" s="7">
        <f t="shared" ca="1" si="60"/>
        <v>516708.26969301648</v>
      </c>
      <c r="T171" s="7">
        <f t="shared" ca="1" si="61"/>
        <v>356250.45462441281</v>
      </c>
      <c r="U171" s="7">
        <f t="shared" ca="1" si="62"/>
        <v>160457.81506860367</v>
      </c>
      <c r="X171" s="1"/>
      <c r="Y171" s="2"/>
      <c r="Z171" s="2"/>
      <c r="AA171" s="2"/>
      <c r="AB171" s="2"/>
      <c r="AC171" s="2"/>
      <c r="AD171" s="2"/>
      <c r="AE171" s="2">
        <f ca="1">IF(Table2[[#This Row],[Gender]]="Male",1,0)</f>
        <v>0</v>
      </c>
      <c r="AF171" s="2">
        <f ca="1">IF(Table2[[#This Row],[Gender]]="Female",1,0)</f>
        <v>1</v>
      </c>
      <c r="AG171" s="2"/>
      <c r="AH171" s="2"/>
      <c r="AI171" s="3"/>
      <c r="AK171" s="1">
        <f ca="1">IF(Table2[[#This Row],[Field of Work]]="Teaching",1,0)</f>
        <v>0</v>
      </c>
      <c r="AL171" s="2">
        <f ca="1">IF(Table2[[#This Row],[Field of Work]]="Agriculture",1,0)</f>
        <v>1</v>
      </c>
      <c r="AM171" s="2">
        <f ca="1">IF(Table2[[#This Row],[Field of Work]]="IT",1,0)</f>
        <v>0</v>
      </c>
      <c r="AN171" s="2">
        <f ca="1">IF(Table2[[#This Row],[Field of Work]]="Construction",1,0)</f>
        <v>0</v>
      </c>
      <c r="AO171" s="2">
        <f ca="1">IF(Table2[[#This Row],[Field of Work]]="Health",1,0)</f>
        <v>0</v>
      </c>
      <c r="AP171" s="2">
        <f ca="1">IF(Table2[[#This Row],[Field of Work]]="General work",1,0)</f>
        <v>0</v>
      </c>
      <c r="AQ171" s="2"/>
      <c r="AR171" s="2"/>
      <c r="AS171" s="2"/>
      <c r="AT171" s="2"/>
      <c r="AU171" s="2"/>
      <c r="AV171" s="3"/>
      <c r="AW171" s="10">
        <f ca="1">IF(Table2[[#This Row],[Residence]]="East Legon",1,0)</f>
        <v>0</v>
      </c>
      <c r="AX171" s="8">
        <f ca="1">IF(Table2[[#This Row],[Residence]]="Trasaco",1,0)</f>
        <v>0</v>
      </c>
      <c r="AY171" s="2">
        <f ca="1">IF(Table2[[#This Row],[Residence]]="North Legon",1,0)</f>
        <v>0</v>
      </c>
      <c r="AZ171" s="2">
        <f ca="1">IF(Table2[[#This Row],[Residence]]="Tema",1,0)</f>
        <v>0</v>
      </c>
      <c r="BA171" s="2">
        <f ca="1">IF(Table2[[#This Row],[Residence]]="Spintex",1,0)</f>
        <v>0</v>
      </c>
      <c r="BB171" s="2">
        <f ca="1">IF(Table2[[#This Row],[Residence]]="Airport Hills",1,0)</f>
        <v>0</v>
      </c>
      <c r="BC171" s="2">
        <f ca="1">IF(Table2[[#This Row],[Residence]]="Oyarifa",1,0)</f>
        <v>1</v>
      </c>
      <c r="BD171" s="2">
        <f ca="1">IF(Table2[[#This Row],[Residence]]="Prampram",1,0)</f>
        <v>0</v>
      </c>
      <c r="BE171" s="2">
        <f ca="1">IF(Table2[[#This Row],[Residence]]="Tse-Addo",1,0)</f>
        <v>0</v>
      </c>
      <c r="BF171" s="2">
        <f ca="1">IF(Table2[[#This Row],[Residence]]="Osu",1,0)</f>
        <v>0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3"/>
      <c r="BR171" s="20">
        <f ca="1">Table2[[#This Row],[Cars Value]]/Table2[[#This Row],[Cars]]</f>
        <v>25511.43730830467</v>
      </c>
      <c r="BS171" s="3"/>
      <c r="BT171" s="1">
        <f ca="1">IF(Table2[[#This Row],[Value of Debts]]&gt;$BU$6,1,0)</f>
        <v>1</v>
      </c>
      <c r="BU171" s="2"/>
      <c r="BV171" s="2"/>
      <c r="BW171" s="3"/>
    </row>
    <row r="172" spans="1:75" x14ac:dyDescent="0.25">
      <c r="A172">
        <f t="shared" ca="1" si="47"/>
        <v>2</v>
      </c>
      <c r="B172" t="str">
        <f t="shared" ca="1" si="48"/>
        <v>Female</v>
      </c>
      <c r="C172">
        <f t="shared" ca="1" si="49"/>
        <v>49</v>
      </c>
      <c r="D172">
        <f t="shared" ca="1" si="50"/>
        <v>3</v>
      </c>
      <c r="E172" t="str">
        <f ca="1">_xll.XLOOKUP(D172,$Y$8:$Y$13,$Z$8:$Z$13)</f>
        <v>Teaching</v>
      </c>
      <c r="F172">
        <f t="shared" ca="1" si="51"/>
        <v>3</v>
      </c>
      <c r="G172" t="str">
        <f ca="1">_xll.XLOOKUP(F172,$AA$8:$AA$12,$AB$8:$AB$12)</f>
        <v>University</v>
      </c>
      <c r="H172">
        <f t="shared" ca="1" si="63"/>
        <v>4</v>
      </c>
      <c r="I172">
        <f t="shared" ca="1" si="46"/>
        <v>1</v>
      </c>
      <c r="J172">
        <f t="shared" ca="1" si="52"/>
        <v>81369</v>
      </c>
      <c r="K172">
        <f t="shared" ca="1" si="53"/>
        <v>8</v>
      </c>
      <c r="L172" t="str">
        <f ca="1">_xll.XLOOKUP(K172,$AC$8:$AC$17,$AD$8:$AD$17)</f>
        <v>Oyarifa</v>
      </c>
      <c r="M172">
        <f t="shared" ca="1" si="56"/>
        <v>244107</v>
      </c>
      <c r="N172" s="7">
        <f t="shared" ca="1" si="54"/>
        <v>181575.44994498772</v>
      </c>
      <c r="O172" s="7">
        <f t="shared" ca="1" si="57"/>
        <v>60118.451087307687</v>
      </c>
      <c r="P172">
        <f t="shared" ca="1" si="55"/>
        <v>50118</v>
      </c>
      <c r="Q172" s="7">
        <f t="shared" ca="1" si="58"/>
        <v>113702.15287507235</v>
      </c>
      <c r="R172">
        <f t="shared" ca="1" si="59"/>
        <v>37443.250708657695</v>
      </c>
      <c r="S172" s="7">
        <f t="shared" ca="1" si="60"/>
        <v>341668.70179596543</v>
      </c>
      <c r="T172" s="7">
        <f t="shared" ca="1" si="61"/>
        <v>345395.6028200601</v>
      </c>
      <c r="U172" s="7">
        <f t="shared" ca="1" si="62"/>
        <v>-3726.9010240946664</v>
      </c>
      <c r="X172" s="1"/>
      <c r="Y172" s="2"/>
      <c r="Z172" s="2"/>
      <c r="AA172" s="2"/>
      <c r="AB172" s="2"/>
      <c r="AC172" s="2"/>
      <c r="AD172" s="2"/>
      <c r="AE172" s="2">
        <f ca="1">IF(Table2[[#This Row],[Gender]]="Male",1,0)</f>
        <v>0</v>
      </c>
      <c r="AF172" s="2">
        <f ca="1">IF(Table2[[#This Row],[Gender]]="Female",1,0)</f>
        <v>1</v>
      </c>
      <c r="AG172" s="2"/>
      <c r="AH172" s="2"/>
      <c r="AI172" s="3"/>
      <c r="AK172" s="1">
        <f ca="1">IF(Table2[[#This Row],[Field of Work]]="Teaching",1,0)</f>
        <v>1</v>
      </c>
      <c r="AL172" s="2">
        <f ca="1">IF(Table2[[#This Row],[Field of Work]]="Agriculture",1,0)</f>
        <v>0</v>
      </c>
      <c r="AM172" s="2">
        <f ca="1">IF(Table2[[#This Row],[Field of Work]]="IT",1,0)</f>
        <v>0</v>
      </c>
      <c r="AN172" s="2">
        <f ca="1">IF(Table2[[#This Row],[Field of Work]]="Construction",1,0)</f>
        <v>0</v>
      </c>
      <c r="AO172" s="2">
        <f ca="1">IF(Table2[[#This Row],[Field of Work]]="Health",1,0)</f>
        <v>0</v>
      </c>
      <c r="AP172" s="2">
        <f ca="1">IF(Table2[[#This Row],[Field of Work]]="General work",1,0)</f>
        <v>0</v>
      </c>
      <c r="AQ172" s="2"/>
      <c r="AR172" s="2"/>
      <c r="AS172" s="2"/>
      <c r="AT172" s="2"/>
      <c r="AU172" s="2"/>
      <c r="AV172" s="3"/>
      <c r="AW172" s="10">
        <f ca="1">IF(Table2[[#This Row],[Residence]]="East Legon",1,0)</f>
        <v>0</v>
      </c>
      <c r="AX172" s="8">
        <f ca="1">IF(Table2[[#This Row],[Residence]]="Trasaco",1,0)</f>
        <v>0</v>
      </c>
      <c r="AY172" s="2">
        <f ca="1">IF(Table2[[#This Row],[Residence]]="North Legon",1,0)</f>
        <v>0</v>
      </c>
      <c r="AZ172" s="2">
        <f ca="1">IF(Table2[[#This Row],[Residence]]="Tema",1,0)</f>
        <v>0</v>
      </c>
      <c r="BA172" s="2">
        <f ca="1">IF(Table2[[#This Row],[Residence]]="Spintex",1,0)</f>
        <v>0</v>
      </c>
      <c r="BB172" s="2">
        <f ca="1">IF(Table2[[#This Row],[Residence]]="Airport Hills",1,0)</f>
        <v>0</v>
      </c>
      <c r="BC172" s="2">
        <f ca="1">IF(Table2[[#This Row],[Residence]]="Oyarifa",1,0)</f>
        <v>1</v>
      </c>
      <c r="BD172" s="2">
        <f ca="1">IF(Table2[[#This Row],[Residence]]="Prampram",1,0)</f>
        <v>0</v>
      </c>
      <c r="BE172" s="2">
        <f ca="1">IF(Table2[[#This Row],[Residence]]="Tse-Addo",1,0)</f>
        <v>0</v>
      </c>
      <c r="BF172" s="2">
        <f ca="1">IF(Table2[[#This Row],[Residence]]="Osu",1,0)</f>
        <v>0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3"/>
      <c r="BR172" s="20">
        <f ca="1">Table2[[#This Row],[Cars Value]]/Table2[[#This Row],[Cars]]</f>
        <v>60118.451087307687</v>
      </c>
      <c r="BS172" s="3"/>
      <c r="BT172" s="1">
        <f ca="1">IF(Table2[[#This Row],[Value of Debts]]&gt;$BU$6,1,0)</f>
        <v>1</v>
      </c>
      <c r="BU172" s="2"/>
      <c r="BV172" s="2"/>
      <c r="BW172" s="3"/>
    </row>
    <row r="173" spans="1:75" x14ac:dyDescent="0.25">
      <c r="A173">
        <f t="shared" ca="1" si="47"/>
        <v>1</v>
      </c>
      <c r="B173" t="str">
        <f t="shared" ca="1" si="48"/>
        <v>Male</v>
      </c>
      <c r="C173">
        <f t="shared" ca="1" si="49"/>
        <v>30</v>
      </c>
      <c r="D173">
        <f t="shared" ca="1" si="50"/>
        <v>4</v>
      </c>
      <c r="E173" t="str">
        <f ca="1">_xll.XLOOKUP(D173,$Y$8:$Y$13,$Z$8:$Z$13)</f>
        <v>IT</v>
      </c>
      <c r="F173">
        <f t="shared" ca="1" si="51"/>
        <v>5</v>
      </c>
      <c r="G173" t="str">
        <f ca="1">_xll.XLOOKUP(F173,$AA$8:$AA$12,$AB$8:$AB$12)</f>
        <v>Other</v>
      </c>
      <c r="H173">
        <f t="shared" ca="1" si="63"/>
        <v>1</v>
      </c>
      <c r="I173">
        <f t="shared" ca="1" si="46"/>
        <v>3</v>
      </c>
      <c r="J173">
        <f t="shared" ca="1" si="52"/>
        <v>65133</v>
      </c>
      <c r="K173">
        <f t="shared" ca="1" si="53"/>
        <v>2</v>
      </c>
      <c r="L173" t="str">
        <f ca="1">_xll.XLOOKUP(K173,$AC$8:$AC$17,$AD$8:$AD$17)</f>
        <v>Trasaco</v>
      </c>
      <c r="M173">
        <f t="shared" ca="1" si="56"/>
        <v>390798</v>
      </c>
      <c r="N173" s="7">
        <f t="shared" ca="1" si="54"/>
        <v>356743.05101050745</v>
      </c>
      <c r="O173" s="7">
        <f t="shared" ca="1" si="57"/>
        <v>61045.802986168077</v>
      </c>
      <c r="P173">
        <f t="shared" ca="1" si="55"/>
        <v>40778</v>
      </c>
      <c r="Q173" s="7">
        <f t="shared" ca="1" si="58"/>
        <v>12351.105564914911</v>
      </c>
      <c r="R173">
        <f t="shared" ca="1" si="59"/>
        <v>16680.732888153489</v>
      </c>
      <c r="S173" s="7">
        <f t="shared" ca="1" si="60"/>
        <v>468524.53587432153</v>
      </c>
      <c r="T173" s="7">
        <f t="shared" ca="1" si="61"/>
        <v>409872.15657542238</v>
      </c>
      <c r="U173" s="7">
        <f t="shared" ca="1" si="62"/>
        <v>58652.379298899148</v>
      </c>
      <c r="X173" s="1"/>
      <c r="Y173" s="2"/>
      <c r="Z173" s="2"/>
      <c r="AA173" s="2"/>
      <c r="AB173" s="2"/>
      <c r="AC173" s="2"/>
      <c r="AD173" s="2"/>
      <c r="AE173" s="2">
        <f ca="1">IF(Table2[[#This Row],[Gender]]="Male",1,0)</f>
        <v>1</v>
      </c>
      <c r="AF173" s="2">
        <f ca="1">IF(Table2[[#This Row],[Gender]]="Female",1,0)</f>
        <v>0</v>
      </c>
      <c r="AG173" s="2"/>
      <c r="AH173" s="2"/>
      <c r="AI173" s="3"/>
      <c r="AK173" s="1">
        <f ca="1">IF(Table2[[#This Row],[Field of Work]]="Teaching",1,0)</f>
        <v>0</v>
      </c>
      <c r="AL173" s="2">
        <f ca="1">IF(Table2[[#This Row],[Field of Work]]="Agriculture",1,0)</f>
        <v>0</v>
      </c>
      <c r="AM173" s="2">
        <f ca="1">IF(Table2[[#This Row],[Field of Work]]="IT",1,0)</f>
        <v>1</v>
      </c>
      <c r="AN173" s="2">
        <f ca="1">IF(Table2[[#This Row],[Field of Work]]="Construction",1,0)</f>
        <v>0</v>
      </c>
      <c r="AO173" s="2">
        <f ca="1">IF(Table2[[#This Row],[Field of Work]]="Health",1,0)</f>
        <v>0</v>
      </c>
      <c r="AP173" s="2">
        <f ca="1">IF(Table2[[#This Row],[Field of Work]]="General work",1,0)</f>
        <v>0</v>
      </c>
      <c r="AQ173" s="2"/>
      <c r="AR173" s="2"/>
      <c r="AS173" s="2"/>
      <c r="AT173" s="2"/>
      <c r="AU173" s="2"/>
      <c r="AV173" s="3"/>
      <c r="AW173" s="10">
        <f ca="1">IF(Table2[[#This Row],[Residence]]="East Legon",1,0)</f>
        <v>0</v>
      </c>
      <c r="AX173" s="8">
        <f ca="1">IF(Table2[[#This Row],[Residence]]="Trasaco",1,0)</f>
        <v>1</v>
      </c>
      <c r="AY173" s="2">
        <f ca="1">IF(Table2[[#This Row],[Residence]]="North Legon",1,0)</f>
        <v>0</v>
      </c>
      <c r="AZ173" s="2">
        <f ca="1">IF(Table2[[#This Row],[Residence]]="Tema",1,0)</f>
        <v>0</v>
      </c>
      <c r="BA173" s="2">
        <f ca="1">IF(Table2[[#This Row],[Residence]]="Spintex",1,0)</f>
        <v>0</v>
      </c>
      <c r="BB173" s="2">
        <f ca="1">IF(Table2[[#This Row],[Residence]]="Airport Hills",1,0)</f>
        <v>0</v>
      </c>
      <c r="BC173" s="2">
        <f ca="1">IF(Table2[[#This Row],[Residence]]="Oyarifa",1,0)</f>
        <v>0</v>
      </c>
      <c r="BD173" s="2">
        <f ca="1">IF(Table2[[#This Row],[Residence]]="Prampram",1,0)</f>
        <v>0</v>
      </c>
      <c r="BE173" s="2">
        <f ca="1">IF(Table2[[#This Row],[Residence]]="Tse-Addo",1,0)</f>
        <v>0</v>
      </c>
      <c r="BF173" s="2">
        <f ca="1">IF(Table2[[#This Row],[Residence]]="Osu",1,0)</f>
        <v>0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3"/>
      <c r="BR173" s="20">
        <f ca="1">Table2[[#This Row],[Cars Value]]/Table2[[#This Row],[Cars]]</f>
        <v>20348.600995389359</v>
      </c>
      <c r="BS173" s="3"/>
      <c r="BT173" s="1">
        <f ca="1">IF(Table2[[#This Row],[Value of Debts]]&gt;$BU$6,1,0)</f>
        <v>1</v>
      </c>
      <c r="BU173" s="2"/>
      <c r="BV173" s="2"/>
      <c r="BW173" s="3"/>
    </row>
    <row r="174" spans="1:75" x14ac:dyDescent="0.25">
      <c r="A174">
        <f t="shared" ca="1" si="47"/>
        <v>2</v>
      </c>
      <c r="B174" t="str">
        <f t="shared" ca="1" si="48"/>
        <v>Female</v>
      </c>
      <c r="C174">
        <f t="shared" ca="1" si="49"/>
        <v>43</v>
      </c>
      <c r="D174">
        <f t="shared" ca="1" si="50"/>
        <v>5</v>
      </c>
      <c r="E174" t="str">
        <f ca="1">_xll.XLOOKUP(D174,$Y$8:$Y$13,$Z$8:$Z$13)</f>
        <v>General work</v>
      </c>
      <c r="F174">
        <f t="shared" ca="1" si="51"/>
        <v>3</v>
      </c>
      <c r="G174" t="str">
        <f ca="1">_xll.XLOOKUP(F174,$AA$8:$AA$12,$AB$8:$AB$12)</f>
        <v>University</v>
      </c>
      <c r="H174">
        <f t="shared" ca="1" si="63"/>
        <v>1</v>
      </c>
      <c r="I174">
        <f t="shared" ca="1" si="46"/>
        <v>2</v>
      </c>
      <c r="J174">
        <f t="shared" ca="1" si="52"/>
        <v>89002</v>
      </c>
      <c r="K174">
        <f t="shared" ca="1" si="53"/>
        <v>7</v>
      </c>
      <c r="L174" t="str">
        <f ca="1">_xll.XLOOKUP(K174,$AC$8:$AC$17,$AD$8:$AD$17)</f>
        <v>Tema</v>
      </c>
      <c r="M174">
        <f t="shared" ca="1" si="56"/>
        <v>267006</v>
      </c>
      <c r="N174" s="7">
        <f t="shared" ca="1" si="54"/>
        <v>60681.067930875615</v>
      </c>
      <c r="O174" s="7">
        <f t="shared" ca="1" si="57"/>
        <v>84530.969412877152</v>
      </c>
      <c r="P174">
        <f t="shared" ca="1" si="55"/>
        <v>81629</v>
      </c>
      <c r="Q174" s="7">
        <f t="shared" ca="1" si="58"/>
        <v>69576.607454763536</v>
      </c>
      <c r="R174">
        <f t="shared" ca="1" si="59"/>
        <v>21702.995979999432</v>
      </c>
      <c r="S174" s="7">
        <f t="shared" ca="1" si="60"/>
        <v>373239.96539287659</v>
      </c>
      <c r="T174" s="7">
        <f t="shared" ca="1" si="61"/>
        <v>211886.67538563913</v>
      </c>
      <c r="U174" s="7">
        <f t="shared" ca="1" si="62"/>
        <v>161353.29000723746</v>
      </c>
      <c r="X174" s="1"/>
      <c r="Y174" s="2"/>
      <c r="Z174" s="2"/>
      <c r="AA174" s="2"/>
      <c r="AB174" s="2"/>
      <c r="AC174" s="2"/>
      <c r="AD174" s="2"/>
      <c r="AE174" s="2">
        <f ca="1">IF(Table2[[#This Row],[Gender]]="Male",1,0)</f>
        <v>0</v>
      </c>
      <c r="AF174" s="2">
        <f ca="1">IF(Table2[[#This Row],[Gender]]="Female",1,0)</f>
        <v>1</v>
      </c>
      <c r="AG174" s="2"/>
      <c r="AH174" s="2"/>
      <c r="AI174" s="3"/>
      <c r="AK174" s="1">
        <f ca="1">IF(Table2[[#This Row],[Field of Work]]="Teaching",1,0)</f>
        <v>0</v>
      </c>
      <c r="AL174" s="2">
        <f ca="1">IF(Table2[[#This Row],[Field of Work]]="Agriculture",1,0)</f>
        <v>0</v>
      </c>
      <c r="AM174" s="2">
        <f ca="1">IF(Table2[[#This Row],[Field of Work]]="IT",1,0)</f>
        <v>0</v>
      </c>
      <c r="AN174" s="2">
        <f ca="1">IF(Table2[[#This Row],[Field of Work]]="Construction",1,0)</f>
        <v>0</v>
      </c>
      <c r="AO174" s="2">
        <f ca="1">IF(Table2[[#This Row],[Field of Work]]="Health",1,0)</f>
        <v>0</v>
      </c>
      <c r="AP174" s="2">
        <f ca="1">IF(Table2[[#This Row],[Field of Work]]="General work",1,0)</f>
        <v>1</v>
      </c>
      <c r="AQ174" s="2"/>
      <c r="AR174" s="2"/>
      <c r="AS174" s="2"/>
      <c r="AT174" s="2"/>
      <c r="AU174" s="2"/>
      <c r="AV174" s="3"/>
      <c r="AW174" s="10">
        <f ca="1">IF(Table2[[#This Row],[Residence]]="East Legon",1,0)</f>
        <v>0</v>
      </c>
      <c r="AX174" s="8">
        <f ca="1">IF(Table2[[#This Row],[Residence]]="Trasaco",1,0)</f>
        <v>0</v>
      </c>
      <c r="AY174" s="2">
        <f ca="1">IF(Table2[[#This Row],[Residence]]="North Legon",1,0)</f>
        <v>0</v>
      </c>
      <c r="AZ174" s="2">
        <f ca="1">IF(Table2[[#This Row],[Residence]]="Tema",1,0)</f>
        <v>1</v>
      </c>
      <c r="BA174" s="2">
        <f ca="1">IF(Table2[[#This Row],[Residence]]="Spintex",1,0)</f>
        <v>0</v>
      </c>
      <c r="BB174" s="2">
        <f ca="1">IF(Table2[[#This Row],[Residence]]="Airport Hills",1,0)</f>
        <v>0</v>
      </c>
      <c r="BC174" s="2">
        <f ca="1">IF(Table2[[#This Row],[Residence]]="Oyarifa",1,0)</f>
        <v>0</v>
      </c>
      <c r="BD174" s="2">
        <f ca="1">IF(Table2[[#This Row],[Residence]]="Prampram",1,0)</f>
        <v>0</v>
      </c>
      <c r="BE174" s="2">
        <f ca="1">IF(Table2[[#This Row],[Residence]]="Tse-Addo",1,0)</f>
        <v>0</v>
      </c>
      <c r="BF174" s="2">
        <f ca="1">IF(Table2[[#This Row],[Residence]]="Osu",1,0)</f>
        <v>0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3"/>
      <c r="BR174" s="20">
        <f ca="1">Table2[[#This Row],[Cars Value]]/Table2[[#This Row],[Cars]]</f>
        <v>42265.484706438576</v>
      </c>
      <c r="BS174" s="3"/>
      <c r="BT174" s="1">
        <f ca="1">IF(Table2[[#This Row],[Value of Debts]]&gt;$BU$6,1,0)</f>
        <v>1</v>
      </c>
      <c r="BU174" s="2"/>
      <c r="BV174" s="2"/>
      <c r="BW174" s="3"/>
    </row>
    <row r="175" spans="1:75" x14ac:dyDescent="0.25">
      <c r="A175">
        <f t="shared" ca="1" si="47"/>
        <v>1</v>
      </c>
      <c r="B175" t="str">
        <f t="shared" ca="1" si="48"/>
        <v>Male</v>
      </c>
      <c r="C175">
        <f t="shared" ca="1" si="49"/>
        <v>27</v>
      </c>
      <c r="D175">
        <f t="shared" ca="1" si="50"/>
        <v>4</v>
      </c>
      <c r="E175" t="str">
        <f ca="1">_xll.XLOOKUP(D175,$Y$8:$Y$13,$Z$8:$Z$13)</f>
        <v>IT</v>
      </c>
      <c r="F175">
        <f t="shared" ca="1" si="51"/>
        <v>2</v>
      </c>
      <c r="G175" t="str">
        <f ca="1">_xll.XLOOKUP(F175,$AA$8:$AA$12,$AB$8:$AB$12)</f>
        <v>College</v>
      </c>
      <c r="H175">
        <f t="shared" ca="1" si="63"/>
        <v>4</v>
      </c>
      <c r="I175">
        <f t="shared" ca="1" si="46"/>
        <v>3</v>
      </c>
      <c r="J175">
        <f t="shared" ca="1" si="52"/>
        <v>85108</v>
      </c>
      <c r="K175">
        <f t="shared" ca="1" si="53"/>
        <v>6</v>
      </c>
      <c r="L175" t="str">
        <f ca="1">_xll.XLOOKUP(K175,$AC$8:$AC$17,$AD$8:$AD$17)</f>
        <v>Tse-Addo</v>
      </c>
      <c r="M175">
        <f t="shared" ca="1" si="56"/>
        <v>510648</v>
      </c>
      <c r="N175" s="7">
        <f t="shared" ca="1" si="54"/>
        <v>384068.7214473557</v>
      </c>
      <c r="O175" s="7">
        <f t="shared" ca="1" si="57"/>
        <v>207891.87148910097</v>
      </c>
      <c r="P175">
        <f t="shared" ca="1" si="55"/>
        <v>164814</v>
      </c>
      <c r="Q175" s="7">
        <f t="shared" ca="1" si="58"/>
        <v>24187.290103730149</v>
      </c>
      <c r="R175">
        <f t="shared" ca="1" si="59"/>
        <v>78768.292014107748</v>
      </c>
      <c r="S175" s="7">
        <f t="shared" ca="1" si="60"/>
        <v>797308.16350320866</v>
      </c>
      <c r="T175" s="7">
        <f t="shared" ca="1" si="61"/>
        <v>573070.01155108586</v>
      </c>
      <c r="U175" s="7">
        <f t="shared" ca="1" si="62"/>
        <v>224238.1519521228</v>
      </c>
      <c r="X175" s="1"/>
      <c r="Y175" s="2"/>
      <c r="Z175" s="2"/>
      <c r="AA175" s="2"/>
      <c r="AB175" s="2"/>
      <c r="AC175" s="2"/>
      <c r="AD175" s="2"/>
      <c r="AE175" s="2">
        <f ca="1">IF(Table2[[#This Row],[Gender]]="Male",1,0)</f>
        <v>1</v>
      </c>
      <c r="AF175" s="2">
        <f ca="1">IF(Table2[[#This Row],[Gender]]="Female",1,0)</f>
        <v>0</v>
      </c>
      <c r="AG175" s="2"/>
      <c r="AH175" s="2"/>
      <c r="AI175" s="3"/>
      <c r="AK175" s="1">
        <f ca="1">IF(Table2[[#This Row],[Field of Work]]="Teaching",1,0)</f>
        <v>0</v>
      </c>
      <c r="AL175" s="2">
        <f ca="1">IF(Table2[[#This Row],[Field of Work]]="Agriculture",1,0)</f>
        <v>0</v>
      </c>
      <c r="AM175" s="2">
        <f ca="1">IF(Table2[[#This Row],[Field of Work]]="IT",1,0)</f>
        <v>1</v>
      </c>
      <c r="AN175" s="2">
        <f ca="1">IF(Table2[[#This Row],[Field of Work]]="Construction",1,0)</f>
        <v>0</v>
      </c>
      <c r="AO175" s="2">
        <f ca="1">IF(Table2[[#This Row],[Field of Work]]="Health",1,0)</f>
        <v>0</v>
      </c>
      <c r="AP175" s="2">
        <f ca="1">IF(Table2[[#This Row],[Field of Work]]="General work",1,0)</f>
        <v>0</v>
      </c>
      <c r="AQ175" s="2"/>
      <c r="AR175" s="2"/>
      <c r="AS175" s="2"/>
      <c r="AT175" s="2"/>
      <c r="AU175" s="2"/>
      <c r="AV175" s="3"/>
      <c r="AW175" s="10">
        <f ca="1">IF(Table2[[#This Row],[Residence]]="East Legon",1,0)</f>
        <v>0</v>
      </c>
      <c r="AX175" s="8">
        <f ca="1">IF(Table2[[#This Row],[Residence]]="Trasaco",1,0)</f>
        <v>0</v>
      </c>
      <c r="AY175" s="2">
        <f ca="1">IF(Table2[[#This Row],[Residence]]="North Legon",1,0)</f>
        <v>0</v>
      </c>
      <c r="AZ175" s="2">
        <f ca="1">IF(Table2[[#This Row],[Residence]]="Tema",1,0)</f>
        <v>0</v>
      </c>
      <c r="BA175" s="2">
        <f ca="1">IF(Table2[[#This Row],[Residence]]="Spintex",1,0)</f>
        <v>0</v>
      </c>
      <c r="BB175" s="2">
        <f ca="1">IF(Table2[[#This Row],[Residence]]="Airport Hills",1,0)</f>
        <v>0</v>
      </c>
      <c r="BC175" s="2">
        <f ca="1">IF(Table2[[#This Row],[Residence]]="Oyarifa",1,0)</f>
        <v>0</v>
      </c>
      <c r="BD175" s="2">
        <f ca="1">IF(Table2[[#This Row],[Residence]]="Prampram",1,0)</f>
        <v>0</v>
      </c>
      <c r="BE175" s="2">
        <f ca="1">IF(Table2[[#This Row],[Residence]]="Tse-Addo",1,0)</f>
        <v>1</v>
      </c>
      <c r="BF175" s="2">
        <f ca="1">IF(Table2[[#This Row],[Residence]]="Osu",1,0)</f>
        <v>0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3"/>
      <c r="BR175" s="20">
        <f ca="1">Table2[[#This Row],[Cars Value]]/Table2[[#This Row],[Cars]]</f>
        <v>69297.290496366986</v>
      </c>
      <c r="BS175" s="3"/>
      <c r="BT175" s="1">
        <f ca="1">IF(Table2[[#This Row],[Value of Debts]]&gt;$BU$6,1,0)</f>
        <v>1</v>
      </c>
      <c r="BU175" s="2"/>
      <c r="BV175" s="2"/>
      <c r="BW175" s="3"/>
    </row>
    <row r="176" spans="1:75" x14ac:dyDescent="0.25">
      <c r="A176">
        <f t="shared" ca="1" si="47"/>
        <v>2</v>
      </c>
      <c r="B176" t="str">
        <f t="shared" ca="1" si="48"/>
        <v>Female</v>
      </c>
      <c r="C176">
        <f t="shared" ca="1" si="49"/>
        <v>47</v>
      </c>
      <c r="D176">
        <f t="shared" ca="1" si="50"/>
        <v>2</v>
      </c>
      <c r="E176" t="str">
        <f ca="1">_xll.XLOOKUP(D176,$Y$8:$Y$13,$Z$8:$Z$13)</f>
        <v>Construction</v>
      </c>
      <c r="F176">
        <f t="shared" ca="1" si="51"/>
        <v>1</v>
      </c>
      <c r="G176" t="str">
        <f ca="1">_xll.XLOOKUP(F176,$AA$8:$AA$12,$AB$8:$AB$12)</f>
        <v>Highschool</v>
      </c>
      <c r="H176">
        <f t="shared" ca="1" si="63"/>
        <v>1</v>
      </c>
      <c r="I176">
        <f t="shared" ca="1" si="46"/>
        <v>2</v>
      </c>
      <c r="J176">
        <f t="shared" ca="1" si="52"/>
        <v>52313</v>
      </c>
      <c r="K176">
        <f t="shared" ca="1" si="53"/>
        <v>4</v>
      </c>
      <c r="L176" t="str">
        <f ca="1">_xll.XLOOKUP(K176,$AC$8:$AC$17,$AD$8:$AD$17)</f>
        <v>Spintex</v>
      </c>
      <c r="M176">
        <f t="shared" ca="1" si="56"/>
        <v>313878</v>
      </c>
      <c r="N176" s="7">
        <f t="shared" ca="1" si="54"/>
        <v>6649.5773810343808</v>
      </c>
      <c r="O176" s="7">
        <f t="shared" ca="1" si="57"/>
        <v>88861.311228290855</v>
      </c>
      <c r="P176">
        <f t="shared" ca="1" si="55"/>
        <v>5301</v>
      </c>
      <c r="Q176" s="7">
        <f t="shared" ca="1" si="58"/>
        <v>77995.64554225943</v>
      </c>
      <c r="R176">
        <f t="shared" ca="1" si="59"/>
        <v>73716.172647359257</v>
      </c>
      <c r="S176" s="7">
        <f t="shared" ca="1" si="60"/>
        <v>476455.4838756501</v>
      </c>
      <c r="T176" s="7">
        <f t="shared" ca="1" si="61"/>
        <v>89946.222923293812</v>
      </c>
      <c r="U176" s="7">
        <f t="shared" ca="1" si="62"/>
        <v>386509.26095235627</v>
      </c>
      <c r="X176" s="1"/>
      <c r="Y176" s="2"/>
      <c r="Z176" s="2"/>
      <c r="AA176" s="2"/>
      <c r="AB176" s="2"/>
      <c r="AC176" s="2"/>
      <c r="AD176" s="2"/>
      <c r="AE176" s="2">
        <f ca="1">IF(Table2[[#This Row],[Gender]]="Male",1,0)</f>
        <v>0</v>
      </c>
      <c r="AF176" s="2">
        <f ca="1">IF(Table2[[#This Row],[Gender]]="Female",1,0)</f>
        <v>1</v>
      </c>
      <c r="AG176" s="2"/>
      <c r="AH176" s="2"/>
      <c r="AI176" s="3"/>
      <c r="AK176" s="1">
        <f ca="1">IF(Table2[[#This Row],[Field of Work]]="Teaching",1,0)</f>
        <v>0</v>
      </c>
      <c r="AL176" s="2">
        <f ca="1">IF(Table2[[#This Row],[Field of Work]]="Agriculture",1,0)</f>
        <v>0</v>
      </c>
      <c r="AM176" s="2">
        <f ca="1">IF(Table2[[#This Row],[Field of Work]]="IT",1,0)</f>
        <v>0</v>
      </c>
      <c r="AN176" s="2">
        <f ca="1">IF(Table2[[#This Row],[Field of Work]]="Construction",1,0)</f>
        <v>1</v>
      </c>
      <c r="AO176" s="2">
        <f ca="1">IF(Table2[[#This Row],[Field of Work]]="Health",1,0)</f>
        <v>0</v>
      </c>
      <c r="AP176" s="2">
        <f ca="1">IF(Table2[[#This Row],[Field of Work]]="General work",1,0)</f>
        <v>0</v>
      </c>
      <c r="AQ176" s="2"/>
      <c r="AR176" s="2"/>
      <c r="AS176" s="2"/>
      <c r="AT176" s="2"/>
      <c r="AU176" s="2"/>
      <c r="AV176" s="3"/>
      <c r="AW176" s="10">
        <f ca="1">IF(Table2[[#This Row],[Residence]]="East Legon",1,0)</f>
        <v>0</v>
      </c>
      <c r="AX176" s="8">
        <f ca="1">IF(Table2[[#This Row],[Residence]]="Trasaco",1,0)</f>
        <v>0</v>
      </c>
      <c r="AY176" s="2">
        <f ca="1">IF(Table2[[#This Row],[Residence]]="North Legon",1,0)</f>
        <v>0</v>
      </c>
      <c r="AZ176" s="2">
        <f ca="1">IF(Table2[[#This Row],[Residence]]="Tema",1,0)</f>
        <v>0</v>
      </c>
      <c r="BA176" s="2">
        <f ca="1">IF(Table2[[#This Row],[Residence]]="Spintex",1,0)</f>
        <v>1</v>
      </c>
      <c r="BB176" s="2">
        <f ca="1">IF(Table2[[#This Row],[Residence]]="Airport Hills",1,0)</f>
        <v>0</v>
      </c>
      <c r="BC176" s="2">
        <f ca="1">IF(Table2[[#This Row],[Residence]]="Oyarifa",1,0)</f>
        <v>0</v>
      </c>
      <c r="BD176" s="2">
        <f ca="1">IF(Table2[[#This Row],[Residence]]="Prampram",1,0)</f>
        <v>0</v>
      </c>
      <c r="BE176" s="2">
        <f ca="1">IF(Table2[[#This Row],[Residence]]="Tse-Addo",1,0)</f>
        <v>0</v>
      </c>
      <c r="BF176" s="2">
        <f ca="1">IF(Table2[[#This Row],[Residence]]="Osu",1,0)</f>
        <v>0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3"/>
      <c r="BR176" s="20">
        <f ca="1">Table2[[#This Row],[Cars Value]]/Table2[[#This Row],[Cars]]</f>
        <v>44430.655614145428</v>
      </c>
      <c r="BS176" s="3"/>
      <c r="BT176" s="1">
        <f ca="1">IF(Table2[[#This Row],[Value of Debts]]&gt;$BU$6,1,0)</f>
        <v>0</v>
      </c>
      <c r="BU176" s="2"/>
      <c r="BV176" s="2"/>
      <c r="BW176" s="3"/>
    </row>
    <row r="177" spans="1:75" x14ac:dyDescent="0.25">
      <c r="A177">
        <f t="shared" ca="1" si="47"/>
        <v>1</v>
      </c>
      <c r="B177" t="str">
        <f t="shared" ca="1" si="48"/>
        <v>Male</v>
      </c>
      <c r="C177">
        <f t="shared" ca="1" si="49"/>
        <v>28</v>
      </c>
      <c r="D177">
        <f t="shared" ca="1" si="50"/>
        <v>4</v>
      </c>
      <c r="E177" t="str">
        <f ca="1">_xll.XLOOKUP(D177,$Y$8:$Y$13,$Z$8:$Z$13)</f>
        <v>IT</v>
      </c>
      <c r="F177">
        <f t="shared" ca="1" si="51"/>
        <v>4</v>
      </c>
      <c r="G177" t="str">
        <f ca="1">_xll.XLOOKUP(F177,$AA$8:$AA$12,$AB$8:$AB$12)</f>
        <v>Techical</v>
      </c>
      <c r="H177">
        <f t="shared" ca="1" si="63"/>
        <v>0</v>
      </c>
      <c r="I177">
        <f t="shared" ca="1" si="46"/>
        <v>1</v>
      </c>
      <c r="J177">
        <f t="shared" ca="1" si="52"/>
        <v>66023</v>
      </c>
      <c r="K177">
        <f t="shared" ca="1" si="53"/>
        <v>9</v>
      </c>
      <c r="L177" t="str">
        <f ca="1">_xll.XLOOKUP(K177,$AC$8:$AC$17,$AD$8:$AD$17)</f>
        <v>Prampram</v>
      </c>
      <c r="M177">
        <f t="shared" ca="1" si="56"/>
        <v>396138</v>
      </c>
      <c r="N177" s="7">
        <f t="shared" ca="1" si="54"/>
        <v>264694.11797529756</v>
      </c>
      <c r="O177" s="7">
        <f t="shared" ca="1" si="57"/>
        <v>48806.406287682898</v>
      </c>
      <c r="P177">
        <f t="shared" ca="1" si="55"/>
        <v>4253</v>
      </c>
      <c r="Q177" s="7">
        <f t="shared" ca="1" si="58"/>
        <v>3937.7307422623439</v>
      </c>
      <c r="R177">
        <f t="shared" ca="1" si="59"/>
        <v>30455.852063431463</v>
      </c>
      <c r="S177" s="7">
        <f t="shared" ca="1" si="60"/>
        <v>475400.25835111435</v>
      </c>
      <c r="T177" s="7">
        <f t="shared" ca="1" si="61"/>
        <v>272884.84871755989</v>
      </c>
      <c r="U177" s="7">
        <f t="shared" ca="1" si="62"/>
        <v>202515.40963355446</v>
      </c>
      <c r="X177" s="1"/>
      <c r="Y177" s="2"/>
      <c r="Z177" s="2"/>
      <c r="AA177" s="2"/>
      <c r="AB177" s="2"/>
      <c r="AC177" s="2"/>
      <c r="AD177" s="2"/>
      <c r="AE177" s="2">
        <f ca="1">IF(Table2[[#This Row],[Gender]]="Male",1,0)</f>
        <v>1</v>
      </c>
      <c r="AF177" s="2">
        <f ca="1">IF(Table2[[#This Row],[Gender]]="Female",1,0)</f>
        <v>0</v>
      </c>
      <c r="AG177" s="2"/>
      <c r="AH177" s="2"/>
      <c r="AI177" s="3"/>
      <c r="AK177" s="1">
        <f ca="1">IF(Table2[[#This Row],[Field of Work]]="Teaching",1,0)</f>
        <v>0</v>
      </c>
      <c r="AL177" s="2">
        <f ca="1">IF(Table2[[#This Row],[Field of Work]]="Agriculture",1,0)</f>
        <v>0</v>
      </c>
      <c r="AM177" s="2">
        <f ca="1">IF(Table2[[#This Row],[Field of Work]]="IT",1,0)</f>
        <v>1</v>
      </c>
      <c r="AN177" s="2">
        <f ca="1">IF(Table2[[#This Row],[Field of Work]]="Construction",1,0)</f>
        <v>0</v>
      </c>
      <c r="AO177" s="2">
        <f ca="1">IF(Table2[[#This Row],[Field of Work]]="Health",1,0)</f>
        <v>0</v>
      </c>
      <c r="AP177" s="2">
        <f ca="1">IF(Table2[[#This Row],[Field of Work]]="General work",1,0)</f>
        <v>0</v>
      </c>
      <c r="AQ177" s="2"/>
      <c r="AR177" s="2"/>
      <c r="AS177" s="2"/>
      <c r="AT177" s="2"/>
      <c r="AU177" s="2"/>
      <c r="AV177" s="3"/>
      <c r="AW177" s="10">
        <f ca="1">IF(Table2[[#This Row],[Residence]]="East Legon",1,0)</f>
        <v>0</v>
      </c>
      <c r="AX177" s="8">
        <f ca="1">IF(Table2[[#This Row],[Residence]]="Trasaco",1,0)</f>
        <v>0</v>
      </c>
      <c r="AY177" s="2">
        <f ca="1">IF(Table2[[#This Row],[Residence]]="North Legon",1,0)</f>
        <v>0</v>
      </c>
      <c r="AZ177" s="2">
        <f ca="1">IF(Table2[[#This Row],[Residence]]="Tema",1,0)</f>
        <v>0</v>
      </c>
      <c r="BA177" s="2">
        <f ca="1">IF(Table2[[#This Row],[Residence]]="Spintex",1,0)</f>
        <v>0</v>
      </c>
      <c r="BB177" s="2">
        <f ca="1">IF(Table2[[#This Row],[Residence]]="Airport Hills",1,0)</f>
        <v>0</v>
      </c>
      <c r="BC177" s="2">
        <f ca="1">IF(Table2[[#This Row],[Residence]]="Oyarifa",1,0)</f>
        <v>0</v>
      </c>
      <c r="BD177" s="2">
        <f ca="1">IF(Table2[[#This Row],[Residence]]="Prampram",1,0)</f>
        <v>1</v>
      </c>
      <c r="BE177" s="2">
        <f ca="1">IF(Table2[[#This Row],[Residence]]="Tse-Addo",1,0)</f>
        <v>0</v>
      </c>
      <c r="BF177" s="2">
        <f ca="1">IF(Table2[[#This Row],[Residence]]="Osu",1,0)</f>
        <v>0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3"/>
      <c r="BR177" s="20">
        <f ca="1">Table2[[#This Row],[Cars Value]]/Table2[[#This Row],[Cars]]</f>
        <v>48806.406287682898</v>
      </c>
      <c r="BS177" s="3"/>
      <c r="BT177" s="1">
        <f ca="1">IF(Table2[[#This Row],[Value of Debts]]&gt;$BU$6,1,0)</f>
        <v>1</v>
      </c>
      <c r="BU177" s="2"/>
      <c r="BV177" s="2"/>
      <c r="BW177" s="3"/>
    </row>
    <row r="178" spans="1:75" x14ac:dyDescent="0.25">
      <c r="A178">
        <f t="shared" ca="1" si="47"/>
        <v>1</v>
      </c>
      <c r="B178" t="str">
        <f t="shared" ca="1" si="48"/>
        <v>Male</v>
      </c>
      <c r="C178">
        <f t="shared" ca="1" si="49"/>
        <v>28</v>
      </c>
      <c r="D178">
        <f t="shared" ca="1" si="50"/>
        <v>5</v>
      </c>
      <c r="E178" t="str">
        <f ca="1">_xll.XLOOKUP(D178,$Y$8:$Y$13,$Z$8:$Z$13)</f>
        <v>General work</v>
      </c>
      <c r="F178">
        <f t="shared" ca="1" si="51"/>
        <v>2</v>
      </c>
      <c r="G178" t="str">
        <f ca="1">_xll.XLOOKUP(F178,$AA$8:$AA$12,$AB$8:$AB$12)</f>
        <v>College</v>
      </c>
      <c r="H178">
        <f t="shared" ca="1" si="63"/>
        <v>2</v>
      </c>
      <c r="I178">
        <f t="shared" ca="1" si="46"/>
        <v>1</v>
      </c>
      <c r="J178">
        <f t="shared" ca="1" si="52"/>
        <v>46405</v>
      </c>
      <c r="K178">
        <f t="shared" ca="1" si="53"/>
        <v>5</v>
      </c>
      <c r="L178" t="str">
        <f ca="1">_xll.XLOOKUP(K178,$AC$8:$AC$17,$AD$8:$AD$17)</f>
        <v>Airport Hills</v>
      </c>
      <c r="M178">
        <f t="shared" ca="1" si="56"/>
        <v>139215</v>
      </c>
      <c r="N178" s="7">
        <f t="shared" ca="1" si="54"/>
        <v>86864.842127801428</v>
      </c>
      <c r="O178" s="7">
        <f t="shared" ca="1" si="57"/>
        <v>38165.016571839275</v>
      </c>
      <c r="P178">
        <f t="shared" ca="1" si="55"/>
        <v>21141</v>
      </c>
      <c r="Q178" s="7">
        <f t="shared" ca="1" si="58"/>
        <v>44133.210078211028</v>
      </c>
      <c r="R178">
        <f t="shared" ca="1" si="59"/>
        <v>24241.092431493686</v>
      </c>
      <c r="S178" s="7">
        <f t="shared" ca="1" si="60"/>
        <v>201621.10900333297</v>
      </c>
      <c r="T178" s="7">
        <f t="shared" ca="1" si="61"/>
        <v>152139.05220601245</v>
      </c>
      <c r="U178" s="7">
        <f t="shared" ca="1" si="62"/>
        <v>49482.056797320518</v>
      </c>
      <c r="X178" s="1"/>
      <c r="Y178" s="2"/>
      <c r="Z178" s="2"/>
      <c r="AA178" s="2"/>
      <c r="AB178" s="2"/>
      <c r="AC178" s="2"/>
      <c r="AD178" s="2"/>
      <c r="AE178" s="2">
        <f ca="1">IF(Table2[[#This Row],[Gender]]="Male",1,0)</f>
        <v>1</v>
      </c>
      <c r="AF178" s="2">
        <f ca="1">IF(Table2[[#This Row],[Gender]]="Female",1,0)</f>
        <v>0</v>
      </c>
      <c r="AG178" s="2"/>
      <c r="AH178" s="2"/>
      <c r="AI178" s="3"/>
      <c r="AK178" s="1">
        <f ca="1">IF(Table2[[#This Row],[Field of Work]]="Teaching",1,0)</f>
        <v>0</v>
      </c>
      <c r="AL178" s="2">
        <f ca="1">IF(Table2[[#This Row],[Field of Work]]="Agriculture",1,0)</f>
        <v>0</v>
      </c>
      <c r="AM178" s="2">
        <f ca="1">IF(Table2[[#This Row],[Field of Work]]="IT",1,0)</f>
        <v>0</v>
      </c>
      <c r="AN178" s="2">
        <f ca="1">IF(Table2[[#This Row],[Field of Work]]="Construction",1,0)</f>
        <v>0</v>
      </c>
      <c r="AO178" s="2">
        <f ca="1">IF(Table2[[#This Row],[Field of Work]]="Health",1,0)</f>
        <v>0</v>
      </c>
      <c r="AP178" s="2">
        <f ca="1">IF(Table2[[#This Row],[Field of Work]]="General work",1,0)</f>
        <v>1</v>
      </c>
      <c r="AQ178" s="2"/>
      <c r="AR178" s="2"/>
      <c r="AS178" s="2"/>
      <c r="AT178" s="2"/>
      <c r="AU178" s="2"/>
      <c r="AV178" s="3"/>
      <c r="AW178" s="10">
        <f ca="1">IF(Table2[[#This Row],[Residence]]="East Legon",1,0)</f>
        <v>0</v>
      </c>
      <c r="AX178" s="8">
        <f ca="1">IF(Table2[[#This Row],[Residence]]="Trasaco",1,0)</f>
        <v>0</v>
      </c>
      <c r="AY178" s="2">
        <f ca="1">IF(Table2[[#This Row],[Residence]]="North Legon",1,0)</f>
        <v>0</v>
      </c>
      <c r="AZ178" s="2">
        <f ca="1">IF(Table2[[#This Row],[Residence]]="Tema",1,0)</f>
        <v>0</v>
      </c>
      <c r="BA178" s="2">
        <f ca="1">IF(Table2[[#This Row],[Residence]]="Spintex",1,0)</f>
        <v>0</v>
      </c>
      <c r="BB178" s="2">
        <f ca="1">IF(Table2[[#This Row],[Residence]]="Airport Hills",1,0)</f>
        <v>1</v>
      </c>
      <c r="BC178" s="2">
        <f ca="1">IF(Table2[[#This Row],[Residence]]="Oyarifa",1,0)</f>
        <v>0</v>
      </c>
      <c r="BD178" s="2">
        <f ca="1">IF(Table2[[#This Row],[Residence]]="Prampram",1,0)</f>
        <v>0</v>
      </c>
      <c r="BE178" s="2">
        <f ca="1">IF(Table2[[#This Row],[Residence]]="Tse-Addo",1,0)</f>
        <v>0</v>
      </c>
      <c r="BF178" s="2">
        <f ca="1">IF(Table2[[#This Row],[Residence]]="Osu",1,0)</f>
        <v>0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3"/>
      <c r="BR178" s="20">
        <f ca="1">Table2[[#This Row],[Cars Value]]/Table2[[#This Row],[Cars]]</f>
        <v>38165.016571839275</v>
      </c>
      <c r="BS178" s="3"/>
      <c r="BT178" s="1">
        <f ca="1">IF(Table2[[#This Row],[Value of Debts]]&gt;$BU$6,1,0)</f>
        <v>1</v>
      </c>
      <c r="BU178" s="2"/>
      <c r="BV178" s="2"/>
      <c r="BW178" s="3"/>
    </row>
    <row r="179" spans="1:75" x14ac:dyDescent="0.25">
      <c r="A179">
        <f t="shared" ca="1" si="47"/>
        <v>1</v>
      </c>
      <c r="B179" t="str">
        <f t="shared" ca="1" si="48"/>
        <v>Male</v>
      </c>
      <c r="C179">
        <f t="shared" ca="1" si="49"/>
        <v>41</v>
      </c>
      <c r="D179">
        <f t="shared" ca="1" si="50"/>
        <v>3</v>
      </c>
      <c r="E179" t="str">
        <f ca="1">_xll.XLOOKUP(D179,$Y$8:$Y$13,$Z$8:$Z$13)</f>
        <v>Teaching</v>
      </c>
      <c r="F179">
        <f t="shared" ca="1" si="51"/>
        <v>4</v>
      </c>
      <c r="G179" t="str">
        <f ca="1">_xll.XLOOKUP(F179,$AA$8:$AA$12,$AB$8:$AB$12)</f>
        <v>Techical</v>
      </c>
      <c r="H179">
        <f t="shared" ca="1" si="63"/>
        <v>3</v>
      </c>
      <c r="I179">
        <f t="shared" ca="1" si="46"/>
        <v>3</v>
      </c>
      <c r="J179">
        <f t="shared" ca="1" si="52"/>
        <v>80322</v>
      </c>
      <c r="K179">
        <f t="shared" ca="1" si="53"/>
        <v>9</v>
      </c>
      <c r="L179" t="str">
        <f ca="1">_xll.XLOOKUP(K179,$AC$8:$AC$17,$AD$8:$AD$17)</f>
        <v>Prampram</v>
      </c>
      <c r="M179">
        <f t="shared" ca="1" si="56"/>
        <v>481932</v>
      </c>
      <c r="N179" s="7">
        <f t="shared" ca="1" si="54"/>
        <v>385837.64569197595</v>
      </c>
      <c r="O179" s="7">
        <f t="shared" ca="1" si="57"/>
        <v>85500.941546526868</v>
      </c>
      <c r="P179">
        <f t="shared" ca="1" si="55"/>
        <v>44223</v>
      </c>
      <c r="Q179" s="7">
        <f t="shared" ca="1" si="58"/>
        <v>50020.098272936011</v>
      </c>
      <c r="R179">
        <f t="shared" ca="1" si="59"/>
        <v>102960.30641465189</v>
      </c>
      <c r="S179" s="7">
        <f t="shared" ca="1" si="60"/>
        <v>670393.24796117877</v>
      </c>
      <c r="T179" s="7">
        <f t="shared" ca="1" si="61"/>
        <v>480080.74396491196</v>
      </c>
      <c r="U179" s="7">
        <f t="shared" ca="1" si="62"/>
        <v>190312.50399626681</v>
      </c>
      <c r="X179" s="1"/>
      <c r="Y179" s="2"/>
      <c r="Z179" s="2"/>
      <c r="AA179" s="2"/>
      <c r="AB179" s="2"/>
      <c r="AC179" s="2"/>
      <c r="AD179" s="2"/>
      <c r="AE179" s="2">
        <f ca="1">IF(Table2[[#This Row],[Gender]]="Male",1,0)</f>
        <v>1</v>
      </c>
      <c r="AF179" s="2">
        <f ca="1">IF(Table2[[#This Row],[Gender]]="Female",1,0)</f>
        <v>0</v>
      </c>
      <c r="AG179" s="2"/>
      <c r="AH179" s="2"/>
      <c r="AI179" s="3"/>
      <c r="AK179" s="1">
        <f ca="1">IF(Table2[[#This Row],[Field of Work]]="Teaching",1,0)</f>
        <v>1</v>
      </c>
      <c r="AL179" s="2">
        <f ca="1">IF(Table2[[#This Row],[Field of Work]]="Agriculture",1,0)</f>
        <v>0</v>
      </c>
      <c r="AM179" s="2">
        <f ca="1">IF(Table2[[#This Row],[Field of Work]]="IT",1,0)</f>
        <v>0</v>
      </c>
      <c r="AN179" s="2">
        <f ca="1">IF(Table2[[#This Row],[Field of Work]]="Construction",1,0)</f>
        <v>0</v>
      </c>
      <c r="AO179" s="2">
        <f ca="1">IF(Table2[[#This Row],[Field of Work]]="Health",1,0)</f>
        <v>0</v>
      </c>
      <c r="AP179" s="2">
        <f ca="1">IF(Table2[[#This Row],[Field of Work]]="General work",1,0)</f>
        <v>0</v>
      </c>
      <c r="AQ179" s="2"/>
      <c r="AR179" s="2"/>
      <c r="AS179" s="2"/>
      <c r="AT179" s="2"/>
      <c r="AU179" s="2"/>
      <c r="AV179" s="3"/>
      <c r="AW179" s="10">
        <f ca="1">IF(Table2[[#This Row],[Residence]]="East Legon",1,0)</f>
        <v>0</v>
      </c>
      <c r="AX179" s="8">
        <f ca="1">IF(Table2[[#This Row],[Residence]]="Trasaco",1,0)</f>
        <v>0</v>
      </c>
      <c r="AY179" s="2">
        <f ca="1">IF(Table2[[#This Row],[Residence]]="North Legon",1,0)</f>
        <v>0</v>
      </c>
      <c r="AZ179" s="2">
        <f ca="1">IF(Table2[[#This Row],[Residence]]="Tema",1,0)</f>
        <v>0</v>
      </c>
      <c r="BA179" s="2">
        <f ca="1">IF(Table2[[#This Row],[Residence]]="Spintex",1,0)</f>
        <v>0</v>
      </c>
      <c r="BB179" s="2">
        <f ca="1">IF(Table2[[#This Row],[Residence]]="Airport Hills",1,0)</f>
        <v>0</v>
      </c>
      <c r="BC179" s="2">
        <f ca="1">IF(Table2[[#This Row],[Residence]]="Oyarifa",1,0)</f>
        <v>0</v>
      </c>
      <c r="BD179" s="2">
        <f ca="1">IF(Table2[[#This Row],[Residence]]="Prampram",1,0)</f>
        <v>1</v>
      </c>
      <c r="BE179" s="2">
        <f ca="1">IF(Table2[[#This Row],[Residence]]="Tse-Addo",1,0)</f>
        <v>0</v>
      </c>
      <c r="BF179" s="2">
        <f ca="1">IF(Table2[[#This Row],[Residence]]="Osu",1,0)</f>
        <v>0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3"/>
      <c r="BR179" s="20">
        <f ca="1">Table2[[#This Row],[Cars Value]]/Table2[[#This Row],[Cars]]</f>
        <v>28500.313848842288</v>
      </c>
      <c r="BS179" s="3"/>
      <c r="BT179" s="1">
        <f ca="1">IF(Table2[[#This Row],[Value of Debts]]&gt;$BU$6,1,0)</f>
        <v>1</v>
      </c>
      <c r="BU179" s="2"/>
      <c r="BV179" s="2"/>
      <c r="BW179" s="3"/>
    </row>
    <row r="180" spans="1:75" x14ac:dyDescent="0.25">
      <c r="A180">
        <f t="shared" ca="1" si="47"/>
        <v>2</v>
      </c>
      <c r="B180" t="str">
        <f t="shared" ca="1" si="48"/>
        <v>Female</v>
      </c>
      <c r="C180">
        <f t="shared" ca="1" si="49"/>
        <v>28</v>
      </c>
      <c r="D180">
        <f t="shared" ca="1" si="50"/>
        <v>5</v>
      </c>
      <c r="E180" t="str">
        <f ca="1">_xll.XLOOKUP(D180,$Y$8:$Y$13,$Z$8:$Z$13)</f>
        <v>General work</v>
      </c>
      <c r="F180">
        <f t="shared" ca="1" si="51"/>
        <v>2</v>
      </c>
      <c r="G180" t="str">
        <f ca="1">_xll.XLOOKUP(F180,$AA$8:$AA$12,$AB$8:$AB$12)</f>
        <v>College</v>
      </c>
      <c r="H180">
        <f t="shared" ca="1" si="63"/>
        <v>3</v>
      </c>
      <c r="I180">
        <f t="shared" ca="1" si="46"/>
        <v>3</v>
      </c>
      <c r="J180">
        <f t="shared" ca="1" si="52"/>
        <v>53954</v>
      </c>
      <c r="K180">
        <f t="shared" ca="1" si="53"/>
        <v>6</v>
      </c>
      <c r="L180" t="str">
        <f ca="1">_xll.XLOOKUP(K180,$AC$8:$AC$17,$AD$8:$AD$17)</f>
        <v>Tse-Addo</v>
      </c>
      <c r="M180">
        <f t="shared" ca="1" si="56"/>
        <v>215816</v>
      </c>
      <c r="N180" s="7">
        <f t="shared" ca="1" si="54"/>
        <v>163745.0613685037</v>
      </c>
      <c r="O180" s="7">
        <f t="shared" ca="1" si="57"/>
        <v>105498.78361461987</v>
      </c>
      <c r="P180">
        <f t="shared" ca="1" si="55"/>
        <v>50284</v>
      </c>
      <c r="Q180" s="7">
        <f t="shared" ca="1" si="58"/>
        <v>7801.4377631065227</v>
      </c>
      <c r="R180">
        <f t="shared" ca="1" si="59"/>
        <v>39873.764260365133</v>
      </c>
      <c r="S180" s="7">
        <f t="shared" ca="1" si="60"/>
        <v>361188.54787498503</v>
      </c>
      <c r="T180" s="7">
        <f t="shared" ca="1" si="61"/>
        <v>221830.49913161021</v>
      </c>
      <c r="U180" s="7">
        <f t="shared" ca="1" si="62"/>
        <v>139358.04874337482</v>
      </c>
      <c r="X180" s="1"/>
      <c r="Y180" s="2"/>
      <c r="Z180" s="2"/>
      <c r="AA180" s="2"/>
      <c r="AB180" s="2"/>
      <c r="AC180" s="2"/>
      <c r="AD180" s="2"/>
      <c r="AE180" s="2">
        <f ca="1">IF(Table2[[#This Row],[Gender]]="Male",1,0)</f>
        <v>0</v>
      </c>
      <c r="AF180" s="2">
        <f ca="1">IF(Table2[[#This Row],[Gender]]="Female",1,0)</f>
        <v>1</v>
      </c>
      <c r="AG180" s="2"/>
      <c r="AH180" s="2"/>
      <c r="AI180" s="3"/>
      <c r="AK180" s="1">
        <f ca="1">IF(Table2[[#This Row],[Field of Work]]="Teaching",1,0)</f>
        <v>0</v>
      </c>
      <c r="AL180" s="2">
        <f ca="1">IF(Table2[[#This Row],[Field of Work]]="Agriculture",1,0)</f>
        <v>0</v>
      </c>
      <c r="AM180" s="2">
        <f ca="1">IF(Table2[[#This Row],[Field of Work]]="IT",1,0)</f>
        <v>0</v>
      </c>
      <c r="AN180" s="2">
        <f ca="1">IF(Table2[[#This Row],[Field of Work]]="Construction",1,0)</f>
        <v>0</v>
      </c>
      <c r="AO180" s="2">
        <f ca="1">IF(Table2[[#This Row],[Field of Work]]="Health",1,0)</f>
        <v>0</v>
      </c>
      <c r="AP180" s="2">
        <f ca="1">IF(Table2[[#This Row],[Field of Work]]="General work",1,0)</f>
        <v>1</v>
      </c>
      <c r="AQ180" s="2"/>
      <c r="AR180" s="2"/>
      <c r="AS180" s="2"/>
      <c r="AT180" s="2"/>
      <c r="AU180" s="2"/>
      <c r="AV180" s="3"/>
      <c r="AW180" s="10">
        <f ca="1">IF(Table2[[#This Row],[Residence]]="East Legon",1,0)</f>
        <v>0</v>
      </c>
      <c r="AX180" s="8">
        <f ca="1">IF(Table2[[#This Row],[Residence]]="Trasaco",1,0)</f>
        <v>0</v>
      </c>
      <c r="AY180" s="2">
        <f ca="1">IF(Table2[[#This Row],[Residence]]="North Legon",1,0)</f>
        <v>0</v>
      </c>
      <c r="AZ180" s="2">
        <f ca="1">IF(Table2[[#This Row],[Residence]]="Tema",1,0)</f>
        <v>0</v>
      </c>
      <c r="BA180" s="2">
        <f ca="1">IF(Table2[[#This Row],[Residence]]="Spintex",1,0)</f>
        <v>0</v>
      </c>
      <c r="BB180" s="2">
        <f ca="1">IF(Table2[[#This Row],[Residence]]="Airport Hills",1,0)</f>
        <v>0</v>
      </c>
      <c r="BC180" s="2">
        <f ca="1">IF(Table2[[#This Row],[Residence]]="Oyarifa",1,0)</f>
        <v>0</v>
      </c>
      <c r="BD180" s="2">
        <f ca="1">IF(Table2[[#This Row],[Residence]]="Prampram",1,0)</f>
        <v>0</v>
      </c>
      <c r="BE180" s="2">
        <f ca="1">IF(Table2[[#This Row],[Residence]]="Tse-Addo",1,0)</f>
        <v>1</v>
      </c>
      <c r="BF180" s="2">
        <f ca="1">IF(Table2[[#This Row],[Residence]]="Osu",1,0)</f>
        <v>0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3"/>
      <c r="BR180" s="20">
        <f ca="1">Table2[[#This Row],[Cars Value]]/Table2[[#This Row],[Cars]]</f>
        <v>35166.261204873292</v>
      </c>
      <c r="BS180" s="3"/>
      <c r="BT180" s="1">
        <f ca="1">IF(Table2[[#This Row],[Value of Debts]]&gt;$BU$6,1,0)</f>
        <v>1</v>
      </c>
      <c r="BU180" s="2"/>
      <c r="BV180" s="2"/>
      <c r="BW180" s="3"/>
    </row>
    <row r="181" spans="1:75" x14ac:dyDescent="0.25">
      <c r="A181">
        <f t="shared" ca="1" si="47"/>
        <v>1</v>
      </c>
      <c r="B181" t="str">
        <f t="shared" ca="1" si="48"/>
        <v>Male</v>
      </c>
      <c r="C181">
        <f t="shared" ca="1" si="49"/>
        <v>44</v>
      </c>
      <c r="D181">
        <f t="shared" ca="1" si="50"/>
        <v>5</v>
      </c>
      <c r="E181" t="str">
        <f ca="1">_xll.XLOOKUP(D181,$Y$8:$Y$13,$Z$8:$Z$13)</f>
        <v>General work</v>
      </c>
      <c r="F181">
        <f t="shared" ca="1" si="51"/>
        <v>3</v>
      </c>
      <c r="G181" t="str">
        <f ca="1">_xll.XLOOKUP(F181,$AA$8:$AA$12,$AB$8:$AB$12)</f>
        <v>University</v>
      </c>
      <c r="H181">
        <f t="shared" ca="1" si="63"/>
        <v>1</v>
      </c>
      <c r="I181">
        <f t="shared" ca="1" si="46"/>
        <v>3</v>
      </c>
      <c r="J181">
        <f t="shared" ca="1" si="52"/>
        <v>86752</v>
      </c>
      <c r="K181">
        <f t="shared" ca="1" si="53"/>
        <v>8</v>
      </c>
      <c r="L181" t="str">
        <f ca="1">_xll.XLOOKUP(K181,$AC$8:$AC$17,$AD$8:$AD$17)</f>
        <v>Oyarifa</v>
      </c>
      <c r="M181">
        <f t="shared" ca="1" si="56"/>
        <v>520512</v>
      </c>
      <c r="N181" s="7">
        <f t="shared" ca="1" si="54"/>
        <v>261759.46605558824</v>
      </c>
      <c r="O181" s="7">
        <f t="shared" ca="1" si="57"/>
        <v>32880.670518960942</v>
      </c>
      <c r="P181">
        <f t="shared" ca="1" si="55"/>
        <v>7126</v>
      </c>
      <c r="Q181" s="7">
        <f t="shared" ca="1" si="58"/>
        <v>16848.104677111565</v>
      </c>
      <c r="R181">
        <f t="shared" ca="1" si="59"/>
        <v>11914.192832308172</v>
      </c>
      <c r="S181" s="7">
        <f t="shared" ca="1" si="60"/>
        <v>565306.86335126904</v>
      </c>
      <c r="T181" s="7">
        <f t="shared" ca="1" si="61"/>
        <v>285733.57073269977</v>
      </c>
      <c r="U181" s="7">
        <f t="shared" ca="1" si="62"/>
        <v>279573.29261856928</v>
      </c>
      <c r="X181" s="1"/>
      <c r="Y181" s="2"/>
      <c r="Z181" s="2"/>
      <c r="AA181" s="2"/>
      <c r="AB181" s="2"/>
      <c r="AC181" s="2"/>
      <c r="AD181" s="2"/>
      <c r="AE181" s="2">
        <f ca="1">IF(Table2[[#This Row],[Gender]]="Male",1,0)</f>
        <v>1</v>
      </c>
      <c r="AF181" s="2">
        <f ca="1">IF(Table2[[#This Row],[Gender]]="Female",1,0)</f>
        <v>0</v>
      </c>
      <c r="AG181" s="2"/>
      <c r="AH181" s="2"/>
      <c r="AI181" s="3"/>
      <c r="AK181" s="1">
        <f ca="1">IF(Table2[[#This Row],[Field of Work]]="Teaching",1,0)</f>
        <v>0</v>
      </c>
      <c r="AL181" s="2">
        <f ca="1">IF(Table2[[#This Row],[Field of Work]]="Agriculture",1,0)</f>
        <v>0</v>
      </c>
      <c r="AM181" s="2">
        <f ca="1">IF(Table2[[#This Row],[Field of Work]]="IT",1,0)</f>
        <v>0</v>
      </c>
      <c r="AN181" s="2">
        <f ca="1">IF(Table2[[#This Row],[Field of Work]]="Construction",1,0)</f>
        <v>0</v>
      </c>
      <c r="AO181" s="2">
        <f ca="1">IF(Table2[[#This Row],[Field of Work]]="Health",1,0)</f>
        <v>0</v>
      </c>
      <c r="AP181" s="2">
        <f ca="1">IF(Table2[[#This Row],[Field of Work]]="General work",1,0)</f>
        <v>1</v>
      </c>
      <c r="AQ181" s="2"/>
      <c r="AR181" s="2"/>
      <c r="AS181" s="2"/>
      <c r="AT181" s="2"/>
      <c r="AU181" s="2"/>
      <c r="AV181" s="3"/>
      <c r="AW181" s="10">
        <f ca="1">IF(Table2[[#This Row],[Residence]]="East Legon",1,0)</f>
        <v>0</v>
      </c>
      <c r="AX181" s="8">
        <f ca="1">IF(Table2[[#This Row],[Residence]]="Trasaco",1,0)</f>
        <v>0</v>
      </c>
      <c r="AY181" s="2">
        <f ca="1">IF(Table2[[#This Row],[Residence]]="North Legon",1,0)</f>
        <v>0</v>
      </c>
      <c r="AZ181" s="2">
        <f ca="1">IF(Table2[[#This Row],[Residence]]="Tema",1,0)</f>
        <v>0</v>
      </c>
      <c r="BA181" s="2">
        <f ca="1">IF(Table2[[#This Row],[Residence]]="Spintex",1,0)</f>
        <v>0</v>
      </c>
      <c r="BB181" s="2">
        <f ca="1">IF(Table2[[#This Row],[Residence]]="Airport Hills",1,0)</f>
        <v>0</v>
      </c>
      <c r="BC181" s="2">
        <f ca="1">IF(Table2[[#This Row],[Residence]]="Oyarifa",1,0)</f>
        <v>1</v>
      </c>
      <c r="BD181" s="2">
        <f ca="1">IF(Table2[[#This Row],[Residence]]="Prampram",1,0)</f>
        <v>0</v>
      </c>
      <c r="BE181" s="2">
        <f ca="1">IF(Table2[[#This Row],[Residence]]="Tse-Addo",1,0)</f>
        <v>0</v>
      </c>
      <c r="BF181" s="2">
        <f ca="1">IF(Table2[[#This Row],[Residence]]="Osu",1,0)</f>
        <v>0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3"/>
      <c r="BR181" s="20">
        <f ca="1">Table2[[#This Row],[Cars Value]]/Table2[[#This Row],[Cars]]</f>
        <v>10960.223506320313</v>
      </c>
      <c r="BS181" s="3"/>
      <c r="BT181" s="1">
        <f ca="1">IF(Table2[[#This Row],[Value of Debts]]&gt;$BU$6,1,0)</f>
        <v>1</v>
      </c>
      <c r="BU181" s="2"/>
      <c r="BV181" s="2"/>
      <c r="BW181" s="3"/>
    </row>
    <row r="182" spans="1:75" x14ac:dyDescent="0.25">
      <c r="A182">
        <f t="shared" ca="1" si="47"/>
        <v>2</v>
      </c>
      <c r="B182" t="str">
        <f t="shared" ca="1" si="48"/>
        <v>Female</v>
      </c>
      <c r="C182">
        <f t="shared" ca="1" si="49"/>
        <v>30</v>
      </c>
      <c r="D182">
        <f t="shared" ca="1" si="50"/>
        <v>4</v>
      </c>
      <c r="E182" t="str">
        <f ca="1">_xll.XLOOKUP(D182,$Y$8:$Y$13,$Z$8:$Z$13)</f>
        <v>IT</v>
      </c>
      <c r="F182">
        <f t="shared" ca="1" si="51"/>
        <v>4</v>
      </c>
      <c r="G182" t="str">
        <f ca="1">_xll.XLOOKUP(F182,$AA$8:$AA$12,$AB$8:$AB$12)</f>
        <v>Techical</v>
      </c>
      <c r="H182">
        <f t="shared" ca="1" si="63"/>
        <v>4</v>
      </c>
      <c r="I182">
        <f t="shared" ca="1" si="46"/>
        <v>4</v>
      </c>
      <c r="J182">
        <f t="shared" ca="1" si="52"/>
        <v>66135</v>
      </c>
      <c r="K182">
        <f t="shared" ca="1" si="53"/>
        <v>9</v>
      </c>
      <c r="L182" t="str">
        <f ca="1">_xll.XLOOKUP(K182,$AC$8:$AC$17,$AD$8:$AD$17)</f>
        <v>Prampram</v>
      </c>
      <c r="M182">
        <f t="shared" ca="1" si="56"/>
        <v>396810</v>
      </c>
      <c r="N182" s="7">
        <f t="shared" ca="1" si="54"/>
        <v>77959.317551493659</v>
      </c>
      <c r="O182" s="7">
        <f t="shared" ca="1" si="57"/>
        <v>26756.811821257725</v>
      </c>
      <c r="P182">
        <f t="shared" ca="1" si="55"/>
        <v>23304</v>
      </c>
      <c r="Q182" s="7">
        <f t="shared" ca="1" si="58"/>
        <v>34783.328666511399</v>
      </c>
      <c r="R182">
        <f t="shared" ca="1" si="59"/>
        <v>42483.437984543205</v>
      </c>
      <c r="S182" s="7">
        <f t="shared" ca="1" si="60"/>
        <v>466050.24980580091</v>
      </c>
      <c r="T182" s="7">
        <f t="shared" ca="1" si="61"/>
        <v>136046.64621800504</v>
      </c>
      <c r="U182" s="7">
        <f t="shared" ca="1" si="62"/>
        <v>330003.60358779586</v>
      </c>
      <c r="X182" s="1"/>
      <c r="Y182" s="2"/>
      <c r="Z182" s="2"/>
      <c r="AA182" s="2"/>
      <c r="AB182" s="2"/>
      <c r="AC182" s="2"/>
      <c r="AD182" s="2"/>
      <c r="AE182" s="2">
        <f ca="1">IF(Table2[[#This Row],[Gender]]="Male",1,0)</f>
        <v>0</v>
      </c>
      <c r="AF182" s="2">
        <f ca="1">IF(Table2[[#This Row],[Gender]]="Female",1,0)</f>
        <v>1</v>
      </c>
      <c r="AG182" s="2"/>
      <c r="AH182" s="2"/>
      <c r="AI182" s="3"/>
      <c r="AK182" s="1">
        <f ca="1">IF(Table2[[#This Row],[Field of Work]]="Teaching",1,0)</f>
        <v>0</v>
      </c>
      <c r="AL182" s="2">
        <f ca="1">IF(Table2[[#This Row],[Field of Work]]="Agriculture",1,0)</f>
        <v>0</v>
      </c>
      <c r="AM182" s="2">
        <f ca="1">IF(Table2[[#This Row],[Field of Work]]="IT",1,0)</f>
        <v>1</v>
      </c>
      <c r="AN182" s="2">
        <f ca="1">IF(Table2[[#This Row],[Field of Work]]="Construction",1,0)</f>
        <v>0</v>
      </c>
      <c r="AO182" s="2">
        <f ca="1">IF(Table2[[#This Row],[Field of Work]]="Health",1,0)</f>
        <v>0</v>
      </c>
      <c r="AP182" s="2">
        <f ca="1">IF(Table2[[#This Row],[Field of Work]]="General work",1,0)</f>
        <v>0</v>
      </c>
      <c r="AQ182" s="2"/>
      <c r="AR182" s="2"/>
      <c r="AS182" s="2"/>
      <c r="AT182" s="2"/>
      <c r="AU182" s="2"/>
      <c r="AV182" s="3"/>
      <c r="AW182" s="10">
        <f ca="1">IF(Table2[[#This Row],[Residence]]="East Legon",1,0)</f>
        <v>0</v>
      </c>
      <c r="AX182" s="8">
        <f ca="1">IF(Table2[[#This Row],[Residence]]="Trasaco",1,0)</f>
        <v>0</v>
      </c>
      <c r="AY182" s="2">
        <f ca="1">IF(Table2[[#This Row],[Residence]]="North Legon",1,0)</f>
        <v>0</v>
      </c>
      <c r="AZ182" s="2">
        <f ca="1">IF(Table2[[#This Row],[Residence]]="Tema",1,0)</f>
        <v>0</v>
      </c>
      <c r="BA182" s="2">
        <f ca="1">IF(Table2[[#This Row],[Residence]]="Spintex",1,0)</f>
        <v>0</v>
      </c>
      <c r="BB182" s="2">
        <f ca="1">IF(Table2[[#This Row],[Residence]]="Airport Hills",1,0)</f>
        <v>0</v>
      </c>
      <c r="BC182" s="2">
        <f ca="1">IF(Table2[[#This Row],[Residence]]="Oyarifa",1,0)</f>
        <v>0</v>
      </c>
      <c r="BD182" s="2">
        <f ca="1">IF(Table2[[#This Row],[Residence]]="Prampram",1,0)</f>
        <v>1</v>
      </c>
      <c r="BE182" s="2">
        <f ca="1">IF(Table2[[#This Row],[Residence]]="Tse-Addo",1,0)</f>
        <v>0</v>
      </c>
      <c r="BF182" s="2">
        <f ca="1">IF(Table2[[#This Row],[Residence]]="Osu",1,0)</f>
        <v>0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3"/>
      <c r="BR182" s="20">
        <f ca="1">Table2[[#This Row],[Cars Value]]/Table2[[#This Row],[Cars]]</f>
        <v>6689.2029553144312</v>
      </c>
      <c r="BS182" s="3"/>
      <c r="BT182" s="1">
        <f ca="1">IF(Table2[[#This Row],[Value of Debts]]&gt;$BU$6,1,0)</f>
        <v>1</v>
      </c>
      <c r="BU182" s="2"/>
      <c r="BV182" s="2"/>
      <c r="BW182" s="3"/>
    </row>
    <row r="183" spans="1:75" x14ac:dyDescent="0.25">
      <c r="A183">
        <f t="shared" ca="1" si="47"/>
        <v>2</v>
      </c>
      <c r="B183" t="str">
        <f t="shared" ca="1" si="48"/>
        <v>Female</v>
      </c>
      <c r="C183">
        <f t="shared" ca="1" si="49"/>
        <v>47</v>
      </c>
      <c r="D183">
        <f t="shared" ca="1" si="50"/>
        <v>5</v>
      </c>
      <c r="E183" t="str">
        <f ca="1">_xll.XLOOKUP(D183,$Y$8:$Y$13,$Z$8:$Z$13)</f>
        <v>General work</v>
      </c>
      <c r="F183">
        <f t="shared" ca="1" si="51"/>
        <v>1</v>
      </c>
      <c r="G183" t="str">
        <f ca="1">_xll.XLOOKUP(F183,$AA$8:$AA$12,$AB$8:$AB$12)</f>
        <v>Highschool</v>
      </c>
      <c r="H183">
        <f t="shared" ca="1" si="63"/>
        <v>4</v>
      </c>
      <c r="I183">
        <f t="shared" ca="1" si="46"/>
        <v>3</v>
      </c>
      <c r="J183">
        <f t="shared" ca="1" si="52"/>
        <v>71962</v>
      </c>
      <c r="K183">
        <f t="shared" ca="1" si="53"/>
        <v>7</v>
      </c>
      <c r="L183" t="str">
        <f ca="1">_xll.XLOOKUP(K183,$AC$8:$AC$17,$AD$8:$AD$17)</f>
        <v>Tema</v>
      </c>
      <c r="M183">
        <f t="shared" ca="1" si="56"/>
        <v>215886</v>
      </c>
      <c r="N183" s="7">
        <f t="shared" ca="1" si="54"/>
        <v>79832.143633835571</v>
      </c>
      <c r="O183" s="7">
        <f t="shared" ca="1" si="57"/>
        <v>140786.90911052702</v>
      </c>
      <c r="P183">
        <f t="shared" ca="1" si="55"/>
        <v>76391</v>
      </c>
      <c r="Q183" s="7">
        <f t="shared" ca="1" si="58"/>
        <v>53357.094930436571</v>
      </c>
      <c r="R183">
        <f t="shared" ca="1" si="59"/>
        <v>64025.349374400466</v>
      </c>
      <c r="S183" s="7">
        <f t="shared" ca="1" si="60"/>
        <v>420698.25848492747</v>
      </c>
      <c r="T183" s="7">
        <f t="shared" ca="1" si="61"/>
        <v>209580.23856427215</v>
      </c>
      <c r="U183" s="7">
        <f t="shared" ca="1" si="62"/>
        <v>211118.01992065532</v>
      </c>
      <c r="X183" s="1"/>
      <c r="Y183" s="2"/>
      <c r="Z183" s="2"/>
      <c r="AA183" s="2"/>
      <c r="AB183" s="2"/>
      <c r="AC183" s="2"/>
      <c r="AD183" s="2"/>
      <c r="AE183" s="2">
        <f ca="1">IF(Table2[[#This Row],[Gender]]="Male",1,0)</f>
        <v>0</v>
      </c>
      <c r="AF183" s="2">
        <f ca="1">IF(Table2[[#This Row],[Gender]]="Female",1,0)</f>
        <v>1</v>
      </c>
      <c r="AG183" s="2"/>
      <c r="AH183" s="2"/>
      <c r="AI183" s="3"/>
      <c r="AK183" s="1">
        <f ca="1">IF(Table2[[#This Row],[Field of Work]]="Teaching",1,0)</f>
        <v>0</v>
      </c>
      <c r="AL183" s="2">
        <f ca="1">IF(Table2[[#This Row],[Field of Work]]="Agriculture",1,0)</f>
        <v>0</v>
      </c>
      <c r="AM183" s="2">
        <f ca="1">IF(Table2[[#This Row],[Field of Work]]="IT",1,0)</f>
        <v>0</v>
      </c>
      <c r="AN183" s="2">
        <f ca="1">IF(Table2[[#This Row],[Field of Work]]="Construction",1,0)</f>
        <v>0</v>
      </c>
      <c r="AO183" s="2">
        <f ca="1">IF(Table2[[#This Row],[Field of Work]]="Health",1,0)</f>
        <v>0</v>
      </c>
      <c r="AP183" s="2">
        <f ca="1">IF(Table2[[#This Row],[Field of Work]]="General work",1,0)</f>
        <v>1</v>
      </c>
      <c r="AQ183" s="2"/>
      <c r="AR183" s="2"/>
      <c r="AS183" s="2"/>
      <c r="AT183" s="2"/>
      <c r="AU183" s="2"/>
      <c r="AV183" s="3"/>
      <c r="AW183" s="10">
        <f ca="1">IF(Table2[[#This Row],[Residence]]="East Legon",1,0)</f>
        <v>0</v>
      </c>
      <c r="AX183" s="8">
        <f ca="1">IF(Table2[[#This Row],[Residence]]="Trasaco",1,0)</f>
        <v>0</v>
      </c>
      <c r="AY183" s="2">
        <f ca="1">IF(Table2[[#This Row],[Residence]]="North Legon",1,0)</f>
        <v>0</v>
      </c>
      <c r="AZ183" s="2">
        <f ca="1">IF(Table2[[#This Row],[Residence]]="Tema",1,0)</f>
        <v>1</v>
      </c>
      <c r="BA183" s="2">
        <f ca="1">IF(Table2[[#This Row],[Residence]]="Spintex",1,0)</f>
        <v>0</v>
      </c>
      <c r="BB183" s="2">
        <f ca="1">IF(Table2[[#This Row],[Residence]]="Airport Hills",1,0)</f>
        <v>0</v>
      </c>
      <c r="BC183" s="2">
        <f ca="1">IF(Table2[[#This Row],[Residence]]="Oyarifa",1,0)</f>
        <v>0</v>
      </c>
      <c r="BD183" s="2">
        <f ca="1">IF(Table2[[#This Row],[Residence]]="Prampram",1,0)</f>
        <v>0</v>
      </c>
      <c r="BE183" s="2">
        <f ca="1">IF(Table2[[#This Row],[Residence]]="Tse-Addo",1,0)</f>
        <v>0</v>
      </c>
      <c r="BF183" s="2">
        <f ca="1">IF(Table2[[#This Row],[Residence]]="Osu",1,0)</f>
        <v>0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3"/>
      <c r="BR183" s="20">
        <f ca="1">Table2[[#This Row],[Cars Value]]/Table2[[#This Row],[Cars]]</f>
        <v>46928.969703509007</v>
      </c>
      <c r="BS183" s="3"/>
      <c r="BT183" s="1">
        <f ca="1">IF(Table2[[#This Row],[Value of Debts]]&gt;$BU$6,1,0)</f>
        <v>1</v>
      </c>
      <c r="BU183" s="2"/>
      <c r="BV183" s="2"/>
      <c r="BW183" s="3"/>
    </row>
    <row r="184" spans="1:75" x14ac:dyDescent="0.25">
      <c r="A184">
        <f t="shared" ca="1" si="47"/>
        <v>2</v>
      </c>
      <c r="B184" t="str">
        <f t="shared" ca="1" si="48"/>
        <v>Female</v>
      </c>
      <c r="C184">
        <f t="shared" ca="1" si="49"/>
        <v>48</v>
      </c>
      <c r="D184">
        <f t="shared" ca="1" si="50"/>
        <v>2</v>
      </c>
      <c r="E184" t="str">
        <f ca="1">_xll.XLOOKUP(D184,$Y$8:$Y$13,$Z$8:$Z$13)</f>
        <v>Construction</v>
      </c>
      <c r="F184">
        <f t="shared" ca="1" si="51"/>
        <v>5</v>
      </c>
      <c r="G184" t="str">
        <f ca="1">_xll.XLOOKUP(F184,$AA$8:$AA$12,$AB$8:$AB$12)</f>
        <v>Other</v>
      </c>
      <c r="H184">
        <f t="shared" ca="1" si="63"/>
        <v>1</v>
      </c>
      <c r="I184">
        <f t="shared" ca="1" si="46"/>
        <v>4</v>
      </c>
      <c r="J184">
        <f t="shared" ca="1" si="52"/>
        <v>72979</v>
      </c>
      <c r="K184">
        <f t="shared" ca="1" si="53"/>
        <v>3</v>
      </c>
      <c r="L184" t="str">
        <f ca="1">_xll.XLOOKUP(K184,$AC$8:$AC$17,$AD$8:$AD$17)</f>
        <v>North Legon</v>
      </c>
      <c r="M184">
        <f t="shared" ca="1" si="56"/>
        <v>218937</v>
      </c>
      <c r="N184" s="7">
        <f t="shared" ca="1" si="54"/>
        <v>98526.427446813323</v>
      </c>
      <c r="O184" s="7">
        <f t="shared" ca="1" si="57"/>
        <v>89423.406188641296</v>
      </c>
      <c r="P184">
        <f t="shared" ca="1" si="55"/>
        <v>58067</v>
      </c>
      <c r="Q184" s="7">
        <f t="shared" ca="1" si="58"/>
        <v>89755.855235907758</v>
      </c>
      <c r="R184">
        <f t="shared" ca="1" si="59"/>
        <v>53836.521251133832</v>
      </c>
      <c r="S184" s="7">
        <f t="shared" ca="1" si="60"/>
        <v>362196.92743977514</v>
      </c>
      <c r="T184" s="7">
        <f t="shared" ca="1" si="61"/>
        <v>246349.2826827211</v>
      </c>
      <c r="U184" s="7">
        <f t="shared" ca="1" si="62"/>
        <v>115847.64475705405</v>
      </c>
      <c r="X184" s="1"/>
      <c r="Y184" s="2"/>
      <c r="Z184" s="2"/>
      <c r="AA184" s="2"/>
      <c r="AB184" s="2"/>
      <c r="AC184" s="2"/>
      <c r="AD184" s="2"/>
      <c r="AE184" s="2">
        <f ca="1">IF(Table2[[#This Row],[Gender]]="Male",1,0)</f>
        <v>0</v>
      </c>
      <c r="AF184" s="2">
        <f ca="1">IF(Table2[[#This Row],[Gender]]="Female",1,0)</f>
        <v>1</v>
      </c>
      <c r="AG184" s="2"/>
      <c r="AH184" s="2"/>
      <c r="AI184" s="3"/>
      <c r="AK184" s="1">
        <f ca="1">IF(Table2[[#This Row],[Field of Work]]="Teaching",1,0)</f>
        <v>0</v>
      </c>
      <c r="AL184" s="2">
        <f ca="1">IF(Table2[[#This Row],[Field of Work]]="Agriculture",1,0)</f>
        <v>0</v>
      </c>
      <c r="AM184" s="2">
        <f ca="1">IF(Table2[[#This Row],[Field of Work]]="IT",1,0)</f>
        <v>0</v>
      </c>
      <c r="AN184" s="2">
        <f ca="1">IF(Table2[[#This Row],[Field of Work]]="Construction",1,0)</f>
        <v>1</v>
      </c>
      <c r="AO184" s="2">
        <f ca="1">IF(Table2[[#This Row],[Field of Work]]="Health",1,0)</f>
        <v>0</v>
      </c>
      <c r="AP184" s="2">
        <f ca="1">IF(Table2[[#This Row],[Field of Work]]="General work",1,0)</f>
        <v>0</v>
      </c>
      <c r="AQ184" s="2"/>
      <c r="AR184" s="2"/>
      <c r="AS184" s="2"/>
      <c r="AT184" s="2"/>
      <c r="AU184" s="2"/>
      <c r="AV184" s="3"/>
      <c r="AW184" s="10">
        <f ca="1">IF(Table2[[#This Row],[Residence]]="East Legon",1,0)</f>
        <v>0</v>
      </c>
      <c r="AX184" s="8">
        <f ca="1">IF(Table2[[#This Row],[Residence]]="Trasaco",1,0)</f>
        <v>0</v>
      </c>
      <c r="AY184" s="2">
        <f ca="1">IF(Table2[[#This Row],[Residence]]="North Legon",1,0)</f>
        <v>1</v>
      </c>
      <c r="AZ184" s="2">
        <f ca="1">IF(Table2[[#This Row],[Residence]]="Tema",1,0)</f>
        <v>0</v>
      </c>
      <c r="BA184" s="2">
        <f ca="1">IF(Table2[[#This Row],[Residence]]="Spintex",1,0)</f>
        <v>0</v>
      </c>
      <c r="BB184" s="2">
        <f ca="1">IF(Table2[[#This Row],[Residence]]="Airport Hills",1,0)</f>
        <v>0</v>
      </c>
      <c r="BC184" s="2">
        <f ca="1">IF(Table2[[#This Row],[Residence]]="Oyarifa",1,0)</f>
        <v>0</v>
      </c>
      <c r="BD184" s="2">
        <f ca="1">IF(Table2[[#This Row],[Residence]]="Prampram",1,0)</f>
        <v>0</v>
      </c>
      <c r="BE184" s="2">
        <f ca="1">IF(Table2[[#This Row],[Residence]]="Tse-Addo",1,0)</f>
        <v>0</v>
      </c>
      <c r="BF184" s="2">
        <f ca="1">IF(Table2[[#This Row],[Residence]]="Osu",1,0)</f>
        <v>0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3"/>
      <c r="BR184" s="20">
        <f ca="1">Table2[[#This Row],[Cars Value]]/Table2[[#This Row],[Cars]]</f>
        <v>22355.851547160324</v>
      </c>
      <c r="BS184" s="3"/>
      <c r="BT184" s="1">
        <f ca="1">IF(Table2[[#This Row],[Value of Debts]]&gt;$BU$6,1,0)</f>
        <v>1</v>
      </c>
      <c r="BU184" s="2"/>
      <c r="BV184" s="2"/>
      <c r="BW184" s="3"/>
    </row>
    <row r="185" spans="1:75" x14ac:dyDescent="0.25">
      <c r="A185">
        <f t="shared" ca="1" si="47"/>
        <v>2</v>
      </c>
      <c r="B185" t="str">
        <f t="shared" ca="1" si="48"/>
        <v>Female</v>
      </c>
      <c r="C185">
        <f t="shared" ca="1" si="49"/>
        <v>42</v>
      </c>
      <c r="D185">
        <f t="shared" ca="1" si="50"/>
        <v>4</v>
      </c>
      <c r="E185" t="str">
        <f ca="1">_xll.XLOOKUP(D185,$Y$8:$Y$13,$Z$8:$Z$13)</f>
        <v>IT</v>
      </c>
      <c r="F185">
        <f t="shared" ca="1" si="51"/>
        <v>4</v>
      </c>
      <c r="G185" t="str">
        <f ca="1">_xll.XLOOKUP(F185,$AA$8:$AA$12,$AB$8:$AB$12)</f>
        <v>Techical</v>
      </c>
      <c r="H185">
        <f t="shared" ca="1" si="63"/>
        <v>2</v>
      </c>
      <c r="I185">
        <f t="shared" ca="1" si="46"/>
        <v>4</v>
      </c>
      <c r="J185">
        <f t="shared" ca="1" si="52"/>
        <v>78316</v>
      </c>
      <c r="K185">
        <f t="shared" ca="1" si="53"/>
        <v>7</v>
      </c>
      <c r="L185" t="str">
        <f ca="1">_xll.XLOOKUP(K185,$AC$8:$AC$17,$AD$8:$AD$17)</f>
        <v>Tema</v>
      </c>
      <c r="M185">
        <f t="shared" ca="1" si="56"/>
        <v>313264</v>
      </c>
      <c r="N185" s="7">
        <f t="shared" ca="1" si="54"/>
        <v>93699.020756140104</v>
      </c>
      <c r="O185" s="7">
        <f t="shared" ca="1" si="57"/>
        <v>81000.540465357873</v>
      </c>
      <c r="P185">
        <f t="shared" ca="1" si="55"/>
        <v>11354</v>
      </c>
      <c r="Q185" s="7">
        <f t="shared" ca="1" si="58"/>
        <v>61051.836925638265</v>
      </c>
      <c r="R185">
        <f t="shared" ca="1" si="59"/>
        <v>51327.971519932566</v>
      </c>
      <c r="S185" s="7">
        <f t="shared" ca="1" si="60"/>
        <v>445592.51198529045</v>
      </c>
      <c r="T185" s="7">
        <f t="shared" ca="1" si="61"/>
        <v>166104.85768177838</v>
      </c>
      <c r="U185" s="7">
        <f t="shared" ca="1" si="62"/>
        <v>279487.65430351207</v>
      </c>
      <c r="X185" s="1"/>
      <c r="Y185" s="2"/>
      <c r="Z185" s="2"/>
      <c r="AA185" s="2"/>
      <c r="AB185" s="2"/>
      <c r="AC185" s="2"/>
      <c r="AD185" s="2"/>
      <c r="AE185" s="2">
        <f ca="1">IF(Table2[[#This Row],[Gender]]="Male",1,0)</f>
        <v>0</v>
      </c>
      <c r="AF185" s="2">
        <f ca="1">IF(Table2[[#This Row],[Gender]]="Female",1,0)</f>
        <v>1</v>
      </c>
      <c r="AG185" s="2"/>
      <c r="AH185" s="2"/>
      <c r="AI185" s="3"/>
      <c r="AK185" s="1">
        <f ca="1">IF(Table2[[#This Row],[Field of Work]]="Teaching",1,0)</f>
        <v>0</v>
      </c>
      <c r="AL185" s="2">
        <f ca="1">IF(Table2[[#This Row],[Field of Work]]="Agriculture",1,0)</f>
        <v>0</v>
      </c>
      <c r="AM185" s="2">
        <f ca="1">IF(Table2[[#This Row],[Field of Work]]="IT",1,0)</f>
        <v>1</v>
      </c>
      <c r="AN185" s="2">
        <f ca="1">IF(Table2[[#This Row],[Field of Work]]="Construction",1,0)</f>
        <v>0</v>
      </c>
      <c r="AO185" s="2">
        <f ca="1">IF(Table2[[#This Row],[Field of Work]]="Health",1,0)</f>
        <v>0</v>
      </c>
      <c r="AP185" s="2">
        <f ca="1">IF(Table2[[#This Row],[Field of Work]]="General work",1,0)</f>
        <v>0</v>
      </c>
      <c r="AQ185" s="2"/>
      <c r="AR185" s="2"/>
      <c r="AS185" s="2"/>
      <c r="AT185" s="2"/>
      <c r="AU185" s="2"/>
      <c r="AV185" s="3"/>
      <c r="AW185" s="10">
        <f ca="1">IF(Table2[[#This Row],[Residence]]="East Legon",1,0)</f>
        <v>0</v>
      </c>
      <c r="AX185" s="8">
        <f ca="1">IF(Table2[[#This Row],[Residence]]="Trasaco",1,0)</f>
        <v>0</v>
      </c>
      <c r="AY185" s="2">
        <f ca="1">IF(Table2[[#This Row],[Residence]]="North Legon",1,0)</f>
        <v>0</v>
      </c>
      <c r="AZ185" s="2">
        <f ca="1">IF(Table2[[#This Row],[Residence]]="Tema",1,0)</f>
        <v>1</v>
      </c>
      <c r="BA185" s="2">
        <f ca="1">IF(Table2[[#This Row],[Residence]]="Spintex",1,0)</f>
        <v>0</v>
      </c>
      <c r="BB185" s="2">
        <f ca="1">IF(Table2[[#This Row],[Residence]]="Airport Hills",1,0)</f>
        <v>0</v>
      </c>
      <c r="BC185" s="2">
        <f ca="1">IF(Table2[[#This Row],[Residence]]="Oyarifa",1,0)</f>
        <v>0</v>
      </c>
      <c r="BD185" s="2">
        <f ca="1">IF(Table2[[#This Row],[Residence]]="Prampram",1,0)</f>
        <v>0</v>
      </c>
      <c r="BE185" s="2">
        <f ca="1">IF(Table2[[#This Row],[Residence]]="Tse-Addo",1,0)</f>
        <v>0</v>
      </c>
      <c r="BF185" s="2">
        <f ca="1">IF(Table2[[#This Row],[Residence]]="Osu",1,0)</f>
        <v>0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3"/>
      <c r="BR185" s="20">
        <f ca="1">Table2[[#This Row],[Cars Value]]/Table2[[#This Row],[Cars]]</f>
        <v>20250.135116339468</v>
      </c>
      <c r="BS185" s="3"/>
      <c r="BT185" s="1">
        <f ca="1">IF(Table2[[#This Row],[Value of Debts]]&gt;$BU$6,1,0)</f>
        <v>1</v>
      </c>
      <c r="BU185" s="2"/>
      <c r="BV185" s="2"/>
      <c r="BW185" s="3"/>
    </row>
    <row r="186" spans="1:75" x14ac:dyDescent="0.25">
      <c r="A186">
        <f t="shared" ca="1" si="47"/>
        <v>2</v>
      </c>
      <c r="B186" t="str">
        <f t="shared" ca="1" si="48"/>
        <v>Female</v>
      </c>
      <c r="C186">
        <f t="shared" ca="1" si="49"/>
        <v>35</v>
      </c>
      <c r="D186">
        <f t="shared" ca="1" si="50"/>
        <v>6</v>
      </c>
      <c r="E186" t="str">
        <f ca="1">_xll.XLOOKUP(D186,$Y$8:$Y$13,$Z$8:$Z$13)</f>
        <v>Agriculture</v>
      </c>
      <c r="F186">
        <f t="shared" ca="1" si="51"/>
        <v>5</v>
      </c>
      <c r="G186" t="str">
        <f ca="1">_xll.XLOOKUP(F186,$AA$8:$AA$12,$AB$8:$AB$12)</f>
        <v>Other</v>
      </c>
      <c r="H186">
        <f t="shared" ca="1" si="63"/>
        <v>1</v>
      </c>
      <c r="I186">
        <f t="shared" ca="1" si="46"/>
        <v>1</v>
      </c>
      <c r="J186">
        <f t="shared" ca="1" si="52"/>
        <v>73518</v>
      </c>
      <c r="K186">
        <f t="shared" ca="1" si="53"/>
        <v>3</v>
      </c>
      <c r="L186" t="str">
        <f ca="1">_xll.XLOOKUP(K186,$AC$8:$AC$17,$AD$8:$AD$17)</f>
        <v>North Legon</v>
      </c>
      <c r="M186">
        <f t="shared" ca="1" si="56"/>
        <v>220554</v>
      </c>
      <c r="N186" s="7">
        <f t="shared" ca="1" si="54"/>
        <v>196509.50085252131</v>
      </c>
      <c r="O186" s="7">
        <f t="shared" ca="1" si="57"/>
        <v>7042.0208302028423</v>
      </c>
      <c r="P186">
        <f t="shared" ca="1" si="55"/>
        <v>97</v>
      </c>
      <c r="Q186" s="7">
        <f t="shared" ca="1" si="58"/>
        <v>43422.864846185541</v>
      </c>
      <c r="R186">
        <f t="shared" ca="1" si="59"/>
        <v>410.53651001202087</v>
      </c>
      <c r="S186" s="7">
        <f t="shared" ca="1" si="60"/>
        <v>228006.55734021487</v>
      </c>
      <c r="T186" s="7">
        <f t="shared" ca="1" si="61"/>
        <v>240029.36569870685</v>
      </c>
      <c r="U186" s="7">
        <f t="shared" ca="1" si="62"/>
        <v>-12022.80835849198</v>
      </c>
      <c r="X186" s="1"/>
      <c r="Y186" s="2"/>
      <c r="Z186" s="2"/>
      <c r="AA186" s="2"/>
      <c r="AB186" s="2"/>
      <c r="AC186" s="2"/>
      <c r="AD186" s="2"/>
      <c r="AE186" s="2">
        <f ca="1">IF(Table2[[#This Row],[Gender]]="Male",1,0)</f>
        <v>0</v>
      </c>
      <c r="AF186" s="2">
        <f ca="1">IF(Table2[[#This Row],[Gender]]="Female",1,0)</f>
        <v>1</v>
      </c>
      <c r="AG186" s="2"/>
      <c r="AH186" s="2"/>
      <c r="AI186" s="3"/>
      <c r="AK186" s="1">
        <f ca="1">IF(Table2[[#This Row],[Field of Work]]="Teaching",1,0)</f>
        <v>0</v>
      </c>
      <c r="AL186" s="2">
        <f ca="1">IF(Table2[[#This Row],[Field of Work]]="Agriculture",1,0)</f>
        <v>1</v>
      </c>
      <c r="AM186" s="2">
        <f ca="1">IF(Table2[[#This Row],[Field of Work]]="IT",1,0)</f>
        <v>0</v>
      </c>
      <c r="AN186" s="2">
        <f ca="1">IF(Table2[[#This Row],[Field of Work]]="Construction",1,0)</f>
        <v>0</v>
      </c>
      <c r="AO186" s="2">
        <f ca="1">IF(Table2[[#This Row],[Field of Work]]="Health",1,0)</f>
        <v>0</v>
      </c>
      <c r="AP186" s="2">
        <f ca="1">IF(Table2[[#This Row],[Field of Work]]="General work",1,0)</f>
        <v>0</v>
      </c>
      <c r="AQ186" s="2"/>
      <c r="AR186" s="2"/>
      <c r="AS186" s="2"/>
      <c r="AT186" s="2"/>
      <c r="AU186" s="2"/>
      <c r="AV186" s="3"/>
      <c r="AW186" s="10">
        <f ca="1">IF(Table2[[#This Row],[Residence]]="East Legon",1,0)</f>
        <v>0</v>
      </c>
      <c r="AX186" s="8">
        <f ca="1">IF(Table2[[#This Row],[Residence]]="Trasaco",1,0)</f>
        <v>0</v>
      </c>
      <c r="AY186" s="2">
        <f ca="1">IF(Table2[[#This Row],[Residence]]="North Legon",1,0)</f>
        <v>1</v>
      </c>
      <c r="AZ186" s="2">
        <f ca="1">IF(Table2[[#This Row],[Residence]]="Tema",1,0)</f>
        <v>0</v>
      </c>
      <c r="BA186" s="2">
        <f ca="1">IF(Table2[[#This Row],[Residence]]="Spintex",1,0)</f>
        <v>0</v>
      </c>
      <c r="BB186" s="2">
        <f ca="1">IF(Table2[[#This Row],[Residence]]="Airport Hills",1,0)</f>
        <v>0</v>
      </c>
      <c r="BC186" s="2">
        <f ca="1">IF(Table2[[#This Row],[Residence]]="Oyarifa",1,0)</f>
        <v>0</v>
      </c>
      <c r="BD186" s="2">
        <f ca="1">IF(Table2[[#This Row],[Residence]]="Prampram",1,0)</f>
        <v>0</v>
      </c>
      <c r="BE186" s="2">
        <f ca="1">IF(Table2[[#This Row],[Residence]]="Tse-Addo",1,0)</f>
        <v>0</v>
      </c>
      <c r="BF186" s="2">
        <f ca="1">IF(Table2[[#This Row],[Residence]]="Osu",1,0)</f>
        <v>0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3"/>
      <c r="BR186" s="20">
        <f ca="1">Table2[[#This Row],[Cars Value]]/Table2[[#This Row],[Cars]]</f>
        <v>7042.0208302028423</v>
      </c>
      <c r="BS186" s="3"/>
      <c r="BT186" s="1">
        <f ca="1">IF(Table2[[#This Row],[Value of Debts]]&gt;$BU$6,1,0)</f>
        <v>1</v>
      </c>
      <c r="BU186" s="2"/>
      <c r="BV186" s="2"/>
      <c r="BW186" s="3"/>
    </row>
    <row r="187" spans="1:75" x14ac:dyDescent="0.25">
      <c r="A187">
        <f t="shared" ca="1" si="47"/>
        <v>2</v>
      </c>
      <c r="B187" t="str">
        <f t="shared" ca="1" si="48"/>
        <v>Female</v>
      </c>
      <c r="C187">
        <f t="shared" ca="1" si="49"/>
        <v>30</v>
      </c>
      <c r="D187">
        <f t="shared" ca="1" si="50"/>
        <v>6</v>
      </c>
      <c r="E187" t="str">
        <f ca="1">_xll.XLOOKUP(D187,$Y$8:$Y$13,$Z$8:$Z$13)</f>
        <v>Agriculture</v>
      </c>
      <c r="F187">
        <f t="shared" ca="1" si="51"/>
        <v>5</v>
      </c>
      <c r="G187" t="str">
        <f ca="1">_xll.XLOOKUP(F187,$AA$8:$AA$12,$AB$8:$AB$12)</f>
        <v>Other</v>
      </c>
      <c r="H187">
        <f t="shared" ca="1" si="63"/>
        <v>3</v>
      </c>
      <c r="I187">
        <f t="shared" ca="1" si="46"/>
        <v>4</v>
      </c>
      <c r="J187">
        <f t="shared" ca="1" si="52"/>
        <v>55377</v>
      </c>
      <c r="K187">
        <f t="shared" ca="1" si="53"/>
        <v>4</v>
      </c>
      <c r="L187" t="str">
        <f ca="1">_xll.XLOOKUP(K187,$AC$8:$AC$17,$AD$8:$AD$17)</f>
        <v>Spintex</v>
      </c>
      <c r="M187">
        <f t="shared" ca="1" si="56"/>
        <v>221508</v>
      </c>
      <c r="N187" s="7">
        <f t="shared" ca="1" si="54"/>
        <v>64904.721430002668</v>
      </c>
      <c r="O187" s="7">
        <f t="shared" ca="1" si="57"/>
        <v>7659.5808808674446</v>
      </c>
      <c r="P187">
        <f t="shared" ca="1" si="55"/>
        <v>4587</v>
      </c>
      <c r="Q187" s="7">
        <f t="shared" ca="1" si="58"/>
        <v>42010.514330884762</v>
      </c>
      <c r="R187">
        <f t="shared" ca="1" si="59"/>
        <v>58685.338427815688</v>
      </c>
      <c r="S187" s="7">
        <f t="shared" ca="1" si="60"/>
        <v>287852.91930868314</v>
      </c>
      <c r="T187" s="7">
        <f t="shared" ca="1" si="61"/>
        <v>111502.23576088743</v>
      </c>
      <c r="U187" s="7">
        <f t="shared" ca="1" si="62"/>
        <v>176350.68354779569</v>
      </c>
      <c r="X187" s="1"/>
      <c r="Y187" s="2"/>
      <c r="Z187" s="2"/>
      <c r="AA187" s="2"/>
      <c r="AB187" s="2"/>
      <c r="AC187" s="2"/>
      <c r="AD187" s="2"/>
      <c r="AE187" s="2">
        <f ca="1">IF(Table2[[#This Row],[Gender]]="Male",1,0)</f>
        <v>0</v>
      </c>
      <c r="AF187" s="2">
        <f ca="1">IF(Table2[[#This Row],[Gender]]="Female",1,0)</f>
        <v>1</v>
      </c>
      <c r="AG187" s="2"/>
      <c r="AH187" s="2"/>
      <c r="AI187" s="3"/>
      <c r="AK187" s="1">
        <f ca="1">IF(Table2[[#This Row],[Field of Work]]="Teaching",1,0)</f>
        <v>0</v>
      </c>
      <c r="AL187" s="2">
        <f ca="1">IF(Table2[[#This Row],[Field of Work]]="Agriculture",1,0)</f>
        <v>1</v>
      </c>
      <c r="AM187" s="2">
        <f ca="1">IF(Table2[[#This Row],[Field of Work]]="IT",1,0)</f>
        <v>0</v>
      </c>
      <c r="AN187" s="2">
        <f ca="1">IF(Table2[[#This Row],[Field of Work]]="Construction",1,0)</f>
        <v>0</v>
      </c>
      <c r="AO187" s="2">
        <f ca="1">IF(Table2[[#This Row],[Field of Work]]="Health",1,0)</f>
        <v>0</v>
      </c>
      <c r="AP187" s="2">
        <f ca="1">IF(Table2[[#This Row],[Field of Work]]="General work",1,0)</f>
        <v>0</v>
      </c>
      <c r="AQ187" s="2"/>
      <c r="AR187" s="2"/>
      <c r="AS187" s="2"/>
      <c r="AT187" s="2"/>
      <c r="AU187" s="2"/>
      <c r="AV187" s="3"/>
      <c r="AW187" s="10">
        <f ca="1">IF(Table2[[#This Row],[Residence]]="East Legon",1,0)</f>
        <v>0</v>
      </c>
      <c r="AX187" s="8">
        <f ca="1">IF(Table2[[#This Row],[Residence]]="Trasaco",1,0)</f>
        <v>0</v>
      </c>
      <c r="AY187" s="2">
        <f ca="1">IF(Table2[[#This Row],[Residence]]="North Legon",1,0)</f>
        <v>0</v>
      </c>
      <c r="AZ187" s="2">
        <f ca="1">IF(Table2[[#This Row],[Residence]]="Tema",1,0)</f>
        <v>0</v>
      </c>
      <c r="BA187" s="2">
        <f ca="1">IF(Table2[[#This Row],[Residence]]="Spintex",1,0)</f>
        <v>1</v>
      </c>
      <c r="BB187" s="2">
        <f ca="1">IF(Table2[[#This Row],[Residence]]="Airport Hills",1,0)</f>
        <v>0</v>
      </c>
      <c r="BC187" s="2">
        <f ca="1">IF(Table2[[#This Row],[Residence]]="Oyarifa",1,0)</f>
        <v>0</v>
      </c>
      <c r="BD187" s="2">
        <f ca="1">IF(Table2[[#This Row],[Residence]]="Prampram",1,0)</f>
        <v>0</v>
      </c>
      <c r="BE187" s="2">
        <f ca="1">IF(Table2[[#This Row],[Residence]]="Tse-Addo",1,0)</f>
        <v>0</v>
      </c>
      <c r="BF187" s="2">
        <f ca="1">IF(Table2[[#This Row],[Residence]]="Osu",1,0)</f>
        <v>0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3"/>
      <c r="BR187" s="20">
        <f ca="1">Table2[[#This Row],[Cars Value]]/Table2[[#This Row],[Cars]]</f>
        <v>1914.8952202168612</v>
      </c>
      <c r="BS187" s="3"/>
      <c r="BT187" s="1">
        <f ca="1">IF(Table2[[#This Row],[Value of Debts]]&gt;$BU$6,1,0)</f>
        <v>1</v>
      </c>
      <c r="BU187" s="2"/>
      <c r="BV187" s="2"/>
      <c r="BW187" s="3"/>
    </row>
    <row r="188" spans="1:75" x14ac:dyDescent="0.25">
      <c r="A188">
        <f t="shared" ca="1" si="47"/>
        <v>2</v>
      </c>
      <c r="B188" t="str">
        <f t="shared" ca="1" si="48"/>
        <v>Female</v>
      </c>
      <c r="C188">
        <f t="shared" ca="1" si="49"/>
        <v>37</v>
      </c>
      <c r="D188">
        <f t="shared" ca="1" si="50"/>
        <v>3</v>
      </c>
      <c r="E188" t="str">
        <f ca="1">_xll.XLOOKUP(D188,$Y$8:$Y$13,$Z$8:$Z$13)</f>
        <v>Teaching</v>
      </c>
      <c r="F188">
        <f t="shared" ca="1" si="51"/>
        <v>2</v>
      </c>
      <c r="G188" t="str">
        <f ca="1">_xll.XLOOKUP(F188,$AA$8:$AA$12,$AB$8:$AB$12)</f>
        <v>College</v>
      </c>
      <c r="H188">
        <f t="shared" ca="1" si="63"/>
        <v>2</v>
      </c>
      <c r="I188">
        <f t="shared" ca="1" si="46"/>
        <v>1</v>
      </c>
      <c r="J188">
        <f t="shared" ca="1" si="52"/>
        <v>65896</v>
      </c>
      <c r="K188">
        <f t="shared" ca="1" si="53"/>
        <v>1</v>
      </c>
      <c r="L188" t="str">
        <f ca="1">_xll.XLOOKUP(K188,$AC$8:$AC$17,$AD$8:$AD$17)</f>
        <v>East Legon</v>
      </c>
      <c r="M188">
        <f t="shared" ca="1" si="56"/>
        <v>197688</v>
      </c>
      <c r="N188" s="7">
        <f t="shared" ca="1" si="54"/>
        <v>63908.706952926914</v>
      </c>
      <c r="O188" s="7">
        <f t="shared" ca="1" si="57"/>
        <v>49790.082092366669</v>
      </c>
      <c r="P188">
        <f t="shared" ca="1" si="55"/>
        <v>43334</v>
      </c>
      <c r="Q188" s="7">
        <f t="shared" ca="1" si="58"/>
        <v>38998.009295492921</v>
      </c>
      <c r="R188">
        <f t="shared" ca="1" si="59"/>
        <v>33311.807978573452</v>
      </c>
      <c r="S188" s="7">
        <f t="shared" ca="1" si="60"/>
        <v>280789.89007094014</v>
      </c>
      <c r="T188" s="7">
        <f t="shared" ca="1" si="61"/>
        <v>146240.71624841983</v>
      </c>
      <c r="U188" s="7">
        <f t="shared" ca="1" si="62"/>
        <v>134549.1738225203</v>
      </c>
      <c r="X188" s="1"/>
      <c r="Y188" s="2"/>
      <c r="Z188" s="2"/>
      <c r="AA188" s="2"/>
      <c r="AB188" s="2"/>
      <c r="AC188" s="2"/>
      <c r="AD188" s="2"/>
      <c r="AE188" s="2">
        <f ca="1">IF(Table2[[#This Row],[Gender]]="Male",1,0)</f>
        <v>0</v>
      </c>
      <c r="AF188" s="2">
        <f ca="1">IF(Table2[[#This Row],[Gender]]="Female",1,0)</f>
        <v>1</v>
      </c>
      <c r="AG188" s="2"/>
      <c r="AH188" s="2"/>
      <c r="AI188" s="3"/>
      <c r="AK188" s="1">
        <f ca="1">IF(Table2[[#This Row],[Field of Work]]="Teaching",1,0)</f>
        <v>1</v>
      </c>
      <c r="AL188" s="2">
        <f ca="1">IF(Table2[[#This Row],[Field of Work]]="Agriculture",1,0)</f>
        <v>0</v>
      </c>
      <c r="AM188" s="2">
        <f ca="1">IF(Table2[[#This Row],[Field of Work]]="IT",1,0)</f>
        <v>0</v>
      </c>
      <c r="AN188" s="2">
        <f ca="1">IF(Table2[[#This Row],[Field of Work]]="Construction",1,0)</f>
        <v>0</v>
      </c>
      <c r="AO188" s="2">
        <f ca="1">IF(Table2[[#This Row],[Field of Work]]="Health",1,0)</f>
        <v>0</v>
      </c>
      <c r="AP188" s="2">
        <f ca="1">IF(Table2[[#This Row],[Field of Work]]="General work",1,0)</f>
        <v>0</v>
      </c>
      <c r="AQ188" s="2"/>
      <c r="AR188" s="2"/>
      <c r="AS188" s="2"/>
      <c r="AT188" s="2"/>
      <c r="AU188" s="2"/>
      <c r="AV188" s="3"/>
      <c r="AW188" s="10">
        <f ca="1">IF(Table2[[#This Row],[Residence]]="East Legon",1,0)</f>
        <v>1</v>
      </c>
      <c r="AX188" s="8">
        <f ca="1">IF(Table2[[#This Row],[Residence]]="Trasaco",1,0)</f>
        <v>0</v>
      </c>
      <c r="AY188" s="2">
        <f ca="1">IF(Table2[[#This Row],[Residence]]="North Legon",1,0)</f>
        <v>0</v>
      </c>
      <c r="AZ188" s="2">
        <f ca="1">IF(Table2[[#This Row],[Residence]]="Tema",1,0)</f>
        <v>0</v>
      </c>
      <c r="BA188" s="2">
        <f ca="1">IF(Table2[[#This Row],[Residence]]="Spintex",1,0)</f>
        <v>0</v>
      </c>
      <c r="BB188" s="2">
        <f ca="1">IF(Table2[[#This Row],[Residence]]="Airport Hills",1,0)</f>
        <v>0</v>
      </c>
      <c r="BC188" s="2">
        <f ca="1">IF(Table2[[#This Row],[Residence]]="Oyarifa",1,0)</f>
        <v>0</v>
      </c>
      <c r="BD188" s="2">
        <f ca="1">IF(Table2[[#This Row],[Residence]]="Prampram",1,0)</f>
        <v>0</v>
      </c>
      <c r="BE188" s="2">
        <f ca="1">IF(Table2[[#This Row],[Residence]]="Tse-Addo",1,0)</f>
        <v>0</v>
      </c>
      <c r="BF188" s="2">
        <f ca="1">IF(Table2[[#This Row],[Residence]]="Osu",1,0)</f>
        <v>0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3"/>
      <c r="BR188" s="20">
        <f ca="1">Table2[[#This Row],[Cars Value]]/Table2[[#This Row],[Cars]]</f>
        <v>49790.082092366669</v>
      </c>
      <c r="BS188" s="3"/>
      <c r="BT188" s="1">
        <f ca="1">IF(Table2[[#This Row],[Value of Debts]]&gt;$BU$6,1,0)</f>
        <v>1</v>
      </c>
      <c r="BU188" s="2"/>
      <c r="BV188" s="2"/>
      <c r="BW188" s="3"/>
    </row>
    <row r="189" spans="1:75" x14ac:dyDescent="0.25">
      <c r="A189">
        <f t="shared" ca="1" si="47"/>
        <v>1</v>
      </c>
      <c r="B189" t="str">
        <f t="shared" ca="1" si="48"/>
        <v>Male</v>
      </c>
      <c r="C189">
        <f t="shared" ca="1" si="49"/>
        <v>31</v>
      </c>
      <c r="D189">
        <f t="shared" ca="1" si="50"/>
        <v>4</v>
      </c>
      <c r="E189" t="str">
        <f ca="1">_xll.XLOOKUP(D189,$Y$8:$Y$13,$Z$8:$Z$13)</f>
        <v>IT</v>
      </c>
      <c r="F189">
        <f t="shared" ca="1" si="51"/>
        <v>3</v>
      </c>
      <c r="G189" t="str">
        <f ca="1">_xll.XLOOKUP(F189,$AA$8:$AA$12,$AB$8:$AB$12)</f>
        <v>University</v>
      </c>
      <c r="H189">
        <f t="shared" ca="1" si="63"/>
        <v>0</v>
      </c>
      <c r="I189">
        <f t="shared" ca="1" si="46"/>
        <v>1</v>
      </c>
      <c r="J189">
        <f t="shared" ca="1" si="52"/>
        <v>55635</v>
      </c>
      <c r="K189">
        <f t="shared" ca="1" si="53"/>
        <v>10</v>
      </c>
      <c r="L189" t="str">
        <f ca="1">_xll.XLOOKUP(K189,$AC$8:$AC$17,$AD$8:$AD$17)</f>
        <v>Osu</v>
      </c>
      <c r="M189">
        <f t="shared" ca="1" si="56"/>
        <v>333810</v>
      </c>
      <c r="N189" s="7">
        <f t="shared" ca="1" si="54"/>
        <v>292831.65442048904</v>
      </c>
      <c r="O189" s="7">
        <f t="shared" ca="1" si="57"/>
        <v>43585.966550776342</v>
      </c>
      <c r="P189">
        <f t="shared" ca="1" si="55"/>
        <v>23494</v>
      </c>
      <c r="Q189" s="7">
        <f t="shared" ca="1" si="58"/>
        <v>90359.579444568692</v>
      </c>
      <c r="R189">
        <f t="shared" ca="1" si="59"/>
        <v>3126.9062207373372</v>
      </c>
      <c r="S189" s="7">
        <f t="shared" ca="1" si="60"/>
        <v>380522.87277151365</v>
      </c>
      <c r="T189" s="7">
        <f t="shared" ca="1" si="61"/>
        <v>406685.2338650577</v>
      </c>
      <c r="U189" s="7">
        <f t="shared" ca="1" si="62"/>
        <v>-26162.361093544052</v>
      </c>
      <c r="X189" s="1"/>
      <c r="Y189" s="2"/>
      <c r="Z189" s="2"/>
      <c r="AA189" s="2"/>
      <c r="AB189" s="2"/>
      <c r="AC189" s="2"/>
      <c r="AD189" s="2"/>
      <c r="AE189" s="2">
        <f ca="1">IF(Table2[[#This Row],[Gender]]="Male",1,0)</f>
        <v>1</v>
      </c>
      <c r="AF189" s="2">
        <f ca="1">IF(Table2[[#This Row],[Gender]]="Female",1,0)</f>
        <v>0</v>
      </c>
      <c r="AG189" s="2"/>
      <c r="AH189" s="2"/>
      <c r="AI189" s="3"/>
      <c r="AK189" s="1">
        <f ca="1">IF(Table2[[#This Row],[Field of Work]]="Teaching",1,0)</f>
        <v>0</v>
      </c>
      <c r="AL189" s="2">
        <f ca="1">IF(Table2[[#This Row],[Field of Work]]="Agriculture",1,0)</f>
        <v>0</v>
      </c>
      <c r="AM189" s="2">
        <f ca="1">IF(Table2[[#This Row],[Field of Work]]="IT",1,0)</f>
        <v>1</v>
      </c>
      <c r="AN189" s="2">
        <f ca="1">IF(Table2[[#This Row],[Field of Work]]="Construction",1,0)</f>
        <v>0</v>
      </c>
      <c r="AO189" s="2">
        <f ca="1">IF(Table2[[#This Row],[Field of Work]]="Health",1,0)</f>
        <v>0</v>
      </c>
      <c r="AP189" s="2">
        <f ca="1">IF(Table2[[#This Row],[Field of Work]]="General work",1,0)</f>
        <v>0</v>
      </c>
      <c r="AQ189" s="2"/>
      <c r="AR189" s="2"/>
      <c r="AS189" s="2"/>
      <c r="AT189" s="2"/>
      <c r="AU189" s="2"/>
      <c r="AV189" s="3"/>
      <c r="AW189" s="10">
        <f ca="1">IF(Table2[[#This Row],[Residence]]="East Legon",1,0)</f>
        <v>0</v>
      </c>
      <c r="AX189" s="8">
        <f ca="1">IF(Table2[[#This Row],[Residence]]="Trasaco",1,0)</f>
        <v>0</v>
      </c>
      <c r="AY189" s="2">
        <f ca="1">IF(Table2[[#This Row],[Residence]]="North Legon",1,0)</f>
        <v>0</v>
      </c>
      <c r="AZ189" s="2">
        <f ca="1">IF(Table2[[#This Row],[Residence]]="Tema",1,0)</f>
        <v>0</v>
      </c>
      <c r="BA189" s="2">
        <f ca="1">IF(Table2[[#This Row],[Residence]]="Spintex",1,0)</f>
        <v>0</v>
      </c>
      <c r="BB189" s="2">
        <f ca="1">IF(Table2[[#This Row],[Residence]]="Airport Hills",1,0)</f>
        <v>0</v>
      </c>
      <c r="BC189" s="2">
        <f ca="1">IF(Table2[[#This Row],[Residence]]="Oyarifa",1,0)</f>
        <v>0</v>
      </c>
      <c r="BD189" s="2">
        <f ca="1">IF(Table2[[#This Row],[Residence]]="Prampram",1,0)</f>
        <v>0</v>
      </c>
      <c r="BE189" s="2">
        <f ca="1">IF(Table2[[#This Row],[Residence]]="Tse-Addo",1,0)</f>
        <v>0</v>
      </c>
      <c r="BF189" s="2">
        <f ca="1">IF(Table2[[#This Row],[Residence]]="Osu",1,0)</f>
        <v>1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3"/>
      <c r="BR189" s="20">
        <f ca="1">Table2[[#This Row],[Cars Value]]/Table2[[#This Row],[Cars]]</f>
        <v>43585.966550776342</v>
      </c>
      <c r="BS189" s="3"/>
      <c r="BT189" s="1">
        <f ca="1">IF(Table2[[#This Row],[Value of Debts]]&gt;$BU$6,1,0)</f>
        <v>1</v>
      </c>
      <c r="BU189" s="2"/>
      <c r="BV189" s="2"/>
      <c r="BW189" s="3"/>
    </row>
    <row r="190" spans="1:75" x14ac:dyDescent="0.25">
      <c r="A190">
        <f t="shared" ca="1" si="47"/>
        <v>2</v>
      </c>
      <c r="B190" t="str">
        <f t="shared" ca="1" si="48"/>
        <v>Female</v>
      </c>
      <c r="C190">
        <f t="shared" ca="1" si="49"/>
        <v>45</v>
      </c>
      <c r="D190">
        <f t="shared" ca="1" si="50"/>
        <v>3</v>
      </c>
      <c r="E190" t="str">
        <f ca="1">_xll.XLOOKUP(D190,$Y$8:$Y$13,$Z$8:$Z$13)</f>
        <v>Teaching</v>
      </c>
      <c r="F190">
        <f t="shared" ca="1" si="51"/>
        <v>5</v>
      </c>
      <c r="G190" t="str">
        <f ca="1">_xll.XLOOKUP(F190,$AA$8:$AA$12,$AB$8:$AB$12)</f>
        <v>Other</v>
      </c>
      <c r="H190">
        <f t="shared" ca="1" si="63"/>
        <v>2</v>
      </c>
      <c r="I190">
        <f t="shared" ca="1" si="46"/>
        <v>3</v>
      </c>
      <c r="J190">
        <f t="shared" ca="1" si="52"/>
        <v>40364</v>
      </c>
      <c r="K190">
        <f t="shared" ca="1" si="53"/>
        <v>6</v>
      </c>
      <c r="L190" t="str">
        <f ca="1">_xll.XLOOKUP(K190,$AC$8:$AC$17,$AD$8:$AD$17)</f>
        <v>Tse-Addo</v>
      </c>
      <c r="M190">
        <f t="shared" ca="1" si="56"/>
        <v>201820</v>
      </c>
      <c r="N190" s="7">
        <f t="shared" ca="1" si="54"/>
        <v>96644.725223302725</v>
      </c>
      <c r="O190" s="7">
        <f t="shared" ca="1" si="57"/>
        <v>19106.035950693575</v>
      </c>
      <c r="P190">
        <f t="shared" ca="1" si="55"/>
        <v>4711</v>
      </c>
      <c r="Q190" s="7">
        <f t="shared" ca="1" si="58"/>
        <v>31909.009182717058</v>
      </c>
      <c r="R190">
        <f t="shared" ca="1" si="59"/>
        <v>58550.626456331687</v>
      </c>
      <c r="S190" s="7">
        <f t="shared" ca="1" si="60"/>
        <v>279476.66240702523</v>
      </c>
      <c r="T190" s="7">
        <f t="shared" ca="1" si="61"/>
        <v>133264.73440601979</v>
      </c>
      <c r="U190" s="7">
        <f t="shared" ca="1" si="62"/>
        <v>146211.92800100544</v>
      </c>
      <c r="X190" s="1"/>
      <c r="Y190" s="2"/>
      <c r="Z190" s="2"/>
      <c r="AA190" s="2"/>
      <c r="AB190" s="2"/>
      <c r="AC190" s="2"/>
      <c r="AD190" s="2"/>
      <c r="AE190" s="2">
        <f ca="1">IF(Table2[[#This Row],[Gender]]="Male",1,0)</f>
        <v>0</v>
      </c>
      <c r="AF190" s="2">
        <f ca="1">IF(Table2[[#This Row],[Gender]]="Female",1,0)</f>
        <v>1</v>
      </c>
      <c r="AG190" s="2"/>
      <c r="AH190" s="2"/>
      <c r="AI190" s="3"/>
      <c r="AK190" s="1">
        <f ca="1">IF(Table2[[#This Row],[Field of Work]]="Teaching",1,0)</f>
        <v>1</v>
      </c>
      <c r="AL190" s="2">
        <f ca="1">IF(Table2[[#This Row],[Field of Work]]="Agriculture",1,0)</f>
        <v>0</v>
      </c>
      <c r="AM190" s="2">
        <f ca="1">IF(Table2[[#This Row],[Field of Work]]="IT",1,0)</f>
        <v>0</v>
      </c>
      <c r="AN190" s="2">
        <f ca="1">IF(Table2[[#This Row],[Field of Work]]="Construction",1,0)</f>
        <v>0</v>
      </c>
      <c r="AO190" s="2">
        <f ca="1">IF(Table2[[#This Row],[Field of Work]]="Health",1,0)</f>
        <v>0</v>
      </c>
      <c r="AP190" s="2">
        <f ca="1">IF(Table2[[#This Row],[Field of Work]]="General work",1,0)</f>
        <v>0</v>
      </c>
      <c r="AQ190" s="2"/>
      <c r="AR190" s="2"/>
      <c r="AS190" s="2"/>
      <c r="AT190" s="2"/>
      <c r="AU190" s="2"/>
      <c r="AV190" s="3"/>
      <c r="AW190" s="10">
        <f ca="1">IF(Table2[[#This Row],[Residence]]="East Legon",1,0)</f>
        <v>0</v>
      </c>
      <c r="AX190" s="8">
        <f ca="1">IF(Table2[[#This Row],[Residence]]="Trasaco",1,0)</f>
        <v>0</v>
      </c>
      <c r="AY190" s="2">
        <f ca="1">IF(Table2[[#This Row],[Residence]]="North Legon",1,0)</f>
        <v>0</v>
      </c>
      <c r="AZ190" s="2">
        <f ca="1">IF(Table2[[#This Row],[Residence]]="Tema",1,0)</f>
        <v>0</v>
      </c>
      <c r="BA190" s="2">
        <f ca="1">IF(Table2[[#This Row],[Residence]]="Spintex",1,0)</f>
        <v>0</v>
      </c>
      <c r="BB190" s="2">
        <f ca="1">IF(Table2[[#This Row],[Residence]]="Airport Hills",1,0)</f>
        <v>0</v>
      </c>
      <c r="BC190" s="2">
        <f ca="1">IF(Table2[[#This Row],[Residence]]="Oyarifa",1,0)</f>
        <v>0</v>
      </c>
      <c r="BD190" s="2">
        <f ca="1">IF(Table2[[#This Row],[Residence]]="Prampram",1,0)</f>
        <v>0</v>
      </c>
      <c r="BE190" s="2">
        <f ca="1">IF(Table2[[#This Row],[Residence]]="Tse-Addo",1,0)</f>
        <v>1</v>
      </c>
      <c r="BF190" s="2">
        <f ca="1">IF(Table2[[#This Row],[Residence]]="Osu",1,0)</f>
        <v>0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3"/>
      <c r="BR190" s="20">
        <f ca="1">Table2[[#This Row],[Cars Value]]/Table2[[#This Row],[Cars]]</f>
        <v>6368.6786502311916</v>
      </c>
      <c r="BS190" s="3"/>
      <c r="BT190" s="1">
        <f ca="1">IF(Table2[[#This Row],[Value of Debts]]&gt;$BU$6,1,0)</f>
        <v>1</v>
      </c>
      <c r="BU190" s="2"/>
      <c r="BV190" s="2"/>
      <c r="BW190" s="3"/>
    </row>
    <row r="191" spans="1:75" x14ac:dyDescent="0.25">
      <c r="A191">
        <f t="shared" ca="1" si="47"/>
        <v>1</v>
      </c>
      <c r="B191" t="str">
        <f t="shared" ca="1" si="48"/>
        <v>Male</v>
      </c>
      <c r="C191">
        <f t="shared" ca="1" si="49"/>
        <v>46</v>
      </c>
      <c r="D191">
        <f t="shared" ca="1" si="50"/>
        <v>6</v>
      </c>
      <c r="E191" t="str">
        <f ca="1">_xll.XLOOKUP(D191,$Y$8:$Y$13,$Z$8:$Z$13)</f>
        <v>Agriculture</v>
      </c>
      <c r="F191">
        <f t="shared" ca="1" si="51"/>
        <v>2</v>
      </c>
      <c r="G191" t="str">
        <f ca="1">_xll.XLOOKUP(F191,$AA$8:$AA$12,$AB$8:$AB$12)</f>
        <v>College</v>
      </c>
      <c r="H191">
        <f t="shared" ca="1" si="63"/>
        <v>0</v>
      </c>
      <c r="I191">
        <f t="shared" ca="1" si="46"/>
        <v>3</v>
      </c>
      <c r="J191">
        <f t="shared" ca="1" si="52"/>
        <v>65084</v>
      </c>
      <c r="K191">
        <f t="shared" ca="1" si="53"/>
        <v>4</v>
      </c>
      <c r="L191" t="str">
        <f ca="1">_xll.XLOOKUP(K191,$AC$8:$AC$17,$AD$8:$AD$17)</f>
        <v>Spintex</v>
      </c>
      <c r="M191">
        <f t="shared" ca="1" si="56"/>
        <v>260336</v>
      </c>
      <c r="N191" s="7">
        <f t="shared" ca="1" si="54"/>
        <v>17861.010726652436</v>
      </c>
      <c r="O191" s="7">
        <f t="shared" ca="1" si="57"/>
        <v>159516.66010783883</v>
      </c>
      <c r="P191">
        <f t="shared" ca="1" si="55"/>
        <v>101883</v>
      </c>
      <c r="Q191" s="7">
        <f t="shared" ca="1" si="58"/>
        <v>90408.44282504647</v>
      </c>
      <c r="R191">
        <f t="shared" ca="1" si="59"/>
        <v>17651.121407524814</v>
      </c>
      <c r="S191" s="7">
        <f t="shared" ca="1" si="60"/>
        <v>437503.7815153636</v>
      </c>
      <c r="T191" s="7">
        <f t="shared" ca="1" si="61"/>
        <v>210152.45355169888</v>
      </c>
      <c r="U191" s="7">
        <f t="shared" ca="1" si="62"/>
        <v>227351.32796366472</v>
      </c>
      <c r="X191" s="1"/>
      <c r="Y191" s="2"/>
      <c r="Z191" s="2"/>
      <c r="AA191" s="2"/>
      <c r="AB191" s="2"/>
      <c r="AC191" s="2"/>
      <c r="AD191" s="2"/>
      <c r="AE191" s="2">
        <f ca="1">IF(Table2[[#This Row],[Gender]]="Male",1,0)</f>
        <v>1</v>
      </c>
      <c r="AF191" s="2">
        <f ca="1">IF(Table2[[#This Row],[Gender]]="Female",1,0)</f>
        <v>0</v>
      </c>
      <c r="AG191" s="2"/>
      <c r="AH191" s="2"/>
      <c r="AI191" s="3"/>
      <c r="AK191" s="1">
        <f ca="1">IF(Table2[[#This Row],[Field of Work]]="Teaching",1,0)</f>
        <v>0</v>
      </c>
      <c r="AL191" s="2">
        <f ca="1">IF(Table2[[#This Row],[Field of Work]]="Agriculture",1,0)</f>
        <v>1</v>
      </c>
      <c r="AM191" s="2">
        <f ca="1">IF(Table2[[#This Row],[Field of Work]]="IT",1,0)</f>
        <v>0</v>
      </c>
      <c r="AN191" s="2">
        <f ca="1">IF(Table2[[#This Row],[Field of Work]]="Construction",1,0)</f>
        <v>0</v>
      </c>
      <c r="AO191" s="2">
        <f ca="1">IF(Table2[[#This Row],[Field of Work]]="Health",1,0)</f>
        <v>0</v>
      </c>
      <c r="AP191" s="2">
        <f ca="1">IF(Table2[[#This Row],[Field of Work]]="General work",1,0)</f>
        <v>0</v>
      </c>
      <c r="AQ191" s="2"/>
      <c r="AR191" s="2"/>
      <c r="AS191" s="2"/>
      <c r="AT191" s="2"/>
      <c r="AU191" s="2"/>
      <c r="AV191" s="3"/>
      <c r="AW191" s="10">
        <f ca="1">IF(Table2[[#This Row],[Residence]]="East Legon",1,0)</f>
        <v>0</v>
      </c>
      <c r="AX191" s="8">
        <f ca="1">IF(Table2[[#This Row],[Residence]]="Trasaco",1,0)</f>
        <v>0</v>
      </c>
      <c r="AY191" s="2">
        <f ca="1">IF(Table2[[#This Row],[Residence]]="North Legon",1,0)</f>
        <v>0</v>
      </c>
      <c r="AZ191" s="2">
        <f ca="1">IF(Table2[[#This Row],[Residence]]="Tema",1,0)</f>
        <v>0</v>
      </c>
      <c r="BA191" s="2">
        <f ca="1">IF(Table2[[#This Row],[Residence]]="Spintex",1,0)</f>
        <v>1</v>
      </c>
      <c r="BB191" s="2">
        <f ca="1">IF(Table2[[#This Row],[Residence]]="Airport Hills",1,0)</f>
        <v>0</v>
      </c>
      <c r="BC191" s="2">
        <f ca="1">IF(Table2[[#This Row],[Residence]]="Oyarifa",1,0)</f>
        <v>0</v>
      </c>
      <c r="BD191" s="2">
        <f ca="1">IF(Table2[[#This Row],[Residence]]="Prampram",1,0)</f>
        <v>0</v>
      </c>
      <c r="BE191" s="2">
        <f ca="1">IF(Table2[[#This Row],[Residence]]="Tse-Addo",1,0)</f>
        <v>0</v>
      </c>
      <c r="BF191" s="2">
        <f ca="1">IF(Table2[[#This Row],[Residence]]="Osu",1,0)</f>
        <v>0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3"/>
      <c r="BR191" s="20">
        <f ca="1">Table2[[#This Row],[Cars Value]]/Table2[[#This Row],[Cars]]</f>
        <v>53172.22003594628</v>
      </c>
      <c r="BS191" s="3"/>
      <c r="BT191" s="1">
        <f ca="1">IF(Table2[[#This Row],[Value of Debts]]&gt;$BU$6,1,0)</f>
        <v>1</v>
      </c>
      <c r="BU191" s="2"/>
      <c r="BV191" s="2"/>
      <c r="BW191" s="3"/>
    </row>
    <row r="192" spans="1:75" x14ac:dyDescent="0.25">
      <c r="A192">
        <f t="shared" ca="1" si="47"/>
        <v>2</v>
      </c>
      <c r="B192" t="str">
        <f t="shared" ca="1" si="48"/>
        <v>Female</v>
      </c>
      <c r="C192">
        <f t="shared" ca="1" si="49"/>
        <v>50</v>
      </c>
      <c r="D192">
        <f t="shared" ca="1" si="50"/>
        <v>3</v>
      </c>
      <c r="E192" t="str">
        <f ca="1">_xll.XLOOKUP(D192,$Y$8:$Y$13,$Z$8:$Z$13)</f>
        <v>Teaching</v>
      </c>
      <c r="F192">
        <f t="shared" ca="1" si="51"/>
        <v>3</v>
      </c>
      <c r="G192" t="str">
        <f ca="1">_xll.XLOOKUP(F192,$AA$8:$AA$12,$AB$8:$AB$12)</f>
        <v>University</v>
      </c>
      <c r="H192">
        <f t="shared" ca="1" si="63"/>
        <v>4</v>
      </c>
      <c r="I192">
        <f t="shared" ca="1" si="46"/>
        <v>4</v>
      </c>
      <c r="J192">
        <f t="shared" ca="1" si="52"/>
        <v>54784</v>
      </c>
      <c r="K192">
        <f t="shared" ca="1" si="53"/>
        <v>1</v>
      </c>
      <c r="L192" t="str">
        <f ca="1">_xll.XLOOKUP(K192,$AC$8:$AC$17,$AD$8:$AD$17)</f>
        <v>East Legon</v>
      </c>
      <c r="M192">
        <f t="shared" ca="1" si="56"/>
        <v>219136</v>
      </c>
      <c r="N192" s="7">
        <f t="shared" ca="1" si="54"/>
        <v>137502.17865447051</v>
      </c>
      <c r="O192" s="7">
        <f t="shared" ca="1" si="57"/>
        <v>202451.84209309673</v>
      </c>
      <c r="P192">
        <f t="shared" ca="1" si="55"/>
        <v>154671</v>
      </c>
      <c r="Q192" s="7">
        <f t="shared" ca="1" si="58"/>
        <v>80520.195131168381</v>
      </c>
      <c r="R192">
        <f t="shared" ca="1" si="59"/>
        <v>11627.764149618342</v>
      </c>
      <c r="S192" s="7">
        <f t="shared" ca="1" si="60"/>
        <v>433215.60624271503</v>
      </c>
      <c r="T192" s="7">
        <f t="shared" ca="1" si="61"/>
        <v>372693.37378563883</v>
      </c>
      <c r="U192" s="7">
        <f t="shared" ca="1" si="62"/>
        <v>60522.232457076199</v>
      </c>
      <c r="X192" s="1"/>
      <c r="Y192" s="2"/>
      <c r="Z192" s="2"/>
      <c r="AA192" s="2"/>
      <c r="AB192" s="2"/>
      <c r="AC192" s="2"/>
      <c r="AD192" s="2"/>
      <c r="AE192" s="2">
        <f ca="1">IF(Table2[[#This Row],[Gender]]="Male",1,0)</f>
        <v>0</v>
      </c>
      <c r="AF192" s="2">
        <f ca="1">IF(Table2[[#This Row],[Gender]]="Female",1,0)</f>
        <v>1</v>
      </c>
      <c r="AG192" s="2"/>
      <c r="AH192" s="2"/>
      <c r="AI192" s="3"/>
      <c r="AK192" s="1">
        <f ca="1">IF(Table2[[#This Row],[Field of Work]]="Teaching",1,0)</f>
        <v>1</v>
      </c>
      <c r="AL192" s="2">
        <f ca="1">IF(Table2[[#This Row],[Field of Work]]="Agriculture",1,0)</f>
        <v>0</v>
      </c>
      <c r="AM192" s="2">
        <f ca="1">IF(Table2[[#This Row],[Field of Work]]="IT",1,0)</f>
        <v>0</v>
      </c>
      <c r="AN192" s="2">
        <f ca="1">IF(Table2[[#This Row],[Field of Work]]="Construction",1,0)</f>
        <v>0</v>
      </c>
      <c r="AO192" s="2">
        <f ca="1">IF(Table2[[#This Row],[Field of Work]]="Health",1,0)</f>
        <v>0</v>
      </c>
      <c r="AP192" s="2">
        <f ca="1">IF(Table2[[#This Row],[Field of Work]]="General work",1,0)</f>
        <v>0</v>
      </c>
      <c r="AQ192" s="2"/>
      <c r="AR192" s="2"/>
      <c r="AS192" s="2"/>
      <c r="AT192" s="2"/>
      <c r="AU192" s="2"/>
      <c r="AV192" s="3"/>
      <c r="AW192" s="10">
        <f ca="1">IF(Table2[[#This Row],[Residence]]="East Legon",1,0)</f>
        <v>1</v>
      </c>
      <c r="AX192" s="8">
        <f ca="1">IF(Table2[[#This Row],[Residence]]="Trasaco",1,0)</f>
        <v>0</v>
      </c>
      <c r="AY192" s="2">
        <f ca="1">IF(Table2[[#This Row],[Residence]]="North Legon",1,0)</f>
        <v>0</v>
      </c>
      <c r="AZ192" s="2">
        <f ca="1">IF(Table2[[#This Row],[Residence]]="Tema",1,0)</f>
        <v>0</v>
      </c>
      <c r="BA192" s="2">
        <f ca="1">IF(Table2[[#This Row],[Residence]]="Spintex",1,0)</f>
        <v>0</v>
      </c>
      <c r="BB192" s="2">
        <f ca="1">IF(Table2[[#This Row],[Residence]]="Airport Hills",1,0)</f>
        <v>0</v>
      </c>
      <c r="BC192" s="2">
        <f ca="1">IF(Table2[[#This Row],[Residence]]="Oyarifa",1,0)</f>
        <v>0</v>
      </c>
      <c r="BD192" s="2">
        <f ca="1">IF(Table2[[#This Row],[Residence]]="Prampram",1,0)</f>
        <v>0</v>
      </c>
      <c r="BE192" s="2">
        <f ca="1">IF(Table2[[#This Row],[Residence]]="Tse-Addo",1,0)</f>
        <v>0</v>
      </c>
      <c r="BF192" s="2">
        <f ca="1">IF(Table2[[#This Row],[Residence]]="Osu",1,0)</f>
        <v>0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3"/>
      <c r="BR192" s="20">
        <f ca="1">Table2[[#This Row],[Cars Value]]/Table2[[#This Row],[Cars]]</f>
        <v>50612.960523274181</v>
      </c>
      <c r="BS192" s="3"/>
      <c r="BT192" s="1">
        <f ca="1">IF(Table2[[#This Row],[Value of Debts]]&gt;$BU$6,1,0)</f>
        <v>1</v>
      </c>
      <c r="BU192" s="2"/>
      <c r="BV192" s="2"/>
      <c r="BW192" s="3"/>
    </row>
    <row r="193" spans="1:75" x14ac:dyDescent="0.25">
      <c r="A193">
        <f t="shared" ca="1" si="47"/>
        <v>1</v>
      </c>
      <c r="B193" t="str">
        <f t="shared" ca="1" si="48"/>
        <v>Male</v>
      </c>
      <c r="C193">
        <f t="shared" ca="1" si="49"/>
        <v>30</v>
      </c>
      <c r="D193">
        <f t="shared" ca="1" si="50"/>
        <v>4</v>
      </c>
      <c r="E193" t="str">
        <f ca="1">_xll.XLOOKUP(D193,$Y$8:$Y$13,$Z$8:$Z$13)</f>
        <v>IT</v>
      </c>
      <c r="F193">
        <f t="shared" ca="1" si="51"/>
        <v>5</v>
      </c>
      <c r="G193" t="str">
        <f ca="1">_xll.XLOOKUP(F193,$AA$8:$AA$12,$AB$8:$AB$12)</f>
        <v>Other</v>
      </c>
      <c r="H193">
        <f t="shared" ca="1" si="63"/>
        <v>3</v>
      </c>
      <c r="I193">
        <f t="shared" ca="1" si="46"/>
        <v>1</v>
      </c>
      <c r="J193">
        <f t="shared" ca="1" si="52"/>
        <v>83581</v>
      </c>
      <c r="K193">
        <f t="shared" ca="1" si="53"/>
        <v>1</v>
      </c>
      <c r="L193" t="str">
        <f ca="1">_xll.XLOOKUP(K193,$AC$8:$AC$17,$AD$8:$AD$17)</f>
        <v>East Legon</v>
      </c>
      <c r="M193">
        <f t="shared" ca="1" si="56"/>
        <v>334324</v>
      </c>
      <c r="N193" s="7">
        <f t="shared" ca="1" si="54"/>
        <v>238635.33209613891</v>
      </c>
      <c r="O193" s="7">
        <f t="shared" ca="1" si="57"/>
        <v>17551.08621865946</v>
      </c>
      <c r="P193">
        <f t="shared" ca="1" si="55"/>
        <v>8067</v>
      </c>
      <c r="Q193" s="7">
        <f t="shared" ca="1" si="58"/>
        <v>82669.48871210785</v>
      </c>
      <c r="R193">
        <f t="shared" ca="1" si="59"/>
        <v>96729.105589503728</v>
      </c>
      <c r="S193" s="7">
        <f t="shared" ca="1" si="60"/>
        <v>448604.19180816319</v>
      </c>
      <c r="T193" s="7">
        <f t="shared" ca="1" si="61"/>
        <v>329371.82080824673</v>
      </c>
      <c r="U193" s="7">
        <f t="shared" ca="1" si="62"/>
        <v>119232.37099991646</v>
      </c>
      <c r="X193" s="1"/>
      <c r="Y193" s="2"/>
      <c r="Z193" s="2"/>
      <c r="AA193" s="2"/>
      <c r="AB193" s="2"/>
      <c r="AC193" s="2"/>
      <c r="AD193" s="2"/>
      <c r="AE193" s="2">
        <f ca="1">IF(Table2[[#This Row],[Gender]]="Male",1,0)</f>
        <v>1</v>
      </c>
      <c r="AF193" s="2">
        <f ca="1">IF(Table2[[#This Row],[Gender]]="Female",1,0)</f>
        <v>0</v>
      </c>
      <c r="AG193" s="2"/>
      <c r="AH193" s="2"/>
      <c r="AI193" s="3"/>
      <c r="AK193" s="1">
        <f ca="1">IF(Table2[[#This Row],[Field of Work]]="Teaching",1,0)</f>
        <v>0</v>
      </c>
      <c r="AL193" s="2">
        <f ca="1">IF(Table2[[#This Row],[Field of Work]]="Agriculture",1,0)</f>
        <v>0</v>
      </c>
      <c r="AM193" s="2">
        <f ca="1">IF(Table2[[#This Row],[Field of Work]]="IT",1,0)</f>
        <v>1</v>
      </c>
      <c r="AN193" s="2">
        <f ca="1">IF(Table2[[#This Row],[Field of Work]]="Construction",1,0)</f>
        <v>0</v>
      </c>
      <c r="AO193" s="2">
        <f ca="1">IF(Table2[[#This Row],[Field of Work]]="Health",1,0)</f>
        <v>0</v>
      </c>
      <c r="AP193" s="2">
        <f ca="1">IF(Table2[[#This Row],[Field of Work]]="General work",1,0)</f>
        <v>0</v>
      </c>
      <c r="AQ193" s="2"/>
      <c r="AR193" s="2"/>
      <c r="AS193" s="2"/>
      <c r="AT193" s="2"/>
      <c r="AU193" s="2"/>
      <c r="AV193" s="3"/>
      <c r="AW193" s="10">
        <f ca="1">IF(Table2[[#This Row],[Residence]]="East Legon",1,0)</f>
        <v>1</v>
      </c>
      <c r="AX193" s="8">
        <f ca="1">IF(Table2[[#This Row],[Residence]]="Trasaco",1,0)</f>
        <v>0</v>
      </c>
      <c r="AY193" s="2">
        <f ca="1">IF(Table2[[#This Row],[Residence]]="North Legon",1,0)</f>
        <v>0</v>
      </c>
      <c r="AZ193" s="2">
        <f ca="1">IF(Table2[[#This Row],[Residence]]="Tema",1,0)</f>
        <v>0</v>
      </c>
      <c r="BA193" s="2">
        <f ca="1">IF(Table2[[#This Row],[Residence]]="Spintex",1,0)</f>
        <v>0</v>
      </c>
      <c r="BB193" s="2">
        <f ca="1">IF(Table2[[#This Row],[Residence]]="Airport Hills",1,0)</f>
        <v>0</v>
      </c>
      <c r="BC193" s="2">
        <f ca="1">IF(Table2[[#This Row],[Residence]]="Oyarifa",1,0)</f>
        <v>0</v>
      </c>
      <c r="BD193" s="2">
        <f ca="1">IF(Table2[[#This Row],[Residence]]="Prampram",1,0)</f>
        <v>0</v>
      </c>
      <c r="BE193" s="2">
        <f ca="1">IF(Table2[[#This Row],[Residence]]="Tse-Addo",1,0)</f>
        <v>0</v>
      </c>
      <c r="BF193" s="2">
        <f ca="1">IF(Table2[[#This Row],[Residence]]="Osu",1,0)</f>
        <v>0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3"/>
      <c r="BR193" s="20">
        <f ca="1">Table2[[#This Row],[Cars Value]]/Table2[[#This Row],[Cars]]</f>
        <v>17551.08621865946</v>
      </c>
      <c r="BS193" s="3"/>
      <c r="BT193" s="1">
        <f ca="1">IF(Table2[[#This Row],[Value of Debts]]&gt;$BU$6,1,0)</f>
        <v>1</v>
      </c>
      <c r="BU193" s="2"/>
      <c r="BV193" s="2"/>
      <c r="BW193" s="3"/>
    </row>
    <row r="194" spans="1:75" x14ac:dyDescent="0.25">
      <c r="A194">
        <f t="shared" ca="1" si="47"/>
        <v>1</v>
      </c>
      <c r="B194" t="str">
        <f t="shared" ca="1" si="48"/>
        <v>Male</v>
      </c>
      <c r="C194">
        <f t="shared" ca="1" si="49"/>
        <v>38</v>
      </c>
      <c r="D194">
        <f t="shared" ca="1" si="50"/>
        <v>5</v>
      </c>
      <c r="E194" t="str">
        <f ca="1">_xll.XLOOKUP(D194,$Y$8:$Y$13,$Z$8:$Z$13)</f>
        <v>General work</v>
      </c>
      <c r="F194">
        <f t="shared" ca="1" si="51"/>
        <v>4</v>
      </c>
      <c r="G194" t="str">
        <f ca="1">_xll.XLOOKUP(F194,$AA$8:$AA$12,$AB$8:$AB$12)</f>
        <v>Techical</v>
      </c>
      <c r="H194">
        <f t="shared" ca="1" si="63"/>
        <v>0</v>
      </c>
      <c r="I194">
        <f t="shared" ca="1" si="46"/>
        <v>2</v>
      </c>
      <c r="J194">
        <f t="shared" ca="1" si="52"/>
        <v>63575</v>
      </c>
      <c r="K194">
        <f t="shared" ca="1" si="53"/>
        <v>5</v>
      </c>
      <c r="L194" t="str">
        <f ca="1">_xll.XLOOKUP(K194,$AC$8:$AC$17,$AD$8:$AD$17)</f>
        <v>Airport Hills</v>
      </c>
      <c r="M194">
        <f t="shared" ca="1" si="56"/>
        <v>254300</v>
      </c>
      <c r="N194" s="7">
        <f t="shared" ca="1" si="54"/>
        <v>202255.14574298015</v>
      </c>
      <c r="O194" s="7">
        <f t="shared" ca="1" si="57"/>
        <v>107399.06577620115</v>
      </c>
      <c r="P194">
        <f t="shared" ca="1" si="55"/>
        <v>40593</v>
      </c>
      <c r="Q194" s="7">
        <f t="shared" ca="1" si="58"/>
        <v>13378.655166342687</v>
      </c>
      <c r="R194">
        <f t="shared" ca="1" si="59"/>
        <v>49446.215564918828</v>
      </c>
      <c r="S194" s="7">
        <f t="shared" ca="1" si="60"/>
        <v>411145.28134111996</v>
      </c>
      <c r="T194" s="7">
        <f t="shared" ca="1" si="61"/>
        <v>256226.80090932283</v>
      </c>
      <c r="U194" s="7">
        <f t="shared" ca="1" si="62"/>
        <v>154918.48043179713</v>
      </c>
      <c r="X194" s="1"/>
      <c r="Y194" s="2"/>
      <c r="Z194" s="2"/>
      <c r="AA194" s="2"/>
      <c r="AB194" s="2"/>
      <c r="AC194" s="2"/>
      <c r="AD194" s="2"/>
      <c r="AE194" s="2">
        <f ca="1">IF(Table2[[#This Row],[Gender]]="Male",1,0)</f>
        <v>1</v>
      </c>
      <c r="AF194" s="2">
        <f ca="1">IF(Table2[[#This Row],[Gender]]="Female",1,0)</f>
        <v>0</v>
      </c>
      <c r="AG194" s="2"/>
      <c r="AH194" s="2"/>
      <c r="AI194" s="3"/>
      <c r="AK194" s="1">
        <f ca="1">IF(Table2[[#This Row],[Field of Work]]="Teaching",1,0)</f>
        <v>0</v>
      </c>
      <c r="AL194" s="2">
        <f ca="1">IF(Table2[[#This Row],[Field of Work]]="Agriculture",1,0)</f>
        <v>0</v>
      </c>
      <c r="AM194" s="2">
        <f ca="1">IF(Table2[[#This Row],[Field of Work]]="IT",1,0)</f>
        <v>0</v>
      </c>
      <c r="AN194" s="2">
        <f ca="1">IF(Table2[[#This Row],[Field of Work]]="Construction",1,0)</f>
        <v>0</v>
      </c>
      <c r="AO194" s="2">
        <f ca="1">IF(Table2[[#This Row],[Field of Work]]="Health",1,0)</f>
        <v>0</v>
      </c>
      <c r="AP194" s="2">
        <f ca="1">IF(Table2[[#This Row],[Field of Work]]="General work",1,0)</f>
        <v>1</v>
      </c>
      <c r="AQ194" s="2"/>
      <c r="AR194" s="2"/>
      <c r="AS194" s="2"/>
      <c r="AT194" s="2"/>
      <c r="AU194" s="2"/>
      <c r="AV194" s="3"/>
      <c r="AW194" s="10">
        <f ca="1">IF(Table2[[#This Row],[Residence]]="East Legon",1,0)</f>
        <v>0</v>
      </c>
      <c r="AX194" s="8">
        <f ca="1">IF(Table2[[#This Row],[Residence]]="Trasaco",1,0)</f>
        <v>0</v>
      </c>
      <c r="AY194" s="2">
        <f ca="1">IF(Table2[[#This Row],[Residence]]="North Legon",1,0)</f>
        <v>0</v>
      </c>
      <c r="AZ194" s="2">
        <f ca="1">IF(Table2[[#This Row],[Residence]]="Tema",1,0)</f>
        <v>0</v>
      </c>
      <c r="BA194" s="2">
        <f ca="1">IF(Table2[[#This Row],[Residence]]="Spintex",1,0)</f>
        <v>0</v>
      </c>
      <c r="BB194" s="2">
        <f ca="1">IF(Table2[[#This Row],[Residence]]="Airport Hills",1,0)</f>
        <v>1</v>
      </c>
      <c r="BC194" s="2">
        <f ca="1">IF(Table2[[#This Row],[Residence]]="Oyarifa",1,0)</f>
        <v>0</v>
      </c>
      <c r="BD194" s="2">
        <f ca="1">IF(Table2[[#This Row],[Residence]]="Prampram",1,0)</f>
        <v>0</v>
      </c>
      <c r="BE194" s="2">
        <f ca="1">IF(Table2[[#This Row],[Residence]]="Tse-Addo",1,0)</f>
        <v>0</v>
      </c>
      <c r="BF194" s="2">
        <f ca="1">IF(Table2[[#This Row],[Residence]]="Osu",1,0)</f>
        <v>0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3"/>
      <c r="BR194" s="20">
        <f ca="1">Table2[[#This Row],[Cars Value]]/Table2[[#This Row],[Cars]]</f>
        <v>53699.532888100577</v>
      </c>
      <c r="BS194" s="3"/>
      <c r="BT194" s="1">
        <f ca="1">IF(Table2[[#This Row],[Value of Debts]]&gt;$BU$6,1,0)</f>
        <v>1</v>
      </c>
      <c r="BU194" s="2"/>
      <c r="BV194" s="2"/>
      <c r="BW194" s="3"/>
    </row>
    <row r="195" spans="1:75" x14ac:dyDescent="0.25">
      <c r="A195">
        <f t="shared" ca="1" si="47"/>
        <v>1</v>
      </c>
      <c r="B195" t="str">
        <f t="shared" ca="1" si="48"/>
        <v>Male</v>
      </c>
      <c r="C195">
        <f t="shared" ca="1" si="49"/>
        <v>48</v>
      </c>
      <c r="D195">
        <f t="shared" ca="1" si="50"/>
        <v>1</v>
      </c>
      <c r="E195" t="str">
        <f ca="1">_xll.XLOOKUP(D195,$Y$8:$Y$13,$Z$8:$Z$13)</f>
        <v>Health</v>
      </c>
      <c r="F195">
        <f t="shared" ca="1" si="51"/>
        <v>5</v>
      </c>
      <c r="G195" t="str">
        <f ca="1">_xll.XLOOKUP(F195,$AA$8:$AA$12,$AB$8:$AB$12)</f>
        <v>Other</v>
      </c>
      <c r="H195">
        <f t="shared" ca="1" si="63"/>
        <v>2</v>
      </c>
      <c r="I195">
        <f t="shared" ca="1" si="46"/>
        <v>4</v>
      </c>
      <c r="J195">
        <f t="shared" ca="1" si="52"/>
        <v>70989</v>
      </c>
      <c r="K195">
        <f t="shared" ca="1" si="53"/>
        <v>10</v>
      </c>
      <c r="L195" t="str">
        <f ca="1">_xll.XLOOKUP(K195,$AC$8:$AC$17,$AD$8:$AD$17)</f>
        <v>Osu</v>
      </c>
      <c r="M195">
        <f t="shared" ca="1" si="56"/>
        <v>354945</v>
      </c>
      <c r="N195" s="7">
        <f t="shared" ca="1" si="54"/>
        <v>27717.03023095175</v>
      </c>
      <c r="O195" s="7">
        <f t="shared" ca="1" si="57"/>
        <v>275588.56192786491</v>
      </c>
      <c r="P195">
        <f t="shared" ca="1" si="55"/>
        <v>230644</v>
      </c>
      <c r="Q195" s="7">
        <f t="shared" ca="1" si="58"/>
        <v>78305.632413482002</v>
      </c>
      <c r="R195">
        <f t="shared" ca="1" si="59"/>
        <v>7112.9940527049275</v>
      </c>
      <c r="S195" s="7">
        <f t="shared" ca="1" si="60"/>
        <v>637646.5559805698</v>
      </c>
      <c r="T195" s="7">
        <f t="shared" ca="1" si="61"/>
        <v>336666.66264443379</v>
      </c>
      <c r="U195" s="7">
        <f t="shared" ca="1" si="62"/>
        <v>300979.89333613601</v>
      </c>
      <c r="X195" s="1"/>
      <c r="Y195" s="2"/>
      <c r="Z195" s="2"/>
      <c r="AA195" s="2"/>
      <c r="AB195" s="2"/>
      <c r="AC195" s="2"/>
      <c r="AD195" s="2"/>
      <c r="AE195" s="2">
        <f ca="1">IF(Table2[[#This Row],[Gender]]="Male",1,0)</f>
        <v>1</v>
      </c>
      <c r="AF195" s="2">
        <f ca="1">IF(Table2[[#This Row],[Gender]]="Female",1,0)</f>
        <v>0</v>
      </c>
      <c r="AG195" s="2"/>
      <c r="AH195" s="2"/>
      <c r="AI195" s="3"/>
      <c r="AK195" s="1">
        <f ca="1">IF(Table2[[#This Row],[Field of Work]]="Teaching",1,0)</f>
        <v>0</v>
      </c>
      <c r="AL195" s="2">
        <f ca="1">IF(Table2[[#This Row],[Field of Work]]="Agriculture",1,0)</f>
        <v>0</v>
      </c>
      <c r="AM195" s="2">
        <f ca="1">IF(Table2[[#This Row],[Field of Work]]="IT",1,0)</f>
        <v>0</v>
      </c>
      <c r="AN195" s="2">
        <f ca="1">IF(Table2[[#This Row],[Field of Work]]="Construction",1,0)</f>
        <v>0</v>
      </c>
      <c r="AO195" s="2">
        <f ca="1">IF(Table2[[#This Row],[Field of Work]]="Health",1,0)</f>
        <v>1</v>
      </c>
      <c r="AP195" s="2">
        <f ca="1">IF(Table2[[#This Row],[Field of Work]]="General work",1,0)</f>
        <v>0</v>
      </c>
      <c r="AQ195" s="2"/>
      <c r="AR195" s="2"/>
      <c r="AS195" s="2"/>
      <c r="AT195" s="2"/>
      <c r="AU195" s="2"/>
      <c r="AV195" s="3"/>
      <c r="AW195" s="10">
        <f ca="1">IF(Table2[[#This Row],[Residence]]="East Legon",1,0)</f>
        <v>0</v>
      </c>
      <c r="AX195" s="8">
        <f ca="1">IF(Table2[[#This Row],[Residence]]="Trasaco",1,0)</f>
        <v>0</v>
      </c>
      <c r="AY195" s="2">
        <f ca="1">IF(Table2[[#This Row],[Residence]]="North Legon",1,0)</f>
        <v>0</v>
      </c>
      <c r="AZ195" s="2">
        <f ca="1">IF(Table2[[#This Row],[Residence]]="Tema",1,0)</f>
        <v>0</v>
      </c>
      <c r="BA195" s="2">
        <f ca="1">IF(Table2[[#This Row],[Residence]]="Spintex",1,0)</f>
        <v>0</v>
      </c>
      <c r="BB195" s="2">
        <f ca="1">IF(Table2[[#This Row],[Residence]]="Airport Hills",1,0)</f>
        <v>0</v>
      </c>
      <c r="BC195" s="2">
        <f ca="1">IF(Table2[[#This Row],[Residence]]="Oyarifa",1,0)</f>
        <v>0</v>
      </c>
      <c r="BD195" s="2">
        <f ca="1">IF(Table2[[#This Row],[Residence]]="Prampram",1,0)</f>
        <v>0</v>
      </c>
      <c r="BE195" s="2">
        <f ca="1">IF(Table2[[#This Row],[Residence]]="Tse-Addo",1,0)</f>
        <v>0</v>
      </c>
      <c r="BF195" s="2">
        <f ca="1">IF(Table2[[#This Row],[Residence]]="Osu",1,0)</f>
        <v>1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3"/>
      <c r="BR195" s="20">
        <f ca="1">Table2[[#This Row],[Cars Value]]/Table2[[#This Row],[Cars]]</f>
        <v>68897.140481966228</v>
      </c>
      <c r="BS195" s="3"/>
      <c r="BT195" s="1">
        <f ca="1">IF(Table2[[#This Row],[Value of Debts]]&gt;$BU$6,1,0)</f>
        <v>1</v>
      </c>
      <c r="BU195" s="2"/>
      <c r="BV195" s="2"/>
      <c r="BW195" s="3"/>
    </row>
    <row r="196" spans="1:75" x14ac:dyDescent="0.25">
      <c r="A196">
        <f t="shared" ca="1" si="47"/>
        <v>1</v>
      </c>
      <c r="B196" t="str">
        <f t="shared" ca="1" si="48"/>
        <v>Male</v>
      </c>
      <c r="C196">
        <f t="shared" ca="1" si="49"/>
        <v>37</v>
      </c>
      <c r="D196">
        <f t="shared" ca="1" si="50"/>
        <v>5</v>
      </c>
      <c r="E196" t="str">
        <f ca="1">_xll.XLOOKUP(D196,$Y$8:$Y$13,$Z$8:$Z$13)</f>
        <v>General work</v>
      </c>
      <c r="F196">
        <f t="shared" ca="1" si="51"/>
        <v>4</v>
      </c>
      <c r="G196" t="str">
        <f ca="1">_xll.XLOOKUP(F196,$AA$8:$AA$12,$AB$8:$AB$12)</f>
        <v>Techical</v>
      </c>
      <c r="H196">
        <f t="shared" ca="1" si="63"/>
        <v>1</v>
      </c>
      <c r="I196">
        <f t="shared" ca="1" si="46"/>
        <v>3</v>
      </c>
      <c r="J196">
        <f t="shared" ca="1" si="52"/>
        <v>40222</v>
      </c>
      <c r="K196">
        <f t="shared" ca="1" si="53"/>
        <v>2</v>
      </c>
      <c r="L196" t="str">
        <f ca="1">_xll.XLOOKUP(K196,$AC$8:$AC$17,$AD$8:$AD$17)</f>
        <v>Trasaco</v>
      </c>
      <c r="M196">
        <f t="shared" ca="1" si="56"/>
        <v>201110</v>
      </c>
      <c r="N196" s="7">
        <f t="shared" ca="1" si="54"/>
        <v>141725.567933727</v>
      </c>
      <c r="O196" s="7">
        <f t="shared" ca="1" si="57"/>
        <v>2037.082105699634</v>
      </c>
      <c r="P196">
        <f t="shared" ca="1" si="55"/>
        <v>1740</v>
      </c>
      <c r="Q196" s="7">
        <f t="shared" ca="1" si="58"/>
        <v>36960.354215136751</v>
      </c>
      <c r="R196">
        <f t="shared" ca="1" si="59"/>
        <v>48820.991715353535</v>
      </c>
      <c r="S196" s="7">
        <f t="shared" ca="1" si="60"/>
        <v>251968.07382105317</v>
      </c>
      <c r="T196" s="7">
        <f t="shared" ca="1" si="61"/>
        <v>180425.92214886376</v>
      </c>
      <c r="U196" s="7">
        <f t="shared" ca="1" si="62"/>
        <v>71542.151672189415</v>
      </c>
      <c r="X196" s="1"/>
      <c r="Y196" s="2"/>
      <c r="Z196" s="2"/>
      <c r="AA196" s="2"/>
      <c r="AB196" s="2"/>
      <c r="AC196" s="2"/>
      <c r="AD196" s="2"/>
      <c r="AE196" s="2">
        <f ca="1">IF(Table2[[#This Row],[Gender]]="Male",1,0)</f>
        <v>1</v>
      </c>
      <c r="AF196" s="2">
        <f ca="1">IF(Table2[[#This Row],[Gender]]="Female",1,0)</f>
        <v>0</v>
      </c>
      <c r="AG196" s="2"/>
      <c r="AH196" s="2"/>
      <c r="AI196" s="3"/>
      <c r="AK196" s="1">
        <f ca="1">IF(Table2[[#This Row],[Field of Work]]="Teaching",1,0)</f>
        <v>0</v>
      </c>
      <c r="AL196" s="2">
        <f ca="1">IF(Table2[[#This Row],[Field of Work]]="Agriculture",1,0)</f>
        <v>0</v>
      </c>
      <c r="AM196" s="2">
        <f ca="1">IF(Table2[[#This Row],[Field of Work]]="IT",1,0)</f>
        <v>0</v>
      </c>
      <c r="AN196" s="2">
        <f ca="1">IF(Table2[[#This Row],[Field of Work]]="Construction",1,0)</f>
        <v>0</v>
      </c>
      <c r="AO196" s="2">
        <f ca="1">IF(Table2[[#This Row],[Field of Work]]="Health",1,0)</f>
        <v>0</v>
      </c>
      <c r="AP196" s="2">
        <f ca="1">IF(Table2[[#This Row],[Field of Work]]="General work",1,0)</f>
        <v>1</v>
      </c>
      <c r="AQ196" s="2"/>
      <c r="AR196" s="2"/>
      <c r="AS196" s="2"/>
      <c r="AT196" s="2"/>
      <c r="AU196" s="2"/>
      <c r="AV196" s="3"/>
      <c r="AW196" s="10">
        <f ca="1">IF(Table2[[#This Row],[Residence]]="East Legon",1,0)</f>
        <v>0</v>
      </c>
      <c r="AX196" s="8">
        <f ca="1">IF(Table2[[#This Row],[Residence]]="Trasaco",1,0)</f>
        <v>1</v>
      </c>
      <c r="AY196" s="2">
        <f ca="1">IF(Table2[[#This Row],[Residence]]="North Legon",1,0)</f>
        <v>0</v>
      </c>
      <c r="AZ196" s="2">
        <f ca="1">IF(Table2[[#This Row],[Residence]]="Tema",1,0)</f>
        <v>0</v>
      </c>
      <c r="BA196" s="2">
        <f ca="1">IF(Table2[[#This Row],[Residence]]="Spintex",1,0)</f>
        <v>0</v>
      </c>
      <c r="BB196" s="2">
        <f ca="1">IF(Table2[[#This Row],[Residence]]="Airport Hills",1,0)</f>
        <v>0</v>
      </c>
      <c r="BC196" s="2">
        <f ca="1">IF(Table2[[#This Row],[Residence]]="Oyarifa",1,0)</f>
        <v>0</v>
      </c>
      <c r="BD196" s="2">
        <f ca="1">IF(Table2[[#This Row],[Residence]]="Prampram",1,0)</f>
        <v>0</v>
      </c>
      <c r="BE196" s="2">
        <f ca="1">IF(Table2[[#This Row],[Residence]]="Tse-Addo",1,0)</f>
        <v>0</v>
      </c>
      <c r="BF196" s="2">
        <f ca="1">IF(Table2[[#This Row],[Residence]]="Osu",1,0)</f>
        <v>0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3"/>
      <c r="BR196" s="20">
        <f ca="1">Table2[[#This Row],[Cars Value]]/Table2[[#This Row],[Cars]]</f>
        <v>679.02736856654462</v>
      </c>
      <c r="BS196" s="3"/>
      <c r="BT196" s="1">
        <f ca="1">IF(Table2[[#This Row],[Value of Debts]]&gt;$BU$6,1,0)</f>
        <v>1</v>
      </c>
      <c r="BU196" s="2"/>
      <c r="BV196" s="2"/>
      <c r="BW196" s="3"/>
    </row>
    <row r="197" spans="1:75" x14ac:dyDescent="0.25">
      <c r="A197">
        <f t="shared" ca="1" si="47"/>
        <v>1</v>
      </c>
      <c r="B197" t="str">
        <f t="shared" ca="1" si="48"/>
        <v>Male</v>
      </c>
      <c r="C197">
        <f t="shared" ca="1" si="49"/>
        <v>46</v>
      </c>
      <c r="D197">
        <f t="shared" ca="1" si="50"/>
        <v>1</v>
      </c>
      <c r="E197" t="str">
        <f ca="1">_xll.XLOOKUP(D197,$Y$8:$Y$13,$Z$8:$Z$13)</f>
        <v>Health</v>
      </c>
      <c r="F197">
        <f t="shared" ca="1" si="51"/>
        <v>5</v>
      </c>
      <c r="G197" t="str">
        <f ca="1">_xll.XLOOKUP(F197,$AA$8:$AA$12,$AB$8:$AB$12)</f>
        <v>Other</v>
      </c>
      <c r="H197">
        <f t="shared" ca="1" si="63"/>
        <v>4</v>
      </c>
      <c r="I197">
        <f t="shared" ca="1" si="46"/>
        <v>4</v>
      </c>
      <c r="J197">
        <f t="shared" ca="1" si="52"/>
        <v>70609</v>
      </c>
      <c r="K197">
        <f t="shared" ca="1" si="53"/>
        <v>9</v>
      </c>
      <c r="L197" t="str">
        <f ca="1">_xll.XLOOKUP(K197,$AC$8:$AC$17,$AD$8:$AD$17)</f>
        <v>Prampram</v>
      </c>
      <c r="M197">
        <f t="shared" ca="1" si="56"/>
        <v>353045</v>
      </c>
      <c r="N197" s="7">
        <f t="shared" ca="1" si="54"/>
        <v>105096.96788699846</v>
      </c>
      <c r="O197" s="7">
        <f t="shared" ca="1" si="57"/>
        <v>116613.39890666799</v>
      </c>
      <c r="P197">
        <f t="shared" ca="1" si="55"/>
        <v>107580</v>
      </c>
      <c r="Q197" s="7">
        <f t="shared" ca="1" si="58"/>
        <v>4061.0439138956594</v>
      </c>
      <c r="R197">
        <f t="shared" ca="1" si="59"/>
        <v>93249.242610469111</v>
      </c>
      <c r="S197" s="7">
        <f t="shared" ca="1" si="60"/>
        <v>562907.64151713718</v>
      </c>
      <c r="T197" s="7">
        <f t="shared" ca="1" si="61"/>
        <v>216738.01180089414</v>
      </c>
      <c r="U197" s="7">
        <f t="shared" ca="1" si="62"/>
        <v>346169.62971624301</v>
      </c>
      <c r="X197" s="1"/>
      <c r="Y197" s="2"/>
      <c r="Z197" s="2"/>
      <c r="AA197" s="2"/>
      <c r="AB197" s="2"/>
      <c r="AC197" s="2"/>
      <c r="AD197" s="2"/>
      <c r="AE197" s="2">
        <f ca="1">IF(Table2[[#This Row],[Gender]]="Male",1,0)</f>
        <v>1</v>
      </c>
      <c r="AF197" s="2">
        <f ca="1">IF(Table2[[#This Row],[Gender]]="Female",1,0)</f>
        <v>0</v>
      </c>
      <c r="AG197" s="2"/>
      <c r="AH197" s="2"/>
      <c r="AI197" s="3"/>
      <c r="AK197" s="1">
        <f ca="1">IF(Table2[[#This Row],[Field of Work]]="Teaching",1,0)</f>
        <v>0</v>
      </c>
      <c r="AL197" s="2">
        <f ca="1">IF(Table2[[#This Row],[Field of Work]]="Agriculture",1,0)</f>
        <v>0</v>
      </c>
      <c r="AM197" s="2">
        <f ca="1">IF(Table2[[#This Row],[Field of Work]]="IT",1,0)</f>
        <v>0</v>
      </c>
      <c r="AN197" s="2">
        <f ca="1">IF(Table2[[#This Row],[Field of Work]]="Construction",1,0)</f>
        <v>0</v>
      </c>
      <c r="AO197" s="2">
        <f ca="1">IF(Table2[[#This Row],[Field of Work]]="Health",1,0)</f>
        <v>1</v>
      </c>
      <c r="AP197" s="2">
        <f ca="1">IF(Table2[[#This Row],[Field of Work]]="General work",1,0)</f>
        <v>0</v>
      </c>
      <c r="AQ197" s="2"/>
      <c r="AR197" s="2"/>
      <c r="AS197" s="2"/>
      <c r="AT197" s="2"/>
      <c r="AU197" s="2"/>
      <c r="AV197" s="3"/>
      <c r="AW197" s="10">
        <f ca="1">IF(Table2[[#This Row],[Residence]]="East Legon",1,0)</f>
        <v>0</v>
      </c>
      <c r="AX197" s="8">
        <f ca="1">IF(Table2[[#This Row],[Residence]]="Trasaco",1,0)</f>
        <v>0</v>
      </c>
      <c r="AY197" s="2">
        <f ca="1">IF(Table2[[#This Row],[Residence]]="North Legon",1,0)</f>
        <v>0</v>
      </c>
      <c r="AZ197" s="2">
        <f ca="1">IF(Table2[[#This Row],[Residence]]="Tema",1,0)</f>
        <v>0</v>
      </c>
      <c r="BA197" s="2">
        <f ca="1">IF(Table2[[#This Row],[Residence]]="Spintex",1,0)</f>
        <v>0</v>
      </c>
      <c r="BB197" s="2">
        <f ca="1">IF(Table2[[#This Row],[Residence]]="Airport Hills",1,0)</f>
        <v>0</v>
      </c>
      <c r="BC197" s="2">
        <f ca="1">IF(Table2[[#This Row],[Residence]]="Oyarifa",1,0)</f>
        <v>0</v>
      </c>
      <c r="BD197" s="2">
        <f ca="1">IF(Table2[[#This Row],[Residence]]="Prampram",1,0)</f>
        <v>1</v>
      </c>
      <c r="BE197" s="2">
        <f ca="1">IF(Table2[[#This Row],[Residence]]="Tse-Addo",1,0)</f>
        <v>0</v>
      </c>
      <c r="BF197" s="2">
        <f ca="1">IF(Table2[[#This Row],[Residence]]="Osu",1,0)</f>
        <v>0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3"/>
      <c r="BR197" s="20">
        <f ca="1">Table2[[#This Row],[Cars Value]]/Table2[[#This Row],[Cars]]</f>
        <v>29153.349726666998</v>
      </c>
      <c r="BS197" s="3"/>
      <c r="BT197" s="1">
        <f ca="1">IF(Table2[[#This Row],[Value of Debts]]&gt;$BU$6,1,0)</f>
        <v>1</v>
      </c>
      <c r="BU197" s="2"/>
      <c r="BV197" s="2"/>
      <c r="BW197" s="3"/>
    </row>
    <row r="198" spans="1:75" x14ac:dyDescent="0.25">
      <c r="A198">
        <f t="shared" ca="1" si="47"/>
        <v>1</v>
      </c>
      <c r="B198" t="str">
        <f t="shared" ca="1" si="48"/>
        <v>Male</v>
      </c>
      <c r="C198">
        <f t="shared" ca="1" si="49"/>
        <v>34</v>
      </c>
      <c r="D198">
        <f t="shared" ca="1" si="50"/>
        <v>2</v>
      </c>
      <c r="E198" t="str">
        <f ca="1">_xll.XLOOKUP(D198,$Y$8:$Y$13,$Z$8:$Z$13)</f>
        <v>Construction</v>
      </c>
      <c r="F198">
        <f t="shared" ca="1" si="51"/>
        <v>2</v>
      </c>
      <c r="G198" t="str">
        <f ca="1">_xll.XLOOKUP(F198,$AA$8:$AA$12,$AB$8:$AB$12)</f>
        <v>College</v>
      </c>
      <c r="H198">
        <f t="shared" ca="1" si="63"/>
        <v>4</v>
      </c>
      <c r="I198">
        <f t="shared" ca="1" si="46"/>
        <v>1</v>
      </c>
      <c r="J198">
        <f t="shared" ca="1" si="52"/>
        <v>81875</v>
      </c>
      <c r="K198">
        <f t="shared" ca="1" si="53"/>
        <v>3</v>
      </c>
      <c r="L198" t="str">
        <f ca="1">_xll.XLOOKUP(K198,$AC$8:$AC$17,$AD$8:$AD$17)</f>
        <v>North Legon</v>
      </c>
      <c r="M198">
        <f t="shared" ca="1" si="56"/>
        <v>409375</v>
      </c>
      <c r="N198" s="7">
        <f t="shared" ca="1" si="54"/>
        <v>98851.183841014892</v>
      </c>
      <c r="O198" s="7">
        <f t="shared" ca="1" si="57"/>
        <v>66608.044113646785</v>
      </c>
      <c r="P198">
        <f t="shared" ca="1" si="55"/>
        <v>30042</v>
      </c>
      <c r="Q198" s="7">
        <f t="shared" ca="1" si="58"/>
        <v>63182.378159464068</v>
      </c>
      <c r="R198">
        <f t="shared" ca="1" si="59"/>
        <v>89135.978645137991</v>
      </c>
      <c r="S198" s="7">
        <f t="shared" ca="1" si="60"/>
        <v>565119.02275878482</v>
      </c>
      <c r="T198" s="7">
        <f t="shared" ca="1" si="61"/>
        <v>192075.56200047897</v>
      </c>
      <c r="U198" s="7">
        <f t="shared" ca="1" si="62"/>
        <v>373043.46075830585</v>
      </c>
      <c r="X198" s="1"/>
      <c r="Y198" s="2"/>
      <c r="Z198" s="2"/>
      <c r="AA198" s="2"/>
      <c r="AB198" s="2"/>
      <c r="AC198" s="2"/>
      <c r="AD198" s="2"/>
      <c r="AE198" s="2">
        <f ca="1">IF(Table2[[#This Row],[Gender]]="Male",1,0)</f>
        <v>1</v>
      </c>
      <c r="AF198" s="2">
        <f ca="1">IF(Table2[[#This Row],[Gender]]="Female",1,0)</f>
        <v>0</v>
      </c>
      <c r="AG198" s="2"/>
      <c r="AH198" s="2"/>
      <c r="AI198" s="3"/>
      <c r="AK198" s="1">
        <f ca="1">IF(Table2[[#This Row],[Field of Work]]="Teaching",1,0)</f>
        <v>0</v>
      </c>
      <c r="AL198" s="2">
        <f ca="1">IF(Table2[[#This Row],[Field of Work]]="Agriculture",1,0)</f>
        <v>0</v>
      </c>
      <c r="AM198" s="2">
        <f ca="1">IF(Table2[[#This Row],[Field of Work]]="IT",1,0)</f>
        <v>0</v>
      </c>
      <c r="AN198" s="2">
        <f ca="1">IF(Table2[[#This Row],[Field of Work]]="Construction",1,0)</f>
        <v>1</v>
      </c>
      <c r="AO198" s="2">
        <f ca="1">IF(Table2[[#This Row],[Field of Work]]="Health",1,0)</f>
        <v>0</v>
      </c>
      <c r="AP198" s="2">
        <f ca="1">IF(Table2[[#This Row],[Field of Work]]="General work",1,0)</f>
        <v>0</v>
      </c>
      <c r="AQ198" s="2"/>
      <c r="AR198" s="2"/>
      <c r="AS198" s="2"/>
      <c r="AT198" s="2"/>
      <c r="AU198" s="2"/>
      <c r="AV198" s="3"/>
      <c r="AW198" s="10">
        <f ca="1">IF(Table2[[#This Row],[Residence]]="East Legon",1,0)</f>
        <v>0</v>
      </c>
      <c r="AX198" s="8">
        <f ca="1">IF(Table2[[#This Row],[Residence]]="Trasaco",1,0)</f>
        <v>0</v>
      </c>
      <c r="AY198" s="2">
        <f ca="1">IF(Table2[[#This Row],[Residence]]="North Legon",1,0)</f>
        <v>1</v>
      </c>
      <c r="AZ198" s="2">
        <f ca="1">IF(Table2[[#This Row],[Residence]]="Tema",1,0)</f>
        <v>0</v>
      </c>
      <c r="BA198" s="2">
        <f ca="1">IF(Table2[[#This Row],[Residence]]="Spintex",1,0)</f>
        <v>0</v>
      </c>
      <c r="BB198" s="2">
        <f ca="1">IF(Table2[[#This Row],[Residence]]="Airport Hills",1,0)</f>
        <v>0</v>
      </c>
      <c r="BC198" s="2">
        <f ca="1">IF(Table2[[#This Row],[Residence]]="Oyarifa",1,0)</f>
        <v>0</v>
      </c>
      <c r="BD198" s="2">
        <f ca="1">IF(Table2[[#This Row],[Residence]]="Prampram",1,0)</f>
        <v>0</v>
      </c>
      <c r="BE198" s="2">
        <f ca="1">IF(Table2[[#This Row],[Residence]]="Tse-Addo",1,0)</f>
        <v>0</v>
      </c>
      <c r="BF198" s="2">
        <f ca="1">IF(Table2[[#This Row],[Residence]]="Osu",1,0)</f>
        <v>0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3"/>
      <c r="BR198" s="20">
        <f ca="1">Table2[[#This Row],[Cars Value]]/Table2[[#This Row],[Cars]]</f>
        <v>66608.044113646785</v>
      </c>
      <c r="BS198" s="3"/>
      <c r="BT198" s="1">
        <f ca="1">IF(Table2[[#This Row],[Value of Debts]]&gt;$BU$6,1,0)</f>
        <v>1</v>
      </c>
      <c r="BU198" s="2"/>
      <c r="BV198" s="2"/>
      <c r="BW198" s="3"/>
    </row>
    <row r="199" spans="1:75" x14ac:dyDescent="0.25">
      <c r="A199">
        <f t="shared" ca="1" si="47"/>
        <v>1</v>
      </c>
      <c r="B199" t="str">
        <f t="shared" ca="1" si="48"/>
        <v>Male</v>
      </c>
      <c r="C199">
        <f t="shared" ca="1" si="49"/>
        <v>39</v>
      </c>
      <c r="D199">
        <f t="shared" ca="1" si="50"/>
        <v>3</v>
      </c>
      <c r="E199" t="str">
        <f ca="1">_xll.XLOOKUP(D199,$Y$8:$Y$13,$Z$8:$Z$13)</f>
        <v>Teaching</v>
      </c>
      <c r="F199">
        <f t="shared" ca="1" si="51"/>
        <v>2</v>
      </c>
      <c r="G199" t="str">
        <f ca="1">_xll.XLOOKUP(F199,$AA$8:$AA$12,$AB$8:$AB$12)</f>
        <v>College</v>
      </c>
      <c r="H199">
        <f t="shared" ca="1" si="63"/>
        <v>2</v>
      </c>
      <c r="I199">
        <f t="shared" ref="I199:I262" ca="1" si="64">RANDBETWEEN(1,4)</f>
        <v>2</v>
      </c>
      <c r="J199">
        <f t="shared" ca="1" si="52"/>
        <v>29939</v>
      </c>
      <c r="K199">
        <f t="shared" ca="1" si="53"/>
        <v>2</v>
      </c>
      <c r="L199" t="str">
        <f ca="1">_xll.XLOOKUP(K199,$AC$8:$AC$17,$AD$8:$AD$17)</f>
        <v>Trasaco</v>
      </c>
      <c r="M199">
        <f t="shared" ca="1" si="56"/>
        <v>119756</v>
      </c>
      <c r="N199" s="7">
        <f t="shared" ca="1" si="54"/>
        <v>87841.677881256313</v>
      </c>
      <c r="O199" s="7">
        <f t="shared" ca="1" si="57"/>
        <v>24437.969898627416</v>
      </c>
      <c r="P199">
        <f t="shared" ca="1" si="55"/>
        <v>4913</v>
      </c>
      <c r="Q199" s="7">
        <f t="shared" ca="1" si="58"/>
        <v>29890.056441911041</v>
      </c>
      <c r="R199">
        <f t="shared" ca="1" si="59"/>
        <v>24531.13858186025</v>
      </c>
      <c r="S199" s="7">
        <f t="shared" ca="1" si="60"/>
        <v>168725.10848048769</v>
      </c>
      <c r="T199" s="7">
        <f t="shared" ca="1" si="61"/>
        <v>122644.73432316736</v>
      </c>
      <c r="U199" s="7">
        <f t="shared" ca="1" si="62"/>
        <v>46080.37415732033</v>
      </c>
      <c r="X199" s="1"/>
      <c r="Y199" s="2"/>
      <c r="Z199" s="2"/>
      <c r="AA199" s="2"/>
      <c r="AB199" s="2"/>
      <c r="AC199" s="2"/>
      <c r="AD199" s="2"/>
      <c r="AE199" s="2">
        <f ca="1">IF(Table2[[#This Row],[Gender]]="Male",1,0)</f>
        <v>1</v>
      </c>
      <c r="AF199" s="2">
        <f ca="1">IF(Table2[[#This Row],[Gender]]="Female",1,0)</f>
        <v>0</v>
      </c>
      <c r="AG199" s="2"/>
      <c r="AH199" s="2"/>
      <c r="AI199" s="3"/>
      <c r="AK199" s="1">
        <f ca="1">IF(Table2[[#This Row],[Field of Work]]="Teaching",1,0)</f>
        <v>1</v>
      </c>
      <c r="AL199" s="2">
        <f ca="1">IF(Table2[[#This Row],[Field of Work]]="Agriculture",1,0)</f>
        <v>0</v>
      </c>
      <c r="AM199" s="2">
        <f ca="1">IF(Table2[[#This Row],[Field of Work]]="IT",1,0)</f>
        <v>0</v>
      </c>
      <c r="AN199" s="2">
        <f ca="1">IF(Table2[[#This Row],[Field of Work]]="Construction",1,0)</f>
        <v>0</v>
      </c>
      <c r="AO199" s="2">
        <f ca="1">IF(Table2[[#This Row],[Field of Work]]="Health",1,0)</f>
        <v>0</v>
      </c>
      <c r="AP199" s="2">
        <f ca="1">IF(Table2[[#This Row],[Field of Work]]="General work",1,0)</f>
        <v>0</v>
      </c>
      <c r="AQ199" s="2"/>
      <c r="AR199" s="2"/>
      <c r="AS199" s="2"/>
      <c r="AT199" s="2"/>
      <c r="AU199" s="2"/>
      <c r="AV199" s="3"/>
      <c r="AW199" s="10">
        <f ca="1">IF(Table2[[#This Row],[Residence]]="East Legon",1,0)</f>
        <v>0</v>
      </c>
      <c r="AX199" s="8">
        <f ca="1">IF(Table2[[#This Row],[Residence]]="Trasaco",1,0)</f>
        <v>1</v>
      </c>
      <c r="AY199" s="2">
        <f ca="1">IF(Table2[[#This Row],[Residence]]="North Legon",1,0)</f>
        <v>0</v>
      </c>
      <c r="AZ199" s="2">
        <f ca="1">IF(Table2[[#This Row],[Residence]]="Tema",1,0)</f>
        <v>0</v>
      </c>
      <c r="BA199" s="2">
        <f ca="1">IF(Table2[[#This Row],[Residence]]="Spintex",1,0)</f>
        <v>0</v>
      </c>
      <c r="BB199" s="2">
        <f ca="1">IF(Table2[[#This Row],[Residence]]="Airport Hills",1,0)</f>
        <v>0</v>
      </c>
      <c r="BC199" s="2">
        <f ca="1">IF(Table2[[#This Row],[Residence]]="Oyarifa",1,0)</f>
        <v>0</v>
      </c>
      <c r="BD199" s="2">
        <f ca="1">IF(Table2[[#This Row],[Residence]]="Prampram",1,0)</f>
        <v>0</v>
      </c>
      <c r="BE199" s="2">
        <f ca="1">IF(Table2[[#This Row],[Residence]]="Tse-Addo",1,0)</f>
        <v>0</v>
      </c>
      <c r="BF199" s="2">
        <f ca="1">IF(Table2[[#This Row],[Residence]]="Osu",1,0)</f>
        <v>0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3"/>
      <c r="BR199" s="20">
        <f ca="1">Table2[[#This Row],[Cars Value]]/Table2[[#This Row],[Cars]]</f>
        <v>12218.984949313708</v>
      </c>
      <c r="BS199" s="3"/>
      <c r="BT199" s="1">
        <f ca="1">IF(Table2[[#This Row],[Value of Debts]]&gt;$BU$6,1,0)</f>
        <v>1</v>
      </c>
      <c r="BU199" s="2"/>
      <c r="BV199" s="2"/>
      <c r="BW199" s="3"/>
    </row>
    <row r="200" spans="1:75" x14ac:dyDescent="0.25">
      <c r="A200">
        <f t="shared" ref="A200:A263" ca="1" si="65">RANDBETWEEN(1,2)</f>
        <v>2</v>
      </c>
      <c r="B200" t="str">
        <f t="shared" ref="B200:B263" ca="1" si="66">IF(A200=1, "Male","Female")</f>
        <v>Female</v>
      </c>
      <c r="C200">
        <f t="shared" ref="C200:C263" ca="1" si="67">RANDBETWEEN(25,50)</f>
        <v>34</v>
      </c>
      <c r="D200">
        <f t="shared" ref="D200:D263" ca="1" si="68">RANDBETWEEN(1,6)</f>
        <v>4</v>
      </c>
      <c r="E200" t="str">
        <f ca="1">_xll.XLOOKUP(D200,$Y$8:$Y$13,$Z$8:$Z$13)</f>
        <v>IT</v>
      </c>
      <c r="F200">
        <f t="shared" ref="F200:F263" ca="1" si="69">RANDBETWEEN(1,5)</f>
        <v>2</v>
      </c>
      <c r="G200" t="str">
        <f ca="1">_xll.XLOOKUP(F200,$AA$8:$AA$12,$AB$8:$AB$12)</f>
        <v>College</v>
      </c>
      <c r="H200">
        <f t="shared" ca="1" si="63"/>
        <v>2</v>
      </c>
      <c r="I200">
        <f t="shared" ca="1" si="64"/>
        <v>3</v>
      </c>
      <c r="J200">
        <f t="shared" ref="J200:J263" ca="1" si="70">RANDBETWEEN(25000,90000)</f>
        <v>69707</v>
      </c>
      <c r="K200">
        <f t="shared" ref="K200:K263" ca="1" si="71">RANDBETWEEN(1,10)</f>
        <v>8</v>
      </c>
      <c r="L200" t="str">
        <f ca="1">_xll.XLOOKUP(K200,$AC$8:$AC$17,$AD$8:$AD$17)</f>
        <v>Oyarifa</v>
      </c>
      <c r="M200">
        <f t="shared" ca="1" si="56"/>
        <v>348535</v>
      </c>
      <c r="N200" s="7">
        <f t="shared" ref="N200:N263" ca="1" si="72">RAND()*M200</f>
        <v>21578.990420996895</v>
      </c>
      <c r="O200" s="7">
        <f t="shared" ca="1" si="57"/>
        <v>92340.101401986802</v>
      </c>
      <c r="P200">
        <f t="shared" ref="P200:P263" ca="1" si="73">RANDBETWEEN(0,O200)</f>
        <v>73529</v>
      </c>
      <c r="Q200" s="7">
        <f t="shared" ca="1" si="58"/>
        <v>60445.939389927946</v>
      </c>
      <c r="R200">
        <f t="shared" ca="1" si="59"/>
        <v>45215.014398140316</v>
      </c>
      <c r="S200" s="7">
        <f t="shared" ca="1" si="60"/>
        <v>486090.1158001271</v>
      </c>
      <c r="T200" s="7">
        <f t="shared" ca="1" si="61"/>
        <v>155553.92981092483</v>
      </c>
      <c r="U200" s="7">
        <f t="shared" ca="1" si="62"/>
        <v>330536.18598920223</v>
      </c>
      <c r="X200" s="1"/>
      <c r="Y200" s="2"/>
      <c r="Z200" s="2"/>
      <c r="AA200" s="2"/>
      <c r="AB200" s="2"/>
      <c r="AC200" s="2"/>
      <c r="AD200" s="2"/>
      <c r="AE200" s="2">
        <f ca="1">IF(Table2[[#This Row],[Gender]]="Male",1,0)</f>
        <v>0</v>
      </c>
      <c r="AF200" s="2">
        <f ca="1">IF(Table2[[#This Row],[Gender]]="Female",1,0)</f>
        <v>1</v>
      </c>
      <c r="AG200" s="2"/>
      <c r="AH200" s="2"/>
      <c r="AI200" s="3"/>
      <c r="AK200" s="1">
        <f ca="1">IF(Table2[[#This Row],[Field of Work]]="Teaching",1,0)</f>
        <v>0</v>
      </c>
      <c r="AL200" s="2">
        <f ca="1">IF(Table2[[#This Row],[Field of Work]]="Agriculture",1,0)</f>
        <v>0</v>
      </c>
      <c r="AM200" s="2">
        <f ca="1">IF(Table2[[#This Row],[Field of Work]]="IT",1,0)</f>
        <v>1</v>
      </c>
      <c r="AN200" s="2">
        <f ca="1">IF(Table2[[#This Row],[Field of Work]]="Construction",1,0)</f>
        <v>0</v>
      </c>
      <c r="AO200" s="2">
        <f ca="1">IF(Table2[[#This Row],[Field of Work]]="Health",1,0)</f>
        <v>0</v>
      </c>
      <c r="AP200" s="2">
        <f ca="1">IF(Table2[[#This Row],[Field of Work]]="General work",1,0)</f>
        <v>0</v>
      </c>
      <c r="AQ200" s="2"/>
      <c r="AR200" s="2"/>
      <c r="AS200" s="2"/>
      <c r="AT200" s="2"/>
      <c r="AU200" s="2"/>
      <c r="AV200" s="3"/>
      <c r="AW200" s="10">
        <f ca="1">IF(Table2[[#This Row],[Residence]]="East Legon",1,0)</f>
        <v>0</v>
      </c>
      <c r="AX200" s="8">
        <f ca="1">IF(Table2[[#This Row],[Residence]]="Trasaco",1,0)</f>
        <v>0</v>
      </c>
      <c r="AY200" s="2">
        <f ca="1">IF(Table2[[#This Row],[Residence]]="North Legon",1,0)</f>
        <v>0</v>
      </c>
      <c r="AZ200" s="2">
        <f ca="1">IF(Table2[[#This Row],[Residence]]="Tema",1,0)</f>
        <v>0</v>
      </c>
      <c r="BA200" s="2">
        <f ca="1">IF(Table2[[#This Row],[Residence]]="Spintex",1,0)</f>
        <v>0</v>
      </c>
      <c r="BB200" s="2">
        <f ca="1">IF(Table2[[#This Row],[Residence]]="Airport Hills",1,0)</f>
        <v>0</v>
      </c>
      <c r="BC200" s="2">
        <f ca="1">IF(Table2[[#This Row],[Residence]]="Oyarifa",1,0)</f>
        <v>1</v>
      </c>
      <c r="BD200" s="2">
        <f ca="1">IF(Table2[[#This Row],[Residence]]="Prampram",1,0)</f>
        <v>0</v>
      </c>
      <c r="BE200" s="2">
        <f ca="1">IF(Table2[[#This Row],[Residence]]="Tse-Addo",1,0)</f>
        <v>0</v>
      </c>
      <c r="BF200" s="2">
        <f ca="1">IF(Table2[[#This Row],[Residence]]="Osu",1,0)</f>
        <v>0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3"/>
      <c r="BR200" s="20">
        <f ca="1">Table2[[#This Row],[Cars Value]]/Table2[[#This Row],[Cars]]</f>
        <v>30780.033800662266</v>
      </c>
      <c r="BS200" s="3"/>
      <c r="BT200" s="1">
        <f ca="1">IF(Table2[[#This Row],[Value of Debts]]&gt;$BU$6,1,0)</f>
        <v>1</v>
      </c>
      <c r="BU200" s="2"/>
      <c r="BV200" s="2"/>
      <c r="BW200" s="3"/>
    </row>
    <row r="201" spans="1:75" x14ac:dyDescent="0.25">
      <c r="A201">
        <f t="shared" ca="1" si="65"/>
        <v>1</v>
      </c>
      <c r="B201" t="str">
        <f t="shared" ca="1" si="66"/>
        <v>Male</v>
      </c>
      <c r="C201">
        <f t="shared" ca="1" si="67"/>
        <v>41</v>
      </c>
      <c r="D201">
        <f t="shared" ca="1" si="68"/>
        <v>6</v>
      </c>
      <c r="E201" t="str">
        <f ca="1">_xll.XLOOKUP(D201,$Y$8:$Y$13,$Z$8:$Z$13)</f>
        <v>Agriculture</v>
      </c>
      <c r="F201">
        <f t="shared" ca="1" si="69"/>
        <v>2</v>
      </c>
      <c r="G201" t="str">
        <f ca="1">_xll.XLOOKUP(F201,$AA$8:$AA$12,$AB$8:$AB$12)</f>
        <v>College</v>
      </c>
      <c r="H201">
        <f t="shared" ca="1" si="63"/>
        <v>1</v>
      </c>
      <c r="I201">
        <f t="shared" ca="1" si="64"/>
        <v>4</v>
      </c>
      <c r="J201">
        <f t="shared" ca="1" si="70"/>
        <v>51311</v>
      </c>
      <c r="K201">
        <f t="shared" ca="1" si="71"/>
        <v>10</v>
      </c>
      <c r="L201" t="str">
        <f ca="1">_xll.XLOOKUP(K201,$AC$8:$AC$17,$AD$8:$AD$17)</f>
        <v>Osu</v>
      </c>
      <c r="M201">
        <f t="shared" ca="1" si="56"/>
        <v>205244</v>
      </c>
      <c r="N201" s="7">
        <f t="shared" ca="1" si="72"/>
        <v>94169.581064245009</v>
      </c>
      <c r="O201" s="7">
        <f t="shared" ca="1" si="57"/>
        <v>125707.97073247955</v>
      </c>
      <c r="P201">
        <f t="shared" ca="1" si="73"/>
        <v>122267</v>
      </c>
      <c r="Q201" s="7">
        <f t="shared" ca="1" si="58"/>
        <v>30187.263789202254</v>
      </c>
      <c r="R201">
        <f t="shared" ca="1" si="59"/>
        <v>76853.360989800334</v>
      </c>
      <c r="S201" s="7">
        <f t="shared" ca="1" si="60"/>
        <v>407805.33172227989</v>
      </c>
      <c r="T201" s="7">
        <f t="shared" ca="1" si="61"/>
        <v>246623.84485344728</v>
      </c>
      <c r="U201" s="7">
        <f t="shared" ca="1" si="62"/>
        <v>161181.48686883261</v>
      </c>
      <c r="X201" s="1"/>
      <c r="Y201" s="2"/>
      <c r="Z201" s="2"/>
      <c r="AA201" s="2"/>
      <c r="AB201" s="2"/>
      <c r="AC201" s="2"/>
      <c r="AD201" s="2"/>
      <c r="AE201" s="2">
        <f ca="1">IF(Table2[[#This Row],[Gender]]="Male",1,0)</f>
        <v>1</v>
      </c>
      <c r="AF201" s="2">
        <f ca="1">IF(Table2[[#This Row],[Gender]]="Female",1,0)</f>
        <v>0</v>
      </c>
      <c r="AG201" s="2"/>
      <c r="AH201" s="2"/>
      <c r="AI201" s="3"/>
      <c r="AK201" s="1">
        <f ca="1">IF(Table2[[#This Row],[Field of Work]]="Teaching",1,0)</f>
        <v>0</v>
      </c>
      <c r="AL201" s="2">
        <f ca="1">IF(Table2[[#This Row],[Field of Work]]="Agriculture",1,0)</f>
        <v>1</v>
      </c>
      <c r="AM201" s="2">
        <f ca="1">IF(Table2[[#This Row],[Field of Work]]="IT",1,0)</f>
        <v>0</v>
      </c>
      <c r="AN201" s="2">
        <f ca="1">IF(Table2[[#This Row],[Field of Work]]="Construction",1,0)</f>
        <v>0</v>
      </c>
      <c r="AO201" s="2">
        <f ca="1">IF(Table2[[#This Row],[Field of Work]]="Health",1,0)</f>
        <v>0</v>
      </c>
      <c r="AP201" s="2">
        <f ca="1">IF(Table2[[#This Row],[Field of Work]]="General work",1,0)</f>
        <v>0</v>
      </c>
      <c r="AQ201" s="2"/>
      <c r="AR201" s="2"/>
      <c r="AS201" s="2"/>
      <c r="AT201" s="2"/>
      <c r="AU201" s="2"/>
      <c r="AV201" s="3"/>
      <c r="AW201" s="10">
        <f ca="1">IF(Table2[[#This Row],[Residence]]="East Legon",1,0)</f>
        <v>0</v>
      </c>
      <c r="AX201" s="8">
        <f ca="1">IF(Table2[[#This Row],[Residence]]="Trasaco",1,0)</f>
        <v>0</v>
      </c>
      <c r="AY201" s="2">
        <f ca="1">IF(Table2[[#This Row],[Residence]]="North Legon",1,0)</f>
        <v>0</v>
      </c>
      <c r="AZ201" s="2">
        <f ca="1">IF(Table2[[#This Row],[Residence]]="Tema",1,0)</f>
        <v>0</v>
      </c>
      <c r="BA201" s="2">
        <f ca="1">IF(Table2[[#This Row],[Residence]]="Spintex",1,0)</f>
        <v>0</v>
      </c>
      <c r="BB201" s="2">
        <f ca="1">IF(Table2[[#This Row],[Residence]]="Airport Hills",1,0)</f>
        <v>0</v>
      </c>
      <c r="BC201" s="2">
        <f ca="1">IF(Table2[[#This Row],[Residence]]="Oyarifa",1,0)</f>
        <v>0</v>
      </c>
      <c r="BD201" s="2">
        <f ca="1">IF(Table2[[#This Row],[Residence]]="Prampram",1,0)</f>
        <v>0</v>
      </c>
      <c r="BE201" s="2">
        <f ca="1">IF(Table2[[#This Row],[Residence]]="Tse-Addo",1,0)</f>
        <v>0</v>
      </c>
      <c r="BF201" s="2">
        <f ca="1">IF(Table2[[#This Row],[Residence]]="Osu",1,0)</f>
        <v>1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3"/>
      <c r="BR201" s="20">
        <f ca="1">Table2[[#This Row],[Cars Value]]/Table2[[#This Row],[Cars]]</f>
        <v>31426.992683119886</v>
      </c>
      <c r="BS201" s="3"/>
      <c r="BT201" s="1">
        <f ca="1">IF(Table2[[#This Row],[Value of Debts]]&gt;$BU$6,1,0)</f>
        <v>1</v>
      </c>
      <c r="BU201" s="2"/>
      <c r="BV201" s="2"/>
      <c r="BW201" s="3"/>
    </row>
    <row r="202" spans="1:75" x14ac:dyDescent="0.25">
      <c r="A202">
        <f t="shared" ca="1" si="65"/>
        <v>1</v>
      </c>
      <c r="B202" t="str">
        <f t="shared" ca="1" si="66"/>
        <v>Male</v>
      </c>
      <c r="C202">
        <f t="shared" ca="1" si="67"/>
        <v>25</v>
      </c>
      <c r="D202">
        <f t="shared" ca="1" si="68"/>
        <v>4</v>
      </c>
      <c r="E202" t="str">
        <f ca="1">_xll.XLOOKUP(D202,$Y$8:$Y$13,$Z$8:$Z$13)</f>
        <v>IT</v>
      </c>
      <c r="F202">
        <f t="shared" ca="1" si="69"/>
        <v>3</v>
      </c>
      <c r="G202" t="str">
        <f ca="1">_xll.XLOOKUP(F202,$AA$8:$AA$12,$AB$8:$AB$12)</f>
        <v>University</v>
      </c>
      <c r="H202">
        <f t="shared" ca="1" si="63"/>
        <v>3</v>
      </c>
      <c r="I202">
        <f t="shared" ca="1" si="64"/>
        <v>1</v>
      </c>
      <c r="J202">
        <f t="shared" ca="1" si="70"/>
        <v>31767</v>
      </c>
      <c r="K202">
        <f t="shared" ca="1" si="71"/>
        <v>9</v>
      </c>
      <c r="L202" t="str">
        <f ca="1">_xll.XLOOKUP(K202,$AC$8:$AC$17,$AD$8:$AD$17)</f>
        <v>Prampram</v>
      </c>
      <c r="M202">
        <f t="shared" ca="1" si="56"/>
        <v>158835</v>
      </c>
      <c r="N202" s="7">
        <f t="shared" ca="1" si="72"/>
        <v>144025.85238089171</v>
      </c>
      <c r="O202" s="7">
        <f t="shared" ca="1" si="57"/>
        <v>2239.8396703410281</v>
      </c>
      <c r="P202">
        <f t="shared" ca="1" si="73"/>
        <v>1349</v>
      </c>
      <c r="Q202" s="7">
        <f t="shared" ca="1" si="58"/>
        <v>3878.1846890213701</v>
      </c>
      <c r="R202">
        <f t="shared" ca="1" si="59"/>
        <v>29526.638888434725</v>
      </c>
      <c r="S202" s="7">
        <f t="shared" ca="1" si="60"/>
        <v>190601.47855877574</v>
      </c>
      <c r="T202" s="7">
        <f t="shared" ca="1" si="61"/>
        <v>149253.03706991309</v>
      </c>
      <c r="U202" s="7">
        <f t="shared" ca="1" si="62"/>
        <v>41348.441488862649</v>
      </c>
      <c r="X202" s="1"/>
      <c r="Y202" s="2"/>
      <c r="Z202" s="2"/>
      <c r="AA202" s="2"/>
      <c r="AB202" s="2"/>
      <c r="AC202" s="2"/>
      <c r="AD202" s="2"/>
      <c r="AE202" s="2">
        <f ca="1">IF(Table2[[#This Row],[Gender]]="Male",1,0)</f>
        <v>1</v>
      </c>
      <c r="AF202" s="2">
        <f ca="1">IF(Table2[[#This Row],[Gender]]="Female",1,0)</f>
        <v>0</v>
      </c>
      <c r="AG202" s="2"/>
      <c r="AH202" s="2"/>
      <c r="AI202" s="3"/>
      <c r="AK202" s="1">
        <f ca="1">IF(Table2[[#This Row],[Field of Work]]="Teaching",1,0)</f>
        <v>0</v>
      </c>
      <c r="AL202" s="2">
        <f ca="1">IF(Table2[[#This Row],[Field of Work]]="Agriculture",1,0)</f>
        <v>0</v>
      </c>
      <c r="AM202" s="2">
        <f ca="1">IF(Table2[[#This Row],[Field of Work]]="IT",1,0)</f>
        <v>1</v>
      </c>
      <c r="AN202" s="2">
        <f ca="1">IF(Table2[[#This Row],[Field of Work]]="Construction",1,0)</f>
        <v>0</v>
      </c>
      <c r="AO202" s="2">
        <f ca="1">IF(Table2[[#This Row],[Field of Work]]="Health",1,0)</f>
        <v>0</v>
      </c>
      <c r="AP202" s="2">
        <f ca="1">IF(Table2[[#This Row],[Field of Work]]="General work",1,0)</f>
        <v>0</v>
      </c>
      <c r="AQ202" s="2"/>
      <c r="AR202" s="2"/>
      <c r="AS202" s="2"/>
      <c r="AT202" s="2"/>
      <c r="AU202" s="2"/>
      <c r="AV202" s="3"/>
      <c r="AW202" s="10">
        <f ca="1">IF(Table2[[#This Row],[Residence]]="East Legon",1,0)</f>
        <v>0</v>
      </c>
      <c r="AX202" s="8">
        <f ca="1">IF(Table2[[#This Row],[Residence]]="Trasaco",1,0)</f>
        <v>0</v>
      </c>
      <c r="AY202" s="2">
        <f ca="1">IF(Table2[[#This Row],[Residence]]="North Legon",1,0)</f>
        <v>0</v>
      </c>
      <c r="AZ202" s="2">
        <f ca="1">IF(Table2[[#This Row],[Residence]]="Tema",1,0)</f>
        <v>0</v>
      </c>
      <c r="BA202" s="2">
        <f ca="1">IF(Table2[[#This Row],[Residence]]="Spintex",1,0)</f>
        <v>0</v>
      </c>
      <c r="BB202" s="2">
        <f ca="1">IF(Table2[[#This Row],[Residence]]="Airport Hills",1,0)</f>
        <v>0</v>
      </c>
      <c r="BC202" s="2">
        <f ca="1">IF(Table2[[#This Row],[Residence]]="Oyarifa",1,0)</f>
        <v>0</v>
      </c>
      <c r="BD202" s="2">
        <f ca="1">IF(Table2[[#This Row],[Residence]]="Prampram",1,0)</f>
        <v>1</v>
      </c>
      <c r="BE202" s="2">
        <f ca="1">IF(Table2[[#This Row],[Residence]]="Tse-Addo",1,0)</f>
        <v>0</v>
      </c>
      <c r="BF202" s="2">
        <f ca="1">IF(Table2[[#This Row],[Residence]]="Osu",1,0)</f>
        <v>0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3"/>
      <c r="BR202" s="20">
        <f ca="1">Table2[[#This Row],[Cars Value]]/Table2[[#This Row],[Cars]]</f>
        <v>2239.8396703410281</v>
      </c>
      <c r="BS202" s="3"/>
      <c r="BT202" s="1">
        <f ca="1">IF(Table2[[#This Row],[Value of Debts]]&gt;$BU$6,1,0)</f>
        <v>1</v>
      </c>
      <c r="BU202" s="2"/>
      <c r="BV202" s="2"/>
      <c r="BW202" s="3"/>
    </row>
    <row r="203" spans="1:75" x14ac:dyDescent="0.25">
      <c r="A203">
        <f t="shared" ca="1" si="65"/>
        <v>2</v>
      </c>
      <c r="B203" t="str">
        <f t="shared" ca="1" si="66"/>
        <v>Female</v>
      </c>
      <c r="C203">
        <f t="shared" ca="1" si="67"/>
        <v>35</v>
      </c>
      <c r="D203">
        <f t="shared" ca="1" si="68"/>
        <v>2</v>
      </c>
      <c r="E203" t="str">
        <f ca="1">_xll.XLOOKUP(D203,$Y$8:$Y$13,$Z$8:$Z$13)</f>
        <v>Construction</v>
      </c>
      <c r="F203">
        <f t="shared" ca="1" si="69"/>
        <v>5</v>
      </c>
      <c r="G203" t="str">
        <f ca="1">_xll.XLOOKUP(F203,$AA$8:$AA$12,$AB$8:$AB$12)</f>
        <v>Other</v>
      </c>
      <c r="H203">
        <f t="shared" ca="1" si="63"/>
        <v>0</v>
      </c>
      <c r="I203">
        <f t="shared" ca="1" si="64"/>
        <v>2</v>
      </c>
      <c r="J203">
        <f t="shared" ca="1" si="70"/>
        <v>49009</v>
      </c>
      <c r="K203">
        <f t="shared" ca="1" si="71"/>
        <v>6</v>
      </c>
      <c r="L203" t="str">
        <f ca="1">_xll.XLOOKUP(K203,$AC$8:$AC$17,$AD$8:$AD$17)</f>
        <v>Tse-Addo</v>
      </c>
      <c r="M203">
        <f t="shared" ca="1" si="56"/>
        <v>196036</v>
      </c>
      <c r="N203" s="7">
        <f t="shared" ca="1" si="72"/>
        <v>49650.958993277673</v>
      </c>
      <c r="O203" s="7">
        <f t="shared" ca="1" si="57"/>
        <v>86365.432051411233</v>
      </c>
      <c r="P203">
        <f t="shared" ca="1" si="73"/>
        <v>52372</v>
      </c>
      <c r="Q203" s="7">
        <f t="shared" ca="1" si="58"/>
        <v>59297.253315876034</v>
      </c>
      <c r="R203">
        <f t="shared" ca="1" si="59"/>
        <v>36193.845293890095</v>
      </c>
      <c r="S203" s="7">
        <f t="shared" ca="1" si="60"/>
        <v>318595.27734530135</v>
      </c>
      <c r="T203" s="7">
        <f t="shared" ca="1" si="61"/>
        <v>161320.21230915369</v>
      </c>
      <c r="U203" s="7">
        <f t="shared" ca="1" si="62"/>
        <v>157275.06503614766</v>
      </c>
      <c r="X203" s="1"/>
      <c r="Y203" s="2"/>
      <c r="Z203" s="2"/>
      <c r="AA203" s="2"/>
      <c r="AB203" s="2"/>
      <c r="AC203" s="2"/>
      <c r="AD203" s="2"/>
      <c r="AE203" s="2">
        <f ca="1">IF(Table2[[#This Row],[Gender]]="Male",1,0)</f>
        <v>0</v>
      </c>
      <c r="AF203" s="2">
        <f ca="1">IF(Table2[[#This Row],[Gender]]="Female",1,0)</f>
        <v>1</v>
      </c>
      <c r="AG203" s="2"/>
      <c r="AH203" s="2"/>
      <c r="AI203" s="3"/>
      <c r="AK203" s="1">
        <f ca="1">IF(Table2[[#This Row],[Field of Work]]="Teaching",1,0)</f>
        <v>0</v>
      </c>
      <c r="AL203" s="2">
        <f ca="1">IF(Table2[[#This Row],[Field of Work]]="Agriculture",1,0)</f>
        <v>0</v>
      </c>
      <c r="AM203" s="2">
        <f ca="1">IF(Table2[[#This Row],[Field of Work]]="IT",1,0)</f>
        <v>0</v>
      </c>
      <c r="AN203" s="2">
        <f ca="1">IF(Table2[[#This Row],[Field of Work]]="Construction",1,0)</f>
        <v>1</v>
      </c>
      <c r="AO203" s="2">
        <f ca="1">IF(Table2[[#This Row],[Field of Work]]="Health",1,0)</f>
        <v>0</v>
      </c>
      <c r="AP203" s="2">
        <f ca="1">IF(Table2[[#This Row],[Field of Work]]="General work",1,0)</f>
        <v>0</v>
      </c>
      <c r="AQ203" s="2"/>
      <c r="AR203" s="2"/>
      <c r="AS203" s="2"/>
      <c r="AT203" s="2"/>
      <c r="AU203" s="2"/>
      <c r="AV203" s="3"/>
      <c r="AW203" s="10">
        <f ca="1">IF(Table2[[#This Row],[Residence]]="East Legon",1,0)</f>
        <v>0</v>
      </c>
      <c r="AX203" s="8">
        <f ca="1">IF(Table2[[#This Row],[Residence]]="Trasaco",1,0)</f>
        <v>0</v>
      </c>
      <c r="AY203" s="2">
        <f ca="1">IF(Table2[[#This Row],[Residence]]="North Legon",1,0)</f>
        <v>0</v>
      </c>
      <c r="AZ203" s="2">
        <f ca="1">IF(Table2[[#This Row],[Residence]]="Tema",1,0)</f>
        <v>0</v>
      </c>
      <c r="BA203" s="2">
        <f ca="1">IF(Table2[[#This Row],[Residence]]="Spintex",1,0)</f>
        <v>0</v>
      </c>
      <c r="BB203" s="2">
        <f ca="1">IF(Table2[[#This Row],[Residence]]="Airport Hills",1,0)</f>
        <v>0</v>
      </c>
      <c r="BC203" s="2">
        <f ca="1">IF(Table2[[#This Row],[Residence]]="Oyarifa",1,0)</f>
        <v>0</v>
      </c>
      <c r="BD203" s="2">
        <f ca="1">IF(Table2[[#This Row],[Residence]]="Prampram",1,0)</f>
        <v>0</v>
      </c>
      <c r="BE203" s="2">
        <f ca="1">IF(Table2[[#This Row],[Residence]]="Tse-Addo",1,0)</f>
        <v>1</v>
      </c>
      <c r="BF203" s="2">
        <f ca="1">IF(Table2[[#This Row],[Residence]]="Osu",1,0)</f>
        <v>0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3"/>
      <c r="BR203" s="20">
        <f ca="1">Table2[[#This Row],[Cars Value]]/Table2[[#This Row],[Cars]]</f>
        <v>43182.716025705617</v>
      </c>
      <c r="BS203" s="3"/>
      <c r="BT203" s="1">
        <f ca="1">IF(Table2[[#This Row],[Value of Debts]]&gt;$BU$6,1,0)</f>
        <v>1</v>
      </c>
      <c r="BU203" s="2"/>
      <c r="BV203" s="2"/>
      <c r="BW203" s="3"/>
    </row>
    <row r="204" spans="1:75" x14ac:dyDescent="0.25">
      <c r="A204">
        <f t="shared" ca="1" si="65"/>
        <v>1</v>
      </c>
      <c r="B204" t="str">
        <f t="shared" ca="1" si="66"/>
        <v>Male</v>
      </c>
      <c r="C204">
        <f t="shared" ca="1" si="67"/>
        <v>29</v>
      </c>
      <c r="D204">
        <f t="shared" ca="1" si="68"/>
        <v>4</v>
      </c>
      <c r="E204" t="str">
        <f ca="1">_xll.XLOOKUP(D204,$Y$8:$Y$13,$Z$8:$Z$13)</f>
        <v>IT</v>
      </c>
      <c r="F204">
        <f t="shared" ca="1" si="69"/>
        <v>5</v>
      </c>
      <c r="G204" t="str">
        <f ca="1">_xll.XLOOKUP(F204,$AA$8:$AA$12,$AB$8:$AB$12)</f>
        <v>Other</v>
      </c>
      <c r="H204">
        <f t="shared" ca="1" si="63"/>
        <v>1</v>
      </c>
      <c r="I204">
        <f t="shared" ca="1" si="64"/>
        <v>4</v>
      </c>
      <c r="J204">
        <f t="shared" ca="1" si="70"/>
        <v>54102</v>
      </c>
      <c r="K204">
        <f t="shared" ca="1" si="71"/>
        <v>2</v>
      </c>
      <c r="L204" t="str">
        <f ca="1">_xll.XLOOKUP(K204,$AC$8:$AC$17,$AD$8:$AD$17)</f>
        <v>Trasaco</v>
      </c>
      <c r="M204">
        <f t="shared" ca="1" si="56"/>
        <v>162306</v>
      </c>
      <c r="N204" s="7">
        <f t="shared" ca="1" si="72"/>
        <v>99603.937145298682</v>
      </c>
      <c r="O204" s="7">
        <f t="shared" ca="1" si="57"/>
        <v>70189.020000962366</v>
      </c>
      <c r="P204">
        <f t="shared" ca="1" si="73"/>
        <v>16077</v>
      </c>
      <c r="Q204" s="7">
        <f t="shared" ca="1" si="58"/>
        <v>48730.833224406582</v>
      </c>
      <c r="R204">
        <f t="shared" ca="1" si="59"/>
        <v>67925.340500463135</v>
      </c>
      <c r="S204" s="7">
        <f t="shared" ca="1" si="60"/>
        <v>300420.36050142552</v>
      </c>
      <c r="T204" s="7">
        <f t="shared" ca="1" si="61"/>
        <v>164411.77036970528</v>
      </c>
      <c r="U204" s="7">
        <f t="shared" ca="1" si="62"/>
        <v>136008.59013172024</v>
      </c>
      <c r="X204" s="1"/>
      <c r="Y204" s="2"/>
      <c r="Z204" s="2"/>
      <c r="AA204" s="2"/>
      <c r="AB204" s="2"/>
      <c r="AC204" s="2"/>
      <c r="AD204" s="2"/>
      <c r="AE204" s="2">
        <f ca="1">IF(Table2[[#This Row],[Gender]]="Male",1,0)</f>
        <v>1</v>
      </c>
      <c r="AF204" s="2">
        <f ca="1">IF(Table2[[#This Row],[Gender]]="Female",1,0)</f>
        <v>0</v>
      </c>
      <c r="AG204" s="2"/>
      <c r="AH204" s="2"/>
      <c r="AI204" s="3"/>
      <c r="AK204" s="1">
        <f ca="1">IF(Table2[[#This Row],[Field of Work]]="Teaching",1,0)</f>
        <v>0</v>
      </c>
      <c r="AL204" s="2">
        <f ca="1">IF(Table2[[#This Row],[Field of Work]]="Agriculture",1,0)</f>
        <v>0</v>
      </c>
      <c r="AM204" s="2">
        <f ca="1">IF(Table2[[#This Row],[Field of Work]]="IT",1,0)</f>
        <v>1</v>
      </c>
      <c r="AN204" s="2">
        <f ca="1">IF(Table2[[#This Row],[Field of Work]]="Construction",1,0)</f>
        <v>0</v>
      </c>
      <c r="AO204" s="2">
        <f ca="1">IF(Table2[[#This Row],[Field of Work]]="Health",1,0)</f>
        <v>0</v>
      </c>
      <c r="AP204" s="2">
        <f ca="1">IF(Table2[[#This Row],[Field of Work]]="General work",1,0)</f>
        <v>0</v>
      </c>
      <c r="AQ204" s="2"/>
      <c r="AR204" s="2"/>
      <c r="AS204" s="2"/>
      <c r="AT204" s="2"/>
      <c r="AU204" s="2"/>
      <c r="AV204" s="3"/>
      <c r="AW204" s="10">
        <f ca="1">IF(Table2[[#This Row],[Residence]]="East Legon",1,0)</f>
        <v>0</v>
      </c>
      <c r="AX204" s="8">
        <f ca="1">IF(Table2[[#This Row],[Residence]]="Trasaco",1,0)</f>
        <v>1</v>
      </c>
      <c r="AY204" s="2">
        <f ca="1">IF(Table2[[#This Row],[Residence]]="North Legon",1,0)</f>
        <v>0</v>
      </c>
      <c r="AZ204" s="2">
        <f ca="1">IF(Table2[[#This Row],[Residence]]="Tema",1,0)</f>
        <v>0</v>
      </c>
      <c r="BA204" s="2">
        <f ca="1">IF(Table2[[#This Row],[Residence]]="Spintex",1,0)</f>
        <v>0</v>
      </c>
      <c r="BB204" s="2">
        <f ca="1">IF(Table2[[#This Row],[Residence]]="Airport Hills",1,0)</f>
        <v>0</v>
      </c>
      <c r="BC204" s="2">
        <f ca="1">IF(Table2[[#This Row],[Residence]]="Oyarifa",1,0)</f>
        <v>0</v>
      </c>
      <c r="BD204" s="2">
        <f ca="1">IF(Table2[[#This Row],[Residence]]="Prampram",1,0)</f>
        <v>0</v>
      </c>
      <c r="BE204" s="2">
        <f ca="1">IF(Table2[[#This Row],[Residence]]="Tse-Addo",1,0)</f>
        <v>0</v>
      </c>
      <c r="BF204" s="2">
        <f ca="1">IF(Table2[[#This Row],[Residence]]="Osu",1,0)</f>
        <v>0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3"/>
      <c r="BR204" s="20">
        <f ca="1">Table2[[#This Row],[Cars Value]]/Table2[[#This Row],[Cars]]</f>
        <v>17547.255000240591</v>
      </c>
      <c r="BS204" s="3"/>
      <c r="BT204" s="1">
        <f ca="1">IF(Table2[[#This Row],[Value of Debts]]&gt;$BU$6,1,0)</f>
        <v>1</v>
      </c>
      <c r="BU204" s="2"/>
      <c r="BV204" s="2"/>
      <c r="BW204" s="3"/>
    </row>
    <row r="205" spans="1:75" x14ac:dyDescent="0.25">
      <c r="A205">
        <f t="shared" ca="1" si="65"/>
        <v>2</v>
      </c>
      <c r="B205" t="str">
        <f t="shared" ca="1" si="66"/>
        <v>Female</v>
      </c>
      <c r="C205">
        <f t="shared" ca="1" si="67"/>
        <v>50</v>
      </c>
      <c r="D205">
        <f t="shared" ca="1" si="68"/>
        <v>4</v>
      </c>
      <c r="E205" t="str">
        <f ca="1">_xll.XLOOKUP(D205,$Y$8:$Y$13,$Z$8:$Z$13)</f>
        <v>IT</v>
      </c>
      <c r="F205">
        <f t="shared" ca="1" si="69"/>
        <v>1</v>
      </c>
      <c r="G205" t="str">
        <f ca="1">_xll.XLOOKUP(F205,$AA$8:$AA$12,$AB$8:$AB$12)</f>
        <v>Highschool</v>
      </c>
      <c r="H205">
        <f t="shared" ca="1" si="63"/>
        <v>4</v>
      </c>
      <c r="I205">
        <f t="shared" ca="1" si="64"/>
        <v>1</v>
      </c>
      <c r="J205">
        <f t="shared" ca="1" si="70"/>
        <v>41789</v>
      </c>
      <c r="K205">
        <f t="shared" ca="1" si="71"/>
        <v>6</v>
      </c>
      <c r="L205" t="str">
        <f ca="1">_xll.XLOOKUP(K205,$AC$8:$AC$17,$AD$8:$AD$17)</f>
        <v>Tse-Addo</v>
      </c>
      <c r="M205">
        <f t="shared" ca="1" si="56"/>
        <v>208945</v>
      </c>
      <c r="N205" s="7">
        <f t="shared" ca="1" si="72"/>
        <v>180659.85656862587</v>
      </c>
      <c r="O205" s="7">
        <f t="shared" ca="1" si="57"/>
        <v>34884.660769995789</v>
      </c>
      <c r="P205">
        <f t="shared" ca="1" si="73"/>
        <v>34773</v>
      </c>
      <c r="Q205" s="7">
        <f t="shared" ca="1" si="58"/>
        <v>6305.2570667280861</v>
      </c>
      <c r="R205">
        <f t="shared" ca="1" si="59"/>
        <v>33595.521655021759</v>
      </c>
      <c r="S205" s="7">
        <f t="shared" ca="1" si="60"/>
        <v>277425.18242501759</v>
      </c>
      <c r="T205" s="7">
        <f t="shared" ca="1" si="61"/>
        <v>221738.11363535395</v>
      </c>
      <c r="U205" s="7">
        <f t="shared" ca="1" si="62"/>
        <v>55687.068789663637</v>
      </c>
      <c r="X205" s="1"/>
      <c r="Y205" s="2"/>
      <c r="Z205" s="2"/>
      <c r="AA205" s="2"/>
      <c r="AB205" s="2"/>
      <c r="AC205" s="2"/>
      <c r="AD205" s="2"/>
      <c r="AE205" s="2">
        <f ca="1">IF(Table2[[#This Row],[Gender]]="Male",1,0)</f>
        <v>0</v>
      </c>
      <c r="AF205" s="2">
        <f ca="1">IF(Table2[[#This Row],[Gender]]="Female",1,0)</f>
        <v>1</v>
      </c>
      <c r="AG205" s="2"/>
      <c r="AH205" s="2"/>
      <c r="AI205" s="3"/>
      <c r="AK205" s="1">
        <f ca="1">IF(Table2[[#This Row],[Field of Work]]="Teaching",1,0)</f>
        <v>0</v>
      </c>
      <c r="AL205" s="2">
        <f ca="1">IF(Table2[[#This Row],[Field of Work]]="Agriculture",1,0)</f>
        <v>0</v>
      </c>
      <c r="AM205" s="2">
        <f ca="1">IF(Table2[[#This Row],[Field of Work]]="IT",1,0)</f>
        <v>1</v>
      </c>
      <c r="AN205" s="2">
        <f ca="1">IF(Table2[[#This Row],[Field of Work]]="Construction",1,0)</f>
        <v>0</v>
      </c>
      <c r="AO205" s="2">
        <f ca="1">IF(Table2[[#This Row],[Field of Work]]="Health",1,0)</f>
        <v>0</v>
      </c>
      <c r="AP205" s="2">
        <f ca="1">IF(Table2[[#This Row],[Field of Work]]="General work",1,0)</f>
        <v>0</v>
      </c>
      <c r="AQ205" s="2"/>
      <c r="AR205" s="2"/>
      <c r="AS205" s="2"/>
      <c r="AT205" s="2"/>
      <c r="AU205" s="2"/>
      <c r="AV205" s="3"/>
      <c r="AW205" s="10">
        <f ca="1">IF(Table2[[#This Row],[Residence]]="East Legon",1,0)</f>
        <v>0</v>
      </c>
      <c r="AX205" s="8">
        <f ca="1">IF(Table2[[#This Row],[Residence]]="Trasaco",1,0)</f>
        <v>0</v>
      </c>
      <c r="AY205" s="2">
        <f ca="1">IF(Table2[[#This Row],[Residence]]="North Legon",1,0)</f>
        <v>0</v>
      </c>
      <c r="AZ205" s="2">
        <f ca="1">IF(Table2[[#This Row],[Residence]]="Tema",1,0)</f>
        <v>0</v>
      </c>
      <c r="BA205" s="2">
        <f ca="1">IF(Table2[[#This Row],[Residence]]="Spintex",1,0)</f>
        <v>0</v>
      </c>
      <c r="BB205" s="2">
        <f ca="1">IF(Table2[[#This Row],[Residence]]="Airport Hills",1,0)</f>
        <v>0</v>
      </c>
      <c r="BC205" s="2">
        <f ca="1">IF(Table2[[#This Row],[Residence]]="Oyarifa",1,0)</f>
        <v>0</v>
      </c>
      <c r="BD205" s="2">
        <f ca="1">IF(Table2[[#This Row],[Residence]]="Prampram",1,0)</f>
        <v>0</v>
      </c>
      <c r="BE205" s="2">
        <f ca="1">IF(Table2[[#This Row],[Residence]]="Tse-Addo",1,0)</f>
        <v>1</v>
      </c>
      <c r="BF205" s="2">
        <f ca="1">IF(Table2[[#This Row],[Residence]]="Osu",1,0)</f>
        <v>0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3"/>
      <c r="BR205" s="20">
        <f ca="1">Table2[[#This Row],[Cars Value]]/Table2[[#This Row],[Cars]]</f>
        <v>34884.660769995789</v>
      </c>
      <c r="BS205" s="3"/>
      <c r="BT205" s="1">
        <f ca="1">IF(Table2[[#This Row],[Value of Debts]]&gt;$BU$6,1,0)</f>
        <v>1</v>
      </c>
      <c r="BU205" s="2"/>
      <c r="BV205" s="2"/>
      <c r="BW205" s="3"/>
    </row>
    <row r="206" spans="1:75" x14ac:dyDescent="0.25">
      <c r="A206">
        <f t="shared" ca="1" si="65"/>
        <v>1</v>
      </c>
      <c r="B206" t="str">
        <f t="shared" ca="1" si="66"/>
        <v>Male</v>
      </c>
      <c r="C206">
        <f t="shared" ca="1" si="67"/>
        <v>42</v>
      </c>
      <c r="D206">
        <f t="shared" ca="1" si="68"/>
        <v>4</v>
      </c>
      <c r="E206" t="str">
        <f ca="1">_xll.XLOOKUP(D206,$Y$8:$Y$13,$Z$8:$Z$13)</f>
        <v>IT</v>
      </c>
      <c r="F206">
        <f t="shared" ca="1" si="69"/>
        <v>1</v>
      </c>
      <c r="G206" t="str">
        <f ca="1">_xll.XLOOKUP(F206,$AA$8:$AA$12,$AB$8:$AB$12)</f>
        <v>Highschool</v>
      </c>
      <c r="H206">
        <f t="shared" ca="1" si="63"/>
        <v>1</v>
      </c>
      <c r="I206">
        <f t="shared" ca="1" si="64"/>
        <v>4</v>
      </c>
      <c r="J206">
        <f t="shared" ca="1" si="70"/>
        <v>87654</v>
      </c>
      <c r="K206">
        <f t="shared" ca="1" si="71"/>
        <v>8</v>
      </c>
      <c r="L206" t="str">
        <f ca="1">_xll.XLOOKUP(K206,$AC$8:$AC$17,$AD$8:$AD$17)</f>
        <v>Oyarifa</v>
      </c>
      <c r="M206">
        <f t="shared" ref="M206:M269" ca="1" si="74">J206*RANDBETWEEN(3,6)</f>
        <v>525924</v>
      </c>
      <c r="N206" s="7">
        <f t="shared" ca="1" si="72"/>
        <v>209652.03134534325</v>
      </c>
      <c r="O206" s="7">
        <f t="shared" ref="O206:O269" ca="1" si="75">I206*RAND()*J206</f>
        <v>141848.28292979838</v>
      </c>
      <c r="P206">
        <f t="shared" ca="1" si="73"/>
        <v>114711</v>
      </c>
      <c r="Q206" s="7">
        <f t="shared" ref="Q206:Q269" ca="1" si="76">RAND()*J206*2</f>
        <v>108353.72931680534</v>
      </c>
      <c r="R206">
        <f t="shared" ref="R206:R269" ca="1" si="77">RAND()*J206*1.5</f>
        <v>27102.07361421765</v>
      </c>
      <c r="S206" s="7">
        <f t="shared" ref="S206:S269" ca="1" si="78">M206+O206+R206</f>
        <v>694874.35654401605</v>
      </c>
      <c r="T206" s="7">
        <f t="shared" ref="T206:T269" ca="1" si="79">N206+P206+Q206</f>
        <v>432716.76066214859</v>
      </c>
      <c r="U206" s="7">
        <f t="shared" ref="U206:U269" ca="1" si="80">S206-T206</f>
        <v>262157.59588186746</v>
      </c>
      <c r="X206" s="1"/>
      <c r="Y206" s="2"/>
      <c r="Z206" s="2"/>
      <c r="AA206" s="2"/>
      <c r="AB206" s="2"/>
      <c r="AC206" s="2"/>
      <c r="AD206" s="2"/>
      <c r="AE206" s="2">
        <f ca="1">IF(Table2[[#This Row],[Gender]]="Male",1,0)</f>
        <v>1</v>
      </c>
      <c r="AF206" s="2">
        <f ca="1">IF(Table2[[#This Row],[Gender]]="Female",1,0)</f>
        <v>0</v>
      </c>
      <c r="AG206" s="2"/>
      <c r="AH206" s="2"/>
      <c r="AI206" s="3"/>
      <c r="AK206" s="1">
        <f ca="1">IF(Table2[[#This Row],[Field of Work]]="Teaching",1,0)</f>
        <v>0</v>
      </c>
      <c r="AL206" s="2">
        <f ca="1">IF(Table2[[#This Row],[Field of Work]]="Agriculture",1,0)</f>
        <v>0</v>
      </c>
      <c r="AM206" s="2">
        <f ca="1">IF(Table2[[#This Row],[Field of Work]]="IT",1,0)</f>
        <v>1</v>
      </c>
      <c r="AN206" s="2">
        <f ca="1">IF(Table2[[#This Row],[Field of Work]]="Construction",1,0)</f>
        <v>0</v>
      </c>
      <c r="AO206" s="2">
        <f ca="1">IF(Table2[[#This Row],[Field of Work]]="Health",1,0)</f>
        <v>0</v>
      </c>
      <c r="AP206" s="2">
        <f ca="1">IF(Table2[[#This Row],[Field of Work]]="General work",1,0)</f>
        <v>0</v>
      </c>
      <c r="AQ206" s="2"/>
      <c r="AR206" s="2"/>
      <c r="AS206" s="2"/>
      <c r="AT206" s="2"/>
      <c r="AU206" s="2"/>
      <c r="AV206" s="3"/>
      <c r="AW206" s="10">
        <f ca="1">IF(Table2[[#This Row],[Residence]]="East Legon",1,0)</f>
        <v>0</v>
      </c>
      <c r="AX206" s="8">
        <f ca="1">IF(Table2[[#This Row],[Residence]]="Trasaco",1,0)</f>
        <v>0</v>
      </c>
      <c r="AY206" s="2">
        <f ca="1">IF(Table2[[#This Row],[Residence]]="North Legon",1,0)</f>
        <v>0</v>
      </c>
      <c r="AZ206" s="2">
        <f ca="1">IF(Table2[[#This Row],[Residence]]="Tema",1,0)</f>
        <v>0</v>
      </c>
      <c r="BA206" s="2">
        <f ca="1">IF(Table2[[#This Row],[Residence]]="Spintex",1,0)</f>
        <v>0</v>
      </c>
      <c r="BB206" s="2">
        <f ca="1">IF(Table2[[#This Row],[Residence]]="Airport Hills",1,0)</f>
        <v>0</v>
      </c>
      <c r="BC206" s="2">
        <f ca="1">IF(Table2[[#This Row],[Residence]]="Oyarifa",1,0)</f>
        <v>1</v>
      </c>
      <c r="BD206" s="2">
        <f ca="1">IF(Table2[[#This Row],[Residence]]="Prampram",1,0)</f>
        <v>0</v>
      </c>
      <c r="BE206" s="2">
        <f ca="1">IF(Table2[[#This Row],[Residence]]="Tse-Addo",1,0)</f>
        <v>0</v>
      </c>
      <c r="BF206" s="2">
        <f ca="1">IF(Table2[[#This Row],[Residence]]="Osu",1,0)</f>
        <v>0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3"/>
      <c r="BR206" s="20">
        <f ca="1">Table2[[#This Row],[Cars Value]]/Table2[[#This Row],[Cars]]</f>
        <v>35462.070732449596</v>
      </c>
      <c r="BS206" s="3"/>
      <c r="BT206" s="1">
        <f ca="1">IF(Table2[[#This Row],[Value of Debts]]&gt;$BU$6,1,0)</f>
        <v>1</v>
      </c>
      <c r="BU206" s="2"/>
      <c r="BV206" s="2"/>
      <c r="BW206" s="3"/>
    </row>
    <row r="207" spans="1:75" x14ac:dyDescent="0.25">
      <c r="A207">
        <f t="shared" ca="1" si="65"/>
        <v>1</v>
      </c>
      <c r="B207" t="str">
        <f t="shared" ca="1" si="66"/>
        <v>Male</v>
      </c>
      <c r="C207">
        <f t="shared" ca="1" si="67"/>
        <v>33</v>
      </c>
      <c r="D207">
        <f t="shared" ca="1" si="68"/>
        <v>3</v>
      </c>
      <c r="E207" t="str">
        <f ca="1">_xll.XLOOKUP(D207,$Y$8:$Y$13,$Z$8:$Z$13)</f>
        <v>Teaching</v>
      </c>
      <c r="F207">
        <f t="shared" ca="1" si="69"/>
        <v>2</v>
      </c>
      <c r="G207" t="str">
        <f ca="1">_xll.XLOOKUP(F207,$AA$8:$AA$12,$AB$8:$AB$12)</f>
        <v>College</v>
      </c>
      <c r="H207">
        <f t="shared" ca="1" si="63"/>
        <v>0</v>
      </c>
      <c r="I207">
        <f t="shared" ca="1" si="64"/>
        <v>1</v>
      </c>
      <c r="J207">
        <f t="shared" ca="1" si="70"/>
        <v>44118</v>
      </c>
      <c r="K207">
        <f t="shared" ca="1" si="71"/>
        <v>3</v>
      </c>
      <c r="L207" t="str">
        <f ca="1">_xll.XLOOKUP(K207,$AC$8:$AC$17,$AD$8:$AD$17)</f>
        <v>North Legon</v>
      </c>
      <c r="M207">
        <f t="shared" ca="1" si="74"/>
        <v>220590</v>
      </c>
      <c r="N207" s="7">
        <f t="shared" ca="1" si="72"/>
        <v>149950.30717992288</v>
      </c>
      <c r="O207" s="7">
        <f t="shared" ca="1" si="75"/>
        <v>34578.015564130452</v>
      </c>
      <c r="P207">
        <f t="shared" ca="1" si="73"/>
        <v>27076</v>
      </c>
      <c r="Q207" s="7">
        <f t="shared" ca="1" si="76"/>
        <v>77046.32127727539</v>
      </c>
      <c r="R207">
        <f t="shared" ca="1" si="77"/>
        <v>48653.917263127834</v>
      </c>
      <c r="S207" s="7">
        <f t="shared" ca="1" si="78"/>
        <v>303821.93282725825</v>
      </c>
      <c r="T207" s="7">
        <f t="shared" ca="1" si="79"/>
        <v>254072.62845719827</v>
      </c>
      <c r="U207" s="7">
        <f t="shared" ca="1" si="80"/>
        <v>49749.304370059981</v>
      </c>
      <c r="X207" s="1"/>
      <c r="Y207" s="2"/>
      <c r="Z207" s="2"/>
      <c r="AA207" s="2"/>
      <c r="AB207" s="2"/>
      <c r="AC207" s="2"/>
      <c r="AD207" s="2"/>
      <c r="AE207" s="2">
        <f ca="1">IF(Table2[[#This Row],[Gender]]="Male",1,0)</f>
        <v>1</v>
      </c>
      <c r="AF207" s="2">
        <f ca="1">IF(Table2[[#This Row],[Gender]]="Female",1,0)</f>
        <v>0</v>
      </c>
      <c r="AG207" s="2"/>
      <c r="AH207" s="2"/>
      <c r="AI207" s="3"/>
      <c r="AK207" s="1">
        <f ca="1">IF(Table2[[#This Row],[Field of Work]]="Teaching",1,0)</f>
        <v>1</v>
      </c>
      <c r="AL207" s="2">
        <f ca="1">IF(Table2[[#This Row],[Field of Work]]="Agriculture",1,0)</f>
        <v>0</v>
      </c>
      <c r="AM207" s="2">
        <f ca="1">IF(Table2[[#This Row],[Field of Work]]="IT",1,0)</f>
        <v>0</v>
      </c>
      <c r="AN207" s="2">
        <f ca="1">IF(Table2[[#This Row],[Field of Work]]="Construction",1,0)</f>
        <v>0</v>
      </c>
      <c r="AO207" s="2">
        <f ca="1">IF(Table2[[#This Row],[Field of Work]]="Health",1,0)</f>
        <v>0</v>
      </c>
      <c r="AP207" s="2">
        <f ca="1">IF(Table2[[#This Row],[Field of Work]]="General work",1,0)</f>
        <v>0</v>
      </c>
      <c r="AQ207" s="2"/>
      <c r="AR207" s="2"/>
      <c r="AS207" s="2"/>
      <c r="AT207" s="2"/>
      <c r="AU207" s="2"/>
      <c r="AV207" s="3"/>
      <c r="AW207" s="10">
        <f ca="1">IF(Table2[[#This Row],[Residence]]="East Legon",1,0)</f>
        <v>0</v>
      </c>
      <c r="AX207" s="8">
        <f ca="1">IF(Table2[[#This Row],[Residence]]="Trasaco",1,0)</f>
        <v>0</v>
      </c>
      <c r="AY207" s="2">
        <f ca="1">IF(Table2[[#This Row],[Residence]]="North Legon",1,0)</f>
        <v>1</v>
      </c>
      <c r="AZ207" s="2">
        <f ca="1">IF(Table2[[#This Row],[Residence]]="Tema",1,0)</f>
        <v>0</v>
      </c>
      <c r="BA207" s="2">
        <f ca="1">IF(Table2[[#This Row],[Residence]]="Spintex",1,0)</f>
        <v>0</v>
      </c>
      <c r="BB207" s="2">
        <f ca="1">IF(Table2[[#This Row],[Residence]]="Airport Hills",1,0)</f>
        <v>0</v>
      </c>
      <c r="BC207" s="2">
        <f ca="1">IF(Table2[[#This Row],[Residence]]="Oyarifa",1,0)</f>
        <v>0</v>
      </c>
      <c r="BD207" s="2">
        <f ca="1">IF(Table2[[#This Row],[Residence]]="Prampram",1,0)</f>
        <v>0</v>
      </c>
      <c r="BE207" s="2">
        <f ca="1">IF(Table2[[#This Row],[Residence]]="Tse-Addo",1,0)</f>
        <v>0</v>
      </c>
      <c r="BF207" s="2">
        <f ca="1">IF(Table2[[#This Row],[Residence]]="Osu",1,0)</f>
        <v>0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3"/>
      <c r="BR207" s="20">
        <f ca="1">Table2[[#This Row],[Cars Value]]/Table2[[#This Row],[Cars]]</f>
        <v>34578.015564130452</v>
      </c>
      <c r="BS207" s="3"/>
      <c r="BT207" s="1">
        <f ca="1">IF(Table2[[#This Row],[Value of Debts]]&gt;$BU$6,1,0)</f>
        <v>1</v>
      </c>
      <c r="BU207" s="2"/>
      <c r="BV207" s="2"/>
      <c r="BW207" s="3"/>
    </row>
    <row r="208" spans="1:75" x14ac:dyDescent="0.25">
      <c r="A208">
        <f t="shared" ca="1" si="65"/>
        <v>1</v>
      </c>
      <c r="B208" t="str">
        <f t="shared" ca="1" si="66"/>
        <v>Male</v>
      </c>
      <c r="C208">
        <f t="shared" ca="1" si="67"/>
        <v>41</v>
      </c>
      <c r="D208">
        <f t="shared" ca="1" si="68"/>
        <v>5</v>
      </c>
      <c r="E208" t="str">
        <f ca="1">_xll.XLOOKUP(D208,$Y$8:$Y$13,$Z$8:$Z$13)</f>
        <v>General work</v>
      </c>
      <c r="F208">
        <f t="shared" ca="1" si="69"/>
        <v>1</v>
      </c>
      <c r="G208" t="str">
        <f ca="1">_xll.XLOOKUP(F208,$AA$8:$AA$12,$AB$8:$AB$12)</f>
        <v>Highschool</v>
      </c>
      <c r="H208">
        <f t="shared" ca="1" si="63"/>
        <v>1</v>
      </c>
      <c r="I208">
        <f t="shared" ca="1" si="64"/>
        <v>2</v>
      </c>
      <c r="J208">
        <f t="shared" ca="1" si="70"/>
        <v>44822</v>
      </c>
      <c r="K208">
        <f t="shared" ca="1" si="71"/>
        <v>5</v>
      </c>
      <c r="L208" t="str">
        <f ca="1">_xll.XLOOKUP(K208,$AC$8:$AC$17,$AD$8:$AD$17)</f>
        <v>Airport Hills</v>
      </c>
      <c r="M208">
        <f t="shared" ca="1" si="74"/>
        <v>179288</v>
      </c>
      <c r="N208" s="7">
        <f t="shared" ca="1" si="72"/>
        <v>94802.683471479948</v>
      </c>
      <c r="O208" s="7">
        <f t="shared" ca="1" si="75"/>
        <v>66906.15934528393</v>
      </c>
      <c r="P208">
        <f t="shared" ca="1" si="73"/>
        <v>27587</v>
      </c>
      <c r="Q208" s="7">
        <f t="shared" ca="1" si="76"/>
        <v>12862.325749939169</v>
      </c>
      <c r="R208">
        <f t="shared" ca="1" si="77"/>
        <v>25240.291225658941</v>
      </c>
      <c r="S208" s="7">
        <f t="shared" ca="1" si="78"/>
        <v>271434.45057094289</v>
      </c>
      <c r="T208" s="7">
        <f t="shared" ca="1" si="79"/>
        <v>135252.00922141911</v>
      </c>
      <c r="U208" s="7">
        <f t="shared" ca="1" si="80"/>
        <v>136182.44134952378</v>
      </c>
      <c r="X208" s="1"/>
      <c r="Y208" s="2"/>
      <c r="Z208" s="2"/>
      <c r="AA208" s="2"/>
      <c r="AB208" s="2"/>
      <c r="AC208" s="2"/>
      <c r="AD208" s="2"/>
      <c r="AE208" s="2">
        <f ca="1">IF(Table2[[#This Row],[Gender]]="Male",1,0)</f>
        <v>1</v>
      </c>
      <c r="AF208" s="2">
        <f ca="1">IF(Table2[[#This Row],[Gender]]="Female",1,0)</f>
        <v>0</v>
      </c>
      <c r="AG208" s="2"/>
      <c r="AH208" s="2"/>
      <c r="AI208" s="3"/>
      <c r="AK208" s="1">
        <f ca="1">IF(Table2[[#This Row],[Field of Work]]="Teaching",1,0)</f>
        <v>0</v>
      </c>
      <c r="AL208" s="2">
        <f ca="1">IF(Table2[[#This Row],[Field of Work]]="Agriculture",1,0)</f>
        <v>0</v>
      </c>
      <c r="AM208" s="2">
        <f ca="1">IF(Table2[[#This Row],[Field of Work]]="IT",1,0)</f>
        <v>0</v>
      </c>
      <c r="AN208" s="2">
        <f ca="1">IF(Table2[[#This Row],[Field of Work]]="Construction",1,0)</f>
        <v>0</v>
      </c>
      <c r="AO208" s="2">
        <f ca="1">IF(Table2[[#This Row],[Field of Work]]="Health",1,0)</f>
        <v>0</v>
      </c>
      <c r="AP208" s="2">
        <f ca="1">IF(Table2[[#This Row],[Field of Work]]="General work",1,0)</f>
        <v>1</v>
      </c>
      <c r="AQ208" s="2"/>
      <c r="AR208" s="2"/>
      <c r="AS208" s="2"/>
      <c r="AT208" s="2"/>
      <c r="AU208" s="2"/>
      <c r="AV208" s="3"/>
      <c r="AW208" s="10">
        <f ca="1">IF(Table2[[#This Row],[Residence]]="East Legon",1,0)</f>
        <v>0</v>
      </c>
      <c r="AX208" s="8">
        <f ca="1">IF(Table2[[#This Row],[Residence]]="Trasaco",1,0)</f>
        <v>0</v>
      </c>
      <c r="AY208" s="2">
        <f ca="1">IF(Table2[[#This Row],[Residence]]="North Legon",1,0)</f>
        <v>0</v>
      </c>
      <c r="AZ208" s="2">
        <f ca="1">IF(Table2[[#This Row],[Residence]]="Tema",1,0)</f>
        <v>0</v>
      </c>
      <c r="BA208" s="2">
        <f ca="1">IF(Table2[[#This Row],[Residence]]="Spintex",1,0)</f>
        <v>0</v>
      </c>
      <c r="BB208" s="2">
        <f ca="1">IF(Table2[[#This Row],[Residence]]="Airport Hills",1,0)</f>
        <v>1</v>
      </c>
      <c r="BC208" s="2">
        <f ca="1">IF(Table2[[#This Row],[Residence]]="Oyarifa",1,0)</f>
        <v>0</v>
      </c>
      <c r="BD208" s="2">
        <f ca="1">IF(Table2[[#This Row],[Residence]]="Prampram",1,0)</f>
        <v>0</v>
      </c>
      <c r="BE208" s="2">
        <f ca="1">IF(Table2[[#This Row],[Residence]]="Tse-Addo",1,0)</f>
        <v>0</v>
      </c>
      <c r="BF208" s="2">
        <f ca="1">IF(Table2[[#This Row],[Residence]]="Osu",1,0)</f>
        <v>0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3"/>
      <c r="BR208" s="20">
        <f ca="1">Table2[[#This Row],[Cars Value]]/Table2[[#This Row],[Cars]]</f>
        <v>33453.079672641965</v>
      </c>
      <c r="BS208" s="3"/>
      <c r="BT208" s="1">
        <f ca="1">IF(Table2[[#This Row],[Value of Debts]]&gt;$BU$6,1,0)</f>
        <v>1</v>
      </c>
      <c r="BU208" s="2"/>
      <c r="BV208" s="2"/>
      <c r="BW208" s="3"/>
    </row>
    <row r="209" spans="1:75" x14ac:dyDescent="0.25">
      <c r="A209">
        <f t="shared" ca="1" si="65"/>
        <v>1</v>
      </c>
      <c r="B209" t="str">
        <f t="shared" ca="1" si="66"/>
        <v>Male</v>
      </c>
      <c r="C209">
        <f t="shared" ca="1" si="67"/>
        <v>30</v>
      </c>
      <c r="D209">
        <f t="shared" ca="1" si="68"/>
        <v>2</v>
      </c>
      <c r="E209" t="str">
        <f ca="1">_xll.XLOOKUP(D209,$Y$8:$Y$13,$Z$8:$Z$13)</f>
        <v>Construction</v>
      </c>
      <c r="F209">
        <f t="shared" ca="1" si="69"/>
        <v>3</v>
      </c>
      <c r="G209" t="str">
        <f ca="1">_xll.XLOOKUP(F209,$AA$8:$AA$12,$AB$8:$AB$12)</f>
        <v>University</v>
      </c>
      <c r="H209">
        <f t="shared" ca="1" si="63"/>
        <v>0</v>
      </c>
      <c r="I209">
        <f t="shared" ca="1" si="64"/>
        <v>1</v>
      </c>
      <c r="J209">
        <f t="shared" ca="1" si="70"/>
        <v>64553</v>
      </c>
      <c r="K209">
        <f t="shared" ca="1" si="71"/>
        <v>6</v>
      </c>
      <c r="L209" t="str">
        <f ca="1">_xll.XLOOKUP(K209,$AC$8:$AC$17,$AD$8:$AD$17)</f>
        <v>Tse-Addo</v>
      </c>
      <c r="M209">
        <f t="shared" ca="1" si="74"/>
        <v>322765</v>
      </c>
      <c r="N209" s="7">
        <f t="shared" ca="1" si="72"/>
        <v>107545.98455140411</v>
      </c>
      <c r="O209" s="7">
        <f t="shared" ca="1" si="75"/>
        <v>5122.6673036765251</v>
      </c>
      <c r="P209">
        <f t="shared" ca="1" si="73"/>
        <v>4597</v>
      </c>
      <c r="Q209" s="7">
        <f t="shared" ca="1" si="76"/>
        <v>3769.5006797710444</v>
      </c>
      <c r="R209">
        <f t="shared" ca="1" si="77"/>
        <v>78013.43936211837</v>
      </c>
      <c r="S209" s="7">
        <f t="shared" ca="1" si="78"/>
        <v>405901.10666579491</v>
      </c>
      <c r="T209" s="7">
        <f t="shared" ca="1" si="79"/>
        <v>115912.48523117515</v>
      </c>
      <c r="U209" s="7">
        <f t="shared" ca="1" si="80"/>
        <v>289988.62143461977</v>
      </c>
      <c r="X209" s="1"/>
      <c r="Y209" s="2"/>
      <c r="Z209" s="2"/>
      <c r="AA209" s="2"/>
      <c r="AB209" s="2"/>
      <c r="AC209" s="2"/>
      <c r="AD209" s="2"/>
      <c r="AE209" s="2">
        <f ca="1">IF(Table2[[#This Row],[Gender]]="Male",1,0)</f>
        <v>1</v>
      </c>
      <c r="AF209" s="2">
        <f ca="1">IF(Table2[[#This Row],[Gender]]="Female",1,0)</f>
        <v>0</v>
      </c>
      <c r="AG209" s="2"/>
      <c r="AH209" s="2"/>
      <c r="AI209" s="3"/>
      <c r="AK209" s="1">
        <f ca="1">IF(Table2[[#This Row],[Field of Work]]="Teaching",1,0)</f>
        <v>0</v>
      </c>
      <c r="AL209" s="2">
        <f ca="1">IF(Table2[[#This Row],[Field of Work]]="Agriculture",1,0)</f>
        <v>0</v>
      </c>
      <c r="AM209" s="2">
        <f ca="1">IF(Table2[[#This Row],[Field of Work]]="IT",1,0)</f>
        <v>0</v>
      </c>
      <c r="AN209" s="2">
        <f ca="1">IF(Table2[[#This Row],[Field of Work]]="Construction",1,0)</f>
        <v>1</v>
      </c>
      <c r="AO209" s="2">
        <f ca="1">IF(Table2[[#This Row],[Field of Work]]="Health",1,0)</f>
        <v>0</v>
      </c>
      <c r="AP209" s="2">
        <f ca="1">IF(Table2[[#This Row],[Field of Work]]="General work",1,0)</f>
        <v>0</v>
      </c>
      <c r="AQ209" s="2"/>
      <c r="AR209" s="2"/>
      <c r="AS209" s="2"/>
      <c r="AT209" s="2"/>
      <c r="AU209" s="2"/>
      <c r="AV209" s="3"/>
      <c r="AW209" s="10">
        <f ca="1">IF(Table2[[#This Row],[Residence]]="East Legon",1,0)</f>
        <v>0</v>
      </c>
      <c r="AX209" s="8">
        <f ca="1">IF(Table2[[#This Row],[Residence]]="Trasaco",1,0)</f>
        <v>0</v>
      </c>
      <c r="AY209" s="2">
        <f ca="1">IF(Table2[[#This Row],[Residence]]="North Legon",1,0)</f>
        <v>0</v>
      </c>
      <c r="AZ209" s="2">
        <f ca="1">IF(Table2[[#This Row],[Residence]]="Tema",1,0)</f>
        <v>0</v>
      </c>
      <c r="BA209" s="2">
        <f ca="1">IF(Table2[[#This Row],[Residence]]="Spintex",1,0)</f>
        <v>0</v>
      </c>
      <c r="BB209" s="2">
        <f ca="1">IF(Table2[[#This Row],[Residence]]="Airport Hills",1,0)</f>
        <v>0</v>
      </c>
      <c r="BC209" s="2">
        <f ca="1">IF(Table2[[#This Row],[Residence]]="Oyarifa",1,0)</f>
        <v>0</v>
      </c>
      <c r="BD209" s="2">
        <f ca="1">IF(Table2[[#This Row],[Residence]]="Prampram",1,0)</f>
        <v>0</v>
      </c>
      <c r="BE209" s="2">
        <f ca="1">IF(Table2[[#This Row],[Residence]]="Tse-Addo",1,0)</f>
        <v>1</v>
      </c>
      <c r="BF209" s="2">
        <f ca="1">IF(Table2[[#This Row],[Residence]]="Osu",1,0)</f>
        <v>0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3"/>
      <c r="BR209" s="20">
        <f ca="1">Table2[[#This Row],[Cars Value]]/Table2[[#This Row],[Cars]]</f>
        <v>5122.6673036765251</v>
      </c>
      <c r="BS209" s="3"/>
      <c r="BT209" s="1">
        <f ca="1">IF(Table2[[#This Row],[Value of Debts]]&gt;$BU$6,1,0)</f>
        <v>1</v>
      </c>
      <c r="BU209" s="2"/>
      <c r="BV209" s="2"/>
      <c r="BW209" s="3"/>
    </row>
    <row r="210" spans="1:75" x14ac:dyDescent="0.25">
      <c r="A210">
        <f t="shared" ca="1" si="65"/>
        <v>1</v>
      </c>
      <c r="B210" t="str">
        <f t="shared" ca="1" si="66"/>
        <v>Male</v>
      </c>
      <c r="C210">
        <f t="shared" ca="1" si="67"/>
        <v>36</v>
      </c>
      <c r="D210">
        <f t="shared" ca="1" si="68"/>
        <v>5</v>
      </c>
      <c r="E210" t="str">
        <f ca="1">_xll.XLOOKUP(D210,$Y$8:$Y$13,$Z$8:$Z$13)</f>
        <v>General work</v>
      </c>
      <c r="F210">
        <f t="shared" ca="1" si="69"/>
        <v>4</v>
      </c>
      <c r="G210" t="str">
        <f ca="1">_xll.XLOOKUP(F210,$AA$8:$AA$12,$AB$8:$AB$12)</f>
        <v>Techical</v>
      </c>
      <c r="H210">
        <f t="shared" ca="1" si="63"/>
        <v>4</v>
      </c>
      <c r="I210">
        <f t="shared" ca="1" si="64"/>
        <v>3</v>
      </c>
      <c r="J210">
        <f t="shared" ca="1" si="70"/>
        <v>58770</v>
      </c>
      <c r="K210">
        <f t="shared" ca="1" si="71"/>
        <v>3</v>
      </c>
      <c r="L210" t="str">
        <f ca="1">_xll.XLOOKUP(K210,$AC$8:$AC$17,$AD$8:$AD$17)</f>
        <v>North Legon</v>
      </c>
      <c r="M210">
        <f t="shared" ca="1" si="74"/>
        <v>176310</v>
      </c>
      <c r="N210" s="7">
        <f t="shared" ca="1" si="72"/>
        <v>73595.364717711331</v>
      </c>
      <c r="O210" s="7">
        <f t="shared" ca="1" si="75"/>
        <v>92884.961925314477</v>
      </c>
      <c r="P210">
        <f t="shared" ca="1" si="73"/>
        <v>51107</v>
      </c>
      <c r="Q210" s="7">
        <f t="shared" ca="1" si="76"/>
        <v>33056.45220688518</v>
      </c>
      <c r="R210">
        <f t="shared" ca="1" si="77"/>
        <v>85748.416693216815</v>
      </c>
      <c r="S210" s="7">
        <f t="shared" ca="1" si="78"/>
        <v>354943.37861853134</v>
      </c>
      <c r="T210" s="7">
        <f t="shared" ca="1" si="79"/>
        <v>157758.8169245965</v>
      </c>
      <c r="U210" s="7">
        <f t="shared" ca="1" si="80"/>
        <v>197184.56169393484</v>
      </c>
      <c r="X210" s="1"/>
      <c r="Y210" s="2"/>
      <c r="Z210" s="2"/>
      <c r="AA210" s="2"/>
      <c r="AB210" s="2"/>
      <c r="AC210" s="2"/>
      <c r="AD210" s="2"/>
      <c r="AE210" s="2">
        <f ca="1">IF(Table2[[#This Row],[Gender]]="Male",1,0)</f>
        <v>1</v>
      </c>
      <c r="AF210" s="2">
        <f ca="1">IF(Table2[[#This Row],[Gender]]="Female",1,0)</f>
        <v>0</v>
      </c>
      <c r="AG210" s="2"/>
      <c r="AH210" s="2"/>
      <c r="AI210" s="3"/>
      <c r="AK210" s="1">
        <f ca="1">IF(Table2[[#This Row],[Field of Work]]="Teaching",1,0)</f>
        <v>0</v>
      </c>
      <c r="AL210" s="2">
        <f ca="1">IF(Table2[[#This Row],[Field of Work]]="Agriculture",1,0)</f>
        <v>0</v>
      </c>
      <c r="AM210" s="2">
        <f ca="1">IF(Table2[[#This Row],[Field of Work]]="IT",1,0)</f>
        <v>0</v>
      </c>
      <c r="AN210" s="2">
        <f ca="1">IF(Table2[[#This Row],[Field of Work]]="Construction",1,0)</f>
        <v>0</v>
      </c>
      <c r="AO210" s="2">
        <f ca="1">IF(Table2[[#This Row],[Field of Work]]="Health",1,0)</f>
        <v>0</v>
      </c>
      <c r="AP210" s="2">
        <f ca="1">IF(Table2[[#This Row],[Field of Work]]="General work",1,0)</f>
        <v>1</v>
      </c>
      <c r="AQ210" s="2"/>
      <c r="AR210" s="2"/>
      <c r="AS210" s="2"/>
      <c r="AT210" s="2"/>
      <c r="AU210" s="2"/>
      <c r="AV210" s="3"/>
      <c r="AW210" s="10">
        <f ca="1">IF(Table2[[#This Row],[Residence]]="East Legon",1,0)</f>
        <v>0</v>
      </c>
      <c r="AX210" s="8">
        <f ca="1">IF(Table2[[#This Row],[Residence]]="Trasaco",1,0)</f>
        <v>0</v>
      </c>
      <c r="AY210" s="2">
        <f ca="1">IF(Table2[[#This Row],[Residence]]="North Legon",1,0)</f>
        <v>1</v>
      </c>
      <c r="AZ210" s="2">
        <f ca="1">IF(Table2[[#This Row],[Residence]]="Tema",1,0)</f>
        <v>0</v>
      </c>
      <c r="BA210" s="2">
        <f ca="1">IF(Table2[[#This Row],[Residence]]="Spintex",1,0)</f>
        <v>0</v>
      </c>
      <c r="BB210" s="2">
        <f ca="1">IF(Table2[[#This Row],[Residence]]="Airport Hills",1,0)</f>
        <v>0</v>
      </c>
      <c r="BC210" s="2">
        <f ca="1">IF(Table2[[#This Row],[Residence]]="Oyarifa",1,0)</f>
        <v>0</v>
      </c>
      <c r="BD210" s="2">
        <f ca="1">IF(Table2[[#This Row],[Residence]]="Prampram",1,0)</f>
        <v>0</v>
      </c>
      <c r="BE210" s="2">
        <f ca="1">IF(Table2[[#This Row],[Residence]]="Tse-Addo",1,0)</f>
        <v>0</v>
      </c>
      <c r="BF210" s="2">
        <f ca="1">IF(Table2[[#This Row],[Residence]]="Osu",1,0)</f>
        <v>0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3"/>
      <c r="BR210" s="20">
        <f ca="1">Table2[[#This Row],[Cars Value]]/Table2[[#This Row],[Cars]]</f>
        <v>30961.653975104826</v>
      </c>
      <c r="BS210" s="3"/>
      <c r="BT210" s="1">
        <f ca="1">IF(Table2[[#This Row],[Value of Debts]]&gt;$BU$6,1,0)</f>
        <v>1</v>
      </c>
      <c r="BU210" s="2"/>
      <c r="BV210" s="2"/>
      <c r="BW210" s="3"/>
    </row>
    <row r="211" spans="1:75" x14ac:dyDescent="0.25">
      <c r="A211">
        <f t="shared" ca="1" si="65"/>
        <v>1</v>
      </c>
      <c r="B211" t="str">
        <f t="shared" ca="1" si="66"/>
        <v>Male</v>
      </c>
      <c r="C211">
        <f t="shared" ca="1" si="67"/>
        <v>46</v>
      </c>
      <c r="D211">
        <f t="shared" ca="1" si="68"/>
        <v>5</v>
      </c>
      <c r="E211" t="str">
        <f ca="1">_xll.XLOOKUP(D211,$Y$8:$Y$13,$Z$8:$Z$13)</f>
        <v>General work</v>
      </c>
      <c r="F211">
        <f t="shared" ca="1" si="69"/>
        <v>2</v>
      </c>
      <c r="G211" t="str">
        <f ca="1">_xll.XLOOKUP(F211,$AA$8:$AA$12,$AB$8:$AB$12)</f>
        <v>College</v>
      </c>
      <c r="H211">
        <f t="shared" ca="1" si="63"/>
        <v>4</v>
      </c>
      <c r="I211">
        <f t="shared" ca="1" si="64"/>
        <v>4</v>
      </c>
      <c r="J211">
        <f t="shared" ca="1" si="70"/>
        <v>57843</v>
      </c>
      <c r="K211">
        <f t="shared" ca="1" si="71"/>
        <v>9</v>
      </c>
      <c r="L211" t="str">
        <f ca="1">_xll.XLOOKUP(K211,$AC$8:$AC$17,$AD$8:$AD$17)</f>
        <v>Prampram</v>
      </c>
      <c r="M211">
        <f t="shared" ca="1" si="74"/>
        <v>173529</v>
      </c>
      <c r="N211" s="7">
        <f t="shared" ca="1" si="72"/>
        <v>140214.43921723723</v>
      </c>
      <c r="O211" s="7">
        <f t="shared" ca="1" si="75"/>
        <v>100024.55369978334</v>
      </c>
      <c r="P211">
        <f t="shared" ca="1" si="73"/>
        <v>36346</v>
      </c>
      <c r="Q211" s="7">
        <f t="shared" ca="1" si="76"/>
        <v>82365.627955040065</v>
      </c>
      <c r="R211">
        <f t="shared" ca="1" si="77"/>
        <v>10150.508476992132</v>
      </c>
      <c r="S211" s="7">
        <f t="shared" ca="1" si="78"/>
        <v>283704.06217677548</v>
      </c>
      <c r="T211" s="7">
        <f t="shared" ca="1" si="79"/>
        <v>258926.06717227731</v>
      </c>
      <c r="U211" s="7">
        <f t="shared" ca="1" si="80"/>
        <v>24777.995004498167</v>
      </c>
      <c r="X211" s="1"/>
      <c r="Y211" s="2"/>
      <c r="Z211" s="2"/>
      <c r="AA211" s="2"/>
      <c r="AB211" s="2"/>
      <c r="AC211" s="2"/>
      <c r="AD211" s="2"/>
      <c r="AE211" s="2">
        <f ca="1">IF(Table2[[#This Row],[Gender]]="Male",1,0)</f>
        <v>1</v>
      </c>
      <c r="AF211" s="2">
        <f ca="1">IF(Table2[[#This Row],[Gender]]="Female",1,0)</f>
        <v>0</v>
      </c>
      <c r="AG211" s="2"/>
      <c r="AH211" s="2"/>
      <c r="AI211" s="3"/>
      <c r="AK211" s="1">
        <f ca="1">IF(Table2[[#This Row],[Field of Work]]="Teaching",1,0)</f>
        <v>0</v>
      </c>
      <c r="AL211" s="2">
        <f ca="1">IF(Table2[[#This Row],[Field of Work]]="Agriculture",1,0)</f>
        <v>0</v>
      </c>
      <c r="AM211" s="2">
        <f ca="1">IF(Table2[[#This Row],[Field of Work]]="IT",1,0)</f>
        <v>0</v>
      </c>
      <c r="AN211" s="2">
        <f ca="1">IF(Table2[[#This Row],[Field of Work]]="Construction",1,0)</f>
        <v>0</v>
      </c>
      <c r="AO211" s="2">
        <f ca="1">IF(Table2[[#This Row],[Field of Work]]="Health",1,0)</f>
        <v>0</v>
      </c>
      <c r="AP211" s="2">
        <f ca="1">IF(Table2[[#This Row],[Field of Work]]="General work",1,0)</f>
        <v>1</v>
      </c>
      <c r="AQ211" s="2"/>
      <c r="AR211" s="2"/>
      <c r="AS211" s="2"/>
      <c r="AT211" s="2"/>
      <c r="AU211" s="2"/>
      <c r="AV211" s="3"/>
      <c r="AW211" s="10">
        <f ca="1">IF(Table2[[#This Row],[Residence]]="East Legon",1,0)</f>
        <v>0</v>
      </c>
      <c r="AX211" s="8">
        <f ca="1">IF(Table2[[#This Row],[Residence]]="Trasaco",1,0)</f>
        <v>0</v>
      </c>
      <c r="AY211" s="2">
        <f ca="1">IF(Table2[[#This Row],[Residence]]="North Legon",1,0)</f>
        <v>0</v>
      </c>
      <c r="AZ211" s="2">
        <f ca="1">IF(Table2[[#This Row],[Residence]]="Tema",1,0)</f>
        <v>0</v>
      </c>
      <c r="BA211" s="2">
        <f ca="1">IF(Table2[[#This Row],[Residence]]="Spintex",1,0)</f>
        <v>0</v>
      </c>
      <c r="BB211" s="2">
        <f ca="1">IF(Table2[[#This Row],[Residence]]="Airport Hills",1,0)</f>
        <v>0</v>
      </c>
      <c r="BC211" s="2">
        <f ca="1">IF(Table2[[#This Row],[Residence]]="Oyarifa",1,0)</f>
        <v>0</v>
      </c>
      <c r="BD211" s="2">
        <f ca="1">IF(Table2[[#This Row],[Residence]]="Prampram",1,0)</f>
        <v>1</v>
      </c>
      <c r="BE211" s="2">
        <f ca="1">IF(Table2[[#This Row],[Residence]]="Tse-Addo",1,0)</f>
        <v>0</v>
      </c>
      <c r="BF211" s="2">
        <f ca="1">IF(Table2[[#This Row],[Residence]]="Osu",1,0)</f>
        <v>0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3"/>
      <c r="BR211" s="20">
        <f ca="1">Table2[[#This Row],[Cars Value]]/Table2[[#This Row],[Cars]]</f>
        <v>25006.138424945835</v>
      </c>
      <c r="BS211" s="3"/>
      <c r="BT211" s="1">
        <f ca="1">IF(Table2[[#This Row],[Value of Debts]]&gt;$BU$6,1,0)</f>
        <v>1</v>
      </c>
      <c r="BU211" s="2"/>
      <c r="BV211" s="2"/>
      <c r="BW211" s="3"/>
    </row>
    <row r="212" spans="1:75" x14ac:dyDescent="0.25">
      <c r="A212">
        <f t="shared" ca="1" si="65"/>
        <v>2</v>
      </c>
      <c r="B212" t="str">
        <f t="shared" ca="1" si="66"/>
        <v>Female</v>
      </c>
      <c r="C212">
        <f t="shared" ca="1" si="67"/>
        <v>38</v>
      </c>
      <c r="D212">
        <f t="shared" ca="1" si="68"/>
        <v>4</v>
      </c>
      <c r="E212" t="str">
        <f ca="1">_xll.XLOOKUP(D212,$Y$8:$Y$13,$Z$8:$Z$13)</f>
        <v>IT</v>
      </c>
      <c r="F212">
        <f t="shared" ca="1" si="69"/>
        <v>5</v>
      </c>
      <c r="G212" t="str">
        <f ca="1">_xll.XLOOKUP(F212,$AA$8:$AA$12,$AB$8:$AB$12)</f>
        <v>Other</v>
      </c>
      <c r="H212">
        <f t="shared" ca="1" si="63"/>
        <v>1</v>
      </c>
      <c r="I212">
        <f t="shared" ca="1" si="64"/>
        <v>1</v>
      </c>
      <c r="J212">
        <f t="shared" ca="1" si="70"/>
        <v>44498</v>
      </c>
      <c r="K212">
        <f t="shared" ca="1" si="71"/>
        <v>5</v>
      </c>
      <c r="L212" t="str">
        <f ca="1">_xll.XLOOKUP(K212,$AC$8:$AC$17,$AD$8:$AD$17)</f>
        <v>Airport Hills</v>
      </c>
      <c r="M212">
        <f t="shared" ca="1" si="74"/>
        <v>266988</v>
      </c>
      <c r="N212" s="7">
        <f t="shared" ca="1" si="72"/>
        <v>246926.85211512013</v>
      </c>
      <c r="O212" s="7">
        <f t="shared" ca="1" si="75"/>
        <v>552.59656273054031</v>
      </c>
      <c r="P212">
        <f t="shared" ca="1" si="73"/>
        <v>320</v>
      </c>
      <c r="Q212" s="7">
        <f t="shared" ca="1" si="76"/>
        <v>8239.725089669837</v>
      </c>
      <c r="R212">
        <f t="shared" ca="1" si="77"/>
        <v>47143.979341351514</v>
      </c>
      <c r="S212" s="7">
        <f t="shared" ca="1" si="78"/>
        <v>314684.57590408204</v>
      </c>
      <c r="T212" s="7">
        <f t="shared" ca="1" si="79"/>
        <v>255486.57720478997</v>
      </c>
      <c r="U212" s="7">
        <f t="shared" ca="1" si="80"/>
        <v>59197.998699292075</v>
      </c>
      <c r="X212" s="1"/>
      <c r="Y212" s="2"/>
      <c r="Z212" s="2"/>
      <c r="AA212" s="2"/>
      <c r="AB212" s="2"/>
      <c r="AC212" s="2"/>
      <c r="AD212" s="2"/>
      <c r="AE212" s="2">
        <f ca="1">IF(Table2[[#This Row],[Gender]]="Male",1,0)</f>
        <v>0</v>
      </c>
      <c r="AF212" s="2">
        <f ca="1">IF(Table2[[#This Row],[Gender]]="Female",1,0)</f>
        <v>1</v>
      </c>
      <c r="AG212" s="2"/>
      <c r="AH212" s="2"/>
      <c r="AI212" s="3"/>
      <c r="AK212" s="1">
        <f ca="1">IF(Table2[[#This Row],[Field of Work]]="Teaching",1,0)</f>
        <v>0</v>
      </c>
      <c r="AL212" s="2">
        <f ca="1">IF(Table2[[#This Row],[Field of Work]]="Agriculture",1,0)</f>
        <v>0</v>
      </c>
      <c r="AM212" s="2">
        <f ca="1">IF(Table2[[#This Row],[Field of Work]]="IT",1,0)</f>
        <v>1</v>
      </c>
      <c r="AN212" s="2">
        <f ca="1">IF(Table2[[#This Row],[Field of Work]]="Construction",1,0)</f>
        <v>0</v>
      </c>
      <c r="AO212" s="2">
        <f ca="1">IF(Table2[[#This Row],[Field of Work]]="Health",1,0)</f>
        <v>0</v>
      </c>
      <c r="AP212" s="2">
        <f ca="1">IF(Table2[[#This Row],[Field of Work]]="General work",1,0)</f>
        <v>0</v>
      </c>
      <c r="AQ212" s="2"/>
      <c r="AR212" s="2"/>
      <c r="AS212" s="2"/>
      <c r="AT212" s="2"/>
      <c r="AU212" s="2"/>
      <c r="AV212" s="3"/>
      <c r="AW212" s="10">
        <f ca="1">IF(Table2[[#This Row],[Residence]]="East Legon",1,0)</f>
        <v>0</v>
      </c>
      <c r="AX212" s="8">
        <f ca="1">IF(Table2[[#This Row],[Residence]]="Trasaco",1,0)</f>
        <v>0</v>
      </c>
      <c r="AY212" s="2">
        <f ca="1">IF(Table2[[#This Row],[Residence]]="North Legon",1,0)</f>
        <v>0</v>
      </c>
      <c r="AZ212" s="2">
        <f ca="1">IF(Table2[[#This Row],[Residence]]="Tema",1,0)</f>
        <v>0</v>
      </c>
      <c r="BA212" s="2">
        <f ca="1">IF(Table2[[#This Row],[Residence]]="Spintex",1,0)</f>
        <v>0</v>
      </c>
      <c r="BB212" s="2">
        <f ca="1">IF(Table2[[#This Row],[Residence]]="Airport Hills",1,0)</f>
        <v>1</v>
      </c>
      <c r="BC212" s="2">
        <f ca="1">IF(Table2[[#This Row],[Residence]]="Oyarifa",1,0)</f>
        <v>0</v>
      </c>
      <c r="BD212" s="2">
        <f ca="1">IF(Table2[[#This Row],[Residence]]="Prampram",1,0)</f>
        <v>0</v>
      </c>
      <c r="BE212" s="2">
        <f ca="1">IF(Table2[[#This Row],[Residence]]="Tse-Addo",1,0)</f>
        <v>0</v>
      </c>
      <c r="BF212" s="2">
        <f ca="1">IF(Table2[[#This Row],[Residence]]="Osu",1,0)</f>
        <v>0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3"/>
      <c r="BR212" s="20">
        <f ca="1">Table2[[#This Row],[Cars Value]]/Table2[[#This Row],[Cars]]</f>
        <v>552.59656273054031</v>
      </c>
      <c r="BS212" s="3"/>
      <c r="BT212" s="1">
        <f ca="1">IF(Table2[[#This Row],[Value of Debts]]&gt;$BU$6,1,0)</f>
        <v>1</v>
      </c>
      <c r="BU212" s="2"/>
      <c r="BV212" s="2"/>
      <c r="BW212" s="3"/>
    </row>
    <row r="213" spans="1:75" x14ac:dyDescent="0.25">
      <c r="A213">
        <f t="shared" ca="1" si="65"/>
        <v>2</v>
      </c>
      <c r="B213" t="str">
        <f t="shared" ca="1" si="66"/>
        <v>Female</v>
      </c>
      <c r="C213">
        <f t="shared" ca="1" si="67"/>
        <v>39</v>
      </c>
      <c r="D213">
        <f t="shared" ca="1" si="68"/>
        <v>4</v>
      </c>
      <c r="E213" t="str">
        <f ca="1">_xll.XLOOKUP(D213,$Y$8:$Y$13,$Z$8:$Z$13)</f>
        <v>IT</v>
      </c>
      <c r="F213">
        <f t="shared" ca="1" si="69"/>
        <v>2</v>
      </c>
      <c r="G213" t="str">
        <f ca="1">_xll.XLOOKUP(F213,$AA$8:$AA$12,$AB$8:$AB$12)</f>
        <v>College</v>
      </c>
      <c r="H213">
        <f t="shared" ca="1" si="63"/>
        <v>2</v>
      </c>
      <c r="I213">
        <f t="shared" ca="1" si="64"/>
        <v>1</v>
      </c>
      <c r="J213">
        <f t="shared" ca="1" si="70"/>
        <v>46793</v>
      </c>
      <c r="K213">
        <f t="shared" ca="1" si="71"/>
        <v>5</v>
      </c>
      <c r="L213" t="str">
        <f ca="1">_xll.XLOOKUP(K213,$AC$8:$AC$17,$AD$8:$AD$17)</f>
        <v>Airport Hills</v>
      </c>
      <c r="M213">
        <f t="shared" ca="1" si="74"/>
        <v>140379</v>
      </c>
      <c r="N213" s="7">
        <f t="shared" ca="1" si="72"/>
        <v>47497.632819670522</v>
      </c>
      <c r="O213" s="7">
        <f t="shared" ca="1" si="75"/>
        <v>25817.485442295911</v>
      </c>
      <c r="P213">
        <f t="shared" ca="1" si="73"/>
        <v>4017</v>
      </c>
      <c r="Q213" s="7">
        <f t="shared" ca="1" si="76"/>
        <v>30809.030504275106</v>
      </c>
      <c r="R213">
        <f t="shared" ca="1" si="77"/>
        <v>60216.495255252965</v>
      </c>
      <c r="S213" s="7">
        <f t="shared" ca="1" si="78"/>
        <v>226412.98069754886</v>
      </c>
      <c r="T213" s="7">
        <f t="shared" ca="1" si="79"/>
        <v>82323.663323945628</v>
      </c>
      <c r="U213" s="7">
        <f t="shared" ca="1" si="80"/>
        <v>144089.31737360323</v>
      </c>
      <c r="X213" s="1"/>
      <c r="Y213" s="2"/>
      <c r="Z213" s="2"/>
      <c r="AA213" s="2"/>
      <c r="AB213" s="2"/>
      <c r="AC213" s="2"/>
      <c r="AD213" s="2"/>
      <c r="AE213" s="2">
        <f ca="1">IF(Table2[[#This Row],[Gender]]="Male",1,0)</f>
        <v>0</v>
      </c>
      <c r="AF213" s="2">
        <f ca="1">IF(Table2[[#This Row],[Gender]]="Female",1,0)</f>
        <v>1</v>
      </c>
      <c r="AG213" s="2"/>
      <c r="AH213" s="2"/>
      <c r="AI213" s="3"/>
      <c r="AK213" s="1">
        <f ca="1">IF(Table2[[#This Row],[Field of Work]]="Teaching",1,0)</f>
        <v>0</v>
      </c>
      <c r="AL213" s="2">
        <f ca="1">IF(Table2[[#This Row],[Field of Work]]="Agriculture",1,0)</f>
        <v>0</v>
      </c>
      <c r="AM213" s="2">
        <f ca="1">IF(Table2[[#This Row],[Field of Work]]="IT",1,0)</f>
        <v>1</v>
      </c>
      <c r="AN213" s="2">
        <f ca="1">IF(Table2[[#This Row],[Field of Work]]="Construction",1,0)</f>
        <v>0</v>
      </c>
      <c r="AO213" s="2">
        <f ca="1">IF(Table2[[#This Row],[Field of Work]]="Health",1,0)</f>
        <v>0</v>
      </c>
      <c r="AP213" s="2">
        <f ca="1">IF(Table2[[#This Row],[Field of Work]]="General work",1,0)</f>
        <v>0</v>
      </c>
      <c r="AQ213" s="2"/>
      <c r="AR213" s="2"/>
      <c r="AS213" s="2"/>
      <c r="AT213" s="2"/>
      <c r="AU213" s="2"/>
      <c r="AV213" s="3"/>
      <c r="AW213" s="10">
        <f ca="1">IF(Table2[[#This Row],[Residence]]="East Legon",1,0)</f>
        <v>0</v>
      </c>
      <c r="AX213" s="8">
        <f ca="1">IF(Table2[[#This Row],[Residence]]="Trasaco",1,0)</f>
        <v>0</v>
      </c>
      <c r="AY213" s="2">
        <f ca="1">IF(Table2[[#This Row],[Residence]]="North Legon",1,0)</f>
        <v>0</v>
      </c>
      <c r="AZ213" s="2">
        <f ca="1">IF(Table2[[#This Row],[Residence]]="Tema",1,0)</f>
        <v>0</v>
      </c>
      <c r="BA213" s="2">
        <f ca="1">IF(Table2[[#This Row],[Residence]]="Spintex",1,0)</f>
        <v>0</v>
      </c>
      <c r="BB213" s="2">
        <f ca="1">IF(Table2[[#This Row],[Residence]]="Airport Hills",1,0)</f>
        <v>1</v>
      </c>
      <c r="BC213" s="2">
        <f ca="1">IF(Table2[[#This Row],[Residence]]="Oyarifa",1,0)</f>
        <v>0</v>
      </c>
      <c r="BD213" s="2">
        <f ca="1">IF(Table2[[#This Row],[Residence]]="Prampram",1,0)</f>
        <v>0</v>
      </c>
      <c r="BE213" s="2">
        <f ca="1">IF(Table2[[#This Row],[Residence]]="Tse-Addo",1,0)</f>
        <v>0</v>
      </c>
      <c r="BF213" s="2">
        <f ca="1">IF(Table2[[#This Row],[Residence]]="Osu",1,0)</f>
        <v>0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3"/>
      <c r="BR213" s="20">
        <f ca="1">Table2[[#This Row],[Cars Value]]/Table2[[#This Row],[Cars]]</f>
        <v>25817.485442295911</v>
      </c>
      <c r="BS213" s="3"/>
      <c r="BT213" s="1">
        <f ca="1">IF(Table2[[#This Row],[Value of Debts]]&gt;$BU$6,1,0)</f>
        <v>0</v>
      </c>
      <c r="BU213" s="2"/>
      <c r="BV213" s="2"/>
      <c r="BW213" s="3"/>
    </row>
    <row r="214" spans="1:75" x14ac:dyDescent="0.25">
      <c r="A214">
        <f t="shared" ca="1" si="65"/>
        <v>1</v>
      </c>
      <c r="B214" t="str">
        <f t="shared" ca="1" si="66"/>
        <v>Male</v>
      </c>
      <c r="C214">
        <f t="shared" ca="1" si="67"/>
        <v>48</v>
      </c>
      <c r="D214">
        <f t="shared" ca="1" si="68"/>
        <v>1</v>
      </c>
      <c r="E214" t="str">
        <f ca="1">_xll.XLOOKUP(D214,$Y$8:$Y$13,$Z$8:$Z$13)</f>
        <v>Health</v>
      </c>
      <c r="F214">
        <f t="shared" ca="1" si="69"/>
        <v>4</v>
      </c>
      <c r="G214" t="str">
        <f ca="1">_xll.XLOOKUP(F214,$AA$8:$AA$12,$AB$8:$AB$12)</f>
        <v>Techical</v>
      </c>
      <c r="H214">
        <f t="shared" ca="1" si="63"/>
        <v>2</v>
      </c>
      <c r="I214">
        <f t="shared" ca="1" si="64"/>
        <v>4</v>
      </c>
      <c r="J214">
        <f t="shared" ca="1" si="70"/>
        <v>82644</v>
      </c>
      <c r="K214">
        <f t="shared" ca="1" si="71"/>
        <v>6</v>
      </c>
      <c r="L214" t="str">
        <f ca="1">_xll.XLOOKUP(K214,$AC$8:$AC$17,$AD$8:$AD$17)</f>
        <v>Tse-Addo</v>
      </c>
      <c r="M214">
        <f t="shared" ca="1" si="74"/>
        <v>495864</v>
      </c>
      <c r="N214" s="7">
        <f t="shared" ca="1" si="72"/>
        <v>69503.065258788687</v>
      </c>
      <c r="O214" s="7">
        <f t="shared" ca="1" si="75"/>
        <v>65480.730942753085</v>
      </c>
      <c r="P214">
        <f t="shared" ca="1" si="73"/>
        <v>58076</v>
      </c>
      <c r="Q214" s="7">
        <f t="shared" ca="1" si="76"/>
        <v>39.157045509621632</v>
      </c>
      <c r="R214">
        <f t="shared" ca="1" si="77"/>
        <v>65922.423211946108</v>
      </c>
      <c r="S214" s="7">
        <f t="shared" ca="1" si="78"/>
        <v>627267.1541546993</v>
      </c>
      <c r="T214" s="7">
        <f t="shared" ca="1" si="79"/>
        <v>127618.22230429831</v>
      </c>
      <c r="U214" s="7">
        <f t="shared" ca="1" si="80"/>
        <v>499648.93185040099</v>
      </c>
      <c r="X214" s="1"/>
      <c r="Y214" s="2"/>
      <c r="Z214" s="2"/>
      <c r="AA214" s="2"/>
      <c r="AB214" s="2"/>
      <c r="AC214" s="2"/>
      <c r="AD214" s="2"/>
      <c r="AE214" s="2">
        <f ca="1">IF(Table2[[#This Row],[Gender]]="Male",1,0)</f>
        <v>1</v>
      </c>
      <c r="AF214" s="2">
        <f ca="1">IF(Table2[[#This Row],[Gender]]="Female",1,0)</f>
        <v>0</v>
      </c>
      <c r="AG214" s="2"/>
      <c r="AH214" s="2"/>
      <c r="AI214" s="3"/>
      <c r="AK214" s="1">
        <f ca="1">IF(Table2[[#This Row],[Field of Work]]="Teaching",1,0)</f>
        <v>0</v>
      </c>
      <c r="AL214" s="2">
        <f ca="1">IF(Table2[[#This Row],[Field of Work]]="Agriculture",1,0)</f>
        <v>0</v>
      </c>
      <c r="AM214" s="2">
        <f ca="1">IF(Table2[[#This Row],[Field of Work]]="IT",1,0)</f>
        <v>0</v>
      </c>
      <c r="AN214" s="2">
        <f ca="1">IF(Table2[[#This Row],[Field of Work]]="Construction",1,0)</f>
        <v>0</v>
      </c>
      <c r="AO214" s="2">
        <f ca="1">IF(Table2[[#This Row],[Field of Work]]="Health",1,0)</f>
        <v>1</v>
      </c>
      <c r="AP214" s="2">
        <f ca="1">IF(Table2[[#This Row],[Field of Work]]="General work",1,0)</f>
        <v>0</v>
      </c>
      <c r="AQ214" s="2"/>
      <c r="AR214" s="2"/>
      <c r="AS214" s="2"/>
      <c r="AT214" s="2"/>
      <c r="AU214" s="2"/>
      <c r="AV214" s="3"/>
      <c r="AW214" s="10">
        <f ca="1">IF(Table2[[#This Row],[Residence]]="East Legon",1,0)</f>
        <v>0</v>
      </c>
      <c r="AX214" s="8">
        <f ca="1">IF(Table2[[#This Row],[Residence]]="Trasaco",1,0)</f>
        <v>0</v>
      </c>
      <c r="AY214" s="2">
        <f ca="1">IF(Table2[[#This Row],[Residence]]="North Legon",1,0)</f>
        <v>0</v>
      </c>
      <c r="AZ214" s="2">
        <f ca="1">IF(Table2[[#This Row],[Residence]]="Tema",1,0)</f>
        <v>0</v>
      </c>
      <c r="BA214" s="2">
        <f ca="1">IF(Table2[[#This Row],[Residence]]="Spintex",1,0)</f>
        <v>0</v>
      </c>
      <c r="BB214" s="2">
        <f ca="1">IF(Table2[[#This Row],[Residence]]="Airport Hills",1,0)</f>
        <v>0</v>
      </c>
      <c r="BC214" s="2">
        <f ca="1">IF(Table2[[#This Row],[Residence]]="Oyarifa",1,0)</f>
        <v>0</v>
      </c>
      <c r="BD214" s="2">
        <f ca="1">IF(Table2[[#This Row],[Residence]]="Prampram",1,0)</f>
        <v>0</v>
      </c>
      <c r="BE214" s="2">
        <f ca="1">IF(Table2[[#This Row],[Residence]]="Tse-Addo",1,0)</f>
        <v>1</v>
      </c>
      <c r="BF214" s="2">
        <f ca="1">IF(Table2[[#This Row],[Residence]]="Osu",1,0)</f>
        <v>0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3"/>
      <c r="BR214" s="20">
        <f ca="1">Table2[[#This Row],[Cars Value]]/Table2[[#This Row],[Cars]]</f>
        <v>16370.182735688271</v>
      </c>
      <c r="BS214" s="3"/>
      <c r="BT214" s="1">
        <f ca="1">IF(Table2[[#This Row],[Value of Debts]]&gt;$BU$6,1,0)</f>
        <v>1</v>
      </c>
      <c r="BU214" s="2"/>
      <c r="BV214" s="2"/>
      <c r="BW214" s="3"/>
    </row>
    <row r="215" spans="1:75" x14ac:dyDescent="0.25">
      <c r="A215">
        <f t="shared" ca="1" si="65"/>
        <v>1</v>
      </c>
      <c r="B215" t="str">
        <f t="shared" ca="1" si="66"/>
        <v>Male</v>
      </c>
      <c r="C215">
        <f t="shared" ca="1" si="67"/>
        <v>48</v>
      </c>
      <c r="D215">
        <f t="shared" ca="1" si="68"/>
        <v>4</v>
      </c>
      <c r="E215" t="str">
        <f ca="1">_xll.XLOOKUP(D215,$Y$8:$Y$13,$Z$8:$Z$13)</f>
        <v>IT</v>
      </c>
      <c r="F215">
        <f t="shared" ca="1" si="69"/>
        <v>2</v>
      </c>
      <c r="G215" t="str">
        <f ca="1">_xll.XLOOKUP(F215,$AA$8:$AA$12,$AB$8:$AB$12)</f>
        <v>College</v>
      </c>
      <c r="H215">
        <f t="shared" ca="1" si="63"/>
        <v>0</v>
      </c>
      <c r="I215">
        <f t="shared" ca="1" si="64"/>
        <v>1</v>
      </c>
      <c r="J215">
        <f t="shared" ca="1" si="70"/>
        <v>25620</v>
      </c>
      <c r="K215">
        <f t="shared" ca="1" si="71"/>
        <v>10</v>
      </c>
      <c r="L215" t="str">
        <f ca="1">_xll.XLOOKUP(K215,$AC$8:$AC$17,$AD$8:$AD$17)</f>
        <v>Osu</v>
      </c>
      <c r="M215">
        <f t="shared" ca="1" si="74"/>
        <v>128100</v>
      </c>
      <c r="N215" s="7">
        <f t="shared" ca="1" si="72"/>
        <v>88798.647807938993</v>
      </c>
      <c r="O215" s="7">
        <f t="shared" ca="1" si="75"/>
        <v>21561.206230679192</v>
      </c>
      <c r="P215">
        <f t="shared" ca="1" si="73"/>
        <v>11803</v>
      </c>
      <c r="Q215" s="7">
        <f t="shared" ca="1" si="76"/>
        <v>1174.2881588563612</v>
      </c>
      <c r="R215">
        <f t="shared" ca="1" si="77"/>
        <v>2703.6087631765063</v>
      </c>
      <c r="S215" s="7">
        <f t="shared" ca="1" si="78"/>
        <v>152364.81499385569</v>
      </c>
      <c r="T215" s="7">
        <f t="shared" ca="1" si="79"/>
        <v>101775.93596679535</v>
      </c>
      <c r="U215" s="7">
        <f t="shared" ca="1" si="80"/>
        <v>50588.879027060335</v>
      </c>
      <c r="X215" s="1"/>
      <c r="Y215" s="2"/>
      <c r="Z215" s="2"/>
      <c r="AA215" s="2"/>
      <c r="AB215" s="2"/>
      <c r="AC215" s="2"/>
      <c r="AD215" s="2"/>
      <c r="AE215" s="2">
        <f ca="1">IF(Table2[[#This Row],[Gender]]="Male",1,0)</f>
        <v>1</v>
      </c>
      <c r="AF215" s="2">
        <f ca="1">IF(Table2[[#This Row],[Gender]]="Female",1,0)</f>
        <v>0</v>
      </c>
      <c r="AG215" s="2"/>
      <c r="AH215" s="2"/>
      <c r="AI215" s="3"/>
      <c r="AK215" s="1">
        <f ca="1">IF(Table2[[#This Row],[Field of Work]]="Teaching",1,0)</f>
        <v>0</v>
      </c>
      <c r="AL215" s="2">
        <f ca="1">IF(Table2[[#This Row],[Field of Work]]="Agriculture",1,0)</f>
        <v>0</v>
      </c>
      <c r="AM215" s="2">
        <f ca="1">IF(Table2[[#This Row],[Field of Work]]="IT",1,0)</f>
        <v>1</v>
      </c>
      <c r="AN215" s="2">
        <f ca="1">IF(Table2[[#This Row],[Field of Work]]="Construction",1,0)</f>
        <v>0</v>
      </c>
      <c r="AO215" s="2">
        <f ca="1">IF(Table2[[#This Row],[Field of Work]]="Health",1,0)</f>
        <v>0</v>
      </c>
      <c r="AP215" s="2">
        <f ca="1">IF(Table2[[#This Row],[Field of Work]]="General work",1,0)</f>
        <v>0</v>
      </c>
      <c r="AQ215" s="2"/>
      <c r="AR215" s="2"/>
      <c r="AS215" s="2"/>
      <c r="AT215" s="2"/>
      <c r="AU215" s="2"/>
      <c r="AV215" s="3"/>
      <c r="AW215" s="10">
        <f ca="1">IF(Table2[[#This Row],[Residence]]="East Legon",1,0)</f>
        <v>0</v>
      </c>
      <c r="AX215" s="8">
        <f ca="1">IF(Table2[[#This Row],[Residence]]="Trasaco",1,0)</f>
        <v>0</v>
      </c>
      <c r="AY215" s="2">
        <f ca="1">IF(Table2[[#This Row],[Residence]]="North Legon",1,0)</f>
        <v>0</v>
      </c>
      <c r="AZ215" s="2">
        <f ca="1">IF(Table2[[#This Row],[Residence]]="Tema",1,0)</f>
        <v>0</v>
      </c>
      <c r="BA215" s="2">
        <f ca="1">IF(Table2[[#This Row],[Residence]]="Spintex",1,0)</f>
        <v>0</v>
      </c>
      <c r="BB215" s="2">
        <f ca="1">IF(Table2[[#This Row],[Residence]]="Airport Hills",1,0)</f>
        <v>0</v>
      </c>
      <c r="BC215" s="2">
        <f ca="1">IF(Table2[[#This Row],[Residence]]="Oyarifa",1,0)</f>
        <v>0</v>
      </c>
      <c r="BD215" s="2">
        <f ca="1">IF(Table2[[#This Row],[Residence]]="Prampram",1,0)</f>
        <v>0</v>
      </c>
      <c r="BE215" s="2">
        <f ca="1">IF(Table2[[#This Row],[Residence]]="Tse-Addo",1,0)</f>
        <v>0</v>
      </c>
      <c r="BF215" s="2">
        <f ca="1">IF(Table2[[#This Row],[Residence]]="Osu",1,0)</f>
        <v>1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3"/>
      <c r="BR215" s="20">
        <f ca="1">Table2[[#This Row],[Cars Value]]/Table2[[#This Row],[Cars]]</f>
        <v>21561.206230679192</v>
      </c>
      <c r="BS215" s="3"/>
      <c r="BT215" s="1">
        <f ca="1">IF(Table2[[#This Row],[Value of Debts]]&gt;$BU$6,1,0)</f>
        <v>1</v>
      </c>
      <c r="BU215" s="2"/>
      <c r="BV215" s="2"/>
      <c r="BW215" s="3"/>
    </row>
    <row r="216" spans="1:75" x14ac:dyDescent="0.25">
      <c r="A216">
        <f t="shared" ca="1" si="65"/>
        <v>2</v>
      </c>
      <c r="B216" t="str">
        <f t="shared" ca="1" si="66"/>
        <v>Female</v>
      </c>
      <c r="C216">
        <f t="shared" ca="1" si="67"/>
        <v>30</v>
      </c>
      <c r="D216">
        <f t="shared" ca="1" si="68"/>
        <v>5</v>
      </c>
      <c r="E216" t="str">
        <f ca="1">_xll.XLOOKUP(D216,$Y$8:$Y$13,$Z$8:$Z$13)</f>
        <v>General work</v>
      </c>
      <c r="F216">
        <f t="shared" ca="1" si="69"/>
        <v>3</v>
      </c>
      <c r="G216" t="str">
        <f ca="1">_xll.XLOOKUP(F216,$AA$8:$AA$12,$AB$8:$AB$12)</f>
        <v>University</v>
      </c>
      <c r="H216">
        <f t="shared" ref="H216:H279" ca="1" si="81">RANDBETWEEN(0,4)</f>
        <v>2</v>
      </c>
      <c r="I216">
        <f t="shared" ca="1" si="64"/>
        <v>2</v>
      </c>
      <c r="J216">
        <f t="shared" ca="1" si="70"/>
        <v>67502</v>
      </c>
      <c r="K216">
        <f t="shared" ca="1" si="71"/>
        <v>4</v>
      </c>
      <c r="L216" t="str">
        <f ca="1">_xll.XLOOKUP(K216,$AC$8:$AC$17,$AD$8:$AD$17)</f>
        <v>Spintex</v>
      </c>
      <c r="M216">
        <f t="shared" ca="1" si="74"/>
        <v>337510</v>
      </c>
      <c r="N216" s="7">
        <f t="shared" ca="1" si="72"/>
        <v>117736.43525709656</v>
      </c>
      <c r="O216" s="7">
        <f t="shared" ca="1" si="75"/>
        <v>30518.763212010752</v>
      </c>
      <c r="P216">
        <f t="shared" ca="1" si="73"/>
        <v>7290</v>
      </c>
      <c r="Q216" s="7">
        <f t="shared" ca="1" si="76"/>
        <v>89603.537484609042</v>
      </c>
      <c r="R216">
        <f t="shared" ca="1" si="77"/>
        <v>19317.922338898403</v>
      </c>
      <c r="S216" s="7">
        <f t="shared" ca="1" si="78"/>
        <v>387346.68555090914</v>
      </c>
      <c r="T216" s="7">
        <f t="shared" ca="1" si="79"/>
        <v>214629.9727417056</v>
      </c>
      <c r="U216" s="7">
        <f t="shared" ca="1" si="80"/>
        <v>172716.71280920354</v>
      </c>
      <c r="X216" s="1"/>
      <c r="Y216" s="2"/>
      <c r="Z216" s="2"/>
      <c r="AA216" s="2"/>
      <c r="AB216" s="2"/>
      <c r="AC216" s="2"/>
      <c r="AD216" s="2"/>
      <c r="AE216" s="2">
        <f ca="1">IF(Table2[[#This Row],[Gender]]="Male",1,0)</f>
        <v>0</v>
      </c>
      <c r="AF216" s="2">
        <f ca="1">IF(Table2[[#This Row],[Gender]]="Female",1,0)</f>
        <v>1</v>
      </c>
      <c r="AG216" s="2"/>
      <c r="AH216" s="2"/>
      <c r="AI216" s="3"/>
      <c r="AK216" s="1">
        <f ca="1">IF(Table2[[#This Row],[Field of Work]]="Teaching",1,0)</f>
        <v>0</v>
      </c>
      <c r="AL216" s="2">
        <f ca="1">IF(Table2[[#This Row],[Field of Work]]="Agriculture",1,0)</f>
        <v>0</v>
      </c>
      <c r="AM216" s="2">
        <f ca="1">IF(Table2[[#This Row],[Field of Work]]="IT",1,0)</f>
        <v>0</v>
      </c>
      <c r="AN216" s="2">
        <f ca="1">IF(Table2[[#This Row],[Field of Work]]="Construction",1,0)</f>
        <v>0</v>
      </c>
      <c r="AO216" s="2">
        <f ca="1">IF(Table2[[#This Row],[Field of Work]]="Health",1,0)</f>
        <v>0</v>
      </c>
      <c r="AP216" s="2">
        <f ca="1">IF(Table2[[#This Row],[Field of Work]]="General work",1,0)</f>
        <v>1</v>
      </c>
      <c r="AQ216" s="2"/>
      <c r="AR216" s="2"/>
      <c r="AS216" s="2"/>
      <c r="AT216" s="2"/>
      <c r="AU216" s="2"/>
      <c r="AV216" s="3"/>
      <c r="AW216" s="10">
        <f ca="1">IF(Table2[[#This Row],[Residence]]="East Legon",1,0)</f>
        <v>0</v>
      </c>
      <c r="AX216" s="8">
        <f ca="1">IF(Table2[[#This Row],[Residence]]="Trasaco",1,0)</f>
        <v>0</v>
      </c>
      <c r="AY216" s="2">
        <f ca="1">IF(Table2[[#This Row],[Residence]]="North Legon",1,0)</f>
        <v>0</v>
      </c>
      <c r="AZ216" s="2">
        <f ca="1">IF(Table2[[#This Row],[Residence]]="Tema",1,0)</f>
        <v>0</v>
      </c>
      <c r="BA216" s="2">
        <f ca="1">IF(Table2[[#This Row],[Residence]]="Spintex",1,0)</f>
        <v>1</v>
      </c>
      <c r="BB216" s="2">
        <f ca="1">IF(Table2[[#This Row],[Residence]]="Airport Hills",1,0)</f>
        <v>0</v>
      </c>
      <c r="BC216" s="2">
        <f ca="1">IF(Table2[[#This Row],[Residence]]="Oyarifa",1,0)</f>
        <v>0</v>
      </c>
      <c r="BD216" s="2">
        <f ca="1">IF(Table2[[#This Row],[Residence]]="Prampram",1,0)</f>
        <v>0</v>
      </c>
      <c r="BE216" s="2">
        <f ca="1">IF(Table2[[#This Row],[Residence]]="Tse-Addo",1,0)</f>
        <v>0</v>
      </c>
      <c r="BF216" s="2">
        <f ca="1">IF(Table2[[#This Row],[Residence]]="Osu",1,0)</f>
        <v>0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3"/>
      <c r="BR216" s="20">
        <f ca="1">Table2[[#This Row],[Cars Value]]/Table2[[#This Row],[Cars]]</f>
        <v>15259.381606005376</v>
      </c>
      <c r="BS216" s="3"/>
      <c r="BT216" s="1">
        <f ca="1">IF(Table2[[#This Row],[Value of Debts]]&gt;$BU$6,1,0)</f>
        <v>1</v>
      </c>
      <c r="BU216" s="2"/>
      <c r="BV216" s="2"/>
      <c r="BW216" s="3"/>
    </row>
    <row r="217" spans="1:75" x14ac:dyDescent="0.25">
      <c r="A217">
        <f t="shared" ca="1" si="65"/>
        <v>1</v>
      </c>
      <c r="B217" t="str">
        <f t="shared" ca="1" si="66"/>
        <v>Male</v>
      </c>
      <c r="C217">
        <f t="shared" ca="1" si="67"/>
        <v>48</v>
      </c>
      <c r="D217">
        <f t="shared" ca="1" si="68"/>
        <v>1</v>
      </c>
      <c r="E217" t="str">
        <f ca="1">_xll.XLOOKUP(D217,$Y$8:$Y$13,$Z$8:$Z$13)</f>
        <v>Health</v>
      </c>
      <c r="F217">
        <f t="shared" ca="1" si="69"/>
        <v>4</v>
      </c>
      <c r="G217" t="str">
        <f ca="1">_xll.XLOOKUP(F217,$AA$8:$AA$12,$AB$8:$AB$12)</f>
        <v>Techical</v>
      </c>
      <c r="H217">
        <f t="shared" ca="1" si="81"/>
        <v>3</v>
      </c>
      <c r="I217">
        <f t="shared" ca="1" si="64"/>
        <v>3</v>
      </c>
      <c r="J217">
        <f t="shared" ca="1" si="70"/>
        <v>76693</v>
      </c>
      <c r="K217">
        <f t="shared" ca="1" si="71"/>
        <v>6</v>
      </c>
      <c r="L217" t="str">
        <f ca="1">_xll.XLOOKUP(K217,$AC$8:$AC$17,$AD$8:$AD$17)</f>
        <v>Tse-Addo</v>
      </c>
      <c r="M217">
        <f t="shared" ca="1" si="74"/>
        <v>383465</v>
      </c>
      <c r="N217" s="7">
        <f t="shared" ca="1" si="72"/>
        <v>315912.09815678658</v>
      </c>
      <c r="O217" s="7">
        <f t="shared" ca="1" si="75"/>
        <v>111269.19059275523</v>
      </c>
      <c r="P217">
        <f t="shared" ca="1" si="73"/>
        <v>39713</v>
      </c>
      <c r="Q217" s="7">
        <f t="shared" ca="1" si="76"/>
        <v>10914.940050914673</v>
      </c>
      <c r="R217">
        <f t="shared" ca="1" si="77"/>
        <v>82606.280363242171</v>
      </c>
      <c r="S217" s="7">
        <f t="shared" ca="1" si="78"/>
        <v>577340.47095599736</v>
      </c>
      <c r="T217" s="7">
        <f t="shared" ca="1" si="79"/>
        <v>366540.03820770123</v>
      </c>
      <c r="U217" s="7">
        <f t="shared" ca="1" si="80"/>
        <v>210800.43274829612</v>
      </c>
      <c r="X217" s="1"/>
      <c r="Y217" s="2"/>
      <c r="Z217" s="2"/>
      <c r="AA217" s="2"/>
      <c r="AB217" s="2"/>
      <c r="AC217" s="2"/>
      <c r="AD217" s="2"/>
      <c r="AE217" s="2">
        <f ca="1">IF(Table2[[#This Row],[Gender]]="Male",1,0)</f>
        <v>1</v>
      </c>
      <c r="AF217" s="2">
        <f ca="1">IF(Table2[[#This Row],[Gender]]="Female",1,0)</f>
        <v>0</v>
      </c>
      <c r="AG217" s="2"/>
      <c r="AH217" s="2"/>
      <c r="AI217" s="3"/>
      <c r="AK217" s="1">
        <f ca="1">IF(Table2[[#This Row],[Field of Work]]="Teaching",1,0)</f>
        <v>0</v>
      </c>
      <c r="AL217" s="2">
        <f ca="1">IF(Table2[[#This Row],[Field of Work]]="Agriculture",1,0)</f>
        <v>0</v>
      </c>
      <c r="AM217" s="2">
        <f ca="1">IF(Table2[[#This Row],[Field of Work]]="IT",1,0)</f>
        <v>0</v>
      </c>
      <c r="AN217" s="2">
        <f ca="1">IF(Table2[[#This Row],[Field of Work]]="Construction",1,0)</f>
        <v>0</v>
      </c>
      <c r="AO217" s="2">
        <f ca="1">IF(Table2[[#This Row],[Field of Work]]="Health",1,0)</f>
        <v>1</v>
      </c>
      <c r="AP217" s="2">
        <f ca="1">IF(Table2[[#This Row],[Field of Work]]="General work",1,0)</f>
        <v>0</v>
      </c>
      <c r="AQ217" s="2"/>
      <c r="AR217" s="2"/>
      <c r="AS217" s="2"/>
      <c r="AT217" s="2"/>
      <c r="AU217" s="2"/>
      <c r="AV217" s="3"/>
      <c r="AW217" s="10">
        <f ca="1">IF(Table2[[#This Row],[Residence]]="East Legon",1,0)</f>
        <v>0</v>
      </c>
      <c r="AX217" s="8">
        <f ca="1">IF(Table2[[#This Row],[Residence]]="Trasaco",1,0)</f>
        <v>0</v>
      </c>
      <c r="AY217" s="2">
        <f ca="1">IF(Table2[[#This Row],[Residence]]="North Legon",1,0)</f>
        <v>0</v>
      </c>
      <c r="AZ217" s="2">
        <f ca="1">IF(Table2[[#This Row],[Residence]]="Tema",1,0)</f>
        <v>0</v>
      </c>
      <c r="BA217" s="2">
        <f ca="1">IF(Table2[[#This Row],[Residence]]="Spintex",1,0)</f>
        <v>0</v>
      </c>
      <c r="BB217" s="2">
        <f ca="1">IF(Table2[[#This Row],[Residence]]="Airport Hills",1,0)</f>
        <v>0</v>
      </c>
      <c r="BC217" s="2">
        <f ca="1">IF(Table2[[#This Row],[Residence]]="Oyarifa",1,0)</f>
        <v>0</v>
      </c>
      <c r="BD217" s="2">
        <f ca="1">IF(Table2[[#This Row],[Residence]]="Prampram",1,0)</f>
        <v>0</v>
      </c>
      <c r="BE217" s="2">
        <f ca="1">IF(Table2[[#This Row],[Residence]]="Tse-Addo",1,0)</f>
        <v>1</v>
      </c>
      <c r="BF217" s="2">
        <f ca="1">IF(Table2[[#This Row],[Residence]]="Osu",1,0)</f>
        <v>0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3"/>
      <c r="BR217" s="20">
        <f ca="1">Table2[[#This Row],[Cars Value]]/Table2[[#This Row],[Cars]]</f>
        <v>37089.730197585079</v>
      </c>
      <c r="BS217" s="3"/>
      <c r="BT217" s="1">
        <f ca="1">IF(Table2[[#This Row],[Value of Debts]]&gt;$BU$6,1,0)</f>
        <v>1</v>
      </c>
      <c r="BU217" s="2"/>
      <c r="BV217" s="2"/>
      <c r="BW217" s="3"/>
    </row>
    <row r="218" spans="1:75" x14ac:dyDescent="0.25">
      <c r="A218">
        <f t="shared" ca="1" si="65"/>
        <v>2</v>
      </c>
      <c r="B218" t="str">
        <f t="shared" ca="1" si="66"/>
        <v>Female</v>
      </c>
      <c r="C218">
        <f t="shared" ca="1" si="67"/>
        <v>39</v>
      </c>
      <c r="D218">
        <f t="shared" ca="1" si="68"/>
        <v>1</v>
      </c>
      <c r="E218" t="str">
        <f ca="1">_xll.XLOOKUP(D218,$Y$8:$Y$13,$Z$8:$Z$13)</f>
        <v>Health</v>
      </c>
      <c r="F218">
        <f t="shared" ca="1" si="69"/>
        <v>5</v>
      </c>
      <c r="G218" t="str">
        <f ca="1">_xll.XLOOKUP(F218,$AA$8:$AA$12,$AB$8:$AB$12)</f>
        <v>Other</v>
      </c>
      <c r="H218">
        <f t="shared" ca="1" si="81"/>
        <v>4</v>
      </c>
      <c r="I218">
        <f t="shared" ca="1" si="64"/>
        <v>1</v>
      </c>
      <c r="J218">
        <f t="shared" ca="1" si="70"/>
        <v>79088</v>
      </c>
      <c r="K218">
        <f t="shared" ca="1" si="71"/>
        <v>8</v>
      </c>
      <c r="L218" t="str">
        <f ca="1">_xll.XLOOKUP(K218,$AC$8:$AC$17,$AD$8:$AD$17)</f>
        <v>Oyarifa</v>
      </c>
      <c r="M218">
        <f t="shared" ca="1" si="74"/>
        <v>316352</v>
      </c>
      <c r="N218" s="7">
        <f t="shared" ca="1" si="72"/>
        <v>127746.58552793122</v>
      </c>
      <c r="O218" s="7">
        <f t="shared" ca="1" si="75"/>
        <v>51601.406461692073</v>
      </c>
      <c r="P218">
        <f t="shared" ca="1" si="73"/>
        <v>41697</v>
      </c>
      <c r="Q218" s="7">
        <f t="shared" ca="1" si="76"/>
        <v>99259.460332207178</v>
      </c>
      <c r="R218">
        <f t="shared" ca="1" si="77"/>
        <v>7104.8635755866044</v>
      </c>
      <c r="S218" s="7">
        <f t="shared" ca="1" si="78"/>
        <v>375058.27003727865</v>
      </c>
      <c r="T218" s="7">
        <f t="shared" ca="1" si="79"/>
        <v>268703.04586013837</v>
      </c>
      <c r="U218" s="7">
        <f t="shared" ca="1" si="80"/>
        <v>106355.22417714028</v>
      </c>
      <c r="X218" s="1"/>
      <c r="Y218" s="2"/>
      <c r="Z218" s="2"/>
      <c r="AA218" s="2"/>
      <c r="AB218" s="2"/>
      <c r="AC218" s="2"/>
      <c r="AD218" s="2"/>
      <c r="AE218" s="2">
        <f ca="1">IF(Table2[[#This Row],[Gender]]="Male",1,0)</f>
        <v>0</v>
      </c>
      <c r="AF218" s="2">
        <f ca="1">IF(Table2[[#This Row],[Gender]]="Female",1,0)</f>
        <v>1</v>
      </c>
      <c r="AG218" s="2"/>
      <c r="AH218" s="2"/>
      <c r="AI218" s="3"/>
      <c r="AK218" s="1">
        <f ca="1">IF(Table2[[#This Row],[Field of Work]]="Teaching",1,0)</f>
        <v>0</v>
      </c>
      <c r="AL218" s="2">
        <f ca="1">IF(Table2[[#This Row],[Field of Work]]="Agriculture",1,0)</f>
        <v>0</v>
      </c>
      <c r="AM218" s="2">
        <f ca="1">IF(Table2[[#This Row],[Field of Work]]="IT",1,0)</f>
        <v>0</v>
      </c>
      <c r="AN218" s="2">
        <f ca="1">IF(Table2[[#This Row],[Field of Work]]="Construction",1,0)</f>
        <v>0</v>
      </c>
      <c r="AO218" s="2">
        <f ca="1">IF(Table2[[#This Row],[Field of Work]]="Health",1,0)</f>
        <v>1</v>
      </c>
      <c r="AP218" s="2">
        <f ca="1">IF(Table2[[#This Row],[Field of Work]]="General work",1,0)</f>
        <v>0</v>
      </c>
      <c r="AQ218" s="2"/>
      <c r="AR218" s="2"/>
      <c r="AS218" s="2"/>
      <c r="AT218" s="2"/>
      <c r="AU218" s="2"/>
      <c r="AV218" s="3"/>
      <c r="AW218" s="10">
        <f ca="1">IF(Table2[[#This Row],[Residence]]="East Legon",1,0)</f>
        <v>0</v>
      </c>
      <c r="AX218" s="8">
        <f ca="1">IF(Table2[[#This Row],[Residence]]="Trasaco",1,0)</f>
        <v>0</v>
      </c>
      <c r="AY218" s="2">
        <f ca="1">IF(Table2[[#This Row],[Residence]]="North Legon",1,0)</f>
        <v>0</v>
      </c>
      <c r="AZ218" s="2">
        <f ca="1">IF(Table2[[#This Row],[Residence]]="Tema",1,0)</f>
        <v>0</v>
      </c>
      <c r="BA218" s="2">
        <f ca="1">IF(Table2[[#This Row],[Residence]]="Spintex",1,0)</f>
        <v>0</v>
      </c>
      <c r="BB218" s="2">
        <f ca="1">IF(Table2[[#This Row],[Residence]]="Airport Hills",1,0)</f>
        <v>0</v>
      </c>
      <c r="BC218" s="2">
        <f ca="1">IF(Table2[[#This Row],[Residence]]="Oyarifa",1,0)</f>
        <v>1</v>
      </c>
      <c r="BD218" s="2">
        <f ca="1">IF(Table2[[#This Row],[Residence]]="Prampram",1,0)</f>
        <v>0</v>
      </c>
      <c r="BE218" s="2">
        <f ca="1">IF(Table2[[#This Row],[Residence]]="Tse-Addo",1,0)</f>
        <v>0</v>
      </c>
      <c r="BF218" s="2">
        <f ca="1">IF(Table2[[#This Row],[Residence]]="Osu",1,0)</f>
        <v>0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3"/>
      <c r="BR218" s="20">
        <f ca="1">Table2[[#This Row],[Cars Value]]/Table2[[#This Row],[Cars]]</f>
        <v>51601.406461692073</v>
      </c>
      <c r="BS218" s="3"/>
      <c r="BT218" s="1">
        <f ca="1">IF(Table2[[#This Row],[Value of Debts]]&gt;$BU$6,1,0)</f>
        <v>1</v>
      </c>
      <c r="BU218" s="2"/>
      <c r="BV218" s="2"/>
      <c r="BW218" s="3"/>
    </row>
    <row r="219" spans="1:75" x14ac:dyDescent="0.25">
      <c r="A219">
        <f t="shared" ca="1" si="65"/>
        <v>2</v>
      </c>
      <c r="B219" t="str">
        <f t="shared" ca="1" si="66"/>
        <v>Female</v>
      </c>
      <c r="C219">
        <f t="shared" ca="1" si="67"/>
        <v>39</v>
      </c>
      <c r="D219">
        <f t="shared" ca="1" si="68"/>
        <v>1</v>
      </c>
      <c r="E219" t="str">
        <f ca="1">_xll.XLOOKUP(D219,$Y$8:$Y$13,$Z$8:$Z$13)</f>
        <v>Health</v>
      </c>
      <c r="F219">
        <f t="shared" ca="1" si="69"/>
        <v>1</v>
      </c>
      <c r="G219" t="str">
        <f ca="1">_xll.XLOOKUP(F219,$AA$8:$AA$12,$AB$8:$AB$12)</f>
        <v>Highschool</v>
      </c>
      <c r="H219">
        <f t="shared" ca="1" si="81"/>
        <v>4</v>
      </c>
      <c r="I219">
        <f t="shared" ca="1" si="64"/>
        <v>3</v>
      </c>
      <c r="J219">
        <f t="shared" ca="1" si="70"/>
        <v>50400</v>
      </c>
      <c r="K219">
        <f t="shared" ca="1" si="71"/>
        <v>1</v>
      </c>
      <c r="L219" t="str">
        <f ca="1">_xll.XLOOKUP(K219,$AC$8:$AC$17,$AD$8:$AD$17)</f>
        <v>East Legon</v>
      </c>
      <c r="M219">
        <f t="shared" ca="1" si="74"/>
        <v>151200</v>
      </c>
      <c r="N219" s="7">
        <f t="shared" ca="1" si="72"/>
        <v>140055.33367959049</v>
      </c>
      <c r="O219" s="7">
        <f t="shared" ca="1" si="75"/>
        <v>34725.726914335835</v>
      </c>
      <c r="P219">
        <f t="shared" ca="1" si="73"/>
        <v>17632</v>
      </c>
      <c r="Q219" s="7">
        <f t="shared" ca="1" si="76"/>
        <v>79385.488505979549</v>
      </c>
      <c r="R219">
        <f t="shared" ca="1" si="77"/>
        <v>71096.82752758151</v>
      </c>
      <c r="S219" s="7">
        <f t="shared" ca="1" si="78"/>
        <v>257022.55444191734</v>
      </c>
      <c r="T219" s="7">
        <f t="shared" ca="1" si="79"/>
        <v>237072.82218557002</v>
      </c>
      <c r="U219" s="7">
        <f t="shared" ca="1" si="80"/>
        <v>19949.732256347314</v>
      </c>
      <c r="X219" s="1"/>
      <c r="Y219" s="2"/>
      <c r="Z219" s="2"/>
      <c r="AA219" s="2"/>
      <c r="AB219" s="2"/>
      <c r="AC219" s="2"/>
      <c r="AD219" s="2"/>
      <c r="AE219" s="2">
        <f ca="1">IF(Table2[[#This Row],[Gender]]="Male",1,0)</f>
        <v>0</v>
      </c>
      <c r="AF219" s="2">
        <f ca="1">IF(Table2[[#This Row],[Gender]]="Female",1,0)</f>
        <v>1</v>
      </c>
      <c r="AG219" s="2"/>
      <c r="AH219" s="2"/>
      <c r="AI219" s="3"/>
      <c r="AK219" s="1">
        <f ca="1">IF(Table2[[#This Row],[Field of Work]]="Teaching",1,0)</f>
        <v>0</v>
      </c>
      <c r="AL219" s="2">
        <f ca="1">IF(Table2[[#This Row],[Field of Work]]="Agriculture",1,0)</f>
        <v>0</v>
      </c>
      <c r="AM219" s="2">
        <f ca="1">IF(Table2[[#This Row],[Field of Work]]="IT",1,0)</f>
        <v>0</v>
      </c>
      <c r="AN219" s="2">
        <f ca="1">IF(Table2[[#This Row],[Field of Work]]="Construction",1,0)</f>
        <v>0</v>
      </c>
      <c r="AO219" s="2">
        <f ca="1">IF(Table2[[#This Row],[Field of Work]]="Health",1,0)</f>
        <v>1</v>
      </c>
      <c r="AP219" s="2">
        <f ca="1">IF(Table2[[#This Row],[Field of Work]]="General work",1,0)</f>
        <v>0</v>
      </c>
      <c r="AQ219" s="2"/>
      <c r="AR219" s="2"/>
      <c r="AS219" s="2"/>
      <c r="AT219" s="2"/>
      <c r="AU219" s="2"/>
      <c r="AV219" s="3"/>
      <c r="AW219" s="10">
        <f ca="1">IF(Table2[[#This Row],[Residence]]="East Legon",1,0)</f>
        <v>1</v>
      </c>
      <c r="AX219" s="8">
        <f ca="1">IF(Table2[[#This Row],[Residence]]="Trasaco",1,0)</f>
        <v>0</v>
      </c>
      <c r="AY219" s="2">
        <f ca="1">IF(Table2[[#This Row],[Residence]]="North Legon",1,0)</f>
        <v>0</v>
      </c>
      <c r="AZ219" s="2">
        <f ca="1">IF(Table2[[#This Row],[Residence]]="Tema",1,0)</f>
        <v>0</v>
      </c>
      <c r="BA219" s="2">
        <f ca="1">IF(Table2[[#This Row],[Residence]]="Spintex",1,0)</f>
        <v>0</v>
      </c>
      <c r="BB219" s="2">
        <f ca="1">IF(Table2[[#This Row],[Residence]]="Airport Hills",1,0)</f>
        <v>0</v>
      </c>
      <c r="BC219" s="2">
        <f ca="1">IF(Table2[[#This Row],[Residence]]="Oyarifa",1,0)</f>
        <v>0</v>
      </c>
      <c r="BD219" s="2">
        <f ca="1">IF(Table2[[#This Row],[Residence]]="Prampram",1,0)</f>
        <v>0</v>
      </c>
      <c r="BE219" s="2">
        <f ca="1">IF(Table2[[#This Row],[Residence]]="Tse-Addo",1,0)</f>
        <v>0</v>
      </c>
      <c r="BF219" s="2">
        <f ca="1">IF(Table2[[#This Row],[Residence]]="Osu",1,0)</f>
        <v>0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3"/>
      <c r="BR219" s="20">
        <f ca="1">Table2[[#This Row],[Cars Value]]/Table2[[#This Row],[Cars]]</f>
        <v>11575.242304778612</v>
      </c>
      <c r="BS219" s="3"/>
      <c r="BT219" s="1">
        <f ca="1">IF(Table2[[#This Row],[Value of Debts]]&gt;$BU$6,1,0)</f>
        <v>1</v>
      </c>
      <c r="BU219" s="2"/>
      <c r="BV219" s="2"/>
      <c r="BW219" s="3"/>
    </row>
    <row r="220" spans="1:75" x14ac:dyDescent="0.25">
      <c r="A220">
        <f t="shared" ca="1" si="65"/>
        <v>1</v>
      </c>
      <c r="B220" t="str">
        <f t="shared" ca="1" si="66"/>
        <v>Male</v>
      </c>
      <c r="C220">
        <f t="shared" ca="1" si="67"/>
        <v>27</v>
      </c>
      <c r="D220">
        <f t="shared" ca="1" si="68"/>
        <v>1</v>
      </c>
      <c r="E220" t="str">
        <f ca="1">_xll.XLOOKUP(D220,$Y$8:$Y$13,$Z$8:$Z$13)</f>
        <v>Health</v>
      </c>
      <c r="F220">
        <f t="shared" ca="1" si="69"/>
        <v>4</v>
      </c>
      <c r="G220" t="str">
        <f ca="1">_xll.XLOOKUP(F220,$AA$8:$AA$12,$AB$8:$AB$12)</f>
        <v>Techical</v>
      </c>
      <c r="H220">
        <f t="shared" ca="1" si="81"/>
        <v>1</v>
      </c>
      <c r="I220">
        <f t="shared" ca="1" si="64"/>
        <v>1</v>
      </c>
      <c r="J220">
        <f t="shared" ca="1" si="70"/>
        <v>77742</v>
      </c>
      <c r="K220">
        <f t="shared" ca="1" si="71"/>
        <v>4</v>
      </c>
      <c r="L220" t="str">
        <f ca="1">_xll.XLOOKUP(K220,$AC$8:$AC$17,$AD$8:$AD$17)</f>
        <v>Spintex</v>
      </c>
      <c r="M220">
        <f t="shared" ca="1" si="74"/>
        <v>466452</v>
      </c>
      <c r="N220" s="7">
        <f t="shared" ca="1" si="72"/>
        <v>167242.77349010861</v>
      </c>
      <c r="O220" s="7">
        <f t="shared" ca="1" si="75"/>
        <v>32703.21508854768</v>
      </c>
      <c r="P220">
        <f t="shared" ca="1" si="73"/>
        <v>9119</v>
      </c>
      <c r="Q220" s="7">
        <f t="shared" ca="1" si="76"/>
        <v>10164.943334765871</v>
      </c>
      <c r="R220">
        <f t="shared" ca="1" si="77"/>
        <v>115975.78887568988</v>
      </c>
      <c r="S220" s="7">
        <f t="shared" ca="1" si="78"/>
        <v>615131.00396423752</v>
      </c>
      <c r="T220" s="7">
        <f t="shared" ca="1" si="79"/>
        <v>186526.71682487449</v>
      </c>
      <c r="U220" s="7">
        <f t="shared" ca="1" si="80"/>
        <v>428604.287139363</v>
      </c>
      <c r="X220" s="1"/>
      <c r="Y220" s="2"/>
      <c r="Z220" s="2"/>
      <c r="AA220" s="2"/>
      <c r="AB220" s="2"/>
      <c r="AC220" s="2"/>
      <c r="AD220" s="2"/>
      <c r="AE220" s="2">
        <f ca="1">IF(Table2[[#This Row],[Gender]]="Male",1,0)</f>
        <v>1</v>
      </c>
      <c r="AF220" s="2">
        <f ca="1">IF(Table2[[#This Row],[Gender]]="Female",1,0)</f>
        <v>0</v>
      </c>
      <c r="AG220" s="2"/>
      <c r="AH220" s="2"/>
      <c r="AI220" s="3"/>
      <c r="AK220" s="1">
        <f ca="1">IF(Table2[[#This Row],[Field of Work]]="Teaching",1,0)</f>
        <v>0</v>
      </c>
      <c r="AL220" s="2">
        <f ca="1">IF(Table2[[#This Row],[Field of Work]]="Agriculture",1,0)</f>
        <v>0</v>
      </c>
      <c r="AM220" s="2">
        <f ca="1">IF(Table2[[#This Row],[Field of Work]]="IT",1,0)</f>
        <v>0</v>
      </c>
      <c r="AN220" s="2">
        <f ca="1">IF(Table2[[#This Row],[Field of Work]]="Construction",1,0)</f>
        <v>0</v>
      </c>
      <c r="AO220" s="2">
        <f ca="1">IF(Table2[[#This Row],[Field of Work]]="Health",1,0)</f>
        <v>1</v>
      </c>
      <c r="AP220" s="2">
        <f ca="1">IF(Table2[[#This Row],[Field of Work]]="General work",1,0)</f>
        <v>0</v>
      </c>
      <c r="AQ220" s="2"/>
      <c r="AR220" s="2"/>
      <c r="AS220" s="2"/>
      <c r="AT220" s="2"/>
      <c r="AU220" s="2"/>
      <c r="AV220" s="3"/>
      <c r="AW220" s="10">
        <f ca="1">IF(Table2[[#This Row],[Residence]]="East Legon",1,0)</f>
        <v>0</v>
      </c>
      <c r="AX220" s="8">
        <f ca="1">IF(Table2[[#This Row],[Residence]]="Trasaco",1,0)</f>
        <v>0</v>
      </c>
      <c r="AY220" s="2">
        <f ca="1">IF(Table2[[#This Row],[Residence]]="North Legon",1,0)</f>
        <v>0</v>
      </c>
      <c r="AZ220" s="2">
        <f ca="1">IF(Table2[[#This Row],[Residence]]="Tema",1,0)</f>
        <v>0</v>
      </c>
      <c r="BA220" s="2">
        <f ca="1">IF(Table2[[#This Row],[Residence]]="Spintex",1,0)</f>
        <v>1</v>
      </c>
      <c r="BB220" s="2">
        <f ca="1">IF(Table2[[#This Row],[Residence]]="Airport Hills",1,0)</f>
        <v>0</v>
      </c>
      <c r="BC220" s="2">
        <f ca="1">IF(Table2[[#This Row],[Residence]]="Oyarifa",1,0)</f>
        <v>0</v>
      </c>
      <c r="BD220" s="2">
        <f ca="1">IF(Table2[[#This Row],[Residence]]="Prampram",1,0)</f>
        <v>0</v>
      </c>
      <c r="BE220" s="2">
        <f ca="1">IF(Table2[[#This Row],[Residence]]="Tse-Addo",1,0)</f>
        <v>0</v>
      </c>
      <c r="BF220" s="2">
        <f ca="1">IF(Table2[[#This Row],[Residence]]="Osu",1,0)</f>
        <v>0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3"/>
      <c r="BR220" s="20">
        <f ca="1">Table2[[#This Row],[Cars Value]]/Table2[[#This Row],[Cars]]</f>
        <v>32703.21508854768</v>
      </c>
      <c r="BS220" s="3"/>
      <c r="BT220" s="1">
        <f ca="1">IF(Table2[[#This Row],[Value of Debts]]&gt;$BU$6,1,0)</f>
        <v>1</v>
      </c>
      <c r="BU220" s="2"/>
      <c r="BV220" s="2"/>
      <c r="BW220" s="3"/>
    </row>
    <row r="221" spans="1:75" x14ac:dyDescent="0.25">
      <c r="A221">
        <f t="shared" ca="1" si="65"/>
        <v>2</v>
      </c>
      <c r="B221" t="str">
        <f t="shared" ca="1" si="66"/>
        <v>Female</v>
      </c>
      <c r="C221">
        <f t="shared" ca="1" si="67"/>
        <v>44</v>
      </c>
      <c r="D221">
        <f t="shared" ca="1" si="68"/>
        <v>2</v>
      </c>
      <c r="E221" t="str">
        <f ca="1">_xll.XLOOKUP(D221,$Y$8:$Y$13,$Z$8:$Z$13)</f>
        <v>Construction</v>
      </c>
      <c r="F221">
        <f t="shared" ca="1" si="69"/>
        <v>3</v>
      </c>
      <c r="G221" t="str">
        <f ca="1">_xll.XLOOKUP(F221,$AA$8:$AA$12,$AB$8:$AB$12)</f>
        <v>University</v>
      </c>
      <c r="H221">
        <f t="shared" ca="1" si="81"/>
        <v>3</v>
      </c>
      <c r="I221">
        <f t="shared" ca="1" si="64"/>
        <v>4</v>
      </c>
      <c r="J221">
        <f t="shared" ca="1" si="70"/>
        <v>78290</v>
      </c>
      <c r="K221">
        <f t="shared" ca="1" si="71"/>
        <v>8</v>
      </c>
      <c r="L221" t="str">
        <f ca="1">_xll.XLOOKUP(K221,$AC$8:$AC$17,$AD$8:$AD$17)</f>
        <v>Oyarifa</v>
      </c>
      <c r="M221">
        <f t="shared" ca="1" si="74"/>
        <v>234870</v>
      </c>
      <c r="N221" s="7">
        <f t="shared" ca="1" si="72"/>
        <v>200233.07286367952</v>
      </c>
      <c r="O221" s="7">
        <f t="shared" ca="1" si="75"/>
        <v>112427.02665465001</v>
      </c>
      <c r="P221">
        <f t="shared" ca="1" si="73"/>
        <v>33523</v>
      </c>
      <c r="Q221" s="7">
        <f t="shared" ca="1" si="76"/>
        <v>65193.273695835247</v>
      </c>
      <c r="R221">
        <f t="shared" ca="1" si="77"/>
        <v>17733.905635232284</v>
      </c>
      <c r="S221" s="7">
        <f t="shared" ca="1" si="78"/>
        <v>365030.93228988227</v>
      </c>
      <c r="T221" s="7">
        <f t="shared" ca="1" si="79"/>
        <v>298949.34655951476</v>
      </c>
      <c r="U221" s="7">
        <f t="shared" ca="1" si="80"/>
        <v>66081.585730367515</v>
      </c>
      <c r="X221" s="1"/>
      <c r="Y221" s="2"/>
      <c r="Z221" s="2"/>
      <c r="AA221" s="2"/>
      <c r="AB221" s="2"/>
      <c r="AC221" s="2"/>
      <c r="AD221" s="2"/>
      <c r="AE221" s="2">
        <f ca="1">IF(Table2[[#This Row],[Gender]]="Male",1,0)</f>
        <v>0</v>
      </c>
      <c r="AF221" s="2">
        <f ca="1">IF(Table2[[#This Row],[Gender]]="Female",1,0)</f>
        <v>1</v>
      </c>
      <c r="AG221" s="2"/>
      <c r="AH221" s="2"/>
      <c r="AI221" s="3"/>
      <c r="AK221" s="1">
        <f ca="1">IF(Table2[[#This Row],[Field of Work]]="Teaching",1,0)</f>
        <v>0</v>
      </c>
      <c r="AL221" s="2">
        <f ca="1">IF(Table2[[#This Row],[Field of Work]]="Agriculture",1,0)</f>
        <v>0</v>
      </c>
      <c r="AM221" s="2">
        <f ca="1">IF(Table2[[#This Row],[Field of Work]]="IT",1,0)</f>
        <v>0</v>
      </c>
      <c r="AN221" s="2">
        <f ca="1">IF(Table2[[#This Row],[Field of Work]]="Construction",1,0)</f>
        <v>1</v>
      </c>
      <c r="AO221" s="2">
        <f ca="1">IF(Table2[[#This Row],[Field of Work]]="Health",1,0)</f>
        <v>0</v>
      </c>
      <c r="AP221" s="2">
        <f ca="1">IF(Table2[[#This Row],[Field of Work]]="General work",1,0)</f>
        <v>0</v>
      </c>
      <c r="AQ221" s="2"/>
      <c r="AR221" s="2"/>
      <c r="AS221" s="2"/>
      <c r="AT221" s="2"/>
      <c r="AU221" s="2"/>
      <c r="AV221" s="3"/>
      <c r="AW221" s="10">
        <f ca="1">IF(Table2[[#This Row],[Residence]]="East Legon",1,0)</f>
        <v>0</v>
      </c>
      <c r="AX221" s="8">
        <f ca="1">IF(Table2[[#This Row],[Residence]]="Trasaco",1,0)</f>
        <v>0</v>
      </c>
      <c r="AY221" s="2">
        <f ca="1">IF(Table2[[#This Row],[Residence]]="North Legon",1,0)</f>
        <v>0</v>
      </c>
      <c r="AZ221" s="2">
        <f ca="1">IF(Table2[[#This Row],[Residence]]="Tema",1,0)</f>
        <v>0</v>
      </c>
      <c r="BA221" s="2">
        <f ca="1">IF(Table2[[#This Row],[Residence]]="Spintex",1,0)</f>
        <v>0</v>
      </c>
      <c r="BB221" s="2">
        <f ca="1">IF(Table2[[#This Row],[Residence]]="Airport Hills",1,0)</f>
        <v>0</v>
      </c>
      <c r="BC221" s="2">
        <f ca="1">IF(Table2[[#This Row],[Residence]]="Oyarifa",1,0)</f>
        <v>1</v>
      </c>
      <c r="BD221" s="2">
        <f ca="1">IF(Table2[[#This Row],[Residence]]="Prampram",1,0)</f>
        <v>0</v>
      </c>
      <c r="BE221" s="2">
        <f ca="1">IF(Table2[[#This Row],[Residence]]="Tse-Addo",1,0)</f>
        <v>0</v>
      </c>
      <c r="BF221" s="2">
        <f ca="1">IF(Table2[[#This Row],[Residence]]="Osu",1,0)</f>
        <v>0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3"/>
      <c r="BR221" s="20">
        <f ca="1">Table2[[#This Row],[Cars Value]]/Table2[[#This Row],[Cars]]</f>
        <v>28106.756663662502</v>
      </c>
      <c r="BS221" s="3"/>
      <c r="BT221" s="1">
        <f ca="1">IF(Table2[[#This Row],[Value of Debts]]&gt;$BU$6,1,0)</f>
        <v>1</v>
      </c>
      <c r="BU221" s="2"/>
      <c r="BV221" s="2"/>
      <c r="BW221" s="3"/>
    </row>
    <row r="222" spans="1:75" x14ac:dyDescent="0.25">
      <c r="A222">
        <f t="shared" ca="1" si="65"/>
        <v>2</v>
      </c>
      <c r="B222" t="str">
        <f t="shared" ca="1" si="66"/>
        <v>Female</v>
      </c>
      <c r="C222">
        <f t="shared" ca="1" si="67"/>
        <v>28</v>
      </c>
      <c r="D222">
        <f t="shared" ca="1" si="68"/>
        <v>6</v>
      </c>
      <c r="E222" t="str">
        <f ca="1">_xll.XLOOKUP(D222,$Y$8:$Y$13,$Z$8:$Z$13)</f>
        <v>Agriculture</v>
      </c>
      <c r="F222">
        <f t="shared" ca="1" si="69"/>
        <v>2</v>
      </c>
      <c r="G222" t="str">
        <f ca="1">_xll.XLOOKUP(F222,$AA$8:$AA$12,$AB$8:$AB$12)</f>
        <v>College</v>
      </c>
      <c r="H222">
        <f t="shared" ca="1" si="81"/>
        <v>1</v>
      </c>
      <c r="I222">
        <f t="shared" ca="1" si="64"/>
        <v>2</v>
      </c>
      <c r="J222">
        <f t="shared" ca="1" si="70"/>
        <v>63205</v>
      </c>
      <c r="K222">
        <f t="shared" ca="1" si="71"/>
        <v>2</v>
      </c>
      <c r="L222" t="str">
        <f ca="1">_xll.XLOOKUP(K222,$AC$8:$AC$17,$AD$8:$AD$17)</f>
        <v>Trasaco</v>
      </c>
      <c r="M222">
        <f t="shared" ca="1" si="74"/>
        <v>379230</v>
      </c>
      <c r="N222" s="7">
        <f t="shared" ca="1" si="72"/>
        <v>311255.5241865103</v>
      </c>
      <c r="O222" s="7">
        <f t="shared" ca="1" si="75"/>
        <v>27079.748518041062</v>
      </c>
      <c r="P222">
        <f t="shared" ca="1" si="73"/>
        <v>18116</v>
      </c>
      <c r="Q222" s="7">
        <f t="shared" ca="1" si="76"/>
        <v>34358.068058512443</v>
      </c>
      <c r="R222">
        <f t="shared" ca="1" si="77"/>
        <v>6206.72312000278</v>
      </c>
      <c r="S222" s="7">
        <f t="shared" ca="1" si="78"/>
        <v>412516.47163804382</v>
      </c>
      <c r="T222" s="7">
        <f t="shared" ca="1" si="79"/>
        <v>363729.59224502277</v>
      </c>
      <c r="U222" s="7">
        <f t="shared" ca="1" si="80"/>
        <v>48786.879393021052</v>
      </c>
      <c r="X222" s="1"/>
      <c r="Y222" s="2"/>
      <c r="Z222" s="2"/>
      <c r="AA222" s="2"/>
      <c r="AB222" s="2"/>
      <c r="AC222" s="2"/>
      <c r="AD222" s="2"/>
      <c r="AE222" s="2">
        <f ca="1">IF(Table2[[#This Row],[Gender]]="Male",1,0)</f>
        <v>0</v>
      </c>
      <c r="AF222" s="2">
        <f ca="1">IF(Table2[[#This Row],[Gender]]="Female",1,0)</f>
        <v>1</v>
      </c>
      <c r="AG222" s="2"/>
      <c r="AH222" s="2"/>
      <c r="AI222" s="3"/>
      <c r="AK222" s="1">
        <f ca="1">IF(Table2[[#This Row],[Field of Work]]="Teaching",1,0)</f>
        <v>0</v>
      </c>
      <c r="AL222" s="2">
        <f ca="1">IF(Table2[[#This Row],[Field of Work]]="Agriculture",1,0)</f>
        <v>1</v>
      </c>
      <c r="AM222" s="2">
        <f ca="1">IF(Table2[[#This Row],[Field of Work]]="IT",1,0)</f>
        <v>0</v>
      </c>
      <c r="AN222" s="2">
        <f ca="1">IF(Table2[[#This Row],[Field of Work]]="Construction",1,0)</f>
        <v>0</v>
      </c>
      <c r="AO222" s="2">
        <f ca="1">IF(Table2[[#This Row],[Field of Work]]="Health",1,0)</f>
        <v>0</v>
      </c>
      <c r="AP222" s="2">
        <f ca="1">IF(Table2[[#This Row],[Field of Work]]="General work",1,0)</f>
        <v>0</v>
      </c>
      <c r="AQ222" s="2"/>
      <c r="AR222" s="2"/>
      <c r="AS222" s="2"/>
      <c r="AT222" s="2"/>
      <c r="AU222" s="2"/>
      <c r="AV222" s="3"/>
      <c r="AW222" s="10">
        <f ca="1">IF(Table2[[#This Row],[Residence]]="East Legon",1,0)</f>
        <v>0</v>
      </c>
      <c r="AX222" s="8">
        <f ca="1">IF(Table2[[#This Row],[Residence]]="Trasaco",1,0)</f>
        <v>1</v>
      </c>
      <c r="AY222" s="2">
        <f ca="1">IF(Table2[[#This Row],[Residence]]="North Legon",1,0)</f>
        <v>0</v>
      </c>
      <c r="AZ222" s="2">
        <f ca="1">IF(Table2[[#This Row],[Residence]]="Tema",1,0)</f>
        <v>0</v>
      </c>
      <c r="BA222" s="2">
        <f ca="1">IF(Table2[[#This Row],[Residence]]="Spintex",1,0)</f>
        <v>0</v>
      </c>
      <c r="BB222" s="2">
        <f ca="1">IF(Table2[[#This Row],[Residence]]="Airport Hills",1,0)</f>
        <v>0</v>
      </c>
      <c r="BC222" s="2">
        <f ca="1">IF(Table2[[#This Row],[Residence]]="Oyarifa",1,0)</f>
        <v>0</v>
      </c>
      <c r="BD222" s="2">
        <f ca="1">IF(Table2[[#This Row],[Residence]]="Prampram",1,0)</f>
        <v>0</v>
      </c>
      <c r="BE222" s="2">
        <f ca="1">IF(Table2[[#This Row],[Residence]]="Tse-Addo",1,0)</f>
        <v>0</v>
      </c>
      <c r="BF222" s="2">
        <f ca="1">IF(Table2[[#This Row],[Residence]]="Osu",1,0)</f>
        <v>0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3"/>
      <c r="BR222" s="20">
        <f ca="1">Table2[[#This Row],[Cars Value]]/Table2[[#This Row],[Cars]]</f>
        <v>13539.874259020531</v>
      </c>
      <c r="BS222" s="3"/>
      <c r="BT222" s="1">
        <f ca="1">IF(Table2[[#This Row],[Value of Debts]]&gt;$BU$6,1,0)</f>
        <v>1</v>
      </c>
      <c r="BU222" s="2"/>
      <c r="BV222" s="2"/>
      <c r="BW222" s="3"/>
    </row>
    <row r="223" spans="1:75" x14ac:dyDescent="0.25">
      <c r="A223">
        <f t="shared" ca="1" si="65"/>
        <v>1</v>
      </c>
      <c r="B223" t="str">
        <f t="shared" ca="1" si="66"/>
        <v>Male</v>
      </c>
      <c r="C223">
        <f t="shared" ca="1" si="67"/>
        <v>40</v>
      </c>
      <c r="D223">
        <f t="shared" ca="1" si="68"/>
        <v>6</v>
      </c>
      <c r="E223" t="str">
        <f ca="1">_xll.XLOOKUP(D223,$Y$8:$Y$13,$Z$8:$Z$13)</f>
        <v>Agriculture</v>
      </c>
      <c r="F223">
        <f t="shared" ca="1" si="69"/>
        <v>3</v>
      </c>
      <c r="G223" t="str">
        <f ca="1">_xll.XLOOKUP(F223,$AA$8:$AA$12,$AB$8:$AB$12)</f>
        <v>University</v>
      </c>
      <c r="H223">
        <f t="shared" ca="1" si="81"/>
        <v>1</v>
      </c>
      <c r="I223">
        <f t="shared" ca="1" si="64"/>
        <v>4</v>
      </c>
      <c r="J223">
        <f t="shared" ca="1" si="70"/>
        <v>50887</v>
      </c>
      <c r="K223">
        <f t="shared" ca="1" si="71"/>
        <v>4</v>
      </c>
      <c r="L223" t="str">
        <f ca="1">_xll.XLOOKUP(K223,$AC$8:$AC$17,$AD$8:$AD$17)</f>
        <v>Spintex</v>
      </c>
      <c r="M223">
        <f t="shared" ca="1" si="74"/>
        <v>254435</v>
      </c>
      <c r="N223" s="7">
        <f t="shared" ca="1" si="72"/>
        <v>20742.021730046949</v>
      </c>
      <c r="O223" s="7">
        <f t="shared" ca="1" si="75"/>
        <v>89516.181180388856</v>
      </c>
      <c r="P223">
        <f t="shared" ca="1" si="73"/>
        <v>8206</v>
      </c>
      <c r="Q223" s="7">
        <f t="shared" ca="1" si="76"/>
        <v>23603.684085575183</v>
      </c>
      <c r="R223">
        <f t="shared" ca="1" si="77"/>
        <v>12209.570284064828</v>
      </c>
      <c r="S223" s="7">
        <f t="shared" ca="1" si="78"/>
        <v>356160.75146445364</v>
      </c>
      <c r="T223" s="7">
        <f t="shared" ca="1" si="79"/>
        <v>52551.705815622132</v>
      </c>
      <c r="U223" s="7">
        <f t="shared" ca="1" si="80"/>
        <v>303609.04564883152</v>
      </c>
      <c r="X223" s="1"/>
      <c r="Y223" s="2"/>
      <c r="Z223" s="2"/>
      <c r="AA223" s="2"/>
      <c r="AB223" s="2"/>
      <c r="AC223" s="2"/>
      <c r="AD223" s="2"/>
      <c r="AE223" s="2">
        <f ca="1">IF(Table2[[#This Row],[Gender]]="Male",1,0)</f>
        <v>1</v>
      </c>
      <c r="AF223" s="2">
        <f ca="1">IF(Table2[[#This Row],[Gender]]="Female",1,0)</f>
        <v>0</v>
      </c>
      <c r="AG223" s="2"/>
      <c r="AH223" s="2"/>
      <c r="AI223" s="3"/>
      <c r="AK223" s="1">
        <f ca="1">IF(Table2[[#This Row],[Field of Work]]="Teaching",1,0)</f>
        <v>0</v>
      </c>
      <c r="AL223" s="2">
        <f ca="1">IF(Table2[[#This Row],[Field of Work]]="Agriculture",1,0)</f>
        <v>1</v>
      </c>
      <c r="AM223" s="2">
        <f ca="1">IF(Table2[[#This Row],[Field of Work]]="IT",1,0)</f>
        <v>0</v>
      </c>
      <c r="AN223" s="2">
        <f ca="1">IF(Table2[[#This Row],[Field of Work]]="Construction",1,0)</f>
        <v>0</v>
      </c>
      <c r="AO223" s="2">
        <f ca="1">IF(Table2[[#This Row],[Field of Work]]="Health",1,0)</f>
        <v>0</v>
      </c>
      <c r="AP223" s="2">
        <f ca="1">IF(Table2[[#This Row],[Field of Work]]="General work",1,0)</f>
        <v>0</v>
      </c>
      <c r="AQ223" s="2"/>
      <c r="AR223" s="2"/>
      <c r="AS223" s="2"/>
      <c r="AT223" s="2"/>
      <c r="AU223" s="2"/>
      <c r="AV223" s="3"/>
      <c r="AW223" s="10">
        <f ca="1">IF(Table2[[#This Row],[Residence]]="East Legon",1,0)</f>
        <v>0</v>
      </c>
      <c r="AX223" s="8">
        <f ca="1">IF(Table2[[#This Row],[Residence]]="Trasaco",1,0)</f>
        <v>0</v>
      </c>
      <c r="AY223" s="2">
        <f ca="1">IF(Table2[[#This Row],[Residence]]="North Legon",1,0)</f>
        <v>0</v>
      </c>
      <c r="AZ223" s="2">
        <f ca="1">IF(Table2[[#This Row],[Residence]]="Tema",1,0)</f>
        <v>0</v>
      </c>
      <c r="BA223" s="2">
        <f ca="1">IF(Table2[[#This Row],[Residence]]="Spintex",1,0)</f>
        <v>1</v>
      </c>
      <c r="BB223" s="2">
        <f ca="1">IF(Table2[[#This Row],[Residence]]="Airport Hills",1,0)</f>
        <v>0</v>
      </c>
      <c r="BC223" s="2">
        <f ca="1">IF(Table2[[#This Row],[Residence]]="Oyarifa",1,0)</f>
        <v>0</v>
      </c>
      <c r="BD223" s="2">
        <f ca="1">IF(Table2[[#This Row],[Residence]]="Prampram",1,0)</f>
        <v>0</v>
      </c>
      <c r="BE223" s="2">
        <f ca="1">IF(Table2[[#This Row],[Residence]]="Tse-Addo",1,0)</f>
        <v>0</v>
      </c>
      <c r="BF223" s="2">
        <f ca="1">IF(Table2[[#This Row],[Residence]]="Osu",1,0)</f>
        <v>0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3"/>
      <c r="BR223" s="20">
        <f ca="1">Table2[[#This Row],[Cars Value]]/Table2[[#This Row],[Cars]]</f>
        <v>22379.045295097214</v>
      </c>
      <c r="BS223" s="3"/>
      <c r="BT223" s="1">
        <f ca="1">IF(Table2[[#This Row],[Value of Debts]]&gt;$BU$6,1,0)</f>
        <v>0</v>
      </c>
      <c r="BU223" s="2"/>
      <c r="BV223" s="2"/>
      <c r="BW223" s="3"/>
    </row>
    <row r="224" spans="1:75" x14ac:dyDescent="0.25">
      <c r="A224">
        <f t="shared" ca="1" si="65"/>
        <v>2</v>
      </c>
      <c r="B224" t="str">
        <f t="shared" ca="1" si="66"/>
        <v>Female</v>
      </c>
      <c r="C224">
        <f t="shared" ca="1" si="67"/>
        <v>43</v>
      </c>
      <c r="D224">
        <f t="shared" ca="1" si="68"/>
        <v>3</v>
      </c>
      <c r="E224" t="str">
        <f ca="1">_xll.XLOOKUP(D224,$Y$8:$Y$13,$Z$8:$Z$13)</f>
        <v>Teaching</v>
      </c>
      <c r="F224">
        <f t="shared" ca="1" si="69"/>
        <v>1</v>
      </c>
      <c r="G224" t="str">
        <f ca="1">_xll.XLOOKUP(F224,$AA$8:$AA$12,$AB$8:$AB$12)</f>
        <v>Highschool</v>
      </c>
      <c r="H224">
        <f t="shared" ca="1" si="81"/>
        <v>3</v>
      </c>
      <c r="I224">
        <f t="shared" ca="1" si="64"/>
        <v>4</v>
      </c>
      <c r="J224">
        <f t="shared" ca="1" si="70"/>
        <v>55371</v>
      </c>
      <c r="K224">
        <f t="shared" ca="1" si="71"/>
        <v>10</v>
      </c>
      <c r="L224" t="str">
        <f ca="1">_xll.XLOOKUP(K224,$AC$8:$AC$17,$AD$8:$AD$17)</f>
        <v>Osu</v>
      </c>
      <c r="M224">
        <f t="shared" ca="1" si="74"/>
        <v>332226</v>
      </c>
      <c r="N224" s="7">
        <f t="shared" ca="1" si="72"/>
        <v>137515.93491469842</v>
      </c>
      <c r="O224" s="7">
        <f t="shared" ca="1" si="75"/>
        <v>144263.48195823753</v>
      </c>
      <c r="P224">
        <f t="shared" ca="1" si="73"/>
        <v>6729</v>
      </c>
      <c r="Q224" s="7">
        <f t="shared" ca="1" si="76"/>
        <v>25552.393722666278</v>
      </c>
      <c r="R224">
        <f t="shared" ca="1" si="77"/>
        <v>63080.687221551649</v>
      </c>
      <c r="S224" s="7">
        <f t="shared" ca="1" si="78"/>
        <v>539570.16917978914</v>
      </c>
      <c r="T224" s="7">
        <f t="shared" ca="1" si="79"/>
        <v>169797.3286373647</v>
      </c>
      <c r="U224" s="7">
        <f t="shared" ca="1" si="80"/>
        <v>369772.84054242447</v>
      </c>
      <c r="X224" s="1"/>
      <c r="Y224" s="2"/>
      <c r="Z224" s="2"/>
      <c r="AA224" s="2"/>
      <c r="AB224" s="2"/>
      <c r="AC224" s="2"/>
      <c r="AD224" s="2"/>
      <c r="AE224" s="2">
        <f ca="1">IF(Table2[[#This Row],[Gender]]="Male",1,0)</f>
        <v>0</v>
      </c>
      <c r="AF224" s="2">
        <f ca="1">IF(Table2[[#This Row],[Gender]]="Female",1,0)</f>
        <v>1</v>
      </c>
      <c r="AG224" s="2"/>
      <c r="AH224" s="2"/>
      <c r="AI224" s="3"/>
      <c r="AK224" s="1">
        <f ca="1">IF(Table2[[#This Row],[Field of Work]]="Teaching",1,0)</f>
        <v>1</v>
      </c>
      <c r="AL224" s="2">
        <f ca="1">IF(Table2[[#This Row],[Field of Work]]="Agriculture",1,0)</f>
        <v>0</v>
      </c>
      <c r="AM224" s="2">
        <f ca="1">IF(Table2[[#This Row],[Field of Work]]="IT",1,0)</f>
        <v>0</v>
      </c>
      <c r="AN224" s="2">
        <f ca="1">IF(Table2[[#This Row],[Field of Work]]="Construction",1,0)</f>
        <v>0</v>
      </c>
      <c r="AO224" s="2">
        <f ca="1">IF(Table2[[#This Row],[Field of Work]]="Health",1,0)</f>
        <v>0</v>
      </c>
      <c r="AP224" s="2">
        <f ca="1">IF(Table2[[#This Row],[Field of Work]]="General work",1,0)</f>
        <v>0</v>
      </c>
      <c r="AQ224" s="2"/>
      <c r="AR224" s="2"/>
      <c r="AS224" s="2"/>
      <c r="AT224" s="2"/>
      <c r="AU224" s="2"/>
      <c r="AV224" s="3"/>
      <c r="AW224" s="10">
        <f ca="1">IF(Table2[[#This Row],[Residence]]="East Legon",1,0)</f>
        <v>0</v>
      </c>
      <c r="AX224" s="8">
        <f ca="1">IF(Table2[[#This Row],[Residence]]="Trasaco",1,0)</f>
        <v>0</v>
      </c>
      <c r="AY224" s="2">
        <f ca="1">IF(Table2[[#This Row],[Residence]]="North Legon",1,0)</f>
        <v>0</v>
      </c>
      <c r="AZ224" s="2">
        <f ca="1">IF(Table2[[#This Row],[Residence]]="Tema",1,0)</f>
        <v>0</v>
      </c>
      <c r="BA224" s="2">
        <f ca="1">IF(Table2[[#This Row],[Residence]]="Spintex",1,0)</f>
        <v>0</v>
      </c>
      <c r="BB224" s="2">
        <f ca="1">IF(Table2[[#This Row],[Residence]]="Airport Hills",1,0)</f>
        <v>0</v>
      </c>
      <c r="BC224" s="2">
        <f ca="1">IF(Table2[[#This Row],[Residence]]="Oyarifa",1,0)</f>
        <v>0</v>
      </c>
      <c r="BD224" s="2">
        <f ca="1">IF(Table2[[#This Row],[Residence]]="Prampram",1,0)</f>
        <v>0</v>
      </c>
      <c r="BE224" s="2">
        <f ca="1">IF(Table2[[#This Row],[Residence]]="Tse-Addo",1,0)</f>
        <v>0</v>
      </c>
      <c r="BF224" s="2">
        <f ca="1">IF(Table2[[#This Row],[Residence]]="Osu",1,0)</f>
        <v>1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3"/>
      <c r="BR224" s="20">
        <f ca="1">Table2[[#This Row],[Cars Value]]/Table2[[#This Row],[Cars]]</f>
        <v>36065.870489559384</v>
      </c>
      <c r="BS224" s="3"/>
      <c r="BT224" s="1">
        <f ca="1">IF(Table2[[#This Row],[Value of Debts]]&gt;$BU$6,1,0)</f>
        <v>1</v>
      </c>
      <c r="BU224" s="2"/>
      <c r="BV224" s="2"/>
      <c r="BW224" s="3"/>
    </row>
    <row r="225" spans="1:75" x14ac:dyDescent="0.25">
      <c r="A225">
        <f t="shared" ca="1" si="65"/>
        <v>1</v>
      </c>
      <c r="B225" t="str">
        <f t="shared" ca="1" si="66"/>
        <v>Male</v>
      </c>
      <c r="C225">
        <f t="shared" ca="1" si="67"/>
        <v>39</v>
      </c>
      <c r="D225">
        <f t="shared" ca="1" si="68"/>
        <v>3</v>
      </c>
      <c r="E225" t="str">
        <f ca="1">_xll.XLOOKUP(D225,$Y$8:$Y$13,$Z$8:$Z$13)</f>
        <v>Teaching</v>
      </c>
      <c r="F225">
        <f t="shared" ca="1" si="69"/>
        <v>5</v>
      </c>
      <c r="G225" t="str">
        <f ca="1">_xll.XLOOKUP(F225,$AA$8:$AA$12,$AB$8:$AB$12)</f>
        <v>Other</v>
      </c>
      <c r="H225">
        <f t="shared" ca="1" si="81"/>
        <v>0</v>
      </c>
      <c r="I225">
        <f t="shared" ca="1" si="64"/>
        <v>1</v>
      </c>
      <c r="J225">
        <f t="shared" ca="1" si="70"/>
        <v>68531</v>
      </c>
      <c r="K225">
        <f t="shared" ca="1" si="71"/>
        <v>2</v>
      </c>
      <c r="L225" t="str">
        <f ca="1">_xll.XLOOKUP(K225,$AC$8:$AC$17,$AD$8:$AD$17)</f>
        <v>Trasaco</v>
      </c>
      <c r="M225">
        <f t="shared" ca="1" si="74"/>
        <v>205593</v>
      </c>
      <c r="N225" s="7">
        <f t="shared" ca="1" si="72"/>
        <v>63183.212951712463</v>
      </c>
      <c r="O225" s="7">
        <f t="shared" ca="1" si="75"/>
        <v>31267.030342962138</v>
      </c>
      <c r="P225">
        <f t="shared" ca="1" si="73"/>
        <v>3276</v>
      </c>
      <c r="Q225" s="7">
        <f t="shared" ca="1" si="76"/>
        <v>27858.271959531099</v>
      </c>
      <c r="R225">
        <f t="shared" ca="1" si="77"/>
        <v>46174.843182591692</v>
      </c>
      <c r="S225" s="7">
        <f t="shared" ca="1" si="78"/>
        <v>283034.87352555385</v>
      </c>
      <c r="T225" s="7">
        <f t="shared" ca="1" si="79"/>
        <v>94317.484911243548</v>
      </c>
      <c r="U225" s="7">
        <f t="shared" ca="1" si="80"/>
        <v>188717.3886143103</v>
      </c>
      <c r="X225" s="1"/>
      <c r="Y225" s="2"/>
      <c r="Z225" s="2"/>
      <c r="AA225" s="2"/>
      <c r="AB225" s="2"/>
      <c r="AC225" s="2"/>
      <c r="AD225" s="2"/>
      <c r="AE225" s="2">
        <f ca="1">IF(Table2[[#This Row],[Gender]]="Male",1,0)</f>
        <v>1</v>
      </c>
      <c r="AF225" s="2">
        <f ca="1">IF(Table2[[#This Row],[Gender]]="Female",1,0)</f>
        <v>0</v>
      </c>
      <c r="AG225" s="2"/>
      <c r="AH225" s="2"/>
      <c r="AI225" s="3"/>
      <c r="AK225" s="1">
        <f ca="1">IF(Table2[[#This Row],[Field of Work]]="Teaching",1,0)</f>
        <v>1</v>
      </c>
      <c r="AL225" s="2">
        <f ca="1">IF(Table2[[#This Row],[Field of Work]]="Agriculture",1,0)</f>
        <v>0</v>
      </c>
      <c r="AM225" s="2">
        <f ca="1">IF(Table2[[#This Row],[Field of Work]]="IT",1,0)</f>
        <v>0</v>
      </c>
      <c r="AN225" s="2">
        <f ca="1">IF(Table2[[#This Row],[Field of Work]]="Construction",1,0)</f>
        <v>0</v>
      </c>
      <c r="AO225" s="2">
        <f ca="1">IF(Table2[[#This Row],[Field of Work]]="Health",1,0)</f>
        <v>0</v>
      </c>
      <c r="AP225" s="2">
        <f ca="1">IF(Table2[[#This Row],[Field of Work]]="General work",1,0)</f>
        <v>0</v>
      </c>
      <c r="AQ225" s="2"/>
      <c r="AR225" s="2"/>
      <c r="AS225" s="2"/>
      <c r="AT225" s="2"/>
      <c r="AU225" s="2"/>
      <c r="AV225" s="3"/>
      <c r="AW225" s="10">
        <f ca="1">IF(Table2[[#This Row],[Residence]]="East Legon",1,0)</f>
        <v>0</v>
      </c>
      <c r="AX225" s="8">
        <f ca="1">IF(Table2[[#This Row],[Residence]]="Trasaco",1,0)</f>
        <v>1</v>
      </c>
      <c r="AY225" s="2">
        <f ca="1">IF(Table2[[#This Row],[Residence]]="North Legon",1,0)</f>
        <v>0</v>
      </c>
      <c r="AZ225" s="2">
        <f ca="1">IF(Table2[[#This Row],[Residence]]="Tema",1,0)</f>
        <v>0</v>
      </c>
      <c r="BA225" s="2">
        <f ca="1">IF(Table2[[#This Row],[Residence]]="Spintex",1,0)</f>
        <v>0</v>
      </c>
      <c r="BB225" s="2">
        <f ca="1">IF(Table2[[#This Row],[Residence]]="Airport Hills",1,0)</f>
        <v>0</v>
      </c>
      <c r="BC225" s="2">
        <f ca="1">IF(Table2[[#This Row],[Residence]]="Oyarifa",1,0)</f>
        <v>0</v>
      </c>
      <c r="BD225" s="2">
        <f ca="1">IF(Table2[[#This Row],[Residence]]="Prampram",1,0)</f>
        <v>0</v>
      </c>
      <c r="BE225" s="2">
        <f ca="1">IF(Table2[[#This Row],[Residence]]="Tse-Addo",1,0)</f>
        <v>0</v>
      </c>
      <c r="BF225" s="2">
        <f ca="1">IF(Table2[[#This Row],[Residence]]="Osu",1,0)</f>
        <v>0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3"/>
      <c r="BR225" s="20">
        <f ca="1">Table2[[#This Row],[Cars Value]]/Table2[[#This Row],[Cars]]</f>
        <v>31267.030342962138</v>
      </c>
      <c r="BS225" s="3"/>
      <c r="BT225" s="1">
        <f ca="1">IF(Table2[[#This Row],[Value of Debts]]&gt;$BU$6,1,0)</f>
        <v>0</v>
      </c>
      <c r="BU225" s="2"/>
      <c r="BV225" s="2"/>
      <c r="BW225" s="3"/>
    </row>
    <row r="226" spans="1:75" x14ac:dyDescent="0.25">
      <c r="A226">
        <f t="shared" ca="1" si="65"/>
        <v>2</v>
      </c>
      <c r="B226" t="str">
        <f t="shared" ca="1" si="66"/>
        <v>Female</v>
      </c>
      <c r="C226">
        <f t="shared" ca="1" si="67"/>
        <v>28</v>
      </c>
      <c r="D226">
        <f t="shared" ca="1" si="68"/>
        <v>2</v>
      </c>
      <c r="E226" t="str">
        <f ca="1">_xll.XLOOKUP(D226,$Y$8:$Y$13,$Z$8:$Z$13)</f>
        <v>Construction</v>
      </c>
      <c r="F226">
        <f t="shared" ca="1" si="69"/>
        <v>2</v>
      </c>
      <c r="G226" t="str">
        <f ca="1">_xll.XLOOKUP(F226,$AA$8:$AA$12,$AB$8:$AB$12)</f>
        <v>College</v>
      </c>
      <c r="H226">
        <f t="shared" ca="1" si="81"/>
        <v>4</v>
      </c>
      <c r="I226">
        <f t="shared" ca="1" si="64"/>
        <v>4</v>
      </c>
      <c r="J226">
        <f t="shared" ca="1" si="70"/>
        <v>69436</v>
      </c>
      <c r="K226">
        <f t="shared" ca="1" si="71"/>
        <v>4</v>
      </c>
      <c r="L226" t="str">
        <f ca="1">_xll.XLOOKUP(K226,$AC$8:$AC$17,$AD$8:$AD$17)</f>
        <v>Spintex</v>
      </c>
      <c r="M226">
        <f t="shared" ca="1" si="74"/>
        <v>416616</v>
      </c>
      <c r="N226" s="7">
        <f t="shared" ca="1" si="72"/>
        <v>233162.31841510822</v>
      </c>
      <c r="O226" s="7">
        <f t="shared" ca="1" si="75"/>
        <v>170461.56643431066</v>
      </c>
      <c r="P226">
        <f t="shared" ca="1" si="73"/>
        <v>127711</v>
      </c>
      <c r="Q226" s="7">
        <f t="shared" ca="1" si="76"/>
        <v>53735.836472178533</v>
      </c>
      <c r="R226">
        <f t="shared" ca="1" si="77"/>
        <v>6232.7808126302552</v>
      </c>
      <c r="S226" s="7">
        <f t="shared" ca="1" si="78"/>
        <v>593310.34724694095</v>
      </c>
      <c r="T226" s="7">
        <f t="shared" ca="1" si="79"/>
        <v>414609.15488728677</v>
      </c>
      <c r="U226" s="7">
        <f t="shared" ca="1" si="80"/>
        <v>178701.19235965417</v>
      </c>
      <c r="X226" s="1"/>
      <c r="Y226" s="2"/>
      <c r="Z226" s="2"/>
      <c r="AA226" s="2"/>
      <c r="AB226" s="2"/>
      <c r="AC226" s="2"/>
      <c r="AD226" s="2"/>
      <c r="AE226" s="2">
        <f ca="1">IF(Table2[[#This Row],[Gender]]="Male",1,0)</f>
        <v>0</v>
      </c>
      <c r="AF226" s="2">
        <f ca="1">IF(Table2[[#This Row],[Gender]]="Female",1,0)</f>
        <v>1</v>
      </c>
      <c r="AG226" s="2"/>
      <c r="AH226" s="2"/>
      <c r="AI226" s="3"/>
      <c r="AK226" s="1">
        <f ca="1">IF(Table2[[#This Row],[Field of Work]]="Teaching",1,0)</f>
        <v>0</v>
      </c>
      <c r="AL226" s="2">
        <f ca="1">IF(Table2[[#This Row],[Field of Work]]="Agriculture",1,0)</f>
        <v>0</v>
      </c>
      <c r="AM226" s="2">
        <f ca="1">IF(Table2[[#This Row],[Field of Work]]="IT",1,0)</f>
        <v>0</v>
      </c>
      <c r="AN226" s="2">
        <f ca="1">IF(Table2[[#This Row],[Field of Work]]="Construction",1,0)</f>
        <v>1</v>
      </c>
      <c r="AO226" s="2">
        <f ca="1">IF(Table2[[#This Row],[Field of Work]]="Health",1,0)</f>
        <v>0</v>
      </c>
      <c r="AP226" s="2">
        <f ca="1">IF(Table2[[#This Row],[Field of Work]]="General work",1,0)</f>
        <v>0</v>
      </c>
      <c r="AQ226" s="2"/>
      <c r="AR226" s="2"/>
      <c r="AS226" s="2"/>
      <c r="AT226" s="2"/>
      <c r="AU226" s="2"/>
      <c r="AV226" s="3"/>
      <c r="AW226" s="10">
        <f ca="1">IF(Table2[[#This Row],[Residence]]="East Legon",1,0)</f>
        <v>0</v>
      </c>
      <c r="AX226" s="8">
        <f ca="1">IF(Table2[[#This Row],[Residence]]="Trasaco",1,0)</f>
        <v>0</v>
      </c>
      <c r="AY226" s="2">
        <f ca="1">IF(Table2[[#This Row],[Residence]]="North Legon",1,0)</f>
        <v>0</v>
      </c>
      <c r="AZ226" s="2">
        <f ca="1">IF(Table2[[#This Row],[Residence]]="Tema",1,0)</f>
        <v>0</v>
      </c>
      <c r="BA226" s="2">
        <f ca="1">IF(Table2[[#This Row],[Residence]]="Spintex",1,0)</f>
        <v>1</v>
      </c>
      <c r="BB226" s="2">
        <f ca="1">IF(Table2[[#This Row],[Residence]]="Airport Hills",1,0)</f>
        <v>0</v>
      </c>
      <c r="BC226" s="2">
        <f ca="1">IF(Table2[[#This Row],[Residence]]="Oyarifa",1,0)</f>
        <v>0</v>
      </c>
      <c r="BD226" s="2">
        <f ca="1">IF(Table2[[#This Row],[Residence]]="Prampram",1,0)</f>
        <v>0</v>
      </c>
      <c r="BE226" s="2">
        <f ca="1">IF(Table2[[#This Row],[Residence]]="Tse-Addo",1,0)</f>
        <v>0</v>
      </c>
      <c r="BF226" s="2">
        <f ca="1">IF(Table2[[#This Row],[Residence]]="Osu",1,0)</f>
        <v>0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3"/>
      <c r="BR226" s="20">
        <f ca="1">Table2[[#This Row],[Cars Value]]/Table2[[#This Row],[Cars]]</f>
        <v>42615.391608577665</v>
      </c>
      <c r="BS226" s="3"/>
      <c r="BT226" s="1">
        <f ca="1">IF(Table2[[#This Row],[Value of Debts]]&gt;$BU$6,1,0)</f>
        <v>1</v>
      </c>
      <c r="BU226" s="2"/>
      <c r="BV226" s="2"/>
      <c r="BW226" s="3"/>
    </row>
    <row r="227" spans="1:75" x14ac:dyDescent="0.25">
      <c r="A227">
        <f t="shared" ca="1" si="65"/>
        <v>2</v>
      </c>
      <c r="B227" t="str">
        <f t="shared" ca="1" si="66"/>
        <v>Female</v>
      </c>
      <c r="C227">
        <f t="shared" ca="1" si="67"/>
        <v>45</v>
      </c>
      <c r="D227">
        <f t="shared" ca="1" si="68"/>
        <v>3</v>
      </c>
      <c r="E227" t="str">
        <f ca="1">_xll.XLOOKUP(D227,$Y$8:$Y$13,$Z$8:$Z$13)</f>
        <v>Teaching</v>
      </c>
      <c r="F227">
        <f t="shared" ca="1" si="69"/>
        <v>3</v>
      </c>
      <c r="G227" t="str">
        <f ca="1">_xll.XLOOKUP(F227,$AA$8:$AA$12,$AB$8:$AB$12)</f>
        <v>University</v>
      </c>
      <c r="H227">
        <f t="shared" ca="1" si="81"/>
        <v>2</v>
      </c>
      <c r="I227">
        <f t="shared" ca="1" si="64"/>
        <v>1</v>
      </c>
      <c r="J227">
        <f t="shared" ca="1" si="70"/>
        <v>29380</v>
      </c>
      <c r="K227">
        <f t="shared" ca="1" si="71"/>
        <v>6</v>
      </c>
      <c r="L227" t="str">
        <f ca="1">_xll.XLOOKUP(K227,$AC$8:$AC$17,$AD$8:$AD$17)</f>
        <v>Tse-Addo</v>
      </c>
      <c r="M227">
        <f t="shared" ca="1" si="74"/>
        <v>146900</v>
      </c>
      <c r="N227" s="7">
        <f t="shared" ca="1" si="72"/>
        <v>138533.532531631</v>
      </c>
      <c r="O227" s="7">
        <f t="shared" ca="1" si="75"/>
        <v>1636.9367603214434</v>
      </c>
      <c r="P227">
        <f t="shared" ca="1" si="73"/>
        <v>1313</v>
      </c>
      <c r="Q227" s="7">
        <f t="shared" ca="1" si="76"/>
        <v>48188.528169332727</v>
      </c>
      <c r="R227">
        <f t="shared" ca="1" si="77"/>
        <v>34384.099687792746</v>
      </c>
      <c r="S227" s="7">
        <f t="shared" ca="1" si="78"/>
        <v>182921.03644811417</v>
      </c>
      <c r="T227" s="7">
        <f t="shared" ca="1" si="79"/>
        <v>188035.06070096372</v>
      </c>
      <c r="U227" s="7">
        <f t="shared" ca="1" si="80"/>
        <v>-5114.0242528495437</v>
      </c>
      <c r="X227" s="1"/>
      <c r="Y227" s="2"/>
      <c r="Z227" s="2"/>
      <c r="AA227" s="2"/>
      <c r="AB227" s="2"/>
      <c r="AC227" s="2"/>
      <c r="AD227" s="2"/>
      <c r="AE227" s="2">
        <f ca="1">IF(Table2[[#This Row],[Gender]]="Male",1,0)</f>
        <v>0</v>
      </c>
      <c r="AF227" s="2">
        <f ca="1">IF(Table2[[#This Row],[Gender]]="Female",1,0)</f>
        <v>1</v>
      </c>
      <c r="AG227" s="2"/>
      <c r="AH227" s="2"/>
      <c r="AI227" s="3"/>
      <c r="AK227" s="1">
        <f ca="1">IF(Table2[[#This Row],[Field of Work]]="Teaching",1,0)</f>
        <v>1</v>
      </c>
      <c r="AL227" s="2">
        <f ca="1">IF(Table2[[#This Row],[Field of Work]]="Agriculture",1,0)</f>
        <v>0</v>
      </c>
      <c r="AM227" s="2">
        <f ca="1">IF(Table2[[#This Row],[Field of Work]]="IT",1,0)</f>
        <v>0</v>
      </c>
      <c r="AN227" s="2">
        <f ca="1">IF(Table2[[#This Row],[Field of Work]]="Construction",1,0)</f>
        <v>0</v>
      </c>
      <c r="AO227" s="2">
        <f ca="1">IF(Table2[[#This Row],[Field of Work]]="Health",1,0)</f>
        <v>0</v>
      </c>
      <c r="AP227" s="2">
        <f ca="1">IF(Table2[[#This Row],[Field of Work]]="General work",1,0)</f>
        <v>0</v>
      </c>
      <c r="AQ227" s="2"/>
      <c r="AR227" s="2"/>
      <c r="AS227" s="2"/>
      <c r="AT227" s="2"/>
      <c r="AU227" s="2"/>
      <c r="AV227" s="3"/>
      <c r="AW227" s="10">
        <f ca="1">IF(Table2[[#This Row],[Residence]]="East Legon",1,0)</f>
        <v>0</v>
      </c>
      <c r="AX227" s="8">
        <f ca="1">IF(Table2[[#This Row],[Residence]]="Trasaco",1,0)</f>
        <v>0</v>
      </c>
      <c r="AY227" s="2">
        <f ca="1">IF(Table2[[#This Row],[Residence]]="North Legon",1,0)</f>
        <v>0</v>
      </c>
      <c r="AZ227" s="2">
        <f ca="1">IF(Table2[[#This Row],[Residence]]="Tema",1,0)</f>
        <v>0</v>
      </c>
      <c r="BA227" s="2">
        <f ca="1">IF(Table2[[#This Row],[Residence]]="Spintex",1,0)</f>
        <v>0</v>
      </c>
      <c r="BB227" s="2">
        <f ca="1">IF(Table2[[#This Row],[Residence]]="Airport Hills",1,0)</f>
        <v>0</v>
      </c>
      <c r="BC227" s="2">
        <f ca="1">IF(Table2[[#This Row],[Residence]]="Oyarifa",1,0)</f>
        <v>0</v>
      </c>
      <c r="BD227" s="2">
        <f ca="1">IF(Table2[[#This Row],[Residence]]="Prampram",1,0)</f>
        <v>0</v>
      </c>
      <c r="BE227" s="2">
        <f ca="1">IF(Table2[[#This Row],[Residence]]="Tse-Addo",1,0)</f>
        <v>1</v>
      </c>
      <c r="BF227" s="2">
        <f ca="1">IF(Table2[[#This Row],[Residence]]="Osu",1,0)</f>
        <v>0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3"/>
      <c r="BR227" s="20">
        <f ca="1">Table2[[#This Row],[Cars Value]]/Table2[[#This Row],[Cars]]</f>
        <v>1636.9367603214434</v>
      </c>
      <c r="BS227" s="3"/>
      <c r="BT227" s="1">
        <f ca="1">IF(Table2[[#This Row],[Value of Debts]]&gt;$BU$6,1,0)</f>
        <v>1</v>
      </c>
      <c r="BU227" s="2"/>
      <c r="BV227" s="2"/>
      <c r="BW227" s="3"/>
    </row>
    <row r="228" spans="1:75" x14ac:dyDescent="0.25">
      <c r="A228">
        <f t="shared" ca="1" si="65"/>
        <v>1</v>
      </c>
      <c r="B228" t="str">
        <f t="shared" ca="1" si="66"/>
        <v>Male</v>
      </c>
      <c r="C228">
        <f t="shared" ca="1" si="67"/>
        <v>25</v>
      </c>
      <c r="D228">
        <f t="shared" ca="1" si="68"/>
        <v>1</v>
      </c>
      <c r="E228" t="str">
        <f ca="1">_xll.XLOOKUP(D228,$Y$8:$Y$13,$Z$8:$Z$13)</f>
        <v>Health</v>
      </c>
      <c r="F228">
        <f t="shared" ca="1" si="69"/>
        <v>4</v>
      </c>
      <c r="G228" t="str">
        <f ca="1">_xll.XLOOKUP(F228,$AA$8:$AA$12,$AB$8:$AB$12)</f>
        <v>Techical</v>
      </c>
      <c r="H228">
        <f t="shared" ca="1" si="81"/>
        <v>1</v>
      </c>
      <c r="I228">
        <f t="shared" ca="1" si="64"/>
        <v>2</v>
      </c>
      <c r="J228">
        <f t="shared" ca="1" si="70"/>
        <v>79142</v>
      </c>
      <c r="K228">
        <f t="shared" ca="1" si="71"/>
        <v>2</v>
      </c>
      <c r="L228" t="str">
        <f ca="1">_xll.XLOOKUP(K228,$AC$8:$AC$17,$AD$8:$AD$17)</f>
        <v>Trasaco</v>
      </c>
      <c r="M228">
        <f t="shared" ca="1" si="74"/>
        <v>395710</v>
      </c>
      <c r="N228" s="7">
        <f t="shared" ca="1" si="72"/>
        <v>81581.111561447135</v>
      </c>
      <c r="O228" s="7">
        <f t="shared" ca="1" si="75"/>
        <v>103796.03864342613</v>
      </c>
      <c r="P228">
        <f t="shared" ca="1" si="73"/>
        <v>53245</v>
      </c>
      <c r="Q228" s="7">
        <f t="shared" ca="1" si="76"/>
        <v>100589.57796479571</v>
      </c>
      <c r="R228">
        <f t="shared" ca="1" si="77"/>
        <v>110268.04033877389</v>
      </c>
      <c r="S228" s="7">
        <f t="shared" ca="1" si="78"/>
        <v>609774.07898220001</v>
      </c>
      <c r="T228" s="7">
        <f t="shared" ca="1" si="79"/>
        <v>235415.68952624284</v>
      </c>
      <c r="U228" s="7">
        <f t="shared" ca="1" si="80"/>
        <v>374358.38945595716</v>
      </c>
      <c r="X228" s="1"/>
      <c r="Y228" s="2"/>
      <c r="Z228" s="2"/>
      <c r="AA228" s="2"/>
      <c r="AB228" s="2"/>
      <c r="AC228" s="2"/>
      <c r="AD228" s="2"/>
      <c r="AE228" s="2">
        <f ca="1">IF(Table2[[#This Row],[Gender]]="Male",1,0)</f>
        <v>1</v>
      </c>
      <c r="AF228" s="2">
        <f ca="1">IF(Table2[[#This Row],[Gender]]="Female",1,0)</f>
        <v>0</v>
      </c>
      <c r="AG228" s="2"/>
      <c r="AH228" s="2"/>
      <c r="AI228" s="3"/>
      <c r="AK228" s="1">
        <f ca="1">IF(Table2[[#This Row],[Field of Work]]="Teaching",1,0)</f>
        <v>0</v>
      </c>
      <c r="AL228" s="2">
        <f ca="1">IF(Table2[[#This Row],[Field of Work]]="Agriculture",1,0)</f>
        <v>0</v>
      </c>
      <c r="AM228" s="2">
        <f ca="1">IF(Table2[[#This Row],[Field of Work]]="IT",1,0)</f>
        <v>0</v>
      </c>
      <c r="AN228" s="2">
        <f ca="1">IF(Table2[[#This Row],[Field of Work]]="Construction",1,0)</f>
        <v>0</v>
      </c>
      <c r="AO228" s="2">
        <f ca="1">IF(Table2[[#This Row],[Field of Work]]="Health",1,0)</f>
        <v>1</v>
      </c>
      <c r="AP228" s="2">
        <f ca="1">IF(Table2[[#This Row],[Field of Work]]="General work",1,0)</f>
        <v>0</v>
      </c>
      <c r="AQ228" s="2"/>
      <c r="AR228" s="2"/>
      <c r="AS228" s="2"/>
      <c r="AT228" s="2"/>
      <c r="AU228" s="2"/>
      <c r="AV228" s="3"/>
      <c r="AW228" s="10">
        <f ca="1">IF(Table2[[#This Row],[Residence]]="East Legon",1,0)</f>
        <v>0</v>
      </c>
      <c r="AX228" s="8">
        <f ca="1">IF(Table2[[#This Row],[Residence]]="Trasaco",1,0)</f>
        <v>1</v>
      </c>
      <c r="AY228" s="2">
        <f ca="1">IF(Table2[[#This Row],[Residence]]="North Legon",1,0)</f>
        <v>0</v>
      </c>
      <c r="AZ228" s="2">
        <f ca="1">IF(Table2[[#This Row],[Residence]]="Tema",1,0)</f>
        <v>0</v>
      </c>
      <c r="BA228" s="2">
        <f ca="1">IF(Table2[[#This Row],[Residence]]="Spintex",1,0)</f>
        <v>0</v>
      </c>
      <c r="BB228" s="2">
        <f ca="1">IF(Table2[[#This Row],[Residence]]="Airport Hills",1,0)</f>
        <v>0</v>
      </c>
      <c r="BC228" s="2">
        <f ca="1">IF(Table2[[#This Row],[Residence]]="Oyarifa",1,0)</f>
        <v>0</v>
      </c>
      <c r="BD228" s="2">
        <f ca="1">IF(Table2[[#This Row],[Residence]]="Prampram",1,0)</f>
        <v>0</v>
      </c>
      <c r="BE228" s="2">
        <f ca="1">IF(Table2[[#This Row],[Residence]]="Tse-Addo",1,0)</f>
        <v>0</v>
      </c>
      <c r="BF228" s="2">
        <f ca="1">IF(Table2[[#This Row],[Residence]]="Osu",1,0)</f>
        <v>0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3"/>
      <c r="BR228" s="20">
        <f ca="1">Table2[[#This Row],[Cars Value]]/Table2[[#This Row],[Cars]]</f>
        <v>51898.019321713065</v>
      </c>
      <c r="BS228" s="3"/>
      <c r="BT228" s="1">
        <f ca="1">IF(Table2[[#This Row],[Value of Debts]]&gt;$BU$6,1,0)</f>
        <v>1</v>
      </c>
      <c r="BU228" s="2"/>
      <c r="BV228" s="2"/>
      <c r="BW228" s="3"/>
    </row>
    <row r="229" spans="1:75" x14ac:dyDescent="0.25">
      <c r="A229">
        <f t="shared" ca="1" si="65"/>
        <v>1</v>
      </c>
      <c r="B229" t="str">
        <f t="shared" ca="1" si="66"/>
        <v>Male</v>
      </c>
      <c r="C229">
        <f t="shared" ca="1" si="67"/>
        <v>41</v>
      </c>
      <c r="D229">
        <f t="shared" ca="1" si="68"/>
        <v>1</v>
      </c>
      <c r="E229" t="str">
        <f ca="1">_xll.XLOOKUP(D229,$Y$8:$Y$13,$Z$8:$Z$13)</f>
        <v>Health</v>
      </c>
      <c r="F229">
        <f t="shared" ca="1" si="69"/>
        <v>4</v>
      </c>
      <c r="G229" t="str">
        <f ca="1">_xll.XLOOKUP(F229,$AA$8:$AA$12,$AB$8:$AB$12)</f>
        <v>Techical</v>
      </c>
      <c r="H229">
        <f t="shared" ca="1" si="81"/>
        <v>4</v>
      </c>
      <c r="I229">
        <f t="shared" ca="1" si="64"/>
        <v>3</v>
      </c>
      <c r="J229">
        <f t="shared" ca="1" si="70"/>
        <v>81248</v>
      </c>
      <c r="K229">
        <f t="shared" ca="1" si="71"/>
        <v>1</v>
      </c>
      <c r="L229" t="str">
        <f ca="1">_xll.XLOOKUP(K229,$AC$8:$AC$17,$AD$8:$AD$17)</f>
        <v>East Legon</v>
      </c>
      <c r="M229">
        <f t="shared" ca="1" si="74"/>
        <v>243744</v>
      </c>
      <c r="N229" s="7">
        <f t="shared" ca="1" si="72"/>
        <v>39130.390551415614</v>
      </c>
      <c r="O229" s="7">
        <f t="shared" ca="1" si="75"/>
        <v>106559.19406008052</v>
      </c>
      <c r="P229">
        <f t="shared" ca="1" si="73"/>
        <v>93986</v>
      </c>
      <c r="Q229" s="7">
        <f t="shared" ca="1" si="76"/>
        <v>71672.318139234063</v>
      </c>
      <c r="R229">
        <f t="shared" ca="1" si="77"/>
        <v>40448.080920515451</v>
      </c>
      <c r="S229" s="7">
        <f t="shared" ca="1" si="78"/>
        <v>390751.27498059598</v>
      </c>
      <c r="T229" s="7">
        <f t="shared" ca="1" si="79"/>
        <v>204788.70869064968</v>
      </c>
      <c r="U229" s="7">
        <f t="shared" ca="1" si="80"/>
        <v>185962.56628994629</v>
      </c>
      <c r="X229" s="1"/>
      <c r="Y229" s="2"/>
      <c r="Z229" s="2"/>
      <c r="AA229" s="2"/>
      <c r="AB229" s="2"/>
      <c r="AC229" s="2"/>
      <c r="AD229" s="2"/>
      <c r="AE229" s="2">
        <f ca="1">IF(Table2[[#This Row],[Gender]]="Male",1,0)</f>
        <v>1</v>
      </c>
      <c r="AF229" s="2">
        <f ca="1">IF(Table2[[#This Row],[Gender]]="Female",1,0)</f>
        <v>0</v>
      </c>
      <c r="AG229" s="2"/>
      <c r="AH229" s="2"/>
      <c r="AI229" s="3"/>
      <c r="AK229" s="1">
        <f ca="1">IF(Table2[[#This Row],[Field of Work]]="Teaching",1,0)</f>
        <v>0</v>
      </c>
      <c r="AL229" s="2">
        <f ca="1">IF(Table2[[#This Row],[Field of Work]]="Agriculture",1,0)</f>
        <v>0</v>
      </c>
      <c r="AM229" s="2">
        <f ca="1">IF(Table2[[#This Row],[Field of Work]]="IT",1,0)</f>
        <v>0</v>
      </c>
      <c r="AN229" s="2">
        <f ca="1">IF(Table2[[#This Row],[Field of Work]]="Construction",1,0)</f>
        <v>0</v>
      </c>
      <c r="AO229" s="2">
        <f ca="1">IF(Table2[[#This Row],[Field of Work]]="Health",1,0)</f>
        <v>1</v>
      </c>
      <c r="AP229" s="2">
        <f ca="1">IF(Table2[[#This Row],[Field of Work]]="General work",1,0)</f>
        <v>0</v>
      </c>
      <c r="AQ229" s="2"/>
      <c r="AR229" s="2"/>
      <c r="AS229" s="2"/>
      <c r="AT229" s="2"/>
      <c r="AU229" s="2"/>
      <c r="AV229" s="3"/>
      <c r="AW229" s="10">
        <f ca="1">IF(Table2[[#This Row],[Residence]]="East Legon",1,0)</f>
        <v>1</v>
      </c>
      <c r="AX229" s="8">
        <f ca="1">IF(Table2[[#This Row],[Residence]]="Trasaco",1,0)</f>
        <v>0</v>
      </c>
      <c r="AY229" s="2">
        <f ca="1">IF(Table2[[#This Row],[Residence]]="North Legon",1,0)</f>
        <v>0</v>
      </c>
      <c r="AZ229" s="2">
        <f ca="1">IF(Table2[[#This Row],[Residence]]="Tema",1,0)</f>
        <v>0</v>
      </c>
      <c r="BA229" s="2">
        <f ca="1">IF(Table2[[#This Row],[Residence]]="Spintex",1,0)</f>
        <v>0</v>
      </c>
      <c r="BB229" s="2">
        <f ca="1">IF(Table2[[#This Row],[Residence]]="Airport Hills",1,0)</f>
        <v>0</v>
      </c>
      <c r="BC229" s="2">
        <f ca="1">IF(Table2[[#This Row],[Residence]]="Oyarifa",1,0)</f>
        <v>0</v>
      </c>
      <c r="BD229" s="2">
        <f ca="1">IF(Table2[[#This Row],[Residence]]="Prampram",1,0)</f>
        <v>0</v>
      </c>
      <c r="BE229" s="2">
        <f ca="1">IF(Table2[[#This Row],[Residence]]="Tse-Addo",1,0)</f>
        <v>0</v>
      </c>
      <c r="BF229" s="2">
        <f ca="1">IF(Table2[[#This Row],[Residence]]="Osu",1,0)</f>
        <v>0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3"/>
      <c r="BR229" s="20">
        <f ca="1">Table2[[#This Row],[Cars Value]]/Table2[[#This Row],[Cars]]</f>
        <v>35519.731353360177</v>
      </c>
      <c r="BS229" s="3"/>
      <c r="BT229" s="1">
        <f ca="1">IF(Table2[[#This Row],[Value of Debts]]&gt;$BU$6,1,0)</f>
        <v>1</v>
      </c>
      <c r="BU229" s="2"/>
      <c r="BV229" s="2"/>
      <c r="BW229" s="3"/>
    </row>
    <row r="230" spans="1:75" x14ac:dyDescent="0.25">
      <c r="A230">
        <f t="shared" ca="1" si="65"/>
        <v>1</v>
      </c>
      <c r="B230" t="str">
        <f t="shared" ca="1" si="66"/>
        <v>Male</v>
      </c>
      <c r="C230">
        <f t="shared" ca="1" si="67"/>
        <v>32</v>
      </c>
      <c r="D230">
        <f t="shared" ca="1" si="68"/>
        <v>3</v>
      </c>
      <c r="E230" t="str">
        <f ca="1">_xll.XLOOKUP(D230,$Y$8:$Y$13,$Z$8:$Z$13)</f>
        <v>Teaching</v>
      </c>
      <c r="F230">
        <f t="shared" ca="1" si="69"/>
        <v>4</v>
      </c>
      <c r="G230" t="str">
        <f ca="1">_xll.XLOOKUP(F230,$AA$8:$AA$12,$AB$8:$AB$12)</f>
        <v>Techical</v>
      </c>
      <c r="H230">
        <f t="shared" ca="1" si="81"/>
        <v>2</v>
      </c>
      <c r="I230">
        <f t="shared" ca="1" si="64"/>
        <v>4</v>
      </c>
      <c r="J230">
        <f t="shared" ca="1" si="70"/>
        <v>30360</v>
      </c>
      <c r="K230">
        <f t="shared" ca="1" si="71"/>
        <v>8</v>
      </c>
      <c r="L230" t="str">
        <f ca="1">_xll.XLOOKUP(K230,$AC$8:$AC$17,$AD$8:$AD$17)</f>
        <v>Oyarifa</v>
      </c>
      <c r="M230">
        <f t="shared" ca="1" si="74"/>
        <v>151800</v>
      </c>
      <c r="N230" s="7">
        <f t="shared" ca="1" si="72"/>
        <v>103087.30124629261</v>
      </c>
      <c r="O230" s="7">
        <f t="shared" ca="1" si="75"/>
        <v>2176.4489111948519</v>
      </c>
      <c r="P230">
        <f t="shared" ca="1" si="73"/>
        <v>2014</v>
      </c>
      <c r="Q230" s="7">
        <f t="shared" ca="1" si="76"/>
        <v>59073.166209125236</v>
      </c>
      <c r="R230">
        <f t="shared" ca="1" si="77"/>
        <v>43137.194516101888</v>
      </c>
      <c r="S230" s="7">
        <f t="shared" ca="1" si="78"/>
        <v>197113.64342729675</v>
      </c>
      <c r="T230" s="7">
        <f t="shared" ca="1" si="79"/>
        <v>164174.46745541785</v>
      </c>
      <c r="U230" s="7">
        <f t="shared" ca="1" si="80"/>
        <v>32939.175971878896</v>
      </c>
      <c r="X230" s="1"/>
      <c r="Y230" s="2"/>
      <c r="Z230" s="2"/>
      <c r="AA230" s="2"/>
      <c r="AB230" s="2"/>
      <c r="AC230" s="2"/>
      <c r="AD230" s="2"/>
      <c r="AE230" s="2">
        <f ca="1">IF(Table2[[#This Row],[Gender]]="Male",1,0)</f>
        <v>1</v>
      </c>
      <c r="AF230" s="2">
        <f ca="1">IF(Table2[[#This Row],[Gender]]="Female",1,0)</f>
        <v>0</v>
      </c>
      <c r="AG230" s="2"/>
      <c r="AH230" s="2"/>
      <c r="AI230" s="3"/>
      <c r="AK230" s="1">
        <f ca="1">IF(Table2[[#This Row],[Field of Work]]="Teaching",1,0)</f>
        <v>1</v>
      </c>
      <c r="AL230" s="2">
        <f ca="1">IF(Table2[[#This Row],[Field of Work]]="Agriculture",1,0)</f>
        <v>0</v>
      </c>
      <c r="AM230" s="2">
        <f ca="1">IF(Table2[[#This Row],[Field of Work]]="IT",1,0)</f>
        <v>0</v>
      </c>
      <c r="AN230" s="2">
        <f ca="1">IF(Table2[[#This Row],[Field of Work]]="Construction",1,0)</f>
        <v>0</v>
      </c>
      <c r="AO230" s="2">
        <f ca="1">IF(Table2[[#This Row],[Field of Work]]="Health",1,0)</f>
        <v>0</v>
      </c>
      <c r="AP230" s="2">
        <f ca="1">IF(Table2[[#This Row],[Field of Work]]="General work",1,0)</f>
        <v>0</v>
      </c>
      <c r="AQ230" s="2"/>
      <c r="AR230" s="2"/>
      <c r="AS230" s="2"/>
      <c r="AT230" s="2"/>
      <c r="AU230" s="2"/>
      <c r="AV230" s="3"/>
      <c r="AW230" s="10">
        <f ca="1">IF(Table2[[#This Row],[Residence]]="East Legon",1,0)</f>
        <v>0</v>
      </c>
      <c r="AX230" s="8">
        <f ca="1">IF(Table2[[#This Row],[Residence]]="Trasaco",1,0)</f>
        <v>0</v>
      </c>
      <c r="AY230" s="2">
        <f ca="1">IF(Table2[[#This Row],[Residence]]="North Legon",1,0)</f>
        <v>0</v>
      </c>
      <c r="AZ230" s="2">
        <f ca="1">IF(Table2[[#This Row],[Residence]]="Tema",1,0)</f>
        <v>0</v>
      </c>
      <c r="BA230" s="2">
        <f ca="1">IF(Table2[[#This Row],[Residence]]="Spintex",1,0)</f>
        <v>0</v>
      </c>
      <c r="BB230" s="2">
        <f ca="1">IF(Table2[[#This Row],[Residence]]="Airport Hills",1,0)</f>
        <v>0</v>
      </c>
      <c r="BC230" s="2">
        <f ca="1">IF(Table2[[#This Row],[Residence]]="Oyarifa",1,0)</f>
        <v>1</v>
      </c>
      <c r="BD230" s="2">
        <f ca="1">IF(Table2[[#This Row],[Residence]]="Prampram",1,0)</f>
        <v>0</v>
      </c>
      <c r="BE230" s="2">
        <f ca="1">IF(Table2[[#This Row],[Residence]]="Tse-Addo",1,0)</f>
        <v>0</v>
      </c>
      <c r="BF230" s="2">
        <f ca="1">IF(Table2[[#This Row],[Residence]]="Osu",1,0)</f>
        <v>0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3"/>
      <c r="BR230" s="20">
        <f ca="1">Table2[[#This Row],[Cars Value]]/Table2[[#This Row],[Cars]]</f>
        <v>544.11222779871298</v>
      </c>
      <c r="BS230" s="3"/>
      <c r="BT230" s="1">
        <f ca="1">IF(Table2[[#This Row],[Value of Debts]]&gt;$BU$6,1,0)</f>
        <v>1</v>
      </c>
      <c r="BU230" s="2"/>
      <c r="BV230" s="2"/>
      <c r="BW230" s="3"/>
    </row>
    <row r="231" spans="1:75" x14ac:dyDescent="0.25">
      <c r="A231">
        <f t="shared" ca="1" si="65"/>
        <v>1</v>
      </c>
      <c r="B231" t="str">
        <f t="shared" ca="1" si="66"/>
        <v>Male</v>
      </c>
      <c r="C231">
        <f t="shared" ca="1" si="67"/>
        <v>30</v>
      </c>
      <c r="D231">
        <f t="shared" ca="1" si="68"/>
        <v>6</v>
      </c>
      <c r="E231" t="str">
        <f ca="1">_xll.XLOOKUP(D231,$Y$8:$Y$13,$Z$8:$Z$13)</f>
        <v>Agriculture</v>
      </c>
      <c r="F231">
        <f t="shared" ca="1" si="69"/>
        <v>2</v>
      </c>
      <c r="G231" t="str">
        <f ca="1">_xll.XLOOKUP(F231,$AA$8:$AA$12,$AB$8:$AB$12)</f>
        <v>College</v>
      </c>
      <c r="H231">
        <f t="shared" ca="1" si="81"/>
        <v>1</v>
      </c>
      <c r="I231">
        <f t="shared" ca="1" si="64"/>
        <v>4</v>
      </c>
      <c r="J231">
        <f t="shared" ca="1" si="70"/>
        <v>38546</v>
      </c>
      <c r="K231">
        <f t="shared" ca="1" si="71"/>
        <v>10</v>
      </c>
      <c r="L231" t="str">
        <f ca="1">_xll.XLOOKUP(K231,$AC$8:$AC$17,$AD$8:$AD$17)</f>
        <v>Osu</v>
      </c>
      <c r="M231">
        <f t="shared" ca="1" si="74"/>
        <v>231276</v>
      </c>
      <c r="N231" s="7">
        <f t="shared" ca="1" si="72"/>
        <v>173459.96112189113</v>
      </c>
      <c r="O231" s="7">
        <f t="shared" ca="1" si="75"/>
        <v>58701.158138432533</v>
      </c>
      <c r="P231">
        <f t="shared" ca="1" si="73"/>
        <v>39179</v>
      </c>
      <c r="Q231" s="7">
        <f t="shared" ca="1" si="76"/>
        <v>47892.980097196145</v>
      </c>
      <c r="R231">
        <f t="shared" ca="1" si="77"/>
        <v>16787.812709846286</v>
      </c>
      <c r="S231" s="7">
        <f t="shared" ca="1" si="78"/>
        <v>306764.97084827884</v>
      </c>
      <c r="T231" s="7">
        <f t="shared" ca="1" si="79"/>
        <v>260531.94121908728</v>
      </c>
      <c r="U231" s="7">
        <f t="shared" ca="1" si="80"/>
        <v>46233.029629191558</v>
      </c>
      <c r="X231" s="1"/>
      <c r="Y231" s="2"/>
      <c r="Z231" s="2"/>
      <c r="AA231" s="2"/>
      <c r="AB231" s="2"/>
      <c r="AC231" s="2"/>
      <c r="AD231" s="2"/>
      <c r="AE231" s="2">
        <f ca="1">IF(Table2[[#This Row],[Gender]]="Male",1,0)</f>
        <v>1</v>
      </c>
      <c r="AF231" s="2">
        <f ca="1">IF(Table2[[#This Row],[Gender]]="Female",1,0)</f>
        <v>0</v>
      </c>
      <c r="AG231" s="2"/>
      <c r="AH231" s="2"/>
      <c r="AI231" s="3"/>
      <c r="AK231" s="1">
        <f ca="1">IF(Table2[[#This Row],[Field of Work]]="Teaching",1,0)</f>
        <v>0</v>
      </c>
      <c r="AL231" s="2">
        <f ca="1">IF(Table2[[#This Row],[Field of Work]]="Agriculture",1,0)</f>
        <v>1</v>
      </c>
      <c r="AM231" s="2">
        <f ca="1">IF(Table2[[#This Row],[Field of Work]]="IT",1,0)</f>
        <v>0</v>
      </c>
      <c r="AN231" s="2">
        <f ca="1">IF(Table2[[#This Row],[Field of Work]]="Construction",1,0)</f>
        <v>0</v>
      </c>
      <c r="AO231" s="2">
        <f ca="1">IF(Table2[[#This Row],[Field of Work]]="Health",1,0)</f>
        <v>0</v>
      </c>
      <c r="AP231" s="2">
        <f ca="1">IF(Table2[[#This Row],[Field of Work]]="General work",1,0)</f>
        <v>0</v>
      </c>
      <c r="AQ231" s="2"/>
      <c r="AR231" s="2"/>
      <c r="AS231" s="2"/>
      <c r="AT231" s="2"/>
      <c r="AU231" s="2"/>
      <c r="AV231" s="3"/>
      <c r="AW231" s="10">
        <f ca="1">IF(Table2[[#This Row],[Residence]]="East Legon",1,0)</f>
        <v>0</v>
      </c>
      <c r="AX231" s="8">
        <f ca="1">IF(Table2[[#This Row],[Residence]]="Trasaco",1,0)</f>
        <v>0</v>
      </c>
      <c r="AY231" s="2">
        <f ca="1">IF(Table2[[#This Row],[Residence]]="North Legon",1,0)</f>
        <v>0</v>
      </c>
      <c r="AZ231" s="2">
        <f ca="1">IF(Table2[[#This Row],[Residence]]="Tema",1,0)</f>
        <v>0</v>
      </c>
      <c r="BA231" s="2">
        <f ca="1">IF(Table2[[#This Row],[Residence]]="Spintex",1,0)</f>
        <v>0</v>
      </c>
      <c r="BB231" s="2">
        <f ca="1">IF(Table2[[#This Row],[Residence]]="Airport Hills",1,0)</f>
        <v>0</v>
      </c>
      <c r="BC231" s="2">
        <f ca="1">IF(Table2[[#This Row],[Residence]]="Oyarifa",1,0)</f>
        <v>0</v>
      </c>
      <c r="BD231" s="2">
        <f ca="1">IF(Table2[[#This Row],[Residence]]="Prampram",1,0)</f>
        <v>0</v>
      </c>
      <c r="BE231" s="2">
        <f ca="1">IF(Table2[[#This Row],[Residence]]="Tse-Addo",1,0)</f>
        <v>0</v>
      </c>
      <c r="BF231" s="2">
        <f ca="1">IF(Table2[[#This Row],[Residence]]="Osu",1,0)</f>
        <v>1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3"/>
      <c r="BR231" s="20">
        <f ca="1">Table2[[#This Row],[Cars Value]]/Table2[[#This Row],[Cars]]</f>
        <v>14675.289534608133</v>
      </c>
      <c r="BS231" s="3"/>
      <c r="BT231" s="1">
        <f ca="1">IF(Table2[[#This Row],[Value of Debts]]&gt;$BU$6,1,0)</f>
        <v>1</v>
      </c>
      <c r="BU231" s="2"/>
      <c r="BV231" s="2"/>
      <c r="BW231" s="3"/>
    </row>
    <row r="232" spans="1:75" x14ac:dyDescent="0.25">
      <c r="A232">
        <f t="shared" ca="1" si="65"/>
        <v>2</v>
      </c>
      <c r="B232" t="str">
        <f t="shared" ca="1" si="66"/>
        <v>Female</v>
      </c>
      <c r="C232">
        <f t="shared" ca="1" si="67"/>
        <v>48</v>
      </c>
      <c r="D232">
        <f t="shared" ca="1" si="68"/>
        <v>2</v>
      </c>
      <c r="E232" t="str">
        <f ca="1">_xll.XLOOKUP(D232,$Y$8:$Y$13,$Z$8:$Z$13)</f>
        <v>Construction</v>
      </c>
      <c r="F232">
        <f t="shared" ca="1" si="69"/>
        <v>5</v>
      </c>
      <c r="G232" t="str">
        <f ca="1">_xll.XLOOKUP(F232,$AA$8:$AA$12,$AB$8:$AB$12)</f>
        <v>Other</v>
      </c>
      <c r="H232">
        <f t="shared" ca="1" si="81"/>
        <v>2</v>
      </c>
      <c r="I232">
        <f t="shared" ca="1" si="64"/>
        <v>2</v>
      </c>
      <c r="J232">
        <f t="shared" ca="1" si="70"/>
        <v>68370</v>
      </c>
      <c r="K232">
        <f t="shared" ca="1" si="71"/>
        <v>6</v>
      </c>
      <c r="L232" t="str">
        <f ca="1">_xll.XLOOKUP(K232,$AC$8:$AC$17,$AD$8:$AD$17)</f>
        <v>Tse-Addo</v>
      </c>
      <c r="M232">
        <f t="shared" ca="1" si="74"/>
        <v>273480</v>
      </c>
      <c r="N232" s="7">
        <f t="shared" ca="1" si="72"/>
        <v>264173.39606840943</v>
      </c>
      <c r="O232" s="7">
        <f t="shared" ca="1" si="75"/>
        <v>102725.28930521056</v>
      </c>
      <c r="P232">
        <f t="shared" ca="1" si="73"/>
        <v>41486</v>
      </c>
      <c r="Q232" s="7">
        <f t="shared" ca="1" si="76"/>
        <v>44940.627337805287</v>
      </c>
      <c r="R232">
        <f t="shared" ca="1" si="77"/>
        <v>26295.863779512325</v>
      </c>
      <c r="S232" s="7">
        <f t="shared" ca="1" si="78"/>
        <v>402501.15308472293</v>
      </c>
      <c r="T232" s="7">
        <f t="shared" ca="1" si="79"/>
        <v>350600.02340621472</v>
      </c>
      <c r="U232" s="7">
        <f t="shared" ca="1" si="80"/>
        <v>51901.129678508209</v>
      </c>
      <c r="X232" s="1"/>
      <c r="Y232" s="2"/>
      <c r="Z232" s="2"/>
      <c r="AA232" s="2"/>
      <c r="AB232" s="2"/>
      <c r="AC232" s="2"/>
      <c r="AD232" s="2"/>
      <c r="AE232" s="2">
        <f ca="1">IF(Table2[[#This Row],[Gender]]="Male",1,0)</f>
        <v>0</v>
      </c>
      <c r="AF232" s="2">
        <f ca="1">IF(Table2[[#This Row],[Gender]]="Female",1,0)</f>
        <v>1</v>
      </c>
      <c r="AG232" s="2"/>
      <c r="AH232" s="2"/>
      <c r="AI232" s="3"/>
      <c r="AK232" s="1">
        <f ca="1">IF(Table2[[#This Row],[Field of Work]]="Teaching",1,0)</f>
        <v>0</v>
      </c>
      <c r="AL232" s="2">
        <f ca="1">IF(Table2[[#This Row],[Field of Work]]="Agriculture",1,0)</f>
        <v>0</v>
      </c>
      <c r="AM232" s="2">
        <f ca="1">IF(Table2[[#This Row],[Field of Work]]="IT",1,0)</f>
        <v>0</v>
      </c>
      <c r="AN232" s="2">
        <f ca="1">IF(Table2[[#This Row],[Field of Work]]="Construction",1,0)</f>
        <v>1</v>
      </c>
      <c r="AO232" s="2">
        <f ca="1">IF(Table2[[#This Row],[Field of Work]]="Health",1,0)</f>
        <v>0</v>
      </c>
      <c r="AP232" s="2">
        <f ca="1">IF(Table2[[#This Row],[Field of Work]]="General work",1,0)</f>
        <v>0</v>
      </c>
      <c r="AQ232" s="2"/>
      <c r="AR232" s="2"/>
      <c r="AS232" s="2"/>
      <c r="AT232" s="2"/>
      <c r="AU232" s="2"/>
      <c r="AV232" s="3"/>
      <c r="AW232" s="10">
        <f ca="1">IF(Table2[[#This Row],[Residence]]="East Legon",1,0)</f>
        <v>0</v>
      </c>
      <c r="AX232" s="8">
        <f ca="1">IF(Table2[[#This Row],[Residence]]="Trasaco",1,0)</f>
        <v>0</v>
      </c>
      <c r="AY232" s="2">
        <f ca="1">IF(Table2[[#This Row],[Residence]]="North Legon",1,0)</f>
        <v>0</v>
      </c>
      <c r="AZ232" s="2">
        <f ca="1">IF(Table2[[#This Row],[Residence]]="Tema",1,0)</f>
        <v>0</v>
      </c>
      <c r="BA232" s="2">
        <f ca="1">IF(Table2[[#This Row],[Residence]]="Spintex",1,0)</f>
        <v>0</v>
      </c>
      <c r="BB232" s="2">
        <f ca="1">IF(Table2[[#This Row],[Residence]]="Airport Hills",1,0)</f>
        <v>0</v>
      </c>
      <c r="BC232" s="2">
        <f ca="1">IF(Table2[[#This Row],[Residence]]="Oyarifa",1,0)</f>
        <v>0</v>
      </c>
      <c r="BD232" s="2">
        <f ca="1">IF(Table2[[#This Row],[Residence]]="Prampram",1,0)</f>
        <v>0</v>
      </c>
      <c r="BE232" s="2">
        <f ca="1">IF(Table2[[#This Row],[Residence]]="Tse-Addo",1,0)</f>
        <v>1</v>
      </c>
      <c r="BF232" s="2">
        <f ca="1">IF(Table2[[#This Row],[Residence]]="Osu",1,0)</f>
        <v>0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3"/>
      <c r="BR232" s="20">
        <f ca="1">Table2[[#This Row],[Cars Value]]/Table2[[#This Row],[Cars]]</f>
        <v>51362.644652605282</v>
      </c>
      <c r="BS232" s="3"/>
      <c r="BT232" s="1">
        <f ca="1">IF(Table2[[#This Row],[Value of Debts]]&gt;$BU$6,1,0)</f>
        <v>1</v>
      </c>
      <c r="BU232" s="2"/>
      <c r="BV232" s="2"/>
      <c r="BW232" s="3"/>
    </row>
    <row r="233" spans="1:75" x14ac:dyDescent="0.25">
      <c r="A233">
        <f t="shared" ca="1" si="65"/>
        <v>2</v>
      </c>
      <c r="B233" t="str">
        <f t="shared" ca="1" si="66"/>
        <v>Female</v>
      </c>
      <c r="C233">
        <f t="shared" ca="1" si="67"/>
        <v>48</v>
      </c>
      <c r="D233">
        <f t="shared" ca="1" si="68"/>
        <v>3</v>
      </c>
      <c r="E233" t="str">
        <f ca="1">_xll.XLOOKUP(D233,$Y$8:$Y$13,$Z$8:$Z$13)</f>
        <v>Teaching</v>
      </c>
      <c r="F233">
        <f t="shared" ca="1" si="69"/>
        <v>3</v>
      </c>
      <c r="G233" t="str">
        <f ca="1">_xll.XLOOKUP(F233,$AA$8:$AA$12,$AB$8:$AB$12)</f>
        <v>University</v>
      </c>
      <c r="H233">
        <f t="shared" ca="1" si="81"/>
        <v>2</v>
      </c>
      <c r="I233">
        <f t="shared" ca="1" si="64"/>
        <v>1</v>
      </c>
      <c r="J233">
        <f t="shared" ca="1" si="70"/>
        <v>45452</v>
      </c>
      <c r="K233">
        <f t="shared" ca="1" si="71"/>
        <v>5</v>
      </c>
      <c r="L233" t="str">
        <f ca="1">_xll.XLOOKUP(K233,$AC$8:$AC$17,$AD$8:$AD$17)</f>
        <v>Airport Hills</v>
      </c>
      <c r="M233">
        <f t="shared" ca="1" si="74"/>
        <v>272712</v>
      </c>
      <c r="N233" s="7">
        <f t="shared" ca="1" si="72"/>
        <v>120241.23848793855</v>
      </c>
      <c r="O233" s="7">
        <f t="shared" ca="1" si="75"/>
        <v>32340.814560533592</v>
      </c>
      <c r="P233">
        <f t="shared" ca="1" si="73"/>
        <v>13125</v>
      </c>
      <c r="Q233" s="7">
        <f t="shared" ca="1" si="76"/>
        <v>43830.429345019475</v>
      </c>
      <c r="R233">
        <f t="shared" ca="1" si="77"/>
        <v>49164.433063426884</v>
      </c>
      <c r="S233" s="7">
        <f t="shared" ca="1" si="78"/>
        <v>354217.24762396049</v>
      </c>
      <c r="T233" s="7">
        <f t="shared" ca="1" si="79"/>
        <v>177196.66783295802</v>
      </c>
      <c r="U233" s="7">
        <f t="shared" ca="1" si="80"/>
        <v>177020.57979100247</v>
      </c>
      <c r="X233" s="1"/>
      <c r="Y233" s="2"/>
      <c r="Z233" s="2"/>
      <c r="AA233" s="2"/>
      <c r="AB233" s="2"/>
      <c r="AC233" s="2"/>
      <c r="AD233" s="2"/>
      <c r="AE233" s="2">
        <f ca="1">IF(Table2[[#This Row],[Gender]]="Male",1,0)</f>
        <v>0</v>
      </c>
      <c r="AF233" s="2">
        <f ca="1">IF(Table2[[#This Row],[Gender]]="Female",1,0)</f>
        <v>1</v>
      </c>
      <c r="AG233" s="2"/>
      <c r="AH233" s="2"/>
      <c r="AI233" s="3"/>
      <c r="AK233" s="1">
        <f ca="1">IF(Table2[[#This Row],[Field of Work]]="Teaching",1,0)</f>
        <v>1</v>
      </c>
      <c r="AL233" s="2">
        <f ca="1">IF(Table2[[#This Row],[Field of Work]]="Agriculture",1,0)</f>
        <v>0</v>
      </c>
      <c r="AM233" s="2">
        <f ca="1">IF(Table2[[#This Row],[Field of Work]]="IT",1,0)</f>
        <v>0</v>
      </c>
      <c r="AN233" s="2">
        <f ca="1">IF(Table2[[#This Row],[Field of Work]]="Construction",1,0)</f>
        <v>0</v>
      </c>
      <c r="AO233" s="2">
        <f ca="1">IF(Table2[[#This Row],[Field of Work]]="Health",1,0)</f>
        <v>0</v>
      </c>
      <c r="AP233" s="2">
        <f ca="1">IF(Table2[[#This Row],[Field of Work]]="General work",1,0)</f>
        <v>0</v>
      </c>
      <c r="AQ233" s="2"/>
      <c r="AR233" s="2"/>
      <c r="AS233" s="2"/>
      <c r="AT233" s="2"/>
      <c r="AU233" s="2"/>
      <c r="AV233" s="3"/>
      <c r="AW233" s="10">
        <f ca="1">IF(Table2[[#This Row],[Residence]]="East Legon",1,0)</f>
        <v>0</v>
      </c>
      <c r="AX233" s="8">
        <f ca="1">IF(Table2[[#This Row],[Residence]]="Trasaco",1,0)</f>
        <v>0</v>
      </c>
      <c r="AY233" s="2">
        <f ca="1">IF(Table2[[#This Row],[Residence]]="North Legon",1,0)</f>
        <v>0</v>
      </c>
      <c r="AZ233" s="2">
        <f ca="1">IF(Table2[[#This Row],[Residence]]="Tema",1,0)</f>
        <v>0</v>
      </c>
      <c r="BA233" s="2">
        <f ca="1">IF(Table2[[#This Row],[Residence]]="Spintex",1,0)</f>
        <v>0</v>
      </c>
      <c r="BB233" s="2">
        <f ca="1">IF(Table2[[#This Row],[Residence]]="Airport Hills",1,0)</f>
        <v>1</v>
      </c>
      <c r="BC233" s="2">
        <f ca="1">IF(Table2[[#This Row],[Residence]]="Oyarifa",1,0)</f>
        <v>0</v>
      </c>
      <c r="BD233" s="2">
        <f ca="1">IF(Table2[[#This Row],[Residence]]="Prampram",1,0)</f>
        <v>0</v>
      </c>
      <c r="BE233" s="2">
        <f ca="1">IF(Table2[[#This Row],[Residence]]="Tse-Addo",1,0)</f>
        <v>0</v>
      </c>
      <c r="BF233" s="2">
        <f ca="1">IF(Table2[[#This Row],[Residence]]="Osu",1,0)</f>
        <v>0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3"/>
      <c r="BR233" s="20">
        <f ca="1">Table2[[#This Row],[Cars Value]]/Table2[[#This Row],[Cars]]</f>
        <v>32340.814560533592</v>
      </c>
      <c r="BS233" s="3"/>
      <c r="BT233" s="1">
        <f ca="1">IF(Table2[[#This Row],[Value of Debts]]&gt;$BU$6,1,0)</f>
        <v>1</v>
      </c>
      <c r="BU233" s="2"/>
      <c r="BV233" s="2"/>
      <c r="BW233" s="3"/>
    </row>
    <row r="234" spans="1:75" x14ac:dyDescent="0.25">
      <c r="A234">
        <f t="shared" ca="1" si="65"/>
        <v>2</v>
      </c>
      <c r="B234" t="str">
        <f t="shared" ca="1" si="66"/>
        <v>Female</v>
      </c>
      <c r="C234">
        <f t="shared" ca="1" si="67"/>
        <v>33</v>
      </c>
      <c r="D234">
        <f t="shared" ca="1" si="68"/>
        <v>6</v>
      </c>
      <c r="E234" t="str">
        <f ca="1">_xll.XLOOKUP(D234,$Y$8:$Y$13,$Z$8:$Z$13)</f>
        <v>Agriculture</v>
      </c>
      <c r="F234">
        <f t="shared" ca="1" si="69"/>
        <v>3</v>
      </c>
      <c r="G234" t="str">
        <f ca="1">_xll.XLOOKUP(F234,$AA$8:$AA$12,$AB$8:$AB$12)</f>
        <v>University</v>
      </c>
      <c r="H234">
        <f t="shared" ca="1" si="81"/>
        <v>3</v>
      </c>
      <c r="I234">
        <f t="shared" ca="1" si="64"/>
        <v>4</v>
      </c>
      <c r="J234">
        <f t="shared" ca="1" si="70"/>
        <v>49183</v>
      </c>
      <c r="K234">
        <f t="shared" ca="1" si="71"/>
        <v>2</v>
      </c>
      <c r="L234" t="str">
        <f ca="1">_xll.XLOOKUP(K234,$AC$8:$AC$17,$AD$8:$AD$17)</f>
        <v>Trasaco</v>
      </c>
      <c r="M234">
        <f t="shared" ca="1" si="74"/>
        <v>245915</v>
      </c>
      <c r="N234" s="7">
        <f t="shared" ca="1" si="72"/>
        <v>101823.12621884966</v>
      </c>
      <c r="O234" s="7">
        <f t="shared" ca="1" si="75"/>
        <v>10168.150516210701</v>
      </c>
      <c r="P234">
        <f t="shared" ca="1" si="73"/>
        <v>4112</v>
      </c>
      <c r="Q234" s="7">
        <f t="shared" ca="1" si="76"/>
        <v>61969.9445639892</v>
      </c>
      <c r="R234">
        <f t="shared" ca="1" si="77"/>
        <v>52397.240567827925</v>
      </c>
      <c r="S234" s="7">
        <f t="shared" ca="1" si="78"/>
        <v>308480.39108403865</v>
      </c>
      <c r="T234" s="7">
        <f t="shared" ca="1" si="79"/>
        <v>167905.07078283885</v>
      </c>
      <c r="U234" s="7">
        <f t="shared" ca="1" si="80"/>
        <v>140575.3203011998</v>
      </c>
      <c r="X234" s="1"/>
      <c r="Y234" s="2"/>
      <c r="Z234" s="2"/>
      <c r="AA234" s="2"/>
      <c r="AB234" s="2"/>
      <c r="AC234" s="2"/>
      <c r="AD234" s="2"/>
      <c r="AE234" s="2">
        <f ca="1">IF(Table2[[#This Row],[Gender]]="Male",1,0)</f>
        <v>0</v>
      </c>
      <c r="AF234" s="2">
        <f ca="1">IF(Table2[[#This Row],[Gender]]="Female",1,0)</f>
        <v>1</v>
      </c>
      <c r="AG234" s="2"/>
      <c r="AH234" s="2"/>
      <c r="AI234" s="3"/>
      <c r="AK234" s="1">
        <f ca="1">IF(Table2[[#This Row],[Field of Work]]="Teaching",1,0)</f>
        <v>0</v>
      </c>
      <c r="AL234" s="2">
        <f ca="1">IF(Table2[[#This Row],[Field of Work]]="Agriculture",1,0)</f>
        <v>1</v>
      </c>
      <c r="AM234" s="2">
        <f ca="1">IF(Table2[[#This Row],[Field of Work]]="IT",1,0)</f>
        <v>0</v>
      </c>
      <c r="AN234" s="2">
        <f ca="1">IF(Table2[[#This Row],[Field of Work]]="Construction",1,0)</f>
        <v>0</v>
      </c>
      <c r="AO234" s="2">
        <f ca="1">IF(Table2[[#This Row],[Field of Work]]="Health",1,0)</f>
        <v>0</v>
      </c>
      <c r="AP234" s="2">
        <f ca="1">IF(Table2[[#This Row],[Field of Work]]="General work",1,0)</f>
        <v>0</v>
      </c>
      <c r="AQ234" s="2"/>
      <c r="AR234" s="2"/>
      <c r="AS234" s="2"/>
      <c r="AT234" s="2"/>
      <c r="AU234" s="2"/>
      <c r="AV234" s="3"/>
      <c r="AW234" s="10">
        <f ca="1">IF(Table2[[#This Row],[Residence]]="East Legon",1,0)</f>
        <v>0</v>
      </c>
      <c r="AX234" s="8">
        <f ca="1">IF(Table2[[#This Row],[Residence]]="Trasaco",1,0)</f>
        <v>1</v>
      </c>
      <c r="AY234" s="2">
        <f ca="1">IF(Table2[[#This Row],[Residence]]="North Legon",1,0)</f>
        <v>0</v>
      </c>
      <c r="AZ234" s="2">
        <f ca="1">IF(Table2[[#This Row],[Residence]]="Tema",1,0)</f>
        <v>0</v>
      </c>
      <c r="BA234" s="2">
        <f ca="1">IF(Table2[[#This Row],[Residence]]="Spintex",1,0)</f>
        <v>0</v>
      </c>
      <c r="BB234" s="2">
        <f ca="1">IF(Table2[[#This Row],[Residence]]="Airport Hills",1,0)</f>
        <v>0</v>
      </c>
      <c r="BC234" s="2">
        <f ca="1">IF(Table2[[#This Row],[Residence]]="Oyarifa",1,0)</f>
        <v>0</v>
      </c>
      <c r="BD234" s="2">
        <f ca="1">IF(Table2[[#This Row],[Residence]]="Prampram",1,0)</f>
        <v>0</v>
      </c>
      <c r="BE234" s="2">
        <f ca="1">IF(Table2[[#This Row],[Residence]]="Tse-Addo",1,0)</f>
        <v>0</v>
      </c>
      <c r="BF234" s="2">
        <f ca="1">IF(Table2[[#This Row],[Residence]]="Osu",1,0)</f>
        <v>0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3"/>
      <c r="BR234" s="20">
        <f ca="1">Table2[[#This Row],[Cars Value]]/Table2[[#This Row],[Cars]]</f>
        <v>2542.0376290526751</v>
      </c>
      <c r="BS234" s="3"/>
      <c r="BT234" s="1">
        <f ca="1">IF(Table2[[#This Row],[Value of Debts]]&gt;$BU$6,1,0)</f>
        <v>1</v>
      </c>
      <c r="BU234" s="2"/>
      <c r="BV234" s="2"/>
      <c r="BW234" s="3"/>
    </row>
    <row r="235" spans="1:75" x14ac:dyDescent="0.25">
      <c r="A235">
        <f t="shared" ca="1" si="65"/>
        <v>2</v>
      </c>
      <c r="B235" t="str">
        <f t="shared" ca="1" si="66"/>
        <v>Female</v>
      </c>
      <c r="C235">
        <f t="shared" ca="1" si="67"/>
        <v>44</v>
      </c>
      <c r="D235">
        <f t="shared" ca="1" si="68"/>
        <v>5</v>
      </c>
      <c r="E235" t="str">
        <f ca="1">_xll.XLOOKUP(D235,$Y$8:$Y$13,$Z$8:$Z$13)</f>
        <v>General work</v>
      </c>
      <c r="F235">
        <f t="shared" ca="1" si="69"/>
        <v>5</v>
      </c>
      <c r="G235" t="str">
        <f ca="1">_xll.XLOOKUP(F235,$AA$8:$AA$12,$AB$8:$AB$12)</f>
        <v>Other</v>
      </c>
      <c r="H235">
        <f t="shared" ca="1" si="81"/>
        <v>2</v>
      </c>
      <c r="I235">
        <f t="shared" ca="1" si="64"/>
        <v>2</v>
      </c>
      <c r="J235">
        <f t="shared" ca="1" si="70"/>
        <v>35650</v>
      </c>
      <c r="K235">
        <f t="shared" ca="1" si="71"/>
        <v>3</v>
      </c>
      <c r="L235" t="str">
        <f ca="1">_xll.XLOOKUP(K235,$AC$8:$AC$17,$AD$8:$AD$17)</f>
        <v>North Legon</v>
      </c>
      <c r="M235">
        <f t="shared" ca="1" si="74"/>
        <v>106950</v>
      </c>
      <c r="N235" s="7">
        <f t="shared" ca="1" si="72"/>
        <v>31670.246268520408</v>
      </c>
      <c r="O235" s="7">
        <f t="shared" ca="1" si="75"/>
        <v>67389.530437464782</v>
      </c>
      <c r="P235">
        <f t="shared" ca="1" si="73"/>
        <v>2661</v>
      </c>
      <c r="Q235" s="7">
        <f t="shared" ca="1" si="76"/>
        <v>23617.577671500345</v>
      </c>
      <c r="R235">
        <f t="shared" ca="1" si="77"/>
        <v>1019.9954126038357</v>
      </c>
      <c r="S235" s="7">
        <f t="shared" ca="1" si="78"/>
        <v>175359.5258500686</v>
      </c>
      <c r="T235" s="7">
        <f t="shared" ca="1" si="79"/>
        <v>57948.823940020753</v>
      </c>
      <c r="U235" s="7">
        <f t="shared" ca="1" si="80"/>
        <v>117410.70191004785</v>
      </c>
      <c r="X235" s="1"/>
      <c r="Y235" s="2"/>
      <c r="Z235" s="2"/>
      <c r="AA235" s="2"/>
      <c r="AB235" s="2"/>
      <c r="AC235" s="2"/>
      <c r="AD235" s="2"/>
      <c r="AE235" s="2">
        <f ca="1">IF(Table2[[#This Row],[Gender]]="Male",1,0)</f>
        <v>0</v>
      </c>
      <c r="AF235" s="2">
        <f ca="1">IF(Table2[[#This Row],[Gender]]="Female",1,0)</f>
        <v>1</v>
      </c>
      <c r="AG235" s="2"/>
      <c r="AH235" s="2"/>
      <c r="AI235" s="3"/>
      <c r="AK235" s="1">
        <f ca="1">IF(Table2[[#This Row],[Field of Work]]="Teaching",1,0)</f>
        <v>0</v>
      </c>
      <c r="AL235" s="2">
        <f ca="1">IF(Table2[[#This Row],[Field of Work]]="Agriculture",1,0)</f>
        <v>0</v>
      </c>
      <c r="AM235" s="2">
        <f ca="1">IF(Table2[[#This Row],[Field of Work]]="IT",1,0)</f>
        <v>0</v>
      </c>
      <c r="AN235" s="2">
        <f ca="1">IF(Table2[[#This Row],[Field of Work]]="Construction",1,0)</f>
        <v>0</v>
      </c>
      <c r="AO235" s="2">
        <f ca="1">IF(Table2[[#This Row],[Field of Work]]="Health",1,0)</f>
        <v>0</v>
      </c>
      <c r="AP235" s="2">
        <f ca="1">IF(Table2[[#This Row],[Field of Work]]="General work",1,0)</f>
        <v>1</v>
      </c>
      <c r="AQ235" s="2"/>
      <c r="AR235" s="2"/>
      <c r="AS235" s="2"/>
      <c r="AT235" s="2"/>
      <c r="AU235" s="2"/>
      <c r="AV235" s="3"/>
      <c r="AW235" s="10">
        <f ca="1">IF(Table2[[#This Row],[Residence]]="East Legon",1,0)</f>
        <v>0</v>
      </c>
      <c r="AX235" s="8">
        <f ca="1">IF(Table2[[#This Row],[Residence]]="Trasaco",1,0)</f>
        <v>0</v>
      </c>
      <c r="AY235" s="2">
        <f ca="1">IF(Table2[[#This Row],[Residence]]="North Legon",1,0)</f>
        <v>1</v>
      </c>
      <c r="AZ235" s="2">
        <f ca="1">IF(Table2[[#This Row],[Residence]]="Tema",1,0)</f>
        <v>0</v>
      </c>
      <c r="BA235" s="2">
        <f ca="1">IF(Table2[[#This Row],[Residence]]="Spintex",1,0)</f>
        <v>0</v>
      </c>
      <c r="BB235" s="2">
        <f ca="1">IF(Table2[[#This Row],[Residence]]="Airport Hills",1,0)</f>
        <v>0</v>
      </c>
      <c r="BC235" s="2">
        <f ca="1">IF(Table2[[#This Row],[Residence]]="Oyarifa",1,0)</f>
        <v>0</v>
      </c>
      <c r="BD235" s="2">
        <f ca="1">IF(Table2[[#This Row],[Residence]]="Prampram",1,0)</f>
        <v>0</v>
      </c>
      <c r="BE235" s="2">
        <f ca="1">IF(Table2[[#This Row],[Residence]]="Tse-Addo",1,0)</f>
        <v>0</v>
      </c>
      <c r="BF235" s="2">
        <f ca="1">IF(Table2[[#This Row],[Residence]]="Osu",1,0)</f>
        <v>0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3"/>
      <c r="BR235" s="20">
        <f ca="1">Table2[[#This Row],[Cars Value]]/Table2[[#This Row],[Cars]]</f>
        <v>33694.765218732391</v>
      </c>
      <c r="BS235" s="3"/>
      <c r="BT235" s="1">
        <f ca="1">IF(Table2[[#This Row],[Value of Debts]]&gt;$BU$6,1,0)</f>
        <v>0</v>
      </c>
      <c r="BU235" s="2"/>
      <c r="BV235" s="2"/>
      <c r="BW235" s="3"/>
    </row>
    <row r="236" spans="1:75" x14ac:dyDescent="0.25">
      <c r="A236">
        <f t="shared" ca="1" si="65"/>
        <v>1</v>
      </c>
      <c r="B236" t="str">
        <f t="shared" ca="1" si="66"/>
        <v>Male</v>
      </c>
      <c r="C236">
        <f t="shared" ca="1" si="67"/>
        <v>46</v>
      </c>
      <c r="D236">
        <f t="shared" ca="1" si="68"/>
        <v>1</v>
      </c>
      <c r="E236" t="str">
        <f ca="1">_xll.XLOOKUP(D236,$Y$8:$Y$13,$Z$8:$Z$13)</f>
        <v>Health</v>
      </c>
      <c r="F236">
        <f t="shared" ca="1" si="69"/>
        <v>1</v>
      </c>
      <c r="G236" t="str">
        <f ca="1">_xll.XLOOKUP(F236,$AA$8:$AA$12,$AB$8:$AB$12)</f>
        <v>Highschool</v>
      </c>
      <c r="H236">
        <f t="shared" ca="1" si="81"/>
        <v>4</v>
      </c>
      <c r="I236">
        <f t="shared" ca="1" si="64"/>
        <v>1</v>
      </c>
      <c r="J236">
        <f t="shared" ca="1" si="70"/>
        <v>47432</v>
      </c>
      <c r="K236">
        <f t="shared" ca="1" si="71"/>
        <v>1</v>
      </c>
      <c r="L236" t="str">
        <f ca="1">_xll.XLOOKUP(K236,$AC$8:$AC$17,$AD$8:$AD$17)</f>
        <v>East Legon</v>
      </c>
      <c r="M236">
        <f t="shared" ca="1" si="74"/>
        <v>237160</v>
      </c>
      <c r="N236" s="7">
        <f t="shared" ca="1" si="72"/>
        <v>212655.62642398645</v>
      </c>
      <c r="O236" s="7">
        <f t="shared" ca="1" si="75"/>
        <v>33195.893714003018</v>
      </c>
      <c r="P236">
        <f t="shared" ca="1" si="73"/>
        <v>31116</v>
      </c>
      <c r="Q236" s="7">
        <f t="shared" ca="1" si="76"/>
        <v>8517.3123011033676</v>
      </c>
      <c r="R236">
        <f t="shared" ca="1" si="77"/>
        <v>15326.159718995852</v>
      </c>
      <c r="S236" s="7">
        <f t="shared" ca="1" si="78"/>
        <v>285682.05343299889</v>
      </c>
      <c r="T236" s="7">
        <f t="shared" ca="1" si="79"/>
        <v>252288.93872508983</v>
      </c>
      <c r="U236" s="7">
        <f t="shared" ca="1" si="80"/>
        <v>33393.114707909059</v>
      </c>
      <c r="X236" s="1"/>
      <c r="Y236" s="2"/>
      <c r="Z236" s="2"/>
      <c r="AA236" s="2"/>
      <c r="AB236" s="2"/>
      <c r="AC236" s="2"/>
      <c r="AD236" s="2"/>
      <c r="AE236" s="2">
        <f ca="1">IF(Table2[[#This Row],[Gender]]="Male",1,0)</f>
        <v>1</v>
      </c>
      <c r="AF236" s="2">
        <f ca="1">IF(Table2[[#This Row],[Gender]]="Female",1,0)</f>
        <v>0</v>
      </c>
      <c r="AG236" s="2"/>
      <c r="AH236" s="2"/>
      <c r="AI236" s="3"/>
      <c r="AK236" s="1">
        <f ca="1">IF(Table2[[#This Row],[Field of Work]]="Teaching",1,0)</f>
        <v>0</v>
      </c>
      <c r="AL236" s="2">
        <f ca="1">IF(Table2[[#This Row],[Field of Work]]="Agriculture",1,0)</f>
        <v>0</v>
      </c>
      <c r="AM236" s="2">
        <f ca="1">IF(Table2[[#This Row],[Field of Work]]="IT",1,0)</f>
        <v>0</v>
      </c>
      <c r="AN236" s="2">
        <f ca="1">IF(Table2[[#This Row],[Field of Work]]="Construction",1,0)</f>
        <v>0</v>
      </c>
      <c r="AO236" s="2">
        <f ca="1">IF(Table2[[#This Row],[Field of Work]]="Health",1,0)</f>
        <v>1</v>
      </c>
      <c r="AP236" s="2">
        <f ca="1">IF(Table2[[#This Row],[Field of Work]]="General work",1,0)</f>
        <v>0</v>
      </c>
      <c r="AQ236" s="2"/>
      <c r="AR236" s="2"/>
      <c r="AS236" s="2"/>
      <c r="AT236" s="2"/>
      <c r="AU236" s="2"/>
      <c r="AV236" s="3"/>
      <c r="AW236" s="10">
        <f ca="1">IF(Table2[[#This Row],[Residence]]="East Legon",1,0)</f>
        <v>1</v>
      </c>
      <c r="AX236" s="8">
        <f ca="1">IF(Table2[[#This Row],[Residence]]="Trasaco",1,0)</f>
        <v>0</v>
      </c>
      <c r="AY236" s="2">
        <f ca="1">IF(Table2[[#This Row],[Residence]]="North Legon",1,0)</f>
        <v>0</v>
      </c>
      <c r="AZ236" s="2">
        <f ca="1">IF(Table2[[#This Row],[Residence]]="Tema",1,0)</f>
        <v>0</v>
      </c>
      <c r="BA236" s="2">
        <f ca="1">IF(Table2[[#This Row],[Residence]]="Spintex",1,0)</f>
        <v>0</v>
      </c>
      <c r="BB236" s="2">
        <f ca="1">IF(Table2[[#This Row],[Residence]]="Airport Hills",1,0)</f>
        <v>0</v>
      </c>
      <c r="BC236" s="2">
        <f ca="1">IF(Table2[[#This Row],[Residence]]="Oyarifa",1,0)</f>
        <v>0</v>
      </c>
      <c r="BD236" s="2">
        <f ca="1">IF(Table2[[#This Row],[Residence]]="Prampram",1,0)</f>
        <v>0</v>
      </c>
      <c r="BE236" s="2">
        <f ca="1">IF(Table2[[#This Row],[Residence]]="Tse-Addo",1,0)</f>
        <v>0</v>
      </c>
      <c r="BF236" s="2">
        <f ca="1">IF(Table2[[#This Row],[Residence]]="Osu",1,0)</f>
        <v>0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3"/>
      <c r="BR236" s="20">
        <f ca="1">Table2[[#This Row],[Cars Value]]/Table2[[#This Row],[Cars]]</f>
        <v>33195.893714003018</v>
      </c>
      <c r="BS236" s="3"/>
      <c r="BT236" s="1">
        <f ca="1">IF(Table2[[#This Row],[Value of Debts]]&gt;$BU$6,1,0)</f>
        <v>1</v>
      </c>
      <c r="BU236" s="2"/>
      <c r="BV236" s="2"/>
      <c r="BW236" s="3"/>
    </row>
    <row r="237" spans="1:75" x14ac:dyDescent="0.25">
      <c r="A237">
        <f t="shared" ca="1" si="65"/>
        <v>2</v>
      </c>
      <c r="B237" t="str">
        <f t="shared" ca="1" si="66"/>
        <v>Female</v>
      </c>
      <c r="C237">
        <f t="shared" ca="1" si="67"/>
        <v>46</v>
      </c>
      <c r="D237">
        <f t="shared" ca="1" si="68"/>
        <v>5</v>
      </c>
      <c r="E237" t="str">
        <f ca="1">_xll.XLOOKUP(D237,$Y$8:$Y$13,$Z$8:$Z$13)</f>
        <v>General work</v>
      </c>
      <c r="F237">
        <f t="shared" ca="1" si="69"/>
        <v>1</v>
      </c>
      <c r="G237" t="str">
        <f ca="1">_xll.XLOOKUP(F237,$AA$8:$AA$12,$AB$8:$AB$12)</f>
        <v>Highschool</v>
      </c>
      <c r="H237">
        <f t="shared" ca="1" si="81"/>
        <v>1</v>
      </c>
      <c r="I237">
        <f t="shared" ca="1" si="64"/>
        <v>4</v>
      </c>
      <c r="J237">
        <f t="shared" ca="1" si="70"/>
        <v>77641</v>
      </c>
      <c r="K237">
        <f t="shared" ca="1" si="71"/>
        <v>5</v>
      </c>
      <c r="L237" t="str">
        <f ca="1">_xll.XLOOKUP(K237,$AC$8:$AC$17,$AD$8:$AD$17)</f>
        <v>Airport Hills</v>
      </c>
      <c r="M237">
        <f t="shared" ca="1" si="74"/>
        <v>465846</v>
      </c>
      <c r="N237" s="7">
        <f t="shared" ca="1" si="72"/>
        <v>395505.93033501337</v>
      </c>
      <c r="O237" s="7">
        <f t="shared" ca="1" si="75"/>
        <v>260901.47696931928</v>
      </c>
      <c r="P237">
        <f t="shared" ca="1" si="73"/>
        <v>145592</v>
      </c>
      <c r="Q237" s="7">
        <f t="shared" ca="1" si="76"/>
        <v>37945.588716843231</v>
      </c>
      <c r="R237">
        <f t="shared" ca="1" si="77"/>
        <v>8646.1632943954119</v>
      </c>
      <c r="S237" s="7">
        <f t="shared" ca="1" si="78"/>
        <v>735393.64026371471</v>
      </c>
      <c r="T237" s="7">
        <f t="shared" ca="1" si="79"/>
        <v>579043.51905185671</v>
      </c>
      <c r="U237" s="7">
        <f t="shared" ca="1" si="80"/>
        <v>156350.121211858</v>
      </c>
      <c r="X237" s="1"/>
      <c r="Y237" s="2"/>
      <c r="Z237" s="2"/>
      <c r="AA237" s="2"/>
      <c r="AB237" s="2"/>
      <c r="AC237" s="2"/>
      <c r="AD237" s="2"/>
      <c r="AE237" s="2">
        <f ca="1">IF(Table2[[#This Row],[Gender]]="Male",1,0)</f>
        <v>0</v>
      </c>
      <c r="AF237" s="2">
        <f ca="1">IF(Table2[[#This Row],[Gender]]="Female",1,0)</f>
        <v>1</v>
      </c>
      <c r="AG237" s="2"/>
      <c r="AH237" s="2"/>
      <c r="AI237" s="3"/>
      <c r="AK237" s="1">
        <f ca="1">IF(Table2[[#This Row],[Field of Work]]="Teaching",1,0)</f>
        <v>0</v>
      </c>
      <c r="AL237" s="2">
        <f ca="1">IF(Table2[[#This Row],[Field of Work]]="Agriculture",1,0)</f>
        <v>0</v>
      </c>
      <c r="AM237" s="2">
        <f ca="1">IF(Table2[[#This Row],[Field of Work]]="IT",1,0)</f>
        <v>0</v>
      </c>
      <c r="AN237" s="2">
        <f ca="1">IF(Table2[[#This Row],[Field of Work]]="Construction",1,0)</f>
        <v>0</v>
      </c>
      <c r="AO237" s="2">
        <f ca="1">IF(Table2[[#This Row],[Field of Work]]="Health",1,0)</f>
        <v>0</v>
      </c>
      <c r="AP237" s="2">
        <f ca="1">IF(Table2[[#This Row],[Field of Work]]="General work",1,0)</f>
        <v>1</v>
      </c>
      <c r="AQ237" s="2"/>
      <c r="AR237" s="2"/>
      <c r="AS237" s="2"/>
      <c r="AT237" s="2"/>
      <c r="AU237" s="2"/>
      <c r="AV237" s="3"/>
      <c r="AW237" s="10">
        <f ca="1">IF(Table2[[#This Row],[Residence]]="East Legon",1,0)</f>
        <v>0</v>
      </c>
      <c r="AX237" s="8">
        <f ca="1">IF(Table2[[#This Row],[Residence]]="Trasaco",1,0)</f>
        <v>0</v>
      </c>
      <c r="AY237" s="2">
        <f ca="1">IF(Table2[[#This Row],[Residence]]="North Legon",1,0)</f>
        <v>0</v>
      </c>
      <c r="AZ237" s="2">
        <f ca="1">IF(Table2[[#This Row],[Residence]]="Tema",1,0)</f>
        <v>0</v>
      </c>
      <c r="BA237" s="2">
        <f ca="1">IF(Table2[[#This Row],[Residence]]="Spintex",1,0)</f>
        <v>0</v>
      </c>
      <c r="BB237" s="2">
        <f ca="1">IF(Table2[[#This Row],[Residence]]="Airport Hills",1,0)</f>
        <v>1</v>
      </c>
      <c r="BC237" s="2">
        <f ca="1">IF(Table2[[#This Row],[Residence]]="Oyarifa",1,0)</f>
        <v>0</v>
      </c>
      <c r="BD237" s="2">
        <f ca="1">IF(Table2[[#This Row],[Residence]]="Prampram",1,0)</f>
        <v>0</v>
      </c>
      <c r="BE237" s="2">
        <f ca="1">IF(Table2[[#This Row],[Residence]]="Tse-Addo",1,0)</f>
        <v>0</v>
      </c>
      <c r="BF237" s="2">
        <f ca="1">IF(Table2[[#This Row],[Residence]]="Osu",1,0)</f>
        <v>0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3"/>
      <c r="BR237" s="20">
        <f ca="1">Table2[[#This Row],[Cars Value]]/Table2[[#This Row],[Cars]]</f>
        <v>65225.36924232982</v>
      </c>
      <c r="BS237" s="3"/>
      <c r="BT237" s="1">
        <f ca="1">IF(Table2[[#This Row],[Value of Debts]]&gt;$BU$6,1,0)</f>
        <v>1</v>
      </c>
      <c r="BU237" s="2"/>
      <c r="BV237" s="2"/>
      <c r="BW237" s="3"/>
    </row>
    <row r="238" spans="1:75" x14ac:dyDescent="0.25">
      <c r="A238">
        <f t="shared" ca="1" si="65"/>
        <v>2</v>
      </c>
      <c r="B238" t="str">
        <f t="shared" ca="1" si="66"/>
        <v>Female</v>
      </c>
      <c r="C238">
        <f t="shared" ca="1" si="67"/>
        <v>42</v>
      </c>
      <c r="D238">
        <f t="shared" ca="1" si="68"/>
        <v>5</v>
      </c>
      <c r="E238" t="str">
        <f ca="1">_xll.XLOOKUP(D238,$Y$8:$Y$13,$Z$8:$Z$13)</f>
        <v>General work</v>
      </c>
      <c r="F238">
        <f t="shared" ca="1" si="69"/>
        <v>5</v>
      </c>
      <c r="G238" t="str">
        <f ca="1">_xll.XLOOKUP(F238,$AA$8:$AA$12,$AB$8:$AB$12)</f>
        <v>Other</v>
      </c>
      <c r="H238">
        <f t="shared" ca="1" si="81"/>
        <v>1</v>
      </c>
      <c r="I238">
        <f t="shared" ca="1" si="64"/>
        <v>3</v>
      </c>
      <c r="J238">
        <f t="shared" ca="1" si="70"/>
        <v>65576</v>
      </c>
      <c r="K238">
        <f t="shared" ca="1" si="71"/>
        <v>5</v>
      </c>
      <c r="L238" t="str">
        <f ca="1">_xll.XLOOKUP(K238,$AC$8:$AC$17,$AD$8:$AD$17)</f>
        <v>Airport Hills</v>
      </c>
      <c r="M238">
        <f t="shared" ca="1" si="74"/>
        <v>196728</v>
      </c>
      <c r="N238" s="7">
        <f t="shared" ca="1" si="72"/>
        <v>141627.83854592286</v>
      </c>
      <c r="O238" s="7">
        <f t="shared" ca="1" si="75"/>
        <v>74183.870829689826</v>
      </c>
      <c r="P238">
        <f t="shared" ca="1" si="73"/>
        <v>61616</v>
      </c>
      <c r="Q238" s="7">
        <f t="shared" ca="1" si="76"/>
        <v>103139.58235706986</v>
      </c>
      <c r="R238">
        <f t="shared" ca="1" si="77"/>
        <v>35343.739952264128</v>
      </c>
      <c r="S238" s="7">
        <f t="shared" ca="1" si="78"/>
        <v>306255.61078195396</v>
      </c>
      <c r="T238" s="7">
        <f t="shared" ca="1" si="79"/>
        <v>306383.42090299272</v>
      </c>
      <c r="U238" s="7">
        <f t="shared" ca="1" si="80"/>
        <v>-127.810121038754</v>
      </c>
      <c r="X238" s="1"/>
      <c r="Y238" s="2"/>
      <c r="Z238" s="2"/>
      <c r="AA238" s="2"/>
      <c r="AB238" s="2"/>
      <c r="AC238" s="2"/>
      <c r="AD238" s="2"/>
      <c r="AE238" s="2">
        <f ca="1">IF(Table2[[#This Row],[Gender]]="Male",1,0)</f>
        <v>0</v>
      </c>
      <c r="AF238" s="2">
        <f ca="1">IF(Table2[[#This Row],[Gender]]="Female",1,0)</f>
        <v>1</v>
      </c>
      <c r="AG238" s="2"/>
      <c r="AH238" s="2"/>
      <c r="AI238" s="3"/>
      <c r="AK238" s="1">
        <f ca="1">IF(Table2[[#This Row],[Field of Work]]="Teaching",1,0)</f>
        <v>0</v>
      </c>
      <c r="AL238" s="2">
        <f ca="1">IF(Table2[[#This Row],[Field of Work]]="Agriculture",1,0)</f>
        <v>0</v>
      </c>
      <c r="AM238" s="2">
        <f ca="1">IF(Table2[[#This Row],[Field of Work]]="IT",1,0)</f>
        <v>0</v>
      </c>
      <c r="AN238" s="2">
        <f ca="1">IF(Table2[[#This Row],[Field of Work]]="Construction",1,0)</f>
        <v>0</v>
      </c>
      <c r="AO238" s="2">
        <f ca="1">IF(Table2[[#This Row],[Field of Work]]="Health",1,0)</f>
        <v>0</v>
      </c>
      <c r="AP238" s="2">
        <f ca="1">IF(Table2[[#This Row],[Field of Work]]="General work",1,0)</f>
        <v>1</v>
      </c>
      <c r="AQ238" s="2"/>
      <c r="AR238" s="2"/>
      <c r="AS238" s="2"/>
      <c r="AT238" s="2"/>
      <c r="AU238" s="2"/>
      <c r="AV238" s="3"/>
      <c r="AW238" s="10">
        <f ca="1">IF(Table2[[#This Row],[Residence]]="East Legon",1,0)</f>
        <v>0</v>
      </c>
      <c r="AX238" s="8">
        <f ca="1">IF(Table2[[#This Row],[Residence]]="Trasaco",1,0)</f>
        <v>0</v>
      </c>
      <c r="AY238" s="2">
        <f ca="1">IF(Table2[[#This Row],[Residence]]="North Legon",1,0)</f>
        <v>0</v>
      </c>
      <c r="AZ238" s="2">
        <f ca="1">IF(Table2[[#This Row],[Residence]]="Tema",1,0)</f>
        <v>0</v>
      </c>
      <c r="BA238" s="2">
        <f ca="1">IF(Table2[[#This Row],[Residence]]="Spintex",1,0)</f>
        <v>0</v>
      </c>
      <c r="BB238" s="2">
        <f ca="1">IF(Table2[[#This Row],[Residence]]="Airport Hills",1,0)</f>
        <v>1</v>
      </c>
      <c r="BC238" s="2">
        <f ca="1">IF(Table2[[#This Row],[Residence]]="Oyarifa",1,0)</f>
        <v>0</v>
      </c>
      <c r="BD238" s="2">
        <f ca="1">IF(Table2[[#This Row],[Residence]]="Prampram",1,0)</f>
        <v>0</v>
      </c>
      <c r="BE238" s="2">
        <f ca="1">IF(Table2[[#This Row],[Residence]]="Tse-Addo",1,0)</f>
        <v>0</v>
      </c>
      <c r="BF238" s="2">
        <f ca="1">IF(Table2[[#This Row],[Residence]]="Osu",1,0)</f>
        <v>0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3"/>
      <c r="BR238" s="20">
        <f ca="1">Table2[[#This Row],[Cars Value]]/Table2[[#This Row],[Cars]]</f>
        <v>24727.956943229943</v>
      </c>
      <c r="BS238" s="3"/>
      <c r="BT238" s="1">
        <f ca="1">IF(Table2[[#This Row],[Value of Debts]]&gt;$BU$6,1,0)</f>
        <v>1</v>
      </c>
      <c r="BU238" s="2"/>
      <c r="BV238" s="2"/>
      <c r="BW238" s="3"/>
    </row>
    <row r="239" spans="1:75" x14ac:dyDescent="0.25">
      <c r="A239">
        <f t="shared" ca="1" si="65"/>
        <v>1</v>
      </c>
      <c r="B239" t="str">
        <f t="shared" ca="1" si="66"/>
        <v>Male</v>
      </c>
      <c r="C239">
        <f t="shared" ca="1" si="67"/>
        <v>42</v>
      </c>
      <c r="D239">
        <f t="shared" ca="1" si="68"/>
        <v>4</v>
      </c>
      <c r="E239" t="str">
        <f ca="1">_xll.XLOOKUP(D239,$Y$8:$Y$13,$Z$8:$Z$13)</f>
        <v>IT</v>
      </c>
      <c r="F239">
        <f t="shared" ca="1" si="69"/>
        <v>4</v>
      </c>
      <c r="G239" t="str">
        <f ca="1">_xll.XLOOKUP(F239,$AA$8:$AA$12,$AB$8:$AB$12)</f>
        <v>Techical</v>
      </c>
      <c r="H239">
        <f t="shared" ca="1" si="81"/>
        <v>0</v>
      </c>
      <c r="I239">
        <f t="shared" ca="1" si="64"/>
        <v>1</v>
      </c>
      <c r="J239">
        <f t="shared" ca="1" si="70"/>
        <v>79223</v>
      </c>
      <c r="K239">
        <f t="shared" ca="1" si="71"/>
        <v>6</v>
      </c>
      <c r="L239" t="str">
        <f ca="1">_xll.XLOOKUP(K239,$AC$8:$AC$17,$AD$8:$AD$17)</f>
        <v>Tse-Addo</v>
      </c>
      <c r="M239">
        <f t="shared" ca="1" si="74"/>
        <v>316892</v>
      </c>
      <c r="N239" s="7">
        <f t="shared" ca="1" si="72"/>
        <v>107867.68357862005</v>
      </c>
      <c r="O239" s="7">
        <f t="shared" ca="1" si="75"/>
        <v>37915.531904858559</v>
      </c>
      <c r="P239">
        <f t="shared" ca="1" si="73"/>
        <v>25908</v>
      </c>
      <c r="Q239" s="7">
        <f t="shared" ca="1" si="76"/>
        <v>78731.583319029451</v>
      </c>
      <c r="R239">
        <f t="shared" ca="1" si="77"/>
        <v>27780.719398635363</v>
      </c>
      <c r="S239" s="7">
        <f t="shared" ca="1" si="78"/>
        <v>382588.25130349392</v>
      </c>
      <c r="T239" s="7">
        <f t="shared" ca="1" si="79"/>
        <v>212507.2668976495</v>
      </c>
      <c r="U239" s="7">
        <f t="shared" ca="1" si="80"/>
        <v>170080.98440584441</v>
      </c>
      <c r="X239" s="1"/>
      <c r="Y239" s="2"/>
      <c r="Z239" s="2"/>
      <c r="AA239" s="2"/>
      <c r="AB239" s="2"/>
      <c r="AC239" s="2"/>
      <c r="AD239" s="2"/>
      <c r="AE239" s="2">
        <f ca="1">IF(Table2[[#This Row],[Gender]]="Male",1,0)</f>
        <v>1</v>
      </c>
      <c r="AF239" s="2">
        <f ca="1">IF(Table2[[#This Row],[Gender]]="Female",1,0)</f>
        <v>0</v>
      </c>
      <c r="AG239" s="2"/>
      <c r="AH239" s="2"/>
      <c r="AI239" s="3"/>
      <c r="AK239" s="1">
        <f ca="1">IF(Table2[[#This Row],[Field of Work]]="Teaching",1,0)</f>
        <v>0</v>
      </c>
      <c r="AL239" s="2">
        <f ca="1">IF(Table2[[#This Row],[Field of Work]]="Agriculture",1,0)</f>
        <v>0</v>
      </c>
      <c r="AM239" s="2">
        <f ca="1">IF(Table2[[#This Row],[Field of Work]]="IT",1,0)</f>
        <v>1</v>
      </c>
      <c r="AN239" s="2">
        <f ca="1">IF(Table2[[#This Row],[Field of Work]]="Construction",1,0)</f>
        <v>0</v>
      </c>
      <c r="AO239" s="2">
        <f ca="1">IF(Table2[[#This Row],[Field of Work]]="Health",1,0)</f>
        <v>0</v>
      </c>
      <c r="AP239" s="2">
        <f ca="1">IF(Table2[[#This Row],[Field of Work]]="General work",1,0)</f>
        <v>0</v>
      </c>
      <c r="AQ239" s="2"/>
      <c r="AR239" s="2"/>
      <c r="AS239" s="2"/>
      <c r="AT239" s="2"/>
      <c r="AU239" s="2"/>
      <c r="AV239" s="3"/>
      <c r="AW239" s="10">
        <f ca="1">IF(Table2[[#This Row],[Residence]]="East Legon",1,0)</f>
        <v>0</v>
      </c>
      <c r="AX239" s="8">
        <f ca="1">IF(Table2[[#This Row],[Residence]]="Trasaco",1,0)</f>
        <v>0</v>
      </c>
      <c r="AY239" s="2">
        <f ca="1">IF(Table2[[#This Row],[Residence]]="North Legon",1,0)</f>
        <v>0</v>
      </c>
      <c r="AZ239" s="2">
        <f ca="1">IF(Table2[[#This Row],[Residence]]="Tema",1,0)</f>
        <v>0</v>
      </c>
      <c r="BA239" s="2">
        <f ca="1">IF(Table2[[#This Row],[Residence]]="Spintex",1,0)</f>
        <v>0</v>
      </c>
      <c r="BB239" s="2">
        <f ca="1">IF(Table2[[#This Row],[Residence]]="Airport Hills",1,0)</f>
        <v>0</v>
      </c>
      <c r="BC239" s="2">
        <f ca="1">IF(Table2[[#This Row],[Residence]]="Oyarifa",1,0)</f>
        <v>0</v>
      </c>
      <c r="BD239" s="2">
        <f ca="1">IF(Table2[[#This Row],[Residence]]="Prampram",1,0)</f>
        <v>0</v>
      </c>
      <c r="BE239" s="2">
        <f ca="1">IF(Table2[[#This Row],[Residence]]="Tse-Addo",1,0)</f>
        <v>1</v>
      </c>
      <c r="BF239" s="2">
        <f ca="1">IF(Table2[[#This Row],[Residence]]="Osu",1,0)</f>
        <v>0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3"/>
      <c r="BR239" s="20">
        <f ca="1">Table2[[#This Row],[Cars Value]]/Table2[[#This Row],[Cars]]</f>
        <v>37915.531904858559</v>
      </c>
      <c r="BS239" s="3"/>
      <c r="BT239" s="1">
        <f ca="1">IF(Table2[[#This Row],[Value of Debts]]&gt;$BU$6,1,0)</f>
        <v>1</v>
      </c>
      <c r="BU239" s="2"/>
      <c r="BV239" s="2"/>
      <c r="BW239" s="3"/>
    </row>
    <row r="240" spans="1:75" x14ac:dyDescent="0.25">
      <c r="A240">
        <f t="shared" ca="1" si="65"/>
        <v>2</v>
      </c>
      <c r="B240" t="str">
        <f t="shared" ca="1" si="66"/>
        <v>Female</v>
      </c>
      <c r="C240">
        <f t="shared" ca="1" si="67"/>
        <v>42</v>
      </c>
      <c r="D240">
        <f t="shared" ca="1" si="68"/>
        <v>5</v>
      </c>
      <c r="E240" t="str">
        <f ca="1">_xll.XLOOKUP(D240,$Y$8:$Y$13,$Z$8:$Z$13)</f>
        <v>General work</v>
      </c>
      <c r="F240">
        <f t="shared" ca="1" si="69"/>
        <v>1</v>
      </c>
      <c r="G240" t="str">
        <f ca="1">_xll.XLOOKUP(F240,$AA$8:$AA$12,$AB$8:$AB$12)</f>
        <v>Highschool</v>
      </c>
      <c r="H240">
        <f t="shared" ca="1" si="81"/>
        <v>4</v>
      </c>
      <c r="I240">
        <f t="shared" ca="1" si="64"/>
        <v>3</v>
      </c>
      <c r="J240">
        <f t="shared" ca="1" si="70"/>
        <v>63595</v>
      </c>
      <c r="K240">
        <f t="shared" ca="1" si="71"/>
        <v>4</v>
      </c>
      <c r="L240" t="str">
        <f ca="1">_xll.XLOOKUP(K240,$AC$8:$AC$17,$AD$8:$AD$17)</f>
        <v>Spintex</v>
      </c>
      <c r="M240">
        <f t="shared" ca="1" si="74"/>
        <v>254380</v>
      </c>
      <c r="N240" s="7">
        <f t="shared" ca="1" si="72"/>
        <v>7361.7139486650522</v>
      </c>
      <c r="O240" s="7">
        <f t="shared" ca="1" si="75"/>
        <v>6099.048953044964</v>
      </c>
      <c r="P240">
        <f t="shared" ca="1" si="73"/>
        <v>3798</v>
      </c>
      <c r="Q240" s="7">
        <f t="shared" ca="1" si="76"/>
        <v>20863.868089817803</v>
      </c>
      <c r="R240">
        <f t="shared" ca="1" si="77"/>
        <v>16438.445079556495</v>
      </c>
      <c r="S240" s="7">
        <f t="shared" ca="1" si="78"/>
        <v>276917.49403260148</v>
      </c>
      <c r="T240" s="7">
        <f t="shared" ca="1" si="79"/>
        <v>32023.582038482855</v>
      </c>
      <c r="U240" s="7">
        <f t="shared" ca="1" si="80"/>
        <v>244893.91199411862</v>
      </c>
      <c r="X240" s="1"/>
      <c r="Y240" s="2"/>
      <c r="Z240" s="2"/>
      <c r="AA240" s="2"/>
      <c r="AB240" s="2"/>
      <c r="AC240" s="2"/>
      <c r="AD240" s="2"/>
      <c r="AE240" s="2">
        <f ca="1">IF(Table2[[#This Row],[Gender]]="Male",1,0)</f>
        <v>0</v>
      </c>
      <c r="AF240" s="2">
        <f ca="1">IF(Table2[[#This Row],[Gender]]="Female",1,0)</f>
        <v>1</v>
      </c>
      <c r="AG240" s="2"/>
      <c r="AH240" s="2"/>
      <c r="AI240" s="3"/>
      <c r="AK240" s="1">
        <f ca="1">IF(Table2[[#This Row],[Field of Work]]="Teaching",1,0)</f>
        <v>0</v>
      </c>
      <c r="AL240" s="2">
        <f ca="1">IF(Table2[[#This Row],[Field of Work]]="Agriculture",1,0)</f>
        <v>0</v>
      </c>
      <c r="AM240" s="2">
        <f ca="1">IF(Table2[[#This Row],[Field of Work]]="IT",1,0)</f>
        <v>0</v>
      </c>
      <c r="AN240" s="2">
        <f ca="1">IF(Table2[[#This Row],[Field of Work]]="Construction",1,0)</f>
        <v>0</v>
      </c>
      <c r="AO240" s="2">
        <f ca="1">IF(Table2[[#This Row],[Field of Work]]="Health",1,0)</f>
        <v>0</v>
      </c>
      <c r="AP240" s="2">
        <f ca="1">IF(Table2[[#This Row],[Field of Work]]="General work",1,0)</f>
        <v>1</v>
      </c>
      <c r="AQ240" s="2"/>
      <c r="AR240" s="2"/>
      <c r="AS240" s="2"/>
      <c r="AT240" s="2"/>
      <c r="AU240" s="2"/>
      <c r="AV240" s="3"/>
      <c r="AW240" s="10">
        <f ca="1">IF(Table2[[#This Row],[Residence]]="East Legon",1,0)</f>
        <v>0</v>
      </c>
      <c r="AX240" s="8">
        <f ca="1">IF(Table2[[#This Row],[Residence]]="Trasaco",1,0)</f>
        <v>0</v>
      </c>
      <c r="AY240" s="2">
        <f ca="1">IF(Table2[[#This Row],[Residence]]="North Legon",1,0)</f>
        <v>0</v>
      </c>
      <c r="AZ240" s="2">
        <f ca="1">IF(Table2[[#This Row],[Residence]]="Tema",1,0)</f>
        <v>0</v>
      </c>
      <c r="BA240" s="2">
        <f ca="1">IF(Table2[[#This Row],[Residence]]="Spintex",1,0)</f>
        <v>1</v>
      </c>
      <c r="BB240" s="2">
        <f ca="1">IF(Table2[[#This Row],[Residence]]="Airport Hills",1,0)</f>
        <v>0</v>
      </c>
      <c r="BC240" s="2">
        <f ca="1">IF(Table2[[#This Row],[Residence]]="Oyarifa",1,0)</f>
        <v>0</v>
      </c>
      <c r="BD240" s="2">
        <f ca="1">IF(Table2[[#This Row],[Residence]]="Prampram",1,0)</f>
        <v>0</v>
      </c>
      <c r="BE240" s="2">
        <f ca="1">IF(Table2[[#This Row],[Residence]]="Tse-Addo",1,0)</f>
        <v>0</v>
      </c>
      <c r="BF240" s="2">
        <f ca="1">IF(Table2[[#This Row],[Residence]]="Osu",1,0)</f>
        <v>0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3"/>
      <c r="BR240" s="20">
        <f ca="1">Table2[[#This Row],[Cars Value]]/Table2[[#This Row],[Cars]]</f>
        <v>2033.0163176816548</v>
      </c>
      <c r="BS240" s="3"/>
      <c r="BT240" s="1">
        <f ca="1">IF(Table2[[#This Row],[Value of Debts]]&gt;$BU$6,1,0)</f>
        <v>0</v>
      </c>
      <c r="BU240" s="2"/>
      <c r="BV240" s="2"/>
      <c r="BW240" s="3"/>
    </row>
    <row r="241" spans="1:75" x14ac:dyDescent="0.25">
      <c r="A241">
        <f t="shared" ca="1" si="65"/>
        <v>2</v>
      </c>
      <c r="B241" t="str">
        <f t="shared" ca="1" si="66"/>
        <v>Female</v>
      </c>
      <c r="C241">
        <f t="shared" ca="1" si="67"/>
        <v>49</v>
      </c>
      <c r="D241">
        <f t="shared" ca="1" si="68"/>
        <v>3</v>
      </c>
      <c r="E241" t="str">
        <f ca="1">_xll.XLOOKUP(D241,$Y$8:$Y$13,$Z$8:$Z$13)</f>
        <v>Teaching</v>
      </c>
      <c r="F241">
        <f t="shared" ca="1" si="69"/>
        <v>1</v>
      </c>
      <c r="G241" t="str">
        <f ca="1">_xll.XLOOKUP(F241,$AA$8:$AA$12,$AB$8:$AB$12)</f>
        <v>Highschool</v>
      </c>
      <c r="H241">
        <f t="shared" ca="1" si="81"/>
        <v>2</v>
      </c>
      <c r="I241">
        <f t="shared" ca="1" si="64"/>
        <v>3</v>
      </c>
      <c r="J241">
        <f t="shared" ca="1" si="70"/>
        <v>53213</v>
      </c>
      <c r="K241">
        <f t="shared" ca="1" si="71"/>
        <v>10</v>
      </c>
      <c r="L241" t="str">
        <f ca="1">_xll.XLOOKUP(K241,$AC$8:$AC$17,$AD$8:$AD$17)</f>
        <v>Osu</v>
      </c>
      <c r="M241">
        <f t="shared" ca="1" si="74"/>
        <v>212852</v>
      </c>
      <c r="N241" s="7">
        <f t="shared" ca="1" si="72"/>
        <v>167186.00471991746</v>
      </c>
      <c r="O241" s="7">
        <f t="shared" ca="1" si="75"/>
        <v>93969.022842954393</v>
      </c>
      <c r="P241">
        <f t="shared" ca="1" si="73"/>
        <v>76666</v>
      </c>
      <c r="Q241" s="7">
        <f t="shared" ca="1" si="76"/>
        <v>20075.254275564526</v>
      </c>
      <c r="R241">
        <f t="shared" ca="1" si="77"/>
        <v>43692.956941444063</v>
      </c>
      <c r="S241" s="7">
        <f t="shared" ca="1" si="78"/>
        <v>350513.97978439846</v>
      </c>
      <c r="T241" s="7">
        <f t="shared" ca="1" si="79"/>
        <v>263927.258995482</v>
      </c>
      <c r="U241" s="7">
        <f t="shared" ca="1" si="80"/>
        <v>86586.720788916457</v>
      </c>
      <c r="X241" s="1"/>
      <c r="Y241" s="2"/>
      <c r="Z241" s="2"/>
      <c r="AA241" s="2"/>
      <c r="AB241" s="2"/>
      <c r="AC241" s="2"/>
      <c r="AD241" s="2"/>
      <c r="AE241" s="2">
        <f ca="1">IF(Table2[[#This Row],[Gender]]="Male",1,0)</f>
        <v>0</v>
      </c>
      <c r="AF241" s="2">
        <f ca="1">IF(Table2[[#This Row],[Gender]]="Female",1,0)</f>
        <v>1</v>
      </c>
      <c r="AG241" s="2"/>
      <c r="AH241" s="2"/>
      <c r="AI241" s="3"/>
      <c r="AK241" s="1">
        <f ca="1">IF(Table2[[#This Row],[Field of Work]]="Teaching",1,0)</f>
        <v>1</v>
      </c>
      <c r="AL241" s="2">
        <f ca="1">IF(Table2[[#This Row],[Field of Work]]="Agriculture",1,0)</f>
        <v>0</v>
      </c>
      <c r="AM241" s="2">
        <f ca="1">IF(Table2[[#This Row],[Field of Work]]="IT",1,0)</f>
        <v>0</v>
      </c>
      <c r="AN241" s="2">
        <f ca="1">IF(Table2[[#This Row],[Field of Work]]="Construction",1,0)</f>
        <v>0</v>
      </c>
      <c r="AO241" s="2">
        <f ca="1">IF(Table2[[#This Row],[Field of Work]]="Health",1,0)</f>
        <v>0</v>
      </c>
      <c r="AP241" s="2">
        <f ca="1">IF(Table2[[#This Row],[Field of Work]]="General work",1,0)</f>
        <v>0</v>
      </c>
      <c r="AQ241" s="2"/>
      <c r="AR241" s="2"/>
      <c r="AS241" s="2"/>
      <c r="AT241" s="2"/>
      <c r="AU241" s="2"/>
      <c r="AV241" s="3"/>
      <c r="AW241" s="10">
        <f ca="1">IF(Table2[[#This Row],[Residence]]="East Legon",1,0)</f>
        <v>0</v>
      </c>
      <c r="AX241" s="8">
        <f ca="1">IF(Table2[[#This Row],[Residence]]="Trasaco",1,0)</f>
        <v>0</v>
      </c>
      <c r="AY241" s="2">
        <f ca="1">IF(Table2[[#This Row],[Residence]]="North Legon",1,0)</f>
        <v>0</v>
      </c>
      <c r="AZ241" s="2">
        <f ca="1">IF(Table2[[#This Row],[Residence]]="Tema",1,0)</f>
        <v>0</v>
      </c>
      <c r="BA241" s="2">
        <f ca="1">IF(Table2[[#This Row],[Residence]]="Spintex",1,0)</f>
        <v>0</v>
      </c>
      <c r="BB241" s="2">
        <f ca="1">IF(Table2[[#This Row],[Residence]]="Airport Hills",1,0)</f>
        <v>0</v>
      </c>
      <c r="BC241" s="2">
        <f ca="1">IF(Table2[[#This Row],[Residence]]="Oyarifa",1,0)</f>
        <v>0</v>
      </c>
      <c r="BD241" s="2">
        <f ca="1">IF(Table2[[#This Row],[Residence]]="Prampram",1,0)</f>
        <v>0</v>
      </c>
      <c r="BE241" s="2">
        <f ca="1">IF(Table2[[#This Row],[Residence]]="Tse-Addo",1,0)</f>
        <v>0</v>
      </c>
      <c r="BF241" s="2">
        <f ca="1">IF(Table2[[#This Row],[Residence]]="Osu",1,0)</f>
        <v>1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3"/>
      <c r="BR241" s="20">
        <f ca="1">Table2[[#This Row],[Cars Value]]/Table2[[#This Row],[Cars]]</f>
        <v>31323.007614318132</v>
      </c>
      <c r="BS241" s="3"/>
      <c r="BT241" s="1">
        <f ca="1">IF(Table2[[#This Row],[Value of Debts]]&gt;$BU$6,1,0)</f>
        <v>1</v>
      </c>
      <c r="BU241" s="2"/>
      <c r="BV241" s="2"/>
      <c r="BW241" s="3"/>
    </row>
    <row r="242" spans="1:75" x14ac:dyDescent="0.25">
      <c r="A242">
        <f t="shared" ca="1" si="65"/>
        <v>1</v>
      </c>
      <c r="B242" t="str">
        <f t="shared" ca="1" si="66"/>
        <v>Male</v>
      </c>
      <c r="C242">
        <f t="shared" ca="1" si="67"/>
        <v>31</v>
      </c>
      <c r="D242">
        <f t="shared" ca="1" si="68"/>
        <v>3</v>
      </c>
      <c r="E242" t="str">
        <f ca="1">_xll.XLOOKUP(D242,$Y$8:$Y$13,$Z$8:$Z$13)</f>
        <v>Teaching</v>
      </c>
      <c r="F242">
        <f t="shared" ca="1" si="69"/>
        <v>2</v>
      </c>
      <c r="G242" t="str">
        <f ca="1">_xll.XLOOKUP(F242,$AA$8:$AA$12,$AB$8:$AB$12)</f>
        <v>College</v>
      </c>
      <c r="H242">
        <f t="shared" ca="1" si="81"/>
        <v>4</v>
      </c>
      <c r="I242">
        <f t="shared" ca="1" si="64"/>
        <v>1</v>
      </c>
      <c r="J242">
        <f t="shared" ca="1" si="70"/>
        <v>25906</v>
      </c>
      <c r="K242">
        <f t="shared" ca="1" si="71"/>
        <v>7</v>
      </c>
      <c r="L242" t="str">
        <f ca="1">_xll.XLOOKUP(K242,$AC$8:$AC$17,$AD$8:$AD$17)</f>
        <v>Tema</v>
      </c>
      <c r="M242">
        <f t="shared" ca="1" si="74"/>
        <v>103624</v>
      </c>
      <c r="N242" s="7">
        <f t="shared" ca="1" si="72"/>
        <v>27670.517936720251</v>
      </c>
      <c r="O242" s="7">
        <f t="shared" ca="1" si="75"/>
        <v>13968.911584221996</v>
      </c>
      <c r="P242">
        <f t="shared" ca="1" si="73"/>
        <v>2117</v>
      </c>
      <c r="Q242" s="7">
        <f t="shared" ca="1" si="76"/>
        <v>13376.420568362448</v>
      </c>
      <c r="R242">
        <f t="shared" ca="1" si="77"/>
        <v>20106.213486802128</v>
      </c>
      <c r="S242" s="7">
        <f t="shared" ca="1" si="78"/>
        <v>137699.12507102411</v>
      </c>
      <c r="T242" s="7">
        <f t="shared" ca="1" si="79"/>
        <v>43163.938505082697</v>
      </c>
      <c r="U242" s="7">
        <f t="shared" ca="1" si="80"/>
        <v>94535.186565941418</v>
      </c>
      <c r="X242" s="1"/>
      <c r="Y242" s="2"/>
      <c r="Z242" s="2"/>
      <c r="AA242" s="2"/>
      <c r="AB242" s="2"/>
      <c r="AC242" s="2"/>
      <c r="AD242" s="2"/>
      <c r="AE242" s="2">
        <f ca="1">IF(Table2[[#This Row],[Gender]]="Male",1,0)</f>
        <v>1</v>
      </c>
      <c r="AF242" s="2">
        <f ca="1">IF(Table2[[#This Row],[Gender]]="Female",1,0)</f>
        <v>0</v>
      </c>
      <c r="AG242" s="2"/>
      <c r="AH242" s="2"/>
      <c r="AI242" s="3"/>
      <c r="AK242" s="1">
        <f ca="1">IF(Table2[[#This Row],[Field of Work]]="Teaching",1,0)</f>
        <v>1</v>
      </c>
      <c r="AL242" s="2">
        <f ca="1">IF(Table2[[#This Row],[Field of Work]]="Agriculture",1,0)</f>
        <v>0</v>
      </c>
      <c r="AM242" s="2">
        <f ca="1">IF(Table2[[#This Row],[Field of Work]]="IT",1,0)</f>
        <v>0</v>
      </c>
      <c r="AN242" s="2">
        <f ca="1">IF(Table2[[#This Row],[Field of Work]]="Construction",1,0)</f>
        <v>0</v>
      </c>
      <c r="AO242" s="2">
        <f ca="1">IF(Table2[[#This Row],[Field of Work]]="Health",1,0)</f>
        <v>0</v>
      </c>
      <c r="AP242" s="2">
        <f ca="1">IF(Table2[[#This Row],[Field of Work]]="General work",1,0)</f>
        <v>0</v>
      </c>
      <c r="AQ242" s="2"/>
      <c r="AR242" s="2"/>
      <c r="AS242" s="2"/>
      <c r="AT242" s="2"/>
      <c r="AU242" s="2"/>
      <c r="AV242" s="3"/>
      <c r="AW242" s="10">
        <f ca="1">IF(Table2[[#This Row],[Residence]]="East Legon",1,0)</f>
        <v>0</v>
      </c>
      <c r="AX242" s="8">
        <f ca="1">IF(Table2[[#This Row],[Residence]]="Trasaco",1,0)</f>
        <v>0</v>
      </c>
      <c r="AY242" s="2">
        <f ca="1">IF(Table2[[#This Row],[Residence]]="North Legon",1,0)</f>
        <v>0</v>
      </c>
      <c r="AZ242" s="2">
        <f ca="1">IF(Table2[[#This Row],[Residence]]="Tema",1,0)</f>
        <v>1</v>
      </c>
      <c r="BA242" s="2">
        <f ca="1">IF(Table2[[#This Row],[Residence]]="Spintex",1,0)</f>
        <v>0</v>
      </c>
      <c r="BB242" s="2">
        <f ca="1">IF(Table2[[#This Row],[Residence]]="Airport Hills",1,0)</f>
        <v>0</v>
      </c>
      <c r="BC242" s="2">
        <f ca="1">IF(Table2[[#This Row],[Residence]]="Oyarifa",1,0)</f>
        <v>0</v>
      </c>
      <c r="BD242" s="2">
        <f ca="1">IF(Table2[[#This Row],[Residence]]="Prampram",1,0)</f>
        <v>0</v>
      </c>
      <c r="BE242" s="2">
        <f ca="1">IF(Table2[[#This Row],[Residence]]="Tse-Addo",1,0)</f>
        <v>0</v>
      </c>
      <c r="BF242" s="2">
        <f ca="1">IF(Table2[[#This Row],[Residence]]="Osu",1,0)</f>
        <v>0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3"/>
      <c r="BR242" s="20">
        <f ca="1">Table2[[#This Row],[Cars Value]]/Table2[[#This Row],[Cars]]</f>
        <v>13968.911584221996</v>
      </c>
      <c r="BS242" s="3"/>
      <c r="BT242" s="1">
        <f ca="1">IF(Table2[[#This Row],[Value of Debts]]&gt;$BU$6,1,0)</f>
        <v>0</v>
      </c>
      <c r="BU242" s="2"/>
      <c r="BV242" s="2"/>
      <c r="BW242" s="3"/>
    </row>
    <row r="243" spans="1:75" x14ac:dyDescent="0.25">
      <c r="A243">
        <f t="shared" ca="1" si="65"/>
        <v>2</v>
      </c>
      <c r="B243" t="str">
        <f t="shared" ca="1" si="66"/>
        <v>Female</v>
      </c>
      <c r="C243">
        <f t="shared" ca="1" si="67"/>
        <v>30</v>
      </c>
      <c r="D243">
        <f t="shared" ca="1" si="68"/>
        <v>5</v>
      </c>
      <c r="E243" t="str">
        <f ca="1">_xll.XLOOKUP(D243,$Y$8:$Y$13,$Z$8:$Z$13)</f>
        <v>General work</v>
      </c>
      <c r="F243">
        <f t="shared" ca="1" si="69"/>
        <v>2</v>
      </c>
      <c r="G243" t="str">
        <f ca="1">_xll.XLOOKUP(F243,$AA$8:$AA$12,$AB$8:$AB$12)</f>
        <v>College</v>
      </c>
      <c r="H243">
        <f t="shared" ca="1" si="81"/>
        <v>3</v>
      </c>
      <c r="I243">
        <f t="shared" ca="1" si="64"/>
        <v>4</v>
      </c>
      <c r="J243">
        <f t="shared" ca="1" si="70"/>
        <v>61485</v>
      </c>
      <c r="K243">
        <f t="shared" ca="1" si="71"/>
        <v>4</v>
      </c>
      <c r="L243" t="str">
        <f ca="1">_xll.XLOOKUP(K243,$AC$8:$AC$17,$AD$8:$AD$17)</f>
        <v>Spintex</v>
      </c>
      <c r="M243">
        <f t="shared" ca="1" si="74"/>
        <v>307425</v>
      </c>
      <c r="N243" s="7">
        <f t="shared" ca="1" si="72"/>
        <v>166895.58416195618</v>
      </c>
      <c r="O243" s="7">
        <f t="shared" ca="1" si="75"/>
        <v>124244.86513510108</v>
      </c>
      <c r="P243">
        <f t="shared" ca="1" si="73"/>
        <v>75782</v>
      </c>
      <c r="Q243" s="7">
        <f t="shared" ca="1" si="76"/>
        <v>29906.136945256494</v>
      </c>
      <c r="R243">
        <f t="shared" ca="1" si="77"/>
        <v>91530.728390309698</v>
      </c>
      <c r="S243" s="7">
        <f t="shared" ca="1" si="78"/>
        <v>523200.59352541075</v>
      </c>
      <c r="T243" s="7">
        <f t="shared" ca="1" si="79"/>
        <v>272583.72110721265</v>
      </c>
      <c r="U243" s="7">
        <f t="shared" ca="1" si="80"/>
        <v>250616.87241819809</v>
      </c>
      <c r="X243" s="1"/>
      <c r="Y243" s="2"/>
      <c r="Z243" s="2"/>
      <c r="AA243" s="2"/>
      <c r="AB243" s="2"/>
      <c r="AC243" s="2"/>
      <c r="AD243" s="2"/>
      <c r="AE243" s="2">
        <f ca="1">IF(Table2[[#This Row],[Gender]]="Male",1,0)</f>
        <v>0</v>
      </c>
      <c r="AF243" s="2">
        <f ca="1">IF(Table2[[#This Row],[Gender]]="Female",1,0)</f>
        <v>1</v>
      </c>
      <c r="AG243" s="2"/>
      <c r="AH243" s="2"/>
      <c r="AI243" s="3"/>
      <c r="AK243" s="1">
        <f ca="1">IF(Table2[[#This Row],[Field of Work]]="Teaching",1,0)</f>
        <v>0</v>
      </c>
      <c r="AL243" s="2">
        <f ca="1">IF(Table2[[#This Row],[Field of Work]]="Agriculture",1,0)</f>
        <v>0</v>
      </c>
      <c r="AM243" s="2">
        <f ca="1">IF(Table2[[#This Row],[Field of Work]]="IT",1,0)</f>
        <v>0</v>
      </c>
      <c r="AN243" s="2">
        <f ca="1">IF(Table2[[#This Row],[Field of Work]]="Construction",1,0)</f>
        <v>0</v>
      </c>
      <c r="AO243" s="2">
        <f ca="1">IF(Table2[[#This Row],[Field of Work]]="Health",1,0)</f>
        <v>0</v>
      </c>
      <c r="AP243" s="2">
        <f ca="1">IF(Table2[[#This Row],[Field of Work]]="General work",1,0)</f>
        <v>1</v>
      </c>
      <c r="AQ243" s="2"/>
      <c r="AR243" s="2"/>
      <c r="AS243" s="2"/>
      <c r="AT243" s="2"/>
      <c r="AU243" s="2"/>
      <c r="AV243" s="3"/>
      <c r="AW243" s="10">
        <f ca="1">IF(Table2[[#This Row],[Residence]]="East Legon",1,0)</f>
        <v>0</v>
      </c>
      <c r="AX243" s="8">
        <f ca="1">IF(Table2[[#This Row],[Residence]]="Trasaco",1,0)</f>
        <v>0</v>
      </c>
      <c r="AY243" s="2">
        <f ca="1">IF(Table2[[#This Row],[Residence]]="North Legon",1,0)</f>
        <v>0</v>
      </c>
      <c r="AZ243" s="2">
        <f ca="1">IF(Table2[[#This Row],[Residence]]="Tema",1,0)</f>
        <v>0</v>
      </c>
      <c r="BA243" s="2">
        <f ca="1">IF(Table2[[#This Row],[Residence]]="Spintex",1,0)</f>
        <v>1</v>
      </c>
      <c r="BB243" s="2">
        <f ca="1">IF(Table2[[#This Row],[Residence]]="Airport Hills",1,0)</f>
        <v>0</v>
      </c>
      <c r="BC243" s="2">
        <f ca="1">IF(Table2[[#This Row],[Residence]]="Oyarifa",1,0)</f>
        <v>0</v>
      </c>
      <c r="BD243" s="2">
        <f ca="1">IF(Table2[[#This Row],[Residence]]="Prampram",1,0)</f>
        <v>0</v>
      </c>
      <c r="BE243" s="2">
        <f ca="1">IF(Table2[[#This Row],[Residence]]="Tse-Addo",1,0)</f>
        <v>0</v>
      </c>
      <c r="BF243" s="2">
        <f ca="1">IF(Table2[[#This Row],[Residence]]="Osu",1,0)</f>
        <v>0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3"/>
      <c r="BR243" s="20">
        <f ca="1">Table2[[#This Row],[Cars Value]]/Table2[[#This Row],[Cars]]</f>
        <v>31061.216283775269</v>
      </c>
      <c r="BS243" s="3"/>
      <c r="BT243" s="1">
        <f ca="1">IF(Table2[[#This Row],[Value of Debts]]&gt;$BU$6,1,0)</f>
        <v>1</v>
      </c>
      <c r="BU243" s="2"/>
      <c r="BV243" s="2"/>
      <c r="BW243" s="3"/>
    </row>
    <row r="244" spans="1:75" x14ac:dyDescent="0.25">
      <c r="A244">
        <f t="shared" ca="1" si="65"/>
        <v>1</v>
      </c>
      <c r="B244" t="str">
        <f t="shared" ca="1" si="66"/>
        <v>Male</v>
      </c>
      <c r="C244">
        <f t="shared" ca="1" si="67"/>
        <v>31</v>
      </c>
      <c r="D244">
        <f t="shared" ca="1" si="68"/>
        <v>4</v>
      </c>
      <c r="E244" t="str">
        <f ca="1">_xll.XLOOKUP(D244,$Y$8:$Y$13,$Z$8:$Z$13)</f>
        <v>IT</v>
      </c>
      <c r="F244">
        <f t="shared" ca="1" si="69"/>
        <v>2</v>
      </c>
      <c r="G244" t="str">
        <f ca="1">_xll.XLOOKUP(F244,$AA$8:$AA$12,$AB$8:$AB$12)</f>
        <v>College</v>
      </c>
      <c r="H244">
        <f t="shared" ca="1" si="81"/>
        <v>0</v>
      </c>
      <c r="I244">
        <f t="shared" ca="1" si="64"/>
        <v>2</v>
      </c>
      <c r="J244">
        <f t="shared" ca="1" si="70"/>
        <v>85972</v>
      </c>
      <c r="K244">
        <f t="shared" ca="1" si="71"/>
        <v>6</v>
      </c>
      <c r="L244" t="str">
        <f ca="1">_xll.XLOOKUP(K244,$AC$8:$AC$17,$AD$8:$AD$17)</f>
        <v>Tse-Addo</v>
      </c>
      <c r="M244">
        <f t="shared" ca="1" si="74"/>
        <v>429860</v>
      </c>
      <c r="N244" s="7">
        <f t="shared" ca="1" si="72"/>
        <v>52731.857826873646</v>
      </c>
      <c r="O244" s="7">
        <f t="shared" ca="1" si="75"/>
        <v>20952.928934957745</v>
      </c>
      <c r="P244">
        <f t="shared" ca="1" si="73"/>
        <v>3150</v>
      </c>
      <c r="Q244" s="7">
        <f t="shared" ca="1" si="76"/>
        <v>152253.49065281957</v>
      </c>
      <c r="R244">
        <f t="shared" ca="1" si="77"/>
        <v>15387.635210323144</v>
      </c>
      <c r="S244" s="7">
        <f t="shared" ca="1" si="78"/>
        <v>466200.56414528086</v>
      </c>
      <c r="T244" s="7">
        <f t="shared" ca="1" si="79"/>
        <v>208135.34847969323</v>
      </c>
      <c r="U244" s="7">
        <f t="shared" ca="1" si="80"/>
        <v>258065.21566558763</v>
      </c>
      <c r="X244" s="1"/>
      <c r="Y244" s="2"/>
      <c r="Z244" s="2"/>
      <c r="AA244" s="2"/>
      <c r="AB244" s="2"/>
      <c r="AC244" s="2"/>
      <c r="AD244" s="2"/>
      <c r="AE244" s="2">
        <f ca="1">IF(Table2[[#This Row],[Gender]]="Male",1,0)</f>
        <v>1</v>
      </c>
      <c r="AF244" s="2">
        <f ca="1">IF(Table2[[#This Row],[Gender]]="Female",1,0)</f>
        <v>0</v>
      </c>
      <c r="AG244" s="2"/>
      <c r="AH244" s="2"/>
      <c r="AI244" s="3"/>
      <c r="AK244" s="1">
        <f ca="1">IF(Table2[[#This Row],[Field of Work]]="Teaching",1,0)</f>
        <v>0</v>
      </c>
      <c r="AL244" s="2">
        <f ca="1">IF(Table2[[#This Row],[Field of Work]]="Agriculture",1,0)</f>
        <v>0</v>
      </c>
      <c r="AM244" s="2">
        <f ca="1">IF(Table2[[#This Row],[Field of Work]]="IT",1,0)</f>
        <v>1</v>
      </c>
      <c r="AN244" s="2">
        <f ca="1">IF(Table2[[#This Row],[Field of Work]]="Construction",1,0)</f>
        <v>0</v>
      </c>
      <c r="AO244" s="2">
        <f ca="1">IF(Table2[[#This Row],[Field of Work]]="Health",1,0)</f>
        <v>0</v>
      </c>
      <c r="AP244" s="2">
        <f ca="1">IF(Table2[[#This Row],[Field of Work]]="General work",1,0)</f>
        <v>0</v>
      </c>
      <c r="AQ244" s="2"/>
      <c r="AR244" s="2"/>
      <c r="AS244" s="2"/>
      <c r="AT244" s="2"/>
      <c r="AU244" s="2"/>
      <c r="AV244" s="3"/>
      <c r="AW244" s="10">
        <f ca="1">IF(Table2[[#This Row],[Residence]]="East Legon",1,0)</f>
        <v>0</v>
      </c>
      <c r="AX244" s="8">
        <f ca="1">IF(Table2[[#This Row],[Residence]]="Trasaco",1,0)</f>
        <v>0</v>
      </c>
      <c r="AY244" s="2">
        <f ca="1">IF(Table2[[#This Row],[Residence]]="North Legon",1,0)</f>
        <v>0</v>
      </c>
      <c r="AZ244" s="2">
        <f ca="1">IF(Table2[[#This Row],[Residence]]="Tema",1,0)</f>
        <v>0</v>
      </c>
      <c r="BA244" s="2">
        <f ca="1">IF(Table2[[#This Row],[Residence]]="Spintex",1,0)</f>
        <v>0</v>
      </c>
      <c r="BB244" s="2">
        <f ca="1">IF(Table2[[#This Row],[Residence]]="Airport Hills",1,0)</f>
        <v>0</v>
      </c>
      <c r="BC244" s="2">
        <f ca="1">IF(Table2[[#This Row],[Residence]]="Oyarifa",1,0)</f>
        <v>0</v>
      </c>
      <c r="BD244" s="2">
        <f ca="1">IF(Table2[[#This Row],[Residence]]="Prampram",1,0)</f>
        <v>0</v>
      </c>
      <c r="BE244" s="2">
        <f ca="1">IF(Table2[[#This Row],[Residence]]="Tse-Addo",1,0)</f>
        <v>1</v>
      </c>
      <c r="BF244" s="2">
        <f ca="1">IF(Table2[[#This Row],[Residence]]="Osu",1,0)</f>
        <v>0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3"/>
      <c r="BR244" s="20">
        <f ca="1">Table2[[#This Row],[Cars Value]]/Table2[[#This Row],[Cars]]</f>
        <v>10476.464467478872</v>
      </c>
      <c r="BS244" s="3"/>
      <c r="BT244" s="1">
        <f ca="1">IF(Table2[[#This Row],[Value of Debts]]&gt;$BU$6,1,0)</f>
        <v>1</v>
      </c>
      <c r="BU244" s="2"/>
      <c r="BV244" s="2"/>
      <c r="BW244" s="3"/>
    </row>
    <row r="245" spans="1:75" x14ac:dyDescent="0.25">
      <c r="A245">
        <f t="shared" ca="1" si="65"/>
        <v>2</v>
      </c>
      <c r="B245" t="str">
        <f t="shared" ca="1" si="66"/>
        <v>Female</v>
      </c>
      <c r="C245">
        <f t="shared" ca="1" si="67"/>
        <v>38</v>
      </c>
      <c r="D245">
        <f t="shared" ca="1" si="68"/>
        <v>3</v>
      </c>
      <c r="E245" t="str">
        <f ca="1">_xll.XLOOKUP(D245,$Y$8:$Y$13,$Z$8:$Z$13)</f>
        <v>Teaching</v>
      </c>
      <c r="F245">
        <f t="shared" ca="1" si="69"/>
        <v>4</v>
      </c>
      <c r="G245" t="str">
        <f ca="1">_xll.XLOOKUP(F245,$AA$8:$AA$12,$AB$8:$AB$12)</f>
        <v>Techical</v>
      </c>
      <c r="H245">
        <f t="shared" ca="1" si="81"/>
        <v>3</v>
      </c>
      <c r="I245">
        <f t="shared" ca="1" si="64"/>
        <v>2</v>
      </c>
      <c r="J245">
        <f t="shared" ca="1" si="70"/>
        <v>26188</v>
      </c>
      <c r="K245">
        <f t="shared" ca="1" si="71"/>
        <v>1</v>
      </c>
      <c r="L245" t="str">
        <f ca="1">_xll.XLOOKUP(K245,$AC$8:$AC$17,$AD$8:$AD$17)</f>
        <v>East Legon</v>
      </c>
      <c r="M245">
        <f t="shared" ca="1" si="74"/>
        <v>157128</v>
      </c>
      <c r="N245" s="7">
        <f t="shared" ca="1" si="72"/>
        <v>141706.92760246751</v>
      </c>
      <c r="O245" s="7">
        <f t="shared" ca="1" si="75"/>
        <v>17641.496645656804</v>
      </c>
      <c r="P245">
        <f t="shared" ca="1" si="73"/>
        <v>2161</v>
      </c>
      <c r="Q245" s="7">
        <f t="shared" ca="1" si="76"/>
        <v>9182.8801844164664</v>
      </c>
      <c r="R245">
        <f t="shared" ca="1" si="77"/>
        <v>7203.3034099527713</v>
      </c>
      <c r="S245" s="7">
        <f t="shared" ca="1" si="78"/>
        <v>181972.80005560955</v>
      </c>
      <c r="T245" s="7">
        <f t="shared" ca="1" si="79"/>
        <v>153050.80778688396</v>
      </c>
      <c r="U245" s="7">
        <f t="shared" ca="1" si="80"/>
        <v>28921.992268725589</v>
      </c>
      <c r="X245" s="1"/>
      <c r="Y245" s="2"/>
      <c r="Z245" s="2"/>
      <c r="AA245" s="2"/>
      <c r="AB245" s="2"/>
      <c r="AC245" s="2"/>
      <c r="AD245" s="2"/>
      <c r="AE245" s="2">
        <f ca="1">IF(Table2[[#This Row],[Gender]]="Male",1,0)</f>
        <v>0</v>
      </c>
      <c r="AF245" s="2">
        <f ca="1">IF(Table2[[#This Row],[Gender]]="Female",1,0)</f>
        <v>1</v>
      </c>
      <c r="AG245" s="2"/>
      <c r="AH245" s="2"/>
      <c r="AI245" s="3"/>
      <c r="AK245" s="1">
        <f ca="1">IF(Table2[[#This Row],[Field of Work]]="Teaching",1,0)</f>
        <v>1</v>
      </c>
      <c r="AL245" s="2">
        <f ca="1">IF(Table2[[#This Row],[Field of Work]]="Agriculture",1,0)</f>
        <v>0</v>
      </c>
      <c r="AM245" s="2">
        <f ca="1">IF(Table2[[#This Row],[Field of Work]]="IT",1,0)</f>
        <v>0</v>
      </c>
      <c r="AN245" s="2">
        <f ca="1">IF(Table2[[#This Row],[Field of Work]]="Construction",1,0)</f>
        <v>0</v>
      </c>
      <c r="AO245" s="2">
        <f ca="1">IF(Table2[[#This Row],[Field of Work]]="Health",1,0)</f>
        <v>0</v>
      </c>
      <c r="AP245" s="2">
        <f ca="1">IF(Table2[[#This Row],[Field of Work]]="General work",1,0)</f>
        <v>0</v>
      </c>
      <c r="AQ245" s="2"/>
      <c r="AR245" s="2"/>
      <c r="AS245" s="2"/>
      <c r="AT245" s="2"/>
      <c r="AU245" s="2"/>
      <c r="AV245" s="3"/>
      <c r="AW245" s="10">
        <f ca="1">IF(Table2[[#This Row],[Residence]]="East Legon",1,0)</f>
        <v>1</v>
      </c>
      <c r="AX245" s="8">
        <f ca="1">IF(Table2[[#This Row],[Residence]]="Trasaco",1,0)</f>
        <v>0</v>
      </c>
      <c r="AY245" s="2">
        <f ca="1">IF(Table2[[#This Row],[Residence]]="North Legon",1,0)</f>
        <v>0</v>
      </c>
      <c r="AZ245" s="2">
        <f ca="1">IF(Table2[[#This Row],[Residence]]="Tema",1,0)</f>
        <v>0</v>
      </c>
      <c r="BA245" s="2">
        <f ca="1">IF(Table2[[#This Row],[Residence]]="Spintex",1,0)</f>
        <v>0</v>
      </c>
      <c r="BB245" s="2">
        <f ca="1">IF(Table2[[#This Row],[Residence]]="Airport Hills",1,0)</f>
        <v>0</v>
      </c>
      <c r="BC245" s="2">
        <f ca="1">IF(Table2[[#This Row],[Residence]]="Oyarifa",1,0)</f>
        <v>0</v>
      </c>
      <c r="BD245" s="2">
        <f ca="1">IF(Table2[[#This Row],[Residence]]="Prampram",1,0)</f>
        <v>0</v>
      </c>
      <c r="BE245" s="2">
        <f ca="1">IF(Table2[[#This Row],[Residence]]="Tse-Addo",1,0)</f>
        <v>0</v>
      </c>
      <c r="BF245" s="2">
        <f ca="1">IF(Table2[[#This Row],[Residence]]="Osu",1,0)</f>
        <v>0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3"/>
      <c r="BR245" s="20">
        <f ca="1">Table2[[#This Row],[Cars Value]]/Table2[[#This Row],[Cars]]</f>
        <v>8820.7483228284018</v>
      </c>
      <c r="BS245" s="3"/>
      <c r="BT245" s="1">
        <f ca="1">IF(Table2[[#This Row],[Value of Debts]]&gt;$BU$6,1,0)</f>
        <v>1</v>
      </c>
      <c r="BU245" s="2"/>
      <c r="BV245" s="2"/>
      <c r="BW245" s="3"/>
    </row>
    <row r="246" spans="1:75" x14ac:dyDescent="0.25">
      <c r="A246">
        <f t="shared" ca="1" si="65"/>
        <v>1</v>
      </c>
      <c r="B246" t="str">
        <f t="shared" ca="1" si="66"/>
        <v>Male</v>
      </c>
      <c r="C246">
        <f t="shared" ca="1" si="67"/>
        <v>33</v>
      </c>
      <c r="D246">
        <f t="shared" ca="1" si="68"/>
        <v>6</v>
      </c>
      <c r="E246" t="str">
        <f ca="1">_xll.XLOOKUP(D246,$Y$8:$Y$13,$Z$8:$Z$13)</f>
        <v>Agriculture</v>
      </c>
      <c r="F246">
        <f t="shared" ca="1" si="69"/>
        <v>4</v>
      </c>
      <c r="G246" t="str">
        <f ca="1">_xll.XLOOKUP(F246,$AA$8:$AA$12,$AB$8:$AB$12)</f>
        <v>Techical</v>
      </c>
      <c r="H246">
        <f t="shared" ca="1" si="81"/>
        <v>3</v>
      </c>
      <c r="I246">
        <f t="shared" ca="1" si="64"/>
        <v>3</v>
      </c>
      <c r="J246">
        <f t="shared" ca="1" si="70"/>
        <v>45299</v>
      </c>
      <c r="K246">
        <f t="shared" ca="1" si="71"/>
        <v>2</v>
      </c>
      <c r="L246" t="str">
        <f ca="1">_xll.XLOOKUP(K246,$AC$8:$AC$17,$AD$8:$AD$17)</f>
        <v>Trasaco</v>
      </c>
      <c r="M246">
        <f t="shared" ca="1" si="74"/>
        <v>271794</v>
      </c>
      <c r="N246" s="7">
        <f t="shared" ca="1" si="72"/>
        <v>89804.36597459449</v>
      </c>
      <c r="O246" s="7">
        <f t="shared" ca="1" si="75"/>
        <v>9020.7269847662737</v>
      </c>
      <c r="P246">
        <f t="shared" ca="1" si="73"/>
        <v>8453</v>
      </c>
      <c r="Q246" s="7">
        <f t="shared" ca="1" si="76"/>
        <v>6897.3182385733089</v>
      </c>
      <c r="R246">
        <f t="shared" ca="1" si="77"/>
        <v>22969.583449393689</v>
      </c>
      <c r="S246" s="7">
        <f t="shared" ca="1" si="78"/>
        <v>303784.31043415994</v>
      </c>
      <c r="T246" s="7">
        <f t="shared" ca="1" si="79"/>
        <v>105154.6842131678</v>
      </c>
      <c r="U246" s="7">
        <f t="shared" ca="1" si="80"/>
        <v>198629.62622099213</v>
      </c>
      <c r="X246" s="1"/>
      <c r="Y246" s="2"/>
      <c r="Z246" s="2"/>
      <c r="AA246" s="2"/>
      <c r="AB246" s="2"/>
      <c r="AC246" s="2"/>
      <c r="AD246" s="2"/>
      <c r="AE246" s="2">
        <f ca="1">IF(Table2[[#This Row],[Gender]]="Male",1,0)</f>
        <v>1</v>
      </c>
      <c r="AF246" s="2">
        <f ca="1">IF(Table2[[#This Row],[Gender]]="Female",1,0)</f>
        <v>0</v>
      </c>
      <c r="AG246" s="2"/>
      <c r="AH246" s="2"/>
      <c r="AI246" s="3"/>
      <c r="AK246" s="1">
        <f ca="1">IF(Table2[[#This Row],[Field of Work]]="Teaching",1,0)</f>
        <v>0</v>
      </c>
      <c r="AL246" s="2">
        <f ca="1">IF(Table2[[#This Row],[Field of Work]]="Agriculture",1,0)</f>
        <v>1</v>
      </c>
      <c r="AM246" s="2">
        <f ca="1">IF(Table2[[#This Row],[Field of Work]]="IT",1,0)</f>
        <v>0</v>
      </c>
      <c r="AN246" s="2">
        <f ca="1">IF(Table2[[#This Row],[Field of Work]]="Construction",1,0)</f>
        <v>0</v>
      </c>
      <c r="AO246" s="2">
        <f ca="1">IF(Table2[[#This Row],[Field of Work]]="Health",1,0)</f>
        <v>0</v>
      </c>
      <c r="AP246" s="2">
        <f ca="1">IF(Table2[[#This Row],[Field of Work]]="General work",1,0)</f>
        <v>0</v>
      </c>
      <c r="AQ246" s="2"/>
      <c r="AR246" s="2"/>
      <c r="AS246" s="2"/>
      <c r="AT246" s="2"/>
      <c r="AU246" s="2"/>
      <c r="AV246" s="3"/>
      <c r="AW246" s="10">
        <f ca="1">IF(Table2[[#This Row],[Residence]]="East Legon",1,0)</f>
        <v>0</v>
      </c>
      <c r="AX246" s="8">
        <f ca="1">IF(Table2[[#This Row],[Residence]]="Trasaco",1,0)</f>
        <v>1</v>
      </c>
      <c r="AY246" s="2">
        <f ca="1">IF(Table2[[#This Row],[Residence]]="North Legon",1,0)</f>
        <v>0</v>
      </c>
      <c r="AZ246" s="2">
        <f ca="1">IF(Table2[[#This Row],[Residence]]="Tema",1,0)</f>
        <v>0</v>
      </c>
      <c r="BA246" s="2">
        <f ca="1">IF(Table2[[#This Row],[Residence]]="Spintex",1,0)</f>
        <v>0</v>
      </c>
      <c r="BB246" s="2">
        <f ca="1">IF(Table2[[#This Row],[Residence]]="Airport Hills",1,0)</f>
        <v>0</v>
      </c>
      <c r="BC246" s="2">
        <f ca="1">IF(Table2[[#This Row],[Residence]]="Oyarifa",1,0)</f>
        <v>0</v>
      </c>
      <c r="BD246" s="2">
        <f ca="1">IF(Table2[[#This Row],[Residence]]="Prampram",1,0)</f>
        <v>0</v>
      </c>
      <c r="BE246" s="2">
        <f ca="1">IF(Table2[[#This Row],[Residence]]="Tse-Addo",1,0)</f>
        <v>0</v>
      </c>
      <c r="BF246" s="2">
        <f ca="1">IF(Table2[[#This Row],[Residence]]="Osu",1,0)</f>
        <v>0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3"/>
      <c r="BR246" s="20">
        <f ca="1">Table2[[#This Row],[Cars Value]]/Table2[[#This Row],[Cars]]</f>
        <v>3006.9089949220911</v>
      </c>
      <c r="BS246" s="3"/>
      <c r="BT246" s="1">
        <f ca="1">IF(Table2[[#This Row],[Value of Debts]]&gt;$BU$6,1,0)</f>
        <v>1</v>
      </c>
      <c r="BU246" s="2"/>
      <c r="BV246" s="2"/>
      <c r="BW246" s="3"/>
    </row>
    <row r="247" spans="1:75" x14ac:dyDescent="0.25">
      <c r="A247">
        <f t="shared" ca="1" si="65"/>
        <v>1</v>
      </c>
      <c r="B247" t="str">
        <f t="shared" ca="1" si="66"/>
        <v>Male</v>
      </c>
      <c r="C247">
        <f t="shared" ca="1" si="67"/>
        <v>31</v>
      </c>
      <c r="D247">
        <f t="shared" ca="1" si="68"/>
        <v>2</v>
      </c>
      <c r="E247" t="str">
        <f ca="1">_xll.XLOOKUP(D247,$Y$8:$Y$13,$Z$8:$Z$13)</f>
        <v>Construction</v>
      </c>
      <c r="F247">
        <f t="shared" ca="1" si="69"/>
        <v>4</v>
      </c>
      <c r="G247" t="str">
        <f ca="1">_xll.XLOOKUP(F247,$AA$8:$AA$12,$AB$8:$AB$12)</f>
        <v>Techical</v>
      </c>
      <c r="H247">
        <f t="shared" ca="1" si="81"/>
        <v>4</v>
      </c>
      <c r="I247">
        <f t="shared" ca="1" si="64"/>
        <v>1</v>
      </c>
      <c r="J247">
        <f t="shared" ca="1" si="70"/>
        <v>56108</v>
      </c>
      <c r="K247">
        <f t="shared" ca="1" si="71"/>
        <v>9</v>
      </c>
      <c r="L247" t="str">
        <f ca="1">_xll.XLOOKUP(K247,$AC$8:$AC$17,$AD$8:$AD$17)</f>
        <v>Prampram</v>
      </c>
      <c r="M247">
        <f t="shared" ca="1" si="74"/>
        <v>168324</v>
      </c>
      <c r="N247" s="7">
        <f t="shared" ca="1" si="72"/>
        <v>41575.076295041479</v>
      </c>
      <c r="O247" s="7">
        <f t="shared" ca="1" si="75"/>
        <v>27722.503288284777</v>
      </c>
      <c r="P247">
        <f t="shared" ca="1" si="73"/>
        <v>589</v>
      </c>
      <c r="Q247" s="7">
        <f t="shared" ca="1" si="76"/>
        <v>47639.927995543592</v>
      </c>
      <c r="R247">
        <f t="shared" ca="1" si="77"/>
        <v>26803.97786180862</v>
      </c>
      <c r="S247" s="7">
        <f t="shared" ca="1" si="78"/>
        <v>222850.4811500934</v>
      </c>
      <c r="T247" s="7">
        <f t="shared" ca="1" si="79"/>
        <v>89804.004290585071</v>
      </c>
      <c r="U247" s="7">
        <f t="shared" ca="1" si="80"/>
        <v>133046.47685950832</v>
      </c>
      <c r="X247" s="1"/>
      <c r="Y247" s="2"/>
      <c r="Z247" s="2"/>
      <c r="AA247" s="2"/>
      <c r="AB247" s="2"/>
      <c r="AC247" s="2"/>
      <c r="AD247" s="2"/>
      <c r="AE247" s="2">
        <f ca="1">IF(Table2[[#This Row],[Gender]]="Male",1,0)</f>
        <v>1</v>
      </c>
      <c r="AF247" s="2">
        <f ca="1">IF(Table2[[#This Row],[Gender]]="Female",1,0)</f>
        <v>0</v>
      </c>
      <c r="AG247" s="2"/>
      <c r="AH247" s="2"/>
      <c r="AI247" s="3"/>
      <c r="AK247" s="1">
        <f ca="1">IF(Table2[[#This Row],[Field of Work]]="Teaching",1,0)</f>
        <v>0</v>
      </c>
      <c r="AL247" s="2">
        <f ca="1">IF(Table2[[#This Row],[Field of Work]]="Agriculture",1,0)</f>
        <v>0</v>
      </c>
      <c r="AM247" s="2">
        <f ca="1">IF(Table2[[#This Row],[Field of Work]]="IT",1,0)</f>
        <v>0</v>
      </c>
      <c r="AN247" s="2">
        <f ca="1">IF(Table2[[#This Row],[Field of Work]]="Construction",1,0)</f>
        <v>1</v>
      </c>
      <c r="AO247" s="2">
        <f ca="1">IF(Table2[[#This Row],[Field of Work]]="Health",1,0)</f>
        <v>0</v>
      </c>
      <c r="AP247" s="2">
        <f ca="1">IF(Table2[[#This Row],[Field of Work]]="General work",1,0)</f>
        <v>0</v>
      </c>
      <c r="AQ247" s="2"/>
      <c r="AR247" s="2"/>
      <c r="AS247" s="2"/>
      <c r="AT247" s="2"/>
      <c r="AU247" s="2"/>
      <c r="AV247" s="3"/>
      <c r="AW247" s="10">
        <f ca="1">IF(Table2[[#This Row],[Residence]]="East Legon",1,0)</f>
        <v>0</v>
      </c>
      <c r="AX247" s="8">
        <f ca="1">IF(Table2[[#This Row],[Residence]]="Trasaco",1,0)</f>
        <v>0</v>
      </c>
      <c r="AY247" s="2">
        <f ca="1">IF(Table2[[#This Row],[Residence]]="North Legon",1,0)</f>
        <v>0</v>
      </c>
      <c r="AZ247" s="2">
        <f ca="1">IF(Table2[[#This Row],[Residence]]="Tema",1,0)</f>
        <v>0</v>
      </c>
      <c r="BA247" s="2">
        <f ca="1">IF(Table2[[#This Row],[Residence]]="Spintex",1,0)</f>
        <v>0</v>
      </c>
      <c r="BB247" s="2">
        <f ca="1">IF(Table2[[#This Row],[Residence]]="Airport Hills",1,0)</f>
        <v>0</v>
      </c>
      <c r="BC247" s="2">
        <f ca="1">IF(Table2[[#This Row],[Residence]]="Oyarifa",1,0)</f>
        <v>0</v>
      </c>
      <c r="BD247" s="2">
        <f ca="1">IF(Table2[[#This Row],[Residence]]="Prampram",1,0)</f>
        <v>1</v>
      </c>
      <c r="BE247" s="2">
        <f ca="1">IF(Table2[[#This Row],[Residence]]="Tse-Addo",1,0)</f>
        <v>0</v>
      </c>
      <c r="BF247" s="2">
        <f ca="1">IF(Table2[[#This Row],[Residence]]="Osu",1,0)</f>
        <v>0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3"/>
      <c r="BR247" s="20">
        <f ca="1">Table2[[#This Row],[Cars Value]]/Table2[[#This Row],[Cars]]</f>
        <v>27722.503288284777</v>
      </c>
      <c r="BS247" s="3"/>
      <c r="BT247" s="1">
        <f ca="1">IF(Table2[[#This Row],[Value of Debts]]&gt;$BU$6,1,0)</f>
        <v>0</v>
      </c>
      <c r="BU247" s="2"/>
      <c r="BV247" s="2"/>
      <c r="BW247" s="3"/>
    </row>
    <row r="248" spans="1:75" x14ac:dyDescent="0.25">
      <c r="A248">
        <f t="shared" ca="1" si="65"/>
        <v>1</v>
      </c>
      <c r="B248" t="str">
        <f t="shared" ca="1" si="66"/>
        <v>Male</v>
      </c>
      <c r="C248">
        <f t="shared" ca="1" si="67"/>
        <v>43</v>
      </c>
      <c r="D248">
        <f t="shared" ca="1" si="68"/>
        <v>6</v>
      </c>
      <c r="E248" t="str">
        <f ca="1">_xll.XLOOKUP(D248,$Y$8:$Y$13,$Z$8:$Z$13)</f>
        <v>Agriculture</v>
      </c>
      <c r="F248">
        <f t="shared" ca="1" si="69"/>
        <v>2</v>
      </c>
      <c r="G248" t="str">
        <f ca="1">_xll.XLOOKUP(F248,$AA$8:$AA$12,$AB$8:$AB$12)</f>
        <v>College</v>
      </c>
      <c r="H248">
        <f t="shared" ca="1" si="81"/>
        <v>2</v>
      </c>
      <c r="I248">
        <f t="shared" ca="1" si="64"/>
        <v>4</v>
      </c>
      <c r="J248">
        <f t="shared" ca="1" si="70"/>
        <v>29321</v>
      </c>
      <c r="K248">
        <f t="shared" ca="1" si="71"/>
        <v>8</v>
      </c>
      <c r="L248" t="str">
        <f ca="1">_xll.XLOOKUP(K248,$AC$8:$AC$17,$AD$8:$AD$17)</f>
        <v>Oyarifa</v>
      </c>
      <c r="M248">
        <f t="shared" ca="1" si="74"/>
        <v>117284</v>
      </c>
      <c r="N248" s="7">
        <f t="shared" ca="1" si="72"/>
        <v>95465.926550165052</v>
      </c>
      <c r="O248" s="7">
        <f t="shared" ca="1" si="75"/>
        <v>24929.003129086683</v>
      </c>
      <c r="P248">
        <f t="shared" ca="1" si="73"/>
        <v>13492</v>
      </c>
      <c r="Q248" s="7">
        <f t="shared" ca="1" si="76"/>
        <v>9238.4482106878786</v>
      </c>
      <c r="R248">
        <f t="shared" ca="1" si="77"/>
        <v>23519.510790886288</v>
      </c>
      <c r="S248" s="7">
        <f t="shared" ca="1" si="78"/>
        <v>165732.51391997299</v>
      </c>
      <c r="T248" s="7">
        <f t="shared" ca="1" si="79"/>
        <v>118196.37476085292</v>
      </c>
      <c r="U248" s="7">
        <f t="shared" ca="1" si="80"/>
        <v>47536.139159120066</v>
      </c>
      <c r="X248" s="1"/>
      <c r="Y248" s="2"/>
      <c r="Z248" s="2"/>
      <c r="AA248" s="2"/>
      <c r="AB248" s="2"/>
      <c r="AC248" s="2"/>
      <c r="AD248" s="2"/>
      <c r="AE248" s="2">
        <f ca="1">IF(Table2[[#This Row],[Gender]]="Male",1,0)</f>
        <v>1</v>
      </c>
      <c r="AF248" s="2">
        <f ca="1">IF(Table2[[#This Row],[Gender]]="Female",1,0)</f>
        <v>0</v>
      </c>
      <c r="AG248" s="2"/>
      <c r="AH248" s="2"/>
      <c r="AI248" s="3"/>
      <c r="AK248" s="1">
        <f ca="1">IF(Table2[[#This Row],[Field of Work]]="Teaching",1,0)</f>
        <v>0</v>
      </c>
      <c r="AL248" s="2">
        <f ca="1">IF(Table2[[#This Row],[Field of Work]]="Agriculture",1,0)</f>
        <v>1</v>
      </c>
      <c r="AM248" s="2">
        <f ca="1">IF(Table2[[#This Row],[Field of Work]]="IT",1,0)</f>
        <v>0</v>
      </c>
      <c r="AN248" s="2">
        <f ca="1">IF(Table2[[#This Row],[Field of Work]]="Construction",1,0)</f>
        <v>0</v>
      </c>
      <c r="AO248" s="2">
        <f ca="1">IF(Table2[[#This Row],[Field of Work]]="Health",1,0)</f>
        <v>0</v>
      </c>
      <c r="AP248" s="2">
        <f ca="1">IF(Table2[[#This Row],[Field of Work]]="General work",1,0)</f>
        <v>0</v>
      </c>
      <c r="AQ248" s="2"/>
      <c r="AR248" s="2"/>
      <c r="AS248" s="2"/>
      <c r="AT248" s="2"/>
      <c r="AU248" s="2"/>
      <c r="AV248" s="3"/>
      <c r="AW248" s="10">
        <f ca="1">IF(Table2[[#This Row],[Residence]]="East Legon",1,0)</f>
        <v>0</v>
      </c>
      <c r="AX248" s="8">
        <f ca="1">IF(Table2[[#This Row],[Residence]]="Trasaco",1,0)</f>
        <v>0</v>
      </c>
      <c r="AY248" s="2">
        <f ca="1">IF(Table2[[#This Row],[Residence]]="North Legon",1,0)</f>
        <v>0</v>
      </c>
      <c r="AZ248" s="2">
        <f ca="1">IF(Table2[[#This Row],[Residence]]="Tema",1,0)</f>
        <v>0</v>
      </c>
      <c r="BA248" s="2">
        <f ca="1">IF(Table2[[#This Row],[Residence]]="Spintex",1,0)</f>
        <v>0</v>
      </c>
      <c r="BB248" s="2">
        <f ca="1">IF(Table2[[#This Row],[Residence]]="Airport Hills",1,0)</f>
        <v>0</v>
      </c>
      <c r="BC248" s="2">
        <f ca="1">IF(Table2[[#This Row],[Residence]]="Oyarifa",1,0)</f>
        <v>1</v>
      </c>
      <c r="BD248" s="2">
        <f ca="1">IF(Table2[[#This Row],[Residence]]="Prampram",1,0)</f>
        <v>0</v>
      </c>
      <c r="BE248" s="2">
        <f ca="1">IF(Table2[[#This Row],[Residence]]="Tse-Addo",1,0)</f>
        <v>0</v>
      </c>
      <c r="BF248" s="2">
        <f ca="1">IF(Table2[[#This Row],[Residence]]="Osu",1,0)</f>
        <v>0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3"/>
      <c r="BR248" s="20">
        <f ca="1">Table2[[#This Row],[Cars Value]]/Table2[[#This Row],[Cars]]</f>
        <v>6232.2507822716707</v>
      </c>
      <c r="BS248" s="3"/>
      <c r="BT248" s="1">
        <f ca="1">IF(Table2[[#This Row],[Value of Debts]]&gt;$BU$6,1,0)</f>
        <v>1</v>
      </c>
      <c r="BU248" s="2"/>
      <c r="BV248" s="2"/>
      <c r="BW248" s="3"/>
    </row>
    <row r="249" spans="1:75" x14ac:dyDescent="0.25">
      <c r="A249">
        <f t="shared" ca="1" si="65"/>
        <v>2</v>
      </c>
      <c r="B249" t="str">
        <f t="shared" ca="1" si="66"/>
        <v>Female</v>
      </c>
      <c r="C249">
        <f t="shared" ca="1" si="67"/>
        <v>46</v>
      </c>
      <c r="D249">
        <f t="shared" ca="1" si="68"/>
        <v>4</v>
      </c>
      <c r="E249" t="str">
        <f ca="1">_xll.XLOOKUP(D249,$Y$8:$Y$13,$Z$8:$Z$13)</f>
        <v>IT</v>
      </c>
      <c r="F249">
        <f t="shared" ca="1" si="69"/>
        <v>4</v>
      </c>
      <c r="G249" t="str">
        <f ca="1">_xll.XLOOKUP(F249,$AA$8:$AA$12,$AB$8:$AB$12)</f>
        <v>Techical</v>
      </c>
      <c r="H249">
        <f t="shared" ca="1" si="81"/>
        <v>0</v>
      </c>
      <c r="I249">
        <f t="shared" ca="1" si="64"/>
        <v>3</v>
      </c>
      <c r="J249">
        <f t="shared" ca="1" si="70"/>
        <v>40546</v>
      </c>
      <c r="K249">
        <f t="shared" ca="1" si="71"/>
        <v>8</v>
      </c>
      <c r="L249" t="str">
        <f ca="1">_xll.XLOOKUP(K249,$AC$8:$AC$17,$AD$8:$AD$17)</f>
        <v>Oyarifa</v>
      </c>
      <c r="M249">
        <f t="shared" ca="1" si="74"/>
        <v>162184</v>
      </c>
      <c r="N249" s="7">
        <f t="shared" ca="1" si="72"/>
        <v>115744.28148691589</v>
      </c>
      <c r="O249" s="7">
        <f t="shared" ca="1" si="75"/>
        <v>83791.804117602558</v>
      </c>
      <c r="P249">
        <f t="shared" ca="1" si="73"/>
        <v>51608</v>
      </c>
      <c r="Q249" s="7">
        <f t="shared" ca="1" si="76"/>
        <v>30889.848782034627</v>
      </c>
      <c r="R249">
        <f t="shared" ca="1" si="77"/>
        <v>95.652439496332647</v>
      </c>
      <c r="S249" s="7">
        <f t="shared" ca="1" si="78"/>
        <v>246071.45655709889</v>
      </c>
      <c r="T249" s="7">
        <f t="shared" ca="1" si="79"/>
        <v>198242.13026895051</v>
      </c>
      <c r="U249" s="7">
        <f t="shared" ca="1" si="80"/>
        <v>47829.326288148382</v>
      </c>
      <c r="X249" s="1"/>
      <c r="Y249" s="2"/>
      <c r="Z249" s="2"/>
      <c r="AA249" s="2"/>
      <c r="AB249" s="2"/>
      <c r="AC249" s="2"/>
      <c r="AD249" s="2"/>
      <c r="AE249" s="2">
        <f ca="1">IF(Table2[[#This Row],[Gender]]="Male",1,0)</f>
        <v>0</v>
      </c>
      <c r="AF249" s="2">
        <f ca="1">IF(Table2[[#This Row],[Gender]]="Female",1,0)</f>
        <v>1</v>
      </c>
      <c r="AG249" s="2"/>
      <c r="AH249" s="2"/>
      <c r="AI249" s="3"/>
      <c r="AK249" s="1">
        <f ca="1">IF(Table2[[#This Row],[Field of Work]]="Teaching",1,0)</f>
        <v>0</v>
      </c>
      <c r="AL249" s="2">
        <f ca="1">IF(Table2[[#This Row],[Field of Work]]="Agriculture",1,0)</f>
        <v>0</v>
      </c>
      <c r="AM249" s="2">
        <f ca="1">IF(Table2[[#This Row],[Field of Work]]="IT",1,0)</f>
        <v>1</v>
      </c>
      <c r="AN249" s="2">
        <f ca="1">IF(Table2[[#This Row],[Field of Work]]="Construction",1,0)</f>
        <v>0</v>
      </c>
      <c r="AO249" s="2">
        <f ca="1">IF(Table2[[#This Row],[Field of Work]]="Health",1,0)</f>
        <v>0</v>
      </c>
      <c r="AP249" s="2">
        <f ca="1">IF(Table2[[#This Row],[Field of Work]]="General work",1,0)</f>
        <v>0</v>
      </c>
      <c r="AQ249" s="2"/>
      <c r="AR249" s="2"/>
      <c r="AS249" s="2"/>
      <c r="AT249" s="2"/>
      <c r="AU249" s="2"/>
      <c r="AV249" s="3"/>
      <c r="AW249" s="10">
        <f ca="1">IF(Table2[[#This Row],[Residence]]="East Legon",1,0)</f>
        <v>0</v>
      </c>
      <c r="AX249" s="8">
        <f ca="1">IF(Table2[[#This Row],[Residence]]="Trasaco",1,0)</f>
        <v>0</v>
      </c>
      <c r="AY249" s="2">
        <f ca="1">IF(Table2[[#This Row],[Residence]]="North Legon",1,0)</f>
        <v>0</v>
      </c>
      <c r="AZ249" s="2">
        <f ca="1">IF(Table2[[#This Row],[Residence]]="Tema",1,0)</f>
        <v>0</v>
      </c>
      <c r="BA249" s="2">
        <f ca="1">IF(Table2[[#This Row],[Residence]]="Spintex",1,0)</f>
        <v>0</v>
      </c>
      <c r="BB249" s="2">
        <f ca="1">IF(Table2[[#This Row],[Residence]]="Airport Hills",1,0)</f>
        <v>0</v>
      </c>
      <c r="BC249" s="2">
        <f ca="1">IF(Table2[[#This Row],[Residence]]="Oyarifa",1,0)</f>
        <v>1</v>
      </c>
      <c r="BD249" s="2">
        <f ca="1">IF(Table2[[#This Row],[Residence]]="Prampram",1,0)</f>
        <v>0</v>
      </c>
      <c r="BE249" s="2">
        <f ca="1">IF(Table2[[#This Row],[Residence]]="Tse-Addo",1,0)</f>
        <v>0</v>
      </c>
      <c r="BF249" s="2">
        <f ca="1">IF(Table2[[#This Row],[Residence]]="Osu",1,0)</f>
        <v>0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3"/>
      <c r="BR249" s="20">
        <f ca="1">Table2[[#This Row],[Cars Value]]/Table2[[#This Row],[Cars]]</f>
        <v>27930.601372534187</v>
      </c>
      <c r="BS249" s="3"/>
      <c r="BT249" s="1">
        <f ca="1">IF(Table2[[#This Row],[Value of Debts]]&gt;$BU$6,1,0)</f>
        <v>1</v>
      </c>
      <c r="BU249" s="2"/>
      <c r="BV249" s="2"/>
      <c r="BW249" s="3"/>
    </row>
    <row r="250" spans="1:75" x14ac:dyDescent="0.25">
      <c r="A250">
        <f t="shared" ca="1" si="65"/>
        <v>2</v>
      </c>
      <c r="B250" t="str">
        <f t="shared" ca="1" si="66"/>
        <v>Female</v>
      </c>
      <c r="C250">
        <f t="shared" ca="1" si="67"/>
        <v>45</v>
      </c>
      <c r="D250">
        <f t="shared" ca="1" si="68"/>
        <v>3</v>
      </c>
      <c r="E250" t="str">
        <f ca="1">_xll.XLOOKUP(D250,$Y$8:$Y$13,$Z$8:$Z$13)</f>
        <v>Teaching</v>
      </c>
      <c r="F250">
        <f t="shared" ca="1" si="69"/>
        <v>2</v>
      </c>
      <c r="G250" t="str">
        <f ca="1">_xll.XLOOKUP(F250,$AA$8:$AA$12,$AB$8:$AB$12)</f>
        <v>College</v>
      </c>
      <c r="H250">
        <f t="shared" ca="1" si="81"/>
        <v>0</v>
      </c>
      <c r="I250">
        <f t="shared" ca="1" si="64"/>
        <v>3</v>
      </c>
      <c r="J250">
        <f t="shared" ca="1" si="70"/>
        <v>74427</v>
      </c>
      <c r="K250">
        <f t="shared" ca="1" si="71"/>
        <v>4</v>
      </c>
      <c r="L250" t="str">
        <f ca="1">_xll.XLOOKUP(K250,$AC$8:$AC$17,$AD$8:$AD$17)</f>
        <v>Spintex</v>
      </c>
      <c r="M250">
        <f t="shared" ca="1" si="74"/>
        <v>372135</v>
      </c>
      <c r="N250" s="7">
        <f t="shared" ca="1" si="72"/>
        <v>98323.21757702867</v>
      </c>
      <c r="O250" s="7">
        <f t="shared" ca="1" si="75"/>
        <v>217585.51902143692</v>
      </c>
      <c r="P250">
        <f t="shared" ca="1" si="73"/>
        <v>160278</v>
      </c>
      <c r="Q250" s="7">
        <f t="shared" ca="1" si="76"/>
        <v>136518.49339355039</v>
      </c>
      <c r="R250">
        <f t="shared" ca="1" si="77"/>
        <v>50917.72280949531</v>
      </c>
      <c r="S250" s="7">
        <f t="shared" ca="1" si="78"/>
        <v>640638.24183093221</v>
      </c>
      <c r="T250" s="7">
        <f t="shared" ca="1" si="79"/>
        <v>395119.71097057906</v>
      </c>
      <c r="U250" s="7">
        <f t="shared" ca="1" si="80"/>
        <v>245518.53086035314</v>
      </c>
      <c r="X250" s="1"/>
      <c r="Y250" s="2"/>
      <c r="Z250" s="2"/>
      <c r="AA250" s="2"/>
      <c r="AB250" s="2"/>
      <c r="AC250" s="2"/>
      <c r="AD250" s="2"/>
      <c r="AE250" s="2">
        <f ca="1">IF(Table2[[#This Row],[Gender]]="Male",1,0)</f>
        <v>0</v>
      </c>
      <c r="AF250" s="2">
        <f ca="1">IF(Table2[[#This Row],[Gender]]="Female",1,0)</f>
        <v>1</v>
      </c>
      <c r="AG250" s="2"/>
      <c r="AH250" s="2"/>
      <c r="AI250" s="3"/>
      <c r="AK250" s="1">
        <f ca="1">IF(Table2[[#This Row],[Field of Work]]="Teaching",1,0)</f>
        <v>1</v>
      </c>
      <c r="AL250" s="2">
        <f ca="1">IF(Table2[[#This Row],[Field of Work]]="Agriculture",1,0)</f>
        <v>0</v>
      </c>
      <c r="AM250" s="2">
        <f ca="1">IF(Table2[[#This Row],[Field of Work]]="IT",1,0)</f>
        <v>0</v>
      </c>
      <c r="AN250" s="2">
        <f ca="1">IF(Table2[[#This Row],[Field of Work]]="Construction",1,0)</f>
        <v>0</v>
      </c>
      <c r="AO250" s="2">
        <f ca="1">IF(Table2[[#This Row],[Field of Work]]="Health",1,0)</f>
        <v>0</v>
      </c>
      <c r="AP250" s="2">
        <f ca="1">IF(Table2[[#This Row],[Field of Work]]="General work",1,0)</f>
        <v>0</v>
      </c>
      <c r="AQ250" s="2"/>
      <c r="AR250" s="2"/>
      <c r="AS250" s="2"/>
      <c r="AT250" s="2"/>
      <c r="AU250" s="2"/>
      <c r="AV250" s="3"/>
      <c r="AW250" s="10">
        <f ca="1">IF(Table2[[#This Row],[Residence]]="East Legon",1,0)</f>
        <v>0</v>
      </c>
      <c r="AX250" s="8">
        <f ca="1">IF(Table2[[#This Row],[Residence]]="Trasaco",1,0)</f>
        <v>0</v>
      </c>
      <c r="AY250" s="2">
        <f ca="1">IF(Table2[[#This Row],[Residence]]="North Legon",1,0)</f>
        <v>0</v>
      </c>
      <c r="AZ250" s="2">
        <f ca="1">IF(Table2[[#This Row],[Residence]]="Tema",1,0)</f>
        <v>0</v>
      </c>
      <c r="BA250" s="2">
        <f ca="1">IF(Table2[[#This Row],[Residence]]="Spintex",1,0)</f>
        <v>1</v>
      </c>
      <c r="BB250" s="2">
        <f ca="1">IF(Table2[[#This Row],[Residence]]="Airport Hills",1,0)</f>
        <v>0</v>
      </c>
      <c r="BC250" s="2">
        <f ca="1">IF(Table2[[#This Row],[Residence]]="Oyarifa",1,0)</f>
        <v>0</v>
      </c>
      <c r="BD250" s="2">
        <f ca="1">IF(Table2[[#This Row],[Residence]]="Prampram",1,0)</f>
        <v>0</v>
      </c>
      <c r="BE250" s="2">
        <f ca="1">IF(Table2[[#This Row],[Residence]]="Tse-Addo",1,0)</f>
        <v>0</v>
      </c>
      <c r="BF250" s="2">
        <f ca="1">IF(Table2[[#This Row],[Residence]]="Osu",1,0)</f>
        <v>0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3"/>
      <c r="BR250" s="20">
        <f ca="1">Table2[[#This Row],[Cars Value]]/Table2[[#This Row],[Cars]]</f>
        <v>72528.506340478969</v>
      </c>
      <c r="BS250" s="3"/>
      <c r="BT250" s="1">
        <f ca="1">IF(Table2[[#This Row],[Value of Debts]]&gt;$BU$6,1,0)</f>
        <v>1</v>
      </c>
      <c r="BU250" s="2"/>
      <c r="BV250" s="2"/>
      <c r="BW250" s="3"/>
    </row>
    <row r="251" spans="1:75" x14ac:dyDescent="0.25">
      <c r="A251">
        <f t="shared" ca="1" si="65"/>
        <v>1</v>
      </c>
      <c r="B251" t="str">
        <f t="shared" ca="1" si="66"/>
        <v>Male</v>
      </c>
      <c r="C251">
        <f t="shared" ca="1" si="67"/>
        <v>30</v>
      </c>
      <c r="D251">
        <f t="shared" ca="1" si="68"/>
        <v>3</v>
      </c>
      <c r="E251" t="str">
        <f ca="1">_xll.XLOOKUP(D251,$Y$8:$Y$13,$Z$8:$Z$13)</f>
        <v>Teaching</v>
      </c>
      <c r="F251">
        <f t="shared" ca="1" si="69"/>
        <v>5</v>
      </c>
      <c r="G251" t="str">
        <f ca="1">_xll.XLOOKUP(F251,$AA$8:$AA$12,$AB$8:$AB$12)</f>
        <v>Other</v>
      </c>
      <c r="H251">
        <f t="shared" ca="1" si="81"/>
        <v>2</v>
      </c>
      <c r="I251">
        <f t="shared" ca="1" si="64"/>
        <v>3</v>
      </c>
      <c r="J251">
        <f t="shared" ca="1" si="70"/>
        <v>27770</v>
      </c>
      <c r="K251">
        <f t="shared" ca="1" si="71"/>
        <v>6</v>
      </c>
      <c r="L251" t="str">
        <f ca="1">_xll.XLOOKUP(K251,$AC$8:$AC$17,$AD$8:$AD$17)</f>
        <v>Tse-Addo</v>
      </c>
      <c r="M251">
        <f t="shared" ca="1" si="74"/>
        <v>138850</v>
      </c>
      <c r="N251" s="7">
        <f t="shared" ca="1" si="72"/>
        <v>97134.501289956024</v>
      </c>
      <c r="O251" s="7">
        <f t="shared" ca="1" si="75"/>
        <v>67617.736607217754</v>
      </c>
      <c r="P251">
        <f t="shared" ca="1" si="73"/>
        <v>39030</v>
      </c>
      <c r="Q251" s="7">
        <f t="shared" ca="1" si="76"/>
        <v>21993.423228364129</v>
      </c>
      <c r="R251">
        <f t="shared" ca="1" si="77"/>
        <v>37095.842921573611</v>
      </c>
      <c r="S251" s="7">
        <f t="shared" ca="1" si="78"/>
        <v>243563.57952879136</v>
      </c>
      <c r="T251" s="7">
        <f t="shared" ca="1" si="79"/>
        <v>158157.92451832016</v>
      </c>
      <c r="U251" s="7">
        <f t="shared" ca="1" si="80"/>
        <v>85405.655010471208</v>
      </c>
      <c r="X251" s="1"/>
      <c r="Y251" s="2"/>
      <c r="Z251" s="2"/>
      <c r="AA251" s="2"/>
      <c r="AB251" s="2"/>
      <c r="AC251" s="2"/>
      <c r="AD251" s="2"/>
      <c r="AE251" s="2">
        <f ca="1">IF(Table2[[#This Row],[Gender]]="Male",1,0)</f>
        <v>1</v>
      </c>
      <c r="AF251" s="2">
        <f ca="1">IF(Table2[[#This Row],[Gender]]="Female",1,0)</f>
        <v>0</v>
      </c>
      <c r="AG251" s="2"/>
      <c r="AH251" s="2"/>
      <c r="AI251" s="3"/>
      <c r="AK251" s="1">
        <f ca="1">IF(Table2[[#This Row],[Field of Work]]="Teaching",1,0)</f>
        <v>1</v>
      </c>
      <c r="AL251" s="2">
        <f ca="1">IF(Table2[[#This Row],[Field of Work]]="Agriculture",1,0)</f>
        <v>0</v>
      </c>
      <c r="AM251" s="2">
        <f ca="1">IF(Table2[[#This Row],[Field of Work]]="IT",1,0)</f>
        <v>0</v>
      </c>
      <c r="AN251" s="2">
        <f ca="1">IF(Table2[[#This Row],[Field of Work]]="Construction",1,0)</f>
        <v>0</v>
      </c>
      <c r="AO251" s="2">
        <f ca="1">IF(Table2[[#This Row],[Field of Work]]="Health",1,0)</f>
        <v>0</v>
      </c>
      <c r="AP251" s="2">
        <f ca="1">IF(Table2[[#This Row],[Field of Work]]="General work",1,0)</f>
        <v>0</v>
      </c>
      <c r="AQ251" s="2"/>
      <c r="AR251" s="2"/>
      <c r="AS251" s="2"/>
      <c r="AT251" s="2"/>
      <c r="AU251" s="2"/>
      <c r="AV251" s="3"/>
      <c r="AW251" s="10">
        <f ca="1">IF(Table2[[#This Row],[Residence]]="East Legon",1,0)</f>
        <v>0</v>
      </c>
      <c r="AX251" s="8">
        <f ca="1">IF(Table2[[#This Row],[Residence]]="Trasaco",1,0)</f>
        <v>0</v>
      </c>
      <c r="AY251" s="2">
        <f ca="1">IF(Table2[[#This Row],[Residence]]="North Legon",1,0)</f>
        <v>0</v>
      </c>
      <c r="AZ251" s="2">
        <f ca="1">IF(Table2[[#This Row],[Residence]]="Tema",1,0)</f>
        <v>0</v>
      </c>
      <c r="BA251" s="2">
        <f ca="1">IF(Table2[[#This Row],[Residence]]="Spintex",1,0)</f>
        <v>0</v>
      </c>
      <c r="BB251" s="2">
        <f ca="1">IF(Table2[[#This Row],[Residence]]="Airport Hills",1,0)</f>
        <v>0</v>
      </c>
      <c r="BC251" s="2">
        <f ca="1">IF(Table2[[#This Row],[Residence]]="Oyarifa",1,0)</f>
        <v>0</v>
      </c>
      <c r="BD251" s="2">
        <f ca="1">IF(Table2[[#This Row],[Residence]]="Prampram",1,0)</f>
        <v>0</v>
      </c>
      <c r="BE251" s="2">
        <f ca="1">IF(Table2[[#This Row],[Residence]]="Tse-Addo",1,0)</f>
        <v>1</v>
      </c>
      <c r="BF251" s="2">
        <f ca="1">IF(Table2[[#This Row],[Residence]]="Osu",1,0)</f>
        <v>0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3"/>
      <c r="BR251" s="20">
        <f ca="1">Table2[[#This Row],[Cars Value]]/Table2[[#This Row],[Cars]]</f>
        <v>22539.24553573925</v>
      </c>
      <c r="BS251" s="3"/>
      <c r="BT251" s="1">
        <f ca="1">IF(Table2[[#This Row],[Value of Debts]]&gt;$BU$6,1,0)</f>
        <v>1</v>
      </c>
      <c r="BU251" s="2"/>
      <c r="BV251" s="2"/>
      <c r="BW251" s="3"/>
    </row>
    <row r="252" spans="1:75" x14ac:dyDescent="0.25">
      <c r="A252">
        <f t="shared" ca="1" si="65"/>
        <v>2</v>
      </c>
      <c r="B252" t="str">
        <f t="shared" ca="1" si="66"/>
        <v>Female</v>
      </c>
      <c r="C252">
        <f t="shared" ca="1" si="67"/>
        <v>49</v>
      </c>
      <c r="D252">
        <f t="shared" ca="1" si="68"/>
        <v>5</v>
      </c>
      <c r="E252" t="str">
        <f ca="1">_xll.XLOOKUP(D252,$Y$8:$Y$13,$Z$8:$Z$13)</f>
        <v>General work</v>
      </c>
      <c r="F252">
        <f t="shared" ca="1" si="69"/>
        <v>2</v>
      </c>
      <c r="G252" t="str">
        <f ca="1">_xll.XLOOKUP(F252,$AA$8:$AA$12,$AB$8:$AB$12)</f>
        <v>College</v>
      </c>
      <c r="H252">
        <f t="shared" ca="1" si="81"/>
        <v>1</v>
      </c>
      <c r="I252">
        <f t="shared" ca="1" si="64"/>
        <v>2</v>
      </c>
      <c r="J252">
        <f t="shared" ca="1" si="70"/>
        <v>53458</v>
      </c>
      <c r="K252">
        <f t="shared" ca="1" si="71"/>
        <v>10</v>
      </c>
      <c r="L252" t="str">
        <f ca="1">_xll.XLOOKUP(K252,$AC$8:$AC$17,$AD$8:$AD$17)</f>
        <v>Osu</v>
      </c>
      <c r="M252">
        <f t="shared" ca="1" si="74"/>
        <v>320748</v>
      </c>
      <c r="N252" s="7">
        <f t="shared" ca="1" si="72"/>
        <v>277466.32580027025</v>
      </c>
      <c r="O252" s="7">
        <f t="shared" ca="1" si="75"/>
        <v>82027.345422833721</v>
      </c>
      <c r="P252">
        <f t="shared" ca="1" si="73"/>
        <v>21627</v>
      </c>
      <c r="Q252" s="7">
        <f t="shared" ca="1" si="76"/>
        <v>40361.790911009986</v>
      </c>
      <c r="R252">
        <f t="shared" ca="1" si="77"/>
        <v>18263.027913286365</v>
      </c>
      <c r="S252" s="7">
        <f t="shared" ca="1" si="78"/>
        <v>421038.37333612004</v>
      </c>
      <c r="T252" s="7">
        <f t="shared" ca="1" si="79"/>
        <v>339455.11671128025</v>
      </c>
      <c r="U252" s="7">
        <f t="shared" ca="1" si="80"/>
        <v>81583.256624839792</v>
      </c>
      <c r="X252" s="1"/>
      <c r="Y252" s="2"/>
      <c r="Z252" s="2"/>
      <c r="AA252" s="2"/>
      <c r="AB252" s="2"/>
      <c r="AC252" s="2"/>
      <c r="AD252" s="2"/>
      <c r="AE252" s="2">
        <f ca="1">IF(Table2[[#This Row],[Gender]]="Male",1,0)</f>
        <v>0</v>
      </c>
      <c r="AF252" s="2">
        <f ca="1">IF(Table2[[#This Row],[Gender]]="Female",1,0)</f>
        <v>1</v>
      </c>
      <c r="AG252" s="2"/>
      <c r="AH252" s="2"/>
      <c r="AI252" s="3"/>
      <c r="AK252" s="1">
        <f ca="1">IF(Table2[[#This Row],[Field of Work]]="Teaching",1,0)</f>
        <v>0</v>
      </c>
      <c r="AL252" s="2">
        <f ca="1">IF(Table2[[#This Row],[Field of Work]]="Agriculture",1,0)</f>
        <v>0</v>
      </c>
      <c r="AM252" s="2">
        <f ca="1">IF(Table2[[#This Row],[Field of Work]]="IT",1,0)</f>
        <v>0</v>
      </c>
      <c r="AN252" s="2">
        <f ca="1">IF(Table2[[#This Row],[Field of Work]]="Construction",1,0)</f>
        <v>0</v>
      </c>
      <c r="AO252" s="2">
        <f ca="1">IF(Table2[[#This Row],[Field of Work]]="Health",1,0)</f>
        <v>0</v>
      </c>
      <c r="AP252" s="2">
        <f ca="1">IF(Table2[[#This Row],[Field of Work]]="General work",1,0)</f>
        <v>1</v>
      </c>
      <c r="AQ252" s="2"/>
      <c r="AR252" s="2"/>
      <c r="AS252" s="2"/>
      <c r="AT252" s="2"/>
      <c r="AU252" s="2"/>
      <c r="AV252" s="3"/>
      <c r="AW252" s="10">
        <f ca="1">IF(Table2[[#This Row],[Residence]]="East Legon",1,0)</f>
        <v>0</v>
      </c>
      <c r="AX252" s="8">
        <f ca="1">IF(Table2[[#This Row],[Residence]]="Trasaco",1,0)</f>
        <v>0</v>
      </c>
      <c r="AY252" s="2">
        <f ca="1">IF(Table2[[#This Row],[Residence]]="North Legon",1,0)</f>
        <v>0</v>
      </c>
      <c r="AZ252" s="2">
        <f ca="1">IF(Table2[[#This Row],[Residence]]="Tema",1,0)</f>
        <v>0</v>
      </c>
      <c r="BA252" s="2">
        <f ca="1">IF(Table2[[#This Row],[Residence]]="Spintex",1,0)</f>
        <v>0</v>
      </c>
      <c r="BB252" s="2">
        <f ca="1">IF(Table2[[#This Row],[Residence]]="Airport Hills",1,0)</f>
        <v>0</v>
      </c>
      <c r="BC252" s="2">
        <f ca="1">IF(Table2[[#This Row],[Residence]]="Oyarifa",1,0)</f>
        <v>0</v>
      </c>
      <c r="BD252" s="2">
        <f ca="1">IF(Table2[[#This Row],[Residence]]="Prampram",1,0)</f>
        <v>0</v>
      </c>
      <c r="BE252" s="2">
        <f ca="1">IF(Table2[[#This Row],[Residence]]="Tse-Addo",1,0)</f>
        <v>0</v>
      </c>
      <c r="BF252" s="2">
        <f ca="1">IF(Table2[[#This Row],[Residence]]="Osu",1,0)</f>
        <v>1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3"/>
      <c r="BR252" s="20">
        <f ca="1">Table2[[#This Row],[Cars Value]]/Table2[[#This Row],[Cars]]</f>
        <v>41013.672711416861</v>
      </c>
      <c r="BS252" s="3"/>
      <c r="BT252" s="1">
        <f ca="1">IF(Table2[[#This Row],[Value of Debts]]&gt;$BU$6,1,0)</f>
        <v>1</v>
      </c>
      <c r="BU252" s="2"/>
      <c r="BV252" s="2"/>
      <c r="BW252" s="3"/>
    </row>
    <row r="253" spans="1:75" x14ac:dyDescent="0.25">
      <c r="A253">
        <f t="shared" ca="1" si="65"/>
        <v>2</v>
      </c>
      <c r="B253" t="str">
        <f t="shared" ca="1" si="66"/>
        <v>Female</v>
      </c>
      <c r="C253">
        <f t="shared" ca="1" si="67"/>
        <v>28</v>
      </c>
      <c r="D253">
        <f t="shared" ca="1" si="68"/>
        <v>4</v>
      </c>
      <c r="E253" t="str">
        <f ca="1">_xll.XLOOKUP(D253,$Y$8:$Y$13,$Z$8:$Z$13)</f>
        <v>IT</v>
      </c>
      <c r="F253">
        <f t="shared" ca="1" si="69"/>
        <v>2</v>
      </c>
      <c r="G253" t="str">
        <f ca="1">_xll.XLOOKUP(F253,$AA$8:$AA$12,$AB$8:$AB$12)</f>
        <v>College</v>
      </c>
      <c r="H253">
        <f t="shared" ca="1" si="81"/>
        <v>2</v>
      </c>
      <c r="I253">
        <f t="shared" ca="1" si="64"/>
        <v>2</v>
      </c>
      <c r="J253">
        <f t="shared" ca="1" si="70"/>
        <v>86339</v>
      </c>
      <c r="K253">
        <f t="shared" ca="1" si="71"/>
        <v>6</v>
      </c>
      <c r="L253" t="str">
        <f ca="1">_xll.XLOOKUP(K253,$AC$8:$AC$17,$AD$8:$AD$17)</f>
        <v>Tse-Addo</v>
      </c>
      <c r="M253">
        <f t="shared" ca="1" si="74"/>
        <v>345356</v>
      </c>
      <c r="N253" s="7">
        <f t="shared" ca="1" si="72"/>
        <v>340801.72437798249</v>
      </c>
      <c r="O253" s="7">
        <f t="shared" ca="1" si="75"/>
        <v>55813.720945433517</v>
      </c>
      <c r="P253">
        <f t="shared" ca="1" si="73"/>
        <v>8507</v>
      </c>
      <c r="Q253" s="7">
        <f t="shared" ca="1" si="76"/>
        <v>100162.21212854816</v>
      </c>
      <c r="R253">
        <f t="shared" ca="1" si="77"/>
        <v>9915.5890446891462</v>
      </c>
      <c r="S253" s="7">
        <f t="shared" ca="1" si="78"/>
        <v>411085.30999012268</v>
      </c>
      <c r="T253" s="7">
        <f t="shared" ca="1" si="79"/>
        <v>449470.93650653062</v>
      </c>
      <c r="U253" s="7">
        <f t="shared" ca="1" si="80"/>
        <v>-38385.626516407938</v>
      </c>
      <c r="X253" s="1"/>
      <c r="Y253" s="2"/>
      <c r="Z253" s="2"/>
      <c r="AA253" s="2"/>
      <c r="AB253" s="2"/>
      <c r="AC253" s="2"/>
      <c r="AD253" s="2"/>
      <c r="AE253" s="2">
        <f ca="1">IF(Table2[[#This Row],[Gender]]="Male",1,0)</f>
        <v>0</v>
      </c>
      <c r="AF253" s="2">
        <f ca="1">IF(Table2[[#This Row],[Gender]]="Female",1,0)</f>
        <v>1</v>
      </c>
      <c r="AG253" s="2"/>
      <c r="AH253" s="2"/>
      <c r="AI253" s="3"/>
      <c r="AK253" s="1">
        <f ca="1">IF(Table2[[#This Row],[Field of Work]]="Teaching",1,0)</f>
        <v>0</v>
      </c>
      <c r="AL253" s="2">
        <f ca="1">IF(Table2[[#This Row],[Field of Work]]="Agriculture",1,0)</f>
        <v>0</v>
      </c>
      <c r="AM253" s="2">
        <f ca="1">IF(Table2[[#This Row],[Field of Work]]="IT",1,0)</f>
        <v>1</v>
      </c>
      <c r="AN253" s="2">
        <f ca="1">IF(Table2[[#This Row],[Field of Work]]="Construction",1,0)</f>
        <v>0</v>
      </c>
      <c r="AO253" s="2">
        <f ca="1">IF(Table2[[#This Row],[Field of Work]]="Health",1,0)</f>
        <v>0</v>
      </c>
      <c r="AP253" s="2">
        <f ca="1">IF(Table2[[#This Row],[Field of Work]]="General work",1,0)</f>
        <v>0</v>
      </c>
      <c r="AQ253" s="2"/>
      <c r="AR253" s="2"/>
      <c r="AS253" s="2"/>
      <c r="AT253" s="2"/>
      <c r="AU253" s="2"/>
      <c r="AV253" s="3"/>
      <c r="AW253" s="10">
        <f ca="1">IF(Table2[[#This Row],[Residence]]="East Legon",1,0)</f>
        <v>0</v>
      </c>
      <c r="AX253" s="8">
        <f ca="1">IF(Table2[[#This Row],[Residence]]="Trasaco",1,0)</f>
        <v>0</v>
      </c>
      <c r="AY253" s="2">
        <f ca="1">IF(Table2[[#This Row],[Residence]]="North Legon",1,0)</f>
        <v>0</v>
      </c>
      <c r="AZ253" s="2">
        <f ca="1">IF(Table2[[#This Row],[Residence]]="Tema",1,0)</f>
        <v>0</v>
      </c>
      <c r="BA253" s="2">
        <f ca="1">IF(Table2[[#This Row],[Residence]]="Spintex",1,0)</f>
        <v>0</v>
      </c>
      <c r="BB253" s="2">
        <f ca="1">IF(Table2[[#This Row],[Residence]]="Airport Hills",1,0)</f>
        <v>0</v>
      </c>
      <c r="BC253" s="2">
        <f ca="1">IF(Table2[[#This Row],[Residence]]="Oyarifa",1,0)</f>
        <v>0</v>
      </c>
      <c r="BD253" s="2">
        <f ca="1">IF(Table2[[#This Row],[Residence]]="Prampram",1,0)</f>
        <v>0</v>
      </c>
      <c r="BE253" s="2">
        <f ca="1">IF(Table2[[#This Row],[Residence]]="Tse-Addo",1,0)</f>
        <v>1</v>
      </c>
      <c r="BF253" s="2">
        <f ca="1">IF(Table2[[#This Row],[Residence]]="Osu",1,0)</f>
        <v>0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3"/>
      <c r="BR253" s="20">
        <f ca="1">Table2[[#This Row],[Cars Value]]/Table2[[#This Row],[Cars]]</f>
        <v>27906.860472716759</v>
      </c>
      <c r="BS253" s="3"/>
      <c r="BT253" s="1">
        <f ca="1">IF(Table2[[#This Row],[Value of Debts]]&gt;$BU$6,1,0)</f>
        <v>1</v>
      </c>
      <c r="BU253" s="2"/>
      <c r="BV253" s="2"/>
      <c r="BW253" s="3"/>
    </row>
    <row r="254" spans="1:75" x14ac:dyDescent="0.25">
      <c r="A254">
        <f t="shared" ca="1" si="65"/>
        <v>2</v>
      </c>
      <c r="B254" t="str">
        <f t="shared" ca="1" si="66"/>
        <v>Female</v>
      </c>
      <c r="C254">
        <f t="shared" ca="1" si="67"/>
        <v>28</v>
      </c>
      <c r="D254">
        <f t="shared" ca="1" si="68"/>
        <v>6</v>
      </c>
      <c r="E254" t="str">
        <f ca="1">_xll.XLOOKUP(D254,$Y$8:$Y$13,$Z$8:$Z$13)</f>
        <v>Agriculture</v>
      </c>
      <c r="F254">
        <f t="shared" ca="1" si="69"/>
        <v>3</v>
      </c>
      <c r="G254" t="str">
        <f ca="1">_xll.XLOOKUP(F254,$AA$8:$AA$12,$AB$8:$AB$12)</f>
        <v>University</v>
      </c>
      <c r="H254">
        <f t="shared" ca="1" si="81"/>
        <v>4</v>
      </c>
      <c r="I254">
        <f t="shared" ca="1" si="64"/>
        <v>2</v>
      </c>
      <c r="J254">
        <f t="shared" ca="1" si="70"/>
        <v>26555</v>
      </c>
      <c r="K254">
        <f t="shared" ca="1" si="71"/>
        <v>7</v>
      </c>
      <c r="L254" t="str">
        <f ca="1">_xll.XLOOKUP(K254,$AC$8:$AC$17,$AD$8:$AD$17)</f>
        <v>Tema</v>
      </c>
      <c r="M254">
        <f t="shared" ca="1" si="74"/>
        <v>106220</v>
      </c>
      <c r="N254" s="7">
        <f t="shared" ca="1" si="72"/>
        <v>39282.741265240904</v>
      </c>
      <c r="O254" s="7">
        <f t="shared" ca="1" si="75"/>
        <v>18386.211680566394</v>
      </c>
      <c r="P254">
        <f t="shared" ca="1" si="73"/>
        <v>10451</v>
      </c>
      <c r="Q254" s="7">
        <f t="shared" ca="1" si="76"/>
        <v>50143.454131688079</v>
      </c>
      <c r="R254">
        <f t="shared" ca="1" si="77"/>
        <v>31477.372728732578</v>
      </c>
      <c r="S254" s="7">
        <f t="shared" ca="1" si="78"/>
        <v>156083.58440929899</v>
      </c>
      <c r="T254" s="7">
        <f t="shared" ca="1" si="79"/>
        <v>99877.19539692899</v>
      </c>
      <c r="U254" s="7">
        <f t="shared" ca="1" si="80"/>
        <v>56206.389012369997</v>
      </c>
      <c r="X254" s="1"/>
      <c r="Y254" s="2"/>
      <c r="Z254" s="2"/>
      <c r="AA254" s="2"/>
      <c r="AB254" s="2"/>
      <c r="AC254" s="2"/>
      <c r="AD254" s="2"/>
      <c r="AE254" s="2">
        <f ca="1">IF(Table2[[#This Row],[Gender]]="Male",1,0)</f>
        <v>0</v>
      </c>
      <c r="AF254" s="2">
        <f ca="1">IF(Table2[[#This Row],[Gender]]="Female",1,0)</f>
        <v>1</v>
      </c>
      <c r="AG254" s="2"/>
      <c r="AH254" s="2"/>
      <c r="AI254" s="3"/>
      <c r="AK254" s="1">
        <f ca="1">IF(Table2[[#This Row],[Field of Work]]="Teaching",1,0)</f>
        <v>0</v>
      </c>
      <c r="AL254" s="2">
        <f ca="1">IF(Table2[[#This Row],[Field of Work]]="Agriculture",1,0)</f>
        <v>1</v>
      </c>
      <c r="AM254" s="2">
        <f ca="1">IF(Table2[[#This Row],[Field of Work]]="IT",1,0)</f>
        <v>0</v>
      </c>
      <c r="AN254" s="2">
        <f ca="1">IF(Table2[[#This Row],[Field of Work]]="Construction",1,0)</f>
        <v>0</v>
      </c>
      <c r="AO254" s="2">
        <f ca="1">IF(Table2[[#This Row],[Field of Work]]="Health",1,0)</f>
        <v>0</v>
      </c>
      <c r="AP254" s="2">
        <f ca="1">IF(Table2[[#This Row],[Field of Work]]="General work",1,0)</f>
        <v>0</v>
      </c>
      <c r="AQ254" s="2"/>
      <c r="AR254" s="2"/>
      <c r="AS254" s="2"/>
      <c r="AT254" s="2"/>
      <c r="AU254" s="2"/>
      <c r="AV254" s="3"/>
      <c r="AW254" s="10">
        <f ca="1">IF(Table2[[#This Row],[Residence]]="East Legon",1,0)</f>
        <v>0</v>
      </c>
      <c r="AX254" s="8">
        <f ca="1">IF(Table2[[#This Row],[Residence]]="Trasaco",1,0)</f>
        <v>0</v>
      </c>
      <c r="AY254" s="2">
        <f ca="1">IF(Table2[[#This Row],[Residence]]="North Legon",1,0)</f>
        <v>0</v>
      </c>
      <c r="AZ254" s="2">
        <f ca="1">IF(Table2[[#This Row],[Residence]]="Tema",1,0)</f>
        <v>1</v>
      </c>
      <c r="BA254" s="2">
        <f ca="1">IF(Table2[[#This Row],[Residence]]="Spintex",1,0)</f>
        <v>0</v>
      </c>
      <c r="BB254" s="2">
        <f ca="1">IF(Table2[[#This Row],[Residence]]="Airport Hills",1,0)</f>
        <v>0</v>
      </c>
      <c r="BC254" s="2">
        <f ca="1">IF(Table2[[#This Row],[Residence]]="Oyarifa",1,0)</f>
        <v>0</v>
      </c>
      <c r="BD254" s="2">
        <f ca="1">IF(Table2[[#This Row],[Residence]]="Prampram",1,0)</f>
        <v>0</v>
      </c>
      <c r="BE254" s="2">
        <f ca="1">IF(Table2[[#This Row],[Residence]]="Tse-Addo",1,0)</f>
        <v>0</v>
      </c>
      <c r="BF254" s="2">
        <f ca="1">IF(Table2[[#This Row],[Residence]]="Osu",1,0)</f>
        <v>0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3"/>
      <c r="BR254" s="20">
        <f ca="1">Table2[[#This Row],[Cars Value]]/Table2[[#This Row],[Cars]]</f>
        <v>9193.1058402831968</v>
      </c>
      <c r="BS254" s="3"/>
      <c r="BT254" s="1">
        <f ca="1">IF(Table2[[#This Row],[Value of Debts]]&gt;$BU$6,1,0)</f>
        <v>0</v>
      </c>
      <c r="BU254" s="2"/>
      <c r="BV254" s="2"/>
      <c r="BW254" s="3"/>
    </row>
    <row r="255" spans="1:75" x14ac:dyDescent="0.25">
      <c r="A255">
        <f t="shared" ca="1" si="65"/>
        <v>1</v>
      </c>
      <c r="B255" t="str">
        <f t="shared" ca="1" si="66"/>
        <v>Male</v>
      </c>
      <c r="C255">
        <f t="shared" ca="1" si="67"/>
        <v>34</v>
      </c>
      <c r="D255">
        <f t="shared" ca="1" si="68"/>
        <v>2</v>
      </c>
      <c r="E255" t="str">
        <f ca="1">_xll.XLOOKUP(D255,$Y$8:$Y$13,$Z$8:$Z$13)</f>
        <v>Construction</v>
      </c>
      <c r="F255">
        <f t="shared" ca="1" si="69"/>
        <v>5</v>
      </c>
      <c r="G255" t="str">
        <f ca="1">_xll.XLOOKUP(F255,$AA$8:$AA$12,$AB$8:$AB$12)</f>
        <v>Other</v>
      </c>
      <c r="H255">
        <f t="shared" ca="1" si="81"/>
        <v>4</v>
      </c>
      <c r="I255">
        <f t="shared" ca="1" si="64"/>
        <v>3</v>
      </c>
      <c r="J255">
        <f t="shared" ca="1" si="70"/>
        <v>57483</v>
      </c>
      <c r="K255">
        <f t="shared" ca="1" si="71"/>
        <v>5</v>
      </c>
      <c r="L255" t="str">
        <f ca="1">_xll.XLOOKUP(K255,$AC$8:$AC$17,$AD$8:$AD$17)</f>
        <v>Airport Hills</v>
      </c>
      <c r="M255">
        <f t="shared" ca="1" si="74"/>
        <v>172449</v>
      </c>
      <c r="N255" s="7">
        <f t="shared" ca="1" si="72"/>
        <v>2897.1366576710711</v>
      </c>
      <c r="O255" s="7">
        <f t="shared" ca="1" si="75"/>
        <v>141368.73249096691</v>
      </c>
      <c r="P255">
        <f t="shared" ca="1" si="73"/>
        <v>7820</v>
      </c>
      <c r="Q255" s="7">
        <f t="shared" ca="1" si="76"/>
        <v>17477.507246883539</v>
      </c>
      <c r="R255">
        <f t="shared" ca="1" si="77"/>
        <v>69024.901897561023</v>
      </c>
      <c r="S255" s="7">
        <f t="shared" ca="1" si="78"/>
        <v>382842.63438852795</v>
      </c>
      <c r="T255" s="7">
        <f t="shared" ca="1" si="79"/>
        <v>28194.64390455461</v>
      </c>
      <c r="U255" s="7">
        <f t="shared" ca="1" si="80"/>
        <v>354647.99048397335</v>
      </c>
      <c r="X255" s="1"/>
      <c r="Y255" s="2"/>
      <c r="Z255" s="2"/>
      <c r="AA255" s="2"/>
      <c r="AB255" s="2"/>
      <c r="AC255" s="2"/>
      <c r="AD255" s="2"/>
      <c r="AE255" s="2">
        <f ca="1">IF(Table2[[#This Row],[Gender]]="Male",1,0)</f>
        <v>1</v>
      </c>
      <c r="AF255" s="2">
        <f ca="1">IF(Table2[[#This Row],[Gender]]="Female",1,0)</f>
        <v>0</v>
      </c>
      <c r="AG255" s="2"/>
      <c r="AH255" s="2"/>
      <c r="AI255" s="3"/>
      <c r="AK255" s="1">
        <f ca="1">IF(Table2[[#This Row],[Field of Work]]="Teaching",1,0)</f>
        <v>0</v>
      </c>
      <c r="AL255" s="2">
        <f ca="1">IF(Table2[[#This Row],[Field of Work]]="Agriculture",1,0)</f>
        <v>0</v>
      </c>
      <c r="AM255" s="2">
        <f ca="1">IF(Table2[[#This Row],[Field of Work]]="IT",1,0)</f>
        <v>0</v>
      </c>
      <c r="AN255" s="2">
        <f ca="1">IF(Table2[[#This Row],[Field of Work]]="Construction",1,0)</f>
        <v>1</v>
      </c>
      <c r="AO255" s="2">
        <f ca="1">IF(Table2[[#This Row],[Field of Work]]="Health",1,0)</f>
        <v>0</v>
      </c>
      <c r="AP255" s="2">
        <f ca="1">IF(Table2[[#This Row],[Field of Work]]="General work",1,0)</f>
        <v>0</v>
      </c>
      <c r="AQ255" s="2"/>
      <c r="AR255" s="2"/>
      <c r="AS255" s="2"/>
      <c r="AT255" s="2"/>
      <c r="AU255" s="2"/>
      <c r="AV255" s="3"/>
      <c r="AW255" s="10">
        <f ca="1">IF(Table2[[#This Row],[Residence]]="East Legon",1,0)</f>
        <v>0</v>
      </c>
      <c r="AX255" s="8">
        <f ca="1">IF(Table2[[#This Row],[Residence]]="Trasaco",1,0)</f>
        <v>0</v>
      </c>
      <c r="AY255" s="2">
        <f ca="1">IF(Table2[[#This Row],[Residence]]="North Legon",1,0)</f>
        <v>0</v>
      </c>
      <c r="AZ255" s="2">
        <f ca="1">IF(Table2[[#This Row],[Residence]]="Tema",1,0)</f>
        <v>0</v>
      </c>
      <c r="BA255" s="2">
        <f ca="1">IF(Table2[[#This Row],[Residence]]="Spintex",1,0)</f>
        <v>0</v>
      </c>
      <c r="BB255" s="2">
        <f ca="1">IF(Table2[[#This Row],[Residence]]="Airport Hills",1,0)</f>
        <v>1</v>
      </c>
      <c r="BC255" s="2">
        <f ca="1">IF(Table2[[#This Row],[Residence]]="Oyarifa",1,0)</f>
        <v>0</v>
      </c>
      <c r="BD255" s="2">
        <f ca="1">IF(Table2[[#This Row],[Residence]]="Prampram",1,0)</f>
        <v>0</v>
      </c>
      <c r="BE255" s="2">
        <f ca="1">IF(Table2[[#This Row],[Residence]]="Tse-Addo",1,0)</f>
        <v>0</v>
      </c>
      <c r="BF255" s="2">
        <f ca="1">IF(Table2[[#This Row],[Residence]]="Osu",1,0)</f>
        <v>0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3"/>
      <c r="BR255" s="20">
        <f ca="1">Table2[[#This Row],[Cars Value]]/Table2[[#This Row],[Cars]]</f>
        <v>47122.910830322304</v>
      </c>
      <c r="BS255" s="3"/>
      <c r="BT255" s="1">
        <f ca="1">IF(Table2[[#This Row],[Value of Debts]]&gt;$BU$6,1,0)</f>
        <v>0</v>
      </c>
      <c r="BU255" s="2"/>
      <c r="BV255" s="2"/>
      <c r="BW255" s="3"/>
    </row>
    <row r="256" spans="1:75" x14ac:dyDescent="0.25">
      <c r="A256">
        <f t="shared" ca="1" si="65"/>
        <v>1</v>
      </c>
      <c r="B256" t="str">
        <f t="shared" ca="1" si="66"/>
        <v>Male</v>
      </c>
      <c r="C256">
        <f t="shared" ca="1" si="67"/>
        <v>40</v>
      </c>
      <c r="D256">
        <f t="shared" ca="1" si="68"/>
        <v>1</v>
      </c>
      <c r="E256" t="str">
        <f ca="1">_xll.XLOOKUP(D256,$Y$8:$Y$13,$Z$8:$Z$13)</f>
        <v>Health</v>
      </c>
      <c r="F256">
        <f t="shared" ca="1" si="69"/>
        <v>3</v>
      </c>
      <c r="G256" t="str">
        <f ca="1">_xll.XLOOKUP(F256,$AA$8:$AA$12,$AB$8:$AB$12)</f>
        <v>University</v>
      </c>
      <c r="H256">
        <f t="shared" ca="1" si="81"/>
        <v>2</v>
      </c>
      <c r="I256">
        <f t="shared" ca="1" si="64"/>
        <v>2</v>
      </c>
      <c r="J256">
        <f t="shared" ca="1" si="70"/>
        <v>83938</v>
      </c>
      <c r="K256">
        <f t="shared" ca="1" si="71"/>
        <v>8</v>
      </c>
      <c r="L256" t="str">
        <f ca="1">_xll.XLOOKUP(K256,$AC$8:$AC$17,$AD$8:$AD$17)</f>
        <v>Oyarifa</v>
      </c>
      <c r="M256">
        <f t="shared" ca="1" si="74"/>
        <v>419690</v>
      </c>
      <c r="N256" s="7">
        <f t="shared" ca="1" si="72"/>
        <v>31573.94617710853</v>
      </c>
      <c r="O256" s="7">
        <f t="shared" ca="1" si="75"/>
        <v>118683.60533037403</v>
      </c>
      <c r="P256">
        <f t="shared" ca="1" si="73"/>
        <v>30578</v>
      </c>
      <c r="Q256" s="7">
        <f t="shared" ca="1" si="76"/>
        <v>139964.29385008637</v>
      </c>
      <c r="R256">
        <f t="shared" ca="1" si="77"/>
        <v>28284.115120309725</v>
      </c>
      <c r="S256" s="7">
        <f t="shared" ca="1" si="78"/>
        <v>566657.72045068385</v>
      </c>
      <c r="T256" s="7">
        <f t="shared" ca="1" si="79"/>
        <v>202116.2400271949</v>
      </c>
      <c r="U256" s="7">
        <f t="shared" ca="1" si="80"/>
        <v>364541.48042348895</v>
      </c>
      <c r="X256" s="1"/>
      <c r="Y256" s="2"/>
      <c r="Z256" s="2"/>
      <c r="AA256" s="2"/>
      <c r="AB256" s="2"/>
      <c r="AC256" s="2"/>
      <c r="AD256" s="2"/>
      <c r="AE256" s="2">
        <f ca="1">IF(Table2[[#This Row],[Gender]]="Male",1,0)</f>
        <v>1</v>
      </c>
      <c r="AF256" s="2">
        <f ca="1">IF(Table2[[#This Row],[Gender]]="Female",1,0)</f>
        <v>0</v>
      </c>
      <c r="AG256" s="2"/>
      <c r="AH256" s="2"/>
      <c r="AI256" s="3"/>
      <c r="AK256" s="1">
        <f ca="1">IF(Table2[[#This Row],[Field of Work]]="Teaching",1,0)</f>
        <v>0</v>
      </c>
      <c r="AL256" s="2">
        <f ca="1">IF(Table2[[#This Row],[Field of Work]]="Agriculture",1,0)</f>
        <v>0</v>
      </c>
      <c r="AM256" s="2">
        <f ca="1">IF(Table2[[#This Row],[Field of Work]]="IT",1,0)</f>
        <v>0</v>
      </c>
      <c r="AN256" s="2">
        <f ca="1">IF(Table2[[#This Row],[Field of Work]]="Construction",1,0)</f>
        <v>0</v>
      </c>
      <c r="AO256" s="2">
        <f ca="1">IF(Table2[[#This Row],[Field of Work]]="Health",1,0)</f>
        <v>1</v>
      </c>
      <c r="AP256" s="2">
        <f ca="1">IF(Table2[[#This Row],[Field of Work]]="General work",1,0)</f>
        <v>0</v>
      </c>
      <c r="AQ256" s="2"/>
      <c r="AR256" s="2"/>
      <c r="AS256" s="2"/>
      <c r="AT256" s="2"/>
      <c r="AU256" s="2"/>
      <c r="AV256" s="3"/>
      <c r="AW256" s="10">
        <f ca="1">IF(Table2[[#This Row],[Residence]]="East Legon",1,0)</f>
        <v>0</v>
      </c>
      <c r="AX256" s="8">
        <f ca="1">IF(Table2[[#This Row],[Residence]]="Trasaco",1,0)</f>
        <v>0</v>
      </c>
      <c r="AY256" s="2">
        <f ca="1">IF(Table2[[#This Row],[Residence]]="North Legon",1,0)</f>
        <v>0</v>
      </c>
      <c r="AZ256" s="2">
        <f ca="1">IF(Table2[[#This Row],[Residence]]="Tema",1,0)</f>
        <v>0</v>
      </c>
      <c r="BA256" s="2">
        <f ca="1">IF(Table2[[#This Row],[Residence]]="Spintex",1,0)</f>
        <v>0</v>
      </c>
      <c r="BB256" s="2">
        <f ca="1">IF(Table2[[#This Row],[Residence]]="Airport Hills",1,0)</f>
        <v>0</v>
      </c>
      <c r="BC256" s="2">
        <f ca="1">IF(Table2[[#This Row],[Residence]]="Oyarifa",1,0)</f>
        <v>1</v>
      </c>
      <c r="BD256" s="2">
        <f ca="1">IF(Table2[[#This Row],[Residence]]="Prampram",1,0)</f>
        <v>0</v>
      </c>
      <c r="BE256" s="2">
        <f ca="1">IF(Table2[[#This Row],[Residence]]="Tse-Addo",1,0)</f>
        <v>0</v>
      </c>
      <c r="BF256" s="2">
        <f ca="1">IF(Table2[[#This Row],[Residence]]="Osu",1,0)</f>
        <v>0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3"/>
      <c r="BR256" s="20">
        <f ca="1">Table2[[#This Row],[Cars Value]]/Table2[[#This Row],[Cars]]</f>
        <v>59341.802665187017</v>
      </c>
      <c r="BS256" s="3"/>
      <c r="BT256" s="1">
        <f ca="1">IF(Table2[[#This Row],[Value of Debts]]&gt;$BU$6,1,0)</f>
        <v>1</v>
      </c>
      <c r="BU256" s="2"/>
      <c r="BV256" s="2"/>
      <c r="BW256" s="3"/>
    </row>
    <row r="257" spans="1:75" x14ac:dyDescent="0.25">
      <c r="A257">
        <f t="shared" ca="1" si="65"/>
        <v>1</v>
      </c>
      <c r="B257" t="str">
        <f t="shared" ca="1" si="66"/>
        <v>Male</v>
      </c>
      <c r="C257">
        <f t="shared" ca="1" si="67"/>
        <v>45</v>
      </c>
      <c r="D257">
        <f t="shared" ca="1" si="68"/>
        <v>2</v>
      </c>
      <c r="E257" t="str">
        <f ca="1">_xll.XLOOKUP(D257,$Y$8:$Y$13,$Z$8:$Z$13)</f>
        <v>Construction</v>
      </c>
      <c r="F257">
        <f t="shared" ca="1" si="69"/>
        <v>5</v>
      </c>
      <c r="G257" t="str">
        <f ca="1">_xll.XLOOKUP(F257,$AA$8:$AA$12,$AB$8:$AB$12)</f>
        <v>Other</v>
      </c>
      <c r="H257">
        <f t="shared" ca="1" si="81"/>
        <v>1</v>
      </c>
      <c r="I257">
        <f t="shared" ca="1" si="64"/>
        <v>3</v>
      </c>
      <c r="J257">
        <f t="shared" ca="1" si="70"/>
        <v>36588</v>
      </c>
      <c r="K257">
        <f t="shared" ca="1" si="71"/>
        <v>6</v>
      </c>
      <c r="L257" t="str">
        <f ca="1">_xll.XLOOKUP(K257,$AC$8:$AC$17,$AD$8:$AD$17)</f>
        <v>Tse-Addo</v>
      </c>
      <c r="M257">
        <f t="shared" ca="1" si="74"/>
        <v>219528</v>
      </c>
      <c r="N257" s="7">
        <f t="shared" ca="1" si="72"/>
        <v>33791.886770219426</v>
      </c>
      <c r="O257" s="7">
        <f t="shared" ca="1" si="75"/>
        <v>10628.34153363463</v>
      </c>
      <c r="P257">
        <f t="shared" ca="1" si="73"/>
        <v>752</v>
      </c>
      <c r="Q257" s="7">
        <f t="shared" ca="1" si="76"/>
        <v>38587.355011934043</v>
      </c>
      <c r="R257">
        <f t="shared" ca="1" si="77"/>
        <v>51351.104166905701</v>
      </c>
      <c r="S257" s="7">
        <f t="shared" ca="1" si="78"/>
        <v>281507.44570054032</v>
      </c>
      <c r="T257" s="7">
        <f t="shared" ca="1" si="79"/>
        <v>73131.241782153462</v>
      </c>
      <c r="U257" s="7">
        <f t="shared" ca="1" si="80"/>
        <v>208376.20391838686</v>
      </c>
      <c r="X257" s="1"/>
      <c r="Y257" s="2"/>
      <c r="Z257" s="2"/>
      <c r="AA257" s="2"/>
      <c r="AB257" s="2"/>
      <c r="AC257" s="2"/>
      <c r="AD257" s="2"/>
      <c r="AE257" s="2">
        <f ca="1">IF(Table2[[#This Row],[Gender]]="Male",1,0)</f>
        <v>1</v>
      </c>
      <c r="AF257" s="2">
        <f ca="1">IF(Table2[[#This Row],[Gender]]="Female",1,0)</f>
        <v>0</v>
      </c>
      <c r="AG257" s="2"/>
      <c r="AH257" s="2"/>
      <c r="AI257" s="3"/>
      <c r="AK257" s="1">
        <f ca="1">IF(Table2[[#This Row],[Field of Work]]="Teaching",1,0)</f>
        <v>0</v>
      </c>
      <c r="AL257" s="2">
        <f ca="1">IF(Table2[[#This Row],[Field of Work]]="Agriculture",1,0)</f>
        <v>0</v>
      </c>
      <c r="AM257" s="2">
        <f ca="1">IF(Table2[[#This Row],[Field of Work]]="IT",1,0)</f>
        <v>0</v>
      </c>
      <c r="AN257" s="2">
        <f ca="1">IF(Table2[[#This Row],[Field of Work]]="Construction",1,0)</f>
        <v>1</v>
      </c>
      <c r="AO257" s="2">
        <f ca="1">IF(Table2[[#This Row],[Field of Work]]="Health",1,0)</f>
        <v>0</v>
      </c>
      <c r="AP257" s="2">
        <f ca="1">IF(Table2[[#This Row],[Field of Work]]="General work",1,0)</f>
        <v>0</v>
      </c>
      <c r="AQ257" s="2"/>
      <c r="AR257" s="2"/>
      <c r="AS257" s="2"/>
      <c r="AT257" s="2"/>
      <c r="AU257" s="2"/>
      <c r="AV257" s="3"/>
      <c r="AW257" s="10">
        <f ca="1">IF(Table2[[#This Row],[Residence]]="East Legon",1,0)</f>
        <v>0</v>
      </c>
      <c r="AX257" s="8">
        <f ca="1">IF(Table2[[#This Row],[Residence]]="Trasaco",1,0)</f>
        <v>0</v>
      </c>
      <c r="AY257" s="2">
        <f ca="1">IF(Table2[[#This Row],[Residence]]="North Legon",1,0)</f>
        <v>0</v>
      </c>
      <c r="AZ257" s="2">
        <f ca="1">IF(Table2[[#This Row],[Residence]]="Tema",1,0)</f>
        <v>0</v>
      </c>
      <c r="BA257" s="2">
        <f ca="1">IF(Table2[[#This Row],[Residence]]="Spintex",1,0)</f>
        <v>0</v>
      </c>
      <c r="BB257" s="2">
        <f ca="1">IF(Table2[[#This Row],[Residence]]="Airport Hills",1,0)</f>
        <v>0</v>
      </c>
      <c r="BC257" s="2">
        <f ca="1">IF(Table2[[#This Row],[Residence]]="Oyarifa",1,0)</f>
        <v>0</v>
      </c>
      <c r="BD257" s="2">
        <f ca="1">IF(Table2[[#This Row],[Residence]]="Prampram",1,0)</f>
        <v>0</v>
      </c>
      <c r="BE257" s="2">
        <f ca="1">IF(Table2[[#This Row],[Residence]]="Tse-Addo",1,0)</f>
        <v>1</v>
      </c>
      <c r="BF257" s="2">
        <f ca="1">IF(Table2[[#This Row],[Residence]]="Osu",1,0)</f>
        <v>0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3"/>
      <c r="BR257" s="20">
        <f ca="1">Table2[[#This Row],[Cars Value]]/Table2[[#This Row],[Cars]]</f>
        <v>3542.7805112115434</v>
      </c>
      <c r="BS257" s="3"/>
      <c r="BT257" s="1">
        <f ca="1">IF(Table2[[#This Row],[Value of Debts]]&gt;$BU$6,1,0)</f>
        <v>0</v>
      </c>
      <c r="BU257" s="2"/>
      <c r="BV257" s="2"/>
      <c r="BW257" s="3"/>
    </row>
    <row r="258" spans="1:75" x14ac:dyDescent="0.25">
      <c r="A258">
        <f t="shared" ca="1" si="65"/>
        <v>2</v>
      </c>
      <c r="B258" t="str">
        <f t="shared" ca="1" si="66"/>
        <v>Female</v>
      </c>
      <c r="C258">
        <f t="shared" ca="1" si="67"/>
        <v>47</v>
      </c>
      <c r="D258">
        <f t="shared" ca="1" si="68"/>
        <v>2</v>
      </c>
      <c r="E258" t="str">
        <f ca="1">_xll.XLOOKUP(D258,$Y$8:$Y$13,$Z$8:$Z$13)</f>
        <v>Construction</v>
      </c>
      <c r="F258">
        <f t="shared" ca="1" si="69"/>
        <v>4</v>
      </c>
      <c r="G258" t="str">
        <f ca="1">_xll.XLOOKUP(F258,$AA$8:$AA$12,$AB$8:$AB$12)</f>
        <v>Techical</v>
      </c>
      <c r="H258">
        <f t="shared" ca="1" si="81"/>
        <v>2</v>
      </c>
      <c r="I258">
        <f t="shared" ca="1" si="64"/>
        <v>1</v>
      </c>
      <c r="J258">
        <f t="shared" ca="1" si="70"/>
        <v>26243</v>
      </c>
      <c r="K258">
        <f t="shared" ca="1" si="71"/>
        <v>7</v>
      </c>
      <c r="L258" t="str">
        <f ca="1">_xll.XLOOKUP(K258,$AC$8:$AC$17,$AD$8:$AD$17)</f>
        <v>Tema</v>
      </c>
      <c r="M258">
        <f t="shared" ca="1" si="74"/>
        <v>131215</v>
      </c>
      <c r="N258" s="7">
        <f t="shared" ca="1" si="72"/>
        <v>126651.1560454659</v>
      </c>
      <c r="O258" s="7">
        <f t="shared" ca="1" si="75"/>
        <v>1207.002762625373</v>
      </c>
      <c r="P258">
        <f t="shared" ca="1" si="73"/>
        <v>997</v>
      </c>
      <c r="Q258" s="7">
        <f t="shared" ca="1" si="76"/>
        <v>19909.454490385724</v>
      </c>
      <c r="R258">
        <f t="shared" ca="1" si="77"/>
        <v>31361.620920325979</v>
      </c>
      <c r="S258" s="7">
        <f t="shared" ca="1" si="78"/>
        <v>163783.62368295135</v>
      </c>
      <c r="T258" s="7">
        <f t="shared" ca="1" si="79"/>
        <v>147557.61053585162</v>
      </c>
      <c r="U258" s="7">
        <f t="shared" ca="1" si="80"/>
        <v>16226.013147099729</v>
      </c>
      <c r="X258" s="1"/>
      <c r="Y258" s="2"/>
      <c r="Z258" s="2"/>
      <c r="AA258" s="2"/>
      <c r="AB258" s="2"/>
      <c r="AC258" s="2"/>
      <c r="AD258" s="2"/>
      <c r="AE258" s="2">
        <f ca="1">IF(Table2[[#This Row],[Gender]]="Male",1,0)</f>
        <v>0</v>
      </c>
      <c r="AF258" s="2">
        <f ca="1">IF(Table2[[#This Row],[Gender]]="Female",1,0)</f>
        <v>1</v>
      </c>
      <c r="AG258" s="2"/>
      <c r="AH258" s="2"/>
      <c r="AI258" s="3"/>
      <c r="AK258" s="1">
        <f ca="1">IF(Table2[[#This Row],[Field of Work]]="Teaching",1,0)</f>
        <v>0</v>
      </c>
      <c r="AL258" s="2">
        <f ca="1">IF(Table2[[#This Row],[Field of Work]]="Agriculture",1,0)</f>
        <v>0</v>
      </c>
      <c r="AM258" s="2">
        <f ca="1">IF(Table2[[#This Row],[Field of Work]]="IT",1,0)</f>
        <v>0</v>
      </c>
      <c r="AN258" s="2">
        <f ca="1">IF(Table2[[#This Row],[Field of Work]]="Construction",1,0)</f>
        <v>1</v>
      </c>
      <c r="AO258" s="2">
        <f ca="1">IF(Table2[[#This Row],[Field of Work]]="Health",1,0)</f>
        <v>0</v>
      </c>
      <c r="AP258" s="2">
        <f ca="1">IF(Table2[[#This Row],[Field of Work]]="General work",1,0)</f>
        <v>0</v>
      </c>
      <c r="AQ258" s="2"/>
      <c r="AR258" s="2"/>
      <c r="AS258" s="2"/>
      <c r="AT258" s="2"/>
      <c r="AU258" s="2"/>
      <c r="AV258" s="3"/>
      <c r="AW258" s="10">
        <f ca="1">IF(Table2[[#This Row],[Residence]]="East Legon",1,0)</f>
        <v>0</v>
      </c>
      <c r="AX258" s="8">
        <f ca="1">IF(Table2[[#This Row],[Residence]]="Trasaco",1,0)</f>
        <v>0</v>
      </c>
      <c r="AY258" s="2">
        <f ca="1">IF(Table2[[#This Row],[Residence]]="North Legon",1,0)</f>
        <v>0</v>
      </c>
      <c r="AZ258" s="2">
        <f ca="1">IF(Table2[[#This Row],[Residence]]="Tema",1,0)</f>
        <v>1</v>
      </c>
      <c r="BA258" s="2">
        <f ca="1">IF(Table2[[#This Row],[Residence]]="Spintex",1,0)</f>
        <v>0</v>
      </c>
      <c r="BB258" s="2">
        <f ca="1">IF(Table2[[#This Row],[Residence]]="Airport Hills",1,0)</f>
        <v>0</v>
      </c>
      <c r="BC258" s="2">
        <f ca="1">IF(Table2[[#This Row],[Residence]]="Oyarifa",1,0)</f>
        <v>0</v>
      </c>
      <c r="BD258" s="2">
        <f ca="1">IF(Table2[[#This Row],[Residence]]="Prampram",1,0)</f>
        <v>0</v>
      </c>
      <c r="BE258" s="2">
        <f ca="1">IF(Table2[[#This Row],[Residence]]="Tse-Addo",1,0)</f>
        <v>0</v>
      </c>
      <c r="BF258" s="2">
        <f ca="1">IF(Table2[[#This Row],[Residence]]="Osu",1,0)</f>
        <v>0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3"/>
      <c r="BR258" s="20">
        <f ca="1">Table2[[#This Row],[Cars Value]]/Table2[[#This Row],[Cars]]</f>
        <v>1207.002762625373</v>
      </c>
      <c r="BS258" s="3"/>
      <c r="BT258" s="1">
        <f ca="1">IF(Table2[[#This Row],[Value of Debts]]&gt;$BU$6,1,0)</f>
        <v>1</v>
      </c>
      <c r="BU258" s="2"/>
      <c r="BV258" s="2"/>
      <c r="BW258" s="3"/>
    </row>
    <row r="259" spans="1:75" x14ac:dyDescent="0.25">
      <c r="A259">
        <f t="shared" ca="1" si="65"/>
        <v>2</v>
      </c>
      <c r="B259" t="str">
        <f t="shared" ca="1" si="66"/>
        <v>Female</v>
      </c>
      <c r="C259">
        <f t="shared" ca="1" si="67"/>
        <v>30</v>
      </c>
      <c r="D259">
        <f t="shared" ca="1" si="68"/>
        <v>4</v>
      </c>
      <c r="E259" t="str">
        <f ca="1">_xll.XLOOKUP(D259,$Y$8:$Y$13,$Z$8:$Z$13)</f>
        <v>IT</v>
      </c>
      <c r="F259">
        <f t="shared" ca="1" si="69"/>
        <v>1</v>
      </c>
      <c r="G259" t="str">
        <f ca="1">_xll.XLOOKUP(F259,$AA$8:$AA$12,$AB$8:$AB$12)</f>
        <v>Highschool</v>
      </c>
      <c r="H259">
        <f t="shared" ca="1" si="81"/>
        <v>4</v>
      </c>
      <c r="I259">
        <f t="shared" ca="1" si="64"/>
        <v>3</v>
      </c>
      <c r="J259">
        <f t="shared" ca="1" si="70"/>
        <v>54432</v>
      </c>
      <c r="K259">
        <f t="shared" ca="1" si="71"/>
        <v>10</v>
      </c>
      <c r="L259" t="str">
        <f ca="1">_xll.XLOOKUP(K259,$AC$8:$AC$17,$AD$8:$AD$17)</f>
        <v>Osu</v>
      </c>
      <c r="M259">
        <f t="shared" ca="1" si="74"/>
        <v>272160</v>
      </c>
      <c r="N259" s="7">
        <f t="shared" ca="1" si="72"/>
        <v>69529.521281888228</v>
      </c>
      <c r="O259" s="7">
        <f t="shared" ca="1" si="75"/>
        <v>68771.077488342984</v>
      </c>
      <c r="P259">
        <f t="shared" ca="1" si="73"/>
        <v>32198</v>
      </c>
      <c r="Q259" s="7">
        <f t="shared" ca="1" si="76"/>
        <v>61384.957781754019</v>
      </c>
      <c r="R259">
        <f t="shared" ca="1" si="77"/>
        <v>14800.414897631072</v>
      </c>
      <c r="S259" s="7">
        <f t="shared" ca="1" si="78"/>
        <v>355731.4923859741</v>
      </c>
      <c r="T259" s="7">
        <f t="shared" ca="1" si="79"/>
        <v>163112.47906364224</v>
      </c>
      <c r="U259" s="7">
        <f t="shared" ca="1" si="80"/>
        <v>192619.01332233186</v>
      </c>
      <c r="X259" s="1"/>
      <c r="Y259" s="2"/>
      <c r="Z259" s="2"/>
      <c r="AA259" s="2"/>
      <c r="AB259" s="2"/>
      <c r="AC259" s="2"/>
      <c r="AD259" s="2"/>
      <c r="AE259" s="2">
        <f ca="1">IF(Table2[[#This Row],[Gender]]="Male",1,0)</f>
        <v>0</v>
      </c>
      <c r="AF259" s="2">
        <f ca="1">IF(Table2[[#This Row],[Gender]]="Female",1,0)</f>
        <v>1</v>
      </c>
      <c r="AG259" s="2"/>
      <c r="AH259" s="2"/>
      <c r="AI259" s="3"/>
      <c r="AK259" s="1">
        <f ca="1">IF(Table2[[#This Row],[Field of Work]]="Teaching",1,0)</f>
        <v>0</v>
      </c>
      <c r="AL259" s="2">
        <f ca="1">IF(Table2[[#This Row],[Field of Work]]="Agriculture",1,0)</f>
        <v>0</v>
      </c>
      <c r="AM259" s="2">
        <f ca="1">IF(Table2[[#This Row],[Field of Work]]="IT",1,0)</f>
        <v>1</v>
      </c>
      <c r="AN259" s="2">
        <f ca="1">IF(Table2[[#This Row],[Field of Work]]="Construction",1,0)</f>
        <v>0</v>
      </c>
      <c r="AO259" s="2">
        <f ca="1">IF(Table2[[#This Row],[Field of Work]]="Health",1,0)</f>
        <v>0</v>
      </c>
      <c r="AP259" s="2">
        <f ca="1">IF(Table2[[#This Row],[Field of Work]]="General work",1,0)</f>
        <v>0</v>
      </c>
      <c r="AQ259" s="2"/>
      <c r="AR259" s="2"/>
      <c r="AS259" s="2"/>
      <c r="AT259" s="2"/>
      <c r="AU259" s="2"/>
      <c r="AV259" s="3"/>
      <c r="AW259" s="10">
        <f ca="1">IF(Table2[[#This Row],[Residence]]="East Legon",1,0)</f>
        <v>0</v>
      </c>
      <c r="AX259" s="8">
        <f ca="1">IF(Table2[[#This Row],[Residence]]="Trasaco",1,0)</f>
        <v>0</v>
      </c>
      <c r="AY259" s="2">
        <f ca="1">IF(Table2[[#This Row],[Residence]]="North Legon",1,0)</f>
        <v>0</v>
      </c>
      <c r="AZ259" s="2">
        <f ca="1">IF(Table2[[#This Row],[Residence]]="Tema",1,0)</f>
        <v>0</v>
      </c>
      <c r="BA259" s="2">
        <f ca="1">IF(Table2[[#This Row],[Residence]]="Spintex",1,0)</f>
        <v>0</v>
      </c>
      <c r="BB259" s="2">
        <f ca="1">IF(Table2[[#This Row],[Residence]]="Airport Hills",1,0)</f>
        <v>0</v>
      </c>
      <c r="BC259" s="2">
        <f ca="1">IF(Table2[[#This Row],[Residence]]="Oyarifa",1,0)</f>
        <v>0</v>
      </c>
      <c r="BD259" s="2">
        <f ca="1">IF(Table2[[#This Row],[Residence]]="Prampram",1,0)</f>
        <v>0</v>
      </c>
      <c r="BE259" s="2">
        <f ca="1">IF(Table2[[#This Row],[Residence]]="Tse-Addo",1,0)</f>
        <v>0</v>
      </c>
      <c r="BF259" s="2">
        <f ca="1">IF(Table2[[#This Row],[Residence]]="Osu",1,0)</f>
        <v>1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3"/>
      <c r="BR259" s="20">
        <f ca="1">Table2[[#This Row],[Cars Value]]/Table2[[#This Row],[Cars]]</f>
        <v>22923.692496114327</v>
      </c>
      <c r="BS259" s="3"/>
      <c r="BT259" s="1">
        <f ca="1">IF(Table2[[#This Row],[Value of Debts]]&gt;$BU$6,1,0)</f>
        <v>1</v>
      </c>
      <c r="BU259" s="2"/>
      <c r="BV259" s="2"/>
      <c r="BW259" s="3"/>
    </row>
    <row r="260" spans="1:75" x14ac:dyDescent="0.25">
      <c r="A260">
        <f t="shared" ca="1" si="65"/>
        <v>2</v>
      </c>
      <c r="B260" t="str">
        <f t="shared" ca="1" si="66"/>
        <v>Female</v>
      </c>
      <c r="C260">
        <f t="shared" ca="1" si="67"/>
        <v>26</v>
      </c>
      <c r="D260">
        <f t="shared" ca="1" si="68"/>
        <v>2</v>
      </c>
      <c r="E260" t="str">
        <f ca="1">_xll.XLOOKUP(D260,$Y$8:$Y$13,$Z$8:$Z$13)</f>
        <v>Construction</v>
      </c>
      <c r="F260">
        <f t="shared" ca="1" si="69"/>
        <v>2</v>
      </c>
      <c r="G260" t="str">
        <f ca="1">_xll.XLOOKUP(F260,$AA$8:$AA$12,$AB$8:$AB$12)</f>
        <v>College</v>
      </c>
      <c r="H260">
        <f t="shared" ca="1" si="81"/>
        <v>0</v>
      </c>
      <c r="I260">
        <f t="shared" ca="1" si="64"/>
        <v>3</v>
      </c>
      <c r="J260">
        <f t="shared" ca="1" si="70"/>
        <v>48899</v>
      </c>
      <c r="K260">
        <f t="shared" ca="1" si="71"/>
        <v>3</v>
      </c>
      <c r="L260" t="str">
        <f ca="1">_xll.XLOOKUP(K260,$AC$8:$AC$17,$AD$8:$AD$17)</f>
        <v>North Legon</v>
      </c>
      <c r="M260">
        <f t="shared" ca="1" si="74"/>
        <v>146697</v>
      </c>
      <c r="N260" s="7">
        <f t="shared" ca="1" si="72"/>
        <v>47802.397826479893</v>
      </c>
      <c r="O260" s="7">
        <f t="shared" ca="1" si="75"/>
        <v>133891.02884829129</v>
      </c>
      <c r="P260">
        <f t="shared" ca="1" si="73"/>
        <v>117539</v>
      </c>
      <c r="Q260" s="7">
        <f t="shared" ca="1" si="76"/>
        <v>83472.655773413528</v>
      </c>
      <c r="R260">
        <f t="shared" ca="1" si="77"/>
        <v>1724.3722644243485</v>
      </c>
      <c r="S260" s="7">
        <f t="shared" ca="1" si="78"/>
        <v>282312.4011127156</v>
      </c>
      <c r="T260" s="7">
        <f t="shared" ca="1" si="79"/>
        <v>248814.05359989341</v>
      </c>
      <c r="U260" s="7">
        <f t="shared" ca="1" si="80"/>
        <v>33498.347512822191</v>
      </c>
      <c r="X260" s="1"/>
      <c r="Y260" s="2"/>
      <c r="Z260" s="2"/>
      <c r="AA260" s="2"/>
      <c r="AB260" s="2"/>
      <c r="AC260" s="2"/>
      <c r="AD260" s="2"/>
      <c r="AE260" s="2">
        <f ca="1">IF(Table2[[#This Row],[Gender]]="Male",1,0)</f>
        <v>0</v>
      </c>
      <c r="AF260" s="2">
        <f ca="1">IF(Table2[[#This Row],[Gender]]="Female",1,0)</f>
        <v>1</v>
      </c>
      <c r="AG260" s="2"/>
      <c r="AH260" s="2"/>
      <c r="AI260" s="3"/>
      <c r="AK260" s="1">
        <f ca="1">IF(Table2[[#This Row],[Field of Work]]="Teaching",1,0)</f>
        <v>0</v>
      </c>
      <c r="AL260" s="2">
        <f ca="1">IF(Table2[[#This Row],[Field of Work]]="Agriculture",1,0)</f>
        <v>0</v>
      </c>
      <c r="AM260" s="2">
        <f ca="1">IF(Table2[[#This Row],[Field of Work]]="IT",1,0)</f>
        <v>0</v>
      </c>
      <c r="AN260" s="2">
        <f ca="1">IF(Table2[[#This Row],[Field of Work]]="Construction",1,0)</f>
        <v>1</v>
      </c>
      <c r="AO260" s="2">
        <f ca="1">IF(Table2[[#This Row],[Field of Work]]="Health",1,0)</f>
        <v>0</v>
      </c>
      <c r="AP260" s="2">
        <f ca="1">IF(Table2[[#This Row],[Field of Work]]="General work",1,0)</f>
        <v>0</v>
      </c>
      <c r="AQ260" s="2"/>
      <c r="AR260" s="2"/>
      <c r="AS260" s="2"/>
      <c r="AT260" s="2"/>
      <c r="AU260" s="2"/>
      <c r="AV260" s="3"/>
      <c r="AW260" s="10">
        <f ca="1">IF(Table2[[#This Row],[Residence]]="East Legon",1,0)</f>
        <v>0</v>
      </c>
      <c r="AX260" s="8">
        <f ca="1">IF(Table2[[#This Row],[Residence]]="Trasaco",1,0)</f>
        <v>0</v>
      </c>
      <c r="AY260" s="2">
        <f ca="1">IF(Table2[[#This Row],[Residence]]="North Legon",1,0)</f>
        <v>1</v>
      </c>
      <c r="AZ260" s="2">
        <f ca="1">IF(Table2[[#This Row],[Residence]]="Tema",1,0)</f>
        <v>0</v>
      </c>
      <c r="BA260" s="2">
        <f ca="1">IF(Table2[[#This Row],[Residence]]="Spintex",1,0)</f>
        <v>0</v>
      </c>
      <c r="BB260" s="2">
        <f ca="1">IF(Table2[[#This Row],[Residence]]="Airport Hills",1,0)</f>
        <v>0</v>
      </c>
      <c r="BC260" s="2">
        <f ca="1">IF(Table2[[#This Row],[Residence]]="Oyarifa",1,0)</f>
        <v>0</v>
      </c>
      <c r="BD260" s="2">
        <f ca="1">IF(Table2[[#This Row],[Residence]]="Prampram",1,0)</f>
        <v>0</v>
      </c>
      <c r="BE260" s="2">
        <f ca="1">IF(Table2[[#This Row],[Residence]]="Tse-Addo",1,0)</f>
        <v>0</v>
      </c>
      <c r="BF260" s="2">
        <f ca="1">IF(Table2[[#This Row],[Residence]]="Osu",1,0)</f>
        <v>0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3"/>
      <c r="BR260" s="20">
        <f ca="1">Table2[[#This Row],[Cars Value]]/Table2[[#This Row],[Cars]]</f>
        <v>44630.342949430429</v>
      </c>
      <c r="BS260" s="3"/>
      <c r="BT260" s="1">
        <f ca="1">IF(Table2[[#This Row],[Value of Debts]]&gt;$BU$6,1,0)</f>
        <v>1</v>
      </c>
      <c r="BU260" s="2"/>
      <c r="BV260" s="2"/>
      <c r="BW260" s="3"/>
    </row>
    <row r="261" spans="1:75" x14ac:dyDescent="0.25">
      <c r="A261">
        <f t="shared" ca="1" si="65"/>
        <v>2</v>
      </c>
      <c r="B261" t="str">
        <f t="shared" ca="1" si="66"/>
        <v>Female</v>
      </c>
      <c r="C261">
        <f t="shared" ca="1" si="67"/>
        <v>39</v>
      </c>
      <c r="D261">
        <f t="shared" ca="1" si="68"/>
        <v>6</v>
      </c>
      <c r="E261" t="str">
        <f ca="1">_xll.XLOOKUP(D261,$Y$8:$Y$13,$Z$8:$Z$13)</f>
        <v>Agriculture</v>
      </c>
      <c r="F261">
        <f t="shared" ca="1" si="69"/>
        <v>3</v>
      </c>
      <c r="G261" t="str">
        <f ca="1">_xll.XLOOKUP(F261,$AA$8:$AA$12,$AB$8:$AB$12)</f>
        <v>University</v>
      </c>
      <c r="H261">
        <f t="shared" ca="1" si="81"/>
        <v>3</v>
      </c>
      <c r="I261">
        <f t="shared" ca="1" si="64"/>
        <v>3</v>
      </c>
      <c r="J261">
        <f t="shared" ca="1" si="70"/>
        <v>32827</v>
      </c>
      <c r="K261">
        <f t="shared" ca="1" si="71"/>
        <v>2</v>
      </c>
      <c r="L261" t="str">
        <f ca="1">_xll.XLOOKUP(K261,$AC$8:$AC$17,$AD$8:$AD$17)</f>
        <v>Trasaco</v>
      </c>
      <c r="M261">
        <f t="shared" ca="1" si="74"/>
        <v>196962</v>
      </c>
      <c r="N261" s="7">
        <f t="shared" ca="1" si="72"/>
        <v>74.312456299944984</v>
      </c>
      <c r="O261" s="7">
        <f t="shared" ca="1" si="75"/>
        <v>931.60992561314379</v>
      </c>
      <c r="P261">
        <f t="shared" ca="1" si="73"/>
        <v>183</v>
      </c>
      <c r="Q261" s="7">
        <f t="shared" ca="1" si="76"/>
        <v>33222.861227497327</v>
      </c>
      <c r="R261">
        <f t="shared" ca="1" si="77"/>
        <v>9022.5903716684752</v>
      </c>
      <c r="S261" s="7">
        <f t="shared" ca="1" si="78"/>
        <v>206916.20029728164</v>
      </c>
      <c r="T261" s="7">
        <f t="shared" ca="1" si="79"/>
        <v>33480.173683797271</v>
      </c>
      <c r="U261" s="7">
        <f t="shared" ca="1" si="80"/>
        <v>173436.02661348437</v>
      </c>
      <c r="X261" s="1"/>
      <c r="Y261" s="2"/>
      <c r="Z261" s="2"/>
      <c r="AA261" s="2"/>
      <c r="AB261" s="2"/>
      <c r="AC261" s="2"/>
      <c r="AD261" s="2"/>
      <c r="AE261" s="2">
        <f ca="1">IF(Table2[[#This Row],[Gender]]="Male",1,0)</f>
        <v>0</v>
      </c>
      <c r="AF261" s="2">
        <f ca="1">IF(Table2[[#This Row],[Gender]]="Female",1,0)</f>
        <v>1</v>
      </c>
      <c r="AG261" s="2"/>
      <c r="AH261" s="2"/>
      <c r="AI261" s="3"/>
      <c r="AK261" s="1">
        <f ca="1">IF(Table2[[#This Row],[Field of Work]]="Teaching",1,0)</f>
        <v>0</v>
      </c>
      <c r="AL261" s="2">
        <f ca="1">IF(Table2[[#This Row],[Field of Work]]="Agriculture",1,0)</f>
        <v>1</v>
      </c>
      <c r="AM261" s="2">
        <f ca="1">IF(Table2[[#This Row],[Field of Work]]="IT",1,0)</f>
        <v>0</v>
      </c>
      <c r="AN261" s="2">
        <f ca="1">IF(Table2[[#This Row],[Field of Work]]="Construction",1,0)</f>
        <v>0</v>
      </c>
      <c r="AO261" s="2">
        <f ca="1">IF(Table2[[#This Row],[Field of Work]]="Health",1,0)</f>
        <v>0</v>
      </c>
      <c r="AP261" s="2">
        <f ca="1">IF(Table2[[#This Row],[Field of Work]]="General work",1,0)</f>
        <v>0</v>
      </c>
      <c r="AQ261" s="2"/>
      <c r="AR261" s="2"/>
      <c r="AS261" s="2"/>
      <c r="AT261" s="2"/>
      <c r="AU261" s="2"/>
      <c r="AV261" s="3"/>
      <c r="AW261" s="10">
        <f ca="1">IF(Table2[[#This Row],[Residence]]="East Legon",1,0)</f>
        <v>0</v>
      </c>
      <c r="AX261" s="8">
        <f ca="1">IF(Table2[[#This Row],[Residence]]="Trasaco",1,0)</f>
        <v>1</v>
      </c>
      <c r="AY261" s="2">
        <f ca="1">IF(Table2[[#This Row],[Residence]]="North Legon",1,0)</f>
        <v>0</v>
      </c>
      <c r="AZ261" s="2">
        <f ca="1">IF(Table2[[#This Row],[Residence]]="Tema",1,0)</f>
        <v>0</v>
      </c>
      <c r="BA261" s="2">
        <f ca="1">IF(Table2[[#This Row],[Residence]]="Spintex",1,0)</f>
        <v>0</v>
      </c>
      <c r="BB261" s="2">
        <f ca="1">IF(Table2[[#This Row],[Residence]]="Airport Hills",1,0)</f>
        <v>0</v>
      </c>
      <c r="BC261" s="2">
        <f ca="1">IF(Table2[[#This Row],[Residence]]="Oyarifa",1,0)</f>
        <v>0</v>
      </c>
      <c r="BD261" s="2">
        <f ca="1">IF(Table2[[#This Row],[Residence]]="Prampram",1,0)</f>
        <v>0</v>
      </c>
      <c r="BE261" s="2">
        <f ca="1">IF(Table2[[#This Row],[Residence]]="Tse-Addo",1,0)</f>
        <v>0</v>
      </c>
      <c r="BF261" s="2">
        <f ca="1">IF(Table2[[#This Row],[Residence]]="Osu",1,0)</f>
        <v>0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3"/>
      <c r="BR261" s="20">
        <f ca="1">Table2[[#This Row],[Cars Value]]/Table2[[#This Row],[Cars]]</f>
        <v>310.53664187104795</v>
      </c>
      <c r="BS261" s="3"/>
      <c r="BT261" s="1">
        <f ca="1">IF(Table2[[#This Row],[Value of Debts]]&gt;$BU$6,1,0)</f>
        <v>0</v>
      </c>
      <c r="BU261" s="2"/>
      <c r="BV261" s="2"/>
      <c r="BW261" s="3"/>
    </row>
    <row r="262" spans="1:75" x14ac:dyDescent="0.25">
      <c r="A262">
        <f t="shared" ca="1" si="65"/>
        <v>2</v>
      </c>
      <c r="B262" t="str">
        <f t="shared" ca="1" si="66"/>
        <v>Female</v>
      </c>
      <c r="C262">
        <f t="shared" ca="1" si="67"/>
        <v>37</v>
      </c>
      <c r="D262">
        <f t="shared" ca="1" si="68"/>
        <v>3</v>
      </c>
      <c r="E262" t="str">
        <f ca="1">_xll.XLOOKUP(D262,$Y$8:$Y$13,$Z$8:$Z$13)</f>
        <v>Teaching</v>
      </c>
      <c r="F262">
        <f t="shared" ca="1" si="69"/>
        <v>4</v>
      </c>
      <c r="G262" t="str">
        <f ca="1">_xll.XLOOKUP(F262,$AA$8:$AA$12,$AB$8:$AB$12)</f>
        <v>Techical</v>
      </c>
      <c r="H262">
        <f t="shared" ca="1" si="81"/>
        <v>4</v>
      </c>
      <c r="I262">
        <f t="shared" ca="1" si="64"/>
        <v>4</v>
      </c>
      <c r="J262">
        <f t="shared" ca="1" si="70"/>
        <v>33296</v>
      </c>
      <c r="K262">
        <f t="shared" ca="1" si="71"/>
        <v>8</v>
      </c>
      <c r="L262" t="str">
        <f ca="1">_xll.XLOOKUP(K262,$AC$8:$AC$17,$AD$8:$AD$17)</f>
        <v>Oyarifa</v>
      </c>
      <c r="M262">
        <f t="shared" ca="1" si="74"/>
        <v>166480</v>
      </c>
      <c r="N262" s="7">
        <f t="shared" ca="1" si="72"/>
        <v>87761.892202793984</v>
      </c>
      <c r="O262" s="7">
        <f t="shared" ca="1" si="75"/>
        <v>4629.8033267337078</v>
      </c>
      <c r="P262">
        <f t="shared" ca="1" si="73"/>
        <v>1420</v>
      </c>
      <c r="Q262" s="7">
        <f t="shared" ca="1" si="76"/>
        <v>41468.085640720965</v>
      </c>
      <c r="R262">
        <f t="shared" ca="1" si="77"/>
        <v>44023.800745076558</v>
      </c>
      <c r="S262" s="7">
        <f t="shared" ca="1" si="78"/>
        <v>215133.60407181026</v>
      </c>
      <c r="T262" s="7">
        <f t="shared" ca="1" si="79"/>
        <v>130649.97784351495</v>
      </c>
      <c r="U262" s="7">
        <f t="shared" ca="1" si="80"/>
        <v>84483.62622829531</v>
      </c>
      <c r="X262" s="1"/>
      <c r="Y262" s="2"/>
      <c r="Z262" s="2"/>
      <c r="AA262" s="2"/>
      <c r="AB262" s="2"/>
      <c r="AC262" s="2"/>
      <c r="AD262" s="2"/>
      <c r="AE262" s="2">
        <f ca="1">IF(Table2[[#This Row],[Gender]]="Male",1,0)</f>
        <v>0</v>
      </c>
      <c r="AF262" s="2">
        <f ca="1">IF(Table2[[#This Row],[Gender]]="Female",1,0)</f>
        <v>1</v>
      </c>
      <c r="AG262" s="2"/>
      <c r="AH262" s="2"/>
      <c r="AI262" s="3"/>
      <c r="AK262" s="1">
        <f ca="1">IF(Table2[[#This Row],[Field of Work]]="Teaching",1,0)</f>
        <v>1</v>
      </c>
      <c r="AL262" s="2">
        <f ca="1">IF(Table2[[#This Row],[Field of Work]]="Agriculture",1,0)</f>
        <v>0</v>
      </c>
      <c r="AM262" s="2">
        <f ca="1">IF(Table2[[#This Row],[Field of Work]]="IT",1,0)</f>
        <v>0</v>
      </c>
      <c r="AN262" s="2">
        <f ca="1">IF(Table2[[#This Row],[Field of Work]]="Construction",1,0)</f>
        <v>0</v>
      </c>
      <c r="AO262" s="2">
        <f ca="1">IF(Table2[[#This Row],[Field of Work]]="Health",1,0)</f>
        <v>0</v>
      </c>
      <c r="AP262" s="2">
        <f ca="1">IF(Table2[[#This Row],[Field of Work]]="General work",1,0)</f>
        <v>0</v>
      </c>
      <c r="AQ262" s="2"/>
      <c r="AR262" s="2"/>
      <c r="AS262" s="2"/>
      <c r="AT262" s="2"/>
      <c r="AU262" s="2"/>
      <c r="AV262" s="3"/>
      <c r="AW262" s="10">
        <f ca="1">IF(Table2[[#This Row],[Residence]]="East Legon",1,0)</f>
        <v>0</v>
      </c>
      <c r="AX262" s="8">
        <f ca="1">IF(Table2[[#This Row],[Residence]]="Trasaco",1,0)</f>
        <v>0</v>
      </c>
      <c r="AY262" s="2">
        <f ca="1">IF(Table2[[#This Row],[Residence]]="North Legon",1,0)</f>
        <v>0</v>
      </c>
      <c r="AZ262" s="2">
        <f ca="1">IF(Table2[[#This Row],[Residence]]="Tema",1,0)</f>
        <v>0</v>
      </c>
      <c r="BA262" s="2">
        <f ca="1">IF(Table2[[#This Row],[Residence]]="Spintex",1,0)</f>
        <v>0</v>
      </c>
      <c r="BB262" s="2">
        <f ca="1">IF(Table2[[#This Row],[Residence]]="Airport Hills",1,0)</f>
        <v>0</v>
      </c>
      <c r="BC262" s="2">
        <f ca="1">IF(Table2[[#This Row],[Residence]]="Oyarifa",1,0)</f>
        <v>1</v>
      </c>
      <c r="BD262" s="2">
        <f ca="1">IF(Table2[[#This Row],[Residence]]="Prampram",1,0)</f>
        <v>0</v>
      </c>
      <c r="BE262" s="2">
        <f ca="1">IF(Table2[[#This Row],[Residence]]="Tse-Addo",1,0)</f>
        <v>0</v>
      </c>
      <c r="BF262" s="2">
        <f ca="1">IF(Table2[[#This Row],[Residence]]="Osu",1,0)</f>
        <v>0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3"/>
      <c r="BR262" s="20">
        <f ca="1">Table2[[#This Row],[Cars Value]]/Table2[[#This Row],[Cars]]</f>
        <v>1157.4508316834269</v>
      </c>
      <c r="BS262" s="3"/>
      <c r="BT262" s="1">
        <f ca="1">IF(Table2[[#This Row],[Value of Debts]]&gt;$BU$6,1,0)</f>
        <v>1</v>
      </c>
      <c r="BU262" s="2"/>
      <c r="BV262" s="2"/>
      <c r="BW262" s="3"/>
    </row>
    <row r="263" spans="1:75" x14ac:dyDescent="0.25">
      <c r="A263">
        <f t="shared" ca="1" si="65"/>
        <v>1</v>
      </c>
      <c r="B263" t="str">
        <f t="shared" ca="1" si="66"/>
        <v>Male</v>
      </c>
      <c r="C263">
        <f t="shared" ca="1" si="67"/>
        <v>37</v>
      </c>
      <c r="D263">
        <f t="shared" ca="1" si="68"/>
        <v>4</v>
      </c>
      <c r="E263" t="str">
        <f ca="1">_xll.XLOOKUP(D263,$Y$8:$Y$13,$Z$8:$Z$13)</f>
        <v>IT</v>
      </c>
      <c r="F263">
        <f t="shared" ca="1" si="69"/>
        <v>4</v>
      </c>
      <c r="G263" t="str">
        <f ca="1">_xll.XLOOKUP(F263,$AA$8:$AA$12,$AB$8:$AB$12)</f>
        <v>Techical</v>
      </c>
      <c r="H263">
        <f t="shared" ca="1" si="81"/>
        <v>2</v>
      </c>
      <c r="I263">
        <f t="shared" ref="I263:I326" ca="1" si="82">RANDBETWEEN(1,4)</f>
        <v>2</v>
      </c>
      <c r="J263">
        <f t="shared" ca="1" si="70"/>
        <v>80454</v>
      </c>
      <c r="K263">
        <f t="shared" ca="1" si="71"/>
        <v>5</v>
      </c>
      <c r="L263" t="str">
        <f ca="1">_xll.XLOOKUP(K263,$AC$8:$AC$17,$AD$8:$AD$17)</f>
        <v>Airport Hills</v>
      </c>
      <c r="M263">
        <f t="shared" ca="1" si="74"/>
        <v>482724</v>
      </c>
      <c r="N263" s="7">
        <f t="shared" ca="1" si="72"/>
        <v>144320.39353891704</v>
      </c>
      <c r="O263" s="7">
        <f t="shared" ca="1" si="75"/>
        <v>91228.563659401567</v>
      </c>
      <c r="P263">
        <f t="shared" ca="1" si="73"/>
        <v>4916</v>
      </c>
      <c r="Q263" s="7">
        <f t="shared" ca="1" si="76"/>
        <v>89892.265316672914</v>
      </c>
      <c r="R263">
        <f t="shared" ca="1" si="77"/>
        <v>111051.94219351266</v>
      </c>
      <c r="S263" s="7">
        <f t="shared" ca="1" si="78"/>
        <v>685004.5058529143</v>
      </c>
      <c r="T263" s="7">
        <f t="shared" ca="1" si="79"/>
        <v>239128.65885558995</v>
      </c>
      <c r="U263" s="7">
        <f t="shared" ca="1" si="80"/>
        <v>445875.84699732438</v>
      </c>
      <c r="X263" s="1"/>
      <c r="Y263" s="2"/>
      <c r="Z263" s="2"/>
      <c r="AA263" s="2"/>
      <c r="AB263" s="2"/>
      <c r="AC263" s="2"/>
      <c r="AD263" s="2"/>
      <c r="AE263" s="2">
        <f ca="1">IF(Table2[[#This Row],[Gender]]="Male",1,0)</f>
        <v>1</v>
      </c>
      <c r="AF263" s="2">
        <f ca="1">IF(Table2[[#This Row],[Gender]]="Female",1,0)</f>
        <v>0</v>
      </c>
      <c r="AG263" s="2"/>
      <c r="AH263" s="2"/>
      <c r="AI263" s="3"/>
      <c r="AK263" s="1">
        <f ca="1">IF(Table2[[#This Row],[Field of Work]]="Teaching",1,0)</f>
        <v>0</v>
      </c>
      <c r="AL263" s="2">
        <f ca="1">IF(Table2[[#This Row],[Field of Work]]="Agriculture",1,0)</f>
        <v>0</v>
      </c>
      <c r="AM263" s="2">
        <f ca="1">IF(Table2[[#This Row],[Field of Work]]="IT",1,0)</f>
        <v>1</v>
      </c>
      <c r="AN263" s="2">
        <f ca="1">IF(Table2[[#This Row],[Field of Work]]="Construction",1,0)</f>
        <v>0</v>
      </c>
      <c r="AO263" s="2">
        <f ca="1">IF(Table2[[#This Row],[Field of Work]]="Health",1,0)</f>
        <v>0</v>
      </c>
      <c r="AP263" s="2">
        <f ca="1">IF(Table2[[#This Row],[Field of Work]]="General work",1,0)</f>
        <v>0</v>
      </c>
      <c r="AQ263" s="2"/>
      <c r="AR263" s="2"/>
      <c r="AS263" s="2"/>
      <c r="AT263" s="2"/>
      <c r="AU263" s="2"/>
      <c r="AV263" s="3"/>
      <c r="AW263" s="10">
        <f ca="1">IF(Table2[[#This Row],[Residence]]="East Legon",1,0)</f>
        <v>0</v>
      </c>
      <c r="AX263" s="8">
        <f ca="1">IF(Table2[[#This Row],[Residence]]="Trasaco",1,0)</f>
        <v>0</v>
      </c>
      <c r="AY263" s="2">
        <f ca="1">IF(Table2[[#This Row],[Residence]]="North Legon",1,0)</f>
        <v>0</v>
      </c>
      <c r="AZ263" s="2">
        <f ca="1">IF(Table2[[#This Row],[Residence]]="Tema",1,0)</f>
        <v>0</v>
      </c>
      <c r="BA263" s="2">
        <f ca="1">IF(Table2[[#This Row],[Residence]]="Spintex",1,0)</f>
        <v>0</v>
      </c>
      <c r="BB263" s="2">
        <f ca="1">IF(Table2[[#This Row],[Residence]]="Airport Hills",1,0)</f>
        <v>1</v>
      </c>
      <c r="BC263" s="2">
        <f ca="1">IF(Table2[[#This Row],[Residence]]="Oyarifa",1,0)</f>
        <v>0</v>
      </c>
      <c r="BD263" s="2">
        <f ca="1">IF(Table2[[#This Row],[Residence]]="Prampram",1,0)</f>
        <v>0</v>
      </c>
      <c r="BE263" s="2">
        <f ca="1">IF(Table2[[#This Row],[Residence]]="Tse-Addo",1,0)</f>
        <v>0</v>
      </c>
      <c r="BF263" s="2">
        <f ca="1">IF(Table2[[#This Row],[Residence]]="Osu",1,0)</f>
        <v>0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3"/>
      <c r="BR263" s="20">
        <f ca="1">Table2[[#This Row],[Cars Value]]/Table2[[#This Row],[Cars]]</f>
        <v>45614.281829700783</v>
      </c>
      <c r="BS263" s="3"/>
      <c r="BT263" s="1">
        <f ca="1">IF(Table2[[#This Row],[Value of Debts]]&gt;$BU$6,1,0)</f>
        <v>1</v>
      </c>
      <c r="BU263" s="2"/>
      <c r="BV263" s="2"/>
      <c r="BW263" s="3"/>
    </row>
    <row r="264" spans="1:75" x14ac:dyDescent="0.25">
      <c r="A264">
        <f t="shared" ref="A264:A327" ca="1" si="83">RANDBETWEEN(1,2)</f>
        <v>2</v>
      </c>
      <c r="B264" t="str">
        <f t="shared" ref="B264:B327" ca="1" si="84">IF(A264=1, "Male","Female")</f>
        <v>Female</v>
      </c>
      <c r="C264">
        <f t="shared" ref="C264:C327" ca="1" si="85">RANDBETWEEN(25,50)</f>
        <v>26</v>
      </c>
      <c r="D264">
        <f t="shared" ref="D264:D327" ca="1" si="86">RANDBETWEEN(1,6)</f>
        <v>3</v>
      </c>
      <c r="E264" t="str">
        <f ca="1">_xll.XLOOKUP(D264,$Y$8:$Y$13,$Z$8:$Z$13)</f>
        <v>Teaching</v>
      </c>
      <c r="F264">
        <f t="shared" ref="F264:F327" ca="1" si="87">RANDBETWEEN(1,5)</f>
        <v>1</v>
      </c>
      <c r="G264" t="str">
        <f ca="1">_xll.XLOOKUP(F264,$AA$8:$AA$12,$AB$8:$AB$12)</f>
        <v>Highschool</v>
      </c>
      <c r="H264">
        <f t="shared" ca="1" si="81"/>
        <v>2</v>
      </c>
      <c r="I264">
        <f t="shared" ca="1" si="82"/>
        <v>4</v>
      </c>
      <c r="J264">
        <f t="shared" ref="J264:J327" ca="1" si="88">RANDBETWEEN(25000,90000)</f>
        <v>53686</v>
      </c>
      <c r="K264">
        <f t="shared" ref="K264:K327" ca="1" si="89">RANDBETWEEN(1,10)</f>
        <v>4</v>
      </c>
      <c r="L264" t="str">
        <f ca="1">_xll.XLOOKUP(K264,$AC$8:$AC$17,$AD$8:$AD$17)</f>
        <v>Spintex</v>
      </c>
      <c r="M264">
        <f t="shared" ca="1" si="74"/>
        <v>161058</v>
      </c>
      <c r="N264" s="7">
        <f t="shared" ref="N264:N327" ca="1" si="90">RAND()*M264</f>
        <v>135009.94079717863</v>
      </c>
      <c r="O264" s="7">
        <f t="shared" ca="1" si="75"/>
        <v>81887.365345147278</v>
      </c>
      <c r="P264">
        <f t="shared" ref="P264:P327" ca="1" si="91">RANDBETWEEN(0,O264)</f>
        <v>54164</v>
      </c>
      <c r="Q264" s="7">
        <f t="shared" ca="1" si="76"/>
        <v>543.25683706513837</v>
      </c>
      <c r="R264">
        <f t="shared" ca="1" si="77"/>
        <v>15678.559912390589</v>
      </c>
      <c r="S264" s="7">
        <f t="shared" ca="1" si="78"/>
        <v>258623.92525753786</v>
      </c>
      <c r="T264" s="7">
        <f t="shared" ca="1" si="79"/>
        <v>189717.19763424376</v>
      </c>
      <c r="U264" s="7">
        <f t="shared" ca="1" si="80"/>
        <v>68906.727623294108</v>
      </c>
      <c r="X264" s="1"/>
      <c r="Y264" s="2"/>
      <c r="Z264" s="2"/>
      <c r="AA264" s="2"/>
      <c r="AB264" s="2"/>
      <c r="AC264" s="2"/>
      <c r="AD264" s="2"/>
      <c r="AE264" s="2">
        <f ca="1">IF(Table2[[#This Row],[Gender]]="Male",1,0)</f>
        <v>0</v>
      </c>
      <c r="AF264" s="2">
        <f ca="1">IF(Table2[[#This Row],[Gender]]="Female",1,0)</f>
        <v>1</v>
      </c>
      <c r="AG264" s="2"/>
      <c r="AH264" s="2"/>
      <c r="AI264" s="3"/>
      <c r="AK264" s="1">
        <f ca="1">IF(Table2[[#This Row],[Field of Work]]="Teaching",1,0)</f>
        <v>1</v>
      </c>
      <c r="AL264" s="2">
        <f ca="1">IF(Table2[[#This Row],[Field of Work]]="Agriculture",1,0)</f>
        <v>0</v>
      </c>
      <c r="AM264" s="2">
        <f ca="1">IF(Table2[[#This Row],[Field of Work]]="IT",1,0)</f>
        <v>0</v>
      </c>
      <c r="AN264" s="2">
        <f ca="1">IF(Table2[[#This Row],[Field of Work]]="Construction",1,0)</f>
        <v>0</v>
      </c>
      <c r="AO264" s="2">
        <f ca="1">IF(Table2[[#This Row],[Field of Work]]="Health",1,0)</f>
        <v>0</v>
      </c>
      <c r="AP264" s="2">
        <f ca="1">IF(Table2[[#This Row],[Field of Work]]="General work",1,0)</f>
        <v>0</v>
      </c>
      <c r="AQ264" s="2"/>
      <c r="AR264" s="2"/>
      <c r="AS264" s="2"/>
      <c r="AT264" s="2"/>
      <c r="AU264" s="2"/>
      <c r="AV264" s="3"/>
      <c r="AW264" s="10">
        <f ca="1">IF(Table2[[#This Row],[Residence]]="East Legon",1,0)</f>
        <v>0</v>
      </c>
      <c r="AX264" s="8">
        <f ca="1">IF(Table2[[#This Row],[Residence]]="Trasaco",1,0)</f>
        <v>0</v>
      </c>
      <c r="AY264" s="2">
        <f ca="1">IF(Table2[[#This Row],[Residence]]="North Legon",1,0)</f>
        <v>0</v>
      </c>
      <c r="AZ264" s="2">
        <f ca="1">IF(Table2[[#This Row],[Residence]]="Tema",1,0)</f>
        <v>0</v>
      </c>
      <c r="BA264" s="2">
        <f ca="1">IF(Table2[[#This Row],[Residence]]="Spintex",1,0)</f>
        <v>1</v>
      </c>
      <c r="BB264" s="2">
        <f ca="1">IF(Table2[[#This Row],[Residence]]="Airport Hills",1,0)</f>
        <v>0</v>
      </c>
      <c r="BC264" s="2">
        <f ca="1">IF(Table2[[#This Row],[Residence]]="Oyarifa",1,0)</f>
        <v>0</v>
      </c>
      <c r="BD264" s="2">
        <f ca="1">IF(Table2[[#This Row],[Residence]]="Prampram",1,0)</f>
        <v>0</v>
      </c>
      <c r="BE264" s="2">
        <f ca="1">IF(Table2[[#This Row],[Residence]]="Tse-Addo",1,0)</f>
        <v>0</v>
      </c>
      <c r="BF264" s="2">
        <f ca="1">IF(Table2[[#This Row],[Residence]]="Osu",1,0)</f>
        <v>0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3"/>
      <c r="BR264" s="20">
        <f ca="1">Table2[[#This Row],[Cars Value]]/Table2[[#This Row],[Cars]]</f>
        <v>20471.84133628682</v>
      </c>
      <c r="BS264" s="3"/>
      <c r="BT264" s="1">
        <f ca="1">IF(Table2[[#This Row],[Value of Debts]]&gt;$BU$6,1,0)</f>
        <v>1</v>
      </c>
      <c r="BU264" s="2"/>
      <c r="BV264" s="2"/>
      <c r="BW264" s="3"/>
    </row>
    <row r="265" spans="1:75" x14ac:dyDescent="0.25">
      <c r="A265">
        <f t="shared" ca="1" si="83"/>
        <v>1</v>
      </c>
      <c r="B265" t="str">
        <f t="shared" ca="1" si="84"/>
        <v>Male</v>
      </c>
      <c r="C265">
        <f t="shared" ca="1" si="85"/>
        <v>26</v>
      </c>
      <c r="D265">
        <f t="shared" ca="1" si="86"/>
        <v>2</v>
      </c>
      <c r="E265" t="str">
        <f ca="1">_xll.XLOOKUP(D265,$Y$8:$Y$13,$Z$8:$Z$13)</f>
        <v>Construction</v>
      </c>
      <c r="F265">
        <f t="shared" ca="1" si="87"/>
        <v>5</v>
      </c>
      <c r="G265" t="str">
        <f ca="1">_xll.XLOOKUP(F265,$AA$8:$AA$12,$AB$8:$AB$12)</f>
        <v>Other</v>
      </c>
      <c r="H265">
        <f t="shared" ca="1" si="81"/>
        <v>4</v>
      </c>
      <c r="I265">
        <f t="shared" ca="1" si="82"/>
        <v>1</v>
      </c>
      <c r="J265">
        <f t="shared" ca="1" si="88"/>
        <v>72904</v>
      </c>
      <c r="K265">
        <f t="shared" ca="1" si="89"/>
        <v>7</v>
      </c>
      <c r="L265" t="str">
        <f ca="1">_xll.XLOOKUP(K265,$AC$8:$AC$17,$AD$8:$AD$17)</f>
        <v>Tema</v>
      </c>
      <c r="M265">
        <f t="shared" ca="1" si="74"/>
        <v>364520</v>
      </c>
      <c r="N265" s="7">
        <f t="shared" ca="1" si="90"/>
        <v>269077.0623141774</v>
      </c>
      <c r="O265" s="7">
        <f t="shared" ca="1" si="75"/>
        <v>64728.162809229027</v>
      </c>
      <c r="P265">
        <f t="shared" ca="1" si="91"/>
        <v>29868</v>
      </c>
      <c r="Q265" s="7">
        <f t="shared" ca="1" si="76"/>
        <v>126069.17362466974</v>
      </c>
      <c r="R265">
        <f t="shared" ca="1" si="77"/>
        <v>100766.82803516755</v>
      </c>
      <c r="S265" s="7">
        <f t="shared" ca="1" si="78"/>
        <v>530014.99084439664</v>
      </c>
      <c r="T265" s="7">
        <f t="shared" ca="1" si="79"/>
        <v>425014.23593884712</v>
      </c>
      <c r="U265" s="7">
        <f t="shared" ca="1" si="80"/>
        <v>105000.75490554952</v>
      </c>
      <c r="X265" s="1"/>
      <c r="Y265" s="2"/>
      <c r="Z265" s="2"/>
      <c r="AA265" s="2"/>
      <c r="AB265" s="2"/>
      <c r="AC265" s="2"/>
      <c r="AD265" s="2"/>
      <c r="AE265" s="2">
        <f ca="1">IF(Table2[[#This Row],[Gender]]="Male",1,0)</f>
        <v>1</v>
      </c>
      <c r="AF265" s="2">
        <f ca="1">IF(Table2[[#This Row],[Gender]]="Female",1,0)</f>
        <v>0</v>
      </c>
      <c r="AG265" s="2"/>
      <c r="AH265" s="2"/>
      <c r="AI265" s="3"/>
      <c r="AK265" s="1">
        <f ca="1">IF(Table2[[#This Row],[Field of Work]]="Teaching",1,0)</f>
        <v>0</v>
      </c>
      <c r="AL265" s="2">
        <f ca="1">IF(Table2[[#This Row],[Field of Work]]="Agriculture",1,0)</f>
        <v>0</v>
      </c>
      <c r="AM265" s="2">
        <f ca="1">IF(Table2[[#This Row],[Field of Work]]="IT",1,0)</f>
        <v>0</v>
      </c>
      <c r="AN265" s="2">
        <f ca="1">IF(Table2[[#This Row],[Field of Work]]="Construction",1,0)</f>
        <v>1</v>
      </c>
      <c r="AO265" s="2">
        <f ca="1">IF(Table2[[#This Row],[Field of Work]]="Health",1,0)</f>
        <v>0</v>
      </c>
      <c r="AP265" s="2">
        <f ca="1">IF(Table2[[#This Row],[Field of Work]]="General work",1,0)</f>
        <v>0</v>
      </c>
      <c r="AQ265" s="2"/>
      <c r="AR265" s="2"/>
      <c r="AS265" s="2"/>
      <c r="AT265" s="2"/>
      <c r="AU265" s="2"/>
      <c r="AV265" s="3"/>
      <c r="AW265" s="10">
        <f ca="1">IF(Table2[[#This Row],[Residence]]="East Legon",1,0)</f>
        <v>0</v>
      </c>
      <c r="AX265" s="8">
        <f ca="1">IF(Table2[[#This Row],[Residence]]="Trasaco",1,0)</f>
        <v>0</v>
      </c>
      <c r="AY265" s="2">
        <f ca="1">IF(Table2[[#This Row],[Residence]]="North Legon",1,0)</f>
        <v>0</v>
      </c>
      <c r="AZ265" s="2">
        <f ca="1">IF(Table2[[#This Row],[Residence]]="Tema",1,0)</f>
        <v>1</v>
      </c>
      <c r="BA265" s="2">
        <f ca="1">IF(Table2[[#This Row],[Residence]]="Spintex",1,0)</f>
        <v>0</v>
      </c>
      <c r="BB265" s="2">
        <f ca="1">IF(Table2[[#This Row],[Residence]]="Airport Hills",1,0)</f>
        <v>0</v>
      </c>
      <c r="BC265" s="2">
        <f ca="1">IF(Table2[[#This Row],[Residence]]="Oyarifa",1,0)</f>
        <v>0</v>
      </c>
      <c r="BD265" s="2">
        <f ca="1">IF(Table2[[#This Row],[Residence]]="Prampram",1,0)</f>
        <v>0</v>
      </c>
      <c r="BE265" s="2">
        <f ca="1">IF(Table2[[#This Row],[Residence]]="Tse-Addo",1,0)</f>
        <v>0</v>
      </c>
      <c r="BF265" s="2">
        <f ca="1">IF(Table2[[#This Row],[Residence]]="Osu",1,0)</f>
        <v>0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3"/>
      <c r="BR265" s="20">
        <f ca="1">Table2[[#This Row],[Cars Value]]/Table2[[#This Row],[Cars]]</f>
        <v>64728.162809229027</v>
      </c>
      <c r="BS265" s="3"/>
      <c r="BT265" s="1">
        <f ca="1">IF(Table2[[#This Row],[Value of Debts]]&gt;$BU$6,1,0)</f>
        <v>1</v>
      </c>
      <c r="BU265" s="2"/>
      <c r="BV265" s="2"/>
      <c r="BW265" s="3"/>
    </row>
    <row r="266" spans="1:75" x14ac:dyDescent="0.25">
      <c r="A266">
        <f t="shared" ca="1" si="83"/>
        <v>2</v>
      </c>
      <c r="B266" t="str">
        <f t="shared" ca="1" si="84"/>
        <v>Female</v>
      </c>
      <c r="C266">
        <f t="shared" ca="1" si="85"/>
        <v>38</v>
      </c>
      <c r="D266">
        <f t="shared" ca="1" si="86"/>
        <v>4</v>
      </c>
      <c r="E266" t="str">
        <f ca="1">_xll.XLOOKUP(D266,$Y$8:$Y$13,$Z$8:$Z$13)</f>
        <v>IT</v>
      </c>
      <c r="F266">
        <f t="shared" ca="1" si="87"/>
        <v>4</v>
      </c>
      <c r="G266" t="str">
        <f ca="1">_xll.XLOOKUP(F266,$AA$8:$AA$12,$AB$8:$AB$12)</f>
        <v>Techical</v>
      </c>
      <c r="H266">
        <f t="shared" ca="1" si="81"/>
        <v>1</v>
      </c>
      <c r="I266">
        <f t="shared" ca="1" si="82"/>
        <v>4</v>
      </c>
      <c r="J266">
        <f t="shared" ca="1" si="88"/>
        <v>25490</v>
      </c>
      <c r="K266">
        <f t="shared" ca="1" si="89"/>
        <v>4</v>
      </c>
      <c r="L266" t="str">
        <f ca="1">_xll.XLOOKUP(K266,$AC$8:$AC$17,$AD$8:$AD$17)</f>
        <v>Spintex</v>
      </c>
      <c r="M266">
        <f t="shared" ca="1" si="74"/>
        <v>101960</v>
      </c>
      <c r="N266" s="7">
        <f t="shared" ca="1" si="90"/>
        <v>34164.769537940214</v>
      </c>
      <c r="O266" s="7">
        <f t="shared" ca="1" si="75"/>
        <v>34182.155521099274</v>
      </c>
      <c r="P266">
        <f t="shared" ca="1" si="91"/>
        <v>30404</v>
      </c>
      <c r="Q266" s="7">
        <f t="shared" ca="1" si="76"/>
        <v>10436.561956475312</v>
      </c>
      <c r="R266">
        <f t="shared" ca="1" si="77"/>
        <v>35051.476535920432</v>
      </c>
      <c r="S266" s="7">
        <f t="shared" ca="1" si="78"/>
        <v>171193.63205701971</v>
      </c>
      <c r="T266" s="7">
        <f t="shared" ca="1" si="79"/>
        <v>75005.331494415528</v>
      </c>
      <c r="U266" s="7">
        <f t="shared" ca="1" si="80"/>
        <v>96188.300562604185</v>
      </c>
      <c r="X266" s="1"/>
      <c r="Y266" s="2"/>
      <c r="Z266" s="2"/>
      <c r="AA266" s="2"/>
      <c r="AB266" s="2"/>
      <c r="AC266" s="2"/>
      <c r="AD266" s="2"/>
      <c r="AE266" s="2">
        <f ca="1">IF(Table2[[#This Row],[Gender]]="Male",1,0)</f>
        <v>0</v>
      </c>
      <c r="AF266" s="2">
        <f ca="1">IF(Table2[[#This Row],[Gender]]="Female",1,0)</f>
        <v>1</v>
      </c>
      <c r="AG266" s="2"/>
      <c r="AH266" s="2"/>
      <c r="AI266" s="3"/>
      <c r="AK266" s="1">
        <f ca="1">IF(Table2[[#This Row],[Field of Work]]="Teaching",1,0)</f>
        <v>0</v>
      </c>
      <c r="AL266" s="2">
        <f ca="1">IF(Table2[[#This Row],[Field of Work]]="Agriculture",1,0)</f>
        <v>0</v>
      </c>
      <c r="AM266" s="2">
        <f ca="1">IF(Table2[[#This Row],[Field of Work]]="IT",1,0)</f>
        <v>1</v>
      </c>
      <c r="AN266" s="2">
        <f ca="1">IF(Table2[[#This Row],[Field of Work]]="Construction",1,0)</f>
        <v>0</v>
      </c>
      <c r="AO266" s="2">
        <f ca="1">IF(Table2[[#This Row],[Field of Work]]="Health",1,0)</f>
        <v>0</v>
      </c>
      <c r="AP266" s="2">
        <f ca="1">IF(Table2[[#This Row],[Field of Work]]="General work",1,0)</f>
        <v>0</v>
      </c>
      <c r="AQ266" s="2"/>
      <c r="AR266" s="2"/>
      <c r="AS266" s="2"/>
      <c r="AT266" s="2"/>
      <c r="AU266" s="2"/>
      <c r="AV266" s="3"/>
      <c r="AW266" s="10">
        <f ca="1">IF(Table2[[#This Row],[Residence]]="East Legon",1,0)</f>
        <v>0</v>
      </c>
      <c r="AX266" s="8">
        <f ca="1">IF(Table2[[#This Row],[Residence]]="Trasaco",1,0)</f>
        <v>0</v>
      </c>
      <c r="AY266" s="2">
        <f ca="1">IF(Table2[[#This Row],[Residence]]="North Legon",1,0)</f>
        <v>0</v>
      </c>
      <c r="AZ266" s="2">
        <f ca="1">IF(Table2[[#This Row],[Residence]]="Tema",1,0)</f>
        <v>0</v>
      </c>
      <c r="BA266" s="2">
        <f ca="1">IF(Table2[[#This Row],[Residence]]="Spintex",1,0)</f>
        <v>1</v>
      </c>
      <c r="BB266" s="2">
        <f ca="1">IF(Table2[[#This Row],[Residence]]="Airport Hills",1,0)</f>
        <v>0</v>
      </c>
      <c r="BC266" s="2">
        <f ca="1">IF(Table2[[#This Row],[Residence]]="Oyarifa",1,0)</f>
        <v>0</v>
      </c>
      <c r="BD266" s="2">
        <f ca="1">IF(Table2[[#This Row],[Residence]]="Prampram",1,0)</f>
        <v>0</v>
      </c>
      <c r="BE266" s="2">
        <f ca="1">IF(Table2[[#This Row],[Residence]]="Tse-Addo",1,0)</f>
        <v>0</v>
      </c>
      <c r="BF266" s="2">
        <f ca="1">IF(Table2[[#This Row],[Residence]]="Osu",1,0)</f>
        <v>0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3"/>
      <c r="BR266" s="20">
        <f ca="1">Table2[[#This Row],[Cars Value]]/Table2[[#This Row],[Cars]]</f>
        <v>8545.5388802748184</v>
      </c>
      <c r="BS266" s="3"/>
      <c r="BT266" s="1">
        <f ca="1">IF(Table2[[#This Row],[Value of Debts]]&gt;$BU$6,1,0)</f>
        <v>0</v>
      </c>
      <c r="BU266" s="2"/>
      <c r="BV266" s="2"/>
      <c r="BW266" s="3"/>
    </row>
    <row r="267" spans="1:75" x14ac:dyDescent="0.25">
      <c r="A267">
        <f t="shared" ca="1" si="83"/>
        <v>1</v>
      </c>
      <c r="B267" t="str">
        <f t="shared" ca="1" si="84"/>
        <v>Male</v>
      </c>
      <c r="C267">
        <f t="shared" ca="1" si="85"/>
        <v>43</v>
      </c>
      <c r="D267">
        <f t="shared" ca="1" si="86"/>
        <v>5</v>
      </c>
      <c r="E267" t="str">
        <f ca="1">_xll.XLOOKUP(D267,$Y$8:$Y$13,$Z$8:$Z$13)</f>
        <v>General work</v>
      </c>
      <c r="F267">
        <f t="shared" ca="1" si="87"/>
        <v>5</v>
      </c>
      <c r="G267" t="str">
        <f ca="1">_xll.XLOOKUP(F267,$AA$8:$AA$12,$AB$8:$AB$12)</f>
        <v>Other</v>
      </c>
      <c r="H267">
        <f t="shared" ca="1" si="81"/>
        <v>4</v>
      </c>
      <c r="I267">
        <f t="shared" ca="1" si="82"/>
        <v>1</v>
      </c>
      <c r="J267">
        <f t="shared" ca="1" si="88"/>
        <v>59807</v>
      </c>
      <c r="K267">
        <f t="shared" ca="1" si="89"/>
        <v>10</v>
      </c>
      <c r="L267" t="str">
        <f ca="1">_xll.XLOOKUP(K267,$AC$8:$AC$17,$AD$8:$AD$17)</f>
        <v>Osu</v>
      </c>
      <c r="M267">
        <f t="shared" ca="1" si="74"/>
        <v>299035</v>
      </c>
      <c r="N267" s="7">
        <f t="shared" ca="1" si="90"/>
        <v>125902.18631878021</v>
      </c>
      <c r="O267" s="7">
        <f t="shared" ca="1" si="75"/>
        <v>16124.796640169905</v>
      </c>
      <c r="P267">
        <f t="shared" ca="1" si="91"/>
        <v>1445</v>
      </c>
      <c r="Q267" s="7">
        <f t="shared" ca="1" si="76"/>
        <v>71912.38253178286</v>
      </c>
      <c r="R267">
        <f t="shared" ca="1" si="77"/>
        <v>25997.538363000825</v>
      </c>
      <c r="S267" s="7">
        <f t="shared" ca="1" si="78"/>
        <v>341157.33500317077</v>
      </c>
      <c r="T267" s="7">
        <f t="shared" ca="1" si="79"/>
        <v>199259.56885056308</v>
      </c>
      <c r="U267" s="7">
        <f t="shared" ca="1" si="80"/>
        <v>141897.76615260768</v>
      </c>
      <c r="X267" s="1"/>
      <c r="Y267" s="2"/>
      <c r="Z267" s="2"/>
      <c r="AA267" s="2"/>
      <c r="AB267" s="2"/>
      <c r="AC267" s="2"/>
      <c r="AD267" s="2"/>
      <c r="AE267" s="2">
        <f ca="1">IF(Table2[[#This Row],[Gender]]="Male",1,0)</f>
        <v>1</v>
      </c>
      <c r="AF267" s="2">
        <f ca="1">IF(Table2[[#This Row],[Gender]]="Female",1,0)</f>
        <v>0</v>
      </c>
      <c r="AG267" s="2"/>
      <c r="AH267" s="2"/>
      <c r="AI267" s="3"/>
      <c r="AK267" s="1">
        <f ca="1">IF(Table2[[#This Row],[Field of Work]]="Teaching",1,0)</f>
        <v>0</v>
      </c>
      <c r="AL267" s="2">
        <f ca="1">IF(Table2[[#This Row],[Field of Work]]="Agriculture",1,0)</f>
        <v>0</v>
      </c>
      <c r="AM267" s="2">
        <f ca="1">IF(Table2[[#This Row],[Field of Work]]="IT",1,0)</f>
        <v>0</v>
      </c>
      <c r="AN267" s="2">
        <f ca="1">IF(Table2[[#This Row],[Field of Work]]="Construction",1,0)</f>
        <v>0</v>
      </c>
      <c r="AO267" s="2">
        <f ca="1">IF(Table2[[#This Row],[Field of Work]]="Health",1,0)</f>
        <v>0</v>
      </c>
      <c r="AP267" s="2">
        <f ca="1">IF(Table2[[#This Row],[Field of Work]]="General work",1,0)</f>
        <v>1</v>
      </c>
      <c r="AQ267" s="2"/>
      <c r="AR267" s="2"/>
      <c r="AS267" s="2"/>
      <c r="AT267" s="2"/>
      <c r="AU267" s="2"/>
      <c r="AV267" s="3"/>
      <c r="AW267" s="10">
        <f ca="1">IF(Table2[[#This Row],[Residence]]="East Legon",1,0)</f>
        <v>0</v>
      </c>
      <c r="AX267" s="8">
        <f ca="1">IF(Table2[[#This Row],[Residence]]="Trasaco",1,0)</f>
        <v>0</v>
      </c>
      <c r="AY267" s="2">
        <f ca="1">IF(Table2[[#This Row],[Residence]]="North Legon",1,0)</f>
        <v>0</v>
      </c>
      <c r="AZ267" s="2">
        <f ca="1">IF(Table2[[#This Row],[Residence]]="Tema",1,0)</f>
        <v>0</v>
      </c>
      <c r="BA267" s="2">
        <f ca="1">IF(Table2[[#This Row],[Residence]]="Spintex",1,0)</f>
        <v>0</v>
      </c>
      <c r="BB267" s="2">
        <f ca="1">IF(Table2[[#This Row],[Residence]]="Airport Hills",1,0)</f>
        <v>0</v>
      </c>
      <c r="BC267" s="2">
        <f ca="1">IF(Table2[[#This Row],[Residence]]="Oyarifa",1,0)</f>
        <v>0</v>
      </c>
      <c r="BD267" s="2">
        <f ca="1">IF(Table2[[#This Row],[Residence]]="Prampram",1,0)</f>
        <v>0</v>
      </c>
      <c r="BE267" s="2">
        <f ca="1">IF(Table2[[#This Row],[Residence]]="Tse-Addo",1,0)</f>
        <v>0</v>
      </c>
      <c r="BF267" s="2">
        <f ca="1">IF(Table2[[#This Row],[Residence]]="Osu",1,0)</f>
        <v>1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3"/>
      <c r="BR267" s="20">
        <f ca="1">Table2[[#This Row],[Cars Value]]/Table2[[#This Row],[Cars]]</f>
        <v>16124.796640169905</v>
      </c>
      <c r="BS267" s="3"/>
      <c r="BT267" s="1">
        <f ca="1">IF(Table2[[#This Row],[Value of Debts]]&gt;$BU$6,1,0)</f>
        <v>1</v>
      </c>
      <c r="BU267" s="2"/>
      <c r="BV267" s="2"/>
      <c r="BW267" s="3"/>
    </row>
    <row r="268" spans="1:75" x14ac:dyDescent="0.25">
      <c r="A268">
        <f t="shared" ca="1" si="83"/>
        <v>1</v>
      </c>
      <c r="B268" t="str">
        <f t="shared" ca="1" si="84"/>
        <v>Male</v>
      </c>
      <c r="C268">
        <f t="shared" ca="1" si="85"/>
        <v>50</v>
      </c>
      <c r="D268">
        <f t="shared" ca="1" si="86"/>
        <v>2</v>
      </c>
      <c r="E268" t="str">
        <f ca="1">_xll.XLOOKUP(D268,$Y$8:$Y$13,$Z$8:$Z$13)</f>
        <v>Construction</v>
      </c>
      <c r="F268">
        <f t="shared" ca="1" si="87"/>
        <v>1</v>
      </c>
      <c r="G268" t="str">
        <f ca="1">_xll.XLOOKUP(F268,$AA$8:$AA$12,$AB$8:$AB$12)</f>
        <v>Highschool</v>
      </c>
      <c r="H268">
        <f t="shared" ca="1" si="81"/>
        <v>4</v>
      </c>
      <c r="I268">
        <f t="shared" ca="1" si="82"/>
        <v>3</v>
      </c>
      <c r="J268">
        <f t="shared" ca="1" si="88"/>
        <v>42286</v>
      </c>
      <c r="K268">
        <f t="shared" ca="1" si="89"/>
        <v>4</v>
      </c>
      <c r="L268" t="str">
        <f ca="1">_xll.XLOOKUP(K268,$AC$8:$AC$17,$AD$8:$AD$17)</f>
        <v>Spintex</v>
      </c>
      <c r="M268">
        <f t="shared" ca="1" si="74"/>
        <v>211430</v>
      </c>
      <c r="N268" s="7">
        <f t="shared" ca="1" si="90"/>
        <v>158906.65510656557</v>
      </c>
      <c r="O268" s="7">
        <f t="shared" ca="1" si="75"/>
        <v>77428.02677378933</v>
      </c>
      <c r="P268">
        <f t="shared" ca="1" si="91"/>
        <v>14702</v>
      </c>
      <c r="Q268" s="7">
        <f t="shared" ca="1" si="76"/>
        <v>47999.447472819018</v>
      </c>
      <c r="R268">
        <f t="shared" ca="1" si="77"/>
        <v>62353.076957130121</v>
      </c>
      <c r="S268" s="7">
        <f t="shared" ca="1" si="78"/>
        <v>351211.10373091942</v>
      </c>
      <c r="T268" s="7">
        <f t="shared" ca="1" si="79"/>
        <v>221608.10257938458</v>
      </c>
      <c r="U268" s="7">
        <f t="shared" ca="1" si="80"/>
        <v>129603.00115153485</v>
      </c>
      <c r="X268" s="1"/>
      <c r="Y268" s="2"/>
      <c r="Z268" s="2"/>
      <c r="AA268" s="2"/>
      <c r="AB268" s="2"/>
      <c r="AC268" s="2"/>
      <c r="AD268" s="2"/>
      <c r="AE268" s="2">
        <f ca="1">IF(Table2[[#This Row],[Gender]]="Male",1,0)</f>
        <v>1</v>
      </c>
      <c r="AF268" s="2">
        <f ca="1">IF(Table2[[#This Row],[Gender]]="Female",1,0)</f>
        <v>0</v>
      </c>
      <c r="AG268" s="2"/>
      <c r="AH268" s="2"/>
      <c r="AI268" s="3"/>
      <c r="AK268" s="1">
        <f ca="1">IF(Table2[[#This Row],[Field of Work]]="Teaching",1,0)</f>
        <v>0</v>
      </c>
      <c r="AL268" s="2">
        <f ca="1">IF(Table2[[#This Row],[Field of Work]]="Agriculture",1,0)</f>
        <v>0</v>
      </c>
      <c r="AM268" s="2">
        <f ca="1">IF(Table2[[#This Row],[Field of Work]]="IT",1,0)</f>
        <v>0</v>
      </c>
      <c r="AN268" s="2">
        <f ca="1">IF(Table2[[#This Row],[Field of Work]]="Construction",1,0)</f>
        <v>1</v>
      </c>
      <c r="AO268" s="2">
        <f ca="1">IF(Table2[[#This Row],[Field of Work]]="Health",1,0)</f>
        <v>0</v>
      </c>
      <c r="AP268" s="2">
        <f ca="1">IF(Table2[[#This Row],[Field of Work]]="General work",1,0)</f>
        <v>0</v>
      </c>
      <c r="AQ268" s="2"/>
      <c r="AR268" s="2"/>
      <c r="AS268" s="2"/>
      <c r="AT268" s="2"/>
      <c r="AU268" s="2"/>
      <c r="AV268" s="3"/>
      <c r="AW268" s="10">
        <f ca="1">IF(Table2[[#This Row],[Residence]]="East Legon",1,0)</f>
        <v>0</v>
      </c>
      <c r="AX268" s="8">
        <f ca="1">IF(Table2[[#This Row],[Residence]]="Trasaco",1,0)</f>
        <v>0</v>
      </c>
      <c r="AY268" s="2">
        <f ca="1">IF(Table2[[#This Row],[Residence]]="North Legon",1,0)</f>
        <v>0</v>
      </c>
      <c r="AZ268" s="2">
        <f ca="1">IF(Table2[[#This Row],[Residence]]="Tema",1,0)</f>
        <v>0</v>
      </c>
      <c r="BA268" s="2">
        <f ca="1">IF(Table2[[#This Row],[Residence]]="Spintex",1,0)</f>
        <v>1</v>
      </c>
      <c r="BB268" s="2">
        <f ca="1">IF(Table2[[#This Row],[Residence]]="Airport Hills",1,0)</f>
        <v>0</v>
      </c>
      <c r="BC268" s="2">
        <f ca="1">IF(Table2[[#This Row],[Residence]]="Oyarifa",1,0)</f>
        <v>0</v>
      </c>
      <c r="BD268" s="2">
        <f ca="1">IF(Table2[[#This Row],[Residence]]="Prampram",1,0)</f>
        <v>0</v>
      </c>
      <c r="BE268" s="2">
        <f ca="1">IF(Table2[[#This Row],[Residence]]="Tse-Addo",1,0)</f>
        <v>0</v>
      </c>
      <c r="BF268" s="2">
        <f ca="1">IF(Table2[[#This Row],[Residence]]="Osu",1,0)</f>
        <v>0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3"/>
      <c r="BR268" s="20">
        <f ca="1">Table2[[#This Row],[Cars Value]]/Table2[[#This Row],[Cars]]</f>
        <v>25809.342257929777</v>
      </c>
      <c r="BS268" s="3"/>
      <c r="BT268" s="1">
        <f ca="1">IF(Table2[[#This Row],[Value of Debts]]&gt;$BU$6,1,0)</f>
        <v>1</v>
      </c>
      <c r="BU268" s="2"/>
      <c r="BV268" s="2"/>
      <c r="BW268" s="3"/>
    </row>
    <row r="269" spans="1:75" x14ac:dyDescent="0.25">
      <c r="A269">
        <f t="shared" ca="1" si="83"/>
        <v>1</v>
      </c>
      <c r="B269" t="str">
        <f t="shared" ca="1" si="84"/>
        <v>Male</v>
      </c>
      <c r="C269">
        <f t="shared" ca="1" si="85"/>
        <v>29</v>
      </c>
      <c r="D269">
        <f t="shared" ca="1" si="86"/>
        <v>1</v>
      </c>
      <c r="E269" t="str">
        <f ca="1">_xll.XLOOKUP(D269,$Y$8:$Y$13,$Z$8:$Z$13)</f>
        <v>Health</v>
      </c>
      <c r="F269">
        <f t="shared" ca="1" si="87"/>
        <v>3</v>
      </c>
      <c r="G269" t="str">
        <f ca="1">_xll.XLOOKUP(F269,$AA$8:$AA$12,$AB$8:$AB$12)</f>
        <v>University</v>
      </c>
      <c r="H269">
        <f t="shared" ca="1" si="81"/>
        <v>4</v>
      </c>
      <c r="I269">
        <f t="shared" ca="1" si="82"/>
        <v>2</v>
      </c>
      <c r="J269">
        <f t="shared" ca="1" si="88"/>
        <v>36094</v>
      </c>
      <c r="K269">
        <f t="shared" ca="1" si="89"/>
        <v>6</v>
      </c>
      <c r="L269" t="str">
        <f ca="1">_xll.XLOOKUP(K269,$AC$8:$AC$17,$AD$8:$AD$17)</f>
        <v>Tse-Addo</v>
      </c>
      <c r="M269">
        <f t="shared" ca="1" si="74"/>
        <v>108282</v>
      </c>
      <c r="N269" s="7">
        <f t="shared" ca="1" si="90"/>
        <v>90568.728943701964</v>
      </c>
      <c r="O269" s="7">
        <f t="shared" ca="1" si="75"/>
        <v>48282.354411176108</v>
      </c>
      <c r="P269">
        <f t="shared" ca="1" si="91"/>
        <v>32425</v>
      </c>
      <c r="Q269" s="7">
        <f t="shared" ca="1" si="76"/>
        <v>63503.868592252111</v>
      </c>
      <c r="R269">
        <f t="shared" ca="1" si="77"/>
        <v>25420.561458320131</v>
      </c>
      <c r="S269" s="7">
        <f t="shared" ca="1" si="78"/>
        <v>181984.91586949624</v>
      </c>
      <c r="T269" s="7">
        <f t="shared" ca="1" si="79"/>
        <v>186497.59753595409</v>
      </c>
      <c r="U269" s="7">
        <f t="shared" ca="1" si="80"/>
        <v>-4512.681666457851</v>
      </c>
      <c r="X269" s="1"/>
      <c r="Y269" s="2"/>
      <c r="Z269" s="2"/>
      <c r="AA269" s="2"/>
      <c r="AB269" s="2"/>
      <c r="AC269" s="2"/>
      <c r="AD269" s="2"/>
      <c r="AE269" s="2">
        <f ca="1">IF(Table2[[#This Row],[Gender]]="Male",1,0)</f>
        <v>1</v>
      </c>
      <c r="AF269" s="2">
        <f ca="1">IF(Table2[[#This Row],[Gender]]="Female",1,0)</f>
        <v>0</v>
      </c>
      <c r="AG269" s="2"/>
      <c r="AH269" s="2"/>
      <c r="AI269" s="3"/>
      <c r="AK269" s="1">
        <f ca="1">IF(Table2[[#This Row],[Field of Work]]="Teaching",1,0)</f>
        <v>0</v>
      </c>
      <c r="AL269" s="2">
        <f ca="1">IF(Table2[[#This Row],[Field of Work]]="Agriculture",1,0)</f>
        <v>0</v>
      </c>
      <c r="AM269" s="2">
        <f ca="1">IF(Table2[[#This Row],[Field of Work]]="IT",1,0)</f>
        <v>0</v>
      </c>
      <c r="AN269" s="2">
        <f ca="1">IF(Table2[[#This Row],[Field of Work]]="Construction",1,0)</f>
        <v>0</v>
      </c>
      <c r="AO269" s="2">
        <f ca="1">IF(Table2[[#This Row],[Field of Work]]="Health",1,0)</f>
        <v>1</v>
      </c>
      <c r="AP269" s="2">
        <f ca="1">IF(Table2[[#This Row],[Field of Work]]="General work",1,0)</f>
        <v>0</v>
      </c>
      <c r="AQ269" s="2"/>
      <c r="AR269" s="2"/>
      <c r="AS269" s="2"/>
      <c r="AT269" s="2"/>
      <c r="AU269" s="2"/>
      <c r="AV269" s="3"/>
      <c r="AW269" s="10">
        <f ca="1">IF(Table2[[#This Row],[Residence]]="East Legon",1,0)</f>
        <v>0</v>
      </c>
      <c r="AX269" s="8">
        <f ca="1">IF(Table2[[#This Row],[Residence]]="Trasaco",1,0)</f>
        <v>0</v>
      </c>
      <c r="AY269" s="2">
        <f ca="1">IF(Table2[[#This Row],[Residence]]="North Legon",1,0)</f>
        <v>0</v>
      </c>
      <c r="AZ269" s="2">
        <f ca="1">IF(Table2[[#This Row],[Residence]]="Tema",1,0)</f>
        <v>0</v>
      </c>
      <c r="BA269" s="2">
        <f ca="1">IF(Table2[[#This Row],[Residence]]="Spintex",1,0)</f>
        <v>0</v>
      </c>
      <c r="BB269" s="2">
        <f ca="1">IF(Table2[[#This Row],[Residence]]="Airport Hills",1,0)</f>
        <v>0</v>
      </c>
      <c r="BC269" s="2">
        <f ca="1">IF(Table2[[#This Row],[Residence]]="Oyarifa",1,0)</f>
        <v>0</v>
      </c>
      <c r="BD269" s="2">
        <f ca="1">IF(Table2[[#This Row],[Residence]]="Prampram",1,0)</f>
        <v>0</v>
      </c>
      <c r="BE269" s="2">
        <f ca="1">IF(Table2[[#This Row],[Residence]]="Tse-Addo",1,0)</f>
        <v>1</v>
      </c>
      <c r="BF269" s="2">
        <f ca="1">IF(Table2[[#This Row],[Residence]]="Osu",1,0)</f>
        <v>0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3"/>
      <c r="BR269" s="20">
        <f ca="1">Table2[[#This Row],[Cars Value]]/Table2[[#This Row],[Cars]]</f>
        <v>24141.177205588054</v>
      </c>
      <c r="BS269" s="3"/>
      <c r="BT269" s="1">
        <f ca="1">IF(Table2[[#This Row],[Value of Debts]]&gt;$BU$6,1,0)</f>
        <v>1</v>
      </c>
      <c r="BU269" s="2"/>
      <c r="BV269" s="2"/>
      <c r="BW269" s="3"/>
    </row>
    <row r="270" spans="1:75" x14ac:dyDescent="0.25">
      <c r="A270">
        <f t="shared" ca="1" si="83"/>
        <v>2</v>
      </c>
      <c r="B270" t="str">
        <f t="shared" ca="1" si="84"/>
        <v>Female</v>
      </c>
      <c r="C270">
        <f t="shared" ca="1" si="85"/>
        <v>46</v>
      </c>
      <c r="D270">
        <f t="shared" ca="1" si="86"/>
        <v>5</v>
      </c>
      <c r="E270" t="str">
        <f ca="1">_xll.XLOOKUP(D270,$Y$8:$Y$13,$Z$8:$Z$13)</f>
        <v>General work</v>
      </c>
      <c r="F270">
        <f t="shared" ca="1" si="87"/>
        <v>2</v>
      </c>
      <c r="G270" t="str">
        <f ca="1">_xll.XLOOKUP(F270,$AA$8:$AA$12,$AB$8:$AB$12)</f>
        <v>College</v>
      </c>
      <c r="H270">
        <f t="shared" ca="1" si="81"/>
        <v>1</v>
      </c>
      <c r="I270">
        <f t="shared" ca="1" si="82"/>
        <v>2</v>
      </c>
      <c r="J270">
        <f t="shared" ca="1" si="88"/>
        <v>76063</v>
      </c>
      <c r="K270">
        <f t="shared" ca="1" si="89"/>
        <v>2</v>
      </c>
      <c r="L270" t="str">
        <f ca="1">_xll.XLOOKUP(K270,$AC$8:$AC$17,$AD$8:$AD$17)</f>
        <v>Trasaco</v>
      </c>
      <c r="M270">
        <f t="shared" ref="M270:M333" ca="1" si="92">J270*RANDBETWEEN(3,6)</f>
        <v>304252</v>
      </c>
      <c r="N270" s="7">
        <f t="shared" ca="1" si="90"/>
        <v>32271.818422045435</v>
      </c>
      <c r="O270" s="7">
        <f t="shared" ref="O270:O333" ca="1" si="93">I270*RAND()*J270</f>
        <v>26016.288355925088</v>
      </c>
      <c r="P270">
        <f t="shared" ca="1" si="91"/>
        <v>7012</v>
      </c>
      <c r="Q270" s="7">
        <f t="shared" ref="Q270:Q333" ca="1" si="94">RAND()*J270*2</f>
        <v>100134.23648028685</v>
      </c>
      <c r="R270">
        <f t="shared" ref="R270:R333" ca="1" si="95">RAND()*J270*1.5</f>
        <v>39287.057759868934</v>
      </c>
      <c r="S270" s="7">
        <f t="shared" ref="S270:S333" ca="1" si="96">M270+O270+R270</f>
        <v>369555.34611579397</v>
      </c>
      <c r="T270" s="7">
        <f t="shared" ref="T270:T333" ca="1" si="97">N270+P270+Q270</f>
        <v>139418.05490233228</v>
      </c>
      <c r="U270" s="7">
        <f t="shared" ref="U270:U333" ca="1" si="98">S270-T270</f>
        <v>230137.29121346169</v>
      </c>
      <c r="X270" s="1"/>
      <c r="Y270" s="2"/>
      <c r="Z270" s="2"/>
      <c r="AA270" s="2"/>
      <c r="AB270" s="2"/>
      <c r="AC270" s="2"/>
      <c r="AD270" s="2"/>
      <c r="AE270" s="2">
        <f ca="1">IF(Table2[[#This Row],[Gender]]="Male",1,0)</f>
        <v>0</v>
      </c>
      <c r="AF270" s="2">
        <f ca="1">IF(Table2[[#This Row],[Gender]]="Female",1,0)</f>
        <v>1</v>
      </c>
      <c r="AG270" s="2"/>
      <c r="AH270" s="2"/>
      <c r="AI270" s="3"/>
      <c r="AK270" s="1">
        <f ca="1">IF(Table2[[#This Row],[Field of Work]]="Teaching",1,0)</f>
        <v>0</v>
      </c>
      <c r="AL270" s="2">
        <f ca="1">IF(Table2[[#This Row],[Field of Work]]="Agriculture",1,0)</f>
        <v>0</v>
      </c>
      <c r="AM270" s="2">
        <f ca="1">IF(Table2[[#This Row],[Field of Work]]="IT",1,0)</f>
        <v>0</v>
      </c>
      <c r="AN270" s="2">
        <f ca="1">IF(Table2[[#This Row],[Field of Work]]="Construction",1,0)</f>
        <v>0</v>
      </c>
      <c r="AO270" s="2">
        <f ca="1">IF(Table2[[#This Row],[Field of Work]]="Health",1,0)</f>
        <v>0</v>
      </c>
      <c r="AP270" s="2">
        <f ca="1">IF(Table2[[#This Row],[Field of Work]]="General work",1,0)</f>
        <v>1</v>
      </c>
      <c r="AQ270" s="2"/>
      <c r="AR270" s="2"/>
      <c r="AS270" s="2"/>
      <c r="AT270" s="2"/>
      <c r="AU270" s="2"/>
      <c r="AV270" s="3"/>
      <c r="AW270" s="10">
        <f ca="1">IF(Table2[[#This Row],[Residence]]="East Legon",1,0)</f>
        <v>0</v>
      </c>
      <c r="AX270" s="8">
        <f ca="1">IF(Table2[[#This Row],[Residence]]="Trasaco",1,0)</f>
        <v>1</v>
      </c>
      <c r="AY270" s="2">
        <f ca="1">IF(Table2[[#This Row],[Residence]]="North Legon",1,0)</f>
        <v>0</v>
      </c>
      <c r="AZ270" s="2">
        <f ca="1">IF(Table2[[#This Row],[Residence]]="Tema",1,0)</f>
        <v>0</v>
      </c>
      <c r="BA270" s="2">
        <f ca="1">IF(Table2[[#This Row],[Residence]]="Spintex",1,0)</f>
        <v>0</v>
      </c>
      <c r="BB270" s="2">
        <f ca="1">IF(Table2[[#This Row],[Residence]]="Airport Hills",1,0)</f>
        <v>0</v>
      </c>
      <c r="BC270" s="2">
        <f ca="1">IF(Table2[[#This Row],[Residence]]="Oyarifa",1,0)</f>
        <v>0</v>
      </c>
      <c r="BD270" s="2">
        <f ca="1">IF(Table2[[#This Row],[Residence]]="Prampram",1,0)</f>
        <v>0</v>
      </c>
      <c r="BE270" s="2">
        <f ca="1">IF(Table2[[#This Row],[Residence]]="Tse-Addo",1,0)</f>
        <v>0</v>
      </c>
      <c r="BF270" s="2">
        <f ca="1">IF(Table2[[#This Row],[Residence]]="Osu",1,0)</f>
        <v>0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3"/>
      <c r="BR270" s="20">
        <f ca="1">Table2[[#This Row],[Cars Value]]/Table2[[#This Row],[Cars]]</f>
        <v>13008.144177962544</v>
      </c>
      <c r="BS270" s="3"/>
      <c r="BT270" s="1">
        <f ca="1">IF(Table2[[#This Row],[Value of Debts]]&gt;$BU$6,1,0)</f>
        <v>1</v>
      </c>
      <c r="BU270" s="2"/>
      <c r="BV270" s="2"/>
      <c r="BW270" s="3"/>
    </row>
    <row r="271" spans="1:75" x14ac:dyDescent="0.25">
      <c r="A271">
        <f t="shared" ca="1" si="83"/>
        <v>1</v>
      </c>
      <c r="B271" t="str">
        <f t="shared" ca="1" si="84"/>
        <v>Male</v>
      </c>
      <c r="C271">
        <f t="shared" ca="1" si="85"/>
        <v>25</v>
      </c>
      <c r="D271">
        <f t="shared" ca="1" si="86"/>
        <v>2</v>
      </c>
      <c r="E271" t="str">
        <f ca="1">_xll.XLOOKUP(D271,$Y$8:$Y$13,$Z$8:$Z$13)</f>
        <v>Construction</v>
      </c>
      <c r="F271">
        <f t="shared" ca="1" si="87"/>
        <v>1</v>
      </c>
      <c r="G271" t="str">
        <f ca="1">_xll.XLOOKUP(F271,$AA$8:$AA$12,$AB$8:$AB$12)</f>
        <v>Highschool</v>
      </c>
      <c r="H271">
        <f t="shared" ca="1" si="81"/>
        <v>2</v>
      </c>
      <c r="I271">
        <f t="shared" ca="1" si="82"/>
        <v>3</v>
      </c>
      <c r="J271">
        <f t="shared" ca="1" si="88"/>
        <v>25163</v>
      </c>
      <c r="K271">
        <f t="shared" ca="1" si="89"/>
        <v>1</v>
      </c>
      <c r="L271" t="str">
        <f ca="1">_xll.XLOOKUP(K271,$AC$8:$AC$17,$AD$8:$AD$17)</f>
        <v>East Legon</v>
      </c>
      <c r="M271">
        <f t="shared" ca="1" si="92"/>
        <v>125815</v>
      </c>
      <c r="N271" s="7">
        <f t="shared" ca="1" si="90"/>
        <v>86241.823170519565</v>
      </c>
      <c r="O271" s="7">
        <f t="shared" ca="1" si="93"/>
        <v>59877.194145459594</v>
      </c>
      <c r="P271">
        <f t="shared" ca="1" si="91"/>
        <v>22474</v>
      </c>
      <c r="Q271" s="7">
        <f t="shared" ca="1" si="94"/>
        <v>27093.520748047336</v>
      </c>
      <c r="R271">
        <f t="shared" ca="1" si="95"/>
        <v>26724.728668535387</v>
      </c>
      <c r="S271" s="7">
        <f t="shared" ca="1" si="96"/>
        <v>212416.92281399498</v>
      </c>
      <c r="T271" s="7">
        <f t="shared" ca="1" si="97"/>
        <v>135809.34391856691</v>
      </c>
      <c r="U271" s="7">
        <f t="shared" ca="1" si="98"/>
        <v>76607.578895428072</v>
      </c>
      <c r="X271" s="1"/>
      <c r="Y271" s="2"/>
      <c r="Z271" s="2"/>
      <c r="AA271" s="2"/>
      <c r="AB271" s="2"/>
      <c r="AC271" s="2"/>
      <c r="AD271" s="2"/>
      <c r="AE271" s="2">
        <f ca="1">IF(Table2[[#This Row],[Gender]]="Male",1,0)</f>
        <v>1</v>
      </c>
      <c r="AF271" s="2">
        <f ca="1">IF(Table2[[#This Row],[Gender]]="Female",1,0)</f>
        <v>0</v>
      </c>
      <c r="AG271" s="2"/>
      <c r="AH271" s="2"/>
      <c r="AI271" s="3"/>
      <c r="AK271" s="1">
        <f ca="1">IF(Table2[[#This Row],[Field of Work]]="Teaching",1,0)</f>
        <v>0</v>
      </c>
      <c r="AL271" s="2">
        <f ca="1">IF(Table2[[#This Row],[Field of Work]]="Agriculture",1,0)</f>
        <v>0</v>
      </c>
      <c r="AM271" s="2">
        <f ca="1">IF(Table2[[#This Row],[Field of Work]]="IT",1,0)</f>
        <v>0</v>
      </c>
      <c r="AN271" s="2">
        <f ca="1">IF(Table2[[#This Row],[Field of Work]]="Construction",1,0)</f>
        <v>1</v>
      </c>
      <c r="AO271" s="2">
        <f ca="1">IF(Table2[[#This Row],[Field of Work]]="Health",1,0)</f>
        <v>0</v>
      </c>
      <c r="AP271" s="2">
        <f ca="1">IF(Table2[[#This Row],[Field of Work]]="General work",1,0)</f>
        <v>0</v>
      </c>
      <c r="AQ271" s="2"/>
      <c r="AR271" s="2"/>
      <c r="AS271" s="2"/>
      <c r="AT271" s="2"/>
      <c r="AU271" s="2"/>
      <c r="AV271" s="3"/>
      <c r="AW271" s="10">
        <f ca="1">IF(Table2[[#This Row],[Residence]]="East Legon",1,0)</f>
        <v>1</v>
      </c>
      <c r="AX271" s="8">
        <f ca="1">IF(Table2[[#This Row],[Residence]]="Trasaco",1,0)</f>
        <v>0</v>
      </c>
      <c r="AY271" s="2">
        <f ca="1">IF(Table2[[#This Row],[Residence]]="North Legon",1,0)</f>
        <v>0</v>
      </c>
      <c r="AZ271" s="2">
        <f ca="1">IF(Table2[[#This Row],[Residence]]="Tema",1,0)</f>
        <v>0</v>
      </c>
      <c r="BA271" s="2">
        <f ca="1">IF(Table2[[#This Row],[Residence]]="Spintex",1,0)</f>
        <v>0</v>
      </c>
      <c r="BB271" s="2">
        <f ca="1">IF(Table2[[#This Row],[Residence]]="Airport Hills",1,0)</f>
        <v>0</v>
      </c>
      <c r="BC271" s="2">
        <f ca="1">IF(Table2[[#This Row],[Residence]]="Oyarifa",1,0)</f>
        <v>0</v>
      </c>
      <c r="BD271" s="2">
        <f ca="1">IF(Table2[[#This Row],[Residence]]="Prampram",1,0)</f>
        <v>0</v>
      </c>
      <c r="BE271" s="2">
        <f ca="1">IF(Table2[[#This Row],[Residence]]="Tse-Addo",1,0)</f>
        <v>0</v>
      </c>
      <c r="BF271" s="2">
        <f ca="1">IF(Table2[[#This Row],[Residence]]="Osu",1,0)</f>
        <v>0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3"/>
      <c r="BR271" s="20">
        <f ca="1">Table2[[#This Row],[Cars Value]]/Table2[[#This Row],[Cars]]</f>
        <v>19959.064715153199</v>
      </c>
      <c r="BS271" s="3"/>
      <c r="BT271" s="1">
        <f ca="1">IF(Table2[[#This Row],[Value of Debts]]&gt;$BU$6,1,0)</f>
        <v>1</v>
      </c>
      <c r="BU271" s="2"/>
      <c r="BV271" s="2"/>
      <c r="BW271" s="3"/>
    </row>
    <row r="272" spans="1:75" x14ac:dyDescent="0.25">
      <c r="A272">
        <f t="shared" ca="1" si="83"/>
        <v>2</v>
      </c>
      <c r="B272" t="str">
        <f t="shared" ca="1" si="84"/>
        <v>Female</v>
      </c>
      <c r="C272">
        <f t="shared" ca="1" si="85"/>
        <v>42</v>
      </c>
      <c r="D272">
        <f t="shared" ca="1" si="86"/>
        <v>1</v>
      </c>
      <c r="E272" t="str">
        <f ca="1">_xll.XLOOKUP(D272,$Y$8:$Y$13,$Z$8:$Z$13)</f>
        <v>Health</v>
      </c>
      <c r="F272">
        <f t="shared" ca="1" si="87"/>
        <v>3</v>
      </c>
      <c r="G272" t="str">
        <f ca="1">_xll.XLOOKUP(F272,$AA$8:$AA$12,$AB$8:$AB$12)</f>
        <v>University</v>
      </c>
      <c r="H272">
        <f t="shared" ca="1" si="81"/>
        <v>4</v>
      </c>
      <c r="I272">
        <f t="shared" ca="1" si="82"/>
        <v>1</v>
      </c>
      <c r="J272">
        <f t="shared" ca="1" si="88"/>
        <v>80800</v>
      </c>
      <c r="K272">
        <f t="shared" ca="1" si="89"/>
        <v>3</v>
      </c>
      <c r="L272" t="str">
        <f ca="1">_xll.XLOOKUP(K272,$AC$8:$AC$17,$AD$8:$AD$17)</f>
        <v>North Legon</v>
      </c>
      <c r="M272">
        <f t="shared" ca="1" si="92"/>
        <v>242400</v>
      </c>
      <c r="N272" s="7">
        <f t="shared" ca="1" si="90"/>
        <v>121911.65745370855</v>
      </c>
      <c r="O272" s="7">
        <f t="shared" ca="1" si="93"/>
        <v>41166.58252637081</v>
      </c>
      <c r="P272">
        <f t="shared" ca="1" si="91"/>
        <v>26161</v>
      </c>
      <c r="Q272" s="7">
        <f t="shared" ca="1" si="94"/>
        <v>113110.45708033083</v>
      </c>
      <c r="R272">
        <f t="shared" ca="1" si="95"/>
        <v>271.11224227264682</v>
      </c>
      <c r="S272" s="7">
        <f t="shared" ca="1" si="96"/>
        <v>283837.69476864347</v>
      </c>
      <c r="T272" s="7">
        <f t="shared" ca="1" si="97"/>
        <v>261183.1145340394</v>
      </c>
      <c r="U272" s="7">
        <f t="shared" ca="1" si="98"/>
        <v>22654.580234604073</v>
      </c>
      <c r="X272" s="1"/>
      <c r="Y272" s="2"/>
      <c r="Z272" s="2"/>
      <c r="AA272" s="2"/>
      <c r="AB272" s="2"/>
      <c r="AC272" s="2"/>
      <c r="AD272" s="2"/>
      <c r="AE272" s="2">
        <f ca="1">IF(Table2[[#This Row],[Gender]]="Male",1,0)</f>
        <v>0</v>
      </c>
      <c r="AF272" s="2">
        <f ca="1">IF(Table2[[#This Row],[Gender]]="Female",1,0)</f>
        <v>1</v>
      </c>
      <c r="AG272" s="2"/>
      <c r="AH272" s="2"/>
      <c r="AI272" s="3"/>
      <c r="AK272" s="1">
        <f ca="1">IF(Table2[[#This Row],[Field of Work]]="Teaching",1,0)</f>
        <v>0</v>
      </c>
      <c r="AL272" s="2">
        <f ca="1">IF(Table2[[#This Row],[Field of Work]]="Agriculture",1,0)</f>
        <v>0</v>
      </c>
      <c r="AM272" s="2">
        <f ca="1">IF(Table2[[#This Row],[Field of Work]]="IT",1,0)</f>
        <v>0</v>
      </c>
      <c r="AN272" s="2">
        <f ca="1">IF(Table2[[#This Row],[Field of Work]]="Construction",1,0)</f>
        <v>0</v>
      </c>
      <c r="AO272" s="2">
        <f ca="1">IF(Table2[[#This Row],[Field of Work]]="Health",1,0)</f>
        <v>1</v>
      </c>
      <c r="AP272" s="2">
        <f ca="1">IF(Table2[[#This Row],[Field of Work]]="General work",1,0)</f>
        <v>0</v>
      </c>
      <c r="AQ272" s="2"/>
      <c r="AR272" s="2"/>
      <c r="AS272" s="2"/>
      <c r="AT272" s="2"/>
      <c r="AU272" s="2"/>
      <c r="AV272" s="3"/>
      <c r="AW272" s="10">
        <f ca="1">IF(Table2[[#This Row],[Residence]]="East Legon",1,0)</f>
        <v>0</v>
      </c>
      <c r="AX272" s="8">
        <f ca="1">IF(Table2[[#This Row],[Residence]]="Trasaco",1,0)</f>
        <v>0</v>
      </c>
      <c r="AY272" s="2">
        <f ca="1">IF(Table2[[#This Row],[Residence]]="North Legon",1,0)</f>
        <v>1</v>
      </c>
      <c r="AZ272" s="2">
        <f ca="1">IF(Table2[[#This Row],[Residence]]="Tema",1,0)</f>
        <v>0</v>
      </c>
      <c r="BA272" s="2">
        <f ca="1">IF(Table2[[#This Row],[Residence]]="Spintex",1,0)</f>
        <v>0</v>
      </c>
      <c r="BB272" s="2">
        <f ca="1">IF(Table2[[#This Row],[Residence]]="Airport Hills",1,0)</f>
        <v>0</v>
      </c>
      <c r="BC272" s="2">
        <f ca="1">IF(Table2[[#This Row],[Residence]]="Oyarifa",1,0)</f>
        <v>0</v>
      </c>
      <c r="BD272" s="2">
        <f ca="1">IF(Table2[[#This Row],[Residence]]="Prampram",1,0)</f>
        <v>0</v>
      </c>
      <c r="BE272" s="2">
        <f ca="1">IF(Table2[[#This Row],[Residence]]="Tse-Addo",1,0)</f>
        <v>0</v>
      </c>
      <c r="BF272" s="2">
        <f ca="1">IF(Table2[[#This Row],[Residence]]="Osu",1,0)</f>
        <v>0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3"/>
      <c r="BR272" s="20">
        <f ca="1">Table2[[#This Row],[Cars Value]]/Table2[[#This Row],[Cars]]</f>
        <v>41166.58252637081</v>
      </c>
      <c r="BS272" s="3"/>
      <c r="BT272" s="1">
        <f ca="1">IF(Table2[[#This Row],[Value of Debts]]&gt;$BU$6,1,0)</f>
        <v>1</v>
      </c>
      <c r="BU272" s="2"/>
      <c r="BV272" s="2"/>
      <c r="BW272" s="3"/>
    </row>
    <row r="273" spans="1:75" x14ac:dyDescent="0.25">
      <c r="A273">
        <f t="shared" ca="1" si="83"/>
        <v>2</v>
      </c>
      <c r="B273" t="str">
        <f t="shared" ca="1" si="84"/>
        <v>Female</v>
      </c>
      <c r="C273">
        <f t="shared" ca="1" si="85"/>
        <v>49</v>
      </c>
      <c r="D273">
        <f t="shared" ca="1" si="86"/>
        <v>5</v>
      </c>
      <c r="E273" t="str">
        <f ca="1">_xll.XLOOKUP(D273,$Y$8:$Y$13,$Z$8:$Z$13)</f>
        <v>General work</v>
      </c>
      <c r="F273">
        <f t="shared" ca="1" si="87"/>
        <v>4</v>
      </c>
      <c r="G273" t="str">
        <f ca="1">_xll.XLOOKUP(F273,$AA$8:$AA$12,$AB$8:$AB$12)</f>
        <v>Techical</v>
      </c>
      <c r="H273">
        <f t="shared" ca="1" si="81"/>
        <v>4</v>
      </c>
      <c r="I273">
        <f t="shared" ca="1" si="82"/>
        <v>1</v>
      </c>
      <c r="J273">
        <f t="shared" ca="1" si="88"/>
        <v>66521</v>
      </c>
      <c r="K273">
        <f t="shared" ca="1" si="89"/>
        <v>6</v>
      </c>
      <c r="L273" t="str">
        <f ca="1">_xll.XLOOKUP(K273,$AC$8:$AC$17,$AD$8:$AD$17)</f>
        <v>Tse-Addo</v>
      </c>
      <c r="M273">
        <f t="shared" ca="1" si="92"/>
        <v>199563</v>
      </c>
      <c r="N273" s="7">
        <f t="shared" ca="1" si="90"/>
        <v>115949.25445014804</v>
      </c>
      <c r="O273" s="7">
        <f t="shared" ca="1" si="93"/>
        <v>50483.739523023905</v>
      </c>
      <c r="P273">
        <f t="shared" ca="1" si="91"/>
        <v>46229</v>
      </c>
      <c r="Q273" s="7">
        <f t="shared" ca="1" si="94"/>
        <v>131012.83033744076</v>
      </c>
      <c r="R273">
        <f t="shared" ca="1" si="95"/>
        <v>73961.93402238001</v>
      </c>
      <c r="S273" s="7">
        <f t="shared" ca="1" si="96"/>
        <v>324008.67354540387</v>
      </c>
      <c r="T273" s="7">
        <f t="shared" ca="1" si="97"/>
        <v>293191.0847875888</v>
      </c>
      <c r="U273" s="7">
        <f t="shared" ca="1" si="98"/>
        <v>30817.588757815072</v>
      </c>
      <c r="X273" s="1"/>
      <c r="Y273" s="2"/>
      <c r="Z273" s="2"/>
      <c r="AA273" s="2"/>
      <c r="AB273" s="2"/>
      <c r="AC273" s="2"/>
      <c r="AD273" s="2"/>
      <c r="AE273" s="2">
        <f ca="1">IF(Table2[[#This Row],[Gender]]="Male",1,0)</f>
        <v>0</v>
      </c>
      <c r="AF273" s="2">
        <f ca="1">IF(Table2[[#This Row],[Gender]]="Female",1,0)</f>
        <v>1</v>
      </c>
      <c r="AG273" s="2"/>
      <c r="AH273" s="2"/>
      <c r="AI273" s="3"/>
      <c r="AK273" s="1">
        <f ca="1">IF(Table2[[#This Row],[Field of Work]]="Teaching",1,0)</f>
        <v>0</v>
      </c>
      <c r="AL273" s="2">
        <f ca="1">IF(Table2[[#This Row],[Field of Work]]="Agriculture",1,0)</f>
        <v>0</v>
      </c>
      <c r="AM273" s="2">
        <f ca="1">IF(Table2[[#This Row],[Field of Work]]="IT",1,0)</f>
        <v>0</v>
      </c>
      <c r="AN273" s="2">
        <f ca="1">IF(Table2[[#This Row],[Field of Work]]="Construction",1,0)</f>
        <v>0</v>
      </c>
      <c r="AO273" s="2">
        <f ca="1">IF(Table2[[#This Row],[Field of Work]]="Health",1,0)</f>
        <v>0</v>
      </c>
      <c r="AP273" s="2">
        <f ca="1">IF(Table2[[#This Row],[Field of Work]]="General work",1,0)</f>
        <v>1</v>
      </c>
      <c r="AQ273" s="2"/>
      <c r="AR273" s="2"/>
      <c r="AS273" s="2"/>
      <c r="AT273" s="2"/>
      <c r="AU273" s="2"/>
      <c r="AV273" s="3"/>
      <c r="AW273" s="10">
        <f ca="1">IF(Table2[[#This Row],[Residence]]="East Legon",1,0)</f>
        <v>0</v>
      </c>
      <c r="AX273" s="8">
        <f ca="1">IF(Table2[[#This Row],[Residence]]="Trasaco",1,0)</f>
        <v>0</v>
      </c>
      <c r="AY273" s="2">
        <f ca="1">IF(Table2[[#This Row],[Residence]]="North Legon",1,0)</f>
        <v>0</v>
      </c>
      <c r="AZ273" s="2">
        <f ca="1">IF(Table2[[#This Row],[Residence]]="Tema",1,0)</f>
        <v>0</v>
      </c>
      <c r="BA273" s="2">
        <f ca="1">IF(Table2[[#This Row],[Residence]]="Spintex",1,0)</f>
        <v>0</v>
      </c>
      <c r="BB273" s="2">
        <f ca="1">IF(Table2[[#This Row],[Residence]]="Airport Hills",1,0)</f>
        <v>0</v>
      </c>
      <c r="BC273" s="2">
        <f ca="1">IF(Table2[[#This Row],[Residence]]="Oyarifa",1,0)</f>
        <v>0</v>
      </c>
      <c r="BD273" s="2">
        <f ca="1">IF(Table2[[#This Row],[Residence]]="Prampram",1,0)</f>
        <v>0</v>
      </c>
      <c r="BE273" s="2">
        <f ca="1">IF(Table2[[#This Row],[Residence]]="Tse-Addo",1,0)</f>
        <v>1</v>
      </c>
      <c r="BF273" s="2">
        <f ca="1">IF(Table2[[#This Row],[Residence]]="Osu",1,0)</f>
        <v>0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3"/>
      <c r="BR273" s="20">
        <f ca="1">Table2[[#This Row],[Cars Value]]/Table2[[#This Row],[Cars]]</f>
        <v>50483.739523023905</v>
      </c>
      <c r="BS273" s="3"/>
      <c r="BT273" s="1">
        <f ca="1">IF(Table2[[#This Row],[Value of Debts]]&gt;$BU$6,1,0)</f>
        <v>1</v>
      </c>
      <c r="BU273" s="2"/>
      <c r="BV273" s="2"/>
      <c r="BW273" s="3"/>
    </row>
    <row r="274" spans="1:75" x14ac:dyDescent="0.25">
      <c r="A274">
        <f t="shared" ca="1" si="83"/>
        <v>2</v>
      </c>
      <c r="B274" t="str">
        <f t="shared" ca="1" si="84"/>
        <v>Female</v>
      </c>
      <c r="C274">
        <f t="shared" ca="1" si="85"/>
        <v>36</v>
      </c>
      <c r="D274">
        <f t="shared" ca="1" si="86"/>
        <v>5</v>
      </c>
      <c r="E274" t="str">
        <f ca="1">_xll.XLOOKUP(D274,$Y$8:$Y$13,$Z$8:$Z$13)</f>
        <v>General work</v>
      </c>
      <c r="F274">
        <f t="shared" ca="1" si="87"/>
        <v>5</v>
      </c>
      <c r="G274" t="str">
        <f ca="1">_xll.XLOOKUP(F274,$AA$8:$AA$12,$AB$8:$AB$12)</f>
        <v>Other</v>
      </c>
      <c r="H274">
        <f t="shared" ca="1" si="81"/>
        <v>4</v>
      </c>
      <c r="I274">
        <f t="shared" ca="1" si="82"/>
        <v>4</v>
      </c>
      <c r="J274">
        <f t="shared" ca="1" si="88"/>
        <v>67390</v>
      </c>
      <c r="K274">
        <f t="shared" ca="1" si="89"/>
        <v>10</v>
      </c>
      <c r="L274" t="str">
        <f ca="1">_xll.XLOOKUP(K274,$AC$8:$AC$17,$AD$8:$AD$17)</f>
        <v>Osu</v>
      </c>
      <c r="M274">
        <f t="shared" ca="1" si="92"/>
        <v>202170</v>
      </c>
      <c r="N274" s="7">
        <f t="shared" ca="1" si="90"/>
        <v>54594.495404705558</v>
      </c>
      <c r="O274" s="7">
        <f t="shared" ca="1" si="93"/>
        <v>86112.850641087425</v>
      </c>
      <c r="P274">
        <f t="shared" ca="1" si="91"/>
        <v>8594</v>
      </c>
      <c r="Q274" s="7">
        <f t="shared" ca="1" si="94"/>
        <v>69727.041712667429</v>
      </c>
      <c r="R274">
        <f t="shared" ca="1" si="95"/>
        <v>71566.530160805996</v>
      </c>
      <c r="S274" s="7">
        <f t="shared" ca="1" si="96"/>
        <v>359849.38080189342</v>
      </c>
      <c r="T274" s="7">
        <f t="shared" ca="1" si="97"/>
        <v>132915.53711737299</v>
      </c>
      <c r="U274" s="7">
        <f t="shared" ca="1" si="98"/>
        <v>226933.84368452043</v>
      </c>
      <c r="X274" s="1"/>
      <c r="Y274" s="2"/>
      <c r="Z274" s="2"/>
      <c r="AA274" s="2"/>
      <c r="AB274" s="2"/>
      <c r="AC274" s="2"/>
      <c r="AD274" s="2"/>
      <c r="AE274" s="2">
        <f ca="1">IF(Table2[[#This Row],[Gender]]="Male",1,0)</f>
        <v>0</v>
      </c>
      <c r="AF274" s="2">
        <f ca="1">IF(Table2[[#This Row],[Gender]]="Female",1,0)</f>
        <v>1</v>
      </c>
      <c r="AG274" s="2"/>
      <c r="AH274" s="2"/>
      <c r="AI274" s="3"/>
      <c r="AK274" s="1">
        <f ca="1">IF(Table2[[#This Row],[Field of Work]]="Teaching",1,0)</f>
        <v>0</v>
      </c>
      <c r="AL274" s="2">
        <f ca="1">IF(Table2[[#This Row],[Field of Work]]="Agriculture",1,0)</f>
        <v>0</v>
      </c>
      <c r="AM274" s="2">
        <f ca="1">IF(Table2[[#This Row],[Field of Work]]="IT",1,0)</f>
        <v>0</v>
      </c>
      <c r="AN274" s="2">
        <f ca="1">IF(Table2[[#This Row],[Field of Work]]="Construction",1,0)</f>
        <v>0</v>
      </c>
      <c r="AO274" s="2">
        <f ca="1">IF(Table2[[#This Row],[Field of Work]]="Health",1,0)</f>
        <v>0</v>
      </c>
      <c r="AP274" s="2">
        <f ca="1">IF(Table2[[#This Row],[Field of Work]]="General work",1,0)</f>
        <v>1</v>
      </c>
      <c r="AQ274" s="2"/>
      <c r="AR274" s="2"/>
      <c r="AS274" s="2"/>
      <c r="AT274" s="2"/>
      <c r="AU274" s="2"/>
      <c r="AV274" s="3"/>
      <c r="AW274" s="10">
        <f ca="1">IF(Table2[[#This Row],[Residence]]="East Legon",1,0)</f>
        <v>0</v>
      </c>
      <c r="AX274" s="8">
        <f ca="1">IF(Table2[[#This Row],[Residence]]="Trasaco",1,0)</f>
        <v>0</v>
      </c>
      <c r="AY274" s="2">
        <f ca="1">IF(Table2[[#This Row],[Residence]]="North Legon",1,0)</f>
        <v>0</v>
      </c>
      <c r="AZ274" s="2">
        <f ca="1">IF(Table2[[#This Row],[Residence]]="Tema",1,0)</f>
        <v>0</v>
      </c>
      <c r="BA274" s="2">
        <f ca="1">IF(Table2[[#This Row],[Residence]]="Spintex",1,0)</f>
        <v>0</v>
      </c>
      <c r="BB274" s="2">
        <f ca="1">IF(Table2[[#This Row],[Residence]]="Airport Hills",1,0)</f>
        <v>0</v>
      </c>
      <c r="BC274" s="2">
        <f ca="1">IF(Table2[[#This Row],[Residence]]="Oyarifa",1,0)</f>
        <v>0</v>
      </c>
      <c r="BD274" s="2">
        <f ca="1">IF(Table2[[#This Row],[Residence]]="Prampram",1,0)</f>
        <v>0</v>
      </c>
      <c r="BE274" s="2">
        <f ca="1">IF(Table2[[#This Row],[Residence]]="Tse-Addo",1,0)</f>
        <v>0</v>
      </c>
      <c r="BF274" s="2">
        <f ca="1">IF(Table2[[#This Row],[Residence]]="Osu",1,0)</f>
        <v>1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3"/>
      <c r="BR274" s="20">
        <f ca="1">Table2[[#This Row],[Cars Value]]/Table2[[#This Row],[Cars]]</f>
        <v>21528.212660271856</v>
      </c>
      <c r="BS274" s="3"/>
      <c r="BT274" s="1">
        <f ca="1">IF(Table2[[#This Row],[Value of Debts]]&gt;$BU$6,1,0)</f>
        <v>1</v>
      </c>
      <c r="BU274" s="2"/>
      <c r="BV274" s="2"/>
      <c r="BW274" s="3"/>
    </row>
    <row r="275" spans="1:75" x14ac:dyDescent="0.25">
      <c r="A275">
        <f t="shared" ca="1" si="83"/>
        <v>1</v>
      </c>
      <c r="B275" t="str">
        <f t="shared" ca="1" si="84"/>
        <v>Male</v>
      </c>
      <c r="C275">
        <f t="shared" ca="1" si="85"/>
        <v>38</v>
      </c>
      <c r="D275">
        <f t="shared" ca="1" si="86"/>
        <v>6</v>
      </c>
      <c r="E275" t="str">
        <f ca="1">_xll.XLOOKUP(D275,$Y$8:$Y$13,$Z$8:$Z$13)</f>
        <v>Agriculture</v>
      </c>
      <c r="F275">
        <f t="shared" ca="1" si="87"/>
        <v>3</v>
      </c>
      <c r="G275" t="str">
        <f ca="1">_xll.XLOOKUP(F275,$AA$8:$AA$12,$AB$8:$AB$12)</f>
        <v>University</v>
      </c>
      <c r="H275">
        <f t="shared" ca="1" si="81"/>
        <v>0</v>
      </c>
      <c r="I275">
        <f t="shared" ca="1" si="82"/>
        <v>1</v>
      </c>
      <c r="J275">
        <f t="shared" ca="1" si="88"/>
        <v>25038</v>
      </c>
      <c r="K275">
        <f t="shared" ca="1" si="89"/>
        <v>2</v>
      </c>
      <c r="L275" t="str">
        <f ca="1">_xll.XLOOKUP(K275,$AC$8:$AC$17,$AD$8:$AD$17)</f>
        <v>Trasaco</v>
      </c>
      <c r="M275">
        <f t="shared" ca="1" si="92"/>
        <v>125190</v>
      </c>
      <c r="N275" s="7">
        <f t="shared" ca="1" si="90"/>
        <v>65528.265955191549</v>
      </c>
      <c r="O275" s="7">
        <f t="shared" ca="1" si="93"/>
        <v>240.65893494393421</v>
      </c>
      <c r="P275">
        <f t="shared" ca="1" si="91"/>
        <v>146</v>
      </c>
      <c r="Q275" s="7">
        <f t="shared" ca="1" si="94"/>
        <v>35927.72475046511</v>
      </c>
      <c r="R275">
        <f t="shared" ca="1" si="95"/>
        <v>29965.106771576735</v>
      </c>
      <c r="S275" s="7">
        <f t="shared" ca="1" si="96"/>
        <v>155395.76570652067</v>
      </c>
      <c r="T275" s="7">
        <f t="shared" ca="1" si="97"/>
        <v>101601.99070565664</v>
      </c>
      <c r="U275" s="7">
        <f t="shared" ca="1" si="98"/>
        <v>53793.775000864029</v>
      </c>
      <c r="X275" s="1"/>
      <c r="Y275" s="2"/>
      <c r="Z275" s="2"/>
      <c r="AA275" s="2"/>
      <c r="AB275" s="2"/>
      <c r="AC275" s="2"/>
      <c r="AD275" s="2"/>
      <c r="AE275" s="2">
        <f ca="1">IF(Table2[[#This Row],[Gender]]="Male",1,0)</f>
        <v>1</v>
      </c>
      <c r="AF275" s="2">
        <f ca="1">IF(Table2[[#This Row],[Gender]]="Female",1,0)</f>
        <v>0</v>
      </c>
      <c r="AG275" s="2"/>
      <c r="AH275" s="2"/>
      <c r="AI275" s="3"/>
      <c r="AK275" s="1">
        <f ca="1">IF(Table2[[#This Row],[Field of Work]]="Teaching",1,0)</f>
        <v>0</v>
      </c>
      <c r="AL275" s="2">
        <f ca="1">IF(Table2[[#This Row],[Field of Work]]="Agriculture",1,0)</f>
        <v>1</v>
      </c>
      <c r="AM275" s="2">
        <f ca="1">IF(Table2[[#This Row],[Field of Work]]="IT",1,0)</f>
        <v>0</v>
      </c>
      <c r="AN275" s="2">
        <f ca="1">IF(Table2[[#This Row],[Field of Work]]="Construction",1,0)</f>
        <v>0</v>
      </c>
      <c r="AO275" s="2">
        <f ca="1">IF(Table2[[#This Row],[Field of Work]]="Health",1,0)</f>
        <v>0</v>
      </c>
      <c r="AP275" s="2">
        <f ca="1">IF(Table2[[#This Row],[Field of Work]]="General work",1,0)</f>
        <v>0</v>
      </c>
      <c r="AQ275" s="2"/>
      <c r="AR275" s="2"/>
      <c r="AS275" s="2"/>
      <c r="AT275" s="2"/>
      <c r="AU275" s="2"/>
      <c r="AV275" s="3"/>
      <c r="AW275" s="10">
        <f ca="1">IF(Table2[[#This Row],[Residence]]="East Legon",1,0)</f>
        <v>0</v>
      </c>
      <c r="AX275" s="8">
        <f ca="1">IF(Table2[[#This Row],[Residence]]="Trasaco",1,0)</f>
        <v>1</v>
      </c>
      <c r="AY275" s="2">
        <f ca="1">IF(Table2[[#This Row],[Residence]]="North Legon",1,0)</f>
        <v>0</v>
      </c>
      <c r="AZ275" s="2">
        <f ca="1">IF(Table2[[#This Row],[Residence]]="Tema",1,0)</f>
        <v>0</v>
      </c>
      <c r="BA275" s="2">
        <f ca="1">IF(Table2[[#This Row],[Residence]]="Spintex",1,0)</f>
        <v>0</v>
      </c>
      <c r="BB275" s="2">
        <f ca="1">IF(Table2[[#This Row],[Residence]]="Airport Hills",1,0)</f>
        <v>0</v>
      </c>
      <c r="BC275" s="2">
        <f ca="1">IF(Table2[[#This Row],[Residence]]="Oyarifa",1,0)</f>
        <v>0</v>
      </c>
      <c r="BD275" s="2">
        <f ca="1">IF(Table2[[#This Row],[Residence]]="Prampram",1,0)</f>
        <v>0</v>
      </c>
      <c r="BE275" s="2">
        <f ca="1">IF(Table2[[#This Row],[Residence]]="Tse-Addo",1,0)</f>
        <v>0</v>
      </c>
      <c r="BF275" s="2">
        <f ca="1">IF(Table2[[#This Row],[Residence]]="Osu",1,0)</f>
        <v>0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3"/>
      <c r="BR275" s="20">
        <f ca="1">Table2[[#This Row],[Cars Value]]/Table2[[#This Row],[Cars]]</f>
        <v>240.65893494393421</v>
      </c>
      <c r="BS275" s="3"/>
      <c r="BT275" s="1">
        <f ca="1">IF(Table2[[#This Row],[Value of Debts]]&gt;$BU$6,1,0)</f>
        <v>1</v>
      </c>
      <c r="BU275" s="2"/>
      <c r="BV275" s="2"/>
      <c r="BW275" s="3"/>
    </row>
    <row r="276" spans="1:75" x14ac:dyDescent="0.25">
      <c r="A276">
        <f t="shared" ca="1" si="83"/>
        <v>1</v>
      </c>
      <c r="B276" t="str">
        <f t="shared" ca="1" si="84"/>
        <v>Male</v>
      </c>
      <c r="C276">
        <f t="shared" ca="1" si="85"/>
        <v>33</v>
      </c>
      <c r="D276">
        <f t="shared" ca="1" si="86"/>
        <v>5</v>
      </c>
      <c r="E276" t="str">
        <f ca="1">_xll.XLOOKUP(D276,$Y$8:$Y$13,$Z$8:$Z$13)</f>
        <v>General work</v>
      </c>
      <c r="F276">
        <f t="shared" ca="1" si="87"/>
        <v>4</v>
      </c>
      <c r="G276" t="str">
        <f ca="1">_xll.XLOOKUP(F276,$AA$8:$AA$12,$AB$8:$AB$12)</f>
        <v>Techical</v>
      </c>
      <c r="H276">
        <f t="shared" ca="1" si="81"/>
        <v>4</v>
      </c>
      <c r="I276">
        <f t="shared" ca="1" si="82"/>
        <v>2</v>
      </c>
      <c r="J276">
        <f t="shared" ca="1" si="88"/>
        <v>64009</v>
      </c>
      <c r="K276">
        <f t="shared" ca="1" si="89"/>
        <v>10</v>
      </c>
      <c r="L276" t="str">
        <f ca="1">_xll.XLOOKUP(K276,$AC$8:$AC$17,$AD$8:$AD$17)</f>
        <v>Osu</v>
      </c>
      <c r="M276">
        <f t="shared" ca="1" si="92"/>
        <v>256036</v>
      </c>
      <c r="N276" s="7">
        <f t="shared" ca="1" si="90"/>
        <v>150289.0133829698</v>
      </c>
      <c r="O276" s="7">
        <f t="shared" ca="1" si="93"/>
        <v>109504.08088490975</v>
      </c>
      <c r="P276">
        <f t="shared" ca="1" si="91"/>
        <v>49081</v>
      </c>
      <c r="Q276" s="7">
        <f t="shared" ca="1" si="94"/>
        <v>107625.97869759251</v>
      </c>
      <c r="R276">
        <f t="shared" ca="1" si="95"/>
        <v>75282.056626324498</v>
      </c>
      <c r="S276" s="7">
        <f t="shared" ca="1" si="96"/>
        <v>440822.13751123421</v>
      </c>
      <c r="T276" s="7">
        <f t="shared" ca="1" si="97"/>
        <v>306995.99208056228</v>
      </c>
      <c r="U276" s="7">
        <f t="shared" ca="1" si="98"/>
        <v>133826.14543067192</v>
      </c>
      <c r="X276" s="1"/>
      <c r="Y276" s="2"/>
      <c r="Z276" s="2"/>
      <c r="AA276" s="2"/>
      <c r="AB276" s="2"/>
      <c r="AC276" s="2"/>
      <c r="AD276" s="2"/>
      <c r="AE276" s="2">
        <f ca="1">IF(Table2[[#This Row],[Gender]]="Male",1,0)</f>
        <v>1</v>
      </c>
      <c r="AF276" s="2">
        <f ca="1">IF(Table2[[#This Row],[Gender]]="Female",1,0)</f>
        <v>0</v>
      </c>
      <c r="AG276" s="2"/>
      <c r="AH276" s="2"/>
      <c r="AI276" s="3"/>
      <c r="AK276" s="1">
        <f ca="1">IF(Table2[[#This Row],[Field of Work]]="Teaching",1,0)</f>
        <v>0</v>
      </c>
      <c r="AL276" s="2">
        <f ca="1">IF(Table2[[#This Row],[Field of Work]]="Agriculture",1,0)</f>
        <v>0</v>
      </c>
      <c r="AM276" s="2">
        <f ca="1">IF(Table2[[#This Row],[Field of Work]]="IT",1,0)</f>
        <v>0</v>
      </c>
      <c r="AN276" s="2">
        <f ca="1">IF(Table2[[#This Row],[Field of Work]]="Construction",1,0)</f>
        <v>0</v>
      </c>
      <c r="AO276" s="2">
        <f ca="1">IF(Table2[[#This Row],[Field of Work]]="Health",1,0)</f>
        <v>0</v>
      </c>
      <c r="AP276" s="2">
        <f ca="1">IF(Table2[[#This Row],[Field of Work]]="General work",1,0)</f>
        <v>1</v>
      </c>
      <c r="AQ276" s="2"/>
      <c r="AR276" s="2"/>
      <c r="AS276" s="2"/>
      <c r="AT276" s="2"/>
      <c r="AU276" s="2"/>
      <c r="AV276" s="3"/>
      <c r="AW276" s="10">
        <f ca="1">IF(Table2[[#This Row],[Residence]]="East Legon",1,0)</f>
        <v>0</v>
      </c>
      <c r="AX276" s="8">
        <f ca="1">IF(Table2[[#This Row],[Residence]]="Trasaco",1,0)</f>
        <v>0</v>
      </c>
      <c r="AY276" s="2">
        <f ca="1">IF(Table2[[#This Row],[Residence]]="North Legon",1,0)</f>
        <v>0</v>
      </c>
      <c r="AZ276" s="2">
        <f ca="1">IF(Table2[[#This Row],[Residence]]="Tema",1,0)</f>
        <v>0</v>
      </c>
      <c r="BA276" s="2">
        <f ca="1">IF(Table2[[#This Row],[Residence]]="Spintex",1,0)</f>
        <v>0</v>
      </c>
      <c r="BB276" s="2">
        <f ca="1">IF(Table2[[#This Row],[Residence]]="Airport Hills",1,0)</f>
        <v>0</v>
      </c>
      <c r="BC276" s="2">
        <f ca="1">IF(Table2[[#This Row],[Residence]]="Oyarifa",1,0)</f>
        <v>0</v>
      </c>
      <c r="BD276" s="2">
        <f ca="1">IF(Table2[[#This Row],[Residence]]="Prampram",1,0)</f>
        <v>0</v>
      </c>
      <c r="BE276" s="2">
        <f ca="1">IF(Table2[[#This Row],[Residence]]="Tse-Addo",1,0)</f>
        <v>0</v>
      </c>
      <c r="BF276" s="2">
        <f ca="1">IF(Table2[[#This Row],[Residence]]="Osu",1,0)</f>
        <v>1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3"/>
      <c r="BR276" s="20">
        <f ca="1">Table2[[#This Row],[Cars Value]]/Table2[[#This Row],[Cars]]</f>
        <v>54752.040442454876</v>
      </c>
      <c r="BS276" s="3"/>
      <c r="BT276" s="1">
        <f ca="1">IF(Table2[[#This Row],[Value of Debts]]&gt;$BU$6,1,0)</f>
        <v>1</v>
      </c>
      <c r="BU276" s="2"/>
      <c r="BV276" s="2"/>
      <c r="BW276" s="3"/>
    </row>
    <row r="277" spans="1:75" x14ac:dyDescent="0.25">
      <c r="A277">
        <f t="shared" ca="1" si="83"/>
        <v>2</v>
      </c>
      <c r="B277" t="str">
        <f t="shared" ca="1" si="84"/>
        <v>Female</v>
      </c>
      <c r="C277">
        <f t="shared" ca="1" si="85"/>
        <v>28</v>
      </c>
      <c r="D277">
        <f t="shared" ca="1" si="86"/>
        <v>6</v>
      </c>
      <c r="E277" t="str">
        <f ca="1">_xll.XLOOKUP(D277,$Y$8:$Y$13,$Z$8:$Z$13)</f>
        <v>Agriculture</v>
      </c>
      <c r="F277">
        <f t="shared" ca="1" si="87"/>
        <v>2</v>
      </c>
      <c r="G277" t="str">
        <f ca="1">_xll.XLOOKUP(F277,$AA$8:$AA$12,$AB$8:$AB$12)</f>
        <v>College</v>
      </c>
      <c r="H277">
        <f t="shared" ca="1" si="81"/>
        <v>3</v>
      </c>
      <c r="I277">
        <f t="shared" ca="1" si="82"/>
        <v>2</v>
      </c>
      <c r="J277">
        <f t="shared" ca="1" si="88"/>
        <v>25462</v>
      </c>
      <c r="K277">
        <f t="shared" ca="1" si="89"/>
        <v>9</v>
      </c>
      <c r="L277" t="str">
        <f ca="1">_xll.XLOOKUP(K277,$AC$8:$AC$17,$AD$8:$AD$17)</f>
        <v>Prampram</v>
      </c>
      <c r="M277">
        <f t="shared" ca="1" si="92"/>
        <v>76386</v>
      </c>
      <c r="N277" s="7">
        <f t="shared" ca="1" si="90"/>
        <v>9951.9883992048217</v>
      </c>
      <c r="O277" s="7">
        <f t="shared" ca="1" si="93"/>
        <v>6687.8398866965854</v>
      </c>
      <c r="P277">
        <f t="shared" ca="1" si="91"/>
        <v>2304</v>
      </c>
      <c r="Q277" s="7">
        <f t="shared" ca="1" si="94"/>
        <v>17857.301698615451</v>
      </c>
      <c r="R277">
        <f t="shared" ca="1" si="95"/>
        <v>18713.719733222446</v>
      </c>
      <c r="S277" s="7">
        <f t="shared" ca="1" si="96"/>
        <v>101787.55961991903</v>
      </c>
      <c r="T277" s="7">
        <f t="shared" ca="1" si="97"/>
        <v>30113.290097820274</v>
      </c>
      <c r="U277" s="7">
        <f t="shared" ca="1" si="98"/>
        <v>71674.269522098766</v>
      </c>
      <c r="X277" s="1"/>
      <c r="Y277" s="2"/>
      <c r="Z277" s="2"/>
      <c r="AA277" s="2"/>
      <c r="AB277" s="2"/>
      <c r="AC277" s="2"/>
      <c r="AD277" s="2"/>
      <c r="AE277" s="2">
        <f ca="1">IF(Table2[[#This Row],[Gender]]="Male",1,0)</f>
        <v>0</v>
      </c>
      <c r="AF277" s="2">
        <f ca="1">IF(Table2[[#This Row],[Gender]]="Female",1,0)</f>
        <v>1</v>
      </c>
      <c r="AG277" s="2"/>
      <c r="AH277" s="2"/>
      <c r="AI277" s="3"/>
      <c r="AK277" s="1">
        <f ca="1">IF(Table2[[#This Row],[Field of Work]]="Teaching",1,0)</f>
        <v>0</v>
      </c>
      <c r="AL277" s="2">
        <f ca="1">IF(Table2[[#This Row],[Field of Work]]="Agriculture",1,0)</f>
        <v>1</v>
      </c>
      <c r="AM277" s="2">
        <f ca="1">IF(Table2[[#This Row],[Field of Work]]="IT",1,0)</f>
        <v>0</v>
      </c>
      <c r="AN277" s="2">
        <f ca="1">IF(Table2[[#This Row],[Field of Work]]="Construction",1,0)</f>
        <v>0</v>
      </c>
      <c r="AO277" s="2">
        <f ca="1">IF(Table2[[#This Row],[Field of Work]]="Health",1,0)</f>
        <v>0</v>
      </c>
      <c r="AP277" s="2">
        <f ca="1">IF(Table2[[#This Row],[Field of Work]]="General work",1,0)</f>
        <v>0</v>
      </c>
      <c r="AQ277" s="2"/>
      <c r="AR277" s="2"/>
      <c r="AS277" s="2"/>
      <c r="AT277" s="2"/>
      <c r="AU277" s="2"/>
      <c r="AV277" s="3"/>
      <c r="AW277" s="10">
        <f ca="1">IF(Table2[[#This Row],[Residence]]="East Legon",1,0)</f>
        <v>0</v>
      </c>
      <c r="AX277" s="8">
        <f ca="1">IF(Table2[[#This Row],[Residence]]="Trasaco",1,0)</f>
        <v>0</v>
      </c>
      <c r="AY277" s="2">
        <f ca="1">IF(Table2[[#This Row],[Residence]]="North Legon",1,0)</f>
        <v>0</v>
      </c>
      <c r="AZ277" s="2">
        <f ca="1">IF(Table2[[#This Row],[Residence]]="Tema",1,0)</f>
        <v>0</v>
      </c>
      <c r="BA277" s="2">
        <f ca="1">IF(Table2[[#This Row],[Residence]]="Spintex",1,0)</f>
        <v>0</v>
      </c>
      <c r="BB277" s="2">
        <f ca="1">IF(Table2[[#This Row],[Residence]]="Airport Hills",1,0)</f>
        <v>0</v>
      </c>
      <c r="BC277" s="2">
        <f ca="1">IF(Table2[[#This Row],[Residence]]="Oyarifa",1,0)</f>
        <v>0</v>
      </c>
      <c r="BD277" s="2">
        <f ca="1">IF(Table2[[#This Row],[Residence]]="Prampram",1,0)</f>
        <v>1</v>
      </c>
      <c r="BE277" s="2">
        <f ca="1">IF(Table2[[#This Row],[Residence]]="Tse-Addo",1,0)</f>
        <v>0</v>
      </c>
      <c r="BF277" s="2">
        <f ca="1">IF(Table2[[#This Row],[Residence]]="Osu",1,0)</f>
        <v>0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3"/>
      <c r="BR277" s="20">
        <f ca="1">Table2[[#This Row],[Cars Value]]/Table2[[#This Row],[Cars]]</f>
        <v>3343.9199433482927</v>
      </c>
      <c r="BS277" s="3"/>
      <c r="BT277" s="1">
        <f ca="1">IF(Table2[[#This Row],[Value of Debts]]&gt;$BU$6,1,0)</f>
        <v>0</v>
      </c>
      <c r="BU277" s="2"/>
      <c r="BV277" s="2"/>
      <c r="BW277" s="3"/>
    </row>
    <row r="278" spans="1:75" x14ac:dyDescent="0.25">
      <c r="A278">
        <f t="shared" ca="1" si="83"/>
        <v>2</v>
      </c>
      <c r="B278" t="str">
        <f t="shared" ca="1" si="84"/>
        <v>Female</v>
      </c>
      <c r="C278">
        <f t="shared" ca="1" si="85"/>
        <v>28</v>
      </c>
      <c r="D278">
        <f t="shared" ca="1" si="86"/>
        <v>3</v>
      </c>
      <c r="E278" t="str">
        <f ca="1">_xll.XLOOKUP(D278,$Y$8:$Y$13,$Z$8:$Z$13)</f>
        <v>Teaching</v>
      </c>
      <c r="F278">
        <f t="shared" ca="1" si="87"/>
        <v>5</v>
      </c>
      <c r="G278" t="str">
        <f ca="1">_xll.XLOOKUP(F278,$AA$8:$AA$12,$AB$8:$AB$12)</f>
        <v>Other</v>
      </c>
      <c r="H278">
        <f t="shared" ca="1" si="81"/>
        <v>0</v>
      </c>
      <c r="I278">
        <f t="shared" ca="1" si="82"/>
        <v>2</v>
      </c>
      <c r="J278">
        <f t="shared" ca="1" si="88"/>
        <v>34725</v>
      </c>
      <c r="K278">
        <f t="shared" ca="1" si="89"/>
        <v>5</v>
      </c>
      <c r="L278" t="str">
        <f ca="1">_xll.XLOOKUP(K278,$AC$8:$AC$17,$AD$8:$AD$17)</f>
        <v>Airport Hills</v>
      </c>
      <c r="M278">
        <f t="shared" ca="1" si="92"/>
        <v>104175</v>
      </c>
      <c r="N278" s="7">
        <f t="shared" ca="1" si="90"/>
        <v>76977.746872687145</v>
      </c>
      <c r="O278" s="7">
        <f t="shared" ca="1" si="93"/>
        <v>3988.8643707372053</v>
      </c>
      <c r="P278">
        <f t="shared" ca="1" si="91"/>
        <v>1119</v>
      </c>
      <c r="Q278" s="7">
        <f t="shared" ca="1" si="94"/>
        <v>67439.992268189992</v>
      </c>
      <c r="R278">
        <f t="shared" ca="1" si="95"/>
        <v>11896.409073404962</v>
      </c>
      <c r="S278" s="7">
        <f t="shared" ca="1" si="96"/>
        <v>120060.27344414218</v>
      </c>
      <c r="T278" s="7">
        <f t="shared" ca="1" si="97"/>
        <v>145536.73914087715</v>
      </c>
      <c r="U278" s="7">
        <f t="shared" ca="1" si="98"/>
        <v>-25476.465696734973</v>
      </c>
      <c r="X278" s="1"/>
      <c r="Y278" s="2"/>
      <c r="Z278" s="2"/>
      <c r="AA278" s="2"/>
      <c r="AB278" s="2"/>
      <c r="AC278" s="2"/>
      <c r="AD278" s="2"/>
      <c r="AE278" s="2">
        <f ca="1">IF(Table2[[#This Row],[Gender]]="Male",1,0)</f>
        <v>0</v>
      </c>
      <c r="AF278" s="2">
        <f ca="1">IF(Table2[[#This Row],[Gender]]="Female",1,0)</f>
        <v>1</v>
      </c>
      <c r="AG278" s="2"/>
      <c r="AH278" s="2"/>
      <c r="AI278" s="3"/>
      <c r="AK278" s="1">
        <f ca="1">IF(Table2[[#This Row],[Field of Work]]="Teaching",1,0)</f>
        <v>1</v>
      </c>
      <c r="AL278" s="2">
        <f ca="1">IF(Table2[[#This Row],[Field of Work]]="Agriculture",1,0)</f>
        <v>0</v>
      </c>
      <c r="AM278" s="2">
        <f ca="1">IF(Table2[[#This Row],[Field of Work]]="IT",1,0)</f>
        <v>0</v>
      </c>
      <c r="AN278" s="2">
        <f ca="1">IF(Table2[[#This Row],[Field of Work]]="Construction",1,0)</f>
        <v>0</v>
      </c>
      <c r="AO278" s="2">
        <f ca="1">IF(Table2[[#This Row],[Field of Work]]="Health",1,0)</f>
        <v>0</v>
      </c>
      <c r="AP278" s="2">
        <f ca="1">IF(Table2[[#This Row],[Field of Work]]="General work",1,0)</f>
        <v>0</v>
      </c>
      <c r="AQ278" s="2"/>
      <c r="AR278" s="2"/>
      <c r="AS278" s="2"/>
      <c r="AT278" s="2"/>
      <c r="AU278" s="2"/>
      <c r="AV278" s="3"/>
      <c r="AW278" s="10">
        <f ca="1">IF(Table2[[#This Row],[Residence]]="East Legon",1,0)</f>
        <v>0</v>
      </c>
      <c r="AX278" s="8">
        <f ca="1">IF(Table2[[#This Row],[Residence]]="Trasaco",1,0)</f>
        <v>0</v>
      </c>
      <c r="AY278" s="2">
        <f ca="1">IF(Table2[[#This Row],[Residence]]="North Legon",1,0)</f>
        <v>0</v>
      </c>
      <c r="AZ278" s="2">
        <f ca="1">IF(Table2[[#This Row],[Residence]]="Tema",1,0)</f>
        <v>0</v>
      </c>
      <c r="BA278" s="2">
        <f ca="1">IF(Table2[[#This Row],[Residence]]="Spintex",1,0)</f>
        <v>0</v>
      </c>
      <c r="BB278" s="2">
        <f ca="1">IF(Table2[[#This Row],[Residence]]="Airport Hills",1,0)</f>
        <v>1</v>
      </c>
      <c r="BC278" s="2">
        <f ca="1">IF(Table2[[#This Row],[Residence]]="Oyarifa",1,0)</f>
        <v>0</v>
      </c>
      <c r="BD278" s="2">
        <f ca="1">IF(Table2[[#This Row],[Residence]]="Prampram",1,0)</f>
        <v>0</v>
      </c>
      <c r="BE278" s="2">
        <f ca="1">IF(Table2[[#This Row],[Residence]]="Tse-Addo",1,0)</f>
        <v>0</v>
      </c>
      <c r="BF278" s="2">
        <f ca="1">IF(Table2[[#This Row],[Residence]]="Osu",1,0)</f>
        <v>0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3"/>
      <c r="BR278" s="20">
        <f ca="1">Table2[[#This Row],[Cars Value]]/Table2[[#This Row],[Cars]]</f>
        <v>1994.4321853686026</v>
      </c>
      <c r="BS278" s="3"/>
      <c r="BT278" s="1">
        <f ca="1">IF(Table2[[#This Row],[Value of Debts]]&gt;$BU$6,1,0)</f>
        <v>1</v>
      </c>
      <c r="BU278" s="2"/>
      <c r="BV278" s="2"/>
      <c r="BW278" s="3"/>
    </row>
    <row r="279" spans="1:75" x14ac:dyDescent="0.25">
      <c r="A279">
        <f t="shared" ca="1" si="83"/>
        <v>2</v>
      </c>
      <c r="B279" t="str">
        <f t="shared" ca="1" si="84"/>
        <v>Female</v>
      </c>
      <c r="C279">
        <f t="shared" ca="1" si="85"/>
        <v>27</v>
      </c>
      <c r="D279">
        <f t="shared" ca="1" si="86"/>
        <v>6</v>
      </c>
      <c r="E279" t="str">
        <f ca="1">_xll.XLOOKUP(D279,$Y$8:$Y$13,$Z$8:$Z$13)</f>
        <v>Agriculture</v>
      </c>
      <c r="F279">
        <f t="shared" ca="1" si="87"/>
        <v>5</v>
      </c>
      <c r="G279" t="str">
        <f ca="1">_xll.XLOOKUP(F279,$AA$8:$AA$12,$AB$8:$AB$12)</f>
        <v>Other</v>
      </c>
      <c r="H279">
        <f t="shared" ca="1" si="81"/>
        <v>4</v>
      </c>
      <c r="I279">
        <f t="shared" ca="1" si="82"/>
        <v>1</v>
      </c>
      <c r="J279">
        <f t="shared" ca="1" si="88"/>
        <v>26365</v>
      </c>
      <c r="K279">
        <f t="shared" ca="1" si="89"/>
        <v>8</v>
      </c>
      <c r="L279" t="str">
        <f ca="1">_xll.XLOOKUP(K279,$AC$8:$AC$17,$AD$8:$AD$17)</f>
        <v>Oyarifa</v>
      </c>
      <c r="M279">
        <f t="shared" ca="1" si="92"/>
        <v>131825</v>
      </c>
      <c r="N279" s="7">
        <f t="shared" ca="1" si="90"/>
        <v>94334.861734746286</v>
      </c>
      <c r="O279" s="7">
        <f t="shared" ca="1" si="93"/>
        <v>10565.331903046745</v>
      </c>
      <c r="P279">
        <f t="shared" ca="1" si="91"/>
        <v>4229</v>
      </c>
      <c r="Q279" s="7">
        <f t="shared" ca="1" si="94"/>
        <v>41842.654395608195</v>
      </c>
      <c r="R279">
        <f t="shared" ca="1" si="95"/>
        <v>36992.074034005542</v>
      </c>
      <c r="S279" s="7">
        <f t="shared" ca="1" si="96"/>
        <v>179382.4059370523</v>
      </c>
      <c r="T279" s="7">
        <f t="shared" ca="1" si="97"/>
        <v>140406.51613035449</v>
      </c>
      <c r="U279" s="7">
        <f t="shared" ca="1" si="98"/>
        <v>38975.889806697814</v>
      </c>
      <c r="X279" s="1"/>
      <c r="Y279" s="2"/>
      <c r="Z279" s="2"/>
      <c r="AA279" s="2"/>
      <c r="AB279" s="2"/>
      <c r="AC279" s="2"/>
      <c r="AD279" s="2"/>
      <c r="AE279" s="2">
        <f ca="1">IF(Table2[[#This Row],[Gender]]="Male",1,0)</f>
        <v>0</v>
      </c>
      <c r="AF279" s="2">
        <f ca="1">IF(Table2[[#This Row],[Gender]]="Female",1,0)</f>
        <v>1</v>
      </c>
      <c r="AG279" s="2"/>
      <c r="AH279" s="2"/>
      <c r="AI279" s="3"/>
      <c r="AK279" s="1">
        <f ca="1">IF(Table2[[#This Row],[Field of Work]]="Teaching",1,0)</f>
        <v>0</v>
      </c>
      <c r="AL279" s="2">
        <f ca="1">IF(Table2[[#This Row],[Field of Work]]="Agriculture",1,0)</f>
        <v>1</v>
      </c>
      <c r="AM279" s="2">
        <f ca="1">IF(Table2[[#This Row],[Field of Work]]="IT",1,0)</f>
        <v>0</v>
      </c>
      <c r="AN279" s="2">
        <f ca="1">IF(Table2[[#This Row],[Field of Work]]="Construction",1,0)</f>
        <v>0</v>
      </c>
      <c r="AO279" s="2">
        <f ca="1">IF(Table2[[#This Row],[Field of Work]]="Health",1,0)</f>
        <v>0</v>
      </c>
      <c r="AP279" s="2">
        <f ca="1">IF(Table2[[#This Row],[Field of Work]]="General work",1,0)</f>
        <v>0</v>
      </c>
      <c r="AQ279" s="2"/>
      <c r="AR279" s="2"/>
      <c r="AS279" s="2"/>
      <c r="AT279" s="2"/>
      <c r="AU279" s="2"/>
      <c r="AV279" s="3"/>
      <c r="AW279" s="10">
        <f ca="1">IF(Table2[[#This Row],[Residence]]="East Legon",1,0)</f>
        <v>0</v>
      </c>
      <c r="AX279" s="8">
        <f ca="1">IF(Table2[[#This Row],[Residence]]="Trasaco",1,0)</f>
        <v>0</v>
      </c>
      <c r="AY279" s="2">
        <f ca="1">IF(Table2[[#This Row],[Residence]]="North Legon",1,0)</f>
        <v>0</v>
      </c>
      <c r="AZ279" s="2">
        <f ca="1">IF(Table2[[#This Row],[Residence]]="Tema",1,0)</f>
        <v>0</v>
      </c>
      <c r="BA279" s="2">
        <f ca="1">IF(Table2[[#This Row],[Residence]]="Spintex",1,0)</f>
        <v>0</v>
      </c>
      <c r="BB279" s="2">
        <f ca="1">IF(Table2[[#This Row],[Residence]]="Airport Hills",1,0)</f>
        <v>0</v>
      </c>
      <c r="BC279" s="2">
        <f ca="1">IF(Table2[[#This Row],[Residence]]="Oyarifa",1,0)</f>
        <v>1</v>
      </c>
      <c r="BD279" s="2">
        <f ca="1">IF(Table2[[#This Row],[Residence]]="Prampram",1,0)</f>
        <v>0</v>
      </c>
      <c r="BE279" s="2">
        <f ca="1">IF(Table2[[#This Row],[Residence]]="Tse-Addo",1,0)</f>
        <v>0</v>
      </c>
      <c r="BF279" s="2">
        <f ca="1">IF(Table2[[#This Row],[Residence]]="Osu",1,0)</f>
        <v>0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3"/>
      <c r="BR279" s="20">
        <f ca="1">Table2[[#This Row],[Cars Value]]/Table2[[#This Row],[Cars]]</f>
        <v>10565.331903046745</v>
      </c>
      <c r="BS279" s="3"/>
      <c r="BT279" s="1">
        <f ca="1">IF(Table2[[#This Row],[Value of Debts]]&gt;$BU$6,1,0)</f>
        <v>1</v>
      </c>
      <c r="BU279" s="2"/>
      <c r="BV279" s="2"/>
      <c r="BW279" s="3"/>
    </row>
    <row r="280" spans="1:75" x14ac:dyDescent="0.25">
      <c r="A280">
        <f t="shared" ca="1" si="83"/>
        <v>1</v>
      </c>
      <c r="B280" t="str">
        <f t="shared" ca="1" si="84"/>
        <v>Male</v>
      </c>
      <c r="C280">
        <f t="shared" ca="1" si="85"/>
        <v>50</v>
      </c>
      <c r="D280">
        <f t="shared" ca="1" si="86"/>
        <v>5</v>
      </c>
      <c r="E280" t="str">
        <f ca="1">_xll.XLOOKUP(D280,$Y$8:$Y$13,$Z$8:$Z$13)</f>
        <v>General work</v>
      </c>
      <c r="F280">
        <f t="shared" ca="1" si="87"/>
        <v>3</v>
      </c>
      <c r="G280" t="str">
        <f ca="1">_xll.XLOOKUP(F280,$AA$8:$AA$12,$AB$8:$AB$12)</f>
        <v>University</v>
      </c>
      <c r="H280">
        <f t="shared" ref="H280:H343" ca="1" si="99">RANDBETWEEN(0,4)</f>
        <v>1</v>
      </c>
      <c r="I280">
        <f t="shared" ca="1" si="82"/>
        <v>4</v>
      </c>
      <c r="J280">
        <f t="shared" ca="1" si="88"/>
        <v>25023</v>
      </c>
      <c r="K280">
        <f t="shared" ca="1" si="89"/>
        <v>7</v>
      </c>
      <c r="L280" t="str">
        <f ca="1">_xll.XLOOKUP(K280,$AC$8:$AC$17,$AD$8:$AD$17)</f>
        <v>Tema</v>
      </c>
      <c r="M280">
        <f t="shared" ca="1" si="92"/>
        <v>150138</v>
      </c>
      <c r="N280" s="7">
        <f t="shared" ca="1" si="90"/>
        <v>115633.10436068512</v>
      </c>
      <c r="O280" s="7">
        <f t="shared" ca="1" si="93"/>
        <v>32198.544295868342</v>
      </c>
      <c r="P280">
        <f t="shared" ca="1" si="91"/>
        <v>14819</v>
      </c>
      <c r="Q280" s="7">
        <f t="shared" ca="1" si="94"/>
        <v>28433.182810913804</v>
      </c>
      <c r="R280">
        <f t="shared" ca="1" si="95"/>
        <v>5773.7026001539971</v>
      </c>
      <c r="S280" s="7">
        <f t="shared" ca="1" si="96"/>
        <v>188110.24689602235</v>
      </c>
      <c r="T280" s="7">
        <f t="shared" ca="1" si="97"/>
        <v>158885.28717159893</v>
      </c>
      <c r="U280" s="7">
        <f t="shared" ca="1" si="98"/>
        <v>29224.959724423417</v>
      </c>
      <c r="X280" s="1"/>
      <c r="Y280" s="2"/>
      <c r="Z280" s="2"/>
      <c r="AA280" s="2"/>
      <c r="AB280" s="2"/>
      <c r="AC280" s="2"/>
      <c r="AD280" s="2"/>
      <c r="AE280" s="2">
        <f ca="1">IF(Table2[[#This Row],[Gender]]="Male",1,0)</f>
        <v>1</v>
      </c>
      <c r="AF280" s="2">
        <f ca="1">IF(Table2[[#This Row],[Gender]]="Female",1,0)</f>
        <v>0</v>
      </c>
      <c r="AG280" s="2"/>
      <c r="AH280" s="2"/>
      <c r="AI280" s="3"/>
      <c r="AK280" s="1">
        <f ca="1">IF(Table2[[#This Row],[Field of Work]]="Teaching",1,0)</f>
        <v>0</v>
      </c>
      <c r="AL280" s="2">
        <f ca="1">IF(Table2[[#This Row],[Field of Work]]="Agriculture",1,0)</f>
        <v>0</v>
      </c>
      <c r="AM280" s="2">
        <f ca="1">IF(Table2[[#This Row],[Field of Work]]="IT",1,0)</f>
        <v>0</v>
      </c>
      <c r="AN280" s="2">
        <f ca="1">IF(Table2[[#This Row],[Field of Work]]="Construction",1,0)</f>
        <v>0</v>
      </c>
      <c r="AO280" s="2">
        <f ca="1">IF(Table2[[#This Row],[Field of Work]]="Health",1,0)</f>
        <v>0</v>
      </c>
      <c r="AP280" s="2">
        <f ca="1">IF(Table2[[#This Row],[Field of Work]]="General work",1,0)</f>
        <v>1</v>
      </c>
      <c r="AQ280" s="2"/>
      <c r="AR280" s="2"/>
      <c r="AS280" s="2"/>
      <c r="AT280" s="2"/>
      <c r="AU280" s="2"/>
      <c r="AV280" s="3"/>
      <c r="AW280" s="10">
        <f ca="1">IF(Table2[[#This Row],[Residence]]="East Legon",1,0)</f>
        <v>0</v>
      </c>
      <c r="AX280" s="8">
        <f ca="1">IF(Table2[[#This Row],[Residence]]="Trasaco",1,0)</f>
        <v>0</v>
      </c>
      <c r="AY280" s="2">
        <f ca="1">IF(Table2[[#This Row],[Residence]]="North Legon",1,0)</f>
        <v>0</v>
      </c>
      <c r="AZ280" s="2">
        <f ca="1">IF(Table2[[#This Row],[Residence]]="Tema",1,0)</f>
        <v>1</v>
      </c>
      <c r="BA280" s="2">
        <f ca="1">IF(Table2[[#This Row],[Residence]]="Spintex",1,0)</f>
        <v>0</v>
      </c>
      <c r="BB280" s="2">
        <f ca="1">IF(Table2[[#This Row],[Residence]]="Airport Hills",1,0)</f>
        <v>0</v>
      </c>
      <c r="BC280" s="2">
        <f ca="1">IF(Table2[[#This Row],[Residence]]="Oyarifa",1,0)</f>
        <v>0</v>
      </c>
      <c r="BD280" s="2">
        <f ca="1">IF(Table2[[#This Row],[Residence]]="Prampram",1,0)</f>
        <v>0</v>
      </c>
      <c r="BE280" s="2">
        <f ca="1">IF(Table2[[#This Row],[Residence]]="Tse-Addo",1,0)</f>
        <v>0</v>
      </c>
      <c r="BF280" s="2">
        <f ca="1">IF(Table2[[#This Row],[Residence]]="Osu",1,0)</f>
        <v>0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3"/>
      <c r="BR280" s="20">
        <f ca="1">Table2[[#This Row],[Cars Value]]/Table2[[#This Row],[Cars]]</f>
        <v>8049.6360739670854</v>
      </c>
      <c r="BS280" s="3"/>
      <c r="BT280" s="1">
        <f ca="1">IF(Table2[[#This Row],[Value of Debts]]&gt;$BU$6,1,0)</f>
        <v>1</v>
      </c>
      <c r="BU280" s="2"/>
      <c r="BV280" s="2"/>
      <c r="BW280" s="3"/>
    </row>
    <row r="281" spans="1:75" x14ac:dyDescent="0.25">
      <c r="A281">
        <f t="shared" ca="1" si="83"/>
        <v>1</v>
      </c>
      <c r="B281" t="str">
        <f t="shared" ca="1" si="84"/>
        <v>Male</v>
      </c>
      <c r="C281">
        <f t="shared" ca="1" si="85"/>
        <v>50</v>
      </c>
      <c r="D281">
        <f t="shared" ca="1" si="86"/>
        <v>3</v>
      </c>
      <c r="E281" t="str">
        <f ca="1">_xll.XLOOKUP(D281,$Y$8:$Y$13,$Z$8:$Z$13)</f>
        <v>Teaching</v>
      </c>
      <c r="F281">
        <f t="shared" ca="1" si="87"/>
        <v>3</v>
      </c>
      <c r="G281" t="str">
        <f ca="1">_xll.XLOOKUP(F281,$AA$8:$AA$12,$AB$8:$AB$12)</f>
        <v>University</v>
      </c>
      <c r="H281">
        <f t="shared" ca="1" si="99"/>
        <v>2</v>
      </c>
      <c r="I281">
        <f t="shared" ca="1" si="82"/>
        <v>2</v>
      </c>
      <c r="J281">
        <f t="shared" ca="1" si="88"/>
        <v>62996</v>
      </c>
      <c r="K281">
        <f t="shared" ca="1" si="89"/>
        <v>9</v>
      </c>
      <c r="L281" t="str">
        <f ca="1">_xll.XLOOKUP(K281,$AC$8:$AC$17,$AD$8:$AD$17)</f>
        <v>Prampram</v>
      </c>
      <c r="M281">
        <f t="shared" ca="1" si="92"/>
        <v>377976</v>
      </c>
      <c r="N281" s="7">
        <f t="shared" ca="1" si="90"/>
        <v>183461.19378542766</v>
      </c>
      <c r="O281" s="7">
        <f t="shared" ca="1" si="93"/>
        <v>29400.296949679043</v>
      </c>
      <c r="P281">
        <f t="shared" ca="1" si="91"/>
        <v>23409</v>
      </c>
      <c r="Q281" s="7">
        <f t="shared" ca="1" si="94"/>
        <v>24978.733346234381</v>
      </c>
      <c r="R281">
        <f t="shared" ca="1" si="95"/>
        <v>90992.633092242671</v>
      </c>
      <c r="S281" s="7">
        <f t="shared" ca="1" si="96"/>
        <v>498368.93004192167</v>
      </c>
      <c r="T281" s="7">
        <f t="shared" ca="1" si="97"/>
        <v>231848.92713166203</v>
      </c>
      <c r="U281" s="7">
        <f t="shared" ca="1" si="98"/>
        <v>266520.00291025965</v>
      </c>
      <c r="X281" s="1"/>
      <c r="Y281" s="2"/>
      <c r="Z281" s="2"/>
      <c r="AA281" s="2"/>
      <c r="AB281" s="2"/>
      <c r="AC281" s="2"/>
      <c r="AD281" s="2"/>
      <c r="AE281" s="2">
        <f ca="1">IF(Table2[[#This Row],[Gender]]="Male",1,0)</f>
        <v>1</v>
      </c>
      <c r="AF281" s="2">
        <f ca="1">IF(Table2[[#This Row],[Gender]]="Female",1,0)</f>
        <v>0</v>
      </c>
      <c r="AG281" s="2"/>
      <c r="AH281" s="2"/>
      <c r="AI281" s="3"/>
      <c r="AK281" s="1">
        <f ca="1">IF(Table2[[#This Row],[Field of Work]]="Teaching",1,0)</f>
        <v>1</v>
      </c>
      <c r="AL281" s="2">
        <f ca="1">IF(Table2[[#This Row],[Field of Work]]="Agriculture",1,0)</f>
        <v>0</v>
      </c>
      <c r="AM281" s="2">
        <f ca="1">IF(Table2[[#This Row],[Field of Work]]="IT",1,0)</f>
        <v>0</v>
      </c>
      <c r="AN281" s="2">
        <f ca="1">IF(Table2[[#This Row],[Field of Work]]="Construction",1,0)</f>
        <v>0</v>
      </c>
      <c r="AO281" s="2">
        <f ca="1">IF(Table2[[#This Row],[Field of Work]]="Health",1,0)</f>
        <v>0</v>
      </c>
      <c r="AP281" s="2">
        <f ca="1">IF(Table2[[#This Row],[Field of Work]]="General work",1,0)</f>
        <v>0</v>
      </c>
      <c r="AQ281" s="2"/>
      <c r="AR281" s="2"/>
      <c r="AS281" s="2"/>
      <c r="AT281" s="2"/>
      <c r="AU281" s="2"/>
      <c r="AV281" s="3"/>
      <c r="AW281" s="10">
        <f ca="1">IF(Table2[[#This Row],[Residence]]="East Legon",1,0)</f>
        <v>0</v>
      </c>
      <c r="AX281" s="8">
        <f ca="1">IF(Table2[[#This Row],[Residence]]="Trasaco",1,0)</f>
        <v>0</v>
      </c>
      <c r="AY281" s="2">
        <f ca="1">IF(Table2[[#This Row],[Residence]]="North Legon",1,0)</f>
        <v>0</v>
      </c>
      <c r="AZ281" s="2">
        <f ca="1">IF(Table2[[#This Row],[Residence]]="Tema",1,0)</f>
        <v>0</v>
      </c>
      <c r="BA281" s="2">
        <f ca="1">IF(Table2[[#This Row],[Residence]]="Spintex",1,0)</f>
        <v>0</v>
      </c>
      <c r="BB281" s="2">
        <f ca="1">IF(Table2[[#This Row],[Residence]]="Airport Hills",1,0)</f>
        <v>0</v>
      </c>
      <c r="BC281" s="2">
        <f ca="1">IF(Table2[[#This Row],[Residence]]="Oyarifa",1,0)</f>
        <v>0</v>
      </c>
      <c r="BD281" s="2">
        <f ca="1">IF(Table2[[#This Row],[Residence]]="Prampram",1,0)</f>
        <v>1</v>
      </c>
      <c r="BE281" s="2">
        <f ca="1">IF(Table2[[#This Row],[Residence]]="Tse-Addo",1,0)</f>
        <v>0</v>
      </c>
      <c r="BF281" s="2">
        <f ca="1">IF(Table2[[#This Row],[Residence]]="Osu",1,0)</f>
        <v>0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3"/>
      <c r="BR281" s="20">
        <f ca="1">Table2[[#This Row],[Cars Value]]/Table2[[#This Row],[Cars]]</f>
        <v>14700.148474839521</v>
      </c>
      <c r="BS281" s="3"/>
      <c r="BT281" s="1">
        <f ca="1">IF(Table2[[#This Row],[Value of Debts]]&gt;$BU$6,1,0)</f>
        <v>1</v>
      </c>
      <c r="BU281" s="2"/>
      <c r="BV281" s="2"/>
      <c r="BW281" s="3"/>
    </row>
    <row r="282" spans="1:75" x14ac:dyDescent="0.25">
      <c r="A282">
        <f t="shared" ca="1" si="83"/>
        <v>2</v>
      </c>
      <c r="B282" t="str">
        <f t="shared" ca="1" si="84"/>
        <v>Female</v>
      </c>
      <c r="C282">
        <f t="shared" ca="1" si="85"/>
        <v>46</v>
      </c>
      <c r="D282">
        <f t="shared" ca="1" si="86"/>
        <v>5</v>
      </c>
      <c r="E282" t="str">
        <f ca="1">_xll.XLOOKUP(D282,$Y$8:$Y$13,$Z$8:$Z$13)</f>
        <v>General work</v>
      </c>
      <c r="F282">
        <f t="shared" ca="1" si="87"/>
        <v>2</v>
      </c>
      <c r="G282" t="str">
        <f ca="1">_xll.XLOOKUP(F282,$AA$8:$AA$12,$AB$8:$AB$12)</f>
        <v>College</v>
      </c>
      <c r="H282">
        <f t="shared" ca="1" si="99"/>
        <v>1</v>
      </c>
      <c r="I282">
        <f t="shared" ca="1" si="82"/>
        <v>3</v>
      </c>
      <c r="J282">
        <f t="shared" ca="1" si="88"/>
        <v>46386</v>
      </c>
      <c r="K282">
        <f t="shared" ca="1" si="89"/>
        <v>7</v>
      </c>
      <c r="L282" t="str">
        <f ca="1">_xll.XLOOKUP(K282,$AC$8:$AC$17,$AD$8:$AD$17)</f>
        <v>Tema</v>
      </c>
      <c r="M282">
        <f t="shared" ca="1" si="92"/>
        <v>231930</v>
      </c>
      <c r="N282" s="7">
        <f t="shared" ca="1" si="90"/>
        <v>171019.07169104691</v>
      </c>
      <c r="O282" s="7">
        <f t="shared" ca="1" si="93"/>
        <v>31971.184091877218</v>
      </c>
      <c r="P282">
        <f t="shared" ca="1" si="91"/>
        <v>13693</v>
      </c>
      <c r="Q282" s="7">
        <f t="shared" ca="1" si="94"/>
        <v>75410.825823719788</v>
      </c>
      <c r="R282">
        <f t="shared" ca="1" si="95"/>
        <v>22751.151429506681</v>
      </c>
      <c r="S282" s="7">
        <f t="shared" ca="1" si="96"/>
        <v>286652.33552138385</v>
      </c>
      <c r="T282" s="7">
        <f t="shared" ca="1" si="97"/>
        <v>260122.89751476669</v>
      </c>
      <c r="U282" s="7">
        <f t="shared" ca="1" si="98"/>
        <v>26529.438006617158</v>
      </c>
      <c r="X282" s="1"/>
      <c r="Y282" s="2"/>
      <c r="Z282" s="2"/>
      <c r="AA282" s="2"/>
      <c r="AB282" s="2"/>
      <c r="AC282" s="2"/>
      <c r="AD282" s="2"/>
      <c r="AE282" s="2">
        <f ca="1">IF(Table2[[#This Row],[Gender]]="Male",1,0)</f>
        <v>0</v>
      </c>
      <c r="AF282" s="2">
        <f ca="1">IF(Table2[[#This Row],[Gender]]="Female",1,0)</f>
        <v>1</v>
      </c>
      <c r="AG282" s="2"/>
      <c r="AH282" s="2"/>
      <c r="AI282" s="3"/>
      <c r="AK282" s="1">
        <f ca="1">IF(Table2[[#This Row],[Field of Work]]="Teaching",1,0)</f>
        <v>0</v>
      </c>
      <c r="AL282" s="2">
        <f ca="1">IF(Table2[[#This Row],[Field of Work]]="Agriculture",1,0)</f>
        <v>0</v>
      </c>
      <c r="AM282" s="2">
        <f ca="1">IF(Table2[[#This Row],[Field of Work]]="IT",1,0)</f>
        <v>0</v>
      </c>
      <c r="AN282" s="2">
        <f ca="1">IF(Table2[[#This Row],[Field of Work]]="Construction",1,0)</f>
        <v>0</v>
      </c>
      <c r="AO282" s="2">
        <f ca="1">IF(Table2[[#This Row],[Field of Work]]="Health",1,0)</f>
        <v>0</v>
      </c>
      <c r="AP282" s="2">
        <f ca="1">IF(Table2[[#This Row],[Field of Work]]="General work",1,0)</f>
        <v>1</v>
      </c>
      <c r="AQ282" s="2"/>
      <c r="AR282" s="2"/>
      <c r="AS282" s="2"/>
      <c r="AT282" s="2"/>
      <c r="AU282" s="2"/>
      <c r="AV282" s="3"/>
      <c r="AW282" s="10">
        <f ca="1">IF(Table2[[#This Row],[Residence]]="East Legon",1,0)</f>
        <v>0</v>
      </c>
      <c r="AX282" s="8">
        <f ca="1">IF(Table2[[#This Row],[Residence]]="Trasaco",1,0)</f>
        <v>0</v>
      </c>
      <c r="AY282" s="2">
        <f ca="1">IF(Table2[[#This Row],[Residence]]="North Legon",1,0)</f>
        <v>0</v>
      </c>
      <c r="AZ282" s="2">
        <f ca="1">IF(Table2[[#This Row],[Residence]]="Tema",1,0)</f>
        <v>1</v>
      </c>
      <c r="BA282" s="2">
        <f ca="1">IF(Table2[[#This Row],[Residence]]="Spintex",1,0)</f>
        <v>0</v>
      </c>
      <c r="BB282" s="2">
        <f ca="1">IF(Table2[[#This Row],[Residence]]="Airport Hills",1,0)</f>
        <v>0</v>
      </c>
      <c r="BC282" s="2">
        <f ca="1">IF(Table2[[#This Row],[Residence]]="Oyarifa",1,0)</f>
        <v>0</v>
      </c>
      <c r="BD282" s="2">
        <f ca="1">IF(Table2[[#This Row],[Residence]]="Prampram",1,0)</f>
        <v>0</v>
      </c>
      <c r="BE282" s="2">
        <f ca="1">IF(Table2[[#This Row],[Residence]]="Tse-Addo",1,0)</f>
        <v>0</v>
      </c>
      <c r="BF282" s="2">
        <f ca="1">IF(Table2[[#This Row],[Residence]]="Osu",1,0)</f>
        <v>0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3"/>
      <c r="BR282" s="20">
        <f ca="1">Table2[[#This Row],[Cars Value]]/Table2[[#This Row],[Cars]]</f>
        <v>10657.061363959072</v>
      </c>
      <c r="BS282" s="3"/>
      <c r="BT282" s="1">
        <f ca="1">IF(Table2[[#This Row],[Value of Debts]]&gt;$BU$6,1,0)</f>
        <v>1</v>
      </c>
      <c r="BU282" s="2"/>
      <c r="BV282" s="2"/>
      <c r="BW282" s="3"/>
    </row>
    <row r="283" spans="1:75" x14ac:dyDescent="0.25">
      <c r="A283">
        <f t="shared" ca="1" si="83"/>
        <v>2</v>
      </c>
      <c r="B283" t="str">
        <f t="shared" ca="1" si="84"/>
        <v>Female</v>
      </c>
      <c r="C283">
        <f t="shared" ca="1" si="85"/>
        <v>32</v>
      </c>
      <c r="D283">
        <f t="shared" ca="1" si="86"/>
        <v>1</v>
      </c>
      <c r="E283" t="str">
        <f ca="1">_xll.XLOOKUP(D283,$Y$8:$Y$13,$Z$8:$Z$13)</f>
        <v>Health</v>
      </c>
      <c r="F283">
        <f t="shared" ca="1" si="87"/>
        <v>4</v>
      </c>
      <c r="G283" t="str">
        <f ca="1">_xll.XLOOKUP(F283,$AA$8:$AA$12,$AB$8:$AB$12)</f>
        <v>Techical</v>
      </c>
      <c r="H283">
        <f t="shared" ca="1" si="99"/>
        <v>4</v>
      </c>
      <c r="I283">
        <f t="shared" ca="1" si="82"/>
        <v>4</v>
      </c>
      <c r="J283">
        <f t="shared" ca="1" si="88"/>
        <v>59260</v>
      </c>
      <c r="K283">
        <f t="shared" ca="1" si="89"/>
        <v>7</v>
      </c>
      <c r="L283" t="str">
        <f ca="1">_xll.XLOOKUP(K283,$AC$8:$AC$17,$AD$8:$AD$17)</f>
        <v>Tema</v>
      </c>
      <c r="M283">
        <f t="shared" ca="1" si="92"/>
        <v>237040</v>
      </c>
      <c r="N283" s="7">
        <f t="shared" ca="1" si="90"/>
        <v>148337.18210145985</v>
      </c>
      <c r="O283" s="7">
        <f t="shared" ca="1" si="93"/>
        <v>108835.19316355386</v>
      </c>
      <c r="P283">
        <f t="shared" ca="1" si="91"/>
        <v>61523</v>
      </c>
      <c r="Q283" s="7">
        <f t="shared" ca="1" si="94"/>
        <v>55334.184935706813</v>
      </c>
      <c r="R283">
        <f t="shared" ca="1" si="95"/>
        <v>84403.841820519941</v>
      </c>
      <c r="S283" s="7">
        <f t="shared" ca="1" si="96"/>
        <v>430279.03498407378</v>
      </c>
      <c r="T283" s="7">
        <f t="shared" ca="1" si="97"/>
        <v>265194.36703716667</v>
      </c>
      <c r="U283" s="7">
        <f t="shared" ca="1" si="98"/>
        <v>165084.66794690711</v>
      </c>
      <c r="X283" s="1"/>
      <c r="Y283" s="2"/>
      <c r="Z283" s="2"/>
      <c r="AA283" s="2"/>
      <c r="AB283" s="2"/>
      <c r="AC283" s="2"/>
      <c r="AD283" s="2"/>
      <c r="AE283" s="2">
        <f ca="1">IF(Table2[[#This Row],[Gender]]="Male",1,0)</f>
        <v>0</v>
      </c>
      <c r="AF283" s="2">
        <f ca="1">IF(Table2[[#This Row],[Gender]]="Female",1,0)</f>
        <v>1</v>
      </c>
      <c r="AG283" s="2"/>
      <c r="AH283" s="2"/>
      <c r="AI283" s="3"/>
      <c r="AK283" s="1">
        <f ca="1">IF(Table2[[#This Row],[Field of Work]]="Teaching",1,0)</f>
        <v>0</v>
      </c>
      <c r="AL283" s="2">
        <f ca="1">IF(Table2[[#This Row],[Field of Work]]="Agriculture",1,0)</f>
        <v>0</v>
      </c>
      <c r="AM283" s="2">
        <f ca="1">IF(Table2[[#This Row],[Field of Work]]="IT",1,0)</f>
        <v>0</v>
      </c>
      <c r="AN283" s="2">
        <f ca="1">IF(Table2[[#This Row],[Field of Work]]="Construction",1,0)</f>
        <v>0</v>
      </c>
      <c r="AO283" s="2">
        <f ca="1">IF(Table2[[#This Row],[Field of Work]]="Health",1,0)</f>
        <v>1</v>
      </c>
      <c r="AP283" s="2">
        <f ca="1">IF(Table2[[#This Row],[Field of Work]]="General work",1,0)</f>
        <v>0</v>
      </c>
      <c r="AQ283" s="2"/>
      <c r="AR283" s="2"/>
      <c r="AS283" s="2"/>
      <c r="AT283" s="2"/>
      <c r="AU283" s="2"/>
      <c r="AV283" s="3"/>
      <c r="AW283" s="10">
        <f ca="1">IF(Table2[[#This Row],[Residence]]="East Legon",1,0)</f>
        <v>0</v>
      </c>
      <c r="AX283" s="8">
        <f ca="1">IF(Table2[[#This Row],[Residence]]="Trasaco",1,0)</f>
        <v>0</v>
      </c>
      <c r="AY283" s="2">
        <f ca="1">IF(Table2[[#This Row],[Residence]]="North Legon",1,0)</f>
        <v>0</v>
      </c>
      <c r="AZ283" s="2">
        <f ca="1">IF(Table2[[#This Row],[Residence]]="Tema",1,0)</f>
        <v>1</v>
      </c>
      <c r="BA283" s="2">
        <f ca="1">IF(Table2[[#This Row],[Residence]]="Spintex",1,0)</f>
        <v>0</v>
      </c>
      <c r="BB283" s="2">
        <f ca="1">IF(Table2[[#This Row],[Residence]]="Airport Hills",1,0)</f>
        <v>0</v>
      </c>
      <c r="BC283" s="2">
        <f ca="1">IF(Table2[[#This Row],[Residence]]="Oyarifa",1,0)</f>
        <v>0</v>
      </c>
      <c r="BD283" s="2">
        <f ca="1">IF(Table2[[#This Row],[Residence]]="Prampram",1,0)</f>
        <v>0</v>
      </c>
      <c r="BE283" s="2">
        <f ca="1">IF(Table2[[#This Row],[Residence]]="Tse-Addo",1,0)</f>
        <v>0</v>
      </c>
      <c r="BF283" s="2">
        <f ca="1">IF(Table2[[#This Row],[Residence]]="Osu",1,0)</f>
        <v>0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3"/>
      <c r="BR283" s="20">
        <f ca="1">Table2[[#This Row],[Cars Value]]/Table2[[#This Row],[Cars]]</f>
        <v>27208.798290888466</v>
      </c>
      <c r="BS283" s="3"/>
      <c r="BT283" s="1">
        <f ca="1">IF(Table2[[#This Row],[Value of Debts]]&gt;$BU$6,1,0)</f>
        <v>1</v>
      </c>
      <c r="BU283" s="2"/>
      <c r="BV283" s="2"/>
      <c r="BW283" s="3"/>
    </row>
    <row r="284" spans="1:75" x14ac:dyDescent="0.25">
      <c r="A284">
        <f t="shared" ca="1" si="83"/>
        <v>1</v>
      </c>
      <c r="B284" t="str">
        <f t="shared" ca="1" si="84"/>
        <v>Male</v>
      </c>
      <c r="C284">
        <f t="shared" ca="1" si="85"/>
        <v>49</v>
      </c>
      <c r="D284">
        <f t="shared" ca="1" si="86"/>
        <v>1</v>
      </c>
      <c r="E284" t="str">
        <f ca="1">_xll.XLOOKUP(D284,$Y$8:$Y$13,$Z$8:$Z$13)</f>
        <v>Health</v>
      </c>
      <c r="F284">
        <f t="shared" ca="1" si="87"/>
        <v>5</v>
      </c>
      <c r="G284" t="str">
        <f ca="1">_xll.XLOOKUP(F284,$AA$8:$AA$12,$AB$8:$AB$12)</f>
        <v>Other</v>
      </c>
      <c r="H284">
        <f t="shared" ca="1" si="99"/>
        <v>1</v>
      </c>
      <c r="I284">
        <f t="shared" ca="1" si="82"/>
        <v>3</v>
      </c>
      <c r="J284">
        <f t="shared" ca="1" si="88"/>
        <v>81970</v>
      </c>
      <c r="K284">
        <f t="shared" ca="1" si="89"/>
        <v>8</v>
      </c>
      <c r="L284" t="str">
        <f ca="1">_xll.XLOOKUP(K284,$AC$8:$AC$17,$AD$8:$AD$17)</f>
        <v>Oyarifa</v>
      </c>
      <c r="M284">
        <f t="shared" ca="1" si="92"/>
        <v>245910</v>
      </c>
      <c r="N284" s="7">
        <f t="shared" ca="1" si="90"/>
        <v>198399.58451671113</v>
      </c>
      <c r="O284" s="7">
        <f t="shared" ca="1" si="93"/>
        <v>66125.450557283664</v>
      </c>
      <c r="P284">
        <f t="shared" ca="1" si="91"/>
        <v>16553</v>
      </c>
      <c r="Q284" s="7">
        <f t="shared" ca="1" si="94"/>
        <v>15799.006637523407</v>
      </c>
      <c r="R284">
        <f t="shared" ca="1" si="95"/>
        <v>59869.563005948221</v>
      </c>
      <c r="S284" s="7">
        <f t="shared" ca="1" si="96"/>
        <v>371905.01356323186</v>
      </c>
      <c r="T284" s="7">
        <f t="shared" ca="1" si="97"/>
        <v>230751.59115423454</v>
      </c>
      <c r="U284" s="7">
        <f t="shared" ca="1" si="98"/>
        <v>141153.42240899731</v>
      </c>
      <c r="X284" s="1"/>
      <c r="Y284" s="2"/>
      <c r="Z284" s="2"/>
      <c r="AA284" s="2"/>
      <c r="AB284" s="2"/>
      <c r="AC284" s="2"/>
      <c r="AD284" s="2"/>
      <c r="AE284" s="2">
        <f ca="1">IF(Table2[[#This Row],[Gender]]="Male",1,0)</f>
        <v>1</v>
      </c>
      <c r="AF284" s="2">
        <f ca="1">IF(Table2[[#This Row],[Gender]]="Female",1,0)</f>
        <v>0</v>
      </c>
      <c r="AG284" s="2"/>
      <c r="AH284" s="2"/>
      <c r="AI284" s="3"/>
      <c r="AK284" s="1">
        <f ca="1">IF(Table2[[#This Row],[Field of Work]]="Teaching",1,0)</f>
        <v>0</v>
      </c>
      <c r="AL284" s="2">
        <f ca="1">IF(Table2[[#This Row],[Field of Work]]="Agriculture",1,0)</f>
        <v>0</v>
      </c>
      <c r="AM284" s="2">
        <f ca="1">IF(Table2[[#This Row],[Field of Work]]="IT",1,0)</f>
        <v>0</v>
      </c>
      <c r="AN284" s="2">
        <f ca="1">IF(Table2[[#This Row],[Field of Work]]="Construction",1,0)</f>
        <v>0</v>
      </c>
      <c r="AO284" s="2">
        <f ca="1">IF(Table2[[#This Row],[Field of Work]]="Health",1,0)</f>
        <v>1</v>
      </c>
      <c r="AP284" s="2">
        <f ca="1">IF(Table2[[#This Row],[Field of Work]]="General work",1,0)</f>
        <v>0</v>
      </c>
      <c r="AQ284" s="2"/>
      <c r="AR284" s="2"/>
      <c r="AS284" s="2"/>
      <c r="AT284" s="2"/>
      <c r="AU284" s="2"/>
      <c r="AV284" s="3"/>
      <c r="AW284" s="10">
        <f ca="1">IF(Table2[[#This Row],[Residence]]="East Legon",1,0)</f>
        <v>0</v>
      </c>
      <c r="AX284" s="8">
        <f ca="1">IF(Table2[[#This Row],[Residence]]="Trasaco",1,0)</f>
        <v>0</v>
      </c>
      <c r="AY284" s="2">
        <f ca="1">IF(Table2[[#This Row],[Residence]]="North Legon",1,0)</f>
        <v>0</v>
      </c>
      <c r="AZ284" s="2">
        <f ca="1">IF(Table2[[#This Row],[Residence]]="Tema",1,0)</f>
        <v>0</v>
      </c>
      <c r="BA284" s="2">
        <f ca="1">IF(Table2[[#This Row],[Residence]]="Spintex",1,0)</f>
        <v>0</v>
      </c>
      <c r="BB284" s="2">
        <f ca="1">IF(Table2[[#This Row],[Residence]]="Airport Hills",1,0)</f>
        <v>0</v>
      </c>
      <c r="BC284" s="2">
        <f ca="1">IF(Table2[[#This Row],[Residence]]="Oyarifa",1,0)</f>
        <v>1</v>
      </c>
      <c r="BD284" s="2">
        <f ca="1">IF(Table2[[#This Row],[Residence]]="Prampram",1,0)</f>
        <v>0</v>
      </c>
      <c r="BE284" s="2">
        <f ca="1">IF(Table2[[#This Row],[Residence]]="Tse-Addo",1,0)</f>
        <v>0</v>
      </c>
      <c r="BF284" s="2">
        <f ca="1">IF(Table2[[#This Row],[Residence]]="Osu",1,0)</f>
        <v>0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3"/>
      <c r="BR284" s="20">
        <f ca="1">Table2[[#This Row],[Cars Value]]/Table2[[#This Row],[Cars]]</f>
        <v>22041.816852427888</v>
      </c>
      <c r="BS284" s="3"/>
      <c r="BT284" s="1">
        <f ca="1">IF(Table2[[#This Row],[Value of Debts]]&gt;$BU$6,1,0)</f>
        <v>1</v>
      </c>
      <c r="BU284" s="2"/>
      <c r="BV284" s="2"/>
      <c r="BW284" s="3"/>
    </row>
    <row r="285" spans="1:75" x14ac:dyDescent="0.25">
      <c r="A285">
        <f t="shared" ca="1" si="83"/>
        <v>2</v>
      </c>
      <c r="B285" t="str">
        <f t="shared" ca="1" si="84"/>
        <v>Female</v>
      </c>
      <c r="C285">
        <f t="shared" ca="1" si="85"/>
        <v>34</v>
      </c>
      <c r="D285">
        <f t="shared" ca="1" si="86"/>
        <v>1</v>
      </c>
      <c r="E285" t="str">
        <f ca="1">_xll.XLOOKUP(D285,$Y$8:$Y$13,$Z$8:$Z$13)</f>
        <v>Health</v>
      </c>
      <c r="F285">
        <f t="shared" ca="1" si="87"/>
        <v>3</v>
      </c>
      <c r="G285" t="str">
        <f ca="1">_xll.XLOOKUP(F285,$AA$8:$AA$12,$AB$8:$AB$12)</f>
        <v>University</v>
      </c>
      <c r="H285">
        <f t="shared" ca="1" si="99"/>
        <v>3</v>
      </c>
      <c r="I285">
        <f t="shared" ca="1" si="82"/>
        <v>2</v>
      </c>
      <c r="J285">
        <f t="shared" ca="1" si="88"/>
        <v>65671</v>
      </c>
      <c r="K285">
        <f t="shared" ca="1" si="89"/>
        <v>5</v>
      </c>
      <c r="L285" t="str">
        <f ca="1">_xll.XLOOKUP(K285,$AC$8:$AC$17,$AD$8:$AD$17)</f>
        <v>Airport Hills</v>
      </c>
      <c r="M285">
        <f t="shared" ca="1" si="92"/>
        <v>328355</v>
      </c>
      <c r="N285" s="7">
        <f t="shared" ca="1" si="90"/>
        <v>317548.95480437117</v>
      </c>
      <c r="O285" s="7">
        <f t="shared" ca="1" si="93"/>
        <v>111803.24779689817</v>
      </c>
      <c r="P285">
        <f t="shared" ca="1" si="91"/>
        <v>72793</v>
      </c>
      <c r="Q285" s="7">
        <f t="shared" ca="1" si="94"/>
        <v>4717.2800403890051</v>
      </c>
      <c r="R285">
        <f t="shared" ca="1" si="95"/>
        <v>23758.375207235997</v>
      </c>
      <c r="S285" s="7">
        <f t="shared" ca="1" si="96"/>
        <v>463916.62300413416</v>
      </c>
      <c r="T285" s="7">
        <f t="shared" ca="1" si="97"/>
        <v>395059.23484476015</v>
      </c>
      <c r="U285" s="7">
        <f t="shared" ca="1" si="98"/>
        <v>68857.388159374008</v>
      </c>
      <c r="X285" s="1"/>
      <c r="Y285" s="2"/>
      <c r="Z285" s="2"/>
      <c r="AA285" s="2"/>
      <c r="AB285" s="2"/>
      <c r="AC285" s="2"/>
      <c r="AD285" s="2"/>
      <c r="AE285" s="2">
        <f ca="1">IF(Table2[[#This Row],[Gender]]="Male",1,0)</f>
        <v>0</v>
      </c>
      <c r="AF285" s="2">
        <f ca="1">IF(Table2[[#This Row],[Gender]]="Female",1,0)</f>
        <v>1</v>
      </c>
      <c r="AG285" s="2"/>
      <c r="AH285" s="2"/>
      <c r="AI285" s="3"/>
      <c r="AK285" s="1">
        <f ca="1">IF(Table2[[#This Row],[Field of Work]]="Teaching",1,0)</f>
        <v>0</v>
      </c>
      <c r="AL285" s="2">
        <f ca="1">IF(Table2[[#This Row],[Field of Work]]="Agriculture",1,0)</f>
        <v>0</v>
      </c>
      <c r="AM285" s="2">
        <f ca="1">IF(Table2[[#This Row],[Field of Work]]="IT",1,0)</f>
        <v>0</v>
      </c>
      <c r="AN285" s="2">
        <f ca="1">IF(Table2[[#This Row],[Field of Work]]="Construction",1,0)</f>
        <v>0</v>
      </c>
      <c r="AO285" s="2">
        <f ca="1">IF(Table2[[#This Row],[Field of Work]]="Health",1,0)</f>
        <v>1</v>
      </c>
      <c r="AP285" s="2">
        <f ca="1">IF(Table2[[#This Row],[Field of Work]]="General work",1,0)</f>
        <v>0</v>
      </c>
      <c r="AQ285" s="2"/>
      <c r="AR285" s="2"/>
      <c r="AS285" s="2"/>
      <c r="AT285" s="2"/>
      <c r="AU285" s="2"/>
      <c r="AV285" s="3"/>
      <c r="AW285" s="10">
        <f ca="1">IF(Table2[[#This Row],[Residence]]="East Legon",1,0)</f>
        <v>0</v>
      </c>
      <c r="AX285" s="8">
        <f ca="1">IF(Table2[[#This Row],[Residence]]="Trasaco",1,0)</f>
        <v>0</v>
      </c>
      <c r="AY285" s="2">
        <f ca="1">IF(Table2[[#This Row],[Residence]]="North Legon",1,0)</f>
        <v>0</v>
      </c>
      <c r="AZ285" s="2">
        <f ca="1">IF(Table2[[#This Row],[Residence]]="Tema",1,0)</f>
        <v>0</v>
      </c>
      <c r="BA285" s="2">
        <f ca="1">IF(Table2[[#This Row],[Residence]]="Spintex",1,0)</f>
        <v>0</v>
      </c>
      <c r="BB285" s="2">
        <f ca="1">IF(Table2[[#This Row],[Residence]]="Airport Hills",1,0)</f>
        <v>1</v>
      </c>
      <c r="BC285" s="2">
        <f ca="1">IF(Table2[[#This Row],[Residence]]="Oyarifa",1,0)</f>
        <v>0</v>
      </c>
      <c r="BD285" s="2">
        <f ca="1">IF(Table2[[#This Row],[Residence]]="Prampram",1,0)</f>
        <v>0</v>
      </c>
      <c r="BE285" s="2">
        <f ca="1">IF(Table2[[#This Row],[Residence]]="Tse-Addo",1,0)</f>
        <v>0</v>
      </c>
      <c r="BF285" s="2">
        <f ca="1">IF(Table2[[#This Row],[Residence]]="Osu",1,0)</f>
        <v>0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3"/>
      <c r="BR285" s="20">
        <f ca="1">Table2[[#This Row],[Cars Value]]/Table2[[#This Row],[Cars]]</f>
        <v>55901.623898449085</v>
      </c>
      <c r="BS285" s="3"/>
      <c r="BT285" s="1">
        <f ca="1">IF(Table2[[#This Row],[Value of Debts]]&gt;$BU$6,1,0)</f>
        <v>1</v>
      </c>
      <c r="BU285" s="2"/>
      <c r="BV285" s="2"/>
      <c r="BW285" s="3"/>
    </row>
    <row r="286" spans="1:75" x14ac:dyDescent="0.25">
      <c r="A286">
        <f t="shared" ca="1" si="83"/>
        <v>2</v>
      </c>
      <c r="B286" t="str">
        <f t="shared" ca="1" si="84"/>
        <v>Female</v>
      </c>
      <c r="C286">
        <f t="shared" ca="1" si="85"/>
        <v>35</v>
      </c>
      <c r="D286">
        <f t="shared" ca="1" si="86"/>
        <v>6</v>
      </c>
      <c r="E286" t="str">
        <f ca="1">_xll.XLOOKUP(D286,$Y$8:$Y$13,$Z$8:$Z$13)</f>
        <v>Agriculture</v>
      </c>
      <c r="F286">
        <f t="shared" ca="1" si="87"/>
        <v>2</v>
      </c>
      <c r="G286" t="str">
        <f ca="1">_xll.XLOOKUP(F286,$AA$8:$AA$12,$AB$8:$AB$12)</f>
        <v>College</v>
      </c>
      <c r="H286">
        <f t="shared" ca="1" si="99"/>
        <v>3</v>
      </c>
      <c r="I286">
        <f t="shared" ca="1" si="82"/>
        <v>1</v>
      </c>
      <c r="J286">
        <f t="shared" ca="1" si="88"/>
        <v>64261</v>
      </c>
      <c r="K286">
        <f t="shared" ca="1" si="89"/>
        <v>9</v>
      </c>
      <c r="L286" t="str">
        <f ca="1">_xll.XLOOKUP(K286,$AC$8:$AC$17,$AD$8:$AD$17)</f>
        <v>Prampram</v>
      </c>
      <c r="M286">
        <f t="shared" ca="1" si="92"/>
        <v>257044</v>
      </c>
      <c r="N286" s="7">
        <f t="shared" ca="1" si="90"/>
        <v>35675.028957879163</v>
      </c>
      <c r="O286" s="7">
        <f t="shared" ca="1" si="93"/>
        <v>48553.606997384748</v>
      </c>
      <c r="P286">
        <f t="shared" ca="1" si="91"/>
        <v>20958</v>
      </c>
      <c r="Q286" s="7">
        <f t="shared" ca="1" si="94"/>
        <v>117285.31422963987</v>
      </c>
      <c r="R286">
        <f t="shared" ca="1" si="95"/>
        <v>40912.412283874954</v>
      </c>
      <c r="S286" s="7">
        <f t="shared" ca="1" si="96"/>
        <v>346510.01928125968</v>
      </c>
      <c r="T286" s="7">
        <f t="shared" ca="1" si="97"/>
        <v>173918.34318751903</v>
      </c>
      <c r="U286" s="7">
        <f t="shared" ca="1" si="98"/>
        <v>172591.67609374065</v>
      </c>
      <c r="X286" s="1"/>
      <c r="Y286" s="2"/>
      <c r="Z286" s="2"/>
      <c r="AA286" s="2"/>
      <c r="AB286" s="2"/>
      <c r="AC286" s="2"/>
      <c r="AD286" s="2"/>
      <c r="AE286" s="2">
        <f ca="1">IF(Table2[[#This Row],[Gender]]="Male",1,0)</f>
        <v>0</v>
      </c>
      <c r="AF286" s="2">
        <f ca="1">IF(Table2[[#This Row],[Gender]]="Female",1,0)</f>
        <v>1</v>
      </c>
      <c r="AG286" s="2"/>
      <c r="AH286" s="2"/>
      <c r="AI286" s="3"/>
      <c r="AK286" s="1">
        <f ca="1">IF(Table2[[#This Row],[Field of Work]]="Teaching",1,0)</f>
        <v>0</v>
      </c>
      <c r="AL286" s="2">
        <f ca="1">IF(Table2[[#This Row],[Field of Work]]="Agriculture",1,0)</f>
        <v>1</v>
      </c>
      <c r="AM286" s="2">
        <f ca="1">IF(Table2[[#This Row],[Field of Work]]="IT",1,0)</f>
        <v>0</v>
      </c>
      <c r="AN286" s="2">
        <f ca="1">IF(Table2[[#This Row],[Field of Work]]="Construction",1,0)</f>
        <v>0</v>
      </c>
      <c r="AO286" s="2">
        <f ca="1">IF(Table2[[#This Row],[Field of Work]]="Health",1,0)</f>
        <v>0</v>
      </c>
      <c r="AP286" s="2">
        <f ca="1">IF(Table2[[#This Row],[Field of Work]]="General work",1,0)</f>
        <v>0</v>
      </c>
      <c r="AQ286" s="2"/>
      <c r="AR286" s="2"/>
      <c r="AS286" s="2"/>
      <c r="AT286" s="2"/>
      <c r="AU286" s="2"/>
      <c r="AV286" s="3"/>
      <c r="AW286" s="10">
        <f ca="1">IF(Table2[[#This Row],[Residence]]="East Legon",1,0)</f>
        <v>0</v>
      </c>
      <c r="AX286" s="8">
        <f ca="1">IF(Table2[[#This Row],[Residence]]="Trasaco",1,0)</f>
        <v>0</v>
      </c>
      <c r="AY286" s="2">
        <f ca="1">IF(Table2[[#This Row],[Residence]]="North Legon",1,0)</f>
        <v>0</v>
      </c>
      <c r="AZ286" s="2">
        <f ca="1">IF(Table2[[#This Row],[Residence]]="Tema",1,0)</f>
        <v>0</v>
      </c>
      <c r="BA286" s="2">
        <f ca="1">IF(Table2[[#This Row],[Residence]]="Spintex",1,0)</f>
        <v>0</v>
      </c>
      <c r="BB286" s="2">
        <f ca="1">IF(Table2[[#This Row],[Residence]]="Airport Hills",1,0)</f>
        <v>0</v>
      </c>
      <c r="BC286" s="2">
        <f ca="1">IF(Table2[[#This Row],[Residence]]="Oyarifa",1,0)</f>
        <v>0</v>
      </c>
      <c r="BD286" s="2">
        <f ca="1">IF(Table2[[#This Row],[Residence]]="Prampram",1,0)</f>
        <v>1</v>
      </c>
      <c r="BE286" s="2">
        <f ca="1">IF(Table2[[#This Row],[Residence]]="Tse-Addo",1,0)</f>
        <v>0</v>
      </c>
      <c r="BF286" s="2">
        <f ca="1">IF(Table2[[#This Row],[Residence]]="Osu",1,0)</f>
        <v>0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3"/>
      <c r="BR286" s="20">
        <f ca="1">Table2[[#This Row],[Cars Value]]/Table2[[#This Row],[Cars]]</f>
        <v>48553.606997384748</v>
      </c>
      <c r="BS286" s="3"/>
      <c r="BT286" s="1">
        <f ca="1">IF(Table2[[#This Row],[Value of Debts]]&gt;$BU$6,1,0)</f>
        <v>1</v>
      </c>
      <c r="BU286" s="2"/>
      <c r="BV286" s="2"/>
      <c r="BW286" s="3"/>
    </row>
    <row r="287" spans="1:75" x14ac:dyDescent="0.25">
      <c r="A287">
        <f t="shared" ca="1" si="83"/>
        <v>2</v>
      </c>
      <c r="B287" t="str">
        <f t="shared" ca="1" si="84"/>
        <v>Female</v>
      </c>
      <c r="C287">
        <f t="shared" ca="1" si="85"/>
        <v>36</v>
      </c>
      <c r="D287">
        <f t="shared" ca="1" si="86"/>
        <v>6</v>
      </c>
      <c r="E287" t="str">
        <f ca="1">_xll.XLOOKUP(D287,$Y$8:$Y$13,$Z$8:$Z$13)</f>
        <v>Agriculture</v>
      </c>
      <c r="F287">
        <f t="shared" ca="1" si="87"/>
        <v>4</v>
      </c>
      <c r="G287" t="str">
        <f ca="1">_xll.XLOOKUP(F287,$AA$8:$AA$12,$AB$8:$AB$12)</f>
        <v>Techical</v>
      </c>
      <c r="H287">
        <f t="shared" ca="1" si="99"/>
        <v>0</v>
      </c>
      <c r="I287">
        <f t="shared" ca="1" si="82"/>
        <v>2</v>
      </c>
      <c r="J287">
        <f t="shared" ca="1" si="88"/>
        <v>71747</v>
      </c>
      <c r="K287">
        <f t="shared" ca="1" si="89"/>
        <v>3</v>
      </c>
      <c r="L287" t="str">
        <f ca="1">_xll.XLOOKUP(K287,$AC$8:$AC$17,$AD$8:$AD$17)</f>
        <v>North Legon</v>
      </c>
      <c r="M287">
        <f t="shared" ca="1" si="92"/>
        <v>430482</v>
      </c>
      <c r="N287" s="7">
        <f t="shared" ca="1" si="90"/>
        <v>81035.113524604501</v>
      </c>
      <c r="O287" s="7">
        <f t="shared" ca="1" si="93"/>
        <v>116542.48145809179</v>
      </c>
      <c r="P287">
        <f t="shared" ca="1" si="91"/>
        <v>6040</v>
      </c>
      <c r="Q287" s="7">
        <f t="shared" ca="1" si="94"/>
        <v>109985.60093974444</v>
      </c>
      <c r="R287">
        <f t="shared" ca="1" si="95"/>
        <v>92154.71045598849</v>
      </c>
      <c r="S287" s="7">
        <f t="shared" ca="1" si="96"/>
        <v>639179.19191408029</v>
      </c>
      <c r="T287" s="7">
        <f t="shared" ca="1" si="97"/>
        <v>197060.71446434894</v>
      </c>
      <c r="U287" s="7">
        <f t="shared" ca="1" si="98"/>
        <v>442118.47744973132</v>
      </c>
      <c r="X287" s="1"/>
      <c r="Y287" s="2"/>
      <c r="Z287" s="2"/>
      <c r="AA287" s="2"/>
      <c r="AB287" s="2"/>
      <c r="AC287" s="2"/>
      <c r="AD287" s="2"/>
      <c r="AE287" s="2">
        <f ca="1">IF(Table2[[#This Row],[Gender]]="Male",1,0)</f>
        <v>0</v>
      </c>
      <c r="AF287" s="2">
        <f ca="1">IF(Table2[[#This Row],[Gender]]="Female",1,0)</f>
        <v>1</v>
      </c>
      <c r="AG287" s="2"/>
      <c r="AH287" s="2"/>
      <c r="AI287" s="3"/>
      <c r="AK287" s="1">
        <f ca="1">IF(Table2[[#This Row],[Field of Work]]="Teaching",1,0)</f>
        <v>0</v>
      </c>
      <c r="AL287" s="2">
        <f ca="1">IF(Table2[[#This Row],[Field of Work]]="Agriculture",1,0)</f>
        <v>1</v>
      </c>
      <c r="AM287" s="2">
        <f ca="1">IF(Table2[[#This Row],[Field of Work]]="IT",1,0)</f>
        <v>0</v>
      </c>
      <c r="AN287" s="2">
        <f ca="1">IF(Table2[[#This Row],[Field of Work]]="Construction",1,0)</f>
        <v>0</v>
      </c>
      <c r="AO287" s="2">
        <f ca="1">IF(Table2[[#This Row],[Field of Work]]="Health",1,0)</f>
        <v>0</v>
      </c>
      <c r="AP287" s="2">
        <f ca="1">IF(Table2[[#This Row],[Field of Work]]="General work",1,0)</f>
        <v>0</v>
      </c>
      <c r="AQ287" s="2"/>
      <c r="AR287" s="2"/>
      <c r="AS287" s="2"/>
      <c r="AT287" s="2"/>
      <c r="AU287" s="2"/>
      <c r="AV287" s="3"/>
      <c r="AW287" s="10">
        <f ca="1">IF(Table2[[#This Row],[Residence]]="East Legon",1,0)</f>
        <v>0</v>
      </c>
      <c r="AX287" s="8">
        <f ca="1">IF(Table2[[#This Row],[Residence]]="Trasaco",1,0)</f>
        <v>0</v>
      </c>
      <c r="AY287" s="2">
        <f ca="1">IF(Table2[[#This Row],[Residence]]="North Legon",1,0)</f>
        <v>1</v>
      </c>
      <c r="AZ287" s="2">
        <f ca="1">IF(Table2[[#This Row],[Residence]]="Tema",1,0)</f>
        <v>0</v>
      </c>
      <c r="BA287" s="2">
        <f ca="1">IF(Table2[[#This Row],[Residence]]="Spintex",1,0)</f>
        <v>0</v>
      </c>
      <c r="BB287" s="2">
        <f ca="1">IF(Table2[[#This Row],[Residence]]="Airport Hills",1,0)</f>
        <v>0</v>
      </c>
      <c r="BC287" s="2">
        <f ca="1">IF(Table2[[#This Row],[Residence]]="Oyarifa",1,0)</f>
        <v>0</v>
      </c>
      <c r="BD287" s="2">
        <f ca="1">IF(Table2[[#This Row],[Residence]]="Prampram",1,0)</f>
        <v>0</v>
      </c>
      <c r="BE287" s="2">
        <f ca="1">IF(Table2[[#This Row],[Residence]]="Tse-Addo",1,0)</f>
        <v>0</v>
      </c>
      <c r="BF287" s="2">
        <f ca="1">IF(Table2[[#This Row],[Residence]]="Osu",1,0)</f>
        <v>0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3"/>
      <c r="BR287" s="20">
        <f ca="1">Table2[[#This Row],[Cars Value]]/Table2[[#This Row],[Cars]]</f>
        <v>58271.240729045894</v>
      </c>
      <c r="BS287" s="3"/>
      <c r="BT287" s="1">
        <f ca="1">IF(Table2[[#This Row],[Value of Debts]]&gt;$BU$6,1,0)</f>
        <v>1</v>
      </c>
      <c r="BU287" s="2"/>
      <c r="BV287" s="2"/>
      <c r="BW287" s="3"/>
    </row>
    <row r="288" spans="1:75" x14ac:dyDescent="0.25">
      <c r="A288">
        <f t="shared" ca="1" si="83"/>
        <v>1</v>
      </c>
      <c r="B288" t="str">
        <f t="shared" ca="1" si="84"/>
        <v>Male</v>
      </c>
      <c r="C288">
        <f t="shared" ca="1" si="85"/>
        <v>31</v>
      </c>
      <c r="D288">
        <f t="shared" ca="1" si="86"/>
        <v>2</v>
      </c>
      <c r="E288" t="str">
        <f ca="1">_xll.XLOOKUP(D288,$Y$8:$Y$13,$Z$8:$Z$13)</f>
        <v>Construction</v>
      </c>
      <c r="F288">
        <f t="shared" ca="1" si="87"/>
        <v>4</v>
      </c>
      <c r="G288" t="str">
        <f ca="1">_xll.XLOOKUP(F288,$AA$8:$AA$12,$AB$8:$AB$12)</f>
        <v>Techical</v>
      </c>
      <c r="H288">
        <f t="shared" ca="1" si="99"/>
        <v>2</v>
      </c>
      <c r="I288">
        <f t="shared" ca="1" si="82"/>
        <v>4</v>
      </c>
      <c r="J288">
        <f t="shared" ca="1" si="88"/>
        <v>84072</v>
      </c>
      <c r="K288">
        <f t="shared" ca="1" si="89"/>
        <v>2</v>
      </c>
      <c r="L288" t="str">
        <f ca="1">_xll.XLOOKUP(K288,$AC$8:$AC$17,$AD$8:$AD$17)</f>
        <v>Trasaco</v>
      </c>
      <c r="M288">
        <f t="shared" ca="1" si="92"/>
        <v>504432</v>
      </c>
      <c r="N288" s="7">
        <f t="shared" ca="1" si="90"/>
        <v>496793.97859879042</v>
      </c>
      <c r="O288" s="7">
        <f t="shared" ca="1" si="93"/>
        <v>162291.48927785546</v>
      </c>
      <c r="P288">
        <f t="shared" ca="1" si="91"/>
        <v>114450</v>
      </c>
      <c r="Q288" s="7">
        <f t="shared" ca="1" si="94"/>
        <v>28060.08723620254</v>
      </c>
      <c r="R288">
        <f t="shared" ca="1" si="95"/>
        <v>63453.954382647476</v>
      </c>
      <c r="S288" s="7">
        <f t="shared" ca="1" si="96"/>
        <v>730177.44366050302</v>
      </c>
      <c r="T288" s="7">
        <f t="shared" ca="1" si="97"/>
        <v>639304.06583499303</v>
      </c>
      <c r="U288" s="7">
        <f t="shared" ca="1" si="98"/>
        <v>90873.37782550999</v>
      </c>
      <c r="X288" s="1"/>
      <c r="Y288" s="2"/>
      <c r="Z288" s="2"/>
      <c r="AA288" s="2"/>
      <c r="AB288" s="2"/>
      <c r="AC288" s="2"/>
      <c r="AD288" s="2"/>
      <c r="AE288" s="2">
        <f ca="1">IF(Table2[[#This Row],[Gender]]="Male",1,0)</f>
        <v>1</v>
      </c>
      <c r="AF288" s="2">
        <f ca="1">IF(Table2[[#This Row],[Gender]]="Female",1,0)</f>
        <v>0</v>
      </c>
      <c r="AG288" s="2"/>
      <c r="AH288" s="2"/>
      <c r="AI288" s="3"/>
      <c r="AK288" s="1">
        <f ca="1">IF(Table2[[#This Row],[Field of Work]]="Teaching",1,0)</f>
        <v>0</v>
      </c>
      <c r="AL288" s="2">
        <f ca="1">IF(Table2[[#This Row],[Field of Work]]="Agriculture",1,0)</f>
        <v>0</v>
      </c>
      <c r="AM288" s="2">
        <f ca="1">IF(Table2[[#This Row],[Field of Work]]="IT",1,0)</f>
        <v>0</v>
      </c>
      <c r="AN288" s="2">
        <f ca="1">IF(Table2[[#This Row],[Field of Work]]="Construction",1,0)</f>
        <v>1</v>
      </c>
      <c r="AO288" s="2">
        <f ca="1">IF(Table2[[#This Row],[Field of Work]]="Health",1,0)</f>
        <v>0</v>
      </c>
      <c r="AP288" s="2">
        <f ca="1">IF(Table2[[#This Row],[Field of Work]]="General work",1,0)</f>
        <v>0</v>
      </c>
      <c r="AQ288" s="2"/>
      <c r="AR288" s="2"/>
      <c r="AS288" s="2"/>
      <c r="AT288" s="2"/>
      <c r="AU288" s="2"/>
      <c r="AV288" s="3"/>
      <c r="AW288" s="10">
        <f ca="1">IF(Table2[[#This Row],[Residence]]="East Legon",1,0)</f>
        <v>0</v>
      </c>
      <c r="AX288" s="8">
        <f ca="1">IF(Table2[[#This Row],[Residence]]="Trasaco",1,0)</f>
        <v>1</v>
      </c>
      <c r="AY288" s="2">
        <f ca="1">IF(Table2[[#This Row],[Residence]]="North Legon",1,0)</f>
        <v>0</v>
      </c>
      <c r="AZ288" s="2">
        <f ca="1">IF(Table2[[#This Row],[Residence]]="Tema",1,0)</f>
        <v>0</v>
      </c>
      <c r="BA288" s="2">
        <f ca="1">IF(Table2[[#This Row],[Residence]]="Spintex",1,0)</f>
        <v>0</v>
      </c>
      <c r="BB288" s="2">
        <f ca="1">IF(Table2[[#This Row],[Residence]]="Airport Hills",1,0)</f>
        <v>0</v>
      </c>
      <c r="BC288" s="2">
        <f ca="1">IF(Table2[[#This Row],[Residence]]="Oyarifa",1,0)</f>
        <v>0</v>
      </c>
      <c r="BD288" s="2">
        <f ca="1">IF(Table2[[#This Row],[Residence]]="Prampram",1,0)</f>
        <v>0</v>
      </c>
      <c r="BE288" s="2">
        <f ca="1">IF(Table2[[#This Row],[Residence]]="Tse-Addo",1,0)</f>
        <v>0</v>
      </c>
      <c r="BF288" s="2">
        <f ca="1">IF(Table2[[#This Row],[Residence]]="Osu",1,0)</f>
        <v>0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3"/>
      <c r="BR288" s="20">
        <f ca="1">Table2[[#This Row],[Cars Value]]/Table2[[#This Row],[Cars]]</f>
        <v>40572.872319463866</v>
      </c>
      <c r="BS288" s="3"/>
      <c r="BT288" s="1">
        <f ca="1">IF(Table2[[#This Row],[Value of Debts]]&gt;$BU$6,1,0)</f>
        <v>1</v>
      </c>
      <c r="BU288" s="2"/>
      <c r="BV288" s="2"/>
      <c r="BW288" s="3"/>
    </row>
    <row r="289" spans="1:75" x14ac:dyDescent="0.25">
      <c r="A289">
        <f t="shared" ca="1" si="83"/>
        <v>2</v>
      </c>
      <c r="B289" t="str">
        <f t="shared" ca="1" si="84"/>
        <v>Female</v>
      </c>
      <c r="C289">
        <f t="shared" ca="1" si="85"/>
        <v>39</v>
      </c>
      <c r="D289">
        <f t="shared" ca="1" si="86"/>
        <v>2</v>
      </c>
      <c r="E289" t="str">
        <f ca="1">_xll.XLOOKUP(D289,$Y$8:$Y$13,$Z$8:$Z$13)</f>
        <v>Construction</v>
      </c>
      <c r="F289">
        <f t="shared" ca="1" si="87"/>
        <v>2</v>
      </c>
      <c r="G289" t="str">
        <f ca="1">_xll.XLOOKUP(F289,$AA$8:$AA$12,$AB$8:$AB$12)</f>
        <v>College</v>
      </c>
      <c r="H289">
        <f t="shared" ca="1" si="99"/>
        <v>3</v>
      </c>
      <c r="I289">
        <f t="shared" ca="1" si="82"/>
        <v>3</v>
      </c>
      <c r="J289">
        <f t="shared" ca="1" si="88"/>
        <v>30130</v>
      </c>
      <c r="K289">
        <f t="shared" ca="1" si="89"/>
        <v>5</v>
      </c>
      <c r="L289" t="str">
        <f ca="1">_xll.XLOOKUP(K289,$AC$8:$AC$17,$AD$8:$AD$17)</f>
        <v>Airport Hills</v>
      </c>
      <c r="M289">
        <f t="shared" ca="1" si="92"/>
        <v>150650</v>
      </c>
      <c r="N289" s="7">
        <f t="shared" ca="1" si="90"/>
        <v>11718.404200587907</v>
      </c>
      <c r="O289" s="7">
        <f t="shared" ca="1" si="93"/>
        <v>13567.142293716935</v>
      </c>
      <c r="P289">
        <f t="shared" ca="1" si="91"/>
        <v>5707</v>
      </c>
      <c r="Q289" s="7">
        <f t="shared" ca="1" si="94"/>
        <v>43290.692307663528</v>
      </c>
      <c r="R289">
        <f t="shared" ca="1" si="95"/>
        <v>20654.130326801649</v>
      </c>
      <c r="S289" s="7">
        <f t="shared" ca="1" si="96"/>
        <v>184871.27262051858</v>
      </c>
      <c r="T289" s="7">
        <f t="shared" ca="1" si="97"/>
        <v>60716.096508251438</v>
      </c>
      <c r="U289" s="7">
        <f t="shared" ca="1" si="98"/>
        <v>124155.17611226713</v>
      </c>
      <c r="X289" s="1"/>
      <c r="Y289" s="2"/>
      <c r="Z289" s="2"/>
      <c r="AA289" s="2"/>
      <c r="AB289" s="2"/>
      <c r="AC289" s="2"/>
      <c r="AD289" s="2"/>
      <c r="AE289" s="2">
        <f ca="1">IF(Table2[[#This Row],[Gender]]="Male",1,0)</f>
        <v>0</v>
      </c>
      <c r="AF289" s="2">
        <f ca="1">IF(Table2[[#This Row],[Gender]]="Female",1,0)</f>
        <v>1</v>
      </c>
      <c r="AG289" s="2"/>
      <c r="AH289" s="2"/>
      <c r="AI289" s="3"/>
      <c r="AK289" s="1">
        <f ca="1">IF(Table2[[#This Row],[Field of Work]]="Teaching",1,0)</f>
        <v>0</v>
      </c>
      <c r="AL289" s="2">
        <f ca="1">IF(Table2[[#This Row],[Field of Work]]="Agriculture",1,0)</f>
        <v>0</v>
      </c>
      <c r="AM289" s="2">
        <f ca="1">IF(Table2[[#This Row],[Field of Work]]="IT",1,0)</f>
        <v>0</v>
      </c>
      <c r="AN289" s="2">
        <f ca="1">IF(Table2[[#This Row],[Field of Work]]="Construction",1,0)</f>
        <v>1</v>
      </c>
      <c r="AO289" s="2">
        <f ca="1">IF(Table2[[#This Row],[Field of Work]]="Health",1,0)</f>
        <v>0</v>
      </c>
      <c r="AP289" s="2">
        <f ca="1">IF(Table2[[#This Row],[Field of Work]]="General work",1,0)</f>
        <v>0</v>
      </c>
      <c r="AQ289" s="2"/>
      <c r="AR289" s="2"/>
      <c r="AS289" s="2"/>
      <c r="AT289" s="2"/>
      <c r="AU289" s="2"/>
      <c r="AV289" s="3"/>
      <c r="AW289" s="10">
        <f ca="1">IF(Table2[[#This Row],[Residence]]="East Legon",1,0)</f>
        <v>0</v>
      </c>
      <c r="AX289" s="8">
        <f ca="1">IF(Table2[[#This Row],[Residence]]="Trasaco",1,0)</f>
        <v>0</v>
      </c>
      <c r="AY289" s="2">
        <f ca="1">IF(Table2[[#This Row],[Residence]]="North Legon",1,0)</f>
        <v>0</v>
      </c>
      <c r="AZ289" s="2">
        <f ca="1">IF(Table2[[#This Row],[Residence]]="Tema",1,0)</f>
        <v>0</v>
      </c>
      <c r="BA289" s="2">
        <f ca="1">IF(Table2[[#This Row],[Residence]]="Spintex",1,0)</f>
        <v>0</v>
      </c>
      <c r="BB289" s="2">
        <f ca="1">IF(Table2[[#This Row],[Residence]]="Airport Hills",1,0)</f>
        <v>1</v>
      </c>
      <c r="BC289" s="2">
        <f ca="1">IF(Table2[[#This Row],[Residence]]="Oyarifa",1,0)</f>
        <v>0</v>
      </c>
      <c r="BD289" s="2">
        <f ca="1">IF(Table2[[#This Row],[Residence]]="Prampram",1,0)</f>
        <v>0</v>
      </c>
      <c r="BE289" s="2">
        <f ca="1">IF(Table2[[#This Row],[Residence]]="Tse-Addo",1,0)</f>
        <v>0</v>
      </c>
      <c r="BF289" s="2">
        <f ca="1">IF(Table2[[#This Row],[Residence]]="Osu",1,0)</f>
        <v>0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3"/>
      <c r="BR289" s="20">
        <f ca="1">Table2[[#This Row],[Cars Value]]/Table2[[#This Row],[Cars]]</f>
        <v>4522.3807645723118</v>
      </c>
      <c r="BS289" s="3"/>
      <c r="BT289" s="1">
        <f ca="1">IF(Table2[[#This Row],[Value of Debts]]&gt;$BU$6,1,0)</f>
        <v>0</v>
      </c>
      <c r="BU289" s="2"/>
      <c r="BV289" s="2"/>
      <c r="BW289" s="3"/>
    </row>
    <row r="290" spans="1:75" x14ac:dyDescent="0.25">
      <c r="A290">
        <f t="shared" ca="1" si="83"/>
        <v>2</v>
      </c>
      <c r="B290" t="str">
        <f t="shared" ca="1" si="84"/>
        <v>Female</v>
      </c>
      <c r="C290">
        <f t="shared" ca="1" si="85"/>
        <v>37</v>
      </c>
      <c r="D290">
        <f t="shared" ca="1" si="86"/>
        <v>5</v>
      </c>
      <c r="E290" t="str">
        <f ca="1">_xll.XLOOKUP(D290,$Y$8:$Y$13,$Z$8:$Z$13)</f>
        <v>General work</v>
      </c>
      <c r="F290">
        <f t="shared" ca="1" si="87"/>
        <v>3</v>
      </c>
      <c r="G290" t="str">
        <f ca="1">_xll.XLOOKUP(F290,$AA$8:$AA$12,$AB$8:$AB$12)</f>
        <v>University</v>
      </c>
      <c r="H290">
        <f t="shared" ca="1" si="99"/>
        <v>0</v>
      </c>
      <c r="I290">
        <f t="shared" ca="1" si="82"/>
        <v>4</v>
      </c>
      <c r="J290">
        <f t="shared" ca="1" si="88"/>
        <v>30667</v>
      </c>
      <c r="K290">
        <f t="shared" ca="1" si="89"/>
        <v>7</v>
      </c>
      <c r="L290" t="str">
        <f ca="1">_xll.XLOOKUP(K290,$AC$8:$AC$17,$AD$8:$AD$17)</f>
        <v>Tema</v>
      </c>
      <c r="M290">
        <f t="shared" ca="1" si="92"/>
        <v>92001</v>
      </c>
      <c r="N290" s="7">
        <f t="shared" ca="1" si="90"/>
        <v>6596.9275457126878</v>
      </c>
      <c r="O290" s="7">
        <f t="shared" ca="1" si="93"/>
        <v>119087.4208351237</v>
      </c>
      <c r="P290">
        <f t="shared" ca="1" si="91"/>
        <v>100654</v>
      </c>
      <c r="Q290" s="7">
        <f t="shared" ca="1" si="94"/>
        <v>40477.111376009947</v>
      </c>
      <c r="R290">
        <f t="shared" ca="1" si="95"/>
        <v>43246.223315904157</v>
      </c>
      <c r="S290" s="7">
        <f t="shared" ca="1" si="96"/>
        <v>254334.64415102784</v>
      </c>
      <c r="T290" s="7">
        <f t="shared" ca="1" si="97"/>
        <v>147728.03892172265</v>
      </c>
      <c r="U290" s="7">
        <f t="shared" ca="1" si="98"/>
        <v>106606.60522930519</v>
      </c>
      <c r="X290" s="1"/>
      <c r="Y290" s="2"/>
      <c r="Z290" s="2"/>
      <c r="AA290" s="2"/>
      <c r="AB290" s="2"/>
      <c r="AC290" s="2"/>
      <c r="AD290" s="2"/>
      <c r="AE290" s="2">
        <f ca="1">IF(Table2[[#This Row],[Gender]]="Male",1,0)</f>
        <v>0</v>
      </c>
      <c r="AF290" s="2">
        <f ca="1">IF(Table2[[#This Row],[Gender]]="Female",1,0)</f>
        <v>1</v>
      </c>
      <c r="AG290" s="2"/>
      <c r="AH290" s="2"/>
      <c r="AI290" s="3"/>
      <c r="AK290" s="1">
        <f ca="1">IF(Table2[[#This Row],[Field of Work]]="Teaching",1,0)</f>
        <v>0</v>
      </c>
      <c r="AL290" s="2">
        <f ca="1">IF(Table2[[#This Row],[Field of Work]]="Agriculture",1,0)</f>
        <v>0</v>
      </c>
      <c r="AM290" s="2">
        <f ca="1">IF(Table2[[#This Row],[Field of Work]]="IT",1,0)</f>
        <v>0</v>
      </c>
      <c r="AN290" s="2">
        <f ca="1">IF(Table2[[#This Row],[Field of Work]]="Construction",1,0)</f>
        <v>0</v>
      </c>
      <c r="AO290" s="2">
        <f ca="1">IF(Table2[[#This Row],[Field of Work]]="Health",1,0)</f>
        <v>0</v>
      </c>
      <c r="AP290" s="2">
        <f ca="1">IF(Table2[[#This Row],[Field of Work]]="General work",1,0)</f>
        <v>1</v>
      </c>
      <c r="AQ290" s="2"/>
      <c r="AR290" s="2"/>
      <c r="AS290" s="2"/>
      <c r="AT290" s="2"/>
      <c r="AU290" s="2"/>
      <c r="AV290" s="3"/>
      <c r="AW290" s="10">
        <f ca="1">IF(Table2[[#This Row],[Residence]]="East Legon",1,0)</f>
        <v>0</v>
      </c>
      <c r="AX290" s="8">
        <f ca="1">IF(Table2[[#This Row],[Residence]]="Trasaco",1,0)</f>
        <v>0</v>
      </c>
      <c r="AY290" s="2">
        <f ca="1">IF(Table2[[#This Row],[Residence]]="North Legon",1,0)</f>
        <v>0</v>
      </c>
      <c r="AZ290" s="2">
        <f ca="1">IF(Table2[[#This Row],[Residence]]="Tema",1,0)</f>
        <v>1</v>
      </c>
      <c r="BA290" s="2">
        <f ca="1">IF(Table2[[#This Row],[Residence]]="Spintex",1,0)</f>
        <v>0</v>
      </c>
      <c r="BB290" s="2">
        <f ca="1">IF(Table2[[#This Row],[Residence]]="Airport Hills",1,0)</f>
        <v>0</v>
      </c>
      <c r="BC290" s="2">
        <f ca="1">IF(Table2[[#This Row],[Residence]]="Oyarifa",1,0)</f>
        <v>0</v>
      </c>
      <c r="BD290" s="2">
        <f ca="1">IF(Table2[[#This Row],[Residence]]="Prampram",1,0)</f>
        <v>0</v>
      </c>
      <c r="BE290" s="2">
        <f ca="1">IF(Table2[[#This Row],[Residence]]="Tse-Addo",1,0)</f>
        <v>0</v>
      </c>
      <c r="BF290" s="2">
        <f ca="1">IF(Table2[[#This Row],[Residence]]="Osu",1,0)</f>
        <v>0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3"/>
      <c r="BR290" s="20">
        <f ca="1">Table2[[#This Row],[Cars Value]]/Table2[[#This Row],[Cars]]</f>
        <v>29771.855208780926</v>
      </c>
      <c r="BS290" s="3"/>
      <c r="BT290" s="1">
        <f ca="1">IF(Table2[[#This Row],[Value of Debts]]&gt;$BU$6,1,0)</f>
        <v>1</v>
      </c>
      <c r="BU290" s="2"/>
      <c r="BV290" s="2"/>
      <c r="BW290" s="3"/>
    </row>
    <row r="291" spans="1:75" x14ac:dyDescent="0.25">
      <c r="A291">
        <f t="shared" ca="1" si="83"/>
        <v>1</v>
      </c>
      <c r="B291" t="str">
        <f t="shared" ca="1" si="84"/>
        <v>Male</v>
      </c>
      <c r="C291">
        <f t="shared" ca="1" si="85"/>
        <v>34</v>
      </c>
      <c r="D291">
        <f t="shared" ca="1" si="86"/>
        <v>5</v>
      </c>
      <c r="E291" t="str">
        <f ca="1">_xll.XLOOKUP(D291,$Y$8:$Y$13,$Z$8:$Z$13)</f>
        <v>General work</v>
      </c>
      <c r="F291">
        <f t="shared" ca="1" si="87"/>
        <v>1</v>
      </c>
      <c r="G291" t="str">
        <f ca="1">_xll.XLOOKUP(F291,$AA$8:$AA$12,$AB$8:$AB$12)</f>
        <v>Highschool</v>
      </c>
      <c r="H291">
        <f t="shared" ca="1" si="99"/>
        <v>3</v>
      </c>
      <c r="I291">
        <f t="shared" ca="1" si="82"/>
        <v>2</v>
      </c>
      <c r="J291">
        <f t="shared" ca="1" si="88"/>
        <v>45398</v>
      </c>
      <c r="K291">
        <f t="shared" ca="1" si="89"/>
        <v>6</v>
      </c>
      <c r="L291" t="str">
        <f ca="1">_xll.XLOOKUP(K291,$AC$8:$AC$17,$AD$8:$AD$17)</f>
        <v>Tse-Addo</v>
      </c>
      <c r="M291">
        <f t="shared" ca="1" si="92"/>
        <v>272388</v>
      </c>
      <c r="N291" s="7">
        <f t="shared" ca="1" si="90"/>
        <v>161399.75192763319</v>
      </c>
      <c r="O291" s="7">
        <f t="shared" ca="1" si="93"/>
        <v>19395.744786816118</v>
      </c>
      <c r="P291">
        <f t="shared" ca="1" si="91"/>
        <v>11534</v>
      </c>
      <c r="Q291" s="7">
        <f t="shared" ca="1" si="94"/>
        <v>74445.238328085354</v>
      </c>
      <c r="R291">
        <f t="shared" ca="1" si="95"/>
        <v>48448.173665835289</v>
      </c>
      <c r="S291" s="7">
        <f t="shared" ca="1" si="96"/>
        <v>340231.91845265141</v>
      </c>
      <c r="T291" s="7">
        <f t="shared" ca="1" si="97"/>
        <v>247378.99025571853</v>
      </c>
      <c r="U291" s="7">
        <f t="shared" ca="1" si="98"/>
        <v>92852.928196932888</v>
      </c>
      <c r="X291" s="1"/>
      <c r="Y291" s="2"/>
      <c r="Z291" s="2"/>
      <c r="AA291" s="2"/>
      <c r="AB291" s="2"/>
      <c r="AC291" s="2"/>
      <c r="AD291" s="2"/>
      <c r="AE291" s="2">
        <f ca="1">IF(Table2[[#This Row],[Gender]]="Male",1,0)</f>
        <v>1</v>
      </c>
      <c r="AF291" s="2">
        <f ca="1">IF(Table2[[#This Row],[Gender]]="Female",1,0)</f>
        <v>0</v>
      </c>
      <c r="AG291" s="2"/>
      <c r="AH291" s="2"/>
      <c r="AI291" s="3"/>
      <c r="AK291" s="1">
        <f ca="1">IF(Table2[[#This Row],[Field of Work]]="Teaching",1,0)</f>
        <v>0</v>
      </c>
      <c r="AL291" s="2">
        <f ca="1">IF(Table2[[#This Row],[Field of Work]]="Agriculture",1,0)</f>
        <v>0</v>
      </c>
      <c r="AM291" s="2">
        <f ca="1">IF(Table2[[#This Row],[Field of Work]]="IT",1,0)</f>
        <v>0</v>
      </c>
      <c r="AN291" s="2">
        <f ca="1">IF(Table2[[#This Row],[Field of Work]]="Construction",1,0)</f>
        <v>0</v>
      </c>
      <c r="AO291" s="2">
        <f ca="1">IF(Table2[[#This Row],[Field of Work]]="Health",1,0)</f>
        <v>0</v>
      </c>
      <c r="AP291" s="2">
        <f ca="1">IF(Table2[[#This Row],[Field of Work]]="General work",1,0)</f>
        <v>1</v>
      </c>
      <c r="AQ291" s="2"/>
      <c r="AR291" s="2"/>
      <c r="AS291" s="2"/>
      <c r="AT291" s="2"/>
      <c r="AU291" s="2"/>
      <c r="AV291" s="3"/>
      <c r="AW291" s="10">
        <f ca="1">IF(Table2[[#This Row],[Residence]]="East Legon",1,0)</f>
        <v>0</v>
      </c>
      <c r="AX291" s="8">
        <f ca="1">IF(Table2[[#This Row],[Residence]]="Trasaco",1,0)</f>
        <v>0</v>
      </c>
      <c r="AY291" s="2">
        <f ca="1">IF(Table2[[#This Row],[Residence]]="North Legon",1,0)</f>
        <v>0</v>
      </c>
      <c r="AZ291" s="2">
        <f ca="1">IF(Table2[[#This Row],[Residence]]="Tema",1,0)</f>
        <v>0</v>
      </c>
      <c r="BA291" s="2">
        <f ca="1">IF(Table2[[#This Row],[Residence]]="Spintex",1,0)</f>
        <v>0</v>
      </c>
      <c r="BB291" s="2">
        <f ca="1">IF(Table2[[#This Row],[Residence]]="Airport Hills",1,0)</f>
        <v>0</v>
      </c>
      <c r="BC291" s="2">
        <f ca="1">IF(Table2[[#This Row],[Residence]]="Oyarifa",1,0)</f>
        <v>0</v>
      </c>
      <c r="BD291" s="2">
        <f ca="1">IF(Table2[[#This Row],[Residence]]="Prampram",1,0)</f>
        <v>0</v>
      </c>
      <c r="BE291" s="2">
        <f ca="1">IF(Table2[[#This Row],[Residence]]="Tse-Addo",1,0)</f>
        <v>1</v>
      </c>
      <c r="BF291" s="2">
        <f ca="1">IF(Table2[[#This Row],[Residence]]="Osu",1,0)</f>
        <v>0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3"/>
      <c r="BR291" s="20">
        <f ca="1">Table2[[#This Row],[Cars Value]]/Table2[[#This Row],[Cars]]</f>
        <v>9697.872393408059</v>
      </c>
      <c r="BS291" s="3"/>
      <c r="BT291" s="1">
        <f ca="1">IF(Table2[[#This Row],[Value of Debts]]&gt;$BU$6,1,0)</f>
        <v>1</v>
      </c>
      <c r="BU291" s="2"/>
      <c r="BV291" s="2"/>
      <c r="BW291" s="3"/>
    </row>
    <row r="292" spans="1:75" x14ac:dyDescent="0.25">
      <c r="A292">
        <f t="shared" ca="1" si="83"/>
        <v>1</v>
      </c>
      <c r="B292" t="str">
        <f t="shared" ca="1" si="84"/>
        <v>Male</v>
      </c>
      <c r="C292">
        <f t="shared" ca="1" si="85"/>
        <v>30</v>
      </c>
      <c r="D292">
        <f t="shared" ca="1" si="86"/>
        <v>4</v>
      </c>
      <c r="E292" t="str">
        <f ca="1">_xll.XLOOKUP(D292,$Y$8:$Y$13,$Z$8:$Z$13)</f>
        <v>IT</v>
      </c>
      <c r="F292">
        <f t="shared" ca="1" si="87"/>
        <v>3</v>
      </c>
      <c r="G292" t="str">
        <f ca="1">_xll.XLOOKUP(F292,$AA$8:$AA$12,$AB$8:$AB$12)</f>
        <v>University</v>
      </c>
      <c r="H292">
        <f t="shared" ca="1" si="99"/>
        <v>4</v>
      </c>
      <c r="I292">
        <f t="shared" ca="1" si="82"/>
        <v>2</v>
      </c>
      <c r="J292">
        <f t="shared" ca="1" si="88"/>
        <v>48957</v>
      </c>
      <c r="K292">
        <f t="shared" ca="1" si="89"/>
        <v>6</v>
      </c>
      <c r="L292" t="str">
        <f ca="1">_xll.XLOOKUP(K292,$AC$8:$AC$17,$AD$8:$AD$17)</f>
        <v>Tse-Addo</v>
      </c>
      <c r="M292">
        <f t="shared" ca="1" si="92"/>
        <v>146871</v>
      </c>
      <c r="N292" s="7">
        <f t="shared" ca="1" si="90"/>
        <v>25331.023306453946</v>
      </c>
      <c r="O292" s="7">
        <f t="shared" ca="1" si="93"/>
        <v>73819.722483663994</v>
      </c>
      <c r="P292">
        <f t="shared" ca="1" si="91"/>
        <v>12972</v>
      </c>
      <c r="Q292" s="7">
        <f t="shared" ca="1" si="94"/>
        <v>75145.799908915549</v>
      </c>
      <c r="R292">
        <f t="shared" ca="1" si="95"/>
        <v>25470.30470649061</v>
      </c>
      <c r="S292" s="7">
        <f t="shared" ca="1" si="96"/>
        <v>246161.02719015459</v>
      </c>
      <c r="T292" s="7">
        <f t="shared" ca="1" si="97"/>
        <v>113448.8232153695</v>
      </c>
      <c r="U292" s="7">
        <f t="shared" ca="1" si="98"/>
        <v>132712.20397478511</v>
      </c>
      <c r="X292" s="1"/>
      <c r="Y292" s="2"/>
      <c r="Z292" s="2"/>
      <c r="AA292" s="2"/>
      <c r="AB292" s="2"/>
      <c r="AC292" s="2"/>
      <c r="AD292" s="2"/>
      <c r="AE292" s="2">
        <f ca="1">IF(Table2[[#This Row],[Gender]]="Male",1,0)</f>
        <v>1</v>
      </c>
      <c r="AF292" s="2">
        <f ca="1">IF(Table2[[#This Row],[Gender]]="Female",1,0)</f>
        <v>0</v>
      </c>
      <c r="AG292" s="2"/>
      <c r="AH292" s="2"/>
      <c r="AI292" s="3"/>
      <c r="AK292" s="1">
        <f ca="1">IF(Table2[[#This Row],[Field of Work]]="Teaching",1,0)</f>
        <v>0</v>
      </c>
      <c r="AL292" s="2">
        <f ca="1">IF(Table2[[#This Row],[Field of Work]]="Agriculture",1,0)</f>
        <v>0</v>
      </c>
      <c r="AM292" s="2">
        <f ca="1">IF(Table2[[#This Row],[Field of Work]]="IT",1,0)</f>
        <v>1</v>
      </c>
      <c r="AN292" s="2">
        <f ca="1">IF(Table2[[#This Row],[Field of Work]]="Construction",1,0)</f>
        <v>0</v>
      </c>
      <c r="AO292" s="2">
        <f ca="1">IF(Table2[[#This Row],[Field of Work]]="Health",1,0)</f>
        <v>0</v>
      </c>
      <c r="AP292" s="2">
        <f ca="1">IF(Table2[[#This Row],[Field of Work]]="General work",1,0)</f>
        <v>0</v>
      </c>
      <c r="AQ292" s="2"/>
      <c r="AR292" s="2"/>
      <c r="AS292" s="2"/>
      <c r="AT292" s="2"/>
      <c r="AU292" s="2"/>
      <c r="AV292" s="3"/>
      <c r="AW292" s="10">
        <f ca="1">IF(Table2[[#This Row],[Residence]]="East Legon",1,0)</f>
        <v>0</v>
      </c>
      <c r="AX292" s="8">
        <f ca="1">IF(Table2[[#This Row],[Residence]]="Trasaco",1,0)</f>
        <v>0</v>
      </c>
      <c r="AY292" s="2">
        <f ca="1">IF(Table2[[#This Row],[Residence]]="North Legon",1,0)</f>
        <v>0</v>
      </c>
      <c r="AZ292" s="2">
        <f ca="1">IF(Table2[[#This Row],[Residence]]="Tema",1,0)</f>
        <v>0</v>
      </c>
      <c r="BA292" s="2">
        <f ca="1">IF(Table2[[#This Row],[Residence]]="Spintex",1,0)</f>
        <v>0</v>
      </c>
      <c r="BB292" s="2">
        <f ca="1">IF(Table2[[#This Row],[Residence]]="Airport Hills",1,0)</f>
        <v>0</v>
      </c>
      <c r="BC292" s="2">
        <f ca="1">IF(Table2[[#This Row],[Residence]]="Oyarifa",1,0)</f>
        <v>0</v>
      </c>
      <c r="BD292" s="2">
        <f ca="1">IF(Table2[[#This Row],[Residence]]="Prampram",1,0)</f>
        <v>0</v>
      </c>
      <c r="BE292" s="2">
        <f ca="1">IF(Table2[[#This Row],[Residence]]="Tse-Addo",1,0)</f>
        <v>1</v>
      </c>
      <c r="BF292" s="2">
        <f ca="1">IF(Table2[[#This Row],[Residence]]="Osu",1,0)</f>
        <v>0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3"/>
      <c r="BR292" s="20">
        <f ca="1">Table2[[#This Row],[Cars Value]]/Table2[[#This Row],[Cars]]</f>
        <v>36909.861241831997</v>
      </c>
      <c r="BS292" s="3"/>
      <c r="BT292" s="1">
        <f ca="1">IF(Table2[[#This Row],[Value of Debts]]&gt;$BU$6,1,0)</f>
        <v>1</v>
      </c>
      <c r="BU292" s="2"/>
      <c r="BV292" s="2"/>
      <c r="BW292" s="3"/>
    </row>
    <row r="293" spans="1:75" x14ac:dyDescent="0.25">
      <c r="A293">
        <f t="shared" ca="1" si="83"/>
        <v>1</v>
      </c>
      <c r="B293" t="str">
        <f t="shared" ca="1" si="84"/>
        <v>Male</v>
      </c>
      <c r="C293">
        <f t="shared" ca="1" si="85"/>
        <v>37</v>
      </c>
      <c r="D293">
        <f t="shared" ca="1" si="86"/>
        <v>3</v>
      </c>
      <c r="E293" t="str">
        <f ca="1">_xll.XLOOKUP(D293,$Y$8:$Y$13,$Z$8:$Z$13)</f>
        <v>Teaching</v>
      </c>
      <c r="F293">
        <f t="shared" ca="1" si="87"/>
        <v>5</v>
      </c>
      <c r="G293" t="str">
        <f ca="1">_xll.XLOOKUP(F293,$AA$8:$AA$12,$AB$8:$AB$12)</f>
        <v>Other</v>
      </c>
      <c r="H293">
        <f t="shared" ca="1" si="99"/>
        <v>1</v>
      </c>
      <c r="I293">
        <f t="shared" ca="1" si="82"/>
        <v>3</v>
      </c>
      <c r="J293">
        <f t="shared" ca="1" si="88"/>
        <v>77671</v>
      </c>
      <c r="K293">
        <f t="shared" ca="1" si="89"/>
        <v>7</v>
      </c>
      <c r="L293" t="str">
        <f ca="1">_xll.XLOOKUP(K293,$AC$8:$AC$17,$AD$8:$AD$17)</f>
        <v>Tema</v>
      </c>
      <c r="M293">
        <f t="shared" ca="1" si="92"/>
        <v>310684</v>
      </c>
      <c r="N293" s="7">
        <f t="shared" ca="1" si="90"/>
        <v>184290.77652994523</v>
      </c>
      <c r="O293" s="7">
        <f t="shared" ca="1" si="93"/>
        <v>77448.031581390213</v>
      </c>
      <c r="P293">
        <f t="shared" ca="1" si="91"/>
        <v>10352</v>
      </c>
      <c r="Q293" s="7">
        <f t="shared" ca="1" si="94"/>
        <v>148425.08400218881</v>
      </c>
      <c r="R293">
        <f t="shared" ca="1" si="95"/>
        <v>38642.46018265254</v>
      </c>
      <c r="S293" s="7">
        <f t="shared" ca="1" si="96"/>
        <v>426774.4917640427</v>
      </c>
      <c r="T293" s="7">
        <f t="shared" ca="1" si="97"/>
        <v>343067.86053213407</v>
      </c>
      <c r="U293" s="7">
        <f t="shared" ca="1" si="98"/>
        <v>83706.631231908628</v>
      </c>
      <c r="X293" s="1"/>
      <c r="Y293" s="2"/>
      <c r="Z293" s="2"/>
      <c r="AA293" s="2"/>
      <c r="AB293" s="2"/>
      <c r="AC293" s="2"/>
      <c r="AD293" s="2"/>
      <c r="AE293" s="2">
        <f ca="1">IF(Table2[[#This Row],[Gender]]="Male",1,0)</f>
        <v>1</v>
      </c>
      <c r="AF293" s="2">
        <f ca="1">IF(Table2[[#This Row],[Gender]]="Female",1,0)</f>
        <v>0</v>
      </c>
      <c r="AG293" s="2"/>
      <c r="AH293" s="2"/>
      <c r="AI293" s="3"/>
      <c r="AK293" s="1">
        <f ca="1">IF(Table2[[#This Row],[Field of Work]]="Teaching",1,0)</f>
        <v>1</v>
      </c>
      <c r="AL293" s="2">
        <f ca="1">IF(Table2[[#This Row],[Field of Work]]="Agriculture",1,0)</f>
        <v>0</v>
      </c>
      <c r="AM293" s="2">
        <f ca="1">IF(Table2[[#This Row],[Field of Work]]="IT",1,0)</f>
        <v>0</v>
      </c>
      <c r="AN293" s="2">
        <f ca="1">IF(Table2[[#This Row],[Field of Work]]="Construction",1,0)</f>
        <v>0</v>
      </c>
      <c r="AO293" s="2">
        <f ca="1">IF(Table2[[#This Row],[Field of Work]]="Health",1,0)</f>
        <v>0</v>
      </c>
      <c r="AP293" s="2">
        <f ca="1">IF(Table2[[#This Row],[Field of Work]]="General work",1,0)</f>
        <v>0</v>
      </c>
      <c r="AQ293" s="2"/>
      <c r="AR293" s="2"/>
      <c r="AS293" s="2"/>
      <c r="AT293" s="2"/>
      <c r="AU293" s="2"/>
      <c r="AV293" s="3"/>
      <c r="AW293" s="10">
        <f ca="1">IF(Table2[[#This Row],[Residence]]="East Legon",1,0)</f>
        <v>0</v>
      </c>
      <c r="AX293" s="8">
        <f ca="1">IF(Table2[[#This Row],[Residence]]="Trasaco",1,0)</f>
        <v>0</v>
      </c>
      <c r="AY293" s="2">
        <f ca="1">IF(Table2[[#This Row],[Residence]]="North Legon",1,0)</f>
        <v>0</v>
      </c>
      <c r="AZ293" s="2">
        <f ca="1">IF(Table2[[#This Row],[Residence]]="Tema",1,0)</f>
        <v>1</v>
      </c>
      <c r="BA293" s="2">
        <f ca="1">IF(Table2[[#This Row],[Residence]]="Spintex",1,0)</f>
        <v>0</v>
      </c>
      <c r="BB293" s="2">
        <f ca="1">IF(Table2[[#This Row],[Residence]]="Airport Hills",1,0)</f>
        <v>0</v>
      </c>
      <c r="BC293" s="2">
        <f ca="1">IF(Table2[[#This Row],[Residence]]="Oyarifa",1,0)</f>
        <v>0</v>
      </c>
      <c r="BD293" s="2">
        <f ca="1">IF(Table2[[#This Row],[Residence]]="Prampram",1,0)</f>
        <v>0</v>
      </c>
      <c r="BE293" s="2">
        <f ca="1">IF(Table2[[#This Row],[Residence]]="Tse-Addo",1,0)</f>
        <v>0</v>
      </c>
      <c r="BF293" s="2">
        <f ca="1">IF(Table2[[#This Row],[Residence]]="Osu",1,0)</f>
        <v>0</v>
      </c>
      <c r="BG293" s="2"/>
      <c r="BH293" s="2"/>
      <c r="BI293" s="2"/>
      <c r="BJ293" s="2"/>
      <c r="BK293" s="2"/>
      <c r="BL293" s="2"/>
      <c r="BM293" s="2"/>
      <c r="BN293" s="2"/>
      <c r="BO293" s="2"/>
      <c r="BP293" s="3"/>
      <c r="BR293" s="20">
        <f ca="1">Table2[[#This Row],[Cars Value]]/Table2[[#This Row],[Cars]]</f>
        <v>25816.010527130071</v>
      </c>
      <c r="BS293" s="3"/>
      <c r="BT293" s="1">
        <f ca="1">IF(Table2[[#This Row],[Value of Debts]]&gt;$BU$6,1,0)</f>
        <v>1</v>
      </c>
      <c r="BU293" s="2"/>
      <c r="BV293" s="2"/>
      <c r="BW293" s="3"/>
    </row>
    <row r="294" spans="1:75" x14ac:dyDescent="0.25">
      <c r="A294">
        <f t="shared" ca="1" si="83"/>
        <v>1</v>
      </c>
      <c r="B294" t="str">
        <f t="shared" ca="1" si="84"/>
        <v>Male</v>
      </c>
      <c r="C294">
        <f t="shared" ca="1" si="85"/>
        <v>37</v>
      </c>
      <c r="D294">
        <f t="shared" ca="1" si="86"/>
        <v>4</v>
      </c>
      <c r="E294" t="str">
        <f ca="1">_xll.XLOOKUP(D294,$Y$8:$Y$13,$Z$8:$Z$13)</f>
        <v>IT</v>
      </c>
      <c r="F294">
        <f t="shared" ca="1" si="87"/>
        <v>2</v>
      </c>
      <c r="G294" t="str">
        <f ca="1">_xll.XLOOKUP(F294,$AA$8:$AA$12,$AB$8:$AB$12)</f>
        <v>College</v>
      </c>
      <c r="H294">
        <f t="shared" ca="1" si="99"/>
        <v>1</v>
      </c>
      <c r="I294">
        <f t="shared" ca="1" si="82"/>
        <v>3</v>
      </c>
      <c r="J294">
        <f t="shared" ca="1" si="88"/>
        <v>45603</v>
      </c>
      <c r="K294">
        <f t="shared" ca="1" si="89"/>
        <v>8</v>
      </c>
      <c r="L294" t="str">
        <f ca="1">_xll.XLOOKUP(K294,$AC$8:$AC$17,$AD$8:$AD$17)</f>
        <v>Oyarifa</v>
      </c>
      <c r="M294">
        <f t="shared" ca="1" si="92"/>
        <v>228015</v>
      </c>
      <c r="N294" s="7">
        <f t="shared" ca="1" si="90"/>
        <v>215794.95629358801</v>
      </c>
      <c r="O294" s="7">
        <f t="shared" ca="1" si="93"/>
        <v>62958.852995087014</v>
      </c>
      <c r="P294">
        <f t="shared" ca="1" si="91"/>
        <v>58318</v>
      </c>
      <c r="Q294" s="7">
        <f t="shared" ca="1" si="94"/>
        <v>28905.149503805842</v>
      </c>
      <c r="R294">
        <f t="shared" ca="1" si="95"/>
        <v>45768.259972976986</v>
      </c>
      <c r="S294" s="7">
        <f t="shared" ca="1" si="96"/>
        <v>336742.11296806403</v>
      </c>
      <c r="T294" s="7">
        <f t="shared" ca="1" si="97"/>
        <v>303018.10579739389</v>
      </c>
      <c r="U294" s="7">
        <f t="shared" ca="1" si="98"/>
        <v>33724.007170670142</v>
      </c>
      <c r="X294" s="1"/>
      <c r="Y294" s="2"/>
      <c r="Z294" s="2"/>
      <c r="AA294" s="2"/>
      <c r="AB294" s="2"/>
      <c r="AC294" s="2"/>
      <c r="AD294" s="2"/>
      <c r="AE294" s="2">
        <f ca="1">IF(Table2[[#This Row],[Gender]]="Male",1,0)</f>
        <v>1</v>
      </c>
      <c r="AF294" s="2">
        <f ca="1">IF(Table2[[#This Row],[Gender]]="Female",1,0)</f>
        <v>0</v>
      </c>
      <c r="AG294" s="2"/>
      <c r="AH294" s="2"/>
      <c r="AI294" s="3"/>
      <c r="AK294" s="1">
        <f ca="1">IF(Table2[[#This Row],[Field of Work]]="Teaching",1,0)</f>
        <v>0</v>
      </c>
      <c r="AL294" s="2">
        <f ca="1">IF(Table2[[#This Row],[Field of Work]]="Agriculture",1,0)</f>
        <v>0</v>
      </c>
      <c r="AM294" s="2">
        <f ca="1">IF(Table2[[#This Row],[Field of Work]]="IT",1,0)</f>
        <v>1</v>
      </c>
      <c r="AN294" s="2">
        <f ca="1">IF(Table2[[#This Row],[Field of Work]]="Construction",1,0)</f>
        <v>0</v>
      </c>
      <c r="AO294" s="2">
        <f ca="1">IF(Table2[[#This Row],[Field of Work]]="Health",1,0)</f>
        <v>0</v>
      </c>
      <c r="AP294" s="2">
        <f ca="1">IF(Table2[[#This Row],[Field of Work]]="General work",1,0)</f>
        <v>0</v>
      </c>
      <c r="AQ294" s="2"/>
      <c r="AR294" s="2"/>
      <c r="AS294" s="2"/>
      <c r="AT294" s="2"/>
      <c r="AU294" s="2"/>
      <c r="AV294" s="3"/>
      <c r="AW294" s="10">
        <f ca="1">IF(Table2[[#This Row],[Residence]]="East Legon",1,0)</f>
        <v>0</v>
      </c>
      <c r="AX294" s="8">
        <f ca="1">IF(Table2[[#This Row],[Residence]]="Trasaco",1,0)</f>
        <v>0</v>
      </c>
      <c r="AY294" s="2">
        <f ca="1">IF(Table2[[#This Row],[Residence]]="North Legon",1,0)</f>
        <v>0</v>
      </c>
      <c r="AZ294" s="2">
        <f ca="1">IF(Table2[[#This Row],[Residence]]="Tema",1,0)</f>
        <v>0</v>
      </c>
      <c r="BA294" s="2">
        <f ca="1">IF(Table2[[#This Row],[Residence]]="Spintex",1,0)</f>
        <v>0</v>
      </c>
      <c r="BB294" s="2">
        <f ca="1">IF(Table2[[#This Row],[Residence]]="Airport Hills",1,0)</f>
        <v>0</v>
      </c>
      <c r="BC294" s="2">
        <f ca="1">IF(Table2[[#This Row],[Residence]]="Oyarifa",1,0)</f>
        <v>1</v>
      </c>
      <c r="BD294" s="2">
        <f ca="1">IF(Table2[[#This Row],[Residence]]="Prampram",1,0)</f>
        <v>0</v>
      </c>
      <c r="BE294" s="2">
        <f ca="1">IF(Table2[[#This Row],[Residence]]="Tse-Addo",1,0)</f>
        <v>0</v>
      </c>
      <c r="BF294" s="2">
        <f ca="1">IF(Table2[[#This Row],[Residence]]="Osu",1,0)</f>
        <v>0</v>
      </c>
      <c r="BG294" s="2"/>
      <c r="BH294" s="2"/>
      <c r="BI294" s="2"/>
      <c r="BJ294" s="2"/>
      <c r="BK294" s="2"/>
      <c r="BL294" s="2"/>
      <c r="BM294" s="2"/>
      <c r="BN294" s="2"/>
      <c r="BO294" s="2"/>
      <c r="BP294" s="3"/>
      <c r="BR294" s="20">
        <f ca="1">Table2[[#This Row],[Cars Value]]/Table2[[#This Row],[Cars]]</f>
        <v>20986.284331695671</v>
      </c>
      <c r="BS294" s="3"/>
      <c r="BT294" s="1">
        <f ca="1">IF(Table2[[#This Row],[Value of Debts]]&gt;$BU$6,1,0)</f>
        <v>1</v>
      </c>
      <c r="BU294" s="2"/>
      <c r="BV294" s="2"/>
      <c r="BW294" s="3"/>
    </row>
    <row r="295" spans="1:75" x14ac:dyDescent="0.25">
      <c r="A295">
        <f t="shared" ca="1" si="83"/>
        <v>1</v>
      </c>
      <c r="B295" t="str">
        <f t="shared" ca="1" si="84"/>
        <v>Male</v>
      </c>
      <c r="C295">
        <f t="shared" ca="1" si="85"/>
        <v>37</v>
      </c>
      <c r="D295">
        <f t="shared" ca="1" si="86"/>
        <v>1</v>
      </c>
      <c r="E295" t="str">
        <f ca="1">_xll.XLOOKUP(D295,$Y$8:$Y$13,$Z$8:$Z$13)</f>
        <v>Health</v>
      </c>
      <c r="F295">
        <f t="shared" ca="1" si="87"/>
        <v>3</v>
      </c>
      <c r="G295" t="str">
        <f ca="1">_xll.XLOOKUP(F295,$AA$8:$AA$12,$AB$8:$AB$12)</f>
        <v>University</v>
      </c>
      <c r="H295">
        <f t="shared" ca="1" si="99"/>
        <v>2</v>
      </c>
      <c r="I295">
        <f t="shared" ca="1" si="82"/>
        <v>4</v>
      </c>
      <c r="J295">
        <f t="shared" ca="1" si="88"/>
        <v>47848</v>
      </c>
      <c r="K295">
        <f t="shared" ca="1" si="89"/>
        <v>4</v>
      </c>
      <c r="L295" t="str">
        <f ca="1">_xll.XLOOKUP(K295,$AC$8:$AC$17,$AD$8:$AD$17)</f>
        <v>Spintex</v>
      </c>
      <c r="M295">
        <f t="shared" ca="1" si="92"/>
        <v>287088</v>
      </c>
      <c r="N295" s="7">
        <f t="shared" ca="1" si="90"/>
        <v>199483.98535170729</v>
      </c>
      <c r="O295" s="7">
        <f t="shared" ca="1" si="93"/>
        <v>103697.15856899139</v>
      </c>
      <c r="P295">
        <f t="shared" ca="1" si="91"/>
        <v>54424</v>
      </c>
      <c r="Q295" s="7">
        <f t="shared" ca="1" si="94"/>
        <v>13357.023184955933</v>
      </c>
      <c r="R295">
        <f t="shared" ca="1" si="95"/>
        <v>19419.409314979504</v>
      </c>
      <c r="S295" s="7">
        <f t="shared" ca="1" si="96"/>
        <v>410204.56788397091</v>
      </c>
      <c r="T295" s="7">
        <f t="shared" ca="1" si="97"/>
        <v>267265.0085366632</v>
      </c>
      <c r="U295" s="7">
        <f t="shared" ca="1" si="98"/>
        <v>142939.55934730772</v>
      </c>
      <c r="X295" s="1"/>
      <c r="Y295" s="2"/>
      <c r="Z295" s="2"/>
      <c r="AA295" s="2"/>
      <c r="AB295" s="2"/>
      <c r="AC295" s="2"/>
      <c r="AD295" s="2"/>
      <c r="AE295" s="2">
        <f ca="1">IF(Table2[[#This Row],[Gender]]="Male",1,0)</f>
        <v>1</v>
      </c>
      <c r="AF295" s="2">
        <f ca="1">IF(Table2[[#This Row],[Gender]]="Female",1,0)</f>
        <v>0</v>
      </c>
      <c r="AG295" s="2"/>
      <c r="AH295" s="2"/>
      <c r="AI295" s="3"/>
      <c r="AK295" s="1">
        <f ca="1">IF(Table2[[#This Row],[Field of Work]]="Teaching",1,0)</f>
        <v>0</v>
      </c>
      <c r="AL295" s="2">
        <f ca="1">IF(Table2[[#This Row],[Field of Work]]="Agriculture",1,0)</f>
        <v>0</v>
      </c>
      <c r="AM295" s="2">
        <f ca="1">IF(Table2[[#This Row],[Field of Work]]="IT",1,0)</f>
        <v>0</v>
      </c>
      <c r="AN295" s="2">
        <f ca="1">IF(Table2[[#This Row],[Field of Work]]="Construction",1,0)</f>
        <v>0</v>
      </c>
      <c r="AO295" s="2">
        <f ca="1">IF(Table2[[#This Row],[Field of Work]]="Health",1,0)</f>
        <v>1</v>
      </c>
      <c r="AP295" s="2">
        <f ca="1">IF(Table2[[#This Row],[Field of Work]]="General work",1,0)</f>
        <v>0</v>
      </c>
      <c r="AQ295" s="2"/>
      <c r="AR295" s="2"/>
      <c r="AS295" s="2"/>
      <c r="AT295" s="2"/>
      <c r="AU295" s="2"/>
      <c r="AV295" s="3"/>
      <c r="AW295" s="10">
        <f ca="1">IF(Table2[[#This Row],[Residence]]="East Legon",1,0)</f>
        <v>0</v>
      </c>
      <c r="AX295" s="8">
        <f ca="1">IF(Table2[[#This Row],[Residence]]="Trasaco",1,0)</f>
        <v>0</v>
      </c>
      <c r="AY295" s="2">
        <f ca="1">IF(Table2[[#This Row],[Residence]]="North Legon",1,0)</f>
        <v>0</v>
      </c>
      <c r="AZ295" s="2">
        <f ca="1">IF(Table2[[#This Row],[Residence]]="Tema",1,0)</f>
        <v>0</v>
      </c>
      <c r="BA295" s="2">
        <f ca="1">IF(Table2[[#This Row],[Residence]]="Spintex",1,0)</f>
        <v>1</v>
      </c>
      <c r="BB295" s="2">
        <f ca="1">IF(Table2[[#This Row],[Residence]]="Airport Hills",1,0)</f>
        <v>0</v>
      </c>
      <c r="BC295" s="2">
        <f ca="1">IF(Table2[[#This Row],[Residence]]="Oyarifa",1,0)</f>
        <v>0</v>
      </c>
      <c r="BD295" s="2">
        <f ca="1">IF(Table2[[#This Row],[Residence]]="Prampram",1,0)</f>
        <v>0</v>
      </c>
      <c r="BE295" s="2">
        <f ca="1">IF(Table2[[#This Row],[Residence]]="Tse-Addo",1,0)</f>
        <v>0</v>
      </c>
      <c r="BF295" s="2">
        <f ca="1">IF(Table2[[#This Row],[Residence]]="Osu",1,0)</f>
        <v>0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3"/>
      <c r="BR295" s="20">
        <f ca="1">Table2[[#This Row],[Cars Value]]/Table2[[#This Row],[Cars]]</f>
        <v>25924.289642247848</v>
      </c>
      <c r="BS295" s="3"/>
      <c r="BT295" s="1">
        <f ca="1">IF(Table2[[#This Row],[Value of Debts]]&gt;$BU$6,1,0)</f>
        <v>1</v>
      </c>
      <c r="BU295" s="2"/>
      <c r="BV295" s="2"/>
      <c r="BW295" s="3"/>
    </row>
    <row r="296" spans="1:75" x14ac:dyDescent="0.25">
      <c r="A296">
        <f t="shared" ca="1" si="83"/>
        <v>2</v>
      </c>
      <c r="B296" t="str">
        <f t="shared" ca="1" si="84"/>
        <v>Female</v>
      </c>
      <c r="C296">
        <f t="shared" ca="1" si="85"/>
        <v>44</v>
      </c>
      <c r="D296">
        <f t="shared" ca="1" si="86"/>
        <v>4</v>
      </c>
      <c r="E296" t="str">
        <f ca="1">_xll.XLOOKUP(D296,$Y$8:$Y$13,$Z$8:$Z$13)</f>
        <v>IT</v>
      </c>
      <c r="F296">
        <f t="shared" ca="1" si="87"/>
        <v>3</v>
      </c>
      <c r="G296" t="str">
        <f ca="1">_xll.XLOOKUP(F296,$AA$8:$AA$12,$AB$8:$AB$12)</f>
        <v>University</v>
      </c>
      <c r="H296">
        <f t="shared" ca="1" si="99"/>
        <v>0</v>
      </c>
      <c r="I296">
        <f t="shared" ca="1" si="82"/>
        <v>2</v>
      </c>
      <c r="J296">
        <f t="shared" ca="1" si="88"/>
        <v>60301</v>
      </c>
      <c r="K296">
        <f t="shared" ca="1" si="89"/>
        <v>7</v>
      </c>
      <c r="L296" t="str">
        <f ca="1">_xll.XLOOKUP(K296,$AC$8:$AC$17,$AD$8:$AD$17)</f>
        <v>Tema</v>
      </c>
      <c r="M296">
        <f t="shared" ca="1" si="92"/>
        <v>180903</v>
      </c>
      <c r="N296" s="7">
        <f t="shared" ca="1" si="90"/>
        <v>159440.85122413162</v>
      </c>
      <c r="O296" s="7">
        <f t="shared" ca="1" si="93"/>
        <v>119988.04433263002</v>
      </c>
      <c r="P296">
        <f t="shared" ca="1" si="91"/>
        <v>47801</v>
      </c>
      <c r="Q296" s="7">
        <f t="shared" ca="1" si="94"/>
        <v>65873.009120831688</v>
      </c>
      <c r="R296">
        <f t="shared" ca="1" si="95"/>
        <v>867.37629708214627</v>
      </c>
      <c r="S296" s="7">
        <f t="shared" ca="1" si="96"/>
        <v>301758.42062971217</v>
      </c>
      <c r="T296" s="7">
        <f t="shared" ca="1" si="97"/>
        <v>273114.86034496332</v>
      </c>
      <c r="U296" s="7">
        <f t="shared" ca="1" si="98"/>
        <v>28643.560284748848</v>
      </c>
      <c r="X296" s="1"/>
      <c r="Y296" s="2"/>
      <c r="Z296" s="2"/>
      <c r="AA296" s="2"/>
      <c r="AB296" s="2"/>
      <c r="AC296" s="2"/>
      <c r="AD296" s="2"/>
      <c r="AE296" s="2">
        <f ca="1">IF(Table2[[#This Row],[Gender]]="Male",1,0)</f>
        <v>0</v>
      </c>
      <c r="AF296" s="2">
        <f ca="1">IF(Table2[[#This Row],[Gender]]="Female",1,0)</f>
        <v>1</v>
      </c>
      <c r="AG296" s="2"/>
      <c r="AH296" s="2"/>
      <c r="AI296" s="3"/>
      <c r="AK296" s="1">
        <f ca="1">IF(Table2[[#This Row],[Field of Work]]="Teaching",1,0)</f>
        <v>0</v>
      </c>
      <c r="AL296" s="2">
        <f ca="1">IF(Table2[[#This Row],[Field of Work]]="Agriculture",1,0)</f>
        <v>0</v>
      </c>
      <c r="AM296" s="2">
        <f ca="1">IF(Table2[[#This Row],[Field of Work]]="IT",1,0)</f>
        <v>1</v>
      </c>
      <c r="AN296" s="2">
        <f ca="1">IF(Table2[[#This Row],[Field of Work]]="Construction",1,0)</f>
        <v>0</v>
      </c>
      <c r="AO296" s="2">
        <f ca="1">IF(Table2[[#This Row],[Field of Work]]="Health",1,0)</f>
        <v>0</v>
      </c>
      <c r="AP296" s="2">
        <f ca="1">IF(Table2[[#This Row],[Field of Work]]="General work",1,0)</f>
        <v>0</v>
      </c>
      <c r="AQ296" s="2"/>
      <c r="AR296" s="2"/>
      <c r="AS296" s="2"/>
      <c r="AT296" s="2"/>
      <c r="AU296" s="2"/>
      <c r="AV296" s="3"/>
      <c r="AW296" s="10">
        <f ca="1">IF(Table2[[#This Row],[Residence]]="East Legon",1,0)</f>
        <v>0</v>
      </c>
      <c r="AX296" s="8">
        <f ca="1">IF(Table2[[#This Row],[Residence]]="Trasaco",1,0)</f>
        <v>0</v>
      </c>
      <c r="AY296" s="2">
        <f ca="1">IF(Table2[[#This Row],[Residence]]="North Legon",1,0)</f>
        <v>0</v>
      </c>
      <c r="AZ296" s="2">
        <f ca="1">IF(Table2[[#This Row],[Residence]]="Tema",1,0)</f>
        <v>1</v>
      </c>
      <c r="BA296" s="2">
        <f ca="1">IF(Table2[[#This Row],[Residence]]="Spintex",1,0)</f>
        <v>0</v>
      </c>
      <c r="BB296" s="2">
        <f ca="1">IF(Table2[[#This Row],[Residence]]="Airport Hills",1,0)</f>
        <v>0</v>
      </c>
      <c r="BC296" s="2">
        <f ca="1">IF(Table2[[#This Row],[Residence]]="Oyarifa",1,0)</f>
        <v>0</v>
      </c>
      <c r="BD296" s="2">
        <f ca="1">IF(Table2[[#This Row],[Residence]]="Prampram",1,0)</f>
        <v>0</v>
      </c>
      <c r="BE296" s="2">
        <f ca="1">IF(Table2[[#This Row],[Residence]]="Tse-Addo",1,0)</f>
        <v>0</v>
      </c>
      <c r="BF296" s="2">
        <f ca="1">IF(Table2[[#This Row],[Residence]]="Osu",1,0)</f>
        <v>0</v>
      </c>
      <c r="BG296" s="2"/>
      <c r="BH296" s="2"/>
      <c r="BI296" s="2"/>
      <c r="BJ296" s="2"/>
      <c r="BK296" s="2"/>
      <c r="BL296" s="2"/>
      <c r="BM296" s="2"/>
      <c r="BN296" s="2"/>
      <c r="BO296" s="2"/>
      <c r="BP296" s="3"/>
      <c r="BR296" s="20">
        <f ca="1">Table2[[#This Row],[Cars Value]]/Table2[[#This Row],[Cars]]</f>
        <v>59994.022166315008</v>
      </c>
      <c r="BS296" s="3"/>
      <c r="BT296" s="1">
        <f ca="1">IF(Table2[[#This Row],[Value of Debts]]&gt;$BU$6,1,0)</f>
        <v>1</v>
      </c>
      <c r="BU296" s="2"/>
      <c r="BV296" s="2"/>
      <c r="BW296" s="3"/>
    </row>
    <row r="297" spans="1:75" x14ac:dyDescent="0.25">
      <c r="A297">
        <f t="shared" ca="1" si="83"/>
        <v>1</v>
      </c>
      <c r="B297" t="str">
        <f t="shared" ca="1" si="84"/>
        <v>Male</v>
      </c>
      <c r="C297">
        <f t="shared" ca="1" si="85"/>
        <v>27</v>
      </c>
      <c r="D297">
        <f t="shared" ca="1" si="86"/>
        <v>4</v>
      </c>
      <c r="E297" t="str">
        <f ca="1">_xll.XLOOKUP(D297,$Y$8:$Y$13,$Z$8:$Z$13)</f>
        <v>IT</v>
      </c>
      <c r="F297">
        <f t="shared" ca="1" si="87"/>
        <v>4</v>
      </c>
      <c r="G297" t="str">
        <f ca="1">_xll.XLOOKUP(F297,$AA$8:$AA$12,$AB$8:$AB$12)</f>
        <v>Techical</v>
      </c>
      <c r="H297">
        <f t="shared" ca="1" si="99"/>
        <v>2</v>
      </c>
      <c r="I297">
        <f t="shared" ca="1" si="82"/>
        <v>3</v>
      </c>
      <c r="J297">
        <f t="shared" ca="1" si="88"/>
        <v>58579</v>
      </c>
      <c r="K297">
        <f t="shared" ca="1" si="89"/>
        <v>8</v>
      </c>
      <c r="L297" t="str">
        <f ca="1">_xll.XLOOKUP(K297,$AC$8:$AC$17,$AD$8:$AD$17)</f>
        <v>Oyarifa</v>
      </c>
      <c r="M297">
        <f t="shared" ca="1" si="92"/>
        <v>351474</v>
      </c>
      <c r="N297" s="7">
        <f t="shared" ca="1" si="90"/>
        <v>298026.36728472967</v>
      </c>
      <c r="O297" s="7">
        <f t="shared" ca="1" si="93"/>
        <v>51923.423892040664</v>
      </c>
      <c r="P297">
        <f t="shared" ca="1" si="91"/>
        <v>29232</v>
      </c>
      <c r="Q297" s="7">
        <f t="shared" ca="1" si="94"/>
        <v>98461.349712435185</v>
      </c>
      <c r="R297">
        <f t="shared" ca="1" si="95"/>
        <v>12646.882762172672</v>
      </c>
      <c r="S297" s="7">
        <f t="shared" ca="1" si="96"/>
        <v>416044.30665421335</v>
      </c>
      <c r="T297" s="7">
        <f t="shared" ca="1" si="97"/>
        <v>425719.71699716488</v>
      </c>
      <c r="U297" s="7">
        <f t="shared" ca="1" si="98"/>
        <v>-9675.410342951538</v>
      </c>
      <c r="X297" s="1"/>
      <c r="Y297" s="2"/>
      <c r="Z297" s="2"/>
      <c r="AA297" s="2"/>
      <c r="AB297" s="2"/>
      <c r="AC297" s="2"/>
      <c r="AD297" s="2"/>
      <c r="AE297" s="2">
        <f ca="1">IF(Table2[[#This Row],[Gender]]="Male",1,0)</f>
        <v>1</v>
      </c>
      <c r="AF297" s="2">
        <f ca="1">IF(Table2[[#This Row],[Gender]]="Female",1,0)</f>
        <v>0</v>
      </c>
      <c r="AG297" s="2"/>
      <c r="AH297" s="2"/>
      <c r="AI297" s="3"/>
      <c r="AK297" s="1">
        <f ca="1">IF(Table2[[#This Row],[Field of Work]]="Teaching",1,0)</f>
        <v>0</v>
      </c>
      <c r="AL297" s="2">
        <f ca="1">IF(Table2[[#This Row],[Field of Work]]="Agriculture",1,0)</f>
        <v>0</v>
      </c>
      <c r="AM297" s="2">
        <f ca="1">IF(Table2[[#This Row],[Field of Work]]="IT",1,0)</f>
        <v>1</v>
      </c>
      <c r="AN297" s="2">
        <f ca="1">IF(Table2[[#This Row],[Field of Work]]="Construction",1,0)</f>
        <v>0</v>
      </c>
      <c r="AO297" s="2">
        <f ca="1">IF(Table2[[#This Row],[Field of Work]]="Health",1,0)</f>
        <v>0</v>
      </c>
      <c r="AP297" s="2">
        <f ca="1">IF(Table2[[#This Row],[Field of Work]]="General work",1,0)</f>
        <v>0</v>
      </c>
      <c r="AQ297" s="2"/>
      <c r="AR297" s="2"/>
      <c r="AS297" s="2"/>
      <c r="AT297" s="2"/>
      <c r="AU297" s="2"/>
      <c r="AV297" s="3"/>
      <c r="AW297" s="10">
        <f ca="1">IF(Table2[[#This Row],[Residence]]="East Legon",1,0)</f>
        <v>0</v>
      </c>
      <c r="AX297" s="8">
        <f ca="1">IF(Table2[[#This Row],[Residence]]="Trasaco",1,0)</f>
        <v>0</v>
      </c>
      <c r="AY297" s="2">
        <f ca="1">IF(Table2[[#This Row],[Residence]]="North Legon",1,0)</f>
        <v>0</v>
      </c>
      <c r="AZ297" s="2">
        <f ca="1">IF(Table2[[#This Row],[Residence]]="Tema",1,0)</f>
        <v>0</v>
      </c>
      <c r="BA297" s="2">
        <f ca="1">IF(Table2[[#This Row],[Residence]]="Spintex",1,0)</f>
        <v>0</v>
      </c>
      <c r="BB297" s="2">
        <f ca="1">IF(Table2[[#This Row],[Residence]]="Airport Hills",1,0)</f>
        <v>0</v>
      </c>
      <c r="BC297" s="2">
        <f ca="1">IF(Table2[[#This Row],[Residence]]="Oyarifa",1,0)</f>
        <v>1</v>
      </c>
      <c r="BD297" s="2">
        <f ca="1">IF(Table2[[#This Row],[Residence]]="Prampram",1,0)</f>
        <v>0</v>
      </c>
      <c r="BE297" s="2">
        <f ca="1">IF(Table2[[#This Row],[Residence]]="Tse-Addo",1,0)</f>
        <v>0</v>
      </c>
      <c r="BF297" s="2">
        <f ca="1">IF(Table2[[#This Row],[Residence]]="Osu",1,0)</f>
        <v>0</v>
      </c>
      <c r="BG297" s="2"/>
      <c r="BH297" s="2"/>
      <c r="BI297" s="2"/>
      <c r="BJ297" s="2"/>
      <c r="BK297" s="2"/>
      <c r="BL297" s="2"/>
      <c r="BM297" s="2"/>
      <c r="BN297" s="2"/>
      <c r="BO297" s="2"/>
      <c r="BP297" s="3"/>
      <c r="BR297" s="20">
        <f ca="1">Table2[[#This Row],[Cars Value]]/Table2[[#This Row],[Cars]]</f>
        <v>17307.807964013555</v>
      </c>
      <c r="BS297" s="3"/>
      <c r="BT297" s="1">
        <f ca="1">IF(Table2[[#This Row],[Value of Debts]]&gt;$BU$6,1,0)</f>
        <v>1</v>
      </c>
      <c r="BU297" s="2"/>
      <c r="BV297" s="2"/>
      <c r="BW297" s="3"/>
    </row>
    <row r="298" spans="1:75" x14ac:dyDescent="0.25">
      <c r="A298">
        <f t="shared" ca="1" si="83"/>
        <v>1</v>
      </c>
      <c r="B298" t="str">
        <f t="shared" ca="1" si="84"/>
        <v>Male</v>
      </c>
      <c r="C298">
        <f t="shared" ca="1" si="85"/>
        <v>46</v>
      </c>
      <c r="D298">
        <f t="shared" ca="1" si="86"/>
        <v>4</v>
      </c>
      <c r="E298" t="str">
        <f ca="1">_xll.XLOOKUP(D298,$Y$8:$Y$13,$Z$8:$Z$13)</f>
        <v>IT</v>
      </c>
      <c r="F298">
        <f t="shared" ca="1" si="87"/>
        <v>4</v>
      </c>
      <c r="G298" t="str">
        <f ca="1">_xll.XLOOKUP(F298,$AA$8:$AA$12,$AB$8:$AB$12)</f>
        <v>Techical</v>
      </c>
      <c r="H298">
        <f t="shared" ca="1" si="99"/>
        <v>4</v>
      </c>
      <c r="I298">
        <f t="shared" ca="1" si="82"/>
        <v>1</v>
      </c>
      <c r="J298">
        <f t="shared" ca="1" si="88"/>
        <v>43613</v>
      </c>
      <c r="K298">
        <f t="shared" ca="1" si="89"/>
        <v>5</v>
      </c>
      <c r="L298" t="str">
        <f ca="1">_xll.XLOOKUP(K298,$AC$8:$AC$17,$AD$8:$AD$17)</f>
        <v>Airport Hills</v>
      </c>
      <c r="M298">
        <f t="shared" ca="1" si="92"/>
        <v>261678</v>
      </c>
      <c r="N298" s="7">
        <f t="shared" ca="1" si="90"/>
        <v>167805.20852867104</v>
      </c>
      <c r="O298" s="7">
        <f t="shared" ca="1" si="93"/>
        <v>13686.584380696924</v>
      </c>
      <c r="P298">
        <f t="shared" ca="1" si="91"/>
        <v>6532</v>
      </c>
      <c r="Q298" s="7">
        <f t="shared" ca="1" si="94"/>
        <v>78552.406962066467</v>
      </c>
      <c r="R298">
        <f t="shared" ca="1" si="95"/>
        <v>7318.6649553340721</v>
      </c>
      <c r="S298" s="7">
        <f t="shared" ca="1" si="96"/>
        <v>282683.24933603103</v>
      </c>
      <c r="T298" s="7">
        <f t="shared" ca="1" si="97"/>
        <v>252889.61549073749</v>
      </c>
      <c r="U298" s="7">
        <f t="shared" ca="1" si="98"/>
        <v>29793.633845293545</v>
      </c>
      <c r="X298" s="1"/>
      <c r="Y298" s="2"/>
      <c r="Z298" s="2"/>
      <c r="AA298" s="2"/>
      <c r="AB298" s="2"/>
      <c r="AC298" s="2"/>
      <c r="AD298" s="2"/>
      <c r="AE298" s="2">
        <f ca="1">IF(Table2[[#This Row],[Gender]]="Male",1,0)</f>
        <v>1</v>
      </c>
      <c r="AF298" s="2">
        <f ca="1">IF(Table2[[#This Row],[Gender]]="Female",1,0)</f>
        <v>0</v>
      </c>
      <c r="AG298" s="2"/>
      <c r="AH298" s="2"/>
      <c r="AI298" s="3"/>
      <c r="AK298" s="1">
        <f ca="1">IF(Table2[[#This Row],[Field of Work]]="Teaching",1,0)</f>
        <v>0</v>
      </c>
      <c r="AL298" s="2">
        <f ca="1">IF(Table2[[#This Row],[Field of Work]]="Agriculture",1,0)</f>
        <v>0</v>
      </c>
      <c r="AM298" s="2">
        <f ca="1">IF(Table2[[#This Row],[Field of Work]]="IT",1,0)</f>
        <v>1</v>
      </c>
      <c r="AN298" s="2">
        <f ca="1">IF(Table2[[#This Row],[Field of Work]]="Construction",1,0)</f>
        <v>0</v>
      </c>
      <c r="AO298" s="2">
        <f ca="1">IF(Table2[[#This Row],[Field of Work]]="Health",1,0)</f>
        <v>0</v>
      </c>
      <c r="AP298" s="2">
        <f ca="1">IF(Table2[[#This Row],[Field of Work]]="General work",1,0)</f>
        <v>0</v>
      </c>
      <c r="AQ298" s="2"/>
      <c r="AR298" s="2"/>
      <c r="AS298" s="2"/>
      <c r="AT298" s="2"/>
      <c r="AU298" s="2"/>
      <c r="AV298" s="3"/>
      <c r="AW298" s="10">
        <f ca="1">IF(Table2[[#This Row],[Residence]]="East Legon",1,0)</f>
        <v>0</v>
      </c>
      <c r="AX298" s="8">
        <f ca="1">IF(Table2[[#This Row],[Residence]]="Trasaco",1,0)</f>
        <v>0</v>
      </c>
      <c r="AY298" s="2">
        <f ca="1">IF(Table2[[#This Row],[Residence]]="North Legon",1,0)</f>
        <v>0</v>
      </c>
      <c r="AZ298" s="2">
        <f ca="1">IF(Table2[[#This Row],[Residence]]="Tema",1,0)</f>
        <v>0</v>
      </c>
      <c r="BA298" s="2">
        <f ca="1">IF(Table2[[#This Row],[Residence]]="Spintex",1,0)</f>
        <v>0</v>
      </c>
      <c r="BB298" s="2">
        <f ca="1">IF(Table2[[#This Row],[Residence]]="Airport Hills",1,0)</f>
        <v>1</v>
      </c>
      <c r="BC298" s="2">
        <f ca="1">IF(Table2[[#This Row],[Residence]]="Oyarifa",1,0)</f>
        <v>0</v>
      </c>
      <c r="BD298" s="2">
        <f ca="1">IF(Table2[[#This Row],[Residence]]="Prampram",1,0)</f>
        <v>0</v>
      </c>
      <c r="BE298" s="2">
        <f ca="1">IF(Table2[[#This Row],[Residence]]="Tse-Addo",1,0)</f>
        <v>0</v>
      </c>
      <c r="BF298" s="2">
        <f ca="1">IF(Table2[[#This Row],[Residence]]="Osu",1,0)</f>
        <v>0</v>
      </c>
      <c r="BG298" s="2"/>
      <c r="BH298" s="2"/>
      <c r="BI298" s="2"/>
      <c r="BJ298" s="2"/>
      <c r="BK298" s="2"/>
      <c r="BL298" s="2"/>
      <c r="BM298" s="2"/>
      <c r="BN298" s="2"/>
      <c r="BO298" s="2"/>
      <c r="BP298" s="3"/>
      <c r="BR298" s="20">
        <f ca="1">Table2[[#This Row],[Cars Value]]/Table2[[#This Row],[Cars]]</f>
        <v>13686.584380696924</v>
      </c>
      <c r="BS298" s="3"/>
      <c r="BT298" s="1">
        <f ca="1">IF(Table2[[#This Row],[Value of Debts]]&gt;$BU$6,1,0)</f>
        <v>1</v>
      </c>
      <c r="BU298" s="2"/>
      <c r="BV298" s="2"/>
      <c r="BW298" s="3"/>
    </row>
    <row r="299" spans="1:75" x14ac:dyDescent="0.25">
      <c r="A299">
        <f t="shared" ca="1" si="83"/>
        <v>2</v>
      </c>
      <c r="B299" t="str">
        <f t="shared" ca="1" si="84"/>
        <v>Female</v>
      </c>
      <c r="C299">
        <f t="shared" ca="1" si="85"/>
        <v>45</v>
      </c>
      <c r="D299">
        <f t="shared" ca="1" si="86"/>
        <v>3</v>
      </c>
      <c r="E299" t="str">
        <f ca="1">_xll.XLOOKUP(D299,$Y$8:$Y$13,$Z$8:$Z$13)</f>
        <v>Teaching</v>
      </c>
      <c r="F299">
        <f t="shared" ca="1" si="87"/>
        <v>5</v>
      </c>
      <c r="G299" t="str">
        <f ca="1">_xll.XLOOKUP(F299,$AA$8:$AA$12,$AB$8:$AB$12)</f>
        <v>Other</v>
      </c>
      <c r="H299">
        <f t="shared" ca="1" si="99"/>
        <v>4</v>
      </c>
      <c r="I299">
        <f t="shared" ca="1" si="82"/>
        <v>3</v>
      </c>
      <c r="J299">
        <f t="shared" ca="1" si="88"/>
        <v>68423</v>
      </c>
      <c r="K299">
        <f t="shared" ca="1" si="89"/>
        <v>1</v>
      </c>
      <c r="L299" t="str">
        <f ca="1">_xll.XLOOKUP(K299,$AC$8:$AC$17,$AD$8:$AD$17)</f>
        <v>East Legon</v>
      </c>
      <c r="M299">
        <f t="shared" ca="1" si="92"/>
        <v>410538</v>
      </c>
      <c r="N299" s="7">
        <f t="shared" ca="1" si="90"/>
        <v>122994.81539152938</v>
      </c>
      <c r="O299" s="7">
        <f t="shared" ca="1" si="93"/>
        <v>110443.78144138261</v>
      </c>
      <c r="P299">
        <f t="shared" ca="1" si="91"/>
        <v>34608</v>
      </c>
      <c r="Q299" s="7">
        <f t="shared" ca="1" si="94"/>
        <v>71536.951078712736</v>
      </c>
      <c r="R299">
        <f t="shared" ca="1" si="95"/>
        <v>21.11576823789137</v>
      </c>
      <c r="S299" s="7">
        <f t="shared" ca="1" si="96"/>
        <v>521002.89720962051</v>
      </c>
      <c r="T299" s="7">
        <f t="shared" ca="1" si="97"/>
        <v>229139.76647024212</v>
      </c>
      <c r="U299" s="7">
        <f t="shared" ca="1" si="98"/>
        <v>291863.13073937839</v>
      </c>
      <c r="X299" s="1"/>
      <c r="Y299" s="2"/>
      <c r="Z299" s="2"/>
      <c r="AA299" s="2"/>
      <c r="AB299" s="2"/>
      <c r="AC299" s="2"/>
      <c r="AD299" s="2"/>
      <c r="AE299" s="2">
        <f ca="1">IF(Table2[[#This Row],[Gender]]="Male",1,0)</f>
        <v>0</v>
      </c>
      <c r="AF299" s="2">
        <f ca="1">IF(Table2[[#This Row],[Gender]]="Female",1,0)</f>
        <v>1</v>
      </c>
      <c r="AG299" s="2"/>
      <c r="AH299" s="2"/>
      <c r="AI299" s="3"/>
      <c r="AK299" s="1">
        <f ca="1">IF(Table2[[#This Row],[Field of Work]]="Teaching",1,0)</f>
        <v>1</v>
      </c>
      <c r="AL299" s="2">
        <f ca="1">IF(Table2[[#This Row],[Field of Work]]="Agriculture",1,0)</f>
        <v>0</v>
      </c>
      <c r="AM299" s="2">
        <f ca="1">IF(Table2[[#This Row],[Field of Work]]="IT",1,0)</f>
        <v>0</v>
      </c>
      <c r="AN299" s="2">
        <f ca="1">IF(Table2[[#This Row],[Field of Work]]="Construction",1,0)</f>
        <v>0</v>
      </c>
      <c r="AO299" s="2">
        <f ca="1">IF(Table2[[#This Row],[Field of Work]]="Health",1,0)</f>
        <v>0</v>
      </c>
      <c r="AP299" s="2">
        <f ca="1">IF(Table2[[#This Row],[Field of Work]]="General work",1,0)</f>
        <v>0</v>
      </c>
      <c r="AQ299" s="2"/>
      <c r="AR299" s="2"/>
      <c r="AS299" s="2"/>
      <c r="AT299" s="2"/>
      <c r="AU299" s="2"/>
      <c r="AV299" s="3"/>
      <c r="AW299" s="10">
        <f ca="1">IF(Table2[[#This Row],[Residence]]="East Legon",1,0)</f>
        <v>1</v>
      </c>
      <c r="AX299" s="8">
        <f ca="1">IF(Table2[[#This Row],[Residence]]="Trasaco",1,0)</f>
        <v>0</v>
      </c>
      <c r="AY299" s="2">
        <f ca="1">IF(Table2[[#This Row],[Residence]]="North Legon",1,0)</f>
        <v>0</v>
      </c>
      <c r="AZ299" s="2">
        <f ca="1">IF(Table2[[#This Row],[Residence]]="Tema",1,0)</f>
        <v>0</v>
      </c>
      <c r="BA299" s="2">
        <f ca="1">IF(Table2[[#This Row],[Residence]]="Spintex",1,0)</f>
        <v>0</v>
      </c>
      <c r="BB299" s="2">
        <f ca="1">IF(Table2[[#This Row],[Residence]]="Airport Hills",1,0)</f>
        <v>0</v>
      </c>
      <c r="BC299" s="2">
        <f ca="1">IF(Table2[[#This Row],[Residence]]="Oyarifa",1,0)</f>
        <v>0</v>
      </c>
      <c r="BD299" s="2">
        <f ca="1">IF(Table2[[#This Row],[Residence]]="Prampram",1,0)</f>
        <v>0</v>
      </c>
      <c r="BE299" s="2">
        <f ca="1">IF(Table2[[#This Row],[Residence]]="Tse-Addo",1,0)</f>
        <v>0</v>
      </c>
      <c r="BF299" s="2">
        <f ca="1">IF(Table2[[#This Row],[Residence]]="Osu",1,0)</f>
        <v>0</v>
      </c>
      <c r="BG299" s="2"/>
      <c r="BH299" s="2"/>
      <c r="BI299" s="2"/>
      <c r="BJ299" s="2"/>
      <c r="BK299" s="2"/>
      <c r="BL299" s="2"/>
      <c r="BM299" s="2"/>
      <c r="BN299" s="2"/>
      <c r="BO299" s="2"/>
      <c r="BP299" s="3"/>
      <c r="BR299" s="20">
        <f ca="1">Table2[[#This Row],[Cars Value]]/Table2[[#This Row],[Cars]]</f>
        <v>36814.593813794207</v>
      </c>
      <c r="BS299" s="3"/>
      <c r="BT299" s="1">
        <f ca="1">IF(Table2[[#This Row],[Value of Debts]]&gt;$BU$6,1,0)</f>
        <v>1</v>
      </c>
      <c r="BU299" s="2"/>
      <c r="BV299" s="2"/>
      <c r="BW299" s="3"/>
    </row>
    <row r="300" spans="1:75" x14ac:dyDescent="0.25">
      <c r="A300">
        <f t="shared" ca="1" si="83"/>
        <v>1</v>
      </c>
      <c r="B300" t="str">
        <f t="shared" ca="1" si="84"/>
        <v>Male</v>
      </c>
      <c r="C300">
        <f t="shared" ca="1" si="85"/>
        <v>34</v>
      </c>
      <c r="D300">
        <f t="shared" ca="1" si="86"/>
        <v>6</v>
      </c>
      <c r="E300" t="str">
        <f ca="1">_xll.XLOOKUP(D300,$Y$8:$Y$13,$Z$8:$Z$13)</f>
        <v>Agriculture</v>
      </c>
      <c r="F300">
        <f t="shared" ca="1" si="87"/>
        <v>1</v>
      </c>
      <c r="G300" t="str">
        <f ca="1">_xll.XLOOKUP(F300,$AA$8:$AA$12,$AB$8:$AB$12)</f>
        <v>Highschool</v>
      </c>
      <c r="H300">
        <f t="shared" ca="1" si="99"/>
        <v>0</v>
      </c>
      <c r="I300">
        <f t="shared" ca="1" si="82"/>
        <v>3</v>
      </c>
      <c r="J300">
        <f t="shared" ca="1" si="88"/>
        <v>83657</v>
      </c>
      <c r="K300">
        <f t="shared" ca="1" si="89"/>
        <v>1</v>
      </c>
      <c r="L300" t="str">
        <f ca="1">_xll.XLOOKUP(K300,$AC$8:$AC$17,$AD$8:$AD$17)</f>
        <v>East Legon</v>
      </c>
      <c r="M300">
        <f t="shared" ca="1" si="92"/>
        <v>501942</v>
      </c>
      <c r="N300" s="7">
        <f t="shared" ca="1" si="90"/>
        <v>169911.84330670489</v>
      </c>
      <c r="O300" s="7">
        <f t="shared" ca="1" si="93"/>
        <v>125791.01261321653</v>
      </c>
      <c r="P300">
        <f t="shared" ca="1" si="91"/>
        <v>59541</v>
      </c>
      <c r="Q300" s="7">
        <f t="shared" ca="1" si="94"/>
        <v>144096.56006205667</v>
      </c>
      <c r="R300">
        <f t="shared" ca="1" si="95"/>
        <v>38824.297476523927</v>
      </c>
      <c r="S300" s="7">
        <f t="shared" ca="1" si="96"/>
        <v>666557.31008974044</v>
      </c>
      <c r="T300" s="7">
        <f t="shared" ca="1" si="97"/>
        <v>373549.40336876153</v>
      </c>
      <c r="U300" s="7">
        <f t="shared" ca="1" si="98"/>
        <v>293007.90672097891</v>
      </c>
      <c r="X300" s="1"/>
      <c r="Y300" s="2"/>
      <c r="Z300" s="2"/>
      <c r="AA300" s="2"/>
      <c r="AB300" s="2"/>
      <c r="AC300" s="2"/>
      <c r="AD300" s="2"/>
      <c r="AE300" s="2">
        <f ca="1">IF(Table2[[#This Row],[Gender]]="Male",1,0)</f>
        <v>1</v>
      </c>
      <c r="AF300" s="2">
        <f ca="1">IF(Table2[[#This Row],[Gender]]="Female",1,0)</f>
        <v>0</v>
      </c>
      <c r="AG300" s="2"/>
      <c r="AH300" s="2"/>
      <c r="AI300" s="3"/>
      <c r="AK300" s="1">
        <f ca="1">IF(Table2[[#This Row],[Field of Work]]="Teaching",1,0)</f>
        <v>0</v>
      </c>
      <c r="AL300" s="2">
        <f ca="1">IF(Table2[[#This Row],[Field of Work]]="Agriculture",1,0)</f>
        <v>1</v>
      </c>
      <c r="AM300" s="2">
        <f ca="1">IF(Table2[[#This Row],[Field of Work]]="IT",1,0)</f>
        <v>0</v>
      </c>
      <c r="AN300" s="2">
        <f ca="1">IF(Table2[[#This Row],[Field of Work]]="Construction",1,0)</f>
        <v>0</v>
      </c>
      <c r="AO300" s="2">
        <f ca="1">IF(Table2[[#This Row],[Field of Work]]="Health",1,0)</f>
        <v>0</v>
      </c>
      <c r="AP300" s="2">
        <f ca="1">IF(Table2[[#This Row],[Field of Work]]="General work",1,0)</f>
        <v>0</v>
      </c>
      <c r="AQ300" s="2"/>
      <c r="AR300" s="2"/>
      <c r="AS300" s="2"/>
      <c r="AT300" s="2"/>
      <c r="AU300" s="2"/>
      <c r="AV300" s="3"/>
      <c r="AW300" s="10">
        <f ca="1">IF(Table2[[#This Row],[Residence]]="East Legon",1,0)</f>
        <v>1</v>
      </c>
      <c r="AX300" s="8">
        <f ca="1">IF(Table2[[#This Row],[Residence]]="Trasaco",1,0)</f>
        <v>0</v>
      </c>
      <c r="AY300" s="2">
        <f ca="1">IF(Table2[[#This Row],[Residence]]="North Legon",1,0)</f>
        <v>0</v>
      </c>
      <c r="AZ300" s="2">
        <f ca="1">IF(Table2[[#This Row],[Residence]]="Tema",1,0)</f>
        <v>0</v>
      </c>
      <c r="BA300" s="2">
        <f ca="1">IF(Table2[[#This Row],[Residence]]="Spintex",1,0)</f>
        <v>0</v>
      </c>
      <c r="BB300" s="2">
        <f ca="1">IF(Table2[[#This Row],[Residence]]="Airport Hills",1,0)</f>
        <v>0</v>
      </c>
      <c r="BC300" s="2">
        <f ca="1">IF(Table2[[#This Row],[Residence]]="Oyarifa",1,0)</f>
        <v>0</v>
      </c>
      <c r="BD300" s="2">
        <f ca="1">IF(Table2[[#This Row],[Residence]]="Prampram",1,0)</f>
        <v>0</v>
      </c>
      <c r="BE300" s="2">
        <f ca="1">IF(Table2[[#This Row],[Residence]]="Tse-Addo",1,0)</f>
        <v>0</v>
      </c>
      <c r="BF300" s="2">
        <f ca="1">IF(Table2[[#This Row],[Residence]]="Osu",1,0)</f>
        <v>0</v>
      </c>
      <c r="BG300" s="2"/>
      <c r="BH300" s="2"/>
      <c r="BI300" s="2"/>
      <c r="BJ300" s="2"/>
      <c r="BK300" s="2"/>
      <c r="BL300" s="2"/>
      <c r="BM300" s="2"/>
      <c r="BN300" s="2"/>
      <c r="BO300" s="2"/>
      <c r="BP300" s="3"/>
      <c r="BR300" s="20">
        <f ca="1">Table2[[#This Row],[Cars Value]]/Table2[[#This Row],[Cars]]</f>
        <v>41930.337537738844</v>
      </c>
      <c r="BS300" s="3"/>
      <c r="BT300" s="1">
        <f ca="1">IF(Table2[[#This Row],[Value of Debts]]&gt;$BU$6,1,0)</f>
        <v>1</v>
      </c>
      <c r="BU300" s="2"/>
      <c r="BV300" s="2"/>
      <c r="BW300" s="3"/>
    </row>
    <row r="301" spans="1:75" x14ac:dyDescent="0.25">
      <c r="A301">
        <f t="shared" ca="1" si="83"/>
        <v>1</v>
      </c>
      <c r="B301" t="str">
        <f t="shared" ca="1" si="84"/>
        <v>Male</v>
      </c>
      <c r="C301">
        <f t="shared" ca="1" si="85"/>
        <v>38</v>
      </c>
      <c r="D301">
        <f t="shared" ca="1" si="86"/>
        <v>6</v>
      </c>
      <c r="E301" t="str">
        <f ca="1">_xll.XLOOKUP(D301,$Y$8:$Y$13,$Z$8:$Z$13)</f>
        <v>Agriculture</v>
      </c>
      <c r="F301">
        <f t="shared" ca="1" si="87"/>
        <v>3</v>
      </c>
      <c r="G301" t="str">
        <f ca="1">_xll.XLOOKUP(F301,$AA$8:$AA$12,$AB$8:$AB$12)</f>
        <v>University</v>
      </c>
      <c r="H301">
        <f t="shared" ca="1" si="99"/>
        <v>4</v>
      </c>
      <c r="I301">
        <f t="shared" ca="1" si="82"/>
        <v>3</v>
      </c>
      <c r="J301">
        <f t="shared" ca="1" si="88"/>
        <v>55151</v>
      </c>
      <c r="K301">
        <f t="shared" ca="1" si="89"/>
        <v>8</v>
      </c>
      <c r="L301" t="str">
        <f ca="1">_xll.XLOOKUP(K301,$AC$8:$AC$17,$AD$8:$AD$17)</f>
        <v>Oyarifa</v>
      </c>
      <c r="M301">
        <f t="shared" ca="1" si="92"/>
        <v>165453</v>
      </c>
      <c r="N301" s="7">
        <f t="shared" ca="1" si="90"/>
        <v>159181.79665640419</v>
      </c>
      <c r="O301" s="7">
        <f t="shared" ca="1" si="93"/>
        <v>6685.2341248449793</v>
      </c>
      <c r="P301">
        <f t="shared" ca="1" si="91"/>
        <v>6063</v>
      </c>
      <c r="Q301" s="7">
        <f t="shared" ca="1" si="94"/>
        <v>83803.610291371006</v>
      </c>
      <c r="R301">
        <f t="shared" ca="1" si="95"/>
        <v>46938.46890956111</v>
      </c>
      <c r="S301" s="7">
        <f t="shared" ca="1" si="96"/>
        <v>219076.70303440609</v>
      </c>
      <c r="T301" s="7">
        <f t="shared" ca="1" si="97"/>
        <v>249048.40694777519</v>
      </c>
      <c r="U301" s="7">
        <f t="shared" ca="1" si="98"/>
        <v>-29971.7039133691</v>
      </c>
      <c r="X301" s="1"/>
      <c r="Y301" s="2"/>
      <c r="Z301" s="2"/>
      <c r="AA301" s="2"/>
      <c r="AB301" s="2"/>
      <c r="AC301" s="2"/>
      <c r="AD301" s="2"/>
      <c r="AE301" s="2">
        <f ca="1">IF(Table2[[#This Row],[Gender]]="Male",1,0)</f>
        <v>1</v>
      </c>
      <c r="AF301" s="2">
        <f ca="1">IF(Table2[[#This Row],[Gender]]="Female",1,0)</f>
        <v>0</v>
      </c>
      <c r="AG301" s="2"/>
      <c r="AH301" s="2"/>
      <c r="AI301" s="3"/>
      <c r="AK301" s="1">
        <f ca="1">IF(Table2[[#This Row],[Field of Work]]="Teaching",1,0)</f>
        <v>0</v>
      </c>
      <c r="AL301" s="2">
        <f ca="1">IF(Table2[[#This Row],[Field of Work]]="Agriculture",1,0)</f>
        <v>1</v>
      </c>
      <c r="AM301" s="2">
        <f ca="1">IF(Table2[[#This Row],[Field of Work]]="IT",1,0)</f>
        <v>0</v>
      </c>
      <c r="AN301" s="2">
        <f ca="1">IF(Table2[[#This Row],[Field of Work]]="Construction",1,0)</f>
        <v>0</v>
      </c>
      <c r="AO301" s="2">
        <f ca="1">IF(Table2[[#This Row],[Field of Work]]="Health",1,0)</f>
        <v>0</v>
      </c>
      <c r="AP301" s="2">
        <f ca="1">IF(Table2[[#This Row],[Field of Work]]="General work",1,0)</f>
        <v>0</v>
      </c>
      <c r="AQ301" s="2"/>
      <c r="AR301" s="2"/>
      <c r="AS301" s="2"/>
      <c r="AT301" s="2"/>
      <c r="AU301" s="2"/>
      <c r="AV301" s="3"/>
      <c r="AW301" s="10">
        <f ca="1">IF(Table2[[#This Row],[Residence]]="East Legon",1,0)</f>
        <v>0</v>
      </c>
      <c r="AX301" s="8">
        <f ca="1">IF(Table2[[#This Row],[Residence]]="Trasaco",1,0)</f>
        <v>0</v>
      </c>
      <c r="AY301" s="2">
        <f ca="1">IF(Table2[[#This Row],[Residence]]="North Legon",1,0)</f>
        <v>0</v>
      </c>
      <c r="AZ301" s="2">
        <f ca="1">IF(Table2[[#This Row],[Residence]]="Tema",1,0)</f>
        <v>0</v>
      </c>
      <c r="BA301" s="2">
        <f ca="1">IF(Table2[[#This Row],[Residence]]="Spintex",1,0)</f>
        <v>0</v>
      </c>
      <c r="BB301" s="2">
        <f ca="1">IF(Table2[[#This Row],[Residence]]="Airport Hills",1,0)</f>
        <v>0</v>
      </c>
      <c r="BC301" s="2">
        <f ca="1">IF(Table2[[#This Row],[Residence]]="Oyarifa",1,0)</f>
        <v>1</v>
      </c>
      <c r="BD301" s="2">
        <f ca="1">IF(Table2[[#This Row],[Residence]]="Prampram",1,0)</f>
        <v>0</v>
      </c>
      <c r="BE301" s="2">
        <f ca="1">IF(Table2[[#This Row],[Residence]]="Tse-Addo",1,0)</f>
        <v>0</v>
      </c>
      <c r="BF301" s="2">
        <f ca="1">IF(Table2[[#This Row],[Residence]]="Osu",1,0)</f>
        <v>0</v>
      </c>
      <c r="BG301" s="2"/>
      <c r="BH301" s="2"/>
      <c r="BI301" s="2"/>
      <c r="BJ301" s="2"/>
      <c r="BK301" s="2"/>
      <c r="BL301" s="2"/>
      <c r="BM301" s="2"/>
      <c r="BN301" s="2"/>
      <c r="BO301" s="2"/>
      <c r="BP301" s="3"/>
      <c r="BR301" s="20">
        <f ca="1">Table2[[#This Row],[Cars Value]]/Table2[[#This Row],[Cars]]</f>
        <v>2228.4113749483263</v>
      </c>
      <c r="BS301" s="3"/>
      <c r="BT301" s="1">
        <f ca="1">IF(Table2[[#This Row],[Value of Debts]]&gt;$BU$6,1,0)</f>
        <v>1</v>
      </c>
      <c r="BU301" s="2"/>
      <c r="BV301" s="2"/>
      <c r="BW301" s="3"/>
    </row>
    <row r="302" spans="1:75" x14ac:dyDescent="0.25">
      <c r="A302">
        <f t="shared" ca="1" si="83"/>
        <v>2</v>
      </c>
      <c r="B302" t="str">
        <f t="shared" ca="1" si="84"/>
        <v>Female</v>
      </c>
      <c r="C302">
        <f t="shared" ca="1" si="85"/>
        <v>26</v>
      </c>
      <c r="D302">
        <f t="shared" ca="1" si="86"/>
        <v>6</v>
      </c>
      <c r="E302" t="str">
        <f ca="1">_xll.XLOOKUP(D302,$Y$8:$Y$13,$Z$8:$Z$13)</f>
        <v>Agriculture</v>
      </c>
      <c r="F302">
        <f t="shared" ca="1" si="87"/>
        <v>3</v>
      </c>
      <c r="G302" t="str">
        <f ca="1">_xll.XLOOKUP(F302,$AA$8:$AA$12,$AB$8:$AB$12)</f>
        <v>University</v>
      </c>
      <c r="H302">
        <f t="shared" ca="1" si="99"/>
        <v>2</v>
      </c>
      <c r="I302">
        <f t="shared" ca="1" si="82"/>
        <v>4</v>
      </c>
      <c r="J302">
        <f t="shared" ca="1" si="88"/>
        <v>86071</v>
      </c>
      <c r="K302">
        <f t="shared" ca="1" si="89"/>
        <v>6</v>
      </c>
      <c r="L302" t="str">
        <f ca="1">_xll.XLOOKUP(K302,$AC$8:$AC$17,$AD$8:$AD$17)</f>
        <v>Tse-Addo</v>
      </c>
      <c r="M302">
        <f t="shared" ca="1" si="92"/>
        <v>516426</v>
      </c>
      <c r="N302" s="7">
        <f t="shared" ca="1" si="90"/>
        <v>80636.666758218038</v>
      </c>
      <c r="O302" s="7">
        <f t="shared" ca="1" si="93"/>
        <v>218807.46950732247</v>
      </c>
      <c r="P302">
        <f t="shared" ca="1" si="91"/>
        <v>186535</v>
      </c>
      <c r="Q302" s="7">
        <f t="shared" ca="1" si="94"/>
        <v>19481.586272591394</v>
      </c>
      <c r="R302">
        <f t="shared" ca="1" si="95"/>
        <v>29389.412806251741</v>
      </c>
      <c r="S302" s="7">
        <f t="shared" ca="1" si="96"/>
        <v>764622.8823135742</v>
      </c>
      <c r="T302" s="7">
        <f t="shared" ca="1" si="97"/>
        <v>286653.2530308094</v>
      </c>
      <c r="U302" s="7">
        <f t="shared" ca="1" si="98"/>
        <v>477969.6292827648</v>
      </c>
      <c r="X302" s="1"/>
      <c r="Y302" s="2"/>
      <c r="Z302" s="2"/>
      <c r="AA302" s="2"/>
      <c r="AB302" s="2"/>
      <c r="AC302" s="2"/>
      <c r="AD302" s="2"/>
      <c r="AE302" s="2">
        <f ca="1">IF(Table2[[#This Row],[Gender]]="Male",1,0)</f>
        <v>0</v>
      </c>
      <c r="AF302" s="2">
        <f ca="1">IF(Table2[[#This Row],[Gender]]="Female",1,0)</f>
        <v>1</v>
      </c>
      <c r="AG302" s="2"/>
      <c r="AH302" s="2"/>
      <c r="AI302" s="3"/>
      <c r="AK302" s="1">
        <f ca="1">IF(Table2[[#This Row],[Field of Work]]="Teaching",1,0)</f>
        <v>0</v>
      </c>
      <c r="AL302" s="2">
        <f ca="1">IF(Table2[[#This Row],[Field of Work]]="Agriculture",1,0)</f>
        <v>1</v>
      </c>
      <c r="AM302" s="2">
        <f ca="1">IF(Table2[[#This Row],[Field of Work]]="IT",1,0)</f>
        <v>0</v>
      </c>
      <c r="AN302" s="2">
        <f ca="1">IF(Table2[[#This Row],[Field of Work]]="Construction",1,0)</f>
        <v>0</v>
      </c>
      <c r="AO302" s="2">
        <f ca="1">IF(Table2[[#This Row],[Field of Work]]="Health",1,0)</f>
        <v>0</v>
      </c>
      <c r="AP302" s="2">
        <f ca="1">IF(Table2[[#This Row],[Field of Work]]="General work",1,0)</f>
        <v>0</v>
      </c>
      <c r="AQ302" s="2"/>
      <c r="AR302" s="2"/>
      <c r="AS302" s="2"/>
      <c r="AT302" s="2"/>
      <c r="AU302" s="2"/>
      <c r="AV302" s="3"/>
      <c r="AW302" s="10">
        <f ca="1">IF(Table2[[#This Row],[Residence]]="East Legon",1,0)</f>
        <v>0</v>
      </c>
      <c r="AX302" s="8">
        <f ca="1">IF(Table2[[#This Row],[Residence]]="Trasaco",1,0)</f>
        <v>0</v>
      </c>
      <c r="AY302" s="2">
        <f ca="1">IF(Table2[[#This Row],[Residence]]="North Legon",1,0)</f>
        <v>0</v>
      </c>
      <c r="AZ302" s="2">
        <f ca="1">IF(Table2[[#This Row],[Residence]]="Tema",1,0)</f>
        <v>0</v>
      </c>
      <c r="BA302" s="2">
        <f ca="1">IF(Table2[[#This Row],[Residence]]="Spintex",1,0)</f>
        <v>0</v>
      </c>
      <c r="BB302" s="2">
        <f ca="1">IF(Table2[[#This Row],[Residence]]="Airport Hills",1,0)</f>
        <v>0</v>
      </c>
      <c r="BC302" s="2">
        <f ca="1">IF(Table2[[#This Row],[Residence]]="Oyarifa",1,0)</f>
        <v>0</v>
      </c>
      <c r="BD302" s="2">
        <f ca="1">IF(Table2[[#This Row],[Residence]]="Prampram",1,0)</f>
        <v>0</v>
      </c>
      <c r="BE302" s="2">
        <f ca="1">IF(Table2[[#This Row],[Residence]]="Tse-Addo",1,0)</f>
        <v>1</v>
      </c>
      <c r="BF302" s="2">
        <f ca="1">IF(Table2[[#This Row],[Residence]]="Osu",1,0)</f>
        <v>0</v>
      </c>
      <c r="BG302" s="2"/>
      <c r="BH302" s="2"/>
      <c r="BI302" s="2"/>
      <c r="BJ302" s="2"/>
      <c r="BK302" s="2"/>
      <c r="BL302" s="2"/>
      <c r="BM302" s="2"/>
      <c r="BN302" s="2"/>
      <c r="BO302" s="2"/>
      <c r="BP302" s="3"/>
      <c r="BR302" s="20">
        <f ca="1">Table2[[#This Row],[Cars Value]]/Table2[[#This Row],[Cars]]</f>
        <v>54701.867376830618</v>
      </c>
      <c r="BS302" s="3"/>
      <c r="BT302" s="1">
        <f ca="1">IF(Table2[[#This Row],[Value of Debts]]&gt;$BU$6,1,0)</f>
        <v>1</v>
      </c>
      <c r="BU302" s="2"/>
      <c r="BV302" s="2"/>
      <c r="BW302" s="3"/>
    </row>
    <row r="303" spans="1:75" x14ac:dyDescent="0.25">
      <c r="A303">
        <f t="shared" ca="1" si="83"/>
        <v>1</v>
      </c>
      <c r="B303" t="str">
        <f t="shared" ca="1" si="84"/>
        <v>Male</v>
      </c>
      <c r="C303">
        <f t="shared" ca="1" si="85"/>
        <v>42</v>
      </c>
      <c r="D303">
        <f t="shared" ca="1" si="86"/>
        <v>4</v>
      </c>
      <c r="E303" t="str">
        <f ca="1">_xll.XLOOKUP(D303,$Y$8:$Y$13,$Z$8:$Z$13)</f>
        <v>IT</v>
      </c>
      <c r="F303">
        <f t="shared" ca="1" si="87"/>
        <v>1</v>
      </c>
      <c r="G303" t="str">
        <f ca="1">_xll.XLOOKUP(F303,$AA$8:$AA$12,$AB$8:$AB$12)</f>
        <v>Highschool</v>
      </c>
      <c r="H303">
        <f t="shared" ca="1" si="99"/>
        <v>4</v>
      </c>
      <c r="I303">
        <f t="shared" ca="1" si="82"/>
        <v>1</v>
      </c>
      <c r="J303">
        <f t="shared" ca="1" si="88"/>
        <v>89252</v>
      </c>
      <c r="K303">
        <f t="shared" ca="1" si="89"/>
        <v>8</v>
      </c>
      <c r="L303" t="str">
        <f ca="1">_xll.XLOOKUP(K303,$AC$8:$AC$17,$AD$8:$AD$17)</f>
        <v>Oyarifa</v>
      </c>
      <c r="M303">
        <f t="shared" ca="1" si="92"/>
        <v>535512</v>
      </c>
      <c r="N303" s="7">
        <f t="shared" ca="1" si="90"/>
        <v>379486.29229139438</v>
      </c>
      <c r="O303" s="7">
        <f t="shared" ca="1" si="93"/>
        <v>73153.187713527135</v>
      </c>
      <c r="P303">
        <f t="shared" ca="1" si="91"/>
        <v>42343</v>
      </c>
      <c r="Q303" s="7">
        <f t="shared" ca="1" si="94"/>
        <v>177505.95139945473</v>
      </c>
      <c r="R303">
        <f t="shared" ca="1" si="95"/>
        <v>16986.66340680038</v>
      </c>
      <c r="S303" s="7">
        <f t="shared" ca="1" si="96"/>
        <v>625651.85112032748</v>
      </c>
      <c r="T303" s="7">
        <f t="shared" ca="1" si="97"/>
        <v>599335.24369084905</v>
      </c>
      <c r="U303" s="7">
        <f t="shared" ca="1" si="98"/>
        <v>26316.607429478434</v>
      </c>
      <c r="X303" s="1"/>
      <c r="Y303" s="2"/>
      <c r="Z303" s="2"/>
      <c r="AA303" s="2"/>
      <c r="AB303" s="2"/>
      <c r="AC303" s="2"/>
      <c r="AD303" s="2"/>
      <c r="AE303" s="2">
        <f ca="1">IF(Table2[[#This Row],[Gender]]="Male",1,0)</f>
        <v>1</v>
      </c>
      <c r="AF303" s="2">
        <f ca="1">IF(Table2[[#This Row],[Gender]]="Female",1,0)</f>
        <v>0</v>
      </c>
      <c r="AG303" s="2"/>
      <c r="AH303" s="2"/>
      <c r="AI303" s="3"/>
      <c r="AK303" s="1">
        <f ca="1">IF(Table2[[#This Row],[Field of Work]]="Teaching",1,0)</f>
        <v>0</v>
      </c>
      <c r="AL303" s="2">
        <f ca="1">IF(Table2[[#This Row],[Field of Work]]="Agriculture",1,0)</f>
        <v>0</v>
      </c>
      <c r="AM303" s="2">
        <f ca="1">IF(Table2[[#This Row],[Field of Work]]="IT",1,0)</f>
        <v>1</v>
      </c>
      <c r="AN303" s="2">
        <f ca="1">IF(Table2[[#This Row],[Field of Work]]="Construction",1,0)</f>
        <v>0</v>
      </c>
      <c r="AO303" s="2">
        <f ca="1">IF(Table2[[#This Row],[Field of Work]]="Health",1,0)</f>
        <v>0</v>
      </c>
      <c r="AP303" s="2">
        <f ca="1">IF(Table2[[#This Row],[Field of Work]]="General work",1,0)</f>
        <v>0</v>
      </c>
      <c r="AQ303" s="2"/>
      <c r="AR303" s="2"/>
      <c r="AS303" s="2"/>
      <c r="AT303" s="2"/>
      <c r="AU303" s="2"/>
      <c r="AV303" s="3"/>
      <c r="AW303" s="10">
        <f ca="1">IF(Table2[[#This Row],[Residence]]="East Legon",1,0)</f>
        <v>0</v>
      </c>
      <c r="AX303" s="8">
        <f ca="1">IF(Table2[[#This Row],[Residence]]="Trasaco",1,0)</f>
        <v>0</v>
      </c>
      <c r="AY303" s="2">
        <f ca="1">IF(Table2[[#This Row],[Residence]]="North Legon",1,0)</f>
        <v>0</v>
      </c>
      <c r="AZ303" s="2">
        <f ca="1">IF(Table2[[#This Row],[Residence]]="Tema",1,0)</f>
        <v>0</v>
      </c>
      <c r="BA303" s="2">
        <f ca="1">IF(Table2[[#This Row],[Residence]]="Spintex",1,0)</f>
        <v>0</v>
      </c>
      <c r="BB303" s="2">
        <f ca="1">IF(Table2[[#This Row],[Residence]]="Airport Hills",1,0)</f>
        <v>0</v>
      </c>
      <c r="BC303" s="2">
        <f ca="1">IF(Table2[[#This Row],[Residence]]="Oyarifa",1,0)</f>
        <v>1</v>
      </c>
      <c r="BD303" s="2">
        <f ca="1">IF(Table2[[#This Row],[Residence]]="Prampram",1,0)</f>
        <v>0</v>
      </c>
      <c r="BE303" s="2">
        <f ca="1">IF(Table2[[#This Row],[Residence]]="Tse-Addo",1,0)</f>
        <v>0</v>
      </c>
      <c r="BF303" s="2">
        <f ca="1">IF(Table2[[#This Row],[Residence]]="Osu",1,0)</f>
        <v>0</v>
      </c>
      <c r="BG303" s="2"/>
      <c r="BH303" s="2"/>
      <c r="BI303" s="2"/>
      <c r="BJ303" s="2"/>
      <c r="BK303" s="2"/>
      <c r="BL303" s="2"/>
      <c r="BM303" s="2"/>
      <c r="BN303" s="2"/>
      <c r="BO303" s="2"/>
      <c r="BP303" s="3"/>
      <c r="BR303" s="20">
        <f ca="1">Table2[[#This Row],[Cars Value]]/Table2[[#This Row],[Cars]]</f>
        <v>73153.187713527135</v>
      </c>
      <c r="BS303" s="3"/>
      <c r="BT303" s="1">
        <f ca="1">IF(Table2[[#This Row],[Value of Debts]]&gt;$BU$6,1,0)</f>
        <v>1</v>
      </c>
      <c r="BU303" s="2"/>
      <c r="BV303" s="2"/>
      <c r="BW303" s="3"/>
    </row>
    <row r="304" spans="1:75" x14ac:dyDescent="0.25">
      <c r="A304">
        <f t="shared" ca="1" si="83"/>
        <v>2</v>
      </c>
      <c r="B304" t="str">
        <f t="shared" ca="1" si="84"/>
        <v>Female</v>
      </c>
      <c r="C304">
        <f t="shared" ca="1" si="85"/>
        <v>38</v>
      </c>
      <c r="D304">
        <f t="shared" ca="1" si="86"/>
        <v>5</v>
      </c>
      <c r="E304" t="str">
        <f ca="1">_xll.XLOOKUP(D304,$Y$8:$Y$13,$Z$8:$Z$13)</f>
        <v>General work</v>
      </c>
      <c r="F304">
        <f t="shared" ca="1" si="87"/>
        <v>5</v>
      </c>
      <c r="G304" t="str">
        <f ca="1">_xll.XLOOKUP(F304,$AA$8:$AA$12,$AB$8:$AB$12)</f>
        <v>Other</v>
      </c>
      <c r="H304">
        <f t="shared" ca="1" si="99"/>
        <v>3</v>
      </c>
      <c r="I304">
        <f t="shared" ca="1" si="82"/>
        <v>2</v>
      </c>
      <c r="J304">
        <f t="shared" ca="1" si="88"/>
        <v>78853</v>
      </c>
      <c r="K304">
        <f t="shared" ca="1" si="89"/>
        <v>8</v>
      </c>
      <c r="L304" t="str">
        <f ca="1">_xll.XLOOKUP(K304,$AC$8:$AC$17,$AD$8:$AD$17)</f>
        <v>Oyarifa</v>
      </c>
      <c r="M304">
        <f t="shared" ca="1" si="92"/>
        <v>236559</v>
      </c>
      <c r="N304" s="7">
        <f t="shared" ca="1" si="90"/>
        <v>196446.56917563235</v>
      </c>
      <c r="O304" s="7">
        <f t="shared" ca="1" si="93"/>
        <v>87923.78942441025</v>
      </c>
      <c r="P304">
        <f t="shared" ca="1" si="91"/>
        <v>70871</v>
      </c>
      <c r="Q304" s="7">
        <f t="shared" ca="1" si="94"/>
        <v>149569.62753400026</v>
      </c>
      <c r="R304">
        <f t="shared" ca="1" si="95"/>
        <v>73151.798681604661</v>
      </c>
      <c r="S304" s="7">
        <f t="shared" ca="1" si="96"/>
        <v>397634.58810601494</v>
      </c>
      <c r="T304" s="7">
        <f t="shared" ca="1" si="97"/>
        <v>416887.19670963258</v>
      </c>
      <c r="U304" s="7">
        <f t="shared" ca="1" si="98"/>
        <v>-19252.608603617642</v>
      </c>
      <c r="X304" s="1"/>
      <c r="Y304" s="2"/>
      <c r="Z304" s="2"/>
      <c r="AA304" s="2"/>
      <c r="AB304" s="2"/>
      <c r="AC304" s="2"/>
      <c r="AD304" s="2"/>
      <c r="AE304" s="2">
        <f ca="1">IF(Table2[[#This Row],[Gender]]="Male",1,0)</f>
        <v>0</v>
      </c>
      <c r="AF304" s="2">
        <f ca="1">IF(Table2[[#This Row],[Gender]]="Female",1,0)</f>
        <v>1</v>
      </c>
      <c r="AG304" s="2"/>
      <c r="AH304" s="2"/>
      <c r="AI304" s="3"/>
      <c r="AK304" s="1">
        <f ca="1">IF(Table2[[#This Row],[Field of Work]]="Teaching",1,0)</f>
        <v>0</v>
      </c>
      <c r="AL304" s="2">
        <f ca="1">IF(Table2[[#This Row],[Field of Work]]="Agriculture",1,0)</f>
        <v>0</v>
      </c>
      <c r="AM304" s="2">
        <f ca="1">IF(Table2[[#This Row],[Field of Work]]="IT",1,0)</f>
        <v>0</v>
      </c>
      <c r="AN304" s="2">
        <f ca="1">IF(Table2[[#This Row],[Field of Work]]="Construction",1,0)</f>
        <v>0</v>
      </c>
      <c r="AO304" s="2">
        <f ca="1">IF(Table2[[#This Row],[Field of Work]]="Health",1,0)</f>
        <v>0</v>
      </c>
      <c r="AP304" s="2">
        <f ca="1">IF(Table2[[#This Row],[Field of Work]]="General work",1,0)</f>
        <v>1</v>
      </c>
      <c r="AQ304" s="2"/>
      <c r="AR304" s="2"/>
      <c r="AS304" s="2"/>
      <c r="AT304" s="2"/>
      <c r="AU304" s="2"/>
      <c r="AV304" s="3"/>
      <c r="AW304" s="10">
        <f ca="1">IF(Table2[[#This Row],[Residence]]="East Legon",1,0)</f>
        <v>0</v>
      </c>
      <c r="AX304" s="8">
        <f ca="1">IF(Table2[[#This Row],[Residence]]="Trasaco",1,0)</f>
        <v>0</v>
      </c>
      <c r="AY304" s="2">
        <f ca="1">IF(Table2[[#This Row],[Residence]]="North Legon",1,0)</f>
        <v>0</v>
      </c>
      <c r="AZ304" s="2">
        <f ca="1">IF(Table2[[#This Row],[Residence]]="Tema",1,0)</f>
        <v>0</v>
      </c>
      <c r="BA304" s="2">
        <f ca="1">IF(Table2[[#This Row],[Residence]]="Spintex",1,0)</f>
        <v>0</v>
      </c>
      <c r="BB304" s="2">
        <f ca="1">IF(Table2[[#This Row],[Residence]]="Airport Hills",1,0)</f>
        <v>0</v>
      </c>
      <c r="BC304" s="2">
        <f ca="1">IF(Table2[[#This Row],[Residence]]="Oyarifa",1,0)</f>
        <v>1</v>
      </c>
      <c r="BD304" s="2">
        <f ca="1">IF(Table2[[#This Row],[Residence]]="Prampram",1,0)</f>
        <v>0</v>
      </c>
      <c r="BE304" s="2">
        <f ca="1">IF(Table2[[#This Row],[Residence]]="Tse-Addo",1,0)</f>
        <v>0</v>
      </c>
      <c r="BF304" s="2">
        <f ca="1">IF(Table2[[#This Row],[Residence]]="Osu",1,0)</f>
        <v>0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3"/>
      <c r="BR304" s="20">
        <f ca="1">Table2[[#This Row],[Cars Value]]/Table2[[#This Row],[Cars]]</f>
        <v>43961.894712205125</v>
      </c>
      <c r="BS304" s="3"/>
      <c r="BT304" s="1">
        <f ca="1">IF(Table2[[#This Row],[Value of Debts]]&gt;$BU$6,1,0)</f>
        <v>1</v>
      </c>
      <c r="BU304" s="2"/>
      <c r="BV304" s="2"/>
      <c r="BW304" s="3"/>
    </row>
    <row r="305" spans="1:75" x14ac:dyDescent="0.25">
      <c r="A305">
        <f t="shared" ca="1" si="83"/>
        <v>1</v>
      </c>
      <c r="B305" t="str">
        <f t="shared" ca="1" si="84"/>
        <v>Male</v>
      </c>
      <c r="C305">
        <f t="shared" ca="1" si="85"/>
        <v>26</v>
      </c>
      <c r="D305">
        <f t="shared" ca="1" si="86"/>
        <v>1</v>
      </c>
      <c r="E305" t="str">
        <f ca="1">_xll.XLOOKUP(D305,$Y$8:$Y$13,$Z$8:$Z$13)</f>
        <v>Health</v>
      </c>
      <c r="F305">
        <f t="shared" ca="1" si="87"/>
        <v>1</v>
      </c>
      <c r="G305" t="str">
        <f ca="1">_xll.XLOOKUP(F305,$AA$8:$AA$12,$AB$8:$AB$12)</f>
        <v>Highschool</v>
      </c>
      <c r="H305">
        <f t="shared" ca="1" si="99"/>
        <v>4</v>
      </c>
      <c r="I305">
        <f t="shared" ca="1" si="82"/>
        <v>4</v>
      </c>
      <c r="J305">
        <f t="shared" ca="1" si="88"/>
        <v>51649</v>
      </c>
      <c r="K305">
        <f t="shared" ca="1" si="89"/>
        <v>6</v>
      </c>
      <c r="L305" t="str">
        <f ca="1">_xll.XLOOKUP(K305,$AC$8:$AC$17,$AD$8:$AD$17)</f>
        <v>Tse-Addo</v>
      </c>
      <c r="M305">
        <f t="shared" ca="1" si="92"/>
        <v>154947</v>
      </c>
      <c r="N305" s="7">
        <f t="shared" ca="1" si="90"/>
        <v>100789.72439221271</v>
      </c>
      <c r="O305" s="7">
        <f t="shared" ca="1" si="93"/>
        <v>78870.053799493966</v>
      </c>
      <c r="P305">
        <f t="shared" ca="1" si="91"/>
        <v>69548</v>
      </c>
      <c r="Q305" s="7">
        <f t="shared" ca="1" si="94"/>
        <v>99701.642197336856</v>
      </c>
      <c r="R305">
        <f t="shared" ca="1" si="95"/>
        <v>34692.426587424387</v>
      </c>
      <c r="S305" s="7">
        <f t="shared" ca="1" si="96"/>
        <v>268509.48038691835</v>
      </c>
      <c r="T305" s="7">
        <f t="shared" ca="1" si="97"/>
        <v>270039.36658954958</v>
      </c>
      <c r="U305" s="7">
        <f t="shared" ca="1" si="98"/>
        <v>-1529.8862026312272</v>
      </c>
      <c r="X305" s="1"/>
      <c r="Y305" s="2"/>
      <c r="Z305" s="2"/>
      <c r="AA305" s="2"/>
      <c r="AB305" s="2"/>
      <c r="AC305" s="2"/>
      <c r="AD305" s="2"/>
      <c r="AE305" s="2">
        <f ca="1">IF(Table2[[#This Row],[Gender]]="Male",1,0)</f>
        <v>1</v>
      </c>
      <c r="AF305" s="2">
        <f ca="1">IF(Table2[[#This Row],[Gender]]="Female",1,0)</f>
        <v>0</v>
      </c>
      <c r="AG305" s="2"/>
      <c r="AH305" s="2"/>
      <c r="AI305" s="3"/>
      <c r="AK305" s="1">
        <f ca="1">IF(Table2[[#This Row],[Field of Work]]="Teaching",1,0)</f>
        <v>0</v>
      </c>
      <c r="AL305" s="2">
        <f ca="1">IF(Table2[[#This Row],[Field of Work]]="Agriculture",1,0)</f>
        <v>0</v>
      </c>
      <c r="AM305" s="2">
        <f ca="1">IF(Table2[[#This Row],[Field of Work]]="IT",1,0)</f>
        <v>0</v>
      </c>
      <c r="AN305" s="2">
        <f ca="1">IF(Table2[[#This Row],[Field of Work]]="Construction",1,0)</f>
        <v>0</v>
      </c>
      <c r="AO305" s="2">
        <f ca="1">IF(Table2[[#This Row],[Field of Work]]="Health",1,0)</f>
        <v>1</v>
      </c>
      <c r="AP305" s="2">
        <f ca="1">IF(Table2[[#This Row],[Field of Work]]="General work",1,0)</f>
        <v>0</v>
      </c>
      <c r="AQ305" s="2"/>
      <c r="AR305" s="2"/>
      <c r="AS305" s="2"/>
      <c r="AT305" s="2"/>
      <c r="AU305" s="2"/>
      <c r="AV305" s="3"/>
      <c r="AW305" s="10">
        <f ca="1">IF(Table2[[#This Row],[Residence]]="East Legon",1,0)</f>
        <v>0</v>
      </c>
      <c r="AX305" s="8">
        <f ca="1">IF(Table2[[#This Row],[Residence]]="Trasaco",1,0)</f>
        <v>0</v>
      </c>
      <c r="AY305" s="2">
        <f ca="1">IF(Table2[[#This Row],[Residence]]="North Legon",1,0)</f>
        <v>0</v>
      </c>
      <c r="AZ305" s="2">
        <f ca="1">IF(Table2[[#This Row],[Residence]]="Tema",1,0)</f>
        <v>0</v>
      </c>
      <c r="BA305" s="2">
        <f ca="1">IF(Table2[[#This Row],[Residence]]="Spintex",1,0)</f>
        <v>0</v>
      </c>
      <c r="BB305" s="2">
        <f ca="1">IF(Table2[[#This Row],[Residence]]="Airport Hills",1,0)</f>
        <v>0</v>
      </c>
      <c r="BC305" s="2">
        <f ca="1">IF(Table2[[#This Row],[Residence]]="Oyarifa",1,0)</f>
        <v>0</v>
      </c>
      <c r="BD305" s="2">
        <f ca="1">IF(Table2[[#This Row],[Residence]]="Prampram",1,0)</f>
        <v>0</v>
      </c>
      <c r="BE305" s="2">
        <f ca="1">IF(Table2[[#This Row],[Residence]]="Tse-Addo",1,0)</f>
        <v>1</v>
      </c>
      <c r="BF305" s="2">
        <f ca="1">IF(Table2[[#This Row],[Residence]]="Osu",1,0)</f>
        <v>0</v>
      </c>
      <c r="BG305" s="2"/>
      <c r="BH305" s="2"/>
      <c r="BI305" s="2"/>
      <c r="BJ305" s="2"/>
      <c r="BK305" s="2"/>
      <c r="BL305" s="2"/>
      <c r="BM305" s="2"/>
      <c r="BN305" s="2"/>
      <c r="BO305" s="2"/>
      <c r="BP305" s="3"/>
      <c r="BR305" s="20">
        <f ca="1">Table2[[#This Row],[Cars Value]]/Table2[[#This Row],[Cars]]</f>
        <v>19717.513449873491</v>
      </c>
      <c r="BS305" s="3"/>
      <c r="BT305" s="1">
        <f ca="1">IF(Table2[[#This Row],[Value of Debts]]&gt;$BU$6,1,0)</f>
        <v>1</v>
      </c>
      <c r="BU305" s="2"/>
      <c r="BV305" s="2"/>
      <c r="BW305" s="3"/>
    </row>
    <row r="306" spans="1:75" x14ac:dyDescent="0.25">
      <c r="A306">
        <f t="shared" ca="1" si="83"/>
        <v>2</v>
      </c>
      <c r="B306" t="str">
        <f t="shared" ca="1" si="84"/>
        <v>Female</v>
      </c>
      <c r="C306">
        <f t="shared" ca="1" si="85"/>
        <v>42</v>
      </c>
      <c r="D306">
        <f t="shared" ca="1" si="86"/>
        <v>5</v>
      </c>
      <c r="E306" t="str">
        <f ca="1">_xll.XLOOKUP(D306,$Y$8:$Y$13,$Z$8:$Z$13)</f>
        <v>General work</v>
      </c>
      <c r="F306">
        <f t="shared" ca="1" si="87"/>
        <v>2</v>
      </c>
      <c r="G306" t="str">
        <f ca="1">_xll.XLOOKUP(F306,$AA$8:$AA$12,$AB$8:$AB$12)</f>
        <v>College</v>
      </c>
      <c r="H306">
        <f t="shared" ca="1" si="99"/>
        <v>3</v>
      </c>
      <c r="I306">
        <f t="shared" ca="1" si="82"/>
        <v>2</v>
      </c>
      <c r="J306">
        <f t="shared" ca="1" si="88"/>
        <v>69477</v>
      </c>
      <c r="K306">
        <f t="shared" ca="1" si="89"/>
        <v>5</v>
      </c>
      <c r="L306" t="str">
        <f ca="1">_xll.XLOOKUP(K306,$AC$8:$AC$17,$AD$8:$AD$17)</f>
        <v>Airport Hills</v>
      </c>
      <c r="M306">
        <f t="shared" ca="1" si="92"/>
        <v>208431</v>
      </c>
      <c r="N306" s="7">
        <f t="shared" ca="1" si="90"/>
        <v>145509.16834908782</v>
      </c>
      <c r="O306" s="7">
        <f t="shared" ca="1" si="93"/>
        <v>52798.352035774216</v>
      </c>
      <c r="P306">
        <f t="shared" ca="1" si="91"/>
        <v>30179</v>
      </c>
      <c r="Q306" s="7">
        <f t="shared" ca="1" si="94"/>
        <v>113054.55798852249</v>
      </c>
      <c r="R306">
        <f t="shared" ca="1" si="95"/>
        <v>64740.337586080561</v>
      </c>
      <c r="S306" s="7">
        <f t="shared" ca="1" si="96"/>
        <v>325969.68962185475</v>
      </c>
      <c r="T306" s="7">
        <f t="shared" ca="1" si="97"/>
        <v>288742.72633761028</v>
      </c>
      <c r="U306" s="7">
        <f t="shared" ca="1" si="98"/>
        <v>37226.96328424447</v>
      </c>
      <c r="X306" s="1"/>
      <c r="Y306" s="2"/>
      <c r="Z306" s="2"/>
      <c r="AA306" s="2"/>
      <c r="AB306" s="2"/>
      <c r="AC306" s="2"/>
      <c r="AD306" s="2"/>
      <c r="AE306" s="2">
        <f ca="1">IF(Table2[[#This Row],[Gender]]="Male",1,0)</f>
        <v>0</v>
      </c>
      <c r="AF306" s="2">
        <f ca="1">IF(Table2[[#This Row],[Gender]]="Female",1,0)</f>
        <v>1</v>
      </c>
      <c r="AG306" s="2"/>
      <c r="AH306" s="2"/>
      <c r="AI306" s="3"/>
      <c r="AK306" s="1">
        <f ca="1">IF(Table2[[#This Row],[Field of Work]]="Teaching",1,0)</f>
        <v>0</v>
      </c>
      <c r="AL306" s="2">
        <f ca="1">IF(Table2[[#This Row],[Field of Work]]="Agriculture",1,0)</f>
        <v>0</v>
      </c>
      <c r="AM306" s="2">
        <f ca="1">IF(Table2[[#This Row],[Field of Work]]="IT",1,0)</f>
        <v>0</v>
      </c>
      <c r="AN306" s="2">
        <f ca="1">IF(Table2[[#This Row],[Field of Work]]="Construction",1,0)</f>
        <v>0</v>
      </c>
      <c r="AO306" s="2">
        <f ca="1">IF(Table2[[#This Row],[Field of Work]]="Health",1,0)</f>
        <v>0</v>
      </c>
      <c r="AP306" s="2">
        <f ca="1">IF(Table2[[#This Row],[Field of Work]]="General work",1,0)</f>
        <v>1</v>
      </c>
      <c r="AQ306" s="2"/>
      <c r="AR306" s="2"/>
      <c r="AS306" s="2"/>
      <c r="AT306" s="2"/>
      <c r="AU306" s="2"/>
      <c r="AV306" s="3"/>
      <c r="AW306" s="10">
        <f ca="1">IF(Table2[[#This Row],[Residence]]="East Legon",1,0)</f>
        <v>0</v>
      </c>
      <c r="AX306" s="8">
        <f ca="1">IF(Table2[[#This Row],[Residence]]="Trasaco",1,0)</f>
        <v>0</v>
      </c>
      <c r="AY306" s="2">
        <f ca="1">IF(Table2[[#This Row],[Residence]]="North Legon",1,0)</f>
        <v>0</v>
      </c>
      <c r="AZ306" s="2">
        <f ca="1">IF(Table2[[#This Row],[Residence]]="Tema",1,0)</f>
        <v>0</v>
      </c>
      <c r="BA306" s="2">
        <f ca="1">IF(Table2[[#This Row],[Residence]]="Spintex",1,0)</f>
        <v>0</v>
      </c>
      <c r="BB306" s="2">
        <f ca="1">IF(Table2[[#This Row],[Residence]]="Airport Hills",1,0)</f>
        <v>1</v>
      </c>
      <c r="BC306" s="2">
        <f ca="1">IF(Table2[[#This Row],[Residence]]="Oyarifa",1,0)</f>
        <v>0</v>
      </c>
      <c r="BD306" s="2">
        <f ca="1">IF(Table2[[#This Row],[Residence]]="Prampram",1,0)</f>
        <v>0</v>
      </c>
      <c r="BE306" s="2">
        <f ca="1">IF(Table2[[#This Row],[Residence]]="Tse-Addo",1,0)</f>
        <v>0</v>
      </c>
      <c r="BF306" s="2">
        <f ca="1">IF(Table2[[#This Row],[Residence]]="Osu",1,0)</f>
        <v>0</v>
      </c>
      <c r="BG306" s="2"/>
      <c r="BH306" s="2"/>
      <c r="BI306" s="2"/>
      <c r="BJ306" s="2"/>
      <c r="BK306" s="2"/>
      <c r="BL306" s="2"/>
      <c r="BM306" s="2"/>
      <c r="BN306" s="2"/>
      <c r="BO306" s="2"/>
      <c r="BP306" s="3"/>
      <c r="BR306" s="20">
        <f ca="1">Table2[[#This Row],[Cars Value]]/Table2[[#This Row],[Cars]]</f>
        <v>26399.176017887108</v>
      </c>
      <c r="BS306" s="3"/>
      <c r="BT306" s="1">
        <f ca="1">IF(Table2[[#This Row],[Value of Debts]]&gt;$BU$6,1,0)</f>
        <v>1</v>
      </c>
      <c r="BU306" s="2"/>
      <c r="BV306" s="2"/>
      <c r="BW306" s="3"/>
    </row>
    <row r="307" spans="1:75" x14ac:dyDescent="0.25">
      <c r="A307">
        <f t="shared" ca="1" si="83"/>
        <v>1</v>
      </c>
      <c r="B307" t="str">
        <f t="shared" ca="1" si="84"/>
        <v>Male</v>
      </c>
      <c r="C307">
        <f t="shared" ca="1" si="85"/>
        <v>35</v>
      </c>
      <c r="D307">
        <f t="shared" ca="1" si="86"/>
        <v>4</v>
      </c>
      <c r="E307" t="str">
        <f ca="1">_xll.XLOOKUP(D307,$Y$8:$Y$13,$Z$8:$Z$13)</f>
        <v>IT</v>
      </c>
      <c r="F307">
        <f t="shared" ca="1" si="87"/>
        <v>4</v>
      </c>
      <c r="G307" t="str">
        <f ca="1">_xll.XLOOKUP(F307,$AA$8:$AA$12,$AB$8:$AB$12)</f>
        <v>Techical</v>
      </c>
      <c r="H307">
        <f t="shared" ca="1" si="99"/>
        <v>0</v>
      </c>
      <c r="I307">
        <f t="shared" ca="1" si="82"/>
        <v>4</v>
      </c>
      <c r="J307">
        <f t="shared" ca="1" si="88"/>
        <v>43658</v>
      </c>
      <c r="K307">
        <f t="shared" ca="1" si="89"/>
        <v>10</v>
      </c>
      <c r="L307" t="str">
        <f ca="1">_xll.XLOOKUP(K307,$AC$8:$AC$17,$AD$8:$AD$17)</f>
        <v>Osu</v>
      </c>
      <c r="M307">
        <f t="shared" ca="1" si="92"/>
        <v>130974</v>
      </c>
      <c r="N307" s="7">
        <f t="shared" ca="1" si="90"/>
        <v>129995.29851111275</v>
      </c>
      <c r="O307" s="7">
        <f t="shared" ca="1" si="93"/>
        <v>19515.259516399627</v>
      </c>
      <c r="P307">
        <f t="shared" ca="1" si="91"/>
        <v>15503</v>
      </c>
      <c r="Q307" s="7">
        <f t="shared" ca="1" si="94"/>
        <v>7694.5662522987395</v>
      </c>
      <c r="R307">
        <f t="shared" ca="1" si="95"/>
        <v>8923.6103035713477</v>
      </c>
      <c r="S307" s="7">
        <f t="shared" ca="1" si="96"/>
        <v>159412.86981997098</v>
      </c>
      <c r="T307" s="7">
        <f t="shared" ca="1" si="97"/>
        <v>153192.86476341149</v>
      </c>
      <c r="U307" s="7">
        <f t="shared" ca="1" si="98"/>
        <v>6220.0050565594865</v>
      </c>
      <c r="X307" s="1"/>
      <c r="Y307" s="2"/>
      <c r="Z307" s="2"/>
      <c r="AA307" s="2"/>
      <c r="AB307" s="2"/>
      <c r="AC307" s="2"/>
      <c r="AD307" s="2"/>
      <c r="AE307" s="2">
        <f ca="1">IF(Table2[[#This Row],[Gender]]="Male",1,0)</f>
        <v>1</v>
      </c>
      <c r="AF307" s="2">
        <f ca="1">IF(Table2[[#This Row],[Gender]]="Female",1,0)</f>
        <v>0</v>
      </c>
      <c r="AG307" s="2"/>
      <c r="AH307" s="2"/>
      <c r="AI307" s="3"/>
      <c r="AK307" s="1">
        <f ca="1">IF(Table2[[#This Row],[Field of Work]]="Teaching",1,0)</f>
        <v>0</v>
      </c>
      <c r="AL307" s="2">
        <f ca="1">IF(Table2[[#This Row],[Field of Work]]="Agriculture",1,0)</f>
        <v>0</v>
      </c>
      <c r="AM307" s="2">
        <f ca="1">IF(Table2[[#This Row],[Field of Work]]="IT",1,0)</f>
        <v>1</v>
      </c>
      <c r="AN307" s="2">
        <f ca="1">IF(Table2[[#This Row],[Field of Work]]="Construction",1,0)</f>
        <v>0</v>
      </c>
      <c r="AO307" s="2">
        <f ca="1">IF(Table2[[#This Row],[Field of Work]]="Health",1,0)</f>
        <v>0</v>
      </c>
      <c r="AP307" s="2">
        <f ca="1">IF(Table2[[#This Row],[Field of Work]]="General work",1,0)</f>
        <v>0</v>
      </c>
      <c r="AQ307" s="2"/>
      <c r="AR307" s="2"/>
      <c r="AS307" s="2"/>
      <c r="AT307" s="2"/>
      <c r="AU307" s="2"/>
      <c r="AV307" s="3"/>
      <c r="AW307" s="10">
        <f ca="1">IF(Table2[[#This Row],[Residence]]="East Legon",1,0)</f>
        <v>0</v>
      </c>
      <c r="AX307" s="8">
        <f ca="1">IF(Table2[[#This Row],[Residence]]="Trasaco",1,0)</f>
        <v>0</v>
      </c>
      <c r="AY307" s="2">
        <f ca="1">IF(Table2[[#This Row],[Residence]]="North Legon",1,0)</f>
        <v>0</v>
      </c>
      <c r="AZ307" s="2">
        <f ca="1">IF(Table2[[#This Row],[Residence]]="Tema",1,0)</f>
        <v>0</v>
      </c>
      <c r="BA307" s="2">
        <f ca="1">IF(Table2[[#This Row],[Residence]]="Spintex",1,0)</f>
        <v>0</v>
      </c>
      <c r="BB307" s="2">
        <f ca="1">IF(Table2[[#This Row],[Residence]]="Airport Hills",1,0)</f>
        <v>0</v>
      </c>
      <c r="BC307" s="2">
        <f ca="1">IF(Table2[[#This Row],[Residence]]="Oyarifa",1,0)</f>
        <v>0</v>
      </c>
      <c r="BD307" s="2">
        <f ca="1">IF(Table2[[#This Row],[Residence]]="Prampram",1,0)</f>
        <v>0</v>
      </c>
      <c r="BE307" s="2">
        <f ca="1">IF(Table2[[#This Row],[Residence]]="Tse-Addo",1,0)</f>
        <v>0</v>
      </c>
      <c r="BF307" s="2">
        <f ca="1">IF(Table2[[#This Row],[Residence]]="Osu",1,0)</f>
        <v>1</v>
      </c>
      <c r="BG307" s="2"/>
      <c r="BH307" s="2"/>
      <c r="BI307" s="2"/>
      <c r="BJ307" s="2"/>
      <c r="BK307" s="2"/>
      <c r="BL307" s="2"/>
      <c r="BM307" s="2"/>
      <c r="BN307" s="2"/>
      <c r="BO307" s="2"/>
      <c r="BP307" s="3"/>
      <c r="BR307" s="20">
        <f ca="1">Table2[[#This Row],[Cars Value]]/Table2[[#This Row],[Cars]]</f>
        <v>4878.8148790999066</v>
      </c>
      <c r="BS307" s="3"/>
      <c r="BT307" s="1">
        <f ca="1">IF(Table2[[#This Row],[Value of Debts]]&gt;$BU$6,1,0)</f>
        <v>1</v>
      </c>
      <c r="BU307" s="2"/>
      <c r="BV307" s="2"/>
      <c r="BW307" s="3"/>
    </row>
    <row r="308" spans="1:75" x14ac:dyDescent="0.25">
      <c r="A308">
        <f t="shared" ca="1" si="83"/>
        <v>2</v>
      </c>
      <c r="B308" t="str">
        <f t="shared" ca="1" si="84"/>
        <v>Female</v>
      </c>
      <c r="C308">
        <f t="shared" ca="1" si="85"/>
        <v>34</v>
      </c>
      <c r="D308">
        <f t="shared" ca="1" si="86"/>
        <v>1</v>
      </c>
      <c r="E308" t="str">
        <f ca="1">_xll.XLOOKUP(D308,$Y$8:$Y$13,$Z$8:$Z$13)</f>
        <v>Health</v>
      </c>
      <c r="F308">
        <f t="shared" ca="1" si="87"/>
        <v>4</v>
      </c>
      <c r="G308" t="str">
        <f ca="1">_xll.XLOOKUP(F308,$AA$8:$AA$12,$AB$8:$AB$12)</f>
        <v>Techical</v>
      </c>
      <c r="H308">
        <f t="shared" ca="1" si="99"/>
        <v>4</v>
      </c>
      <c r="I308">
        <f t="shared" ca="1" si="82"/>
        <v>2</v>
      </c>
      <c r="J308">
        <f t="shared" ca="1" si="88"/>
        <v>48495</v>
      </c>
      <c r="K308">
        <f t="shared" ca="1" si="89"/>
        <v>10</v>
      </c>
      <c r="L308" t="str">
        <f ca="1">_xll.XLOOKUP(K308,$AC$8:$AC$17,$AD$8:$AD$17)</f>
        <v>Osu</v>
      </c>
      <c r="M308">
        <f t="shared" ca="1" si="92"/>
        <v>242475</v>
      </c>
      <c r="N308" s="7">
        <f t="shared" ca="1" si="90"/>
        <v>207964.07002572957</v>
      </c>
      <c r="O308" s="7">
        <f t="shared" ca="1" si="93"/>
        <v>64274.779354914288</v>
      </c>
      <c r="P308">
        <f t="shared" ca="1" si="91"/>
        <v>53859</v>
      </c>
      <c r="Q308" s="7">
        <f t="shared" ca="1" si="94"/>
        <v>74918.20768355763</v>
      </c>
      <c r="R308">
        <f t="shared" ca="1" si="95"/>
        <v>29960.832175867825</v>
      </c>
      <c r="S308" s="7">
        <f t="shared" ca="1" si="96"/>
        <v>336710.61153078207</v>
      </c>
      <c r="T308" s="7">
        <f t="shared" ca="1" si="97"/>
        <v>336741.27770928718</v>
      </c>
      <c r="U308" s="7">
        <f t="shared" ca="1" si="98"/>
        <v>-30.66617850511102</v>
      </c>
      <c r="X308" s="1"/>
      <c r="Y308" s="2"/>
      <c r="Z308" s="2"/>
      <c r="AA308" s="2"/>
      <c r="AB308" s="2"/>
      <c r="AC308" s="2"/>
      <c r="AD308" s="2"/>
      <c r="AE308" s="2">
        <f ca="1">IF(Table2[[#This Row],[Gender]]="Male",1,0)</f>
        <v>0</v>
      </c>
      <c r="AF308" s="2">
        <f ca="1">IF(Table2[[#This Row],[Gender]]="Female",1,0)</f>
        <v>1</v>
      </c>
      <c r="AG308" s="2"/>
      <c r="AH308" s="2"/>
      <c r="AI308" s="3"/>
      <c r="AK308" s="1">
        <f ca="1">IF(Table2[[#This Row],[Field of Work]]="Teaching",1,0)</f>
        <v>0</v>
      </c>
      <c r="AL308" s="2">
        <f ca="1">IF(Table2[[#This Row],[Field of Work]]="Agriculture",1,0)</f>
        <v>0</v>
      </c>
      <c r="AM308" s="2">
        <f ca="1">IF(Table2[[#This Row],[Field of Work]]="IT",1,0)</f>
        <v>0</v>
      </c>
      <c r="AN308" s="2">
        <f ca="1">IF(Table2[[#This Row],[Field of Work]]="Construction",1,0)</f>
        <v>0</v>
      </c>
      <c r="AO308" s="2">
        <f ca="1">IF(Table2[[#This Row],[Field of Work]]="Health",1,0)</f>
        <v>1</v>
      </c>
      <c r="AP308" s="2">
        <f ca="1">IF(Table2[[#This Row],[Field of Work]]="General work",1,0)</f>
        <v>0</v>
      </c>
      <c r="AQ308" s="2"/>
      <c r="AR308" s="2"/>
      <c r="AS308" s="2"/>
      <c r="AT308" s="2"/>
      <c r="AU308" s="2"/>
      <c r="AV308" s="3"/>
      <c r="AW308" s="10">
        <f ca="1">IF(Table2[[#This Row],[Residence]]="East Legon",1,0)</f>
        <v>0</v>
      </c>
      <c r="AX308" s="8">
        <f ca="1">IF(Table2[[#This Row],[Residence]]="Trasaco",1,0)</f>
        <v>0</v>
      </c>
      <c r="AY308" s="2">
        <f ca="1">IF(Table2[[#This Row],[Residence]]="North Legon",1,0)</f>
        <v>0</v>
      </c>
      <c r="AZ308" s="2">
        <f ca="1">IF(Table2[[#This Row],[Residence]]="Tema",1,0)</f>
        <v>0</v>
      </c>
      <c r="BA308" s="2">
        <f ca="1">IF(Table2[[#This Row],[Residence]]="Spintex",1,0)</f>
        <v>0</v>
      </c>
      <c r="BB308" s="2">
        <f ca="1">IF(Table2[[#This Row],[Residence]]="Airport Hills",1,0)</f>
        <v>0</v>
      </c>
      <c r="BC308" s="2">
        <f ca="1">IF(Table2[[#This Row],[Residence]]="Oyarifa",1,0)</f>
        <v>0</v>
      </c>
      <c r="BD308" s="2">
        <f ca="1">IF(Table2[[#This Row],[Residence]]="Prampram",1,0)</f>
        <v>0</v>
      </c>
      <c r="BE308" s="2">
        <f ca="1">IF(Table2[[#This Row],[Residence]]="Tse-Addo",1,0)</f>
        <v>0</v>
      </c>
      <c r="BF308" s="2">
        <f ca="1">IF(Table2[[#This Row],[Residence]]="Osu",1,0)</f>
        <v>1</v>
      </c>
      <c r="BG308" s="2"/>
      <c r="BH308" s="2"/>
      <c r="BI308" s="2"/>
      <c r="BJ308" s="2"/>
      <c r="BK308" s="2"/>
      <c r="BL308" s="2"/>
      <c r="BM308" s="2"/>
      <c r="BN308" s="2"/>
      <c r="BO308" s="2"/>
      <c r="BP308" s="3"/>
      <c r="BR308" s="20">
        <f ca="1">Table2[[#This Row],[Cars Value]]/Table2[[#This Row],[Cars]]</f>
        <v>32137.389677457144</v>
      </c>
      <c r="BS308" s="3"/>
      <c r="BT308" s="1">
        <f ca="1">IF(Table2[[#This Row],[Value of Debts]]&gt;$BU$6,1,0)</f>
        <v>1</v>
      </c>
      <c r="BU308" s="2"/>
      <c r="BV308" s="2"/>
      <c r="BW308" s="3"/>
    </row>
    <row r="309" spans="1:75" x14ac:dyDescent="0.25">
      <c r="A309">
        <f t="shared" ca="1" si="83"/>
        <v>2</v>
      </c>
      <c r="B309" t="str">
        <f t="shared" ca="1" si="84"/>
        <v>Female</v>
      </c>
      <c r="C309">
        <f t="shared" ca="1" si="85"/>
        <v>27</v>
      </c>
      <c r="D309">
        <f t="shared" ca="1" si="86"/>
        <v>3</v>
      </c>
      <c r="E309" t="str">
        <f ca="1">_xll.XLOOKUP(D309,$Y$8:$Y$13,$Z$8:$Z$13)</f>
        <v>Teaching</v>
      </c>
      <c r="F309">
        <f t="shared" ca="1" si="87"/>
        <v>1</v>
      </c>
      <c r="G309" t="str">
        <f ca="1">_xll.XLOOKUP(F309,$AA$8:$AA$12,$AB$8:$AB$12)</f>
        <v>Highschool</v>
      </c>
      <c r="H309">
        <f t="shared" ca="1" si="99"/>
        <v>1</v>
      </c>
      <c r="I309">
        <f t="shared" ca="1" si="82"/>
        <v>1</v>
      </c>
      <c r="J309">
        <f t="shared" ca="1" si="88"/>
        <v>63969</v>
      </c>
      <c r="K309">
        <f t="shared" ca="1" si="89"/>
        <v>4</v>
      </c>
      <c r="L309" t="str">
        <f ca="1">_xll.XLOOKUP(K309,$AC$8:$AC$17,$AD$8:$AD$17)</f>
        <v>Spintex</v>
      </c>
      <c r="M309">
        <f t="shared" ca="1" si="92"/>
        <v>191907</v>
      </c>
      <c r="N309" s="7">
        <f t="shared" ca="1" si="90"/>
        <v>116572.55087138219</v>
      </c>
      <c r="O309" s="7">
        <f t="shared" ca="1" si="93"/>
        <v>18732.610236737692</v>
      </c>
      <c r="P309">
        <f t="shared" ca="1" si="91"/>
        <v>706</v>
      </c>
      <c r="Q309" s="7">
        <f t="shared" ca="1" si="94"/>
        <v>56135.472728589237</v>
      </c>
      <c r="R309">
        <f t="shared" ca="1" si="95"/>
        <v>34077.850612039103</v>
      </c>
      <c r="S309" s="7">
        <f t="shared" ca="1" si="96"/>
        <v>244717.4608487768</v>
      </c>
      <c r="T309" s="7">
        <f t="shared" ca="1" si="97"/>
        <v>173414.02359997144</v>
      </c>
      <c r="U309" s="7">
        <f t="shared" ca="1" si="98"/>
        <v>71303.437248805363</v>
      </c>
      <c r="X309" s="1"/>
      <c r="Y309" s="2"/>
      <c r="Z309" s="2"/>
      <c r="AA309" s="2"/>
      <c r="AB309" s="2"/>
      <c r="AC309" s="2"/>
      <c r="AD309" s="2"/>
      <c r="AE309" s="2">
        <f ca="1">IF(Table2[[#This Row],[Gender]]="Male",1,0)</f>
        <v>0</v>
      </c>
      <c r="AF309" s="2">
        <f ca="1">IF(Table2[[#This Row],[Gender]]="Female",1,0)</f>
        <v>1</v>
      </c>
      <c r="AG309" s="2"/>
      <c r="AH309" s="2"/>
      <c r="AI309" s="3"/>
      <c r="AK309" s="1">
        <f ca="1">IF(Table2[[#This Row],[Field of Work]]="Teaching",1,0)</f>
        <v>1</v>
      </c>
      <c r="AL309" s="2">
        <f ca="1">IF(Table2[[#This Row],[Field of Work]]="Agriculture",1,0)</f>
        <v>0</v>
      </c>
      <c r="AM309" s="2">
        <f ca="1">IF(Table2[[#This Row],[Field of Work]]="IT",1,0)</f>
        <v>0</v>
      </c>
      <c r="AN309" s="2">
        <f ca="1">IF(Table2[[#This Row],[Field of Work]]="Construction",1,0)</f>
        <v>0</v>
      </c>
      <c r="AO309" s="2">
        <f ca="1">IF(Table2[[#This Row],[Field of Work]]="Health",1,0)</f>
        <v>0</v>
      </c>
      <c r="AP309" s="2">
        <f ca="1">IF(Table2[[#This Row],[Field of Work]]="General work",1,0)</f>
        <v>0</v>
      </c>
      <c r="AQ309" s="2"/>
      <c r="AR309" s="2"/>
      <c r="AS309" s="2"/>
      <c r="AT309" s="2"/>
      <c r="AU309" s="2"/>
      <c r="AV309" s="3"/>
      <c r="AW309" s="10">
        <f ca="1">IF(Table2[[#This Row],[Residence]]="East Legon",1,0)</f>
        <v>0</v>
      </c>
      <c r="AX309" s="8">
        <f ca="1">IF(Table2[[#This Row],[Residence]]="Trasaco",1,0)</f>
        <v>0</v>
      </c>
      <c r="AY309" s="2">
        <f ca="1">IF(Table2[[#This Row],[Residence]]="North Legon",1,0)</f>
        <v>0</v>
      </c>
      <c r="AZ309" s="2">
        <f ca="1">IF(Table2[[#This Row],[Residence]]="Tema",1,0)</f>
        <v>0</v>
      </c>
      <c r="BA309" s="2">
        <f ca="1">IF(Table2[[#This Row],[Residence]]="Spintex",1,0)</f>
        <v>1</v>
      </c>
      <c r="BB309" s="2">
        <f ca="1">IF(Table2[[#This Row],[Residence]]="Airport Hills",1,0)</f>
        <v>0</v>
      </c>
      <c r="BC309" s="2">
        <f ca="1">IF(Table2[[#This Row],[Residence]]="Oyarifa",1,0)</f>
        <v>0</v>
      </c>
      <c r="BD309" s="2">
        <f ca="1">IF(Table2[[#This Row],[Residence]]="Prampram",1,0)</f>
        <v>0</v>
      </c>
      <c r="BE309" s="2">
        <f ca="1">IF(Table2[[#This Row],[Residence]]="Tse-Addo",1,0)</f>
        <v>0</v>
      </c>
      <c r="BF309" s="2">
        <f ca="1">IF(Table2[[#This Row],[Residence]]="Osu",1,0)</f>
        <v>0</v>
      </c>
      <c r="BG309" s="2"/>
      <c r="BH309" s="2"/>
      <c r="BI309" s="2"/>
      <c r="BJ309" s="2"/>
      <c r="BK309" s="2"/>
      <c r="BL309" s="2"/>
      <c r="BM309" s="2"/>
      <c r="BN309" s="2"/>
      <c r="BO309" s="2"/>
      <c r="BP309" s="3"/>
      <c r="BR309" s="20">
        <f ca="1">Table2[[#This Row],[Cars Value]]/Table2[[#This Row],[Cars]]</f>
        <v>18732.610236737692</v>
      </c>
      <c r="BS309" s="3"/>
      <c r="BT309" s="1">
        <f ca="1">IF(Table2[[#This Row],[Value of Debts]]&gt;$BU$6,1,0)</f>
        <v>1</v>
      </c>
      <c r="BU309" s="2"/>
      <c r="BV309" s="2"/>
      <c r="BW309" s="3"/>
    </row>
    <row r="310" spans="1:75" x14ac:dyDescent="0.25">
      <c r="A310">
        <f t="shared" ca="1" si="83"/>
        <v>2</v>
      </c>
      <c r="B310" t="str">
        <f t="shared" ca="1" si="84"/>
        <v>Female</v>
      </c>
      <c r="C310">
        <f t="shared" ca="1" si="85"/>
        <v>35</v>
      </c>
      <c r="D310">
        <f t="shared" ca="1" si="86"/>
        <v>1</v>
      </c>
      <c r="E310" t="str">
        <f ca="1">_xll.XLOOKUP(D310,$Y$8:$Y$13,$Z$8:$Z$13)</f>
        <v>Health</v>
      </c>
      <c r="F310">
        <f t="shared" ca="1" si="87"/>
        <v>3</v>
      </c>
      <c r="G310" t="str">
        <f ca="1">_xll.XLOOKUP(F310,$AA$8:$AA$12,$AB$8:$AB$12)</f>
        <v>University</v>
      </c>
      <c r="H310">
        <f t="shared" ca="1" si="99"/>
        <v>0</v>
      </c>
      <c r="I310">
        <f t="shared" ca="1" si="82"/>
        <v>4</v>
      </c>
      <c r="J310">
        <f t="shared" ca="1" si="88"/>
        <v>69245</v>
      </c>
      <c r="K310">
        <f t="shared" ca="1" si="89"/>
        <v>3</v>
      </c>
      <c r="L310" t="str">
        <f ca="1">_xll.XLOOKUP(K310,$AC$8:$AC$17,$AD$8:$AD$17)</f>
        <v>North Legon</v>
      </c>
      <c r="M310">
        <f t="shared" ca="1" si="92"/>
        <v>346225</v>
      </c>
      <c r="N310" s="7">
        <f t="shared" ca="1" si="90"/>
        <v>65814.844053012595</v>
      </c>
      <c r="O310" s="7">
        <f t="shared" ca="1" si="93"/>
        <v>229072.15697359201</v>
      </c>
      <c r="P310">
        <f t="shared" ca="1" si="91"/>
        <v>156122</v>
      </c>
      <c r="Q310" s="7">
        <f t="shared" ca="1" si="94"/>
        <v>905.81791751100252</v>
      </c>
      <c r="R310">
        <f t="shared" ca="1" si="95"/>
        <v>47583.378047325743</v>
      </c>
      <c r="S310" s="7">
        <f t="shared" ca="1" si="96"/>
        <v>622880.53502091777</v>
      </c>
      <c r="T310" s="7">
        <f t="shared" ca="1" si="97"/>
        <v>222842.66197052362</v>
      </c>
      <c r="U310" s="7">
        <f t="shared" ca="1" si="98"/>
        <v>400037.87305039412</v>
      </c>
      <c r="X310" s="1"/>
      <c r="Y310" s="2"/>
      <c r="Z310" s="2"/>
      <c r="AA310" s="2"/>
      <c r="AB310" s="2"/>
      <c r="AC310" s="2"/>
      <c r="AD310" s="2"/>
      <c r="AE310" s="2">
        <f ca="1">IF(Table2[[#This Row],[Gender]]="Male",1,0)</f>
        <v>0</v>
      </c>
      <c r="AF310" s="2">
        <f ca="1">IF(Table2[[#This Row],[Gender]]="Female",1,0)</f>
        <v>1</v>
      </c>
      <c r="AG310" s="2"/>
      <c r="AH310" s="2"/>
      <c r="AI310" s="3"/>
      <c r="AK310" s="1">
        <f ca="1">IF(Table2[[#This Row],[Field of Work]]="Teaching",1,0)</f>
        <v>0</v>
      </c>
      <c r="AL310" s="2">
        <f ca="1">IF(Table2[[#This Row],[Field of Work]]="Agriculture",1,0)</f>
        <v>0</v>
      </c>
      <c r="AM310" s="2">
        <f ca="1">IF(Table2[[#This Row],[Field of Work]]="IT",1,0)</f>
        <v>0</v>
      </c>
      <c r="AN310" s="2">
        <f ca="1">IF(Table2[[#This Row],[Field of Work]]="Construction",1,0)</f>
        <v>0</v>
      </c>
      <c r="AO310" s="2">
        <f ca="1">IF(Table2[[#This Row],[Field of Work]]="Health",1,0)</f>
        <v>1</v>
      </c>
      <c r="AP310" s="2">
        <f ca="1">IF(Table2[[#This Row],[Field of Work]]="General work",1,0)</f>
        <v>0</v>
      </c>
      <c r="AQ310" s="2"/>
      <c r="AR310" s="2"/>
      <c r="AS310" s="2"/>
      <c r="AT310" s="2"/>
      <c r="AU310" s="2"/>
      <c r="AV310" s="3"/>
      <c r="AW310" s="10">
        <f ca="1">IF(Table2[[#This Row],[Residence]]="East Legon",1,0)</f>
        <v>0</v>
      </c>
      <c r="AX310" s="8">
        <f ca="1">IF(Table2[[#This Row],[Residence]]="Trasaco",1,0)</f>
        <v>0</v>
      </c>
      <c r="AY310" s="2">
        <f ca="1">IF(Table2[[#This Row],[Residence]]="North Legon",1,0)</f>
        <v>1</v>
      </c>
      <c r="AZ310" s="2">
        <f ca="1">IF(Table2[[#This Row],[Residence]]="Tema",1,0)</f>
        <v>0</v>
      </c>
      <c r="BA310" s="2">
        <f ca="1">IF(Table2[[#This Row],[Residence]]="Spintex",1,0)</f>
        <v>0</v>
      </c>
      <c r="BB310" s="2">
        <f ca="1">IF(Table2[[#This Row],[Residence]]="Airport Hills",1,0)</f>
        <v>0</v>
      </c>
      <c r="BC310" s="2">
        <f ca="1">IF(Table2[[#This Row],[Residence]]="Oyarifa",1,0)</f>
        <v>0</v>
      </c>
      <c r="BD310" s="2">
        <f ca="1">IF(Table2[[#This Row],[Residence]]="Prampram",1,0)</f>
        <v>0</v>
      </c>
      <c r="BE310" s="2">
        <f ca="1">IF(Table2[[#This Row],[Residence]]="Tse-Addo",1,0)</f>
        <v>0</v>
      </c>
      <c r="BF310" s="2">
        <f ca="1">IF(Table2[[#This Row],[Residence]]="Osu",1,0)</f>
        <v>0</v>
      </c>
      <c r="BG310" s="2"/>
      <c r="BH310" s="2"/>
      <c r="BI310" s="2"/>
      <c r="BJ310" s="2"/>
      <c r="BK310" s="2"/>
      <c r="BL310" s="2"/>
      <c r="BM310" s="2"/>
      <c r="BN310" s="2"/>
      <c r="BO310" s="2"/>
      <c r="BP310" s="3"/>
      <c r="BR310" s="20">
        <f ca="1">Table2[[#This Row],[Cars Value]]/Table2[[#This Row],[Cars]]</f>
        <v>57268.039243398001</v>
      </c>
      <c r="BS310" s="3"/>
      <c r="BT310" s="1">
        <f ca="1">IF(Table2[[#This Row],[Value of Debts]]&gt;$BU$6,1,0)</f>
        <v>1</v>
      </c>
      <c r="BU310" s="2"/>
      <c r="BV310" s="2"/>
      <c r="BW310" s="3"/>
    </row>
    <row r="311" spans="1:75" x14ac:dyDescent="0.25">
      <c r="A311">
        <f t="shared" ca="1" si="83"/>
        <v>2</v>
      </c>
      <c r="B311" t="str">
        <f t="shared" ca="1" si="84"/>
        <v>Female</v>
      </c>
      <c r="C311">
        <f t="shared" ca="1" si="85"/>
        <v>33</v>
      </c>
      <c r="D311">
        <f t="shared" ca="1" si="86"/>
        <v>5</v>
      </c>
      <c r="E311" t="str">
        <f ca="1">_xll.XLOOKUP(D311,$Y$8:$Y$13,$Z$8:$Z$13)</f>
        <v>General work</v>
      </c>
      <c r="F311">
        <f t="shared" ca="1" si="87"/>
        <v>3</v>
      </c>
      <c r="G311" t="str">
        <f ca="1">_xll.XLOOKUP(F311,$AA$8:$AA$12,$AB$8:$AB$12)</f>
        <v>University</v>
      </c>
      <c r="H311">
        <f t="shared" ca="1" si="99"/>
        <v>1</v>
      </c>
      <c r="I311">
        <f t="shared" ca="1" si="82"/>
        <v>3</v>
      </c>
      <c r="J311">
        <f t="shared" ca="1" si="88"/>
        <v>61899</v>
      </c>
      <c r="K311">
        <f t="shared" ca="1" si="89"/>
        <v>9</v>
      </c>
      <c r="L311" t="str">
        <f ca="1">_xll.XLOOKUP(K311,$AC$8:$AC$17,$AD$8:$AD$17)</f>
        <v>Prampram</v>
      </c>
      <c r="M311">
        <f t="shared" ca="1" si="92"/>
        <v>247596</v>
      </c>
      <c r="N311" s="7">
        <f t="shared" ca="1" si="90"/>
        <v>157654.17644687026</v>
      </c>
      <c r="O311" s="7">
        <f t="shared" ca="1" si="93"/>
        <v>180003.90323915842</v>
      </c>
      <c r="P311">
        <f t="shared" ca="1" si="91"/>
        <v>16463</v>
      </c>
      <c r="Q311" s="7">
        <f t="shared" ca="1" si="94"/>
        <v>81843.653182909155</v>
      </c>
      <c r="R311">
        <f t="shared" ca="1" si="95"/>
        <v>78909.812785939503</v>
      </c>
      <c r="S311" s="7">
        <f t="shared" ca="1" si="96"/>
        <v>506509.71602509794</v>
      </c>
      <c r="T311" s="7">
        <f t="shared" ca="1" si="97"/>
        <v>255960.82962977941</v>
      </c>
      <c r="U311" s="7">
        <f t="shared" ca="1" si="98"/>
        <v>250548.88639531852</v>
      </c>
      <c r="X311" s="1"/>
      <c r="Y311" s="2"/>
      <c r="Z311" s="2"/>
      <c r="AA311" s="2"/>
      <c r="AB311" s="2"/>
      <c r="AC311" s="2"/>
      <c r="AD311" s="2"/>
      <c r="AE311" s="2">
        <f ca="1">IF(Table2[[#This Row],[Gender]]="Male",1,0)</f>
        <v>0</v>
      </c>
      <c r="AF311" s="2">
        <f ca="1">IF(Table2[[#This Row],[Gender]]="Female",1,0)</f>
        <v>1</v>
      </c>
      <c r="AG311" s="2"/>
      <c r="AH311" s="2"/>
      <c r="AI311" s="3"/>
      <c r="AK311" s="1">
        <f ca="1">IF(Table2[[#This Row],[Field of Work]]="Teaching",1,0)</f>
        <v>0</v>
      </c>
      <c r="AL311" s="2">
        <f ca="1">IF(Table2[[#This Row],[Field of Work]]="Agriculture",1,0)</f>
        <v>0</v>
      </c>
      <c r="AM311" s="2">
        <f ca="1">IF(Table2[[#This Row],[Field of Work]]="IT",1,0)</f>
        <v>0</v>
      </c>
      <c r="AN311" s="2">
        <f ca="1">IF(Table2[[#This Row],[Field of Work]]="Construction",1,0)</f>
        <v>0</v>
      </c>
      <c r="AO311" s="2">
        <f ca="1">IF(Table2[[#This Row],[Field of Work]]="Health",1,0)</f>
        <v>0</v>
      </c>
      <c r="AP311" s="2">
        <f ca="1">IF(Table2[[#This Row],[Field of Work]]="General work",1,0)</f>
        <v>1</v>
      </c>
      <c r="AQ311" s="2"/>
      <c r="AR311" s="2"/>
      <c r="AS311" s="2"/>
      <c r="AT311" s="2"/>
      <c r="AU311" s="2"/>
      <c r="AV311" s="3"/>
      <c r="AW311" s="10">
        <f ca="1">IF(Table2[[#This Row],[Residence]]="East Legon",1,0)</f>
        <v>0</v>
      </c>
      <c r="AX311" s="8">
        <f ca="1">IF(Table2[[#This Row],[Residence]]="Trasaco",1,0)</f>
        <v>0</v>
      </c>
      <c r="AY311" s="2">
        <f ca="1">IF(Table2[[#This Row],[Residence]]="North Legon",1,0)</f>
        <v>0</v>
      </c>
      <c r="AZ311" s="2">
        <f ca="1">IF(Table2[[#This Row],[Residence]]="Tema",1,0)</f>
        <v>0</v>
      </c>
      <c r="BA311" s="2">
        <f ca="1">IF(Table2[[#This Row],[Residence]]="Spintex",1,0)</f>
        <v>0</v>
      </c>
      <c r="BB311" s="2">
        <f ca="1">IF(Table2[[#This Row],[Residence]]="Airport Hills",1,0)</f>
        <v>0</v>
      </c>
      <c r="BC311" s="2">
        <f ca="1">IF(Table2[[#This Row],[Residence]]="Oyarifa",1,0)</f>
        <v>0</v>
      </c>
      <c r="BD311" s="2">
        <f ca="1">IF(Table2[[#This Row],[Residence]]="Prampram",1,0)</f>
        <v>1</v>
      </c>
      <c r="BE311" s="2">
        <f ca="1">IF(Table2[[#This Row],[Residence]]="Tse-Addo",1,0)</f>
        <v>0</v>
      </c>
      <c r="BF311" s="2">
        <f ca="1">IF(Table2[[#This Row],[Residence]]="Osu",1,0)</f>
        <v>0</v>
      </c>
      <c r="BG311" s="2"/>
      <c r="BH311" s="2"/>
      <c r="BI311" s="2"/>
      <c r="BJ311" s="2"/>
      <c r="BK311" s="2"/>
      <c r="BL311" s="2"/>
      <c r="BM311" s="2"/>
      <c r="BN311" s="2"/>
      <c r="BO311" s="2"/>
      <c r="BP311" s="3"/>
      <c r="BR311" s="20">
        <f ca="1">Table2[[#This Row],[Cars Value]]/Table2[[#This Row],[Cars]]</f>
        <v>60001.301079719473</v>
      </c>
      <c r="BS311" s="3"/>
      <c r="BT311" s="1">
        <f ca="1">IF(Table2[[#This Row],[Value of Debts]]&gt;$BU$6,1,0)</f>
        <v>1</v>
      </c>
      <c r="BU311" s="2"/>
      <c r="BV311" s="2"/>
      <c r="BW311" s="3"/>
    </row>
    <row r="312" spans="1:75" x14ac:dyDescent="0.25">
      <c r="A312">
        <f t="shared" ca="1" si="83"/>
        <v>2</v>
      </c>
      <c r="B312" t="str">
        <f t="shared" ca="1" si="84"/>
        <v>Female</v>
      </c>
      <c r="C312">
        <f t="shared" ca="1" si="85"/>
        <v>38</v>
      </c>
      <c r="D312">
        <f t="shared" ca="1" si="86"/>
        <v>2</v>
      </c>
      <c r="E312" t="str">
        <f ca="1">_xll.XLOOKUP(D312,$Y$8:$Y$13,$Z$8:$Z$13)</f>
        <v>Construction</v>
      </c>
      <c r="F312">
        <f t="shared" ca="1" si="87"/>
        <v>5</v>
      </c>
      <c r="G312" t="str">
        <f ca="1">_xll.XLOOKUP(F312,$AA$8:$AA$12,$AB$8:$AB$12)</f>
        <v>Other</v>
      </c>
      <c r="H312">
        <f t="shared" ca="1" si="99"/>
        <v>4</v>
      </c>
      <c r="I312">
        <f t="shared" ca="1" si="82"/>
        <v>1</v>
      </c>
      <c r="J312">
        <f t="shared" ca="1" si="88"/>
        <v>36314</v>
      </c>
      <c r="K312">
        <f t="shared" ca="1" si="89"/>
        <v>2</v>
      </c>
      <c r="L312" t="str">
        <f ca="1">_xll.XLOOKUP(K312,$AC$8:$AC$17,$AD$8:$AD$17)</f>
        <v>Trasaco</v>
      </c>
      <c r="M312">
        <f t="shared" ca="1" si="92"/>
        <v>108942</v>
      </c>
      <c r="N312" s="7">
        <f t="shared" ca="1" si="90"/>
        <v>12951.114726560734</v>
      </c>
      <c r="O312" s="7">
        <f t="shared" ca="1" si="93"/>
        <v>12838.03483873408</v>
      </c>
      <c r="P312">
        <f t="shared" ca="1" si="91"/>
        <v>9200</v>
      </c>
      <c r="Q312" s="7">
        <f t="shared" ca="1" si="94"/>
        <v>21330.015159738501</v>
      </c>
      <c r="R312">
        <f t="shared" ca="1" si="95"/>
        <v>39046.648610323762</v>
      </c>
      <c r="S312" s="7">
        <f t="shared" ca="1" si="96"/>
        <v>160826.68344905783</v>
      </c>
      <c r="T312" s="7">
        <f t="shared" ca="1" si="97"/>
        <v>43481.129886299241</v>
      </c>
      <c r="U312" s="7">
        <f t="shared" ca="1" si="98"/>
        <v>117345.55356275859</v>
      </c>
      <c r="X312" s="1"/>
      <c r="Y312" s="2"/>
      <c r="Z312" s="2"/>
      <c r="AA312" s="2"/>
      <c r="AB312" s="2"/>
      <c r="AC312" s="2"/>
      <c r="AD312" s="2"/>
      <c r="AE312" s="2">
        <f ca="1">IF(Table2[[#This Row],[Gender]]="Male",1,0)</f>
        <v>0</v>
      </c>
      <c r="AF312" s="2">
        <f ca="1">IF(Table2[[#This Row],[Gender]]="Female",1,0)</f>
        <v>1</v>
      </c>
      <c r="AG312" s="2"/>
      <c r="AH312" s="2"/>
      <c r="AI312" s="3"/>
      <c r="AK312" s="1">
        <f ca="1">IF(Table2[[#This Row],[Field of Work]]="Teaching",1,0)</f>
        <v>0</v>
      </c>
      <c r="AL312" s="2">
        <f ca="1">IF(Table2[[#This Row],[Field of Work]]="Agriculture",1,0)</f>
        <v>0</v>
      </c>
      <c r="AM312" s="2">
        <f ca="1">IF(Table2[[#This Row],[Field of Work]]="IT",1,0)</f>
        <v>0</v>
      </c>
      <c r="AN312" s="2">
        <f ca="1">IF(Table2[[#This Row],[Field of Work]]="Construction",1,0)</f>
        <v>1</v>
      </c>
      <c r="AO312" s="2">
        <f ca="1">IF(Table2[[#This Row],[Field of Work]]="Health",1,0)</f>
        <v>0</v>
      </c>
      <c r="AP312" s="2">
        <f ca="1">IF(Table2[[#This Row],[Field of Work]]="General work",1,0)</f>
        <v>0</v>
      </c>
      <c r="AQ312" s="2"/>
      <c r="AR312" s="2"/>
      <c r="AS312" s="2"/>
      <c r="AT312" s="2"/>
      <c r="AU312" s="2"/>
      <c r="AV312" s="3"/>
      <c r="AW312" s="10">
        <f ca="1">IF(Table2[[#This Row],[Residence]]="East Legon",1,0)</f>
        <v>0</v>
      </c>
      <c r="AX312" s="8">
        <f ca="1">IF(Table2[[#This Row],[Residence]]="Trasaco",1,0)</f>
        <v>1</v>
      </c>
      <c r="AY312" s="2">
        <f ca="1">IF(Table2[[#This Row],[Residence]]="North Legon",1,0)</f>
        <v>0</v>
      </c>
      <c r="AZ312" s="2">
        <f ca="1">IF(Table2[[#This Row],[Residence]]="Tema",1,0)</f>
        <v>0</v>
      </c>
      <c r="BA312" s="2">
        <f ca="1">IF(Table2[[#This Row],[Residence]]="Spintex",1,0)</f>
        <v>0</v>
      </c>
      <c r="BB312" s="2">
        <f ca="1">IF(Table2[[#This Row],[Residence]]="Airport Hills",1,0)</f>
        <v>0</v>
      </c>
      <c r="BC312" s="2">
        <f ca="1">IF(Table2[[#This Row],[Residence]]="Oyarifa",1,0)</f>
        <v>0</v>
      </c>
      <c r="BD312" s="2">
        <f ca="1">IF(Table2[[#This Row],[Residence]]="Prampram",1,0)</f>
        <v>0</v>
      </c>
      <c r="BE312" s="2">
        <f ca="1">IF(Table2[[#This Row],[Residence]]="Tse-Addo",1,0)</f>
        <v>0</v>
      </c>
      <c r="BF312" s="2">
        <f ca="1">IF(Table2[[#This Row],[Residence]]="Osu",1,0)</f>
        <v>0</v>
      </c>
      <c r="BG312" s="2"/>
      <c r="BH312" s="2"/>
      <c r="BI312" s="2"/>
      <c r="BJ312" s="2"/>
      <c r="BK312" s="2"/>
      <c r="BL312" s="2"/>
      <c r="BM312" s="2"/>
      <c r="BN312" s="2"/>
      <c r="BO312" s="2"/>
      <c r="BP312" s="3"/>
      <c r="BR312" s="20">
        <f ca="1">Table2[[#This Row],[Cars Value]]/Table2[[#This Row],[Cars]]</f>
        <v>12838.03483873408</v>
      </c>
      <c r="BS312" s="3"/>
      <c r="BT312" s="1">
        <f ca="1">IF(Table2[[#This Row],[Value of Debts]]&gt;$BU$6,1,0)</f>
        <v>0</v>
      </c>
      <c r="BU312" s="2"/>
      <c r="BV312" s="2"/>
      <c r="BW312" s="3"/>
    </row>
    <row r="313" spans="1:75" x14ac:dyDescent="0.25">
      <c r="A313">
        <f t="shared" ca="1" si="83"/>
        <v>2</v>
      </c>
      <c r="B313" t="str">
        <f t="shared" ca="1" si="84"/>
        <v>Female</v>
      </c>
      <c r="C313">
        <f t="shared" ca="1" si="85"/>
        <v>25</v>
      </c>
      <c r="D313">
        <f t="shared" ca="1" si="86"/>
        <v>4</v>
      </c>
      <c r="E313" t="str">
        <f ca="1">_xll.XLOOKUP(D313,$Y$8:$Y$13,$Z$8:$Z$13)</f>
        <v>IT</v>
      </c>
      <c r="F313">
        <f t="shared" ca="1" si="87"/>
        <v>2</v>
      </c>
      <c r="G313" t="str">
        <f ca="1">_xll.XLOOKUP(F313,$AA$8:$AA$12,$AB$8:$AB$12)</f>
        <v>College</v>
      </c>
      <c r="H313">
        <f t="shared" ca="1" si="99"/>
        <v>0</v>
      </c>
      <c r="I313">
        <f t="shared" ca="1" si="82"/>
        <v>4</v>
      </c>
      <c r="J313">
        <f t="shared" ca="1" si="88"/>
        <v>85212</v>
      </c>
      <c r="K313">
        <f t="shared" ca="1" si="89"/>
        <v>4</v>
      </c>
      <c r="L313" t="str">
        <f ca="1">_xll.XLOOKUP(K313,$AC$8:$AC$17,$AD$8:$AD$17)</f>
        <v>Spintex</v>
      </c>
      <c r="M313">
        <f t="shared" ca="1" si="92"/>
        <v>511272</v>
      </c>
      <c r="N313" s="7">
        <f t="shared" ca="1" si="90"/>
        <v>261428.3433811416</v>
      </c>
      <c r="O313" s="7">
        <f t="shared" ca="1" si="93"/>
        <v>266974.64136019058</v>
      </c>
      <c r="P313">
        <f t="shared" ca="1" si="91"/>
        <v>147543</v>
      </c>
      <c r="Q313" s="7">
        <f t="shared" ca="1" si="94"/>
        <v>56208.675769003865</v>
      </c>
      <c r="R313">
        <f t="shared" ca="1" si="95"/>
        <v>106799.6432050654</v>
      </c>
      <c r="S313" s="7">
        <f t="shared" ca="1" si="96"/>
        <v>885046.28456525598</v>
      </c>
      <c r="T313" s="7">
        <f t="shared" ca="1" si="97"/>
        <v>465180.01915014547</v>
      </c>
      <c r="U313" s="7">
        <f t="shared" ca="1" si="98"/>
        <v>419866.26541511051</v>
      </c>
      <c r="X313" s="1"/>
      <c r="Y313" s="2"/>
      <c r="Z313" s="2"/>
      <c r="AA313" s="2"/>
      <c r="AB313" s="2"/>
      <c r="AC313" s="2"/>
      <c r="AD313" s="2"/>
      <c r="AE313" s="2">
        <f ca="1">IF(Table2[[#This Row],[Gender]]="Male",1,0)</f>
        <v>0</v>
      </c>
      <c r="AF313" s="2">
        <f ca="1">IF(Table2[[#This Row],[Gender]]="Female",1,0)</f>
        <v>1</v>
      </c>
      <c r="AG313" s="2"/>
      <c r="AH313" s="2"/>
      <c r="AI313" s="3"/>
      <c r="AK313" s="1">
        <f ca="1">IF(Table2[[#This Row],[Field of Work]]="Teaching",1,0)</f>
        <v>0</v>
      </c>
      <c r="AL313" s="2">
        <f ca="1">IF(Table2[[#This Row],[Field of Work]]="Agriculture",1,0)</f>
        <v>0</v>
      </c>
      <c r="AM313" s="2">
        <f ca="1">IF(Table2[[#This Row],[Field of Work]]="IT",1,0)</f>
        <v>1</v>
      </c>
      <c r="AN313" s="2">
        <f ca="1">IF(Table2[[#This Row],[Field of Work]]="Construction",1,0)</f>
        <v>0</v>
      </c>
      <c r="AO313" s="2">
        <f ca="1">IF(Table2[[#This Row],[Field of Work]]="Health",1,0)</f>
        <v>0</v>
      </c>
      <c r="AP313" s="2">
        <f ca="1">IF(Table2[[#This Row],[Field of Work]]="General work",1,0)</f>
        <v>0</v>
      </c>
      <c r="AQ313" s="2"/>
      <c r="AR313" s="2"/>
      <c r="AS313" s="2"/>
      <c r="AT313" s="2"/>
      <c r="AU313" s="2"/>
      <c r="AV313" s="3"/>
      <c r="AW313" s="10">
        <f ca="1">IF(Table2[[#This Row],[Residence]]="East Legon",1,0)</f>
        <v>0</v>
      </c>
      <c r="AX313" s="8">
        <f ca="1">IF(Table2[[#This Row],[Residence]]="Trasaco",1,0)</f>
        <v>0</v>
      </c>
      <c r="AY313" s="2">
        <f ca="1">IF(Table2[[#This Row],[Residence]]="North Legon",1,0)</f>
        <v>0</v>
      </c>
      <c r="AZ313" s="2">
        <f ca="1">IF(Table2[[#This Row],[Residence]]="Tema",1,0)</f>
        <v>0</v>
      </c>
      <c r="BA313" s="2">
        <f ca="1">IF(Table2[[#This Row],[Residence]]="Spintex",1,0)</f>
        <v>1</v>
      </c>
      <c r="BB313" s="2">
        <f ca="1">IF(Table2[[#This Row],[Residence]]="Airport Hills",1,0)</f>
        <v>0</v>
      </c>
      <c r="BC313" s="2">
        <f ca="1">IF(Table2[[#This Row],[Residence]]="Oyarifa",1,0)</f>
        <v>0</v>
      </c>
      <c r="BD313" s="2">
        <f ca="1">IF(Table2[[#This Row],[Residence]]="Prampram",1,0)</f>
        <v>0</v>
      </c>
      <c r="BE313" s="2">
        <f ca="1">IF(Table2[[#This Row],[Residence]]="Tse-Addo",1,0)</f>
        <v>0</v>
      </c>
      <c r="BF313" s="2">
        <f ca="1">IF(Table2[[#This Row],[Residence]]="Osu",1,0)</f>
        <v>0</v>
      </c>
      <c r="BG313" s="2"/>
      <c r="BH313" s="2"/>
      <c r="BI313" s="2"/>
      <c r="BJ313" s="2"/>
      <c r="BK313" s="2"/>
      <c r="BL313" s="2"/>
      <c r="BM313" s="2"/>
      <c r="BN313" s="2"/>
      <c r="BO313" s="2"/>
      <c r="BP313" s="3"/>
      <c r="BR313" s="20">
        <f ca="1">Table2[[#This Row],[Cars Value]]/Table2[[#This Row],[Cars]]</f>
        <v>66743.660340047645</v>
      </c>
      <c r="BS313" s="3"/>
      <c r="BT313" s="1">
        <f ca="1">IF(Table2[[#This Row],[Value of Debts]]&gt;$BU$6,1,0)</f>
        <v>1</v>
      </c>
      <c r="BU313" s="2"/>
      <c r="BV313" s="2"/>
      <c r="BW313" s="3"/>
    </row>
    <row r="314" spans="1:75" x14ac:dyDescent="0.25">
      <c r="A314">
        <f t="shared" ca="1" si="83"/>
        <v>2</v>
      </c>
      <c r="B314" t="str">
        <f t="shared" ca="1" si="84"/>
        <v>Female</v>
      </c>
      <c r="C314">
        <f t="shared" ca="1" si="85"/>
        <v>29</v>
      </c>
      <c r="D314">
        <f t="shared" ca="1" si="86"/>
        <v>6</v>
      </c>
      <c r="E314" t="str">
        <f ca="1">_xll.XLOOKUP(D314,$Y$8:$Y$13,$Z$8:$Z$13)</f>
        <v>Agriculture</v>
      </c>
      <c r="F314">
        <f t="shared" ca="1" si="87"/>
        <v>5</v>
      </c>
      <c r="G314" t="str">
        <f ca="1">_xll.XLOOKUP(F314,$AA$8:$AA$12,$AB$8:$AB$12)</f>
        <v>Other</v>
      </c>
      <c r="H314">
        <f t="shared" ca="1" si="99"/>
        <v>0</v>
      </c>
      <c r="I314">
        <f t="shared" ca="1" si="82"/>
        <v>1</v>
      </c>
      <c r="J314">
        <f t="shared" ca="1" si="88"/>
        <v>28880</v>
      </c>
      <c r="K314">
        <f t="shared" ca="1" si="89"/>
        <v>5</v>
      </c>
      <c r="L314" t="str">
        <f ca="1">_xll.XLOOKUP(K314,$AC$8:$AC$17,$AD$8:$AD$17)</f>
        <v>Airport Hills</v>
      </c>
      <c r="M314">
        <f t="shared" ca="1" si="92"/>
        <v>144400</v>
      </c>
      <c r="N314" s="7">
        <f t="shared" ca="1" si="90"/>
        <v>122621.12071260167</v>
      </c>
      <c r="O314" s="7">
        <f t="shared" ca="1" si="93"/>
        <v>9169.3463317657261</v>
      </c>
      <c r="P314">
        <f t="shared" ca="1" si="91"/>
        <v>6771</v>
      </c>
      <c r="Q314" s="7">
        <f t="shared" ca="1" si="94"/>
        <v>36503.634954350731</v>
      </c>
      <c r="R314">
        <f t="shared" ca="1" si="95"/>
        <v>16257.944916874769</v>
      </c>
      <c r="S314" s="7">
        <f t="shared" ca="1" si="96"/>
        <v>169827.29124864051</v>
      </c>
      <c r="T314" s="7">
        <f t="shared" ca="1" si="97"/>
        <v>165895.75566695241</v>
      </c>
      <c r="U314" s="7">
        <f t="shared" ca="1" si="98"/>
        <v>3931.5355816881056</v>
      </c>
      <c r="X314" s="1"/>
      <c r="Y314" s="2"/>
      <c r="Z314" s="2"/>
      <c r="AA314" s="2"/>
      <c r="AB314" s="2"/>
      <c r="AC314" s="2"/>
      <c r="AD314" s="2"/>
      <c r="AE314" s="2">
        <f ca="1">IF(Table2[[#This Row],[Gender]]="Male",1,0)</f>
        <v>0</v>
      </c>
      <c r="AF314" s="2">
        <f ca="1">IF(Table2[[#This Row],[Gender]]="Female",1,0)</f>
        <v>1</v>
      </c>
      <c r="AG314" s="2"/>
      <c r="AH314" s="2"/>
      <c r="AI314" s="3"/>
      <c r="AK314" s="1">
        <f ca="1">IF(Table2[[#This Row],[Field of Work]]="Teaching",1,0)</f>
        <v>0</v>
      </c>
      <c r="AL314" s="2">
        <f ca="1">IF(Table2[[#This Row],[Field of Work]]="Agriculture",1,0)</f>
        <v>1</v>
      </c>
      <c r="AM314" s="2">
        <f ca="1">IF(Table2[[#This Row],[Field of Work]]="IT",1,0)</f>
        <v>0</v>
      </c>
      <c r="AN314" s="2">
        <f ca="1">IF(Table2[[#This Row],[Field of Work]]="Construction",1,0)</f>
        <v>0</v>
      </c>
      <c r="AO314" s="2">
        <f ca="1">IF(Table2[[#This Row],[Field of Work]]="Health",1,0)</f>
        <v>0</v>
      </c>
      <c r="AP314" s="2">
        <f ca="1">IF(Table2[[#This Row],[Field of Work]]="General work",1,0)</f>
        <v>0</v>
      </c>
      <c r="AQ314" s="2"/>
      <c r="AR314" s="2"/>
      <c r="AS314" s="2"/>
      <c r="AT314" s="2"/>
      <c r="AU314" s="2"/>
      <c r="AV314" s="3"/>
      <c r="AW314" s="10">
        <f ca="1">IF(Table2[[#This Row],[Residence]]="East Legon",1,0)</f>
        <v>0</v>
      </c>
      <c r="AX314" s="8">
        <f ca="1">IF(Table2[[#This Row],[Residence]]="Trasaco",1,0)</f>
        <v>0</v>
      </c>
      <c r="AY314" s="2">
        <f ca="1">IF(Table2[[#This Row],[Residence]]="North Legon",1,0)</f>
        <v>0</v>
      </c>
      <c r="AZ314" s="2">
        <f ca="1">IF(Table2[[#This Row],[Residence]]="Tema",1,0)</f>
        <v>0</v>
      </c>
      <c r="BA314" s="2">
        <f ca="1">IF(Table2[[#This Row],[Residence]]="Spintex",1,0)</f>
        <v>0</v>
      </c>
      <c r="BB314" s="2">
        <f ca="1">IF(Table2[[#This Row],[Residence]]="Airport Hills",1,0)</f>
        <v>1</v>
      </c>
      <c r="BC314" s="2">
        <f ca="1">IF(Table2[[#This Row],[Residence]]="Oyarifa",1,0)</f>
        <v>0</v>
      </c>
      <c r="BD314" s="2">
        <f ca="1">IF(Table2[[#This Row],[Residence]]="Prampram",1,0)</f>
        <v>0</v>
      </c>
      <c r="BE314" s="2">
        <f ca="1">IF(Table2[[#This Row],[Residence]]="Tse-Addo",1,0)</f>
        <v>0</v>
      </c>
      <c r="BF314" s="2">
        <f ca="1">IF(Table2[[#This Row],[Residence]]="Osu",1,0)</f>
        <v>0</v>
      </c>
      <c r="BG314" s="2"/>
      <c r="BH314" s="2"/>
      <c r="BI314" s="2"/>
      <c r="BJ314" s="2"/>
      <c r="BK314" s="2"/>
      <c r="BL314" s="2"/>
      <c r="BM314" s="2"/>
      <c r="BN314" s="2"/>
      <c r="BO314" s="2"/>
      <c r="BP314" s="3"/>
      <c r="BR314" s="20">
        <f ca="1">Table2[[#This Row],[Cars Value]]/Table2[[#This Row],[Cars]]</f>
        <v>9169.3463317657261</v>
      </c>
      <c r="BS314" s="3"/>
      <c r="BT314" s="1">
        <f ca="1">IF(Table2[[#This Row],[Value of Debts]]&gt;$BU$6,1,0)</f>
        <v>1</v>
      </c>
      <c r="BU314" s="2"/>
      <c r="BV314" s="2"/>
      <c r="BW314" s="3"/>
    </row>
    <row r="315" spans="1:75" x14ac:dyDescent="0.25">
      <c r="A315">
        <f t="shared" ca="1" si="83"/>
        <v>2</v>
      </c>
      <c r="B315" t="str">
        <f t="shared" ca="1" si="84"/>
        <v>Female</v>
      </c>
      <c r="C315">
        <f t="shared" ca="1" si="85"/>
        <v>38</v>
      </c>
      <c r="D315">
        <f t="shared" ca="1" si="86"/>
        <v>5</v>
      </c>
      <c r="E315" t="str">
        <f ca="1">_xll.XLOOKUP(D315,$Y$8:$Y$13,$Z$8:$Z$13)</f>
        <v>General work</v>
      </c>
      <c r="F315">
        <f t="shared" ca="1" si="87"/>
        <v>3</v>
      </c>
      <c r="G315" t="str">
        <f ca="1">_xll.XLOOKUP(F315,$AA$8:$AA$12,$AB$8:$AB$12)</f>
        <v>University</v>
      </c>
      <c r="H315">
        <f t="shared" ca="1" si="99"/>
        <v>3</v>
      </c>
      <c r="I315">
        <f t="shared" ca="1" si="82"/>
        <v>2</v>
      </c>
      <c r="J315">
        <f t="shared" ca="1" si="88"/>
        <v>63109</v>
      </c>
      <c r="K315">
        <f t="shared" ca="1" si="89"/>
        <v>10</v>
      </c>
      <c r="L315" t="str">
        <f ca="1">_xll.XLOOKUP(K315,$AC$8:$AC$17,$AD$8:$AD$17)</f>
        <v>Osu</v>
      </c>
      <c r="M315">
        <f t="shared" ca="1" si="92"/>
        <v>315545</v>
      </c>
      <c r="N315" s="7">
        <f t="shared" ca="1" si="90"/>
        <v>157138.28244976423</v>
      </c>
      <c r="O315" s="7">
        <f t="shared" ca="1" si="93"/>
        <v>50731.007821474319</v>
      </c>
      <c r="P315">
        <f t="shared" ca="1" si="91"/>
        <v>12281</v>
      </c>
      <c r="Q315" s="7">
        <f t="shared" ca="1" si="94"/>
        <v>116341.24120619966</v>
      </c>
      <c r="R315">
        <f t="shared" ca="1" si="95"/>
        <v>79045.547587685389</v>
      </c>
      <c r="S315" s="7">
        <f t="shared" ca="1" si="96"/>
        <v>445321.55540915974</v>
      </c>
      <c r="T315" s="7">
        <f t="shared" ca="1" si="97"/>
        <v>285760.52365596389</v>
      </c>
      <c r="U315" s="7">
        <f t="shared" ca="1" si="98"/>
        <v>159561.03175319586</v>
      </c>
      <c r="X315" s="1"/>
      <c r="Y315" s="2"/>
      <c r="Z315" s="2"/>
      <c r="AA315" s="2"/>
      <c r="AB315" s="2"/>
      <c r="AC315" s="2"/>
      <c r="AD315" s="2"/>
      <c r="AE315" s="2">
        <f ca="1">IF(Table2[[#This Row],[Gender]]="Male",1,0)</f>
        <v>0</v>
      </c>
      <c r="AF315" s="2">
        <f ca="1">IF(Table2[[#This Row],[Gender]]="Female",1,0)</f>
        <v>1</v>
      </c>
      <c r="AG315" s="2"/>
      <c r="AH315" s="2"/>
      <c r="AI315" s="3"/>
      <c r="AK315" s="1">
        <f ca="1">IF(Table2[[#This Row],[Field of Work]]="Teaching",1,0)</f>
        <v>0</v>
      </c>
      <c r="AL315" s="2">
        <f ca="1">IF(Table2[[#This Row],[Field of Work]]="Agriculture",1,0)</f>
        <v>0</v>
      </c>
      <c r="AM315" s="2">
        <f ca="1">IF(Table2[[#This Row],[Field of Work]]="IT",1,0)</f>
        <v>0</v>
      </c>
      <c r="AN315" s="2">
        <f ca="1">IF(Table2[[#This Row],[Field of Work]]="Construction",1,0)</f>
        <v>0</v>
      </c>
      <c r="AO315" s="2">
        <f ca="1">IF(Table2[[#This Row],[Field of Work]]="Health",1,0)</f>
        <v>0</v>
      </c>
      <c r="AP315" s="2">
        <f ca="1">IF(Table2[[#This Row],[Field of Work]]="General work",1,0)</f>
        <v>1</v>
      </c>
      <c r="AQ315" s="2"/>
      <c r="AR315" s="2"/>
      <c r="AS315" s="2"/>
      <c r="AT315" s="2"/>
      <c r="AU315" s="2"/>
      <c r="AV315" s="3"/>
      <c r="AW315" s="10">
        <f ca="1">IF(Table2[[#This Row],[Residence]]="East Legon",1,0)</f>
        <v>0</v>
      </c>
      <c r="AX315" s="8">
        <f ca="1">IF(Table2[[#This Row],[Residence]]="Trasaco",1,0)</f>
        <v>0</v>
      </c>
      <c r="AY315" s="2">
        <f ca="1">IF(Table2[[#This Row],[Residence]]="North Legon",1,0)</f>
        <v>0</v>
      </c>
      <c r="AZ315" s="2">
        <f ca="1">IF(Table2[[#This Row],[Residence]]="Tema",1,0)</f>
        <v>0</v>
      </c>
      <c r="BA315" s="2">
        <f ca="1">IF(Table2[[#This Row],[Residence]]="Spintex",1,0)</f>
        <v>0</v>
      </c>
      <c r="BB315" s="2">
        <f ca="1">IF(Table2[[#This Row],[Residence]]="Airport Hills",1,0)</f>
        <v>0</v>
      </c>
      <c r="BC315" s="2">
        <f ca="1">IF(Table2[[#This Row],[Residence]]="Oyarifa",1,0)</f>
        <v>0</v>
      </c>
      <c r="BD315" s="2">
        <f ca="1">IF(Table2[[#This Row],[Residence]]="Prampram",1,0)</f>
        <v>0</v>
      </c>
      <c r="BE315" s="2">
        <f ca="1">IF(Table2[[#This Row],[Residence]]="Tse-Addo",1,0)</f>
        <v>0</v>
      </c>
      <c r="BF315" s="2">
        <f ca="1">IF(Table2[[#This Row],[Residence]]="Osu",1,0)</f>
        <v>1</v>
      </c>
      <c r="BG315" s="2"/>
      <c r="BH315" s="2"/>
      <c r="BI315" s="2"/>
      <c r="BJ315" s="2"/>
      <c r="BK315" s="2"/>
      <c r="BL315" s="2"/>
      <c r="BM315" s="2"/>
      <c r="BN315" s="2"/>
      <c r="BO315" s="2"/>
      <c r="BP315" s="3"/>
      <c r="BR315" s="20">
        <f ca="1">Table2[[#This Row],[Cars Value]]/Table2[[#This Row],[Cars]]</f>
        <v>25365.503910737159</v>
      </c>
      <c r="BS315" s="3"/>
      <c r="BT315" s="1">
        <f ca="1">IF(Table2[[#This Row],[Value of Debts]]&gt;$BU$6,1,0)</f>
        <v>1</v>
      </c>
      <c r="BU315" s="2"/>
      <c r="BV315" s="2"/>
      <c r="BW315" s="3"/>
    </row>
    <row r="316" spans="1:75" x14ac:dyDescent="0.25">
      <c r="A316">
        <f t="shared" ca="1" si="83"/>
        <v>1</v>
      </c>
      <c r="B316" t="str">
        <f t="shared" ca="1" si="84"/>
        <v>Male</v>
      </c>
      <c r="C316">
        <f t="shared" ca="1" si="85"/>
        <v>40</v>
      </c>
      <c r="D316">
        <f t="shared" ca="1" si="86"/>
        <v>4</v>
      </c>
      <c r="E316" t="str">
        <f ca="1">_xll.XLOOKUP(D316,$Y$8:$Y$13,$Z$8:$Z$13)</f>
        <v>IT</v>
      </c>
      <c r="F316">
        <f t="shared" ca="1" si="87"/>
        <v>3</v>
      </c>
      <c r="G316" t="str">
        <f ca="1">_xll.XLOOKUP(F316,$AA$8:$AA$12,$AB$8:$AB$12)</f>
        <v>University</v>
      </c>
      <c r="H316">
        <f t="shared" ca="1" si="99"/>
        <v>3</v>
      </c>
      <c r="I316">
        <f t="shared" ca="1" si="82"/>
        <v>3</v>
      </c>
      <c r="J316">
        <f t="shared" ca="1" si="88"/>
        <v>58859</v>
      </c>
      <c r="K316">
        <f t="shared" ca="1" si="89"/>
        <v>2</v>
      </c>
      <c r="L316" t="str">
        <f ca="1">_xll.XLOOKUP(K316,$AC$8:$AC$17,$AD$8:$AD$17)</f>
        <v>Trasaco</v>
      </c>
      <c r="M316">
        <f t="shared" ca="1" si="92"/>
        <v>176577</v>
      </c>
      <c r="N316" s="7">
        <f t="shared" ca="1" si="90"/>
        <v>57780.380386135919</v>
      </c>
      <c r="O316" s="7">
        <f t="shared" ca="1" si="93"/>
        <v>80245.038687601627</v>
      </c>
      <c r="P316">
        <f t="shared" ca="1" si="91"/>
        <v>26763</v>
      </c>
      <c r="Q316" s="7">
        <f t="shared" ca="1" si="94"/>
        <v>59703.28574840982</v>
      </c>
      <c r="R316">
        <f t="shared" ca="1" si="95"/>
        <v>71982.872717764898</v>
      </c>
      <c r="S316" s="7">
        <f t="shared" ca="1" si="96"/>
        <v>328804.9114053665</v>
      </c>
      <c r="T316" s="7">
        <f t="shared" ca="1" si="97"/>
        <v>144246.66613454575</v>
      </c>
      <c r="U316" s="7">
        <f t="shared" ca="1" si="98"/>
        <v>184558.24527082074</v>
      </c>
      <c r="X316" s="1"/>
      <c r="Y316" s="2"/>
      <c r="Z316" s="2"/>
      <c r="AA316" s="2"/>
      <c r="AB316" s="2"/>
      <c r="AC316" s="2"/>
      <c r="AD316" s="2"/>
      <c r="AE316" s="2">
        <f ca="1">IF(Table2[[#This Row],[Gender]]="Male",1,0)</f>
        <v>1</v>
      </c>
      <c r="AF316" s="2">
        <f ca="1">IF(Table2[[#This Row],[Gender]]="Female",1,0)</f>
        <v>0</v>
      </c>
      <c r="AG316" s="2"/>
      <c r="AH316" s="2"/>
      <c r="AI316" s="3"/>
      <c r="AK316" s="1">
        <f ca="1">IF(Table2[[#This Row],[Field of Work]]="Teaching",1,0)</f>
        <v>0</v>
      </c>
      <c r="AL316" s="2">
        <f ca="1">IF(Table2[[#This Row],[Field of Work]]="Agriculture",1,0)</f>
        <v>0</v>
      </c>
      <c r="AM316" s="2">
        <f ca="1">IF(Table2[[#This Row],[Field of Work]]="IT",1,0)</f>
        <v>1</v>
      </c>
      <c r="AN316" s="2">
        <f ca="1">IF(Table2[[#This Row],[Field of Work]]="Construction",1,0)</f>
        <v>0</v>
      </c>
      <c r="AO316" s="2">
        <f ca="1">IF(Table2[[#This Row],[Field of Work]]="Health",1,0)</f>
        <v>0</v>
      </c>
      <c r="AP316" s="2">
        <f ca="1">IF(Table2[[#This Row],[Field of Work]]="General work",1,0)</f>
        <v>0</v>
      </c>
      <c r="AQ316" s="2"/>
      <c r="AR316" s="2"/>
      <c r="AS316" s="2"/>
      <c r="AT316" s="2"/>
      <c r="AU316" s="2"/>
      <c r="AV316" s="3"/>
      <c r="AW316" s="10">
        <f ca="1">IF(Table2[[#This Row],[Residence]]="East Legon",1,0)</f>
        <v>0</v>
      </c>
      <c r="AX316" s="8">
        <f ca="1">IF(Table2[[#This Row],[Residence]]="Trasaco",1,0)</f>
        <v>1</v>
      </c>
      <c r="AY316" s="2">
        <f ca="1">IF(Table2[[#This Row],[Residence]]="North Legon",1,0)</f>
        <v>0</v>
      </c>
      <c r="AZ316" s="2">
        <f ca="1">IF(Table2[[#This Row],[Residence]]="Tema",1,0)</f>
        <v>0</v>
      </c>
      <c r="BA316" s="2">
        <f ca="1">IF(Table2[[#This Row],[Residence]]="Spintex",1,0)</f>
        <v>0</v>
      </c>
      <c r="BB316" s="2">
        <f ca="1">IF(Table2[[#This Row],[Residence]]="Airport Hills",1,0)</f>
        <v>0</v>
      </c>
      <c r="BC316" s="2">
        <f ca="1">IF(Table2[[#This Row],[Residence]]="Oyarifa",1,0)</f>
        <v>0</v>
      </c>
      <c r="BD316" s="2">
        <f ca="1">IF(Table2[[#This Row],[Residence]]="Prampram",1,0)</f>
        <v>0</v>
      </c>
      <c r="BE316" s="2">
        <f ca="1">IF(Table2[[#This Row],[Residence]]="Tse-Addo",1,0)</f>
        <v>0</v>
      </c>
      <c r="BF316" s="2">
        <f ca="1">IF(Table2[[#This Row],[Residence]]="Osu",1,0)</f>
        <v>0</v>
      </c>
      <c r="BG316" s="2"/>
      <c r="BH316" s="2"/>
      <c r="BI316" s="2"/>
      <c r="BJ316" s="2"/>
      <c r="BK316" s="2"/>
      <c r="BL316" s="2"/>
      <c r="BM316" s="2"/>
      <c r="BN316" s="2"/>
      <c r="BO316" s="2"/>
      <c r="BP316" s="3"/>
      <c r="BR316" s="20">
        <f ca="1">Table2[[#This Row],[Cars Value]]/Table2[[#This Row],[Cars]]</f>
        <v>26748.346229200542</v>
      </c>
      <c r="BS316" s="3"/>
      <c r="BT316" s="1">
        <f ca="1">IF(Table2[[#This Row],[Value of Debts]]&gt;$BU$6,1,0)</f>
        <v>1</v>
      </c>
      <c r="BU316" s="2"/>
      <c r="BV316" s="2"/>
      <c r="BW316" s="3"/>
    </row>
    <row r="317" spans="1:75" x14ac:dyDescent="0.25">
      <c r="A317">
        <f t="shared" ca="1" si="83"/>
        <v>2</v>
      </c>
      <c r="B317" t="str">
        <f t="shared" ca="1" si="84"/>
        <v>Female</v>
      </c>
      <c r="C317">
        <f t="shared" ca="1" si="85"/>
        <v>26</v>
      </c>
      <c r="D317">
        <f t="shared" ca="1" si="86"/>
        <v>2</v>
      </c>
      <c r="E317" t="str">
        <f ca="1">_xll.XLOOKUP(D317,$Y$8:$Y$13,$Z$8:$Z$13)</f>
        <v>Construction</v>
      </c>
      <c r="F317">
        <f t="shared" ca="1" si="87"/>
        <v>4</v>
      </c>
      <c r="G317" t="str">
        <f ca="1">_xll.XLOOKUP(F317,$AA$8:$AA$12,$AB$8:$AB$12)</f>
        <v>Techical</v>
      </c>
      <c r="H317">
        <f t="shared" ca="1" si="99"/>
        <v>4</v>
      </c>
      <c r="I317">
        <f t="shared" ca="1" si="82"/>
        <v>2</v>
      </c>
      <c r="J317">
        <f t="shared" ca="1" si="88"/>
        <v>36052</v>
      </c>
      <c r="K317">
        <f t="shared" ca="1" si="89"/>
        <v>4</v>
      </c>
      <c r="L317" t="str">
        <f ca="1">_xll.XLOOKUP(K317,$AC$8:$AC$17,$AD$8:$AD$17)</f>
        <v>Spintex</v>
      </c>
      <c r="M317">
        <f t="shared" ca="1" si="92"/>
        <v>216312</v>
      </c>
      <c r="N317" s="7">
        <f t="shared" ca="1" si="90"/>
        <v>82668.86417040693</v>
      </c>
      <c r="O317" s="7">
        <f t="shared" ca="1" si="93"/>
        <v>30546.005620876931</v>
      </c>
      <c r="P317">
        <f t="shared" ca="1" si="91"/>
        <v>4329</v>
      </c>
      <c r="Q317" s="7">
        <f t="shared" ca="1" si="94"/>
        <v>42179.689395610236</v>
      </c>
      <c r="R317">
        <f t="shared" ca="1" si="95"/>
        <v>22001.411281346074</v>
      </c>
      <c r="S317" s="7">
        <f t="shared" ca="1" si="96"/>
        <v>268859.41690222302</v>
      </c>
      <c r="T317" s="7">
        <f t="shared" ca="1" si="97"/>
        <v>129177.55356601716</v>
      </c>
      <c r="U317" s="7">
        <f t="shared" ca="1" si="98"/>
        <v>139681.86333620586</v>
      </c>
      <c r="X317" s="1"/>
      <c r="Y317" s="2"/>
      <c r="Z317" s="2"/>
      <c r="AA317" s="2"/>
      <c r="AB317" s="2"/>
      <c r="AC317" s="2"/>
      <c r="AD317" s="2"/>
      <c r="AE317" s="2">
        <f ca="1">IF(Table2[[#This Row],[Gender]]="Male",1,0)</f>
        <v>0</v>
      </c>
      <c r="AF317" s="2">
        <f ca="1">IF(Table2[[#This Row],[Gender]]="Female",1,0)</f>
        <v>1</v>
      </c>
      <c r="AG317" s="2"/>
      <c r="AH317" s="2"/>
      <c r="AI317" s="3"/>
      <c r="AK317" s="1">
        <f ca="1">IF(Table2[[#This Row],[Field of Work]]="Teaching",1,0)</f>
        <v>0</v>
      </c>
      <c r="AL317" s="2">
        <f ca="1">IF(Table2[[#This Row],[Field of Work]]="Agriculture",1,0)</f>
        <v>0</v>
      </c>
      <c r="AM317" s="2">
        <f ca="1">IF(Table2[[#This Row],[Field of Work]]="IT",1,0)</f>
        <v>0</v>
      </c>
      <c r="AN317" s="2">
        <f ca="1">IF(Table2[[#This Row],[Field of Work]]="Construction",1,0)</f>
        <v>1</v>
      </c>
      <c r="AO317" s="2">
        <f ca="1">IF(Table2[[#This Row],[Field of Work]]="Health",1,0)</f>
        <v>0</v>
      </c>
      <c r="AP317" s="2">
        <f ca="1">IF(Table2[[#This Row],[Field of Work]]="General work",1,0)</f>
        <v>0</v>
      </c>
      <c r="AQ317" s="2"/>
      <c r="AR317" s="2"/>
      <c r="AS317" s="2"/>
      <c r="AT317" s="2"/>
      <c r="AU317" s="2"/>
      <c r="AV317" s="3"/>
      <c r="AW317" s="10">
        <f ca="1">IF(Table2[[#This Row],[Residence]]="East Legon",1,0)</f>
        <v>0</v>
      </c>
      <c r="AX317" s="8">
        <f ca="1">IF(Table2[[#This Row],[Residence]]="Trasaco",1,0)</f>
        <v>0</v>
      </c>
      <c r="AY317" s="2">
        <f ca="1">IF(Table2[[#This Row],[Residence]]="North Legon",1,0)</f>
        <v>0</v>
      </c>
      <c r="AZ317" s="2">
        <f ca="1">IF(Table2[[#This Row],[Residence]]="Tema",1,0)</f>
        <v>0</v>
      </c>
      <c r="BA317" s="2">
        <f ca="1">IF(Table2[[#This Row],[Residence]]="Spintex",1,0)</f>
        <v>1</v>
      </c>
      <c r="BB317" s="2">
        <f ca="1">IF(Table2[[#This Row],[Residence]]="Airport Hills",1,0)</f>
        <v>0</v>
      </c>
      <c r="BC317" s="2">
        <f ca="1">IF(Table2[[#This Row],[Residence]]="Oyarifa",1,0)</f>
        <v>0</v>
      </c>
      <c r="BD317" s="2">
        <f ca="1">IF(Table2[[#This Row],[Residence]]="Prampram",1,0)</f>
        <v>0</v>
      </c>
      <c r="BE317" s="2">
        <f ca="1">IF(Table2[[#This Row],[Residence]]="Tse-Addo",1,0)</f>
        <v>0</v>
      </c>
      <c r="BF317" s="2">
        <f ca="1">IF(Table2[[#This Row],[Residence]]="Osu",1,0)</f>
        <v>0</v>
      </c>
      <c r="BG317" s="2"/>
      <c r="BH317" s="2"/>
      <c r="BI317" s="2"/>
      <c r="BJ317" s="2"/>
      <c r="BK317" s="2"/>
      <c r="BL317" s="2"/>
      <c r="BM317" s="2"/>
      <c r="BN317" s="2"/>
      <c r="BO317" s="2"/>
      <c r="BP317" s="3"/>
      <c r="BR317" s="20">
        <f ca="1">Table2[[#This Row],[Cars Value]]/Table2[[#This Row],[Cars]]</f>
        <v>15273.002810438466</v>
      </c>
      <c r="BS317" s="3"/>
      <c r="BT317" s="1">
        <f ca="1">IF(Table2[[#This Row],[Value of Debts]]&gt;$BU$6,1,0)</f>
        <v>1</v>
      </c>
      <c r="BU317" s="2"/>
      <c r="BV317" s="2"/>
      <c r="BW317" s="3"/>
    </row>
    <row r="318" spans="1:75" x14ac:dyDescent="0.25">
      <c r="A318">
        <f t="shared" ca="1" si="83"/>
        <v>1</v>
      </c>
      <c r="B318" t="str">
        <f t="shared" ca="1" si="84"/>
        <v>Male</v>
      </c>
      <c r="C318">
        <f t="shared" ca="1" si="85"/>
        <v>35</v>
      </c>
      <c r="D318">
        <f t="shared" ca="1" si="86"/>
        <v>6</v>
      </c>
      <c r="E318" t="str">
        <f ca="1">_xll.XLOOKUP(D318,$Y$8:$Y$13,$Z$8:$Z$13)</f>
        <v>Agriculture</v>
      </c>
      <c r="F318">
        <f t="shared" ca="1" si="87"/>
        <v>4</v>
      </c>
      <c r="G318" t="str">
        <f ca="1">_xll.XLOOKUP(F318,$AA$8:$AA$12,$AB$8:$AB$12)</f>
        <v>Techical</v>
      </c>
      <c r="H318">
        <f t="shared" ca="1" si="99"/>
        <v>2</v>
      </c>
      <c r="I318">
        <f t="shared" ca="1" si="82"/>
        <v>1</v>
      </c>
      <c r="J318">
        <f t="shared" ca="1" si="88"/>
        <v>62288</v>
      </c>
      <c r="K318">
        <f t="shared" ca="1" si="89"/>
        <v>3</v>
      </c>
      <c r="L318" t="str">
        <f ca="1">_xll.XLOOKUP(K318,$AC$8:$AC$17,$AD$8:$AD$17)</f>
        <v>North Legon</v>
      </c>
      <c r="M318">
        <f t="shared" ca="1" si="92"/>
        <v>249152</v>
      </c>
      <c r="N318" s="7">
        <f t="shared" ca="1" si="90"/>
        <v>128734.1904286419</v>
      </c>
      <c r="O318" s="7">
        <f t="shared" ca="1" si="93"/>
        <v>36976.827379401257</v>
      </c>
      <c r="P318">
        <f t="shared" ca="1" si="91"/>
        <v>29094</v>
      </c>
      <c r="Q318" s="7">
        <f t="shared" ca="1" si="94"/>
        <v>17583.385423270032</v>
      </c>
      <c r="R318">
        <f t="shared" ca="1" si="95"/>
        <v>52975.513810228062</v>
      </c>
      <c r="S318" s="7">
        <f t="shared" ca="1" si="96"/>
        <v>339104.34118962928</v>
      </c>
      <c r="T318" s="7">
        <f t="shared" ca="1" si="97"/>
        <v>175411.57585191194</v>
      </c>
      <c r="U318" s="7">
        <f t="shared" ca="1" si="98"/>
        <v>163692.76533771734</v>
      </c>
      <c r="X318" s="1"/>
      <c r="Y318" s="2"/>
      <c r="Z318" s="2"/>
      <c r="AA318" s="2"/>
      <c r="AB318" s="2"/>
      <c r="AC318" s="2"/>
      <c r="AD318" s="2"/>
      <c r="AE318" s="2">
        <f ca="1">IF(Table2[[#This Row],[Gender]]="Male",1,0)</f>
        <v>1</v>
      </c>
      <c r="AF318" s="2">
        <f ca="1">IF(Table2[[#This Row],[Gender]]="Female",1,0)</f>
        <v>0</v>
      </c>
      <c r="AG318" s="2"/>
      <c r="AH318" s="2"/>
      <c r="AI318" s="3"/>
      <c r="AK318" s="1">
        <f ca="1">IF(Table2[[#This Row],[Field of Work]]="Teaching",1,0)</f>
        <v>0</v>
      </c>
      <c r="AL318" s="2">
        <f ca="1">IF(Table2[[#This Row],[Field of Work]]="Agriculture",1,0)</f>
        <v>1</v>
      </c>
      <c r="AM318" s="2">
        <f ca="1">IF(Table2[[#This Row],[Field of Work]]="IT",1,0)</f>
        <v>0</v>
      </c>
      <c r="AN318" s="2">
        <f ca="1">IF(Table2[[#This Row],[Field of Work]]="Construction",1,0)</f>
        <v>0</v>
      </c>
      <c r="AO318" s="2">
        <f ca="1">IF(Table2[[#This Row],[Field of Work]]="Health",1,0)</f>
        <v>0</v>
      </c>
      <c r="AP318" s="2">
        <f ca="1">IF(Table2[[#This Row],[Field of Work]]="General work",1,0)</f>
        <v>0</v>
      </c>
      <c r="AQ318" s="2"/>
      <c r="AR318" s="2"/>
      <c r="AS318" s="2"/>
      <c r="AT318" s="2"/>
      <c r="AU318" s="2"/>
      <c r="AV318" s="3"/>
      <c r="AW318" s="10">
        <f ca="1">IF(Table2[[#This Row],[Residence]]="East Legon",1,0)</f>
        <v>0</v>
      </c>
      <c r="AX318" s="8">
        <f ca="1">IF(Table2[[#This Row],[Residence]]="Trasaco",1,0)</f>
        <v>0</v>
      </c>
      <c r="AY318" s="2">
        <f ca="1">IF(Table2[[#This Row],[Residence]]="North Legon",1,0)</f>
        <v>1</v>
      </c>
      <c r="AZ318" s="2">
        <f ca="1">IF(Table2[[#This Row],[Residence]]="Tema",1,0)</f>
        <v>0</v>
      </c>
      <c r="BA318" s="2">
        <f ca="1">IF(Table2[[#This Row],[Residence]]="Spintex",1,0)</f>
        <v>0</v>
      </c>
      <c r="BB318" s="2">
        <f ca="1">IF(Table2[[#This Row],[Residence]]="Airport Hills",1,0)</f>
        <v>0</v>
      </c>
      <c r="BC318" s="2">
        <f ca="1">IF(Table2[[#This Row],[Residence]]="Oyarifa",1,0)</f>
        <v>0</v>
      </c>
      <c r="BD318" s="2">
        <f ca="1">IF(Table2[[#This Row],[Residence]]="Prampram",1,0)</f>
        <v>0</v>
      </c>
      <c r="BE318" s="2">
        <f ca="1">IF(Table2[[#This Row],[Residence]]="Tse-Addo",1,0)</f>
        <v>0</v>
      </c>
      <c r="BF318" s="2">
        <f ca="1">IF(Table2[[#This Row],[Residence]]="Osu",1,0)</f>
        <v>0</v>
      </c>
      <c r="BG318" s="2"/>
      <c r="BH318" s="2"/>
      <c r="BI318" s="2"/>
      <c r="BJ318" s="2"/>
      <c r="BK318" s="2"/>
      <c r="BL318" s="2"/>
      <c r="BM318" s="2"/>
      <c r="BN318" s="2"/>
      <c r="BO318" s="2"/>
      <c r="BP318" s="3"/>
      <c r="BR318" s="20">
        <f ca="1">Table2[[#This Row],[Cars Value]]/Table2[[#This Row],[Cars]]</f>
        <v>36976.827379401257</v>
      </c>
      <c r="BS318" s="3"/>
      <c r="BT318" s="1">
        <f ca="1">IF(Table2[[#This Row],[Value of Debts]]&gt;$BU$6,1,0)</f>
        <v>1</v>
      </c>
      <c r="BU318" s="2"/>
      <c r="BV318" s="2"/>
      <c r="BW318" s="3"/>
    </row>
    <row r="319" spans="1:75" x14ac:dyDescent="0.25">
      <c r="A319">
        <f t="shared" ca="1" si="83"/>
        <v>1</v>
      </c>
      <c r="B319" t="str">
        <f t="shared" ca="1" si="84"/>
        <v>Male</v>
      </c>
      <c r="C319">
        <f t="shared" ca="1" si="85"/>
        <v>37</v>
      </c>
      <c r="D319">
        <f t="shared" ca="1" si="86"/>
        <v>2</v>
      </c>
      <c r="E319" t="str">
        <f ca="1">_xll.XLOOKUP(D319,$Y$8:$Y$13,$Z$8:$Z$13)</f>
        <v>Construction</v>
      </c>
      <c r="F319">
        <f t="shared" ca="1" si="87"/>
        <v>1</v>
      </c>
      <c r="G319" t="str">
        <f ca="1">_xll.XLOOKUP(F319,$AA$8:$AA$12,$AB$8:$AB$12)</f>
        <v>Highschool</v>
      </c>
      <c r="H319">
        <f t="shared" ca="1" si="99"/>
        <v>1</v>
      </c>
      <c r="I319">
        <f t="shared" ca="1" si="82"/>
        <v>1</v>
      </c>
      <c r="J319">
        <f t="shared" ca="1" si="88"/>
        <v>43969</v>
      </c>
      <c r="K319">
        <f t="shared" ca="1" si="89"/>
        <v>4</v>
      </c>
      <c r="L319" t="str">
        <f ca="1">_xll.XLOOKUP(K319,$AC$8:$AC$17,$AD$8:$AD$17)</f>
        <v>Spintex</v>
      </c>
      <c r="M319">
        <f t="shared" ca="1" si="92"/>
        <v>219845</v>
      </c>
      <c r="N319" s="7">
        <f t="shared" ca="1" si="90"/>
        <v>179770.77024956487</v>
      </c>
      <c r="O319" s="7">
        <f t="shared" ca="1" si="93"/>
        <v>30885.20916411994</v>
      </c>
      <c r="P319">
        <f t="shared" ca="1" si="91"/>
        <v>4952</v>
      </c>
      <c r="Q319" s="7">
        <f t="shared" ca="1" si="94"/>
        <v>66115.649996895852</v>
      </c>
      <c r="R319">
        <f t="shared" ca="1" si="95"/>
        <v>10085.357538145618</v>
      </c>
      <c r="S319" s="7">
        <f t="shared" ca="1" si="96"/>
        <v>260815.56670226555</v>
      </c>
      <c r="T319" s="7">
        <f t="shared" ca="1" si="97"/>
        <v>250838.42024646071</v>
      </c>
      <c r="U319" s="7">
        <f t="shared" ca="1" si="98"/>
        <v>9977.1464558048465</v>
      </c>
      <c r="X319" s="1"/>
      <c r="Y319" s="2"/>
      <c r="Z319" s="2"/>
      <c r="AA319" s="2"/>
      <c r="AB319" s="2"/>
      <c r="AC319" s="2"/>
      <c r="AD319" s="2"/>
      <c r="AE319" s="2">
        <f ca="1">IF(Table2[[#This Row],[Gender]]="Male",1,0)</f>
        <v>1</v>
      </c>
      <c r="AF319" s="2">
        <f ca="1">IF(Table2[[#This Row],[Gender]]="Female",1,0)</f>
        <v>0</v>
      </c>
      <c r="AG319" s="2"/>
      <c r="AH319" s="2"/>
      <c r="AI319" s="3"/>
      <c r="AK319" s="1">
        <f ca="1">IF(Table2[[#This Row],[Field of Work]]="Teaching",1,0)</f>
        <v>0</v>
      </c>
      <c r="AL319" s="2">
        <f ca="1">IF(Table2[[#This Row],[Field of Work]]="Agriculture",1,0)</f>
        <v>0</v>
      </c>
      <c r="AM319" s="2">
        <f ca="1">IF(Table2[[#This Row],[Field of Work]]="IT",1,0)</f>
        <v>0</v>
      </c>
      <c r="AN319" s="2">
        <f ca="1">IF(Table2[[#This Row],[Field of Work]]="Construction",1,0)</f>
        <v>1</v>
      </c>
      <c r="AO319" s="2">
        <f ca="1">IF(Table2[[#This Row],[Field of Work]]="Health",1,0)</f>
        <v>0</v>
      </c>
      <c r="AP319" s="2">
        <f ca="1">IF(Table2[[#This Row],[Field of Work]]="General work",1,0)</f>
        <v>0</v>
      </c>
      <c r="AQ319" s="2"/>
      <c r="AR319" s="2"/>
      <c r="AS319" s="2"/>
      <c r="AT319" s="2"/>
      <c r="AU319" s="2"/>
      <c r="AV319" s="3"/>
      <c r="AW319" s="10">
        <f ca="1">IF(Table2[[#This Row],[Residence]]="East Legon",1,0)</f>
        <v>0</v>
      </c>
      <c r="AX319" s="8">
        <f ca="1">IF(Table2[[#This Row],[Residence]]="Trasaco",1,0)</f>
        <v>0</v>
      </c>
      <c r="AY319" s="2">
        <f ca="1">IF(Table2[[#This Row],[Residence]]="North Legon",1,0)</f>
        <v>0</v>
      </c>
      <c r="AZ319" s="2">
        <f ca="1">IF(Table2[[#This Row],[Residence]]="Tema",1,0)</f>
        <v>0</v>
      </c>
      <c r="BA319" s="2">
        <f ca="1">IF(Table2[[#This Row],[Residence]]="Spintex",1,0)</f>
        <v>1</v>
      </c>
      <c r="BB319" s="2">
        <f ca="1">IF(Table2[[#This Row],[Residence]]="Airport Hills",1,0)</f>
        <v>0</v>
      </c>
      <c r="BC319" s="2">
        <f ca="1">IF(Table2[[#This Row],[Residence]]="Oyarifa",1,0)</f>
        <v>0</v>
      </c>
      <c r="BD319" s="2">
        <f ca="1">IF(Table2[[#This Row],[Residence]]="Prampram",1,0)</f>
        <v>0</v>
      </c>
      <c r="BE319" s="2">
        <f ca="1">IF(Table2[[#This Row],[Residence]]="Tse-Addo",1,0)</f>
        <v>0</v>
      </c>
      <c r="BF319" s="2">
        <f ca="1">IF(Table2[[#This Row],[Residence]]="Osu",1,0)</f>
        <v>0</v>
      </c>
      <c r="BG319" s="2"/>
      <c r="BH319" s="2"/>
      <c r="BI319" s="2"/>
      <c r="BJ319" s="2"/>
      <c r="BK319" s="2"/>
      <c r="BL319" s="2"/>
      <c r="BM319" s="2"/>
      <c r="BN319" s="2"/>
      <c r="BO319" s="2"/>
      <c r="BP319" s="3"/>
      <c r="BR319" s="20">
        <f ca="1">Table2[[#This Row],[Cars Value]]/Table2[[#This Row],[Cars]]</f>
        <v>30885.20916411994</v>
      </c>
      <c r="BS319" s="3"/>
      <c r="BT319" s="1">
        <f ca="1">IF(Table2[[#This Row],[Value of Debts]]&gt;$BU$6,1,0)</f>
        <v>1</v>
      </c>
      <c r="BU319" s="2"/>
      <c r="BV319" s="2"/>
      <c r="BW319" s="3"/>
    </row>
    <row r="320" spans="1:75" x14ac:dyDescent="0.25">
      <c r="A320">
        <f t="shared" ca="1" si="83"/>
        <v>2</v>
      </c>
      <c r="B320" t="str">
        <f t="shared" ca="1" si="84"/>
        <v>Female</v>
      </c>
      <c r="C320">
        <f t="shared" ca="1" si="85"/>
        <v>43</v>
      </c>
      <c r="D320">
        <f t="shared" ca="1" si="86"/>
        <v>6</v>
      </c>
      <c r="E320" t="str">
        <f ca="1">_xll.XLOOKUP(D320,$Y$8:$Y$13,$Z$8:$Z$13)</f>
        <v>Agriculture</v>
      </c>
      <c r="F320">
        <f t="shared" ca="1" si="87"/>
        <v>4</v>
      </c>
      <c r="G320" t="str">
        <f ca="1">_xll.XLOOKUP(F320,$AA$8:$AA$12,$AB$8:$AB$12)</f>
        <v>Techical</v>
      </c>
      <c r="H320">
        <f t="shared" ca="1" si="99"/>
        <v>4</v>
      </c>
      <c r="I320">
        <f t="shared" ca="1" si="82"/>
        <v>3</v>
      </c>
      <c r="J320">
        <f t="shared" ca="1" si="88"/>
        <v>57519</v>
      </c>
      <c r="K320">
        <f t="shared" ca="1" si="89"/>
        <v>8</v>
      </c>
      <c r="L320" t="str">
        <f ca="1">_xll.XLOOKUP(K320,$AC$8:$AC$17,$AD$8:$AD$17)</f>
        <v>Oyarifa</v>
      </c>
      <c r="M320">
        <f t="shared" ca="1" si="92"/>
        <v>345114</v>
      </c>
      <c r="N320" s="7">
        <f t="shared" ca="1" si="90"/>
        <v>30114.344097962599</v>
      </c>
      <c r="O320" s="7">
        <f t="shared" ca="1" si="93"/>
        <v>46331.342404075898</v>
      </c>
      <c r="P320">
        <f t="shared" ca="1" si="91"/>
        <v>30719</v>
      </c>
      <c r="Q320" s="7">
        <f t="shared" ca="1" si="94"/>
        <v>90401.207624785384</v>
      </c>
      <c r="R320">
        <f t="shared" ca="1" si="95"/>
        <v>42701.68106410464</v>
      </c>
      <c r="S320" s="7">
        <f t="shared" ca="1" si="96"/>
        <v>434147.02346818056</v>
      </c>
      <c r="T320" s="7">
        <f t="shared" ca="1" si="97"/>
        <v>151234.55172274797</v>
      </c>
      <c r="U320" s="7">
        <f t="shared" ca="1" si="98"/>
        <v>282912.47174543259</v>
      </c>
      <c r="X320" s="1"/>
      <c r="Y320" s="2"/>
      <c r="Z320" s="2"/>
      <c r="AA320" s="2"/>
      <c r="AB320" s="2"/>
      <c r="AC320" s="2"/>
      <c r="AD320" s="2"/>
      <c r="AE320" s="2">
        <f ca="1">IF(Table2[[#This Row],[Gender]]="Male",1,0)</f>
        <v>0</v>
      </c>
      <c r="AF320" s="2">
        <f ca="1">IF(Table2[[#This Row],[Gender]]="Female",1,0)</f>
        <v>1</v>
      </c>
      <c r="AG320" s="2"/>
      <c r="AH320" s="2"/>
      <c r="AI320" s="3"/>
      <c r="AK320" s="1">
        <f ca="1">IF(Table2[[#This Row],[Field of Work]]="Teaching",1,0)</f>
        <v>0</v>
      </c>
      <c r="AL320" s="2">
        <f ca="1">IF(Table2[[#This Row],[Field of Work]]="Agriculture",1,0)</f>
        <v>1</v>
      </c>
      <c r="AM320" s="2">
        <f ca="1">IF(Table2[[#This Row],[Field of Work]]="IT",1,0)</f>
        <v>0</v>
      </c>
      <c r="AN320" s="2">
        <f ca="1">IF(Table2[[#This Row],[Field of Work]]="Construction",1,0)</f>
        <v>0</v>
      </c>
      <c r="AO320" s="2">
        <f ca="1">IF(Table2[[#This Row],[Field of Work]]="Health",1,0)</f>
        <v>0</v>
      </c>
      <c r="AP320" s="2">
        <f ca="1">IF(Table2[[#This Row],[Field of Work]]="General work",1,0)</f>
        <v>0</v>
      </c>
      <c r="AQ320" s="2"/>
      <c r="AR320" s="2"/>
      <c r="AS320" s="2"/>
      <c r="AT320" s="2"/>
      <c r="AU320" s="2"/>
      <c r="AV320" s="3"/>
      <c r="AW320" s="10">
        <f ca="1">IF(Table2[[#This Row],[Residence]]="East Legon",1,0)</f>
        <v>0</v>
      </c>
      <c r="AX320" s="8">
        <f ca="1">IF(Table2[[#This Row],[Residence]]="Trasaco",1,0)</f>
        <v>0</v>
      </c>
      <c r="AY320" s="2">
        <f ca="1">IF(Table2[[#This Row],[Residence]]="North Legon",1,0)</f>
        <v>0</v>
      </c>
      <c r="AZ320" s="2">
        <f ca="1">IF(Table2[[#This Row],[Residence]]="Tema",1,0)</f>
        <v>0</v>
      </c>
      <c r="BA320" s="2">
        <f ca="1">IF(Table2[[#This Row],[Residence]]="Spintex",1,0)</f>
        <v>0</v>
      </c>
      <c r="BB320" s="2">
        <f ca="1">IF(Table2[[#This Row],[Residence]]="Airport Hills",1,0)</f>
        <v>0</v>
      </c>
      <c r="BC320" s="2">
        <f ca="1">IF(Table2[[#This Row],[Residence]]="Oyarifa",1,0)</f>
        <v>1</v>
      </c>
      <c r="BD320" s="2">
        <f ca="1">IF(Table2[[#This Row],[Residence]]="Prampram",1,0)</f>
        <v>0</v>
      </c>
      <c r="BE320" s="2">
        <f ca="1">IF(Table2[[#This Row],[Residence]]="Tse-Addo",1,0)</f>
        <v>0</v>
      </c>
      <c r="BF320" s="2">
        <f ca="1">IF(Table2[[#This Row],[Residence]]="Osu",1,0)</f>
        <v>0</v>
      </c>
      <c r="BG320" s="2"/>
      <c r="BH320" s="2"/>
      <c r="BI320" s="2"/>
      <c r="BJ320" s="2"/>
      <c r="BK320" s="2"/>
      <c r="BL320" s="2"/>
      <c r="BM320" s="2"/>
      <c r="BN320" s="2"/>
      <c r="BO320" s="2"/>
      <c r="BP320" s="3"/>
      <c r="BR320" s="20">
        <f ca="1">Table2[[#This Row],[Cars Value]]/Table2[[#This Row],[Cars]]</f>
        <v>15443.780801358633</v>
      </c>
      <c r="BS320" s="3"/>
      <c r="BT320" s="1">
        <f ca="1">IF(Table2[[#This Row],[Value of Debts]]&gt;$BU$6,1,0)</f>
        <v>1</v>
      </c>
      <c r="BU320" s="2"/>
      <c r="BV320" s="2"/>
      <c r="BW320" s="3"/>
    </row>
    <row r="321" spans="1:75" x14ac:dyDescent="0.25">
      <c r="A321">
        <f t="shared" ca="1" si="83"/>
        <v>1</v>
      </c>
      <c r="B321" t="str">
        <f t="shared" ca="1" si="84"/>
        <v>Male</v>
      </c>
      <c r="C321">
        <f t="shared" ca="1" si="85"/>
        <v>40</v>
      </c>
      <c r="D321">
        <f t="shared" ca="1" si="86"/>
        <v>6</v>
      </c>
      <c r="E321" t="str">
        <f ca="1">_xll.XLOOKUP(D321,$Y$8:$Y$13,$Z$8:$Z$13)</f>
        <v>Agriculture</v>
      </c>
      <c r="F321">
        <f t="shared" ca="1" si="87"/>
        <v>5</v>
      </c>
      <c r="G321" t="str">
        <f ca="1">_xll.XLOOKUP(F321,$AA$8:$AA$12,$AB$8:$AB$12)</f>
        <v>Other</v>
      </c>
      <c r="H321">
        <f t="shared" ca="1" si="99"/>
        <v>2</v>
      </c>
      <c r="I321">
        <f t="shared" ca="1" si="82"/>
        <v>1</v>
      </c>
      <c r="J321">
        <f t="shared" ca="1" si="88"/>
        <v>48944</v>
      </c>
      <c r="K321">
        <f t="shared" ca="1" si="89"/>
        <v>8</v>
      </c>
      <c r="L321" t="str">
        <f ca="1">_xll.XLOOKUP(K321,$AC$8:$AC$17,$AD$8:$AD$17)</f>
        <v>Oyarifa</v>
      </c>
      <c r="M321">
        <f t="shared" ca="1" si="92"/>
        <v>146832</v>
      </c>
      <c r="N321" s="7">
        <f t="shared" ca="1" si="90"/>
        <v>133973.01233739403</v>
      </c>
      <c r="O321" s="7">
        <f t="shared" ca="1" si="93"/>
        <v>9780.3583758584991</v>
      </c>
      <c r="P321">
        <f t="shared" ca="1" si="91"/>
        <v>7783</v>
      </c>
      <c r="Q321" s="7">
        <f t="shared" ca="1" si="94"/>
        <v>9934.5028888188772</v>
      </c>
      <c r="R321">
        <f t="shared" ca="1" si="95"/>
        <v>52709.580226400998</v>
      </c>
      <c r="S321" s="7">
        <f t="shared" ca="1" si="96"/>
        <v>209321.9386022595</v>
      </c>
      <c r="T321" s="7">
        <f t="shared" ca="1" si="97"/>
        <v>151690.51522621291</v>
      </c>
      <c r="U321" s="7">
        <f t="shared" ca="1" si="98"/>
        <v>57631.423376046587</v>
      </c>
      <c r="X321" s="1"/>
      <c r="Y321" s="2"/>
      <c r="Z321" s="2"/>
      <c r="AA321" s="2"/>
      <c r="AB321" s="2"/>
      <c r="AC321" s="2"/>
      <c r="AD321" s="2"/>
      <c r="AE321" s="2">
        <f ca="1">IF(Table2[[#This Row],[Gender]]="Male",1,0)</f>
        <v>1</v>
      </c>
      <c r="AF321" s="2">
        <f ca="1">IF(Table2[[#This Row],[Gender]]="Female",1,0)</f>
        <v>0</v>
      </c>
      <c r="AG321" s="2"/>
      <c r="AH321" s="2"/>
      <c r="AI321" s="3"/>
      <c r="AK321" s="1">
        <f ca="1">IF(Table2[[#This Row],[Field of Work]]="Teaching",1,0)</f>
        <v>0</v>
      </c>
      <c r="AL321" s="2">
        <f ca="1">IF(Table2[[#This Row],[Field of Work]]="Agriculture",1,0)</f>
        <v>1</v>
      </c>
      <c r="AM321" s="2">
        <f ca="1">IF(Table2[[#This Row],[Field of Work]]="IT",1,0)</f>
        <v>0</v>
      </c>
      <c r="AN321" s="2">
        <f ca="1">IF(Table2[[#This Row],[Field of Work]]="Construction",1,0)</f>
        <v>0</v>
      </c>
      <c r="AO321" s="2">
        <f ca="1">IF(Table2[[#This Row],[Field of Work]]="Health",1,0)</f>
        <v>0</v>
      </c>
      <c r="AP321" s="2">
        <f ca="1">IF(Table2[[#This Row],[Field of Work]]="General work",1,0)</f>
        <v>0</v>
      </c>
      <c r="AQ321" s="2"/>
      <c r="AR321" s="2"/>
      <c r="AS321" s="2"/>
      <c r="AT321" s="2"/>
      <c r="AU321" s="2"/>
      <c r="AV321" s="3"/>
      <c r="AW321" s="10">
        <f ca="1">IF(Table2[[#This Row],[Residence]]="East Legon",1,0)</f>
        <v>0</v>
      </c>
      <c r="AX321" s="8">
        <f ca="1">IF(Table2[[#This Row],[Residence]]="Trasaco",1,0)</f>
        <v>0</v>
      </c>
      <c r="AY321" s="2">
        <f ca="1">IF(Table2[[#This Row],[Residence]]="North Legon",1,0)</f>
        <v>0</v>
      </c>
      <c r="AZ321" s="2">
        <f ca="1">IF(Table2[[#This Row],[Residence]]="Tema",1,0)</f>
        <v>0</v>
      </c>
      <c r="BA321" s="2">
        <f ca="1">IF(Table2[[#This Row],[Residence]]="Spintex",1,0)</f>
        <v>0</v>
      </c>
      <c r="BB321" s="2">
        <f ca="1">IF(Table2[[#This Row],[Residence]]="Airport Hills",1,0)</f>
        <v>0</v>
      </c>
      <c r="BC321" s="2">
        <f ca="1">IF(Table2[[#This Row],[Residence]]="Oyarifa",1,0)</f>
        <v>1</v>
      </c>
      <c r="BD321" s="2">
        <f ca="1">IF(Table2[[#This Row],[Residence]]="Prampram",1,0)</f>
        <v>0</v>
      </c>
      <c r="BE321" s="2">
        <f ca="1">IF(Table2[[#This Row],[Residence]]="Tse-Addo",1,0)</f>
        <v>0</v>
      </c>
      <c r="BF321" s="2">
        <f ca="1">IF(Table2[[#This Row],[Residence]]="Osu",1,0)</f>
        <v>0</v>
      </c>
      <c r="BG321" s="2"/>
      <c r="BH321" s="2"/>
      <c r="BI321" s="2"/>
      <c r="BJ321" s="2"/>
      <c r="BK321" s="2"/>
      <c r="BL321" s="2"/>
      <c r="BM321" s="2"/>
      <c r="BN321" s="2"/>
      <c r="BO321" s="2"/>
      <c r="BP321" s="3"/>
      <c r="BR321" s="20">
        <f ca="1">Table2[[#This Row],[Cars Value]]/Table2[[#This Row],[Cars]]</f>
        <v>9780.3583758584991</v>
      </c>
      <c r="BS321" s="3"/>
      <c r="BT321" s="1">
        <f ca="1">IF(Table2[[#This Row],[Value of Debts]]&gt;$BU$6,1,0)</f>
        <v>1</v>
      </c>
      <c r="BU321" s="2"/>
      <c r="BV321" s="2"/>
      <c r="BW321" s="3"/>
    </row>
    <row r="322" spans="1:75" x14ac:dyDescent="0.25">
      <c r="A322">
        <f t="shared" ca="1" si="83"/>
        <v>2</v>
      </c>
      <c r="B322" t="str">
        <f t="shared" ca="1" si="84"/>
        <v>Female</v>
      </c>
      <c r="C322">
        <f t="shared" ca="1" si="85"/>
        <v>49</v>
      </c>
      <c r="D322">
        <f t="shared" ca="1" si="86"/>
        <v>6</v>
      </c>
      <c r="E322" t="str">
        <f ca="1">_xll.XLOOKUP(D322,$Y$8:$Y$13,$Z$8:$Z$13)</f>
        <v>Agriculture</v>
      </c>
      <c r="F322">
        <f t="shared" ca="1" si="87"/>
        <v>2</v>
      </c>
      <c r="G322" t="str">
        <f ca="1">_xll.XLOOKUP(F322,$AA$8:$AA$12,$AB$8:$AB$12)</f>
        <v>College</v>
      </c>
      <c r="H322">
        <f t="shared" ca="1" si="99"/>
        <v>0</v>
      </c>
      <c r="I322">
        <f t="shared" ca="1" si="82"/>
        <v>2</v>
      </c>
      <c r="J322">
        <f t="shared" ca="1" si="88"/>
        <v>88287</v>
      </c>
      <c r="K322">
        <f t="shared" ca="1" si="89"/>
        <v>1</v>
      </c>
      <c r="L322" t="str">
        <f ca="1">_xll.XLOOKUP(K322,$AC$8:$AC$17,$AD$8:$AD$17)</f>
        <v>East Legon</v>
      </c>
      <c r="M322">
        <f t="shared" ca="1" si="92"/>
        <v>264861</v>
      </c>
      <c r="N322" s="7">
        <f t="shared" ca="1" si="90"/>
        <v>193516.63834016462</v>
      </c>
      <c r="O322" s="7">
        <f t="shared" ca="1" si="93"/>
        <v>29257.443301406438</v>
      </c>
      <c r="P322">
        <f t="shared" ca="1" si="91"/>
        <v>24772</v>
      </c>
      <c r="Q322" s="7">
        <f t="shared" ca="1" si="94"/>
        <v>127457.6626496973</v>
      </c>
      <c r="R322">
        <f t="shared" ca="1" si="95"/>
        <v>108556.24396277836</v>
      </c>
      <c r="S322" s="7">
        <f t="shared" ca="1" si="96"/>
        <v>402674.68726418482</v>
      </c>
      <c r="T322" s="7">
        <f t="shared" ca="1" si="97"/>
        <v>345746.30098986195</v>
      </c>
      <c r="U322" s="7">
        <f t="shared" ca="1" si="98"/>
        <v>56928.386274322867</v>
      </c>
      <c r="X322" s="1"/>
      <c r="Y322" s="2"/>
      <c r="Z322" s="2"/>
      <c r="AA322" s="2"/>
      <c r="AB322" s="2"/>
      <c r="AC322" s="2"/>
      <c r="AD322" s="2"/>
      <c r="AE322" s="2">
        <f ca="1">IF(Table2[[#This Row],[Gender]]="Male",1,0)</f>
        <v>0</v>
      </c>
      <c r="AF322" s="2">
        <f ca="1">IF(Table2[[#This Row],[Gender]]="Female",1,0)</f>
        <v>1</v>
      </c>
      <c r="AG322" s="2"/>
      <c r="AH322" s="2"/>
      <c r="AI322" s="3"/>
      <c r="AK322" s="1">
        <f ca="1">IF(Table2[[#This Row],[Field of Work]]="Teaching",1,0)</f>
        <v>0</v>
      </c>
      <c r="AL322" s="2">
        <f ca="1">IF(Table2[[#This Row],[Field of Work]]="Agriculture",1,0)</f>
        <v>1</v>
      </c>
      <c r="AM322" s="2">
        <f ca="1">IF(Table2[[#This Row],[Field of Work]]="IT",1,0)</f>
        <v>0</v>
      </c>
      <c r="AN322" s="2">
        <f ca="1">IF(Table2[[#This Row],[Field of Work]]="Construction",1,0)</f>
        <v>0</v>
      </c>
      <c r="AO322" s="2">
        <f ca="1">IF(Table2[[#This Row],[Field of Work]]="Health",1,0)</f>
        <v>0</v>
      </c>
      <c r="AP322" s="2">
        <f ca="1">IF(Table2[[#This Row],[Field of Work]]="General work",1,0)</f>
        <v>0</v>
      </c>
      <c r="AQ322" s="2"/>
      <c r="AR322" s="2"/>
      <c r="AS322" s="2"/>
      <c r="AT322" s="2"/>
      <c r="AU322" s="2"/>
      <c r="AV322" s="3"/>
      <c r="AW322" s="10">
        <f ca="1">IF(Table2[[#This Row],[Residence]]="East Legon",1,0)</f>
        <v>1</v>
      </c>
      <c r="AX322" s="8">
        <f ca="1">IF(Table2[[#This Row],[Residence]]="Trasaco",1,0)</f>
        <v>0</v>
      </c>
      <c r="AY322" s="2">
        <f ca="1">IF(Table2[[#This Row],[Residence]]="North Legon",1,0)</f>
        <v>0</v>
      </c>
      <c r="AZ322" s="2">
        <f ca="1">IF(Table2[[#This Row],[Residence]]="Tema",1,0)</f>
        <v>0</v>
      </c>
      <c r="BA322" s="2">
        <f ca="1">IF(Table2[[#This Row],[Residence]]="Spintex",1,0)</f>
        <v>0</v>
      </c>
      <c r="BB322" s="2">
        <f ca="1">IF(Table2[[#This Row],[Residence]]="Airport Hills",1,0)</f>
        <v>0</v>
      </c>
      <c r="BC322" s="2">
        <f ca="1">IF(Table2[[#This Row],[Residence]]="Oyarifa",1,0)</f>
        <v>0</v>
      </c>
      <c r="BD322" s="2">
        <f ca="1">IF(Table2[[#This Row],[Residence]]="Prampram",1,0)</f>
        <v>0</v>
      </c>
      <c r="BE322" s="2">
        <f ca="1">IF(Table2[[#This Row],[Residence]]="Tse-Addo",1,0)</f>
        <v>0</v>
      </c>
      <c r="BF322" s="2">
        <f ca="1">IF(Table2[[#This Row],[Residence]]="Osu",1,0)</f>
        <v>0</v>
      </c>
      <c r="BG322" s="2"/>
      <c r="BH322" s="2"/>
      <c r="BI322" s="2"/>
      <c r="BJ322" s="2"/>
      <c r="BK322" s="2"/>
      <c r="BL322" s="2"/>
      <c r="BM322" s="2"/>
      <c r="BN322" s="2"/>
      <c r="BO322" s="2"/>
      <c r="BP322" s="3"/>
      <c r="BR322" s="20">
        <f ca="1">Table2[[#This Row],[Cars Value]]/Table2[[#This Row],[Cars]]</f>
        <v>14628.721650703219</v>
      </c>
      <c r="BS322" s="3"/>
      <c r="BT322" s="1">
        <f ca="1">IF(Table2[[#This Row],[Value of Debts]]&gt;$BU$6,1,0)</f>
        <v>1</v>
      </c>
      <c r="BU322" s="2"/>
      <c r="BV322" s="2"/>
      <c r="BW322" s="3"/>
    </row>
    <row r="323" spans="1:75" x14ac:dyDescent="0.25">
      <c r="A323">
        <f t="shared" ca="1" si="83"/>
        <v>1</v>
      </c>
      <c r="B323" t="str">
        <f t="shared" ca="1" si="84"/>
        <v>Male</v>
      </c>
      <c r="C323">
        <f t="shared" ca="1" si="85"/>
        <v>41</v>
      </c>
      <c r="D323">
        <f t="shared" ca="1" si="86"/>
        <v>6</v>
      </c>
      <c r="E323" t="str">
        <f ca="1">_xll.XLOOKUP(D323,$Y$8:$Y$13,$Z$8:$Z$13)</f>
        <v>Agriculture</v>
      </c>
      <c r="F323">
        <f t="shared" ca="1" si="87"/>
        <v>2</v>
      </c>
      <c r="G323" t="str">
        <f ca="1">_xll.XLOOKUP(F323,$AA$8:$AA$12,$AB$8:$AB$12)</f>
        <v>College</v>
      </c>
      <c r="H323">
        <f t="shared" ca="1" si="99"/>
        <v>2</v>
      </c>
      <c r="I323">
        <f t="shared" ca="1" si="82"/>
        <v>1</v>
      </c>
      <c r="J323">
        <f t="shared" ca="1" si="88"/>
        <v>36176</v>
      </c>
      <c r="K323">
        <f t="shared" ca="1" si="89"/>
        <v>10</v>
      </c>
      <c r="L323" t="str">
        <f ca="1">_xll.XLOOKUP(K323,$AC$8:$AC$17,$AD$8:$AD$17)</f>
        <v>Osu</v>
      </c>
      <c r="M323">
        <f t="shared" ca="1" si="92"/>
        <v>144704</v>
      </c>
      <c r="N323" s="7">
        <f t="shared" ca="1" si="90"/>
        <v>110987.11556623063</v>
      </c>
      <c r="O323" s="7">
        <f t="shared" ca="1" si="93"/>
        <v>4216.4432433577258</v>
      </c>
      <c r="P323">
        <f t="shared" ca="1" si="91"/>
        <v>2446</v>
      </c>
      <c r="Q323" s="7">
        <f t="shared" ca="1" si="94"/>
        <v>62490.71337094895</v>
      </c>
      <c r="R323">
        <f t="shared" ca="1" si="95"/>
        <v>285.73649971159011</v>
      </c>
      <c r="S323" s="7">
        <f t="shared" ca="1" si="96"/>
        <v>149206.17974306931</v>
      </c>
      <c r="T323" s="7">
        <f t="shared" ca="1" si="97"/>
        <v>175923.82893717958</v>
      </c>
      <c r="U323" s="7">
        <f t="shared" ca="1" si="98"/>
        <v>-26717.649194110272</v>
      </c>
      <c r="X323" s="1"/>
      <c r="Y323" s="2"/>
      <c r="Z323" s="2"/>
      <c r="AA323" s="2"/>
      <c r="AB323" s="2"/>
      <c r="AC323" s="2"/>
      <c r="AD323" s="2"/>
      <c r="AE323" s="2">
        <f ca="1">IF(Table2[[#This Row],[Gender]]="Male",1,0)</f>
        <v>1</v>
      </c>
      <c r="AF323" s="2">
        <f ca="1">IF(Table2[[#This Row],[Gender]]="Female",1,0)</f>
        <v>0</v>
      </c>
      <c r="AG323" s="2"/>
      <c r="AH323" s="2"/>
      <c r="AI323" s="3"/>
      <c r="AK323" s="1">
        <f ca="1">IF(Table2[[#This Row],[Field of Work]]="Teaching",1,0)</f>
        <v>0</v>
      </c>
      <c r="AL323" s="2">
        <f ca="1">IF(Table2[[#This Row],[Field of Work]]="Agriculture",1,0)</f>
        <v>1</v>
      </c>
      <c r="AM323" s="2">
        <f ca="1">IF(Table2[[#This Row],[Field of Work]]="IT",1,0)</f>
        <v>0</v>
      </c>
      <c r="AN323" s="2">
        <f ca="1">IF(Table2[[#This Row],[Field of Work]]="Construction",1,0)</f>
        <v>0</v>
      </c>
      <c r="AO323" s="2">
        <f ca="1">IF(Table2[[#This Row],[Field of Work]]="Health",1,0)</f>
        <v>0</v>
      </c>
      <c r="AP323" s="2">
        <f ca="1">IF(Table2[[#This Row],[Field of Work]]="General work",1,0)</f>
        <v>0</v>
      </c>
      <c r="AQ323" s="2"/>
      <c r="AR323" s="2"/>
      <c r="AS323" s="2"/>
      <c r="AT323" s="2"/>
      <c r="AU323" s="2"/>
      <c r="AV323" s="3"/>
      <c r="AW323" s="10">
        <f ca="1">IF(Table2[[#This Row],[Residence]]="East Legon",1,0)</f>
        <v>0</v>
      </c>
      <c r="AX323" s="8">
        <f ca="1">IF(Table2[[#This Row],[Residence]]="Trasaco",1,0)</f>
        <v>0</v>
      </c>
      <c r="AY323" s="2">
        <f ca="1">IF(Table2[[#This Row],[Residence]]="North Legon",1,0)</f>
        <v>0</v>
      </c>
      <c r="AZ323" s="2">
        <f ca="1">IF(Table2[[#This Row],[Residence]]="Tema",1,0)</f>
        <v>0</v>
      </c>
      <c r="BA323" s="2">
        <f ca="1">IF(Table2[[#This Row],[Residence]]="Spintex",1,0)</f>
        <v>0</v>
      </c>
      <c r="BB323" s="2">
        <f ca="1">IF(Table2[[#This Row],[Residence]]="Airport Hills",1,0)</f>
        <v>0</v>
      </c>
      <c r="BC323" s="2">
        <f ca="1">IF(Table2[[#This Row],[Residence]]="Oyarifa",1,0)</f>
        <v>0</v>
      </c>
      <c r="BD323" s="2">
        <f ca="1">IF(Table2[[#This Row],[Residence]]="Prampram",1,0)</f>
        <v>0</v>
      </c>
      <c r="BE323" s="2">
        <f ca="1">IF(Table2[[#This Row],[Residence]]="Tse-Addo",1,0)</f>
        <v>0</v>
      </c>
      <c r="BF323" s="2">
        <f ca="1">IF(Table2[[#This Row],[Residence]]="Osu",1,0)</f>
        <v>1</v>
      </c>
      <c r="BG323" s="2"/>
      <c r="BH323" s="2"/>
      <c r="BI323" s="2"/>
      <c r="BJ323" s="2"/>
      <c r="BK323" s="2"/>
      <c r="BL323" s="2"/>
      <c r="BM323" s="2"/>
      <c r="BN323" s="2"/>
      <c r="BO323" s="2"/>
      <c r="BP323" s="3"/>
      <c r="BR323" s="20">
        <f ca="1">Table2[[#This Row],[Cars Value]]/Table2[[#This Row],[Cars]]</f>
        <v>4216.4432433577258</v>
      </c>
      <c r="BS323" s="3"/>
      <c r="BT323" s="1">
        <f ca="1">IF(Table2[[#This Row],[Value of Debts]]&gt;$BU$6,1,0)</f>
        <v>1</v>
      </c>
      <c r="BU323" s="2"/>
      <c r="BV323" s="2"/>
      <c r="BW323" s="3"/>
    </row>
    <row r="324" spans="1:75" x14ac:dyDescent="0.25">
      <c r="A324">
        <f t="shared" ca="1" si="83"/>
        <v>2</v>
      </c>
      <c r="B324" t="str">
        <f t="shared" ca="1" si="84"/>
        <v>Female</v>
      </c>
      <c r="C324">
        <f t="shared" ca="1" si="85"/>
        <v>32</v>
      </c>
      <c r="D324">
        <f t="shared" ca="1" si="86"/>
        <v>6</v>
      </c>
      <c r="E324" t="str">
        <f ca="1">_xll.XLOOKUP(D324,$Y$8:$Y$13,$Z$8:$Z$13)</f>
        <v>Agriculture</v>
      </c>
      <c r="F324">
        <f t="shared" ca="1" si="87"/>
        <v>2</v>
      </c>
      <c r="G324" t="str">
        <f ca="1">_xll.XLOOKUP(F324,$AA$8:$AA$12,$AB$8:$AB$12)</f>
        <v>College</v>
      </c>
      <c r="H324">
        <f t="shared" ca="1" si="99"/>
        <v>1</v>
      </c>
      <c r="I324">
        <f t="shared" ca="1" si="82"/>
        <v>1</v>
      </c>
      <c r="J324">
        <f t="shared" ca="1" si="88"/>
        <v>41962</v>
      </c>
      <c r="K324">
        <f t="shared" ca="1" si="89"/>
        <v>7</v>
      </c>
      <c r="L324" t="str">
        <f ca="1">_xll.XLOOKUP(K324,$AC$8:$AC$17,$AD$8:$AD$17)</f>
        <v>Tema</v>
      </c>
      <c r="M324">
        <f t="shared" ca="1" si="92"/>
        <v>125886</v>
      </c>
      <c r="N324" s="7">
        <f t="shared" ca="1" si="90"/>
        <v>22941.680936254768</v>
      </c>
      <c r="O324" s="7">
        <f t="shared" ca="1" si="93"/>
        <v>4275.804494269315</v>
      </c>
      <c r="P324">
        <f t="shared" ca="1" si="91"/>
        <v>2304</v>
      </c>
      <c r="Q324" s="7">
        <f t="shared" ca="1" si="94"/>
        <v>31657.766734983103</v>
      </c>
      <c r="R324">
        <f t="shared" ca="1" si="95"/>
        <v>48719.797194162318</v>
      </c>
      <c r="S324" s="7">
        <f t="shared" ca="1" si="96"/>
        <v>178881.60168843163</v>
      </c>
      <c r="T324" s="7">
        <f t="shared" ca="1" si="97"/>
        <v>56903.447671237867</v>
      </c>
      <c r="U324" s="7">
        <f t="shared" ca="1" si="98"/>
        <v>121978.15401719377</v>
      </c>
      <c r="X324" s="1"/>
      <c r="Y324" s="2"/>
      <c r="Z324" s="2"/>
      <c r="AA324" s="2"/>
      <c r="AB324" s="2"/>
      <c r="AC324" s="2"/>
      <c r="AD324" s="2"/>
      <c r="AE324" s="2">
        <f ca="1">IF(Table2[[#This Row],[Gender]]="Male",1,0)</f>
        <v>0</v>
      </c>
      <c r="AF324" s="2">
        <f ca="1">IF(Table2[[#This Row],[Gender]]="Female",1,0)</f>
        <v>1</v>
      </c>
      <c r="AG324" s="2"/>
      <c r="AH324" s="2"/>
      <c r="AI324" s="3"/>
      <c r="AK324" s="1">
        <f ca="1">IF(Table2[[#This Row],[Field of Work]]="Teaching",1,0)</f>
        <v>0</v>
      </c>
      <c r="AL324" s="2">
        <f ca="1">IF(Table2[[#This Row],[Field of Work]]="Agriculture",1,0)</f>
        <v>1</v>
      </c>
      <c r="AM324" s="2">
        <f ca="1">IF(Table2[[#This Row],[Field of Work]]="IT",1,0)</f>
        <v>0</v>
      </c>
      <c r="AN324" s="2">
        <f ca="1">IF(Table2[[#This Row],[Field of Work]]="Construction",1,0)</f>
        <v>0</v>
      </c>
      <c r="AO324" s="2">
        <f ca="1">IF(Table2[[#This Row],[Field of Work]]="Health",1,0)</f>
        <v>0</v>
      </c>
      <c r="AP324" s="2">
        <f ca="1">IF(Table2[[#This Row],[Field of Work]]="General work",1,0)</f>
        <v>0</v>
      </c>
      <c r="AQ324" s="2"/>
      <c r="AR324" s="2"/>
      <c r="AS324" s="2"/>
      <c r="AT324" s="2"/>
      <c r="AU324" s="2"/>
      <c r="AV324" s="3"/>
      <c r="AW324" s="10">
        <f ca="1">IF(Table2[[#This Row],[Residence]]="East Legon",1,0)</f>
        <v>0</v>
      </c>
      <c r="AX324" s="8">
        <f ca="1">IF(Table2[[#This Row],[Residence]]="Trasaco",1,0)</f>
        <v>0</v>
      </c>
      <c r="AY324" s="2">
        <f ca="1">IF(Table2[[#This Row],[Residence]]="North Legon",1,0)</f>
        <v>0</v>
      </c>
      <c r="AZ324" s="2">
        <f ca="1">IF(Table2[[#This Row],[Residence]]="Tema",1,0)</f>
        <v>1</v>
      </c>
      <c r="BA324" s="2">
        <f ca="1">IF(Table2[[#This Row],[Residence]]="Spintex",1,0)</f>
        <v>0</v>
      </c>
      <c r="BB324" s="2">
        <f ca="1">IF(Table2[[#This Row],[Residence]]="Airport Hills",1,0)</f>
        <v>0</v>
      </c>
      <c r="BC324" s="2">
        <f ca="1">IF(Table2[[#This Row],[Residence]]="Oyarifa",1,0)</f>
        <v>0</v>
      </c>
      <c r="BD324" s="2">
        <f ca="1">IF(Table2[[#This Row],[Residence]]="Prampram",1,0)</f>
        <v>0</v>
      </c>
      <c r="BE324" s="2">
        <f ca="1">IF(Table2[[#This Row],[Residence]]="Tse-Addo",1,0)</f>
        <v>0</v>
      </c>
      <c r="BF324" s="2">
        <f ca="1">IF(Table2[[#This Row],[Residence]]="Osu",1,0)</f>
        <v>0</v>
      </c>
      <c r="BG324" s="2"/>
      <c r="BH324" s="2"/>
      <c r="BI324" s="2"/>
      <c r="BJ324" s="2"/>
      <c r="BK324" s="2"/>
      <c r="BL324" s="2"/>
      <c r="BM324" s="2"/>
      <c r="BN324" s="2"/>
      <c r="BO324" s="2"/>
      <c r="BP324" s="3"/>
      <c r="BR324" s="20">
        <f ca="1">Table2[[#This Row],[Cars Value]]/Table2[[#This Row],[Cars]]</f>
        <v>4275.804494269315</v>
      </c>
      <c r="BS324" s="3"/>
      <c r="BT324" s="1">
        <f ca="1">IF(Table2[[#This Row],[Value of Debts]]&gt;$BU$6,1,0)</f>
        <v>0</v>
      </c>
      <c r="BU324" s="2"/>
      <c r="BV324" s="2"/>
      <c r="BW324" s="3"/>
    </row>
    <row r="325" spans="1:75" x14ac:dyDescent="0.25">
      <c r="A325">
        <f t="shared" ca="1" si="83"/>
        <v>1</v>
      </c>
      <c r="B325" t="str">
        <f t="shared" ca="1" si="84"/>
        <v>Male</v>
      </c>
      <c r="C325">
        <f t="shared" ca="1" si="85"/>
        <v>47</v>
      </c>
      <c r="D325">
        <f t="shared" ca="1" si="86"/>
        <v>6</v>
      </c>
      <c r="E325" t="str">
        <f ca="1">_xll.XLOOKUP(D325,$Y$8:$Y$13,$Z$8:$Z$13)</f>
        <v>Agriculture</v>
      </c>
      <c r="F325">
        <f t="shared" ca="1" si="87"/>
        <v>2</v>
      </c>
      <c r="G325" t="str">
        <f ca="1">_xll.XLOOKUP(F325,$AA$8:$AA$12,$AB$8:$AB$12)</f>
        <v>College</v>
      </c>
      <c r="H325">
        <f t="shared" ca="1" si="99"/>
        <v>2</v>
      </c>
      <c r="I325">
        <f t="shared" ca="1" si="82"/>
        <v>3</v>
      </c>
      <c r="J325">
        <f t="shared" ca="1" si="88"/>
        <v>29168</v>
      </c>
      <c r="K325">
        <f t="shared" ca="1" si="89"/>
        <v>4</v>
      </c>
      <c r="L325" t="str">
        <f ca="1">_xll.XLOOKUP(K325,$AC$8:$AC$17,$AD$8:$AD$17)</f>
        <v>Spintex</v>
      </c>
      <c r="M325">
        <f t="shared" ca="1" si="92"/>
        <v>87504</v>
      </c>
      <c r="N325" s="7">
        <f t="shared" ca="1" si="90"/>
        <v>38157.143668341181</v>
      </c>
      <c r="O325" s="7">
        <f t="shared" ca="1" si="93"/>
        <v>43445.176072442984</v>
      </c>
      <c r="P325">
        <f t="shared" ca="1" si="91"/>
        <v>10978</v>
      </c>
      <c r="Q325" s="7">
        <f t="shared" ca="1" si="94"/>
        <v>9095.2287587319061</v>
      </c>
      <c r="R325">
        <f t="shared" ca="1" si="95"/>
        <v>26848.625090540612</v>
      </c>
      <c r="S325" s="7">
        <f t="shared" ca="1" si="96"/>
        <v>157797.80116298361</v>
      </c>
      <c r="T325" s="7">
        <f t="shared" ca="1" si="97"/>
        <v>58230.372427073089</v>
      </c>
      <c r="U325" s="7">
        <f t="shared" ca="1" si="98"/>
        <v>99567.428735910522</v>
      </c>
      <c r="X325" s="1"/>
      <c r="Y325" s="2"/>
      <c r="Z325" s="2"/>
      <c r="AA325" s="2"/>
      <c r="AB325" s="2"/>
      <c r="AC325" s="2"/>
      <c r="AD325" s="2"/>
      <c r="AE325" s="2">
        <f ca="1">IF(Table2[[#This Row],[Gender]]="Male",1,0)</f>
        <v>1</v>
      </c>
      <c r="AF325" s="2">
        <f ca="1">IF(Table2[[#This Row],[Gender]]="Female",1,0)</f>
        <v>0</v>
      </c>
      <c r="AG325" s="2"/>
      <c r="AH325" s="2"/>
      <c r="AI325" s="3"/>
      <c r="AK325" s="1">
        <f ca="1">IF(Table2[[#This Row],[Field of Work]]="Teaching",1,0)</f>
        <v>0</v>
      </c>
      <c r="AL325" s="2">
        <f ca="1">IF(Table2[[#This Row],[Field of Work]]="Agriculture",1,0)</f>
        <v>1</v>
      </c>
      <c r="AM325" s="2">
        <f ca="1">IF(Table2[[#This Row],[Field of Work]]="IT",1,0)</f>
        <v>0</v>
      </c>
      <c r="AN325" s="2">
        <f ca="1">IF(Table2[[#This Row],[Field of Work]]="Construction",1,0)</f>
        <v>0</v>
      </c>
      <c r="AO325" s="2">
        <f ca="1">IF(Table2[[#This Row],[Field of Work]]="Health",1,0)</f>
        <v>0</v>
      </c>
      <c r="AP325" s="2">
        <f ca="1">IF(Table2[[#This Row],[Field of Work]]="General work",1,0)</f>
        <v>0</v>
      </c>
      <c r="AQ325" s="2"/>
      <c r="AR325" s="2"/>
      <c r="AS325" s="2"/>
      <c r="AT325" s="2"/>
      <c r="AU325" s="2"/>
      <c r="AV325" s="3"/>
      <c r="AW325" s="10">
        <f ca="1">IF(Table2[[#This Row],[Residence]]="East Legon",1,0)</f>
        <v>0</v>
      </c>
      <c r="AX325" s="8">
        <f ca="1">IF(Table2[[#This Row],[Residence]]="Trasaco",1,0)</f>
        <v>0</v>
      </c>
      <c r="AY325" s="2">
        <f ca="1">IF(Table2[[#This Row],[Residence]]="North Legon",1,0)</f>
        <v>0</v>
      </c>
      <c r="AZ325" s="2">
        <f ca="1">IF(Table2[[#This Row],[Residence]]="Tema",1,0)</f>
        <v>0</v>
      </c>
      <c r="BA325" s="2">
        <f ca="1">IF(Table2[[#This Row],[Residence]]="Spintex",1,0)</f>
        <v>1</v>
      </c>
      <c r="BB325" s="2">
        <f ca="1">IF(Table2[[#This Row],[Residence]]="Airport Hills",1,0)</f>
        <v>0</v>
      </c>
      <c r="BC325" s="2">
        <f ca="1">IF(Table2[[#This Row],[Residence]]="Oyarifa",1,0)</f>
        <v>0</v>
      </c>
      <c r="BD325" s="2">
        <f ca="1">IF(Table2[[#This Row],[Residence]]="Prampram",1,0)</f>
        <v>0</v>
      </c>
      <c r="BE325" s="2">
        <f ca="1">IF(Table2[[#This Row],[Residence]]="Tse-Addo",1,0)</f>
        <v>0</v>
      </c>
      <c r="BF325" s="2">
        <f ca="1">IF(Table2[[#This Row],[Residence]]="Osu",1,0)</f>
        <v>0</v>
      </c>
      <c r="BG325" s="2"/>
      <c r="BH325" s="2"/>
      <c r="BI325" s="2"/>
      <c r="BJ325" s="2"/>
      <c r="BK325" s="2"/>
      <c r="BL325" s="2"/>
      <c r="BM325" s="2"/>
      <c r="BN325" s="2"/>
      <c r="BO325" s="2"/>
      <c r="BP325" s="3"/>
      <c r="BR325" s="20">
        <f ca="1">Table2[[#This Row],[Cars Value]]/Table2[[#This Row],[Cars]]</f>
        <v>14481.725357480995</v>
      </c>
      <c r="BS325" s="3"/>
      <c r="BT325" s="1">
        <f ca="1">IF(Table2[[#This Row],[Value of Debts]]&gt;$BU$6,1,0)</f>
        <v>0</v>
      </c>
      <c r="BU325" s="2"/>
      <c r="BV325" s="2"/>
      <c r="BW325" s="3"/>
    </row>
    <row r="326" spans="1:75" x14ac:dyDescent="0.25">
      <c r="A326">
        <f t="shared" ca="1" si="83"/>
        <v>1</v>
      </c>
      <c r="B326" t="str">
        <f t="shared" ca="1" si="84"/>
        <v>Male</v>
      </c>
      <c r="C326">
        <f t="shared" ca="1" si="85"/>
        <v>30</v>
      </c>
      <c r="D326">
        <f t="shared" ca="1" si="86"/>
        <v>6</v>
      </c>
      <c r="E326" t="str">
        <f ca="1">_xll.XLOOKUP(D326,$Y$8:$Y$13,$Z$8:$Z$13)</f>
        <v>Agriculture</v>
      </c>
      <c r="F326">
        <f t="shared" ca="1" si="87"/>
        <v>5</v>
      </c>
      <c r="G326" t="str">
        <f ca="1">_xll.XLOOKUP(F326,$AA$8:$AA$12,$AB$8:$AB$12)</f>
        <v>Other</v>
      </c>
      <c r="H326">
        <f t="shared" ca="1" si="99"/>
        <v>4</v>
      </c>
      <c r="I326">
        <f t="shared" ca="1" si="82"/>
        <v>1</v>
      </c>
      <c r="J326">
        <f t="shared" ca="1" si="88"/>
        <v>25368</v>
      </c>
      <c r="K326">
        <f t="shared" ca="1" si="89"/>
        <v>7</v>
      </c>
      <c r="L326" t="str">
        <f ca="1">_xll.XLOOKUP(K326,$AC$8:$AC$17,$AD$8:$AD$17)</f>
        <v>Tema</v>
      </c>
      <c r="M326">
        <f t="shared" ca="1" si="92"/>
        <v>152208</v>
      </c>
      <c r="N326" s="7">
        <f t="shared" ca="1" si="90"/>
        <v>115109.57677197209</v>
      </c>
      <c r="O326" s="7">
        <f t="shared" ca="1" si="93"/>
        <v>12478.891703316836</v>
      </c>
      <c r="P326">
        <f t="shared" ca="1" si="91"/>
        <v>3666</v>
      </c>
      <c r="Q326" s="7">
        <f t="shared" ca="1" si="94"/>
        <v>39930.171597527507</v>
      </c>
      <c r="R326">
        <f t="shared" ca="1" si="95"/>
        <v>32530.011606578671</v>
      </c>
      <c r="S326" s="7">
        <f t="shared" ca="1" si="96"/>
        <v>197216.90330989548</v>
      </c>
      <c r="T326" s="7">
        <f t="shared" ca="1" si="97"/>
        <v>158705.7483694996</v>
      </c>
      <c r="U326" s="7">
        <f t="shared" ca="1" si="98"/>
        <v>38511.154940395878</v>
      </c>
      <c r="X326" s="1"/>
      <c r="Y326" s="2"/>
      <c r="Z326" s="2"/>
      <c r="AA326" s="2"/>
      <c r="AB326" s="2"/>
      <c r="AC326" s="2"/>
      <c r="AD326" s="2"/>
      <c r="AE326" s="2">
        <f ca="1">IF(Table2[[#This Row],[Gender]]="Male",1,0)</f>
        <v>1</v>
      </c>
      <c r="AF326" s="2">
        <f ca="1">IF(Table2[[#This Row],[Gender]]="Female",1,0)</f>
        <v>0</v>
      </c>
      <c r="AG326" s="2"/>
      <c r="AH326" s="2"/>
      <c r="AI326" s="3"/>
      <c r="AK326" s="1">
        <f ca="1">IF(Table2[[#This Row],[Field of Work]]="Teaching",1,0)</f>
        <v>0</v>
      </c>
      <c r="AL326" s="2">
        <f ca="1">IF(Table2[[#This Row],[Field of Work]]="Agriculture",1,0)</f>
        <v>1</v>
      </c>
      <c r="AM326" s="2">
        <f ca="1">IF(Table2[[#This Row],[Field of Work]]="IT",1,0)</f>
        <v>0</v>
      </c>
      <c r="AN326" s="2">
        <f ca="1">IF(Table2[[#This Row],[Field of Work]]="Construction",1,0)</f>
        <v>0</v>
      </c>
      <c r="AO326" s="2">
        <f ca="1">IF(Table2[[#This Row],[Field of Work]]="Health",1,0)</f>
        <v>0</v>
      </c>
      <c r="AP326" s="2">
        <f ca="1">IF(Table2[[#This Row],[Field of Work]]="General work",1,0)</f>
        <v>0</v>
      </c>
      <c r="AQ326" s="2"/>
      <c r="AR326" s="2"/>
      <c r="AS326" s="2"/>
      <c r="AT326" s="2"/>
      <c r="AU326" s="2"/>
      <c r="AV326" s="3"/>
      <c r="AW326" s="10">
        <f ca="1">IF(Table2[[#This Row],[Residence]]="East Legon",1,0)</f>
        <v>0</v>
      </c>
      <c r="AX326" s="8">
        <f ca="1">IF(Table2[[#This Row],[Residence]]="Trasaco",1,0)</f>
        <v>0</v>
      </c>
      <c r="AY326" s="2">
        <f ca="1">IF(Table2[[#This Row],[Residence]]="North Legon",1,0)</f>
        <v>0</v>
      </c>
      <c r="AZ326" s="2">
        <f ca="1">IF(Table2[[#This Row],[Residence]]="Tema",1,0)</f>
        <v>1</v>
      </c>
      <c r="BA326" s="2">
        <f ca="1">IF(Table2[[#This Row],[Residence]]="Spintex",1,0)</f>
        <v>0</v>
      </c>
      <c r="BB326" s="2">
        <f ca="1">IF(Table2[[#This Row],[Residence]]="Airport Hills",1,0)</f>
        <v>0</v>
      </c>
      <c r="BC326" s="2">
        <f ca="1">IF(Table2[[#This Row],[Residence]]="Oyarifa",1,0)</f>
        <v>0</v>
      </c>
      <c r="BD326" s="2">
        <f ca="1">IF(Table2[[#This Row],[Residence]]="Prampram",1,0)</f>
        <v>0</v>
      </c>
      <c r="BE326" s="2">
        <f ca="1">IF(Table2[[#This Row],[Residence]]="Tse-Addo",1,0)</f>
        <v>0</v>
      </c>
      <c r="BF326" s="2">
        <f ca="1">IF(Table2[[#This Row],[Residence]]="Osu",1,0)</f>
        <v>0</v>
      </c>
      <c r="BG326" s="2"/>
      <c r="BH326" s="2"/>
      <c r="BI326" s="2"/>
      <c r="BJ326" s="2"/>
      <c r="BK326" s="2"/>
      <c r="BL326" s="2"/>
      <c r="BM326" s="2"/>
      <c r="BN326" s="2"/>
      <c r="BO326" s="2"/>
      <c r="BP326" s="3"/>
      <c r="BR326" s="20">
        <f ca="1">Table2[[#This Row],[Cars Value]]/Table2[[#This Row],[Cars]]</f>
        <v>12478.891703316836</v>
      </c>
      <c r="BS326" s="3"/>
      <c r="BT326" s="1">
        <f ca="1">IF(Table2[[#This Row],[Value of Debts]]&gt;$BU$6,1,0)</f>
        <v>1</v>
      </c>
      <c r="BU326" s="2"/>
      <c r="BV326" s="2"/>
      <c r="BW326" s="3"/>
    </row>
    <row r="327" spans="1:75" x14ac:dyDescent="0.25">
      <c r="A327">
        <f t="shared" ca="1" si="83"/>
        <v>1</v>
      </c>
      <c r="B327" t="str">
        <f t="shared" ca="1" si="84"/>
        <v>Male</v>
      </c>
      <c r="C327">
        <f t="shared" ca="1" si="85"/>
        <v>35</v>
      </c>
      <c r="D327">
        <f t="shared" ca="1" si="86"/>
        <v>3</v>
      </c>
      <c r="E327" t="str">
        <f ca="1">_xll.XLOOKUP(D327,$Y$8:$Y$13,$Z$8:$Z$13)</f>
        <v>Teaching</v>
      </c>
      <c r="F327">
        <f t="shared" ca="1" si="87"/>
        <v>4</v>
      </c>
      <c r="G327" t="str">
        <f ca="1">_xll.XLOOKUP(F327,$AA$8:$AA$12,$AB$8:$AB$12)</f>
        <v>Techical</v>
      </c>
      <c r="H327">
        <f t="shared" ca="1" si="99"/>
        <v>1</v>
      </c>
      <c r="I327">
        <f t="shared" ref="I327:I390" ca="1" si="100">RANDBETWEEN(1,4)</f>
        <v>1</v>
      </c>
      <c r="J327">
        <f t="shared" ca="1" si="88"/>
        <v>86164</v>
      </c>
      <c r="K327">
        <f t="shared" ca="1" si="89"/>
        <v>1</v>
      </c>
      <c r="L327" t="str">
        <f ca="1">_xll.XLOOKUP(K327,$AC$8:$AC$17,$AD$8:$AD$17)</f>
        <v>East Legon</v>
      </c>
      <c r="M327">
        <f t="shared" ca="1" si="92"/>
        <v>516984</v>
      </c>
      <c r="N327" s="7">
        <f t="shared" ca="1" si="90"/>
        <v>373109.25788081344</v>
      </c>
      <c r="O327" s="7">
        <f t="shared" ca="1" si="93"/>
        <v>814.12129433930897</v>
      </c>
      <c r="P327">
        <f t="shared" ca="1" si="91"/>
        <v>602</v>
      </c>
      <c r="Q327" s="7">
        <f t="shared" ca="1" si="94"/>
        <v>62116.669544091194</v>
      </c>
      <c r="R327">
        <f t="shared" ca="1" si="95"/>
        <v>12008.617964180252</v>
      </c>
      <c r="S327" s="7">
        <f t="shared" ca="1" si="96"/>
        <v>529806.73925851961</v>
      </c>
      <c r="T327" s="7">
        <f t="shared" ca="1" si="97"/>
        <v>435827.92742490466</v>
      </c>
      <c r="U327" s="7">
        <f t="shared" ca="1" si="98"/>
        <v>93978.811833614949</v>
      </c>
      <c r="X327" s="1"/>
      <c r="Y327" s="2"/>
      <c r="Z327" s="2"/>
      <c r="AA327" s="2"/>
      <c r="AB327" s="2"/>
      <c r="AC327" s="2"/>
      <c r="AD327" s="2"/>
      <c r="AE327" s="2">
        <f ca="1">IF(Table2[[#This Row],[Gender]]="Male",1,0)</f>
        <v>1</v>
      </c>
      <c r="AF327" s="2">
        <f ca="1">IF(Table2[[#This Row],[Gender]]="Female",1,0)</f>
        <v>0</v>
      </c>
      <c r="AG327" s="2"/>
      <c r="AH327" s="2"/>
      <c r="AI327" s="3"/>
      <c r="AK327" s="1">
        <f ca="1">IF(Table2[[#This Row],[Field of Work]]="Teaching",1,0)</f>
        <v>1</v>
      </c>
      <c r="AL327" s="2">
        <f ca="1">IF(Table2[[#This Row],[Field of Work]]="Agriculture",1,0)</f>
        <v>0</v>
      </c>
      <c r="AM327" s="2">
        <f ca="1">IF(Table2[[#This Row],[Field of Work]]="IT",1,0)</f>
        <v>0</v>
      </c>
      <c r="AN327" s="2">
        <f ca="1">IF(Table2[[#This Row],[Field of Work]]="Construction",1,0)</f>
        <v>0</v>
      </c>
      <c r="AO327" s="2">
        <f ca="1">IF(Table2[[#This Row],[Field of Work]]="Health",1,0)</f>
        <v>0</v>
      </c>
      <c r="AP327" s="2">
        <f ca="1">IF(Table2[[#This Row],[Field of Work]]="General work",1,0)</f>
        <v>0</v>
      </c>
      <c r="AQ327" s="2"/>
      <c r="AR327" s="2"/>
      <c r="AS327" s="2"/>
      <c r="AT327" s="2"/>
      <c r="AU327" s="2"/>
      <c r="AV327" s="3"/>
      <c r="AW327" s="10">
        <f ca="1">IF(Table2[[#This Row],[Residence]]="East Legon",1,0)</f>
        <v>1</v>
      </c>
      <c r="AX327" s="8">
        <f ca="1">IF(Table2[[#This Row],[Residence]]="Trasaco",1,0)</f>
        <v>0</v>
      </c>
      <c r="AY327" s="2">
        <f ca="1">IF(Table2[[#This Row],[Residence]]="North Legon",1,0)</f>
        <v>0</v>
      </c>
      <c r="AZ327" s="2">
        <f ca="1">IF(Table2[[#This Row],[Residence]]="Tema",1,0)</f>
        <v>0</v>
      </c>
      <c r="BA327" s="2">
        <f ca="1">IF(Table2[[#This Row],[Residence]]="Spintex",1,0)</f>
        <v>0</v>
      </c>
      <c r="BB327" s="2">
        <f ca="1">IF(Table2[[#This Row],[Residence]]="Airport Hills",1,0)</f>
        <v>0</v>
      </c>
      <c r="BC327" s="2">
        <f ca="1">IF(Table2[[#This Row],[Residence]]="Oyarifa",1,0)</f>
        <v>0</v>
      </c>
      <c r="BD327" s="2">
        <f ca="1">IF(Table2[[#This Row],[Residence]]="Prampram",1,0)</f>
        <v>0</v>
      </c>
      <c r="BE327" s="2">
        <f ca="1">IF(Table2[[#This Row],[Residence]]="Tse-Addo",1,0)</f>
        <v>0</v>
      </c>
      <c r="BF327" s="2">
        <f ca="1">IF(Table2[[#This Row],[Residence]]="Osu",1,0)</f>
        <v>0</v>
      </c>
      <c r="BG327" s="2"/>
      <c r="BH327" s="2"/>
      <c r="BI327" s="2"/>
      <c r="BJ327" s="2"/>
      <c r="BK327" s="2"/>
      <c r="BL327" s="2"/>
      <c r="BM327" s="2"/>
      <c r="BN327" s="2"/>
      <c r="BO327" s="2"/>
      <c r="BP327" s="3"/>
      <c r="BR327" s="20">
        <f ca="1">Table2[[#This Row],[Cars Value]]/Table2[[#This Row],[Cars]]</f>
        <v>814.12129433930897</v>
      </c>
      <c r="BS327" s="3"/>
      <c r="BT327" s="1">
        <f ca="1">IF(Table2[[#This Row],[Value of Debts]]&gt;$BU$6,1,0)</f>
        <v>1</v>
      </c>
      <c r="BU327" s="2"/>
      <c r="BV327" s="2"/>
      <c r="BW327" s="3"/>
    </row>
    <row r="328" spans="1:75" x14ac:dyDescent="0.25">
      <c r="A328">
        <f t="shared" ref="A328:A391" ca="1" si="101">RANDBETWEEN(1,2)</f>
        <v>1</v>
      </c>
      <c r="B328" t="str">
        <f t="shared" ref="B328:B391" ca="1" si="102">IF(A328=1, "Male","Female")</f>
        <v>Male</v>
      </c>
      <c r="C328">
        <f t="shared" ref="C328:C391" ca="1" si="103">RANDBETWEEN(25,50)</f>
        <v>48</v>
      </c>
      <c r="D328">
        <f t="shared" ref="D328:D391" ca="1" si="104">RANDBETWEEN(1,6)</f>
        <v>3</v>
      </c>
      <c r="E328" t="str">
        <f ca="1">_xll.XLOOKUP(D328,$Y$8:$Y$13,$Z$8:$Z$13)</f>
        <v>Teaching</v>
      </c>
      <c r="F328">
        <f t="shared" ref="F328:F391" ca="1" si="105">RANDBETWEEN(1,5)</f>
        <v>4</v>
      </c>
      <c r="G328" t="str">
        <f ca="1">_xll.XLOOKUP(F328,$AA$8:$AA$12,$AB$8:$AB$12)</f>
        <v>Techical</v>
      </c>
      <c r="H328">
        <f t="shared" ca="1" si="99"/>
        <v>4</v>
      </c>
      <c r="I328">
        <f t="shared" ca="1" si="100"/>
        <v>4</v>
      </c>
      <c r="J328">
        <f t="shared" ref="J328:J391" ca="1" si="106">RANDBETWEEN(25000,90000)</f>
        <v>41166</v>
      </c>
      <c r="K328">
        <f t="shared" ref="K328:K391" ca="1" si="107">RANDBETWEEN(1,10)</f>
        <v>7</v>
      </c>
      <c r="L328" t="str">
        <f ca="1">_xll.XLOOKUP(K328,$AC$8:$AC$17,$AD$8:$AD$17)</f>
        <v>Tema</v>
      </c>
      <c r="M328">
        <f t="shared" ca="1" si="92"/>
        <v>123498</v>
      </c>
      <c r="N328" s="7">
        <f t="shared" ref="N328:N391" ca="1" si="108">RAND()*M328</f>
        <v>85048.565463055318</v>
      </c>
      <c r="O328" s="7">
        <f t="shared" ca="1" si="93"/>
        <v>142507.82447117646</v>
      </c>
      <c r="P328">
        <f t="shared" ref="P328:P391" ca="1" si="109">RANDBETWEEN(0,O328)</f>
        <v>57031</v>
      </c>
      <c r="Q328" s="7">
        <f t="shared" ca="1" si="94"/>
        <v>22258.338391871817</v>
      </c>
      <c r="R328">
        <f t="shared" ca="1" si="95"/>
        <v>8103.8386942980369</v>
      </c>
      <c r="S328" s="7">
        <f t="shared" ca="1" si="96"/>
        <v>274109.66316547454</v>
      </c>
      <c r="T328" s="7">
        <f t="shared" ca="1" si="97"/>
        <v>164337.90385492716</v>
      </c>
      <c r="U328" s="7">
        <f t="shared" ca="1" si="98"/>
        <v>109771.75931054738</v>
      </c>
      <c r="X328" s="1"/>
      <c r="Y328" s="2"/>
      <c r="Z328" s="2"/>
      <c r="AA328" s="2"/>
      <c r="AB328" s="2"/>
      <c r="AC328" s="2"/>
      <c r="AD328" s="2"/>
      <c r="AE328" s="2">
        <f ca="1">IF(Table2[[#This Row],[Gender]]="Male",1,0)</f>
        <v>1</v>
      </c>
      <c r="AF328" s="2">
        <f ca="1">IF(Table2[[#This Row],[Gender]]="Female",1,0)</f>
        <v>0</v>
      </c>
      <c r="AG328" s="2"/>
      <c r="AH328" s="2"/>
      <c r="AI328" s="3"/>
      <c r="AK328" s="1">
        <f ca="1">IF(Table2[[#This Row],[Field of Work]]="Teaching",1,0)</f>
        <v>1</v>
      </c>
      <c r="AL328" s="2">
        <f ca="1">IF(Table2[[#This Row],[Field of Work]]="Agriculture",1,0)</f>
        <v>0</v>
      </c>
      <c r="AM328" s="2">
        <f ca="1">IF(Table2[[#This Row],[Field of Work]]="IT",1,0)</f>
        <v>0</v>
      </c>
      <c r="AN328" s="2">
        <f ca="1">IF(Table2[[#This Row],[Field of Work]]="Construction",1,0)</f>
        <v>0</v>
      </c>
      <c r="AO328" s="2">
        <f ca="1">IF(Table2[[#This Row],[Field of Work]]="Health",1,0)</f>
        <v>0</v>
      </c>
      <c r="AP328" s="2">
        <f ca="1">IF(Table2[[#This Row],[Field of Work]]="General work",1,0)</f>
        <v>0</v>
      </c>
      <c r="AQ328" s="2"/>
      <c r="AR328" s="2"/>
      <c r="AS328" s="2"/>
      <c r="AT328" s="2"/>
      <c r="AU328" s="2"/>
      <c r="AV328" s="3"/>
      <c r="AW328" s="10">
        <f ca="1">IF(Table2[[#This Row],[Residence]]="East Legon",1,0)</f>
        <v>0</v>
      </c>
      <c r="AX328" s="8">
        <f ca="1">IF(Table2[[#This Row],[Residence]]="Trasaco",1,0)</f>
        <v>0</v>
      </c>
      <c r="AY328" s="2">
        <f ca="1">IF(Table2[[#This Row],[Residence]]="North Legon",1,0)</f>
        <v>0</v>
      </c>
      <c r="AZ328" s="2">
        <f ca="1">IF(Table2[[#This Row],[Residence]]="Tema",1,0)</f>
        <v>1</v>
      </c>
      <c r="BA328" s="2">
        <f ca="1">IF(Table2[[#This Row],[Residence]]="Spintex",1,0)</f>
        <v>0</v>
      </c>
      <c r="BB328" s="2">
        <f ca="1">IF(Table2[[#This Row],[Residence]]="Airport Hills",1,0)</f>
        <v>0</v>
      </c>
      <c r="BC328" s="2">
        <f ca="1">IF(Table2[[#This Row],[Residence]]="Oyarifa",1,0)</f>
        <v>0</v>
      </c>
      <c r="BD328" s="2">
        <f ca="1">IF(Table2[[#This Row],[Residence]]="Prampram",1,0)</f>
        <v>0</v>
      </c>
      <c r="BE328" s="2">
        <f ca="1">IF(Table2[[#This Row],[Residence]]="Tse-Addo",1,0)</f>
        <v>0</v>
      </c>
      <c r="BF328" s="2">
        <f ca="1">IF(Table2[[#This Row],[Residence]]="Osu",1,0)</f>
        <v>0</v>
      </c>
      <c r="BG328" s="2"/>
      <c r="BH328" s="2"/>
      <c r="BI328" s="2"/>
      <c r="BJ328" s="2"/>
      <c r="BK328" s="2"/>
      <c r="BL328" s="2"/>
      <c r="BM328" s="2"/>
      <c r="BN328" s="2"/>
      <c r="BO328" s="2"/>
      <c r="BP328" s="3"/>
      <c r="BR328" s="20">
        <f ca="1">Table2[[#This Row],[Cars Value]]/Table2[[#This Row],[Cars]]</f>
        <v>35626.956117794114</v>
      </c>
      <c r="BS328" s="3"/>
      <c r="BT328" s="1">
        <f ca="1">IF(Table2[[#This Row],[Value of Debts]]&gt;$BU$6,1,0)</f>
        <v>1</v>
      </c>
      <c r="BU328" s="2"/>
      <c r="BV328" s="2"/>
      <c r="BW328" s="3"/>
    </row>
    <row r="329" spans="1:75" x14ac:dyDescent="0.25">
      <c r="A329">
        <f t="shared" ca="1" si="101"/>
        <v>2</v>
      </c>
      <c r="B329" t="str">
        <f t="shared" ca="1" si="102"/>
        <v>Female</v>
      </c>
      <c r="C329">
        <f t="shared" ca="1" si="103"/>
        <v>49</v>
      </c>
      <c r="D329">
        <f t="shared" ca="1" si="104"/>
        <v>6</v>
      </c>
      <c r="E329" t="str">
        <f ca="1">_xll.XLOOKUP(D329,$Y$8:$Y$13,$Z$8:$Z$13)</f>
        <v>Agriculture</v>
      </c>
      <c r="F329">
        <f t="shared" ca="1" si="105"/>
        <v>5</v>
      </c>
      <c r="G329" t="str">
        <f ca="1">_xll.XLOOKUP(F329,$AA$8:$AA$12,$AB$8:$AB$12)</f>
        <v>Other</v>
      </c>
      <c r="H329">
        <f t="shared" ca="1" si="99"/>
        <v>3</v>
      </c>
      <c r="I329">
        <f t="shared" ca="1" si="100"/>
        <v>1</v>
      </c>
      <c r="J329">
        <f t="shared" ca="1" si="106"/>
        <v>71470</v>
      </c>
      <c r="K329">
        <f t="shared" ca="1" si="107"/>
        <v>4</v>
      </c>
      <c r="L329" t="str">
        <f ca="1">_xll.XLOOKUP(K329,$AC$8:$AC$17,$AD$8:$AD$17)</f>
        <v>Spintex</v>
      </c>
      <c r="M329">
        <f t="shared" ca="1" si="92"/>
        <v>285880</v>
      </c>
      <c r="N329" s="7">
        <f t="shared" ca="1" si="108"/>
        <v>263584.3458500111</v>
      </c>
      <c r="O329" s="7">
        <f t="shared" ca="1" si="93"/>
        <v>21118.010190349869</v>
      </c>
      <c r="P329">
        <f t="shared" ca="1" si="109"/>
        <v>1680</v>
      </c>
      <c r="Q329" s="7">
        <f t="shared" ca="1" si="94"/>
        <v>83258.475892233037</v>
      </c>
      <c r="R329">
        <f t="shared" ca="1" si="95"/>
        <v>29514.065596705972</v>
      </c>
      <c r="S329" s="7">
        <f t="shared" ca="1" si="96"/>
        <v>336512.07578705589</v>
      </c>
      <c r="T329" s="7">
        <f t="shared" ca="1" si="97"/>
        <v>348522.82174224412</v>
      </c>
      <c r="U329" s="7">
        <f t="shared" ca="1" si="98"/>
        <v>-12010.745955188235</v>
      </c>
      <c r="X329" s="1"/>
      <c r="Y329" s="2"/>
      <c r="Z329" s="2"/>
      <c r="AA329" s="2"/>
      <c r="AB329" s="2"/>
      <c r="AC329" s="2"/>
      <c r="AD329" s="2"/>
      <c r="AE329" s="2">
        <f ca="1">IF(Table2[[#This Row],[Gender]]="Male",1,0)</f>
        <v>0</v>
      </c>
      <c r="AF329" s="2">
        <f ca="1">IF(Table2[[#This Row],[Gender]]="Female",1,0)</f>
        <v>1</v>
      </c>
      <c r="AG329" s="2"/>
      <c r="AH329" s="2"/>
      <c r="AI329" s="3"/>
      <c r="AK329" s="1">
        <f ca="1">IF(Table2[[#This Row],[Field of Work]]="Teaching",1,0)</f>
        <v>0</v>
      </c>
      <c r="AL329" s="2">
        <f ca="1">IF(Table2[[#This Row],[Field of Work]]="Agriculture",1,0)</f>
        <v>1</v>
      </c>
      <c r="AM329" s="2">
        <f ca="1">IF(Table2[[#This Row],[Field of Work]]="IT",1,0)</f>
        <v>0</v>
      </c>
      <c r="AN329" s="2">
        <f ca="1">IF(Table2[[#This Row],[Field of Work]]="Construction",1,0)</f>
        <v>0</v>
      </c>
      <c r="AO329" s="2">
        <f ca="1">IF(Table2[[#This Row],[Field of Work]]="Health",1,0)</f>
        <v>0</v>
      </c>
      <c r="AP329" s="2">
        <f ca="1">IF(Table2[[#This Row],[Field of Work]]="General work",1,0)</f>
        <v>0</v>
      </c>
      <c r="AQ329" s="2"/>
      <c r="AR329" s="2"/>
      <c r="AS329" s="2"/>
      <c r="AT329" s="2"/>
      <c r="AU329" s="2"/>
      <c r="AV329" s="3"/>
      <c r="AW329" s="10">
        <f ca="1">IF(Table2[[#This Row],[Residence]]="East Legon",1,0)</f>
        <v>0</v>
      </c>
      <c r="AX329" s="8">
        <f ca="1">IF(Table2[[#This Row],[Residence]]="Trasaco",1,0)</f>
        <v>0</v>
      </c>
      <c r="AY329" s="2">
        <f ca="1">IF(Table2[[#This Row],[Residence]]="North Legon",1,0)</f>
        <v>0</v>
      </c>
      <c r="AZ329" s="2">
        <f ca="1">IF(Table2[[#This Row],[Residence]]="Tema",1,0)</f>
        <v>0</v>
      </c>
      <c r="BA329" s="2">
        <f ca="1">IF(Table2[[#This Row],[Residence]]="Spintex",1,0)</f>
        <v>1</v>
      </c>
      <c r="BB329" s="2">
        <f ca="1">IF(Table2[[#This Row],[Residence]]="Airport Hills",1,0)</f>
        <v>0</v>
      </c>
      <c r="BC329" s="2">
        <f ca="1">IF(Table2[[#This Row],[Residence]]="Oyarifa",1,0)</f>
        <v>0</v>
      </c>
      <c r="BD329" s="2">
        <f ca="1">IF(Table2[[#This Row],[Residence]]="Prampram",1,0)</f>
        <v>0</v>
      </c>
      <c r="BE329" s="2">
        <f ca="1">IF(Table2[[#This Row],[Residence]]="Tse-Addo",1,0)</f>
        <v>0</v>
      </c>
      <c r="BF329" s="2">
        <f ca="1">IF(Table2[[#This Row],[Residence]]="Osu",1,0)</f>
        <v>0</v>
      </c>
      <c r="BG329" s="2"/>
      <c r="BH329" s="2"/>
      <c r="BI329" s="2"/>
      <c r="BJ329" s="2"/>
      <c r="BK329" s="2"/>
      <c r="BL329" s="2"/>
      <c r="BM329" s="2"/>
      <c r="BN329" s="2"/>
      <c r="BO329" s="2"/>
      <c r="BP329" s="3"/>
      <c r="BR329" s="20">
        <f ca="1">Table2[[#This Row],[Cars Value]]/Table2[[#This Row],[Cars]]</f>
        <v>21118.010190349869</v>
      </c>
      <c r="BS329" s="3"/>
      <c r="BT329" s="1">
        <f ca="1">IF(Table2[[#This Row],[Value of Debts]]&gt;$BU$6,1,0)</f>
        <v>1</v>
      </c>
      <c r="BU329" s="2"/>
      <c r="BV329" s="2"/>
      <c r="BW329" s="3"/>
    </row>
    <row r="330" spans="1:75" x14ac:dyDescent="0.25">
      <c r="A330">
        <f t="shared" ca="1" si="101"/>
        <v>2</v>
      </c>
      <c r="B330" t="str">
        <f t="shared" ca="1" si="102"/>
        <v>Female</v>
      </c>
      <c r="C330">
        <f t="shared" ca="1" si="103"/>
        <v>40</v>
      </c>
      <c r="D330">
        <f t="shared" ca="1" si="104"/>
        <v>3</v>
      </c>
      <c r="E330" t="str">
        <f ca="1">_xll.XLOOKUP(D330,$Y$8:$Y$13,$Z$8:$Z$13)</f>
        <v>Teaching</v>
      </c>
      <c r="F330">
        <f t="shared" ca="1" si="105"/>
        <v>2</v>
      </c>
      <c r="G330" t="str">
        <f ca="1">_xll.XLOOKUP(F330,$AA$8:$AA$12,$AB$8:$AB$12)</f>
        <v>College</v>
      </c>
      <c r="H330">
        <f t="shared" ca="1" si="99"/>
        <v>2</v>
      </c>
      <c r="I330">
        <f t="shared" ca="1" si="100"/>
        <v>4</v>
      </c>
      <c r="J330">
        <f t="shared" ca="1" si="106"/>
        <v>45005</v>
      </c>
      <c r="K330">
        <f t="shared" ca="1" si="107"/>
        <v>4</v>
      </c>
      <c r="L330" t="str">
        <f ca="1">_xll.XLOOKUP(K330,$AC$8:$AC$17,$AD$8:$AD$17)</f>
        <v>Spintex</v>
      </c>
      <c r="M330">
        <f t="shared" ca="1" si="92"/>
        <v>135015</v>
      </c>
      <c r="N330" s="7">
        <f t="shared" ca="1" si="108"/>
        <v>6490.9381571103677</v>
      </c>
      <c r="O330" s="7">
        <f t="shared" ca="1" si="93"/>
        <v>37744.879319313593</v>
      </c>
      <c r="P330">
        <f t="shared" ca="1" si="109"/>
        <v>10590</v>
      </c>
      <c r="Q330" s="7">
        <f t="shared" ca="1" si="94"/>
        <v>86143.965684726893</v>
      </c>
      <c r="R330">
        <f t="shared" ca="1" si="95"/>
        <v>28031.346525181358</v>
      </c>
      <c r="S330" s="7">
        <f t="shared" ca="1" si="96"/>
        <v>200791.22584449494</v>
      </c>
      <c r="T330" s="7">
        <f t="shared" ca="1" si="97"/>
        <v>103224.90384183725</v>
      </c>
      <c r="U330" s="7">
        <f t="shared" ca="1" si="98"/>
        <v>97566.322002657689</v>
      </c>
      <c r="X330" s="1"/>
      <c r="Y330" s="2"/>
      <c r="Z330" s="2"/>
      <c r="AA330" s="2"/>
      <c r="AB330" s="2"/>
      <c r="AC330" s="2"/>
      <c r="AD330" s="2"/>
      <c r="AE330" s="2">
        <f ca="1">IF(Table2[[#This Row],[Gender]]="Male",1,0)</f>
        <v>0</v>
      </c>
      <c r="AF330" s="2">
        <f ca="1">IF(Table2[[#This Row],[Gender]]="Female",1,0)</f>
        <v>1</v>
      </c>
      <c r="AG330" s="2"/>
      <c r="AH330" s="2"/>
      <c r="AI330" s="3"/>
      <c r="AK330" s="1">
        <f ca="1">IF(Table2[[#This Row],[Field of Work]]="Teaching",1,0)</f>
        <v>1</v>
      </c>
      <c r="AL330" s="2">
        <f ca="1">IF(Table2[[#This Row],[Field of Work]]="Agriculture",1,0)</f>
        <v>0</v>
      </c>
      <c r="AM330" s="2">
        <f ca="1">IF(Table2[[#This Row],[Field of Work]]="IT",1,0)</f>
        <v>0</v>
      </c>
      <c r="AN330" s="2">
        <f ca="1">IF(Table2[[#This Row],[Field of Work]]="Construction",1,0)</f>
        <v>0</v>
      </c>
      <c r="AO330" s="2">
        <f ca="1">IF(Table2[[#This Row],[Field of Work]]="Health",1,0)</f>
        <v>0</v>
      </c>
      <c r="AP330" s="2">
        <f ca="1">IF(Table2[[#This Row],[Field of Work]]="General work",1,0)</f>
        <v>0</v>
      </c>
      <c r="AQ330" s="2"/>
      <c r="AR330" s="2"/>
      <c r="AS330" s="2"/>
      <c r="AT330" s="2"/>
      <c r="AU330" s="2"/>
      <c r="AV330" s="3"/>
      <c r="AW330" s="10">
        <f ca="1">IF(Table2[[#This Row],[Residence]]="East Legon",1,0)</f>
        <v>0</v>
      </c>
      <c r="AX330" s="8">
        <f ca="1">IF(Table2[[#This Row],[Residence]]="Trasaco",1,0)</f>
        <v>0</v>
      </c>
      <c r="AY330" s="2">
        <f ca="1">IF(Table2[[#This Row],[Residence]]="North Legon",1,0)</f>
        <v>0</v>
      </c>
      <c r="AZ330" s="2">
        <f ca="1">IF(Table2[[#This Row],[Residence]]="Tema",1,0)</f>
        <v>0</v>
      </c>
      <c r="BA330" s="2">
        <f ca="1">IF(Table2[[#This Row],[Residence]]="Spintex",1,0)</f>
        <v>1</v>
      </c>
      <c r="BB330" s="2">
        <f ca="1">IF(Table2[[#This Row],[Residence]]="Airport Hills",1,0)</f>
        <v>0</v>
      </c>
      <c r="BC330" s="2">
        <f ca="1">IF(Table2[[#This Row],[Residence]]="Oyarifa",1,0)</f>
        <v>0</v>
      </c>
      <c r="BD330" s="2">
        <f ca="1">IF(Table2[[#This Row],[Residence]]="Prampram",1,0)</f>
        <v>0</v>
      </c>
      <c r="BE330" s="2">
        <f ca="1">IF(Table2[[#This Row],[Residence]]="Tse-Addo",1,0)</f>
        <v>0</v>
      </c>
      <c r="BF330" s="2">
        <f ca="1">IF(Table2[[#This Row],[Residence]]="Osu",1,0)</f>
        <v>0</v>
      </c>
      <c r="BG330" s="2"/>
      <c r="BH330" s="2"/>
      <c r="BI330" s="2"/>
      <c r="BJ330" s="2"/>
      <c r="BK330" s="2"/>
      <c r="BL330" s="2"/>
      <c r="BM330" s="2"/>
      <c r="BN330" s="2"/>
      <c r="BO330" s="2"/>
      <c r="BP330" s="3"/>
      <c r="BR330" s="20">
        <f ca="1">Table2[[#This Row],[Cars Value]]/Table2[[#This Row],[Cars]]</f>
        <v>9436.2198298283984</v>
      </c>
      <c r="BS330" s="3"/>
      <c r="BT330" s="1">
        <f ca="1">IF(Table2[[#This Row],[Value of Debts]]&gt;$BU$6,1,0)</f>
        <v>1</v>
      </c>
      <c r="BU330" s="2"/>
      <c r="BV330" s="2"/>
      <c r="BW330" s="3"/>
    </row>
    <row r="331" spans="1:75" x14ac:dyDescent="0.25">
      <c r="A331">
        <f t="shared" ca="1" si="101"/>
        <v>2</v>
      </c>
      <c r="B331" t="str">
        <f t="shared" ca="1" si="102"/>
        <v>Female</v>
      </c>
      <c r="C331">
        <f t="shared" ca="1" si="103"/>
        <v>31</v>
      </c>
      <c r="D331">
        <f t="shared" ca="1" si="104"/>
        <v>5</v>
      </c>
      <c r="E331" t="str">
        <f ca="1">_xll.XLOOKUP(D331,$Y$8:$Y$13,$Z$8:$Z$13)</f>
        <v>General work</v>
      </c>
      <c r="F331">
        <f t="shared" ca="1" si="105"/>
        <v>1</v>
      </c>
      <c r="G331" t="str">
        <f ca="1">_xll.XLOOKUP(F331,$AA$8:$AA$12,$AB$8:$AB$12)</f>
        <v>Highschool</v>
      </c>
      <c r="H331">
        <f t="shared" ca="1" si="99"/>
        <v>4</v>
      </c>
      <c r="I331">
        <f t="shared" ca="1" si="100"/>
        <v>4</v>
      </c>
      <c r="J331">
        <f t="shared" ca="1" si="106"/>
        <v>63078</v>
      </c>
      <c r="K331">
        <f t="shared" ca="1" si="107"/>
        <v>8</v>
      </c>
      <c r="L331" t="str">
        <f ca="1">_xll.XLOOKUP(K331,$AC$8:$AC$17,$AD$8:$AD$17)</f>
        <v>Oyarifa</v>
      </c>
      <c r="M331">
        <f t="shared" ca="1" si="92"/>
        <v>315390</v>
      </c>
      <c r="N331" s="7">
        <f t="shared" ca="1" si="108"/>
        <v>136269.06221042955</v>
      </c>
      <c r="O331" s="7">
        <f t="shared" ca="1" si="93"/>
        <v>32796.888746795965</v>
      </c>
      <c r="P331">
        <f t="shared" ca="1" si="109"/>
        <v>10107</v>
      </c>
      <c r="Q331" s="7">
        <f t="shared" ca="1" si="94"/>
        <v>9589.2310725786992</v>
      </c>
      <c r="R331">
        <f t="shared" ca="1" si="95"/>
        <v>13334.788780205417</v>
      </c>
      <c r="S331" s="7">
        <f t="shared" ca="1" si="96"/>
        <v>361521.67752700136</v>
      </c>
      <c r="T331" s="7">
        <f t="shared" ca="1" si="97"/>
        <v>155965.29328300824</v>
      </c>
      <c r="U331" s="7">
        <f t="shared" ca="1" si="98"/>
        <v>205556.38424399312</v>
      </c>
      <c r="X331" s="1"/>
      <c r="Y331" s="2"/>
      <c r="Z331" s="2"/>
      <c r="AA331" s="2"/>
      <c r="AB331" s="2"/>
      <c r="AC331" s="2"/>
      <c r="AD331" s="2"/>
      <c r="AE331" s="2">
        <f ca="1">IF(Table2[[#This Row],[Gender]]="Male",1,0)</f>
        <v>0</v>
      </c>
      <c r="AF331" s="2">
        <f ca="1">IF(Table2[[#This Row],[Gender]]="Female",1,0)</f>
        <v>1</v>
      </c>
      <c r="AG331" s="2"/>
      <c r="AH331" s="2"/>
      <c r="AI331" s="3"/>
      <c r="AK331" s="1">
        <f ca="1">IF(Table2[[#This Row],[Field of Work]]="Teaching",1,0)</f>
        <v>0</v>
      </c>
      <c r="AL331" s="2">
        <f ca="1">IF(Table2[[#This Row],[Field of Work]]="Agriculture",1,0)</f>
        <v>0</v>
      </c>
      <c r="AM331" s="2">
        <f ca="1">IF(Table2[[#This Row],[Field of Work]]="IT",1,0)</f>
        <v>0</v>
      </c>
      <c r="AN331" s="2">
        <f ca="1">IF(Table2[[#This Row],[Field of Work]]="Construction",1,0)</f>
        <v>0</v>
      </c>
      <c r="AO331" s="2">
        <f ca="1">IF(Table2[[#This Row],[Field of Work]]="Health",1,0)</f>
        <v>0</v>
      </c>
      <c r="AP331" s="2">
        <f ca="1">IF(Table2[[#This Row],[Field of Work]]="General work",1,0)</f>
        <v>1</v>
      </c>
      <c r="AQ331" s="2"/>
      <c r="AR331" s="2"/>
      <c r="AS331" s="2"/>
      <c r="AT331" s="2"/>
      <c r="AU331" s="2"/>
      <c r="AV331" s="3"/>
      <c r="AW331" s="10">
        <f ca="1">IF(Table2[[#This Row],[Residence]]="East Legon",1,0)</f>
        <v>0</v>
      </c>
      <c r="AX331" s="8">
        <f ca="1">IF(Table2[[#This Row],[Residence]]="Trasaco",1,0)</f>
        <v>0</v>
      </c>
      <c r="AY331" s="2">
        <f ca="1">IF(Table2[[#This Row],[Residence]]="North Legon",1,0)</f>
        <v>0</v>
      </c>
      <c r="AZ331" s="2">
        <f ca="1">IF(Table2[[#This Row],[Residence]]="Tema",1,0)</f>
        <v>0</v>
      </c>
      <c r="BA331" s="2">
        <f ca="1">IF(Table2[[#This Row],[Residence]]="Spintex",1,0)</f>
        <v>0</v>
      </c>
      <c r="BB331" s="2">
        <f ca="1">IF(Table2[[#This Row],[Residence]]="Airport Hills",1,0)</f>
        <v>0</v>
      </c>
      <c r="BC331" s="2">
        <f ca="1">IF(Table2[[#This Row],[Residence]]="Oyarifa",1,0)</f>
        <v>1</v>
      </c>
      <c r="BD331" s="2">
        <f ca="1">IF(Table2[[#This Row],[Residence]]="Prampram",1,0)</f>
        <v>0</v>
      </c>
      <c r="BE331" s="2">
        <f ca="1">IF(Table2[[#This Row],[Residence]]="Tse-Addo",1,0)</f>
        <v>0</v>
      </c>
      <c r="BF331" s="2">
        <f ca="1">IF(Table2[[#This Row],[Residence]]="Osu",1,0)</f>
        <v>0</v>
      </c>
      <c r="BG331" s="2"/>
      <c r="BH331" s="2"/>
      <c r="BI331" s="2"/>
      <c r="BJ331" s="2"/>
      <c r="BK331" s="2"/>
      <c r="BL331" s="2"/>
      <c r="BM331" s="2"/>
      <c r="BN331" s="2"/>
      <c r="BO331" s="2"/>
      <c r="BP331" s="3"/>
      <c r="BR331" s="20">
        <f ca="1">Table2[[#This Row],[Cars Value]]/Table2[[#This Row],[Cars]]</f>
        <v>8199.2221866989912</v>
      </c>
      <c r="BS331" s="3"/>
      <c r="BT331" s="1">
        <f ca="1">IF(Table2[[#This Row],[Value of Debts]]&gt;$BU$6,1,0)</f>
        <v>1</v>
      </c>
      <c r="BU331" s="2"/>
      <c r="BV331" s="2"/>
      <c r="BW331" s="3"/>
    </row>
    <row r="332" spans="1:75" x14ac:dyDescent="0.25">
      <c r="A332">
        <f t="shared" ca="1" si="101"/>
        <v>1</v>
      </c>
      <c r="B332" t="str">
        <f t="shared" ca="1" si="102"/>
        <v>Male</v>
      </c>
      <c r="C332">
        <f t="shared" ca="1" si="103"/>
        <v>43</v>
      </c>
      <c r="D332">
        <f t="shared" ca="1" si="104"/>
        <v>6</v>
      </c>
      <c r="E332" t="str">
        <f ca="1">_xll.XLOOKUP(D332,$Y$8:$Y$13,$Z$8:$Z$13)</f>
        <v>Agriculture</v>
      </c>
      <c r="F332">
        <f t="shared" ca="1" si="105"/>
        <v>2</v>
      </c>
      <c r="G332" t="str">
        <f ca="1">_xll.XLOOKUP(F332,$AA$8:$AA$12,$AB$8:$AB$12)</f>
        <v>College</v>
      </c>
      <c r="H332">
        <f t="shared" ca="1" si="99"/>
        <v>4</v>
      </c>
      <c r="I332">
        <f t="shared" ca="1" si="100"/>
        <v>2</v>
      </c>
      <c r="J332">
        <f t="shared" ca="1" si="106"/>
        <v>35795</v>
      </c>
      <c r="K332">
        <f t="shared" ca="1" si="107"/>
        <v>7</v>
      </c>
      <c r="L332" t="str">
        <f ca="1">_xll.XLOOKUP(K332,$AC$8:$AC$17,$AD$8:$AD$17)</f>
        <v>Tema</v>
      </c>
      <c r="M332">
        <f t="shared" ca="1" si="92"/>
        <v>178975</v>
      </c>
      <c r="N332" s="7">
        <f t="shared" ca="1" si="108"/>
        <v>126177.05366909111</v>
      </c>
      <c r="O332" s="7">
        <f t="shared" ca="1" si="93"/>
        <v>54853.10725303334</v>
      </c>
      <c r="P332">
        <f t="shared" ca="1" si="109"/>
        <v>22157</v>
      </c>
      <c r="Q332" s="7">
        <f t="shared" ca="1" si="94"/>
        <v>41978.72548753403</v>
      </c>
      <c r="R332">
        <f t="shared" ca="1" si="95"/>
        <v>15920.065453157364</v>
      </c>
      <c r="S332" s="7">
        <f t="shared" ca="1" si="96"/>
        <v>249748.1727061907</v>
      </c>
      <c r="T332" s="7">
        <f t="shared" ca="1" si="97"/>
        <v>190312.77915662515</v>
      </c>
      <c r="U332" s="7">
        <f t="shared" ca="1" si="98"/>
        <v>59435.393549565546</v>
      </c>
      <c r="X332" s="1"/>
      <c r="Y332" s="2"/>
      <c r="Z332" s="2"/>
      <c r="AA332" s="2"/>
      <c r="AB332" s="2"/>
      <c r="AC332" s="2"/>
      <c r="AD332" s="2"/>
      <c r="AE332" s="2">
        <f ca="1">IF(Table2[[#This Row],[Gender]]="Male",1,0)</f>
        <v>1</v>
      </c>
      <c r="AF332" s="2">
        <f ca="1">IF(Table2[[#This Row],[Gender]]="Female",1,0)</f>
        <v>0</v>
      </c>
      <c r="AG332" s="2"/>
      <c r="AH332" s="2"/>
      <c r="AI332" s="3"/>
      <c r="AK332" s="1">
        <f ca="1">IF(Table2[[#This Row],[Field of Work]]="Teaching",1,0)</f>
        <v>0</v>
      </c>
      <c r="AL332" s="2">
        <f ca="1">IF(Table2[[#This Row],[Field of Work]]="Agriculture",1,0)</f>
        <v>1</v>
      </c>
      <c r="AM332" s="2">
        <f ca="1">IF(Table2[[#This Row],[Field of Work]]="IT",1,0)</f>
        <v>0</v>
      </c>
      <c r="AN332" s="2">
        <f ca="1">IF(Table2[[#This Row],[Field of Work]]="Construction",1,0)</f>
        <v>0</v>
      </c>
      <c r="AO332" s="2">
        <f ca="1">IF(Table2[[#This Row],[Field of Work]]="Health",1,0)</f>
        <v>0</v>
      </c>
      <c r="AP332" s="2">
        <f ca="1">IF(Table2[[#This Row],[Field of Work]]="General work",1,0)</f>
        <v>0</v>
      </c>
      <c r="AQ332" s="2"/>
      <c r="AR332" s="2"/>
      <c r="AS332" s="2"/>
      <c r="AT332" s="2"/>
      <c r="AU332" s="2"/>
      <c r="AV332" s="3"/>
      <c r="AW332" s="10">
        <f ca="1">IF(Table2[[#This Row],[Residence]]="East Legon",1,0)</f>
        <v>0</v>
      </c>
      <c r="AX332" s="8">
        <f ca="1">IF(Table2[[#This Row],[Residence]]="Trasaco",1,0)</f>
        <v>0</v>
      </c>
      <c r="AY332" s="2">
        <f ca="1">IF(Table2[[#This Row],[Residence]]="North Legon",1,0)</f>
        <v>0</v>
      </c>
      <c r="AZ332" s="2">
        <f ca="1">IF(Table2[[#This Row],[Residence]]="Tema",1,0)</f>
        <v>1</v>
      </c>
      <c r="BA332" s="2">
        <f ca="1">IF(Table2[[#This Row],[Residence]]="Spintex",1,0)</f>
        <v>0</v>
      </c>
      <c r="BB332" s="2">
        <f ca="1">IF(Table2[[#This Row],[Residence]]="Airport Hills",1,0)</f>
        <v>0</v>
      </c>
      <c r="BC332" s="2">
        <f ca="1">IF(Table2[[#This Row],[Residence]]="Oyarifa",1,0)</f>
        <v>0</v>
      </c>
      <c r="BD332" s="2">
        <f ca="1">IF(Table2[[#This Row],[Residence]]="Prampram",1,0)</f>
        <v>0</v>
      </c>
      <c r="BE332" s="2">
        <f ca="1">IF(Table2[[#This Row],[Residence]]="Tse-Addo",1,0)</f>
        <v>0</v>
      </c>
      <c r="BF332" s="2">
        <f ca="1">IF(Table2[[#This Row],[Residence]]="Osu",1,0)</f>
        <v>0</v>
      </c>
      <c r="BG332" s="2"/>
      <c r="BH332" s="2"/>
      <c r="BI332" s="2"/>
      <c r="BJ332" s="2"/>
      <c r="BK332" s="2"/>
      <c r="BL332" s="2"/>
      <c r="BM332" s="2"/>
      <c r="BN332" s="2"/>
      <c r="BO332" s="2"/>
      <c r="BP332" s="3"/>
      <c r="BR332" s="20">
        <f ca="1">Table2[[#This Row],[Cars Value]]/Table2[[#This Row],[Cars]]</f>
        <v>27426.55362651667</v>
      </c>
      <c r="BS332" s="3"/>
      <c r="BT332" s="1">
        <f ca="1">IF(Table2[[#This Row],[Value of Debts]]&gt;$BU$6,1,0)</f>
        <v>1</v>
      </c>
      <c r="BU332" s="2"/>
      <c r="BV332" s="2"/>
      <c r="BW332" s="3"/>
    </row>
    <row r="333" spans="1:75" x14ac:dyDescent="0.25">
      <c r="A333">
        <f t="shared" ca="1" si="101"/>
        <v>1</v>
      </c>
      <c r="B333" t="str">
        <f t="shared" ca="1" si="102"/>
        <v>Male</v>
      </c>
      <c r="C333">
        <f t="shared" ca="1" si="103"/>
        <v>42</v>
      </c>
      <c r="D333">
        <f t="shared" ca="1" si="104"/>
        <v>6</v>
      </c>
      <c r="E333" t="str">
        <f ca="1">_xll.XLOOKUP(D333,$Y$8:$Y$13,$Z$8:$Z$13)</f>
        <v>Agriculture</v>
      </c>
      <c r="F333">
        <f t="shared" ca="1" si="105"/>
        <v>4</v>
      </c>
      <c r="G333" t="str">
        <f ca="1">_xll.XLOOKUP(F333,$AA$8:$AA$12,$AB$8:$AB$12)</f>
        <v>Techical</v>
      </c>
      <c r="H333">
        <f t="shared" ca="1" si="99"/>
        <v>2</v>
      </c>
      <c r="I333">
        <f t="shared" ca="1" si="100"/>
        <v>1</v>
      </c>
      <c r="J333">
        <f t="shared" ca="1" si="106"/>
        <v>46511</v>
      </c>
      <c r="K333">
        <f t="shared" ca="1" si="107"/>
        <v>1</v>
      </c>
      <c r="L333" t="str">
        <f ca="1">_xll.XLOOKUP(K333,$AC$8:$AC$17,$AD$8:$AD$17)</f>
        <v>East Legon</v>
      </c>
      <c r="M333">
        <f t="shared" ca="1" si="92"/>
        <v>232555</v>
      </c>
      <c r="N333" s="7">
        <f t="shared" ca="1" si="108"/>
        <v>203482.30407591624</v>
      </c>
      <c r="O333" s="7">
        <f t="shared" ca="1" si="93"/>
        <v>23279.869794642342</v>
      </c>
      <c r="P333">
        <f t="shared" ca="1" si="109"/>
        <v>23025</v>
      </c>
      <c r="Q333" s="7">
        <f t="shared" ca="1" si="94"/>
        <v>61090.698313049252</v>
      </c>
      <c r="R333">
        <f t="shared" ca="1" si="95"/>
        <v>60547.528895240612</v>
      </c>
      <c r="S333" s="7">
        <f t="shared" ca="1" si="96"/>
        <v>316382.39868988295</v>
      </c>
      <c r="T333" s="7">
        <f t="shared" ca="1" si="97"/>
        <v>287598.00238896551</v>
      </c>
      <c r="U333" s="7">
        <f t="shared" ca="1" si="98"/>
        <v>28784.396300917433</v>
      </c>
      <c r="X333" s="1"/>
      <c r="Y333" s="2"/>
      <c r="Z333" s="2"/>
      <c r="AA333" s="2"/>
      <c r="AB333" s="2"/>
      <c r="AC333" s="2"/>
      <c r="AD333" s="2"/>
      <c r="AE333" s="2">
        <f ca="1">IF(Table2[[#This Row],[Gender]]="Male",1,0)</f>
        <v>1</v>
      </c>
      <c r="AF333" s="2">
        <f ca="1">IF(Table2[[#This Row],[Gender]]="Female",1,0)</f>
        <v>0</v>
      </c>
      <c r="AG333" s="2"/>
      <c r="AH333" s="2"/>
      <c r="AI333" s="3"/>
      <c r="AK333" s="1">
        <f ca="1">IF(Table2[[#This Row],[Field of Work]]="Teaching",1,0)</f>
        <v>0</v>
      </c>
      <c r="AL333" s="2">
        <f ca="1">IF(Table2[[#This Row],[Field of Work]]="Agriculture",1,0)</f>
        <v>1</v>
      </c>
      <c r="AM333" s="2">
        <f ca="1">IF(Table2[[#This Row],[Field of Work]]="IT",1,0)</f>
        <v>0</v>
      </c>
      <c r="AN333" s="2">
        <f ca="1">IF(Table2[[#This Row],[Field of Work]]="Construction",1,0)</f>
        <v>0</v>
      </c>
      <c r="AO333" s="2">
        <f ca="1">IF(Table2[[#This Row],[Field of Work]]="Health",1,0)</f>
        <v>0</v>
      </c>
      <c r="AP333" s="2">
        <f ca="1">IF(Table2[[#This Row],[Field of Work]]="General work",1,0)</f>
        <v>0</v>
      </c>
      <c r="AQ333" s="2"/>
      <c r="AR333" s="2"/>
      <c r="AS333" s="2"/>
      <c r="AT333" s="2"/>
      <c r="AU333" s="2"/>
      <c r="AV333" s="3"/>
      <c r="AW333" s="10">
        <f ca="1">IF(Table2[[#This Row],[Residence]]="East Legon",1,0)</f>
        <v>1</v>
      </c>
      <c r="AX333" s="8">
        <f ca="1">IF(Table2[[#This Row],[Residence]]="Trasaco",1,0)</f>
        <v>0</v>
      </c>
      <c r="AY333" s="2">
        <f ca="1">IF(Table2[[#This Row],[Residence]]="North Legon",1,0)</f>
        <v>0</v>
      </c>
      <c r="AZ333" s="2">
        <f ca="1">IF(Table2[[#This Row],[Residence]]="Tema",1,0)</f>
        <v>0</v>
      </c>
      <c r="BA333" s="2">
        <f ca="1">IF(Table2[[#This Row],[Residence]]="Spintex",1,0)</f>
        <v>0</v>
      </c>
      <c r="BB333" s="2">
        <f ca="1">IF(Table2[[#This Row],[Residence]]="Airport Hills",1,0)</f>
        <v>0</v>
      </c>
      <c r="BC333" s="2">
        <f ca="1">IF(Table2[[#This Row],[Residence]]="Oyarifa",1,0)</f>
        <v>0</v>
      </c>
      <c r="BD333" s="2">
        <f ca="1">IF(Table2[[#This Row],[Residence]]="Prampram",1,0)</f>
        <v>0</v>
      </c>
      <c r="BE333" s="2">
        <f ca="1">IF(Table2[[#This Row],[Residence]]="Tse-Addo",1,0)</f>
        <v>0</v>
      </c>
      <c r="BF333" s="2">
        <f ca="1">IF(Table2[[#This Row],[Residence]]="Osu",1,0)</f>
        <v>0</v>
      </c>
      <c r="BG333" s="2"/>
      <c r="BH333" s="2"/>
      <c r="BI333" s="2"/>
      <c r="BJ333" s="2"/>
      <c r="BK333" s="2"/>
      <c r="BL333" s="2"/>
      <c r="BM333" s="2"/>
      <c r="BN333" s="2"/>
      <c r="BO333" s="2"/>
      <c r="BP333" s="3"/>
      <c r="BR333" s="20">
        <f ca="1">Table2[[#This Row],[Cars Value]]/Table2[[#This Row],[Cars]]</f>
        <v>23279.869794642342</v>
      </c>
      <c r="BS333" s="3"/>
      <c r="BT333" s="1">
        <f ca="1">IF(Table2[[#This Row],[Value of Debts]]&gt;$BU$6,1,0)</f>
        <v>1</v>
      </c>
      <c r="BU333" s="2"/>
      <c r="BV333" s="2"/>
      <c r="BW333" s="3"/>
    </row>
    <row r="334" spans="1:75" x14ac:dyDescent="0.25">
      <c r="A334">
        <f t="shared" ca="1" si="101"/>
        <v>1</v>
      </c>
      <c r="B334" t="str">
        <f t="shared" ca="1" si="102"/>
        <v>Male</v>
      </c>
      <c r="C334">
        <f t="shared" ca="1" si="103"/>
        <v>26</v>
      </c>
      <c r="D334">
        <f t="shared" ca="1" si="104"/>
        <v>3</v>
      </c>
      <c r="E334" t="str">
        <f ca="1">_xll.XLOOKUP(D334,$Y$8:$Y$13,$Z$8:$Z$13)</f>
        <v>Teaching</v>
      </c>
      <c r="F334">
        <f t="shared" ca="1" si="105"/>
        <v>4</v>
      </c>
      <c r="G334" t="str">
        <f ca="1">_xll.XLOOKUP(F334,$AA$8:$AA$12,$AB$8:$AB$12)</f>
        <v>Techical</v>
      </c>
      <c r="H334">
        <f t="shared" ca="1" si="99"/>
        <v>0</v>
      </c>
      <c r="I334">
        <f t="shared" ca="1" si="100"/>
        <v>3</v>
      </c>
      <c r="J334">
        <f t="shared" ca="1" si="106"/>
        <v>62131</v>
      </c>
      <c r="K334">
        <f t="shared" ca="1" si="107"/>
        <v>8</v>
      </c>
      <c r="L334" t="str">
        <f ca="1">_xll.XLOOKUP(K334,$AC$8:$AC$17,$AD$8:$AD$17)</f>
        <v>Oyarifa</v>
      </c>
      <c r="M334">
        <f t="shared" ref="M334:M397" ca="1" si="110">J334*RANDBETWEEN(3,6)</f>
        <v>248524</v>
      </c>
      <c r="N334" s="7">
        <f t="shared" ca="1" si="108"/>
        <v>196792.33248168541</v>
      </c>
      <c r="O334" s="7">
        <f t="shared" ref="O334:O397" ca="1" si="111">I334*RAND()*J334</f>
        <v>7946.8882109041251</v>
      </c>
      <c r="P334">
        <f t="shared" ca="1" si="109"/>
        <v>2220</v>
      </c>
      <c r="Q334" s="7">
        <f t="shared" ref="Q334:Q397" ca="1" si="112">RAND()*J334*2</f>
        <v>44952.779708755254</v>
      </c>
      <c r="R334">
        <f t="shared" ref="R334:R397" ca="1" si="113">RAND()*J334*1.5</f>
        <v>49795.344816196673</v>
      </c>
      <c r="S334" s="7">
        <f t="shared" ref="S334:S397" ca="1" si="114">M334+O334+R334</f>
        <v>306266.2330271008</v>
      </c>
      <c r="T334" s="7">
        <f t="shared" ref="T334:T397" ca="1" si="115">N334+P334+Q334</f>
        <v>243965.11219044068</v>
      </c>
      <c r="U334" s="7">
        <f t="shared" ref="U334:U397" ca="1" si="116">S334-T334</f>
        <v>62301.12083666012</v>
      </c>
      <c r="X334" s="1"/>
      <c r="Y334" s="2"/>
      <c r="Z334" s="2"/>
      <c r="AA334" s="2"/>
      <c r="AB334" s="2"/>
      <c r="AC334" s="2"/>
      <c r="AD334" s="2"/>
      <c r="AE334" s="2">
        <f ca="1">IF(Table2[[#This Row],[Gender]]="Male",1,0)</f>
        <v>1</v>
      </c>
      <c r="AF334" s="2">
        <f ca="1">IF(Table2[[#This Row],[Gender]]="Female",1,0)</f>
        <v>0</v>
      </c>
      <c r="AG334" s="2"/>
      <c r="AH334" s="2"/>
      <c r="AI334" s="3"/>
      <c r="AK334" s="1">
        <f ca="1">IF(Table2[[#This Row],[Field of Work]]="Teaching",1,0)</f>
        <v>1</v>
      </c>
      <c r="AL334" s="2">
        <f ca="1">IF(Table2[[#This Row],[Field of Work]]="Agriculture",1,0)</f>
        <v>0</v>
      </c>
      <c r="AM334" s="2">
        <f ca="1">IF(Table2[[#This Row],[Field of Work]]="IT",1,0)</f>
        <v>0</v>
      </c>
      <c r="AN334" s="2">
        <f ca="1">IF(Table2[[#This Row],[Field of Work]]="Construction",1,0)</f>
        <v>0</v>
      </c>
      <c r="AO334" s="2">
        <f ca="1">IF(Table2[[#This Row],[Field of Work]]="Health",1,0)</f>
        <v>0</v>
      </c>
      <c r="AP334" s="2">
        <f ca="1">IF(Table2[[#This Row],[Field of Work]]="General work",1,0)</f>
        <v>0</v>
      </c>
      <c r="AQ334" s="2"/>
      <c r="AR334" s="2"/>
      <c r="AS334" s="2"/>
      <c r="AT334" s="2"/>
      <c r="AU334" s="2"/>
      <c r="AV334" s="3"/>
      <c r="AW334" s="10">
        <f ca="1">IF(Table2[[#This Row],[Residence]]="East Legon",1,0)</f>
        <v>0</v>
      </c>
      <c r="AX334" s="8">
        <f ca="1">IF(Table2[[#This Row],[Residence]]="Trasaco",1,0)</f>
        <v>0</v>
      </c>
      <c r="AY334" s="2">
        <f ca="1">IF(Table2[[#This Row],[Residence]]="North Legon",1,0)</f>
        <v>0</v>
      </c>
      <c r="AZ334" s="2">
        <f ca="1">IF(Table2[[#This Row],[Residence]]="Tema",1,0)</f>
        <v>0</v>
      </c>
      <c r="BA334" s="2">
        <f ca="1">IF(Table2[[#This Row],[Residence]]="Spintex",1,0)</f>
        <v>0</v>
      </c>
      <c r="BB334" s="2">
        <f ca="1">IF(Table2[[#This Row],[Residence]]="Airport Hills",1,0)</f>
        <v>0</v>
      </c>
      <c r="BC334" s="2">
        <f ca="1">IF(Table2[[#This Row],[Residence]]="Oyarifa",1,0)</f>
        <v>1</v>
      </c>
      <c r="BD334" s="2">
        <f ca="1">IF(Table2[[#This Row],[Residence]]="Prampram",1,0)</f>
        <v>0</v>
      </c>
      <c r="BE334" s="2">
        <f ca="1">IF(Table2[[#This Row],[Residence]]="Tse-Addo",1,0)</f>
        <v>0</v>
      </c>
      <c r="BF334" s="2">
        <f ca="1">IF(Table2[[#This Row],[Residence]]="Osu",1,0)</f>
        <v>0</v>
      </c>
      <c r="BG334" s="2"/>
      <c r="BH334" s="2"/>
      <c r="BI334" s="2"/>
      <c r="BJ334" s="2"/>
      <c r="BK334" s="2"/>
      <c r="BL334" s="2"/>
      <c r="BM334" s="2"/>
      <c r="BN334" s="2"/>
      <c r="BO334" s="2"/>
      <c r="BP334" s="3"/>
      <c r="BR334" s="20">
        <f ca="1">Table2[[#This Row],[Cars Value]]/Table2[[#This Row],[Cars]]</f>
        <v>2648.9627369680416</v>
      </c>
      <c r="BS334" s="3"/>
      <c r="BT334" s="1">
        <f ca="1">IF(Table2[[#This Row],[Value of Debts]]&gt;$BU$6,1,0)</f>
        <v>1</v>
      </c>
      <c r="BU334" s="2"/>
      <c r="BV334" s="2"/>
      <c r="BW334" s="3"/>
    </row>
    <row r="335" spans="1:75" x14ac:dyDescent="0.25">
      <c r="A335">
        <f t="shared" ca="1" si="101"/>
        <v>2</v>
      </c>
      <c r="B335" t="str">
        <f t="shared" ca="1" si="102"/>
        <v>Female</v>
      </c>
      <c r="C335">
        <f t="shared" ca="1" si="103"/>
        <v>28</v>
      </c>
      <c r="D335">
        <f t="shared" ca="1" si="104"/>
        <v>4</v>
      </c>
      <c r="E335" t="str">
        <f ca="1">_xll.XLOOKUP(D335,$Y$8:$Y$13,$Z$8:$Z$13)</f>
        <v>IT</v>
      </c>
      <c r="F335">
        <f t="shared" ca="1" si="105"/>
        <v>1</v>
      </c>
      <c r="G335" t="str">
        <f ca="1">_xll.XLOOKUP(F335,$AA$8:$AA$12,$AB$8:$AB$12)</f>
        <v>Highschool</v>
      </c>
      <c r="H335">
        <f t="shared" ca="1" si="99"/>
        <v>2</v>
      </c>
      <c r="I335">
        <f t="shared" ca="1" si="100"/>
        <v>1</v>
      </c>
      <c r="J335">
        <f t="shared" ca="1" si="106"/>
        <v>80337</v>
      </c>
      <c r="K335">
        <f t="shared" ca="1" si="107"/>
        <v>2</v>
      </c>
      <c r="L335" t="str">
        <f ca="1">_xll.XLOOKUP(K335,$AC$8:$AC$17,$AD$8:$AD$17)</f>
        <v>Trasaco</v>
      </c>
      <c r="M335">
        <f t="shared" ca="1" si="110"/>
        <v>482022</v>
      </c>
      <c r="N335" s="7">
        <f t="shared" ca="1" si="108"/>
        <v>459361.43708734511</v>
      </c>
      <c r="O335" s="7">
        <f t="shared" ca="1" si="111"/>
        <v>42596.277092099168</v>
      </c>
      <c r="P335">
        <f t="shared" ca="1" si="109"/>
        <v>6282</v>
      </c>
      <c r="Q335" s="7">
        <f t="shared" ca="1" si="112"/>
        <v>72968.11401596581</v>
      </c>
      <c r="R335">
        <f t="shared" ca="1" si="113"/>
        <v>5952.3635560675093</v>
      </c>
      <c r="S335" s="7">
        <f t="shared" ca="1" si="114"/>
        <v>530570.64064816665</v>
      </c>
      <c r="T335" s="7">
        <f t="shared" ca="1" si="115"/>
        <v>538611.55110331089</v>
      </c>
      <c r="U335" s="7">
        <f t="shared" ca="1" si="116"/>
        <v>-8040.9104551442433</v>
      </c>
      <c r="X335" s="1"/>
      <c r="Y335" s="2"/>
      <c r="Z335" s="2"/>
      <c r="AA335" s="2"/>
      <c r="AB335" s="2"/>
      <c r="AC335" s="2"/>
      <c r="AD335" s="2"/>
      <c r="AE335" s="2">
        <f ca="1">IF(Table2[[#This Row],[Gender]]="Male",1,0)</f>
        <v>0</v>
      </c>
      <c r="AF335" s="2">
        <f ca="1">IF(Table2[[#This Row],[Gender]]="Female",1,0)</f>
        <v>1</v>
      </c>
      <c r="AG335" s="2"/>
      <c r="AH335" s="2"/>
      <c r="AI335" s="3"/>
      <c r="AK335" s="1">
        <f ca="1">IF(Table2[[#This Row],[Field of Work]]="Teaching",1,0)</f>
        <v>0</v>
      </c>
      <c r="AL335" s="2">
        <f ca="1">IF(Table2[[#This Row],[Field of Work]]="Agriculture",1,0)</f>
        <v>0</v>
      </c>
      <c r="AM335" s="2">
        <f ca="1">IF(Table2[[#This Row],[Field of Work]]="IT",1,0)</f>
        <v>1</v>
      </c>
      <c r="AN335" s="2">
        <f ca="1">IF(Table2[[#This Row],[Field of Work]]="Construction",1,0)</f>
        <v>0</v>
      </c>
      <c r="AO335" s="2">
        <f ca="1">IF(Table2[[#This Row],[Field of Work]]="Health",1,0)</f>
        <v>0</v>
      </c>
      <c r="AP335" s="2">
        <f ca="1">IF(Table2[[#This Row],[Field of Work]]="General work",1,0)</f>
        <v>0</v>
      </c>
      <c r="AQ335" s="2"/>
      <c r="AR335" s="2"/>
      <c r="AS335" s="2"/>
      <c r="AT335" s="2"/>
      <c r="AU335" s="2"/>
      <c r="AV335" s="3"/>
      <c r="AW335" s="10">
        <f ca="1">IF(Table2[[#This Row],[Residence]]="East Legon",1,0)</f>
        <v>0</v>
      </c>
      <c r="AX335" s="8">
        <f ca="1">IF(Table2[[#This Row],[Residence]]="Trasaco",1,0)</f>
        <v>1</v>
      </c>
      <c r="AY335" s="2">
        <f ca="1">IF(Table2[[#This Row],[Residence]]="North Legon",1,0)</f>
        <v>0</v>
      </c>
      <c r="AZ335" s="2">
        <f ca="1">IF(Table2[[#This Row],[Residence]]="Tema",1,0)</f>
        <v>0</v>
      </c>
      <c r="BA335" s="2">
        <f ca="1">IF(Table2[[#This Row],[Residence]]="Spintex",1,0)</f>
        <v>0</v>
      </c>
      <c r="BB335" s="2">
        <f ca="1">IF(Table2[[#This Row],[Residence]]="Airport Hills",1,0)</f>
        <v>0</v>
      </c>
      <c r="BC335" s="2">
        <f ca="1">IF(Table2[[#This Row],[Residence]]="Oyarifa",1,0)</f>
        <v>0</v>
      </c>
      <c r="BD335" s="2">
        <f ca="1">IF(Table2[[#This Row],[Residence]]="Prampram",1,0)</f>
        <v>0</v>
      </c>
      <c r="BE335" s="2">
        <f ca="1">IF(Table2[[#This Row],[Residence]]="Tse-Addo",1,0)</f>
        <v>0</v>
      </c>
      <c r="BF335" s="2">
        <f ca="1">IF(Table2[[#This Row],[Residence]]="Osu",1,0)</f>
        <v>0</v>
      </c>
      <c r="BG335" s="2"/>
      <c r="BH335" s="2"/>
      <c r="BI335" s="2"/>
      <c r="BJ335" s="2"/>
      <c r="BK335" s="2"/>
      <c r="BL335" s="2"/>
      <c r="BM335" s="2"/>
      <c r="BN335" s="2"/>
      <c r="BO335" s="2"/>
      <c r="BP335" s="3"/>
      <c r="BR335" s="20">
        <f ca="1">Table2[[#This Row],[Cars Value]]/Table2[[#This Row],[Cars]]</f>
        <v>42596.277092099168</v>
      </c>
      <c r="BS335" s="3"/>
      <c r="BT335" s="1">
        <f ca="1">IF(Table2[[#This Row],[Value of Debts]]&gt;$BU$6,1,0)</f>
        <v>1</v>
      </c>
      <c r="BU335" s="2"/>
      <c r="BV335" s="2"/>
      <c r="BW335" s="3"/>
    </row>
    <row r="336" spans="1:75" x14ac:dyDescent="0.25">
      <c r="A336">
        <f t="shared" ca="1" si="101"/>
        <v>2</v>
      </c>
      <c r="B336" t="str">
        <f t="shared" ca="1" si="102"/>
        <v>Female</v>
      </c>
      <c r="C336">
        <f t="shared" ca="1" si="103"/>
        <v>36</v>
      </c>
      <c r="D336">
        <f t="shared" ca="1" si="104"/>
        <v>4</v>
      </c>
      <c r="E336" t="str">
        <f ca="1">_xll.XLOOKUP(D336,$Y$8:$Y$13,$Z$8:$Z$13)</f>
        <v>IT</v>
      </c>
      <c r="F336">
        <f t="shared" ca="1" si="105"/>
        <v>3</v>
      </c>
      <c r="G336" t="str">
        <f ca="1">_xll.XLOOKUP(F336,$AA$8:$AA$12,$AB$8:$AB$12)</f>
        <v>University</v>
      </c>
      <c r="H336">
        <f t="shared" ca="1" si="99"/>
        <v>4</v>
      </c>
      <c r="I336">
        <f t="shared" ca="1" si="100"/>
        <v>2</v>
      </c>
      <c r="J336">
        <f t="shared" ca="1" si="106"/>
        <v>68858</v>
      </c>
      <c r="K336">
        <f t="shared" ca="1" si="107"/>
        <v>1</v>
      </c>
      <c r="L336" t="str">
        <f ca="1">_xll.XLOOKUP(K336,$AC$8:$AC$17,$AD$8:$AD$17)</f>
        <v>East Legon</v>
      </c>
      <c r="M336">
        <f t="shared" ca="1" si="110"/>
        <v>413148</v>
      </c>
      <c r="N336" s="7">
        <f t="shared" ca="1" si="108"/>
        <v>51734.136045656407</v>
      </c>
      <c r="O336" s="7">
        <f t="shared" ca="1" si="111"/>
        <v>105518.94908212568</v>
      </c>
      <c r="P336">
        <f t="shared" ca="1" si="109"/>
        <v>25490</v>
      </c>
      <c r="Q336" s="7">
        <f t="shared" ca="1" si="112"/>
        <v>52514.792713826049</v>
      </c>
      <c r="R336">
        <f t="shared" ca="1" si="113"/>
        <v>62757.258980710358</v>
      </c>
      <c r="S336" s="7">
        <f t="shared" ca="1" si="114"/>
        <v>581424.20806283609</v>
      </c>
      <c r="T336" s="7">
        <f t="shared" ca="1" si="115"/>
        <v>129738.92875948246</v>
      </c>
      <c r="U336" s="7">
        <f t="shared" ca="1" si="116"/>
        <v>451685.27930335363</v>
      </c>
      <c r="X336" s="1"/>
      <c r="Y336" s="2"/>
      <c r="Z336" s="2"/>
      <c r="AA336" s="2"/>
      <c r="AB336" s="2"/>
      <c r="AC336" s="2"/>
      <c r="AD336" s="2"/>
      <c r="AE336" s="2">
        <f ca="1">IF(Table2[[#This Row],[Gender]]="Male",1,0)</f>
        <v>0</v>
      </c>
      <c r="AF336" s="2">
        <f ca="1">IF(Table2[[#This Row],[Gender]]="Female",1,0)</f>
        <v>1</v>
      </c>
      <c r="AG336" s="2"/>
      <c r="AH336" s="2"/>
      <c r="AI336" s="3"/>
      <c r="AK336" s="1">
        <f ca="1">IF(Table2[[#This Row],[Field of Work]]="Teaching",1,0)</f>
        <v>0</v>
      </c>
      <c r="AL336" s="2">
        <f ca="1">IF(Table2[[#This Row],[Field of Work]]="Agriculture",1,0)</f>
        <v>0</v>
      </c>
      <c r="AM336" s="2">
        <f ca="1">IF(Table2[[#This Row],[Field of Work]]="IT",1,0)</f>
        <v>1</v>
      </c>
      <c r="AN336" s="2">
        <f ca="1">IF(Table2[[#This Row],[Field of Work]]="Construction",1,0)</f>
        <v>0</v>
      </c>
      <c r="AO336" s="2">
        <f ca="1">IF(Table2[[#This Row],[Field of Work]]="Health",1,0)</f>
        <v>0</v>
      </c>
      <c r="AP336" s="2">
        <f ca="1">IF(Table2[[#This Row],[Field of Work]]="General work",1,0)</f>
        <v>0</v>
      </c>
      <c r="AQ336" s="2"/>
      <c r="AR336" s="2"/>
      <c r="AS336" s="2"/>
      <c r="AT336" s="2"/>
      <c r="AU336" s="2"/>
      <c r="AV336" s="3"/>
      <c r="AW336" s="10">
        <f ca="1">IF(Table2[[#This Row],[Residence]]="East Legon",1,0)</f>
        <v>1</v>
      </c>
      <c r="AX336" s="8">
        <f ca="1">IF(Table2[[#This Row],[Residence]]="Trasaco",1,0)</f>
        <v>0</v>
      </c>
      <c r="AY336" s="2">
        <f ca="1">IF(Table2[[#This Row],[Residence]]="North Legon",1,0)</f>
        <v>0</v>
      </c>
      <c r="AZ336" s="2">
        <f ca="1">IF(Table2[[#This Row],[Residence]]="Tema",1,0)</f>
        <v>0</v>
      </c>
      <c r="BA336" s="2">
        <f ca="1">IF(Table2[[#This Row],[Residence]]="Spintex",1,0)</f>
        <v>0</v>
      </c>
      <c r="BB336" s="2">
        <f ca="1">IF(Table2[[#This Row],[Residence]]="Airport Hills",1,0)</f>
        <v>0</v>
      </c>
      <c r="BC336" s="2">
        <f ca="1">IF(Table2[[#This Row],[Residence]]="Oyarifa",1,0)</f>
        <v>0</v>
      </c>
      <c r="BD336" s="2">
        <f ca="1">IF(Table2[[#This Row],[Residence]]="Prampram",1,0)</f>
        <v>0</v>
      </c>
      <c r="BE336" s="2">
        <f ca="1">IF(Table2[[#This Row],[Residence]]="Tse-Addo",1,0)</f>
        <v>0</v>
      </c>
      <c r="BF336" s="2">
        <f ca="1">IF(Table2[[#This Row],[Residence]]="Osu",1,0)</f>
        <v>0</v>
      </c>
      <c r="BG336" s="2"/>
      <c r="BH336" s="2"/>
      <c r="BI336" s="2"/>
      <c r="BJ336" s="2"/>
      <c r="BK336" s="2"/>
      <c r="BL336" s="2"/>
      <c r="BM336" s="2"/>
      <c r="BN336" s="2"/>
      <c r="BO336" s="2"/>
      <c r="BP336" s="3"/>
      <c r="BR336" s="20">
        <f ca="1">Table2[[#This Row],[Cars Value]]/Table2[[#This Row],[Cars]]</f>
        <v>52759.474541062838</v>
      </c>
      <c r="BS336" s="3"/>
      <c r="BT336" s="1">
        <f ca="1">IF(Table2[[#This Row],[Value of Debts]]&gt;$BU$6,1,0)</f>
        <v>1</v>
      </c>
      <c r="BU336" s="2"/>
      <c r="BV336" s="2"/>
      <c r="BW336" s="3"/>
    </row>
    <row r="337" spans="1:75" x14ac:dyDescent="0.25">
      <c r="A337">
        <f t="shared" ca="1" si="101"/>
        <v>2</v>
      </c>
      <c r="B337" t="str">
        <f t="shared" ca="1" si="102"/>
        <v>Female</v>
      </c>
      <c r="C337">
        <f t="shared" ca="1" si="103"/>
        <v>32</v>
      </c>
      <c r="D337">
        <f t="shared" ca="1" si="104"/>
        <v>2</v>
      </c>
      <c r="E337" t="str">
        <f ca="1">_xll.XLOOKUP(D337,$Y$8:$Y$13,$Z$8:$Z$13)</f>
        <v>Construction</v>
      </c>
      <c r="F337">
        <f t="shared" ca="1" si="105"/>
        <v>4</v>
      </c>
      <c r="G337" t="str">
        <f ca="1">_xll.XLOOKUP(F337,$AA$8:$AA$12,$AB$8:$AB$12)</f>
        <v>Techical</v>
      </c>
      <c r="H337">
        <f t="shared" ca="1" si="99"/>
        <v>2</v>
      </c>
      <c r="I337">
        <f t="shared" ca="1" si="100"/>
        <v>2</v>
      </c>
      <c r="J337">
        <f t="shared" ca="1" si="106"/>
        <v>40823</v>
      </c>
      <c r="K337">
        <f t="shared" ca="1" si="107"/>
        <v>7</v>
      </c>
      <c r="L337" t="str">
        <f ca="1">_xll.XLOOKUP(K337,$AC$8:$AC$17,$AD$8:$AD$17)</f>
        <v>Tema</v>
      </c>
      <c r="M337">
        <f t="shared" ca="1" si="110"/>
        <v>244938</v>
      </c>
      <c r="N337" s="7">
        <f t="shared" ca="1" si="108"/>
        <v>240693.89397452594</v>
      </c>
      <c r="O337" s="7">
        <f t="shared" ca="1" si="111"/>
        <v>47326.416125057665</v>
      </c>
      <c r="P337">
        <f t="shared" ca="1" si="109"/>
        <v>19176</v>
      </c>
      <c r="Q337" s="7">
        <f t="shared" ca="1" si="112"/>
        <v>39601.624602345619</v>
      </c>
      <c r="R337">
        <f t="shared" ca="1" si="113"/>
        <v>21826.732699767799</v>
      </c>
      <c r="S337" s="7">
        <f t="shared" ca="1" si="114"/>
        <v>314091.14882482548</v>
      </c>
      <c r="T337" s="7">
        <f t="shared" ca="1" si="115"/>
        <v>299471.51857687155</v>
      </c>
      <c r="U337" s="7">
        <f t="shared" ca="1" si="116"/>
        <v>14619.63024795393</v>
      </c>
      <c r="X337" s="1"/>
      <c r="Y337" s="2"/>
      <c r="Z337" s="2"/>
      <c r="AA337" s="2"/>
      <c r="AB337" s="2"/>
      <c r="AC337" s="2"/>
      <c r="AD337" s="2"/>
      <c r="AE337" s="2">
        <f ca="1">IF(Table2[[#This Row],[Gender]]="Male",1,0)</f>
        <v>0</v>
      </c>
      <c r="AF337" s="2">
        <f ca="1">IF(Table2[[#This Row],[Gender]]="Female",1,0)</f>
        <v>1</v>
      </c>
      <c r="AG337" s="2"/>
      <c r="AH337" s="2"/>
      <c r="AI337" s="3"/>
      <c r="AK337" s="1">
        <f ca="1">IF(Table2[[#This Row],[Field of Work]]="Teaching",1,0)</f>
        <v>0</v>
      </c>
      <c r="AL337" s="2">
        <f ca="1">IF(Table2[[#This Row],[Field of Work]]="Agriculture",1,0)</f>
        <v>0</v>
      </c>
      <c r="AM337" s="2">
        <f ca="1">IF(Table2[[#This Row],[Field of Work]]="IT",1,0)</f>
        <v>0</v>
      </c>
      <c r="AN337" s="2">
        <f ca="1">IF(Table2[[#This Row],[Field of Work]]="Construction",1,0)</f>
        <v>1</v>
      </c>
      <c r="AO337" s="2">
        <f ca="1">IF(Table2[[#This Row],[Field of Work]]="Health",1,0)</f>
        <v>0</v>
      </c>
      <c r="AP337" s="2">
        <f ca="1">IF(Table2[[#This Row],[Field of Work]]="General work",1,0)</f>
        <v>0</v>
      </c>
      <c r="AQ337" s="2"/>
      <c r="AR337" s="2"/>
      <c r="AS337" s="2"/>
      <c r="AT337" s="2"/>
      <c r="AU337" s="2"/>
      <c r="AV337" s="3"/>
      <c r="AW337" s="10">
        <f ca="1">IF(Table2[[#This Row],[Residence]]="East Legon",1,0)</f>
        <v>0</v>
      </c>
      <c r="AX337" s="8">
        <f ca="1">IF(Table2[[#This Row],[Residence]]="Trasaco",1,0)</f>
        <v>0</v>
      </c>
      <c r="AY337" s="2">
        <f ca="1">IF(Table2[[#This Row],[Residence]]="North Legon",1,0)</f>
        <v>0</v>
      </c>
      <c r="AZ337" s="2">
        <f ca="1">IF(Table2[[#This Row],[Residence]]="Tema",1,0)</f>
        <v>1</v>
      </c>
      <c r="BA337" s="2">
        <f ca="1">IF(Table2[[#This Row],[Residence]]="Spintex",1,0)</f>
        <v>0</v>
      </c>
      <c r="BB337" s="2">
        <f ca="1">IF(Table2[[#This Row],[Residence]]="Airport Hills",1,0)</f>
        <v>0</v>
      </c>
      <c r="BC337" s="2">
        <f ca="1">IF(Table2[[#This Row],[Residence]]="Oyarifa",1,0)</f>
        <v>0</v>
      </c>
      <c r="BD337" s="2">
        <f ca="1">IF(Table2[[#This Row],[Residence]]="Prampram",1,0)</f>
        <v>0</v>
      </c>
      <c r="BE337" s="2">
        <f ca="1">IF(Table2[[#This Row],[Residence]]="Tse-Addo",1,0)</f>
        <v>0</v>
      </c>
      <c r="BF337" s="2">
        <f ca="1">IF(Table2[[#This Row],[Residence]]="Osu",1,0)</f>
        <v>0</v>
      </c>
      <c r="BG337" s="2"/>
      <c r="BH337" s="2"/>
      <c r="BI337" s="2"/>
      <c r="BJ337" s="2"/>
      <c r="BK337" s="2"/>
      <c r="BL337" s="2"/>
      <c r="BM337" s="2"/>
      <c r="BN337" s="2"/>
      <c r="BO337" s="2"/>
      <c r="BP337" s="3"/>
      <c r="BR337" s="20">
        <f ca="1">Table2[[#This Row],[Cars Value]]/Table2[[#This Row],[Cars]]</f>
        <v>23663.208062528833</v>
      </c>
      <c r="BS337" s="3"/>
      <c r="BT337" s="1">
        <f ca="1">IF(Table2[[#This Row],[Value of Debts]]&gt;$BU$6,1,0)</f>
        <v>1</v>
      </c>
      <c r="BU337" s="2"/>
      <c r="BV337" s="2"/>
      <c r="BW337" s="3"/>
    </row>
    <row r="338" spans="1:75" x14ac:dyDescent="0.25">
      <c r="A338">
        <f t="shared" ca="1" si="101"/>
        <v>1</v>
      </c>
      <c r="B338" t="str">
        <f t="shared" ca="1" si="102"/>
        <v>Male</v>
      </c>
      <c r="C338">
        <f t="shared" ca="1" si="103"/>
        <v>41</v>
      </c>
      <c r="D338">
        <f t="shared" ca="1" si="104"/>
        <v>5</v>
      </c>
      <c r="E338" t="str">
        <f ca="1">_xll.XLOOKUP(D338,$Y$8:$Y$13,$Z$8:$Z$13)</f>
        <v>General work</v>
      </c>
      <c r="F338">
        <f t="shared" ca="1" si="105"/>
        <v>2</v>
      </c>
      <c r="G338" t="str">
        <f ca="1">_xll.XLOOKUP(F338,$AA$8:$AA$12,$AB$8:$AB$12)</f>
        <v>College</v>
      </c>
      <c r="H338">
        <f t="shared" ca="1" si="99"/>
        <v>4</v>
      </c>
      <c r="I338">
        <f t="shared" ca="1" si="100"/>
        <v>2</v>
      </c>
      <c r="J338">
        <f t="shared" ca="1" si="106"/>
        <v>89728</v>
      </c>
      <c r="K338">
        <f t="shared" ca="1" si="107"/>
        <v>9</v>
      </c>
      <c r="L338" t="str">
        <f ca="1">_xll.XLOOKUP(K338,$AC$8:$AC$17,$AD$8:$AD$17)</f>
        <v>Prampram</v>
      </c>
      <c r="M338">
        <f t="shared" ca="1" si="110"/>
        <v>538368</v>
      </c>
      <c r="N338" s="7">
        <f t="shared" ca="1" si="108"/>
        <v>301800.22028551123</v>
      </c>
      <c r="O338" s="7">
        <f t="shared" ca="1" si="111"/>
        <v>20921.2281023012</v>
      </c>
      <c r="P338">
        <f t="shared" ca="1" si="109"/>
        <v>8642</v>
      </c>
      <c r="Q338" s="7">
        <f t="shared" ca="1" si="112"/>
        <v>128970.25190048535</v>
      </c>
      <c r="R338">
        <f t="shared" ca="1" si="113"/>
        <v>84138.047979522235</v>
      </c>
      <c r="S338" s="7">
        <f t="shared" ca="1" si="114"/>
        <v>643427.27608182351</v>
      </c>
      <c r="T338" s="7">
        <f t="shared" ca="1" si="115"/>
        <v>439412.47218599659</v>
      </c>
      <c r="U338" s="7">
        <f t="shared" ca="1" si="116"/>
        <v>204014.80389582692</v>
      </c>
      <c r="X338" s="1"/>
      <c r="Y338" s="2"/>
      <c r="Z338" s="2"/>
      <c r="AA338" s="2"/>
      <c r="AB338" s="2"/>
      <c r="AC338" s="2"/>
      <c r="AD338" s="2"/>
      <c r="AE338" s="2">
        <f ca="1">IF(Table2[[#This Row],[Gender]]="Male",1,0)</f>
        <v>1</v>
      </c>
      <c r="AF338" s="2">
        <f ca="1">IF(Table2[[#This Row],[Gender]]="Female",1,0)</f>
        <v>0</v>
      </c>
      <c r="AG338" s="2"/>
      <c r="AH338" s="2"/>
      <c r="AI338" s="3"/>
      <c r="AK338" s="1">
        <f ca="1">IF(Table2[[#This Row],[Field of Work]]="Teaching",1,0)</f>
        <v>0</v>
      </c>
      <c r="AL338" s="2">
        <f ca="1">IF(Table2[[#This Row],[Field of Work]]="Agriculture",1,0)</f>
        <v>0</v>
      </c>
      <c r="AM338" s="2">
        <f ca="1">IF(Table2[[#This Row],[Field of Work]]="IT",1,0)</f>
        <v>0</v>
      </c>
      <c r="AN338" s="2">
        <f ca="1">IF(Table2[[#This Row],[Field of Work]]="Construction",1,0)</f>
        <v>0</v>
      </c>
      <c r="AO338" s="2">
        <f ca="1">IF(Table2[[#This Row],[Field of Work]]="Health",1,0)</f>
        <v>0</v>
      </c>
      <c r="AP338" s="2">
        <f ca="1">IF(Table2[[#This Row],[Field of Work]]="General work",1,0)</f>
        <v>1</v>
      </c>
      <c r="AQ338" s="2"/>
      <c r="AR338" s="2"/>
      <c r="AS338" s="2"/>
      <c r="AT338" s="2"/>
      <c r="AU338" s="2"/>
      <c r="AV338" s="3"/>
      <c r="AW338" s="10">
        <f ca="1">IF(Table2[[#This Row],[Residence]]="East Legon",1,0)</f>
        <v>0</v>
      </c>
      <c r="AX338" s="8">
        <f ca="1">IF(Table2[[#This Row],[Residence]]="Trasaco",1,0)</f>
        <v>0</v>
      </c>
      <c r="AY338" s="2">
        <f ca="1">IF(Table2[[#This Row],[Residence]]="North Legon",1,0)</f>
        <v>0</v>
      </c>
      <c r="AZ338" s="2">
        <f ca="1">IF(Table2[[#This Row],[Residence]]="Tema",1,0)</f>
        <v>0</v>
      </c>
      <c r="BA338" s="2">
        <f ca="1">IF(Table2[[#This Row],[Residence]]="Spintex",1,0)</f>
        <v>0</v>
      </c>
      <c r="BB338" s="2">
        <f ca="1">IF(Table2[[#This Row],[Residence]]="Airport Hills",1,0)</f>
        <v>0</v>
      </c>
      <c r="BC338" s="2">
        <f ca="1">IF(Table2[[#This Row],[Residence]]="Oyarifa",1,0)</f>
        <v>0</v>
      </c>
      <c r="BD338" s="2">
        <f ca="1">IF(Table2[[#This Row],[Residence]]="Prampram",1,0)</f>
        <v>1</v>
      </c>
      <c r="BE338" s="2">
        <f ca="1">IF(Table2[[#This Row],[Residence]]="Tse-Addo",1,0)</f>
        <v>0</v>
      </c>
      <c r="BF338" s="2">
        <f ca="1">IF(Table2[[#This Row],[Residence]]="Osu",1,0)</f>
        <v>0</v>
      </c>
      <c r="BG338" s="2"/>
      <c r="BH338" s="2"/>
      <c r="BI338" s="2"/>
      <c r="BJ338" s="2"/>
      <c r="BK338" s="2"/>
      <c r="BL338" s="2"/>
      <c r="BM338" s="2"/>
      <c r="BN338" s="2"/>
      <c r="BO338" s="2"/>
      <c r="BP338" s="3"/>
      <c r="BR338" s="20">
        <f ca="1">Table2[[#This Row],[Cars Value]]/Table2[[#This Row],[Cars]]</f>
        <v>10460.6140511506</v>
      </c>
      <c r="BS338" s="3"/>
      <c r="BT338" s="1">
        <f ca="1">IF(Table2[[#This Row],[Value of Debts]]&gt;$BU$6,1,0)</f>
        <v>1</v>
      </c>
      <c r="BU338" s="2"/>
      <c r="BV338" s="2"/>
      <c r="BW338" s="3"/>
    </row>
    <row r="339" spans="1:75" x14ac:dyDescent="0.25">
      <c r="A339">
        <f t="shared" ca="1" si="101"/>
        <v>2</v>
      </c>
      <c r="B339" t="str">
        <f t="shared" ca="1" si="102"/>
        <v>Female</v>
      </c>
      <c r="C339">
        <f t="shared" ca="1" si="103"/>
        <v>41</v>
      </c>
      <c r="D339">
        <f t="shared" ca="1" si="104"/>
        <v>2</v>
      </c>
      <c r="E339" t="str">
        <f ca="1">_xll.XLOOKUP(D339,$Y$8:$Y$13,$Z$8:$Z$13)</f>
        <v>Construction</v>
      </c>
      <c r="F339">
        <f t="shared" ca="1" si="105"/>
        <v>1</v>
      </c>
      <c r="G339" t="str">
        <f ca="1">_xll.XLOOKUP(F339,$AA$8:$AA$12,$AB$8:$AB$12)</f>
        <v>Highschool</v>
      </c>
      <c r="H339">
        <f t="shared" ca="1" si="99"/>
        <v>0</v>
      </c>
      <c r="I339">
        <f t="shared" ca="1" si="100"/>
        <v>1</v>
      </c>
      <c r="J339">
        <f t="shared" ca="1" si="106"/>
        <v>42814</v>
      </c>
      <c r="K339">
        <f t="shared" ca="1" si="107"/>
        <v>3</v>
      </c>
      <c r="L339" t="str">
        <f ca="1">_xll.XLOOKUP(K339,$AC$8:$AC$17,$AD$8:$AD$17)</f>
        <v>North Legon</v>
      </c>
      <c r="M339">
        <f t="shared" ca="1" si="110"/>
        <v>214070</v>
      </c>
      <c r="N339" s="7">
        <f t="shared" ca="1" si="108"/>
        <v>194490.17040551131</v>
      </c>
      <c r="O339" s="7">
        <f t="shared" ca="1" si="111"/>
        <v>22673.694696347426</v>
      </c>
      <c r="P339">
        <f t="shared" ca="1" si="109"/>
        <v>5094</v>
      </c>
      <c r="Q339" s="7">
        <f t="shared" ca="1" si="112"/>
        <v>72088.735674281896</v>
      </c>
      <c r="R339">
        <f t="shared" ca="1" si="113"/>
        <v>31288.385756744006</v>
      </c>
      <c r="S339" s="7">
        <f t="shared" ca="1" si="114"/>
        <v>268032.08045309142</v>
      </c>
      <c r="T339" s="7">
        <f t="shared" ca="1" si="115"/>
        <v>271672.90607979323</v>
      </c>
      <c r="U339" s="7">
        <f t="shared" ca="1" si="116"/>
        <v>-3640.8256267018151</v>
      </c>
      <c r="X339" s="1"/>
      <c r="Y339" s="2"/>
      <c r="Z339" s="2"/>
      <c r="AA339" s="2"/>
      <c r="AB339" s="2"/>
      <c r="AC339" s="2"/>
      <c r="AD339" s="2"/>
      <c r="AE339" s="2">
        <f ca="1">IF(Table2[[#This Row],[Gender]]="Male",1,0)</f>
        <v>0</v>
      </c>
      <c r="AF339" s="2">
        <f ca="1">IF(Table2[[#This Row],[Gender]]="Female",1,0)</f>
        <v>1</v>
      </c>
      <c r="AG339" s="2"/>
      <c r="AH339" s="2"/>
      <c r="AI339" s="3"/>
      <c r="AK339" s="1">
        <f ca="1">IF(Table2[[#This Row],[Field of Work]]="Teaching",1,0)</f>
        <v>0</v>
      </c>
      <c r="AL339" s="2">
        <f ca="1">IF(Table2[[#This Row],[Field of Work]]="Agriculture",1,0)</f>
        <v>0</v>
      </c>
      <c r="AM339" s="2">
        <f ca="1">IF(Table2[[#This Row],[Field of Work]]="IT",1,0)</f>
        <v>0</v>
      </c>
      <c r="AN339" s="2">
        <f ca="1">IF(Table2[[#This Row],[Field of Work]]="Construction",1,0)</f>
        <v>1</v>
      </c>
      <c r="AO339" s="2">
        <f ca="1">IF(Table2[[#This Row],[Field of Work]]="Health",1,0)</f>
        <v>0</v>
      </c>
      <c r="AP339" s="2">
        <f ca="1">IF(Table2[[#This Row],[Field of Work]]="General work",1,0)</f>
        <v>0</v>
      </c>
      <c r="AQ339" s="2"/>
      <c r="AR339" s="2"/>
      <c r="AS339" s="2"/>
      <c r="AT339" s="2"/>
      <c r="AU339" s="2"/>
      <c r="AV339" s="3"/>
      <c r="AW339" s="10">
        <f ca="1">IF(Table2[[#This Row],[Residence]]="East Legon",1,0)</f>
        <v>0</v>
      </c>
      <c r="AX339" s="8">
        <f ca="1">IF(Table2[[#This Row],[Residence]]="Trasaco",1,0)</f>
        <v>0</v>
      </c>
      <c r="AY339" s="2">
        <f ca="1">IF(Table2[[#This Row],[Residence]]="North Legon",1,0)</f>
        <v>1</v>
      </c>
      <c r="AZ339" s="2">
        <f ca="1">IF(Table2[[#This Row],[Residence]]="Tema",1,0)</f>
        <v>0</v>
      </c>
      <c r="BA339" s="2">
        <f ca="1">IF(Table2[[#This Row],[Residence]]="Spintex",1,0)</f>
        <v>0</v>
      </c>
      <c r="BB339" s="2">
        <f ca="1">IF(Table2[[#This Row],[Residence]]="Airport Hills",1,0)</f>
        <v>0</v>
      </c>
      <c r="BC339" s="2">
        <f ca="1">IF(Table2[[#This Row],[Residence]]="Oyarifa",1,0)</f>
        <v>0</v>
      </c>
      <c r="BD339" s="2">
        <f ca="1">IF(Table2[[#This Row],[Residence]]="Prampram",1,0)</f>
        <v>0</v>
      </c>
      <c r="BE339" s="2">
        <f ca="1">IF(Table2[[#This Row],[Residence]]="Tse-Addo",1,0)</f>
        <v>0</v>
      </c>
      <c r="BF339" s="2">
        <f ca="1">IF(Table2[[#This Row],[Residence]]="Osu",1,0)</f>
        <v>0</v>
      </c>
      <c r="BG339" s="2"/>
      <c r="BH339" s="2"/>
      <c r="BI339" s="2"/>
      <c r="BJ339" s="2"/>
      <c r="BK339" s="2"/>
      <c r="BL339" s="2"/>
      <c r="BM339" s="2"/>
      <c r="BN339" s="2"/>
      <c r="BO339" s="2"/>
      <c r="BP339" s="3"/>
      <c r="BR339" s="20">
        <f ca="1">Table2[[#This Row],[Cars Value]]/Table2[[#This Row],[Cars]]</f>
        <v>22673.694696347426</v>
      </c>
      <c r="BS339" s="3"/>
      <c r="BT339" s="1">
        <f ca="1">IF(Table2[[#This Row],[Value of Debts]]&gt;$BU$6,1,0)</f>
        <v>1</v>
      </c>
      <c r="BU339" s="2"/>
      <c r="BV339" s="2"/>
      <c r="BW339" s="3"/>
    </row>
    <row r="340" spans="1:75" x14ac:dyDescent="0.25">
      <c r="A340">
        <f t="shared" ca="1" si="101"/>
        <v>1</v>
      </c>
      <c r="B340" t="str">
        <f t="shared" ca="1" si="102"/>
        <v>Male</v>
      </c>
      <c r="C340">
        <f t="shared" ca="1" si="103"/>
        <v>35</v>
      </c>
      <c r="D340">
        <f t="shared" ca="1" si="104"/>
        <v>4</v>
      </c>
      <c r="E340" t="str">
        <f ca="1">_xll.XLOOKUP(D340,$Y$8:$Y$13,$Z$8:$Z$13)</f>
        <v>IT</v>
      </c>
      <c r="F340">
        <f t="shared" ca="1" si="105"/>
        <v>1</v>
      </c>
      <c r="G340" t="str">
        <f ca="1">_xll.XLOOKUP(F340,$AA$8:$AA$12,$AB$8:$AB$12)</f>
        <v>Highschool</v>
      </c>
      <c r="H340">
        <f t="shared" ca="1" si="99"/>
        <v>3</v>
      </c>
      <c r="I340">
        <f t="shared" ca="1" si="100"/>
        <v>2</v>
      </c>
      <c r="J340">
        <f t="shared" ca="1" si="106"/>
        <v>36095</v>
      </c>
      <c r="K340">
        <f t="shared" ca="1" si="107"/>
        <v>5</v>
      </c>
      <c r="L340" t="str">
        <f ca="1">_xll.XLOOKUP(K340,$AC$8:$AC$17,$AD$8:$AD$17)</f>
        <v>Airport Hills</v>
      </c>
      <c r="M340">
        <f t="shared" ca="1" si="110"/>
        <v>108285</v>
      </c>
      <c r="N340" s="7">
        <f t="shared" ca="1" si="108"/>
        <v>93265.684433729126</v>
      </c>
      <c r="O340" s="7">
        <f t="shared" ca="1" si="111"/>
        <v>71436.821602888536</v>
      </c>
      <c r="P340">
        <f t="shared" ca="1" si="109"/>
        <v>27960</v>
      </c>
      <c r="Q340" s="7">
        <f t="shared" ca="1" si="112"/>
        <v>23017.264622401799</v>
      </c>
      <c r="R340">
        <f t="shared" ca="1" si="113"/>
        <v>24727.033275015274</v>
      </c>
      <c r="S340" s="7">
        <f t="shared" ca="1" si="114"/>
        <v>204448.8548779038</v>
      </c>
      <c r="T340" s="7">
        <f t="shared" ca="1" si="115"/>
        <v>144242.94905613092</v>
      </c>
      <c r="U340" s="7">
        <f t="shared" ca="1" si="116"/>
        <v>60205.905821772874</v>
      </c>
      <c r="X340" s="1"/>
      <c r="Y340" s="2"/>
      <c r="Z340" s="2"/>
      <c r="AA340" s="2"/>
      <c r="AB340" s="2"/>
      <c r="AC340" s="2"/>
      <c r="AD340" s="2"/>
      <c r="AE340" s="2">
        <f ca="1">IF(Table2[[#This Row],[Gender]]="Male",1,0)</f>
        <v>1</v>
      </c>
      <c r="AF340" s="2">
        <f ca="1">IF(Table2[[#This Row],[Gender]]="Female",1,0)</f>
        <v>0</v>
      </c>
      <c r="AG340" s="2"/>
      <c r="AH340" s="2"/>
      <c r="AI340" s="3"/>
      <c r="AK340" s="1">
        <f ca="1">IF(Table2[[#This Row],[Field of Work]]="Teaching",1,0)</f>
        <v>0</v>
      </c>
      <c r="AL340" s="2">
        <f ca="1">IF(Table2[[#This Row],[Field of Work]]="Agriculture",1,0)</f>
        <v>0</v>
      </c>
      <c r="AM340" s="2">
        <f ca="1">IF(Table2[[#This Row],[Field of Work]]="IT",1,0)</f>
        <v>1</v>
      </c>
      <c r="AN340" s="2">
        <f ca="1">IF(Table2[[#This Row],[Field of Work]]="Construction",1,0)</f>
        <v>0</v>
      </c>
      <c r="AO340" s="2">
        <f ca="1">IF(Table2[[#This Row],[Field of Work]]="Health",1,0)</f>
        <v>0</v>
      </c>
      <c r="AP340" s="2">
        <f ca="1">IF(Table2[[#This Row],[Field of Work]]="General work",1,0)</f>
        <v>0</v>
      </c>
      <c r="AQ340" s="2"/>
      <c r="AR340" s="2"/>
      <c r="AS340" s="2"/>
      <c r="AT340" s="2"/>
      <c r="AU340" s="2"/>
      <c r="AV340" s="3"/>
      <c r="AW340" s="10">
        <f ca="1">IF(Table2[[#This Row],[Residence]]="East Legon",1,0)</f>
        <v>0</v>
      </c>
      <c r="AX340" s="8">
        <f ca="1">IF(Table2[[#This Row],[Residence]]="Trasaco",1,0)</f>
        <v>0</v>
      </c>
      <c r="AY340" s="2">
        <f ca="1">IF(Table2[[#This Row],[Residence]]="North Legon",1,0)</f>
        <v>0</v>
      </c>
      <c r="AZ340" s="2">
        <f ca="1">IF(Table2[[#This Row],[Residence]]="Tema",1,0)</f>
        <v>0</v>
      </c>
      <c r="BA340" s="2">
        <f ca="1">IF(Table2[[#This Row],[Residence]]="Spintex",1,0)</f>
        <v>0</v>
      </c>
      <c r="BB340" s="2">
        <f ca="1">IF(Table2[[#This Row],[Residence]]="Airport Hills",1,0)</f>
        <v>1</v>
      </c>
      <c r="BC340" s="2">
        <f ca="1">IF(Table2[[#This Row],[Residence]]="Oyarifa",1,0)</f>
        <v>0</v>
      </c>
      <c r="BD340" s="2">
        <f ca="1">IF(Table2[[#This Row],[Residence]]="Prampram",1,0)</f>
        <v>0</v>
      </c>
      <c r="BE340" s="2">
        <f ca="1">IF(Table2[[#This Row],[Residence]]="Tse-Addo",1,0)</f>
        <v>0</v>
      </c>
      <c r="BF340" s="2">
        <f ca="1">IF(Table2[[#This Row],[Residence]]="Osu",1,0)</f>
        <v>0</v>
      </c>
      <c r="BG340" s="2"/>
      <c r="BH340" s="2"/>
      <c r="BI340" s="2"/>
      <c r="BJ340" s="2"/>
      <c r="BK340" s="2"/>
      <c r="BL340" s="2"/>
      <c r="BM340" s="2"/>
      <c r="BN340" s="2"/>
      <c r="BO340" s="2"/>
      <c r="BP340" s="3"/>
      <c r="BR340" s="20">
        <f ca="1">Table2[[#This Row],[Cars Value]]/Table2[[#This Row],[Cars]]</f>
        <v>35718.410801444268</v>
      </c>
      <c r="BS340" s="3"/>
      <c r="BT340" s="1">
        <f ca="1">IF(Table2[[#This Row],[Value of Debts]]&gt;$BU$6,1,0)</f>
        <v>1</v>
      </c>
      <c r="BU340" s="2"/>
      <c r="BV340" s="2"/>
      <c r="BW340" s="3"/>
    </row>
    <row r="341" spans="1:75" x14ac:dyDescent="0.25">
      <c r="A341">
        <f t="shared" ca="1" si="101"/>
        <v>1</v>
      </c>
      <c r="B341" t="str">
        <f t="shared" ca="1" si="102"/>
        <v>Male</v>
      </c>
      <c r="C341">
        <f t="shared" ca="1" si="103"/>
        <v>40</v>
      </c>
      <c r="D341">
        <f t="shared" ca="1" si="104"/>
        <v>6</v>
      </c>
      <c r="E341" t="str">
        <f ca="1">_xll.XLOOKUP(D341,$Y$8:$Y$13,$Z$8:$Z$13)</f>
        <v>Agriculture</v>
      </c>
      <c r="F341">
        <f t="shared" ca="1" si="105"/>
        <v>1</v>
      </c>
      <c r="G341" t="str">
        <f ca="1">_xll.XLOOKUP(F341,$AA$8:$AA$12,$AB$8:$AB$12)</f>
        <v>Highschool</v>
      </c>
      <c r="H341">
        <f t="shared" ca="1" si="99"/>
        <v>1</v>
      </c>
      <c r="I341">
        <f t="shared" ca="1" si="100"/>
        <v>3</v>
      </c>
      <c r="J341">
        <f t="shared" ca="1" si="106"/>
        <v>63992</v>
      </c>
      <c r="K341">
        <f t="shared" ca="1" si="107"/>
        <v>5</v>
      </c>
      <c r="L341" t="str">
        <f ca="1">_xll.XLOOKUP(K341,$AC$8:$AC$17,$AD$8:$AD$17)</f>
        <v>Airport Hills</v>
      </c>
      <c r="M341">
        <f t="shared" ca="1" si="110"/>
        <v>255968</v>
      </c>
      <c r="N341" s="7">
        <f t="shared" ca="1" si="108"/>
        <v>205274.66085995876</v>
      </c>
      <c r="O341" s="7">
        <f t="shared" ca="1" si="111"/>
        <v>97185.554497451405</v>
      </c>
      <c r="P341">
        <f t="shared" ca="1" si="109"/>
        <v>27299</v>
      </c>
      <c r="Q341" s="7">
        <f t="shared" ca="1" si="112"/>
        <v>110954.8169504884</v>
      </c>
      <c r="R341">
        <f t="shared" ca="1" si="113"/>
        <v>50860.481238730295</v>
      </c>
      <c r="S341" s="7">
        <f t="shared" ca="1" si="114"/>
        <v>404014.03573618172</v>
      </c>
      <c r="T341" s="7">
        <f t="shared" ca="1" si="115"/>
        <v>343528.47781044716</v>
      </c>
      <c r="U341" s="7">
        <f t="shared" ca="1" si="116"/>
        <v>60485.557925734553</v>
      </c>
      <c r="X341" s="1"/>
      <c r="Y341" s="2"/>
      <c r="Z341" s="2"/>
      <c r="AA341" s="2"/>
      <c r="AB341" s="2"/>
      <c r="AC341" s="2"/>
      <c r="AD341" s="2"/>
      <c r="AE341" s="2">
        <f ca="1">IF(Table2[[#This Row],[Gender]]="Male",1,0)</f>
        <v>1</v>
      </c>
      <c r="AF341" s="2">
        <f ca="1">IF(Table2[[#This Row],[Gender]]="Female",1,0)</f>
        <v>0</v>
      </c>
      <c r="AG341" s="2"/>
      <c r="AH341" s="2"/>
      <c r="AI341" s="3"/>
      <c r="AK341" s="1">
        <f ca="1">IF(Table2[[#This Row],[Field of Work]]="Teaching",1,0)</f>
        <v>0</v>
      </c>
      <c r="AL341" s="2">
        <f ca="1">IF(Table2[[#This Row],[Field of Work]]="Agriculture",1,0)</f>
        <v>1</v>
      </c>
      <c r="AM341" s="2">
        <f ca="1">IF(Table2[[#This Row],[Field of Work]]="IT",1,0)</f>
        <v>0</v>
      </c>
      <c r="AN341" s="2">
        <f ca="1">IF(Table2[[#This Row],[Field of Work]]="Construction",1,0)</f>
        <v>0</v>
      </c>
      <c r="AO341" s="2">
        <f ca="1">IF(Table2[[#This Row],[Field of Work]]="Health",1,0)</f>
        <v>0</v>
      </c>
      <c r="AP341" s="2">
        <f ca="1">IF(Table2[[#This Row],[Field of Work]]="General work",1,0)</f>
        <v>0</v>
      </c>
      <c r="AQ341" s="2"/>
      <c r="AR341" s="2"/>
      <c r="AS341" s="2"/>
      <c r="AT341" s="2"/>
      <c r="AU341" s="2"/>
      <c r="AV341" s="3"/>
      <c r="AW341" s="10">
        <f ca="1">IF(Table2[[#This Row],[Residence]]="East Legon",1,0)</f>
        <v>0</v>
      </c>
      <c r="AX341" s="8">
        <f ca="1">IF(Table2[[#This Row],[Residence]]="Trasaco",1,0)</f>
        <v>0</v>
      </c>
      <c r="AY341" s="2">
        <f ca="1">IF(Table2[[#This Row],[Residence]]="North Legon",1,0)</f>
        <v>0</v>
      </c>
      <c r="AZ341" s="2">
        <f ca="1">IF(Table2[[#This Row],[Residence]]="Tema",1,0)</f>
        <v>0</v>
      </c>
      <c r="BA341" s="2">
        <f ca="1">IF(Table2[[#This Row],[Residence]]="Spintex",1,0)</f>
        <v>0</v>
      </c>
      <c r="BB341" s="2">
        <f ca="1">IF(Table2[[#This Row],[Residence]]="Airport Hills",1,0)</f>
        <v>1</v>
      </c>
      <c r="BC341" s="2">
        <f ca="1">IF(Table2[[#This Row],[Residence]]="Oyarifa",1,0)</f>
        <v>0</v>
      </c>
      <c r="BD341" s="2">
        <f ca="1">IF(Table2[[#This Row],[Residence]]="Prampram",1,0)</f>
        <v>0</v>
      </c>
      <c r="BE341" s="2">
        <f ca="1">IF(Table2[[#This Row],[Residence]]="Tse-Addo",1,0)</f>
        <v>0</v>
      </c>
      <c r="BF341" s="2">
        <f ca="1">IF(Table2[[#This Row],[Residence]]="Osu",1,0)</f>
        <v>0</v>
      </c>
      <c r="BG341" s="2"/>
      <c r="BH341" s="2"/>
      <c r="BI341" s="2"/>
      <c r="BJ341" s="2"/>
      <c r="BK341" s="2"/>
      <c r="BL341" s="2"/>
      <c r="BM341" s="2"/>
      <c r="BN341" s="2"/>
      <c r="BO341" s="2"/>
      <c r="BP341" s="3"/>
      <c r="BR341" s="20">
        <f ca="1">Table2[[#This Row],[Cars Value]]/Table2[[#This Row],[Cars]]</f>
        <v>32395.184832483803</v>
      </c>
      <c r="BS341" s="3"/>
      <c r="BT341" s="1">
        <f ca="1">IF(Table2[[#This Row],[Value of Debts]]&gt;$BU$6,1,0)</f>
        <v>1</v>
      </c>
      <c r="BU341" s="2"/>
      <c r="BV341" s="2"/>
      <c r="BW341" s="3"/>
    </row>
    <row r="342" spans="1:75" x14ac:dyDescent="0.25">
      <c r="A342">
        <f t="shared" ca="1" si="101"/>
        <v>2</v>
      </c>
      <c r="B342" t="str">
        <f t="shared" ca="1" si="102"/>
        <v>Female</v>
      </c>
      <c r="C342">
        <f t="shared" ca="1" si="103"/>
        <v>26</v>
      </c>
      <c r="D342">
        <f t="shared" ca="1" si="104"/>
        <v>5</v>
      </c>
      <c r="E342" t="str">
        <f ca="1">_xll.XLOOKUP(D342,$Y$8:$Y$13,$Z$8:$Z$13)</f>
        <v>General work</v>
      </c>
      <c r="F342">
        <f t="shared" ca="1" si="105"/>
        <v>1</v>
      </c>
      <c r="G342" t="str">
        <f ca="1">_xll.XLOOKUP(F342,$AA$8:$AA$12,$AB$8:$AB$12)</f>
        <v>Highschool</v>
      </c>
      <c r="H342">
        <f t="shared" ca="1" si="99"/>
        <v>0</v>
      </c>
      <c r="I342">
        <f t="shared" ca="1" si="100"/>
        <v>2</v>
      </c>
      <c r="J342">
        <f t="shared" ca="1" si="106"/>
        <v>52672</v>
      </c>
      <c r="K342">
        <f t="shared" ca="1" si="107"/>
        <v>2</v>
      </c>
      <c r="L342" t="str">
        <f ca="1">_xll.XLOOKUP(K342,$AC$8:$AC$17,$AD$8:$AD$17)</f>
        <v>Trasaco</v>
      </c>
      <c r="M342">
        <f t="shared" ca="1" si="110"/>
        <v>316032</v>
      </c>
      <c r="N342" s="7">
        <f t="shared" ca="1" si="108"/>
        <v>106162.79881668894</v>
      </c>
      <c r="O342" s="7">
        <f t="shared" ca="1" si="111"/>
        <v>10874.879626523523</v>
      </c>
      <c r="P342">
        <f t="shared" ca="1" si="109"/>
        <v>7942</v>
      </c>
      <c r="Q342" s="7">
        <f t="shared" ca="1" si="112"/>
        <v>9379.3023847133063</v>
      </c>
      <c r="R342">
        <f t="shared" ca="1" si="113"/>
        <v>1180.7656062770222</v>
      </c>
      <c r="S342" s="7">
        <f t="shared" ca="1" si="114"/>
        <v>328087.64523280057</v>
      </c>
      <c r="T342" s="7">
        <f t="shared" ca="1" si="115"/>
        <v>123484.10120140224</v>
      </c>
      <c r="U342" s="7">
        <f t="shared" ca="1" si="116"/>
        <v>204603.54403139831</v>
      </c>
      <c r="X342" s="1"/>
      <c r="Y342" s="2"/>
      <c r="Z342" s="2"/>
      <c r="AA342" s="2"/>
      <c r="AB342" s="2"/>
      <c r="AC342" s="2"/>
      <c r="AD342" s="2"/>
      <c r="AE342" s="2">
        <f ca="1">IF(Table2[[#This Row],[Gender]]="Male",1,0)</f>
        <v>0</v>
      </c>
      <c r="AF342" s="2">
        <f ca="1">IF(Table2[[#This Row],[Gender]]="Female",1,0)</f>
        <v>1</v>
      </c>
      <c r="AG342" s="2"/>
      <c r="AH342" s="2"/>
      <c r="AI342" s="3"/>
      <c r="AK342" s="1">
        <f ca="1">IF(Table2[[#This Row],[Field of Work]]="Teaching",1,0)</f>
        <v>0</v>
      </c>
      <c r="AL342" s="2">
        <f ca="1">IF(Table2[[#This Row],[Field of Work]]="Agriculture",1,0)</f>
        <v>0</v>
      </c>
      <c r="AM342" s="2">
        <f ca="1">IF(Table2[[#This Row],[Field of Work]]="IT",1,0)</f>
        <v>0</v>
      </c>
      <c r="AN342" s="2">
        <f ca="1">IF(Table2[[#This Row],[Field of Work]]="Construction",1,0)</f>
        <v>0</v>
      </c>
      <c r="AO342" s="2">
        <f ca="1">IF(Table2[[#This Row],[Field of Work]]="Health",1,0)</f>
        <v>0</v>
      </c>
      <c r="AP342" s="2">
        <f ca="1">IF(Table2[[#This Row],[Field of Work]]="General work",1,0)</f>
        <v>1</v>
      </c>
      <c r="AQ342" s="2"/>
      <c r="AR342" s="2"/>
      <c r="AS342" s="2"/>
      <c r="AT342" s="2"/>
      <c r="AU342" s="2"/>
      <c r="AV342" s="3"/>
      <c r="AW342" s="10">
        <f ca="1">IF(Table2[[#This Row],[Residence]]="East Legon",1,0)</f>
        <v>0</v>
      </c>
      <c r="AX342" s="8">
        <f ca="1">IF(Table2[[#This Row],[Residence]]="Trasaco",1,0)</f>
        <v>1</v>
      </c>
      <c r="AY342" s="2">
        <f ca="1">IF(Table2[[#This Row],[Residence]]="North Legon",1,0)</f>
        <v>0</v>
      </c>
      <c r="AZ342" s="2">
        <f ca="1">IF(Table2[[#This Row],[Residence]]="Tema",1,0)</f>
        <v>0</v>
      </c>
      <c r="BA342" s="2">
        <f ca="1">IF(Table2[[#This Row],[Residence]]="Spintex",1,0)</f>
        <v>0</v>
      </c>
      <c r="BB342" s="2">
        <f ca="1">IF(Table2[[#This Row],[Residence]]="Airport Hills",1,0)</f>
        <v>0</v>
      </c>
      <c r="BC342" s="2">
        <f ca="1">IF(Table2[[#This Row],[Residence]]="Oyarifa",1,0)</f>
        <v>0</v>
      </c>
      <c r="BD342" s="2">
        <f ca="1">IF(Table2[[#This Row],[Residence]]="Prampram",1,0)</f>
        <v>0</v>
      </c>
      <c r="BE342" s="2">
        <f ca="1">IF(Table2[[#This Row],[Residence]]="Tse-Addo",1,0)</f>
        <v>0</v>
      </c>
      <c r="BF342" s="2">
        <f ca="1">IF(Table2[[#This Row],[Residence]]="Osu",1,0)</f>
        <v>0</v>
      </c>
      <c r="BG342" s="2"/>
      <c r="BH342" s="2"/>
      <c r="BI342" s="2"/>
      <c r="BJ342" s="2"/>
      <c r="BK342" s="2"/>
      <c r="BL342" s="2"/>
      <c r="BM342" s="2"/>
      <c r="BN342" s="2"/>
      <c r="BO342" s="2"/>
      <c r="BP342" s="3"/>
      <c r="BR342" s="20">
        <f ca="1">Table2[[#This Row],[Cars Value]]/Table2[[#This Row],[Cars]]</f>
        <v>5437.4398132617616</v>
      </c>
      <c r="BS342" s="3"/>
      <c r="BT342" s="1">
        <f ca="1">IF(Table2[[#This Row],[Value of Debts]]&gt;$BU$6,1,0)</f>
        <v>1</v>
      </c>
      <c r="BU342" s="2"/>
      <c r="BV342" s="2"/>
      <c r="BW342" s="3"/>
    </row>
    <row r="343" spans="1:75" x14ac:dyDescent="0.25">
      <c r="A343">
        <f t="shared" ca="1" si="101"/>
        <v>2</v>
      </c>
      <c r="B343" t="str">
        <f t="shared" ca="1" si="102"/>
        <v>Female</v>
      </c>
      <c r="C343">
        <f t="shared" ca="1" si="103"/>
        <v>33</v>
      </c>
      <c r="D343">
        <f t="shared" ca="1" si="104"/>
        <v>6</v>
      </c>
      <c r="E343" t="str">
        <f ca="1">_xll.XLOOKUP(D343,$Y$8:$Y$13,$Z$8:$Z$13)</f>
        <v>Agriculture</v>
      </c>
      <c r="F343">
        <f t="shared" ca="1" si="105"/>
        <v>3</v>
      </c>
      <c r="G343" t="str">
        <f ca="1">_xll.XLOOKUP(F343,$AA$8:$AA$12,$AB$8:$AB$12)</f>
        <v>University</v>
      </c>
      <c r="H343">
        <f t="shared" ca="1" si="99"/>
        <v>2</v>
      </c>
      <c r="I343">
        <f t="shared" ca="1" si="100"/>
        <v>1</v>
      </c>
      <c r="J343">
        <f t="shared" ca="1" si="106"/>
        <v>28342</v>
      </c>
      <c r="K343">
        <f t="shared" ca="1" si="107"/>
        <v>3</v>
      </c>
      <c r="L343" t="str">
        <f ca="1">_xll.XLOOKUP(K343,$AC$8:$AC$17,$AD$8:$AD$17)</f>
        <v>North Legon</v>
      </c>
      <c r="M343">
        <f t="shared" ca="1" si="110"/>
        <v>85026</v>
      </c>
      <c r="N343" s="7">
        <f t="shared" ca="1" si="108"/>
        <v>70827.004853993611</v>
      </c>
      <c r="O343" s="7">
        <f t="shared" ca="1" si="111"/>
        <v>27712.984969921621</v>
      </c>
      <c r="P343">
        <f t="shared" ca="1" si="109"/>
        <v>27360</v>
      </c>
      <c r="Q343" s="7">
        <f t="shared" ca="1" si="112"/>
        <v>34861.398074765944</v>
      </c>
      <c r="R343">
        <f t="shared" ca="1" si="113"/>
        <v>8002.7768017002136</v>
      </c>
      <c r="S343" s="7">
        <f t="shared" ca="1" si="114"/>
        <v>120741.76177162182</v>
      </c>
      <c r="T343" s="7">
        <f t="shared" ca="1" si="115"/>
        <v>133048.40292875955</v>
      </c>
      <c r="U343" s="7">
        <f t="shared" ca="1" si="116"/>
        <v>-12306.641157137725</v>
      </c>
      <c r="X343" s="1"/>
      <c r="Y343" s="2"/>
      <c r="Z343" s="2"/>
      <c r="AA343" s="2"/>
      <c r="AB343" s="2"/>
      <c r="AC343" s="2"/>
      <c r="AD343" s="2"/>
      <c r="AE343" s="2">
        <f ca="1">IF(Table2[[#This Row],[Gender]]="Male",1,0)</f>
        <v>0</v>
      </c>
      <c r="AF343" s="2">
        <f ca="1">IF(Table2[[#This Row],[Gender]]="Female",1,0)</f>
        <v>1</v>
      </c>
      <c r="AG343" s="2"/>
      <c r="AH343" s="2"/>
      <c r="AI343" s="3"/>
      <c r="AK343" s="1">
        <f ca="1">IF(Table2[[#This Row],[Field of Work]]="Teaching",1,0)</f>
        <v>0</v>
      </c>
      <c r="AL343" s="2">
        <f ca="1">IF(Table2[[#This Row],[Field of Work]]="Agriculture",1,0)</f>
        <v>1</v>
      </c>
      <c r="AM343" s="2">
        <f ca="1">IF(Table2[[#This Row],[Field of Work]]="IT",1,0)</f>
        <v>0</v>
      </c>
      <c r="AN343" s="2">
        <f ca="1">IF(Table2[[#This Row],[Field of Work]]="Construction",1,0)</f>
        <v>0</v>
      </c>
      <c r="AO343" s="2">
        <f ca="1">IF(Table2[[#This Row],[Field of Work]]="Health",1,0)</f>
        <v>0</v>
      </c>
      <c r="AP343" s="2">
        <f ca="1">IF(Table2[[#This Row],[Field of Work]]="General work",1,0)</f>
        <v>0</v>
      </c>
      <c r="AQ343" s="2"/>
      <c r="AR343" s="2"/>
      <c r="AS343" s="2"/>
      <c r="AT343" s="2"/>
      <c r="AU343" s="2"/>
      <c r="AV343" s="3"/>
      <c r="AW343" s="10">
        <f ca="1">IF(Table2[[#This Row],[Residence]]="East Legon",1,0)</f>
        <v>0</v>
      </c>
      <c r="AX343" s="8">
        <f ca="1">IF(Table2[[#This Row],[Residence]]="Trasaco",1,0)</f>
        <v>0</v>
      </c>
      <c r="AY343" s="2">
        <f ca="1">IF(Table2[[#This Row],[Residence]]="North Legon",1,0)</f>
        <v>1</v>
      </c>
      <c r="AZ343" s="2">
        <f ca="1">IF(Table2[[#This Row],[Residence]]="Tema",1,0)</f>
        <v>0</v>
      </c>
      <c r="BA343" s="2">
        <f ca="1">IF(Table2[[#This Row],[Residence]]="Spintex",1,0)</f>
        <v>0</v>
      </c>
      <c r="BB343" s="2">
        <f ca="1">IF(Table2[[#This Row],[Residence]]="Airport Hills",1,0)</f>
        <v>0</v>
      </c>
      <c r="BC343" s="2">
        <f ca="1">IF(Table2[[#This Row],[Residence]]="Oyarifa",1,0)</f>
        <v>0</v>
      </c>
      <c r="BD343" s="2">
        <f ca="1">IF(Table2[[#This Row],[Residence]]="Prampram",1,0)</f>
        <v>0</v>
      </c>
      <c r="BE343" s="2">
        <f ca="1">IF(Table2[[#This Row],[Residence]]="Tse-Addo",1,0)</f>
        <v>0</v>
      </c>
      <c r="BF343" s="2">
        <f ca="1">IF(Table2[[#This Row],[Residence]]="Osu",1,0)</f>
        <v>0</v>
      </c>
      <c r="BG343" s="2"/>
      <c r="BH343" s="2"/>
      <c r="BI343" s="2"/>
      <c r="BJ343" s="2"/>
      <c r="BK343" s="2"/>
      <c r="BL343" s="2"/>
      <c r="BM343" s="2"/>
      <c r="BN343" s="2"/>
      <c r="BO343" s="2"/>
      <c r="BP343" s="3"/>
      <c r="BR343" s="20">
        <f ca="1">Table2[[#This Row],[Cars Value]]/Table2[[#This Row],[Cars]]</f>
        <v>27712.984969921621</v>
      </c>
      <c r="BS343" s="3"/>
      <c r="BT343" s="1">
        <f ca="1">IF(Table2[[#This Row],[Value of Debts]]&gt;$BU$6,1,0)</f>
        <v>1</v>
      </c>
      <c r="BU343" s="2"/>
      <c r="BV343" s="2"/>
      <c r="BW343" s="3"/>
    </row>
    <row r="344" spans="1:75" x14ac:dyDescent="0.25">
      <c r="A344">
        <f t="shared" ca="1" si="101"/>
        <v>2</v>
      </c>
      <c r="B344" t="str">
        <f t="shared" ca="1" si="102"/>
        <v>Female</v>
      </c>
      <c r="C344">
        <f t="shared" ca="1" si="103"/>
        <v>26</v>
      </c>
      <c r="D344">
        <f t="shared" ca="1" si="104"/>
        <v>1</v>
      </c>
      <c r="E344" t="str">
        <f ca="1">_xll.XLOOKUP(D344,$Y$8:$Y$13,$Z$8:$Z$13)</f>
        <v>Health</v>
      </c>
      <c r="F344">
        <f t="shared" ca="1" si="105"/>
        <v>3</v>
      </c>
      <c r="G344" t="str">
        <f ca="1">_xll.XLOOKUP(F344,$AA$8:$AA$12,$AB$8:$AB$12)</f>
        <v>University</v>
      </c>
      <c r="H344">
        <f t="shared" ref="H344:H407" ca="1" si="117">RANDBETWEEN(0,4)</f>
        <v>1</v>
      </c>
      <c r="I344">
        <f t="shared" ca="1" si="100"/>
        <v>3</v>
      </c>
      <c r="J344">
        <f t="shared" ca="1" si="106"/>
        <v>47748</v>
      </c>
      <c r="K344">
        <f t="shared" ca="1" si="107"/>
        <v>10</v>
      </c>
      <c r="L344" t="str">
        <f ca="1">_xll.XLOOKUP(K344,$AC$8:$AC$17,$AD$8:$AD$17)</f>
        <v>Osu</v>
      </c>
      <c r="M344">
        <f t="shared" ca="1" si="110"/>
        <v>286488</v>
      </c>
      <c r="N344" s="7">
        <f t="shared" ca="1" si="108"/>
        <v>281415.76088686119</v>
      </c>
      <c r="O344" s="7">
        <f t="shared" ca="1" si="111"/>
        <v>74578.832625666473</v>
      </c>
      <c r="P344">
        <f t="shared" ca="1" si="109"/>
        <v>48975</v>
      </c>
      <c r="Q344" s="7">
        <f t="shared" ca="1" si="112"/>
        <v>78545.626090262973</v>
      </c>
      <c r="R344">
        <f t="shared" ca="1" si="113"/>
        <v>6908.9068907000037</v>
      </c>
      <c r="S344" s="7">
        <f t="shared" ca="1" si="114"/>
        <v>367975.73951636645</v>
      </c>
      <c r="T344" s="7">
        <f t="shared" ca="1" si="115"/>
        <v>408936.38697712414</v>
      </c>
      <c r="U344" s="7">
        <f t="shared" ca="1" si="116"/>
        <v>-40960.647460757697</v>
      </c>
      <c r="X344" s="1"/>
      <c r="Y344" s="2"/>
      <c r="Z344" s="2"/>
      <c r="AA344" s="2"/>
      <c r="AB344" s="2"/>
      <c r="AC344" s="2"/>
      <c r="AD344" s="2"/>
      <c r="AE344" s="2">
        <f ca="1">IF(Table2[[#This Row],[Gender]]="Male",1,0)</f>
        <v>0</v>
      </c>
      <c r="AF344" s="2">
        <f ca="1">IF(Table2[[#This Row],[Gender]]="Female",1,0)</f>
        <v>1</v>
      </c>
      <c r="AG344" s="2"/>
      <c r="AH344" s="2"/>
      <c r="AI344" s="3"/>
      <c r="AK344" s="1">
        <f ca="1">IF(Table2[[#This Row],[Field of Work]]="Teaching",1,0)</f>
        <v>0</v>
      </c>
      <c r="AL344" s="2">
        <f ca="1">IF(Table2[[#This Row],[Field of Work]]="Agriculture",1,0)</f>
        <v>0</v>
      </c>
      <c r="AM344" s="2">
        <f ca="1">IF(Table2[[#This Row],[Field of Work]]="IT",1,0)</f>
        <v>0</v>
      </c>
      <c r="AN344" s="2">
        <f ca="1">IF(Table2[[#This Row],[Field of Work]]="Construction",1,0)</f>
        <v>0</v>
      </c>
      <c r="AO344" s="2">
        <f ca="1">IF(Table2[[#This Row],[Field of Work]]="Health",1,0)</f>
        <v>1</v>
      </c>
      <c r="AP344" s="2">
        <f ca="1">IF(Table2[[#This Row],[Field of Work]]="General work",1,0)</f>
        <v>0</v>
      </c>
      <c r="AQ344" s="2"/>
      <c r="AR344" s="2"/>
      <c r="AS344" s="2"/>
      <c r="AT344" s="2"/>
      <c r="AU344" s="2"/>
      <c r="AV344" s="3"/>
      <c r="AW344" s="10">
        <f ca="1">IF(Table2[[#This Row],[Residence]]="East Legon",1,0)</f>
        <v>0</v>
      </c>
      <c r="AX344" s="8">
        <f ca="1">IF(Table2[[#This Row],[Residence]]="Trasaco",1,0)</f>
        <v>0</v>
      </c>
      <c r="AY344" s="2">
        <f ca="1">IF(Table2[[#This Row],[Residence]]="North Legon",1,0)</f>
        <v>0</v>
      </c>
      <c r="AZ344" s="2">
        <f ca="1">IF(Table2[[#This Row],[Residence]]="Tema",1,0)</f>
        <v>0</v>
      </c>
      <c r="BA344" s="2">
        <f ca="1">IF(Table2[[#This Row],[Residence]]="Spintex",1,0)</f>
        <v>0</v>
      </c>
      <c r="BB344" s="2">
        <f ca="1">IF(Table2[[#This Row],[Residence]]="Airport Hills",1,0)</f>
        <v>0</v>
      </c>
      <c r="BC344" s="2">
        <f ca="1">IF(Table2[[#This Row],[Residence]]="Oyarifa",1,0)</f>
        <v>0</v>
      </c>
      <c r="BD344" s="2">
        <f ca="1">IF(Table2[[#This Row],[Residence]]="Prampram",1,0)</f>
        <v>0</v>
      </c>
      <c r="BE344" s="2">
        <f ca="1">IF(Table2[[#This Row],[Residence]]="Tse-Addo",1,0)</f>
        <v>0</v>
      </c>
      <c r="BF344" s="2">
        <f ca="1">IF(Table2[[#This Row],[Residence]]="Osu",1,0)</f>
        <v>1</v>
      </c>
      <c r="BG344" s="2"/>
      <c r="BH344" s="2"/>
      <c r="BI344" s="2"/>
      <c r="BJ344" s="2"/>
      <c r="BK344" s="2"/>
      <c r="BL344" s="2"/>
      <c r="BM344" s="2"/>
      <c r="BN344" s="2"/>
      <c r="BO344" s="2"/>
      <c r="BP344" s="3"/>
      <c r="BR344" s="20">
        <f ca="1">Table2[[#This Row],[Cars Value]]/Table2[[#This Row],[Cars]]</f>
        <v>24859.610875222159</v>
      </c>
      <c r="BS344" s="3"/>
      <c r="BT344" s="1">
        <f ca="1">IF(Table2[[#This Row],[Value of Debts]]&gt;$BU$6,1,0)</f>
        <v>1</v>
      </c>
      <c r="BU344" s="2"/>
      <c r="BV344" s="2"/>
      <c r="BW344" s="3"/>
    </row>
    <row r="345" spans="1:75" x14ac:dyDescent="0.25">
      <c r="A345">
        <f t="shared" ca="1" si="101"/>
        <v>2</v>
      </c>
      <c r="B345" t="str">
        <f t="shared" ca="1" si="102"/>
        <v>Female</v>
      </c>
      <c r="C345">
        <f t="shared" ca="1" si="103"/>
        <v>46</v>
      </c>
      <c r="D345">
        <f t="shared" ca="1" si="104"/>
        <v>6</v>
      </c>
      <c r="E345" t="str">
        <f ca="1">_xll.XLOOKUP(D345,$Y$8:$Y$13,$Z$8:$Z$13)</f>
        <v>Agriculture</v>
      </c>
      <c r="F345">
        <f t="shared" ca="1" si="105"/>
        <v>4</v>
      </c>
      <c r="G345" t="str">
        <f ca="1">_xll.XLOOKUP(F345,$AA$8:$AA$12,$AB$8:$AB$12)</f>
        <v>Techical</v>
      </c>
      <c r="H345">
        <f t="shared" ca="1" si="117"/>
        <v>2</v>
      </c>
      <c r="I345">
        <f t="shared" ca="1" si="100"/>
        <v>4</v>
      </c>
      <c r="J345">
        <f t="shared" ca="1" si="106"/>
        <v>66285</v>
      </c>
      <c r="K345">
        <f t="shared" ca="1" si="107"/>
        <v>8</v>
      </c>
      <c r="L345" t="str">
        <f ca="1">_xll.XLOOKUP(K345,$AC$8:$AC$17,$AD$8:$AD$17)</f>
        <v>Oyarifa</v>
      </c>
      <c r="M345">
        <f t="shared" ca="1" si="110"/>
        <v>397710</v>
      </c>
      <c r="N345" s="7">
        <f t="shared" ca="1" si="108"/>
        <v>39205.775006094547</v>
      </c>
      <c r="O345" s="7">
        <f t="shared" ca="1" si="111"/>
        <v>112128.82297693352</v>
      </c>
      <c r="P345">
        <f t="shared" ca="1" si="109"/>
        <v>30196</v>
      </c>
      <c r="Q345" s="7">
        <f t="shared" ca="1" si="112"/>
        <v>29198.581855743327</v>
      </c>
      <c r="R345">
        <f t="shared" ca="1" si="113"/>
        <v>89729.35427359915</v>
      </c>
      <c r="S345" s="7">
        <f t="shared" ca="1" si="114"/>
        <v>599568.17725053267</v>
      </c>
      <c r="T345" s="7">
        <f t="shared" ca="1" si="115"/>
        <v>98600.356861837863</v>
      </c>
      <c r="U345" s="7">
        <f t="shared" ca="1" si="116"/>
        <v>500967.82038869482</v>
      </c>
      <c r="X345" s="1"/>
      <c r="Y345" s="2"/>
      <c r="Z345" s="2"/>
      <c r="AA345" s="2"/>
      <c r="AB345" s="2"/>
      <c r="AC345" s="2"/>
      <c r="AD345" s="2"/>
      <c r="AE345" s="2">
        <f ca="1">IF(Table2[[#This Row],[Gender]]="Male",1,0)</f>
        <v>0</v>
      </c>
      <c r="AF345" s="2">
        <f ca="1">IF(Table2[[#This Row],[Gender]]="Female",1,0)</f>
        <v>1</v>
      </c>
      <c r="AG345" s="2"/>
      <c r="AH345" s="2"/>
      <c r="AI345" s="3"/>
      <c r="AK345" s="1">
        <f ca="1">IF(Table2[[#This Row],[Field of Work]]="Teaching",1,0)</f>
        <v>0</v>
      </c>
      <c r="AL345" s="2">
        <f ca="1">IF(Table2[[#This Row],[Field of Work]]="Agriculture",1,0)</f>
        <v>1</v>
      </c>
      <c r="AM345" s="2">
        <f ca="1">IF(Table2[[#This Row],[Field of Work]]="IT",1,0)</f>
        <v>0</v>
      </c>
      <c r="AN345" s="2">
        <f ca="1">IF(Table2[[#This Row],[Field of Work]]="Construction",1,0)</f>
        <v>0</v>
      </c>
      <c r="AO345" s="2">
        <f ca="1">IF(Table2[[#This Row],[Field of Work]]="Health",1,0)</f>
        <v>0</v>
      </c>
      <c r="AP345" s="2">
        <f ca="1">IF(Table2[[#This Row],[Field of Work]]="General work",1,0)</f>
        <v>0</v>
      </c>
      <c r="AQ345" s="2"/>
      <c r="AR345" s="2"/>
      <c r="AS345" s="2"/>
      <c r="AT345" s="2"/>
      <c r="AU345" s="2"/>
      <c r="AV345" s="3"/>
      <c r="AW345" s="10">
        <f ca="1">IF(Table2[[#This Row],[Residence]]="East Legon",1,0)</f>
        <v>0</v>
      </c>
      <c r="AX345" s="8">
        <f ca="1">IF(Table2[[#This Row],[Residence]]="Trasaco",1,0)</f>
        <v>0</v>
      </c>
      <c r="AY345" s="2">
        <f ca="1">IF(Table2[[#This Row],[Residence]]="North Legon",1,0)</f>
        <v>0</v>
      </c>
      <c r="AZ345" s="2">
        <f ca="1">IF(Table2[[#This Row],[Residence]]="Tema",1,0)</f>
        <v>0</v>
      </c>
      <c r="BA345" s="2">
        <f ca="1">IF(Table2[[#This Row],[Residence]]="Spintex",1,0)</f>
        <v>0</v>
      </c>
      <c r="BB345" s="2">
        <f ca="1">IF(Table2[[#This Row],[Residence]]="Airport Hills",1,0)</f>
        <v>0</v>
      </c>
      <c r="BC345" s="2">
        <f ca="1">IF(Table2[[#This Row],[Residence]]="Oyarifa",1,0)</f>
        <v>1</v>
      </c>
      <c r="BD345" s="2">
        <f ca="1">IF(Table2[[#This Row],[Residence]]="Prampram",1,0)</f>
        <v>0</v>
      </c>
      <c r="BE345" s="2">
        <f ca="1">IF(Table2[[#This Row],[Residence]]="Tse-Addo",1,0)</f>
        <v>0</v>
      </c>
      <c r="BF345" s="2">
        <f ca="1">IF(Table2[[#This Row],[Residence]]="Osu",1,0)</f>
        <v>0</v>
      </c>
      <c r="BG345" s="2"/>
      <c r="BH345" s="2"/>
      <c r="BI345" s="2"/>
      <c r="BJ345" s="2"/>
      <c r="BK345" s="2"/>
      <c r="BL345" s="2"/>
      <c r="BM345" s="2"/>
      <c r="BN345" s="2"/>
      <c r="BO345" s="2"/>
      <c r="BP345" s="3"/>
      <c r="BR345" s="20">
        <f ca="1">Table2[[#This Row],[Cars Value]]/Table2[[#This Row],[Cars]]</f>
        <v>28032.205744233379</v>
      </c>
      <c r="BS345" s="3"/>
      <c r="BT345" s="1">
        <f ca="1">IF(Table2[[#This Row],[Value of Debts]]&gt;$BU$6,1,0)</f>
        <v>0</v>
      </c>
      <c r="BU345" s="2"/>
      <c r="BV345" s="2"/>
      <c r="BW345" s="3"/>
    </row>
    <row r="346" spans="1:75" x14ac:dyDescent="0.25">
      <c r="A346">
        <f t="shared" ca="1" si="101"/>
        <v>2</v>
      </c>
      <c r="B346" t="str">
        <f t="shared" ca="1" si="102"/>
        <v>Female</v>
      </c>
      <c r="C346">
        <f t="shared" ca="1" si="103"/>
        <v>30</v>
      </c>
      <c r="D346">
        <f t="shared" ca="1" si="104"/>
        <v>5</v>
      </c>
      <c r="E346" t="str">
        <f ca="1">_xll.XLOOKUP(D346,$Y$8:$Y$13,$Z$8:$Z$13)</f>
        <v>General work</v>
      </c>
      <c r="F346">
        <f t="shared" ca="1" si="105"/>
        <v>2</v>
      </c>
      <c r="G346" t="str">
        <f ca="1">_xll.XLOOKUP(F346,$AA$8:$AA$12,$AB$8:$AB$12)</f>
        <v>College</v>
      </c>
      <c r="H346">
        <f t="shared" ca="1" si="117"/>
        <v>1</v>
      </c>
      <c r="I346">
        <f t="shared" ca="1" si="100"/>
        <v>4</v>
      </c>
      <c r="J346">
        <f t="shared" ca="1" si="106"/>
        <v>57147</v>
      </c>
      <c r="K346">
        <f t="shared" ca="1" si="107"/>
        <v>2</v>
      </c>
      <c r="L346" t="str">
        <f ca="1">_xll.XLOOKUP(K346,$AC$8:$AC$17,$AD$8:$AD$17)</f>
        <v>Trasaco</v>
      </c>
      <c r="M346">
        <f t="shared" ca="1" si="110"/>
        <v>342882</v>
      </c>
      <c r="N346" s="7">
        <f t="shared" ca="1" si="108"/>
        <v>103070.97418004328</v>
      </c>
      <c r="O346" s="7">
        <f t="shared" ca="1" si="111"/>
        <v>67857.836402776185</v>
      </c>
      <c r="P346">
        <f t="shared" ca="1" si="109"/>
        <v>12453</v>
      </c>
      <c r="Q346" s="7">
        <f t="shared" ca="1" si="112"/>
        <v>6971.9313076514172</v>
      </c>
      <c r="R346">
        <f t="shared" ca="1" si="113"/>
        <v>22088.34658722777</v>
      </c>
      <c r="S346" s="7">
        <f t="shared" ca="1" si="114"/>
        <v>432828.18299000396</v>
      </c>
      <c r="T346" s="7">
        <f t="shared" ca="1" si="115"/>
        <v>122495.9054876947</v>
      </c>
      <c r="U346" s="7">
        <f t="shared" ca="1" si="116"/>
        <v>310332.27750230924</v>
      </c>
      <c r="X346" s="1"/>
      <c r="Y346" s="2"/>
      <c r="Z346" s="2"/>
      <c r="AA346" s="2"/>
      <c r="AB346" s="2"/>
      <c r="AC346" s="2"/>
      <c r="AD346" s="2"/>
      <c r="AE346" s="2">
        <f ca="1">IF(Table2[[#This Row],[Gender]]="Male",1,0)</f>
        <v>0</v>
      </c>
      <c r="AF346" s="2">
        <f ca="1">IF(Table2[[#This Row],[Gender]]="Female",1,0)</f>
        <v>1</v>
      </c>
      <c r="AG346" s="2"/>
      <c r="AH346" s="2"/>
      <c r="AI346" s="3"/>
      <c r="AK346" s="1">
        <f ca="1">IF(Table2[[#This Row],[Field of Work]]="Teaching",1,0)</f>
        <v>0</v>
      </c>
      <c r="AL346" s="2">
        <f ca="1">IF(Table2[[#This Row],[Field of Work]]="Agriculture",1,0)</f>
        <v>0</v>
      </c>
      <c r="AM346" s="2">
        <f ca="1">IF(Table2[[#This Row],[Field of Work]]="IT",1,0)</f>
        <v>0</v>
      </c>
      <c r="AN346" s="2">
        <f ca="1">IF(Table2[[#This Row],[Field of Work]]="Construction",1,0)</f>
        <v>0</v>
      </c>
      <c r="AO346" s="2">
        <f ca="1">IF(Table2[[#This Row],[Field of Work]]="Health",1,0)</f>
        <v>0</v>
      </c>
      <c r="AP346" s="2">
        <f ca="1">IF(Table2[[#This Row],[Field of Work]]="General work",1,0)</f>
        <v>1</v>
      </c>
      <c r="AQ346" s="2"/>
      <c r="AR346" s="2"/>
      <c r="AS346" s="2"/>
      <c r="AT346" s="2"/>
      <c r="AU346" s="2"/>
      <c r="AV346" s="3"/>
      <c r="AW346" s="10">
        <f ca="1">IF(Table2[[#This Row],[Residence]]="East Legon",1,0)</f>
        <v>0</v>
      </c>
      <c r="AX346" s="8">
        <f ca="1">IF(Table2[[#This Row],[Residence]]="Trasaco",1,0)</f>
        <v>1</v>
      </c>
      <c r="AY346" s="2">
        <f ca="1">IF(Table2[[#This Row],[Residence]]="North Legon",1,0)</f>
        <v>0</v>
      </c>
      <c r="AZ346" s="2">
        <f ca="1">IF(Table2[[#This Row],[Residence]]="Tema",1,0)</f>
        <v>0</v>
      </c>
      <c r="BA346" s="2">
        <f ca="1">IF(Table2[[#This Row],[Residence]]="Spintex",1,0)</f>
        <v>0</v>
      </c>
      <c r="BB346" s="2">
        <f ca="1">IF(Table2[[#This Row],[Residence]]="Airport Hills",1,0)</f>
        <v>0</v>
      </c>
      <c r="BC346" s="2">
        <f ca="1">IF(Table2[[#This Row],[Residence]]="Oyarifa",1,0)</f>
        <v>0</v>
      </c>
      <c r="BD346" s="2">
        <f ca="1">IF(Table2[[#This Row],[Residence]]="Prampram",1,0)</f>
        <v>0</v>
      </c>
      <c r="BE346" s="2">
        <f ca="1">IF(Table2[[#This Row],[Residence]]="Tse-Addo",1,0)</f>
        <v>0</v>
      </c>
      <c r="BF346" s="2">
        <f ca="1">IF(Table2[[#This Row],[Residence]]="Osu",1,0)</f>
        <v>0</v>
      </c>
      <c r="BG346" s="2"/>
      <c r="BH346" s="2"/>
      <c r="BI346" s="2"/>
      <c r="BJ346" s="2"/>
      <c r="BK346" s="2"/>
      <c r="BL346" s="2"/>
      <c r="BM346" s="2"/>
      <c r="BN346" s="2"/>
      <c r="BO346" s="2"/>
      <c r="BP346" s="3"/>
      <c r="BR346" s="20">
        <f ca="1">Table2[[#This Row],[Cars Value]]/Table2[[#This Row],[Cars]]</f>
        <v>16964.459100694046</v>
      </c>
      <c r="BS346" s="3"/>
      <c r="BT346" s="1">
        <f ca="1">IF(Table2[[#This Row],[Value of Debts]]&gt;$BU$6,1,0)</f>
        <v>1</v>
      </c>
      <c r="BU346" s="2"/>
      <c r="BV346" s="2"/>
      <c r="BW346" s="3"/>
    </row>
    <row r="347" spans="1:75" x14ac:dyDescent="0.25">
      <c r="A347">
        <f t="shared" ca="1" si="101"/>
        <v>1</v>
      </c>
      <c r="B347" t="str">
        <f t="shared" ca="1" si="102"/>
        <v>Male</v>
      </c>
      <c r="C347">
        <f t="shared" ca="1" si="103"/>
        <v>35</v>
      </c>
      <c r="D347">
        <f t="shared" ca="1" si="104"/>
        <v>6</v>
      </c>
      <c r="E347" t="str">
        <f ca="1">_xll.XLOOKUP(D347,$Y$8:$Y$13,$Z$8:$Z$13)</f>
        <v>Agriculture</v>
      </c>
      <c r="F347">
        <f t="shared" ca="1" si="105"/>
        <v>3</v>
      </c>
      <c r="G347" t="str">
        <f ca="1">_xll.XLOOKUP(F347,$AA$8:$AA$12,$AB$8:$AB$12)</f>
        <v>University</v>
      </c>
      <c r="H347">
        <f t="shared" ca="1" si="117"/>
        <v>4</v>
      </c>
      <c r="I347">
        <f t="shared" ca="1" si="100"/>
        <v>3</v>
      </c>
      <c r="J347">
        <f t="shared" ca="1" si="106"/>
        <v>58717</v>
      </c>
      <c r="K347">
        <f t="shared" ca="1" si="107"/>
        <v>5</v>
      </c>
      <c r="L347" t="str">
        <f ca="1">_xll.XLOOKUP(K347,$AC$8:$AC$17,$AD$8:$AD$17)</f>
        <v>Airport Hills</v>
      </c>
      <c r="M347">
        <f t="shared" ca="1" si="110"/>
        <v>293585</v>
      </c>
      <c r="N347" s="7">
        <f t="shared" ca="1" si="108"/>
        <v>56546.11167190969</v>
      </c>
      <c r="O347" s="7">
        <f t="shared" ca="1" si="111"/>
        <v>166653.49054004953</v>
      </c>
      <c r="P347">
        <f t="shared" ca="1" si="109"/>
        <v>135988</v>
      </c>
      <c r="Q347" s="7">
        <f t="shared" ca="1" si="112"/>
        <v>30848.471810117378</v>
      </c>
      <c r="R347">
        <f t="shared" ca="1" si="113"/>
        <v>18290.823823705305</v>
      </c>
      <c r="S347" s="7">
        <f t="shared" ca="1" si="114"/>
        <v>478529.31436375482</v>
      </c>
      <c r="T347" s="7">
        <f t="shared" ca="1" si="115"/>
        <v>223382.58348202705</v>
      </c>
      <c r="U347" s="7">
        <f t="shared" ca="1" si="116"/>
        <v>255146.73088172777</v>
      </c>
      <c r="X347" s="1"/>
      <c r="Y347" s="2"/>
      <c r="Z347" s="2"/>
      <c r="AA347" s="2"/>
      <c r="AB347" s="2"/>
      <c r="AC347" s="2"/>
      <c r="AD347" s="2"/>
      <c r="AE347" s="2">
        <f ca="1">IF(Table2[[#This Row],[Gender]]="Male",1,0)</f>
        <v>1</v>
      </c>
      <c r="AF347" s="2">
        <f ca="1">IF(Table2[[#This Row],[Gender]]="Female",1,0)</f>
        <v>0</v>
      </c>
      <c r="AG347" s="2"/>
      <c r="AH347" s="2"/>
      <c r="AI347" s="3"/>
      <c r="AK347" s="1">
        <f ca="1">IF(Table2[[#This Row],[Field of Work]]="Teaching",1,0)</f>
        <v>0</v>
      </c>
      <c r="AL347" s="2">
        <f ca="1">IF(Table2[[#This Row],[Field of Work]]="Agriculture",1,0)</f>
        <v>1</v>
      </c>
      <c r="AM347" s="2">
        <f ca="1">IF(Table2[[#This Row],[Field of Work]]="IT",1,0)</f>
        <v>0</v>
      </c>
      <c r="AN347" s="2">
        <f ca="1">IF(Table2[[#This Row],[Field of Work]]="Construction",1,0)</f>
        <v>0</v>
      </c>
      <c r="AO347" s="2">
        <f ca="1">IF(Table2[[#This Row],[Field of Work]]="Health",1,0)</f>
        <v>0</v>
      </c>
      <c r="AP347" s="2">
        <f ca="1">IF(Table2[[#This Row],[Field of Work]]="General work",1,0)</f>
        <v>0</v>
      </c>
      <c r="AQ347" s="2"/>
      <c r="AR347" s="2"/>
      <c r="AS347" s="2"/>
      <c r="AT347" s="2"/>
      <c r="AU347" s="2"/>
      <c r="AV347" s="3"/>
      <c r="AW347" s="10">
        <f ca="1">IF(Table2[[#This Row],[Residence]]="East Legon",1,0)</f>
        <v>0</v>
      </c>
      <c r="AX347" s="8">
        <f ca="1">IF(Table2[[#This Row],[Residence]]="Trasaco",1,0)</f>
        <v>0</v>
      </c>
      <c r="AY347" s="2">
        <f ca="1">IF(Table2[[#This Row],[Residence]]="North Legon",1,0)</f>
        <v>0</v>
      </c>
      <c r="AZ347" s="2">
        <f ca="1">IF(Table2[[#This Row],[Residence]]="Tema",1,0)</f>
        <v>0</v>
      </c>
      <c r="BA347" s="2">
        <f ca="1">IF(Table2[[#This Row],[Residence]]="Spintex",1,0)</f>
        <v>0</v>
      </c>
      <c r="BB347" s="2">
        <f ca="1">IF(Table2[[#This Row],[Residence]]="Airport Hills",1,0)</f>
        <v>1</v>
      </c>
      <c r="BC347" s="2">
        <f ca="1">IF(Table2[[#This Row],[Residence]]="Oyarifa",1,0)</f>
        <v>0</v>
      </c>
      <c r="BD347" s="2">
        <f ca="1">IF(Table2[[#This Row],[Residence]]="Prampram",1,0)</f>
        <v>0</v>
      </c>
      <c r="BE347" s="2">
        <f ca="1">IF(Table2[[#This Row],[Residence]]="Tse-Addo",1,0)</f>
        <v>0</v>
      </c>
      <c r="BF347" s="2">
        <f ca="1">IF(Table2[[#This Row],[Residence]]="Osu",1,0)</f>
        <v>0</v>
      </c>
      <c r="BG347" s="2"/>
      <c r="BH347" s="2"/>
      <c r="BI347" s="2"/>
      <c r="BJ347" s="2"/>
      <c r="BK347" s="2"/>
      <c r="BL347" s="2"/>
      <c r="BM347" s="2"/>
      <c r="BN347" s="2"/>
      <c r="BO347" s="2"/>
      <c r="BP347" s="3"/>
      <c r="BR347" s="20">
        <f ca="1">Table2[[#This Row],[Cars Value]]/Table2[[#This Row],[Cars]]</f>
        <v>55551.163513349842</v>
      </c>
      <c r="BS347" s="3"/>
      <c r="BT347" s="1">
        <f ca="1">IF(Table2[[#This Row],[Value of Debts]]&gt;$BU$6,1,0)</f>
        <v>1</v>
      </c>
      <c r="BU347" s="2"/>
      <c r="BV347" s="2"/>
      <c r="BW347" s="3"/>
    </row>
    <row r="348" spans="1:75" x14ac:dyDescent="0.25">
      <c r="A348">
        <f t="shared" ca="1" si="101"/>
        <v>2</v>
      </c>
      <c r="B348" t="str">
        <f t="shared" ca="1" si="102"/>
        <v>Female</v>
      </c>
      <c r="C348">
        <f t="shared" ca="1" si="103"/>
        <v>36</v>
      </c>
      <c r="D348">
        <f t="shared" ca="1" si="104"/>
        <v>2</v>
      </c>
      <c r="E348" t="str">
        <f ca="1">_xll.XLOOKUP(D348,$Y$8:$Y$13,$Z$8:$Z$13)</f>
        <v>Construction</v>
      </c>
      <c r="F348">
        <f t="shared" ca="1" si="105"/>
        <v>1</v>
      </c>
      <c r="G348" t="str">
        <f ca="1">_xll.XLOOKUP(F348,$AA$8:$AA$12,$AB$8:$AB$12)</f>
        <v>Highschool</v>
      </c>
      <c r="H348">
        <f t="shared" ca="1" si="117"/>
        <v>1</v>
      </c>
      <c r="I348">
        <f t="shared" ca="1" si="100"/>
        <v>1</v>
      </c>
      <c r="J348">
        <f t="shared" ca="1" si="106"/>
        <v>62066</v>
      </c>
      <c r="K348">
        <f t="shared" ca="1" si="107"/>
        <v>2</v>
      </c>
      <c r="L348" t="str">
        <f ca="1">_xll.XLOOKUP(K348,$AC$8:$AC$17,$AD$8:$AD$17)</f>
        <v>Trasaco</v>
      </c>
      <c r="M348">
        <f t="shared" ca="1" si="110"/>
        <v>248264</v>
      </c>
      <c r="N348" s="7">
        <f t="shared" ca="1" si="108"/>
        <v>51706.559257653083</v>
      </c>
      <c r="O348" s="7">
        <f t="shared" ca="1" si="111"/>
        <v>61347.299610619411</v>
      </c>
      <c r="P348">
        <f t="shared" ca="1" si="109"/>
        <v>37379</v>
      </c>
      <c r="Q348" s="7">
        <f t="shared" ca="1" si="112"/>
        <v>52992.852884131506</v>
      </c>
      <c r="R348">
        <f t="shared" ca="1" si="113"/>
        <v>35525.336292097891</v>
      </c>
      <c r="S348" s="7">
        <f t="shared" ca="1" si="114"/>
        <v>345136.6359027173</v>
      </c>
      <c r="T348" s="7">
        <f t="shared" ca="1" si="115"/>
        <v>142078.41214178459</v>
      </c>
      <c r="U348" s="7">
        <f t="shared" ca="1" si="116"/>
        <v>203058.22376093271</v>
      </c>
      <c r="X348" s="1"/>
      <c r="Y348" s="2"/>
      <c r="Z348" s="2"/>
      <c r="AA348" s="2"/>
      <c r="AB348" s="2"/>
      <c r="AC348" s="2"/>
      <c r="AD348" s="2"/>
      <c r="AE348" s="2">
        <f ca="1">IF(Table2[[#This Row],[Gender]]="Male",1,0)</f>
        <v>0</v>
      </c>
      <c r="AF348" s="2">
        <f ca="1">IF(Table2[[#This Row],[Gender]]="Female",1,0)</f>
        <v>1</v>
      </c>
      <c r="AG348" s="2"/>
      <c r="AH348" s="2"/>
      <c r="AI348" s="3"/>
      <c r="AK348" s="1">
        <f ca="1">IF(Table2[[#This Row],[Field of Work]]="Teaching",1,0)</f>
        <v>0</v>
      </c>
      <c r="AL348" s="2">
        <f ca="1">IF(Table2[[#This Row],[Field of Work]]="Agriculture",1,0)</f>
        <v>0</v>
      </c>
      <c r="AM348" s="2">
        <f ca="1">IF(Table2[[#This Row],[Field of Work]]="IT",1,0)</f>
        <v>0</v>
      </c>
      <c r="AN348" s="2">
        <f ca="1">IF(Table2[[#This Row],[Field of Work]]="Construction",1,0)</f>
        <v>1</v>
      </c>
      <c r="AO348" s="2">
        <f ca="1">IF(Table2[[#This Row],[Field of Work]]="Health",1,0)</f>
        <v>0</v>
      </c>
      <c r="AP348" s="2">
        <f ca="1">IF(Table2[[#This Row],[Field of Work]]="General work",1,0)</f>
        <v>0</v>
      </c>
      <c r="AQ348" s="2"/>
      <c r="AR348" s="2"/>
      <c r="AS348" s="2"/>
      <c r="AT348" s="2"/>
      <c r="AU348" s="2"/>
      <c r="AV348" s="3"/>
      <c r="AW348" s="10">
        <f ca="1">IF(Table2[[#This Row],[Residence]]="East Legon",1,0)</f>
        <v>0</v>
      </c>
      <c r="AX348" s="8">
        <f ca="1">IF(Table2[[#This Row],[Residence]]="Trasaco",1,0)</f>
        <v>1</v>
      </c>
      <c r="AY348" s="2">
        <f ca="1">IF(Table2[[#This Row],[Residence]]="North Legon",1,0)</f>
        <v>0</v>
      </c>
      <c r="AZ348" s="2">
        <f ca="1">IF(Table2[[#This Row],[Residence]]="Tema",1,0)</f>
        <v>0</v>
      </c>
      <c r="BA348" s="2">
        <f ca="1">IF(Table2[[#This Row],[Residence]]="Spintex",1,0)</f>
        <v>0</v>
      </c>
      <c r="BB348" s="2">
        <f ca="1">IF(Table2[[#This Row],[Residence]]="Airport Hills",1,0)</f>
        <v>0</v>
      </c>
      <c r="BC348" s="2">
        <f ca="1">IF(Table2[[#This Row],[Residence]]="Oyarifa",1,0)</f>
        <v>0</v>
      </c>
      <c r="BD348" s="2">
        <f ca="1">IF(Table2[[#This Row],[Residence]]="Prampram",1,0)</f>
        <v>0</v>
      </c>
      <c r="BE348" s="2">
        <f ca="1">IF(Table2[[#This Row],[Residence]]="Tse-Addo",1,0)</f>
        <v>0</v>
      </c>
      <c r="BF348" s="2">
        <f ca="1">IF(Table2[[#This Row],[Residence]]="Osu",1,0)</f>
        <v>0</v>
      </c>
      <c r="BG348" s="2"/>
      <c r="BH348" s="2"/>
      <c r="BI348" s="2"/>
      <c r="BJ348" s="2"/>
      <c r="BK348" s="2"/>
      <c r="BL348" s="2"/>
      <c r="BM348" s="2"/>
      <c r="BN348" s="2"/>
      <c r="BO348" s="2"/>
      <c r="BP348" s="3"/>
      <c r="BR348" s="20">
        <f ca="1">Table2[[#This Row],[Cars Value]]/Table2[[#This Row],[Cars]]</f>
        <v>61347.299610619411</v>
      </c>
      <c r="BS348" s="3"/>
      <c r="BT348" s="1">
        <f ca="1">IF(Table2[[#This Row],[Value of Debts]]&gt;$BU$6,1,0)</f>
        <v>1</v>
      </c>
      <c r="BU348" s="2"/>
      <c r="BV348" s="2"/>
      <c r="BW348" s="3"/>
    </row>
    <row r="349" spans="1:75" x14ac:dyDescent="0.25">
      <c r="A349">
        <f t="shared" ca="1" si="101"/>
        <v>1</v>
      </c>
      <c r="B349" t="str">
        <f t="shared" ca="1" si="102"/>
        <v>Male</v>
      </c>
      <c r="C349">
        <f t="shared" ca="1" si="103"/>
        <v>50</v>
      </c>
      <c r="D349">
        <f t="shared" ca="1" si="104"/>
        <v>5</v>
      </c>
      <c r="E349" t="str">
        <f ca="1">_xll.XLOOKUP(D349,$Y$8:$Y$13,$Z$8:$Z$13)</f>
        <v>General work</v>
      </c>
      <c r="F349">
        <f t="shared" ca="1" si="105"/>
        <v>5</v>
      </c>
      <c r="G349" t="str">
        <f ca="1">_xll.XLOOKUP(F349,$AA$8:$AA$12,$AB$8:$AB$12)</f>
        <v>Other</v>
      </c>
      <c r="H349">
        <f t="shared" ca="1" si="117"/>
        <v>1</v>
      </c>
      <c r="I349">
        <f t="shared" ca="1" si="100"/>
        <v>1</v>
      </c>
      <c r="J349">
        <f t="shared" ca="1" si="106"/>
        <v>45464</v>
      </c>
      <c r="K349">
        <f t="shared" ca="1" si="107"/>
        <v>7</v>
      </c>
      <c r="L349" t="str">
        <f ca="1">_xll.XLOOKUP(K349,$AC$8:$AC$17,$AD$8:$AD$17)</f>
        <v>Tema</v>
      </c>
      <c r="M349">
        <f t="shared" ca="1" si="110"/>
        <v>136392</v>
      </c>
      <c r="N349" s="7">
        <f t="shared" ca="1" si="108"/>
        <v>94876.419242608215</v>
      </c>
      <c r="O349" s="7">
        <f t="shared" ca="1" si="111"/>
        <v>12619.551992783985</v>
      </c>
      <c r="P349">
        <f t="shared" ca="1" si="109"/>
        <v>5612</v>
      </c>
      <c r="Q349" s="7">
        <f t="shared" ca="1" si="112"/>
        <v>31532.826789511342</v>
      </c>
      <c r="R349">
        <f t="shared" ca="1" si="113"/>
        <v>38788.827468357456</v>
      </c>
      <c r="S349" s="7">
        <f t="shared" ca="1" si="114"/>
        <v>187800.37946114145</v>
      </c>
      <c r="T349" s="7">
        <f t="shared" ca="1" si="115"/>
        <v>132021.24603211955</v>
      </c>
      <c r="U349" s="7">
        <f t="shared" ca="1" si="116"/>
        <v>55779.133429021895</v>
      </c>
      <c r="X349" s="1"/>
      <c r="Y349" s="2"/>
      <c r="Z349" s="2"/>
      <c r="AA349" s="2"/>
      <c r="AB349" s="2"/>
      <c r="AC349" s="2"/>
      <c r="AD349" s="2"/>
      <c r="AE349" s="2">
        <f ca="1">IF(Table2[[#This Row],[Gender]]="Male",1,0)</f>
        <v>1</v>
      </c>
      <c r="AF349" s="2">
        <f ca="1">IF(Table2[[#This Row],[Gender]]="Female",1,0)</f>
        <v>0</v>
      </c>
      <c r="AG349" s="2"/>
      <c r="AH349" s="2"/>
      <c r="AI349" s="3"/>
      <c r="AK349" s="1">
        <f ca="1">IF(Table2[[#This Row],[Field of Work]]="Teaching",1,0)</f>
        <v>0</v>
      </c>
      <c r="AL349" s="2">
        <f ca="1">IF(Table2[[#This Row],[Field of Work]]="Agriculture",1,0)</f>
        <v>0</v>
      </c>
      <c r="AM349" s="2">
        <f ca="1">IF(Table2[[#This Row],[Field of Work]]="IT",1,0)</f>
        <v>0</v>
      </c>
      <c r="AN349" s="2">
        <f ca="1">IF(Table2[[#This Row],[Field of Work]]="Construction",1,0)</f>
        <v>0</v>
      </c>
      <c r="AO349" s="2">
        <f ca="1">IF(Table2[[#This Row],[Field of Work]]="Health",1,0)</f>
        <v>0</v>
      </c>
      <c r="AP349" s="2">
        <f ca="1">IF(Table2[[#This Row],[Field of Work]]="General work",1,0)</f>
        <v>1</v>
      </c>
      <c r="AQ349" s="2"/>
      <c r="AR349" s="2"/>
      <c r="AS349" s="2"/>
      <c r="AT349" s="2"/>
      <c r="AU349" s="2"/>
      <c r="AV349" s="3"/>
      <c r="AW349" s="10">
        <f ca="1">IF(Table2[[#This Row],[Residence]]="East Legon",1,0)</f>
        <v>0</v>
      </c>
      <c r="AX349" s="8">
        <f ca="1">IF(Table2[[#This Row],[Residence]]="Trasaco",1,0)</f>
        <v>0</v>
      </c>
      <c r="AY349" s="2">
        <f ca="1">IF(Table2[[#This Row],[Residence]]="North Legon",1,0)</f>
        <v>0</v>
      </c>
      <c r="AZ349" s="2">
        <f ca="1">IF(Table2[[#This Row],[Residence]]="Tema",1,0)</f>
        <v>1</v>
      </c>
      <c r="BA349" s="2">
        <f ca="1">IF(Table2[[#This Row],[Residence]]="Spintex",1,0)</f>
        <v>0</v>
      </c>
      <c r="BB349" s="2">
        <f ca="1">IF(Table2[[#This Row],[Residence]]="Airport Hills",1,0)</f>
        <v>0</v>
      </c>
      <c r="BC349" s="2">
        <f ca="1">IF(Table2[[#This Row],[Residence]]="Oyarifa",1,0)</f>
        <v>0</v>
      </c>
      <c r="BD349" s="2">
        <f ca="1">IF(Table2[[#This Row],[Residence]]="Prampram",1,0)</f>
        <v>0</v>
      </c>
      <c r="BE349" s="2">
        <f ca="1">IF(Table2[[#This Row],[Residence]]="Tse-Addo",1,0)</f>
        <v>0</v>
      </c>
      <c r="BF349" s="2">
        <f ca="1">IF(Table2[[#This Row],[Residence]]="Osu",1,0)</f>
        <v>0</v>
      </c>
      <c r="BG349" s="2"/>
      <c r="BH349" s="2"/>
      <c r="BI349" s="2"/>
      <c r="BJ349" s="2"/>
      <c r="BK349" s="2"/>
      <c r="BL349" s="2"/>
      <c r="BM349" s="2"/>
      <c r="BN349" s="2"/>
      <c r="BO349" s="2"/>
      <c r="BP349" s="3"/>
      <c r="BR349" s="20">
        <f ca="1">Table2[[#This Row],[Cars Value]]/Table2[[#This Row],[Cars]]</f>
        <v>12619.551992783985</v>
      </c>
      <c r="BS349" s="3"/>
      <c r="BT349" s="1">
        <f ca="1">IF(Table2[[#This Row],[Value of Debts]]&gt;$BU$6,1,0)</f>
        <v>1</v>
      </c>
      <c r="BU349" s="2"/>
      <c r="BV349" s="2"/>
      <c r="BW349" s="3"/>
    </row>
    <row r="350" spans="1:75" x14ac:dyDescent="0.25">
      <c r="A350">
        <f t="shared" ca="1" si="101"/>
        <v>1</v>
      </c>
      <c r="B350" t="str">
        <f t="shared" ca="1" si="102"/>
        <v>Male</v>
      </c>
      <c r="C350">
        <f t="shared" ca="1" si="103"/>
        <v>42</v>
      </c>
      <c r="D350">
        <f t="shared" ca="1" si="104"/>
        <v>4</v>
      </c>
      <c r="E350" t="str">
        <f ca="1">_xll.XLOOKUP(D350,$Y$8:$Y$13,$Z$8:$Z$13)</f>
        <v>IT</v>
      </c>
      <c r="F350">
        <f t="shared" ca="1" si="105"/>
        <v>5</v>
      </c>
      <c r="G350" t="str">
        <f ca="1">_xll.XLOOKUP(F350,$AA$8:$AA$12,$AB$8:$AB$12)</f>
        <v>Other</v>
      </c>
      <c r="H350">
        <f t="shared" ca="1" si="117"/>
        <v>1</v>
      </c>
      <c r="I350">
        <f t="shared" ca="1" si="100"/>
        <v>3</v>
      </c>
      <c r="J350">
        <f t="shared" ca="1" si="106"/>
        <v>63596</v>
      </c>
      <c r="K350">
        <f t="shared" ca="1" si="107"/>
        <v>8</v>
      </c>
      <c r="L350" t="str">
        <f ca="1">_xll.XLOOKUP(K350,$AC$8:$AC$17,$AD$8:$AD$17)</f>
        <v>Oyarifa</v>
      </c>
      <c r="M350">
        <f t="shared" ca="1" si="110"/>
        <v>254384</v>
      </c>
      <c r="N350" s="7">
        <f t="shared" ca="1" si="108"/>
        <v>249856.27115881117</v>
      </c>
      <c r="O350" s="7">
        <f t="shared" ca="1" si="111"/>
        <v>75806.780881482642</v>
      </c>
      <c r="P350">
        <f t="shared" ca="1" si="109"/>
        <v>45661</v>
      </c>
      <c r="Q350" s="7">
        <f t="shared" ca="1" si="112"/>
        <v>45957.275988749672</v>
      </c>
      <c r="R350">
        <f t="shared" ca="1" si="113"/>
        <v>73783.203626941948</v>
      </c>
      <c r="S350" s="7">
        <f t="shared" ca="1" si="114"/>
        <v>403973.98450842459</v>
      </c>
      <c r="T350" s="7">
        <f t="shared" ca="1" si="115"/>
        <v>341474.54714756086</v>
      </c>
      <c r="U350" s="7">
        <f t="shared" ca="1" si="116"/>
        <v>62499.437360863725</v>
      </c>
      <c r="X350" s="1"/>
      <c r="Y350" s="2"/>
      <c r="Z350" s="2"/>
      <c r="AA350" s="2"/>
      <c r="AB350" s="2"/>
      <c r="AC350" s="2"/>
      <c r="AD350" s="2"/>
      <c r="AE350" s="2">
        <f ca="1">IF(Table2[[#This Row],[Gender]]="Male",1,0)</f>
        <v>1</v>
      </c>
      <c r="AF350" s="2">
        <f ca="1">IF(Table2[[#This Row],[Gender]]="Female",1,0)</f>
        <v>0</v>
      </c>
      <c r="AG350" s="2"/>
      <c r="AH350" s="2"/>
      <c r="AI350" s="3"/>
      <c r="AK350" s="1">
        <f ca="1">IF(Table2[[#This Row],[Field of Work]]="Teaching",1,0)</f>
        <v>0</v>
      </c>
      <c r="AL350" s="2">
        <f ca="1">IF(Table2[[#This Row],[Field of Work]]="Agriculture",1,0)</f>
        <v>0</v>
      </c>
      <c r="AM350" s="2">
        <f ca="1">IF(Table2[[#This Row],[Field of Work]]="IT",1,0)</f>
        <v>1</v>
      </c>
      <c r="AN350" s="2">
        <f ca="1">IF(Table2[[#This Row],[Field of Work]]="Construction",1,0)</f>
        <v>0</v>
      </c>
      <c r="AO350" s="2">
        <f ca="1">IF(Table2[[#This Row],[Field of Work]]="Health",1,0)</f>
        <v>0</v>
      </c>
      <c r="AP350" s="2">
        <f ca="1">IF(Table2[[#This Row],[Field of Work]]="General work",1,0)</f>
        <v>0</v>
      </c>
      <c r="AQ350" s="2"/>
      <c r="AR350" s="2"/>
      <c r="AS350" s="2"/>
      <c r="AT350" s="2"/>
      <c r="AU350" s="2"/>
      <c r="AV350" s="3"/>
      <c r="AW350" s="10">
        <f ca="1">IF(Table2[[#This Row],[Residence]]="East Legon",1,0)</f>
        <v>0</v>
      </c>
      <c r="AX350" s="8">
        <f ca="1">IF(Table2[[#This Row],[Residence]]="Trasaco",1,0)</f>
        <v>0</v>
      </c>
      <c r="AY350" s="2">
        <f ca="1">IF(Table2[[#This Row],[Residence]]="North Legon",1,0)</f>
        <v>0</v>
      </c>
      <c r="AZ350" s="2">
        <f ca="1">IF(Table2[[#This Row],[Residence]]="Tema",1,0)</f>
        <v>0</v>
      </c>
      <c r="BA350" s="2">
        <f ca="1">IF(Table2[[#This Row],[Residence]]="Spintex",1,0)</f>
        <v>0</v>
      </c>
      <c r="BB350" s="2">
        <f ca="1">IF(Table2[[#This Row],[Residence]]="Airport Hills",1,0)</f>
        <v>0</v>
      </c>
      <c r="BC350" s="2">
        <f ca="1">IF(Table2[[#This Row],[Residence]]="Oyarifa",1,0)</f>
        <v>1</v>
      </c>
      <c r="BD350" s="2">
        <f ca="1">IF(Table2[[#This Row],[Residence]]="Prampram",1,0)</f>
        <v>0</v>
      </c>
      <c r="BE350" s="2">
        <f ca="1">IF(Table2[[#This Row],[Residence]]="Tse-Addo",1,0)</f>
        <v>0</v>
      </c>
      <c r="BF350" s="2">
        <f ca="1">IF(Table2[[#This Row],[Residence]]="Osu",1,0)</f>
        <v>0</v>
      </c>
      <c r="BG350" s="2"/>
      <c r="BH350" s="2"/>
      <c r="BI350" s="2"/>
      <c r="BJ350" s="2"/>
      <c r="BK350" s="2"/>
      <c r="BL350" s="2"/>
      <c r="BM350" s="2"/>
      <c r="BN350" s="2"/>
      <c r="BO350" s="2"/>
      <c r="BP350" s="3"/>
      <c r="BR350" s="20">
        <f ca="1">Table2[[#This Row],[Cars Value]]/Table2[[#This Row],[Cars]]</f>
        <v>25268.926960494213</v>
      </c>
      <c r="BS350" s="3"/>
      <c r="BT350" s="1">
        <f ca="1">IF(Table2[[#This Row],[Value of Debts]]&gt;$BU$6,1,0)</f>
        <v>1</v>
      </c>
      <c r="BU350" s="2"/>
      <c r="BV350" s="2"/>
      <c r="BW350" s="3"/>
    </row>
    <row r="351" spans="1:75" x14ac:dyDescent="0.25">
      <c r="A351">
        <f t="shared" ca="1" si="101"/>
        <v>1</v>
      </c>
      <c r="B351" t="str">
        <f t="shared" ca="1" si="102"/>
        <v>Male</v>
      </c>
      <c r="C351">
        <f t="shared" ca="1" si="103"/>
        <v>49</v>
      </c>
      <c r="D351">
        <f t="shared" ca="1" si="104"/>
        <v>4</v>
      </c>
      <c r="E351" t="str">
        <f ca="1">_xll.XLOOKUP(D351,$Y$8:$Y$13,$Z$8:$Z$13)</f>
        <v>IT</v>
      </c>
      <c r="F351">
        <f t="shared" ca="1" si="105"/>
        <v>5</v>
      </c>
      <c r="G351" t="str">
        <f ca="1">_xll.XLOOKUP(F351,$AA$8:$AA$12,$AB$8:$AB$12)</f>
        <v>Other</v>
      </c>
      <c r="H351">
        <f t="shared" ca="1" si="117"/>
        <v>2</v>
      </c>
      <c r="I351">
        <f t="shared" ca="1" si="100"/>
        <v>2</v>
      </c>
      <c r="J351">
        <f t="shared" ca="1" si="106"/>
        <v>85142</v>
      </c>
      <c r="K351">
        <f t="shared" ca="1" si="107"/>
        <v>2</v>
      </c>
      <c r="L351" t="str">
        <f ca="1">_xll.XLOOKUP(K351,$AC$8:$AC$17,$AD$8:$AD$17)</f>
        <v>Trasaco</v>
      </c>
      <c r="M351">
        <f t="shared" ca="1" si="110"/>
        <v>425710</v>
      </c>
      <c r="N351" s="7">
        <f t="shared" ca="1" si="108"/>
        <v>95846.567349224482</v>
      </c>
      <c r="O351" s="7">
        <f t="shared" ca="1" si="111"/>
        <v>128718.33651073492</v>
      </c>
      <c r="P351">
        <f t="shared" ca="1" si="109"/>
        <v>55317</v>
      </c>
      <c r="Q351" s="7">
        <f t="shared" ca="1" si="112"/>
        <v>2339.9335915631859</v>
      </c>
      <c r="R351">
        <f t="shared" ca="1" si="113"/>
        <v>43170.999611776511</v>
      </c>
      <c r="S351" s="7">
        <f t="shared" ca="1" si="114"/>
        <v>597599.33612251142</v>
      </c>
      <c r="T351" s="7">
        <f t="shared" ca="1" si="115"/>
        <v>153503.50094078766</v>
      </c>
      <c r="U351" s="7">
        <f t="shared" ca="1" si="116"/>
        <v>444095.83518172376</v>
      </c>
      <c r="X351" s="1"/>
      <c r="Y351" s="2"/>
      <c r="Z351" s="2"/>
      <c r="AA351" s="2"/>
      <c r="AB351" s="2"/>
      <c r="AC351" s="2"/>
      <c r="AD351" s="2"/>
      <c r="AE351" s="2">
        <f ca="1">IF(Table2[[#This Row],[Gender]]="Male",1,0)</f>
        <v>1</v>
      </c>
      <c r="AF351" s="2">
        <f ca="1">IF(Table2[[#This Row],[Gender]]="Female",1,0)</f>
        <v>0</v>
      </c>
      <c r="AG351" s="2"/>
      <c r="AH351" s="2"/>
      <c r="AI351" s="3"/>
      <c r="AK351" s="1">
        <f ca="1">IF(Table2[[#This Row],[Field of Work]]="Teaching",1,0)</f>
        <v>0</v>
      </c>
      <c r="AL351" s="2">
        <f ca="1">IF(Table2[[#This Row],[Field of Work]]="Agriculture",1,0)</f>
        <v>0</v>
      </c>
      <c r="AM351" s="2">
        <f ca="1">IF(Table2[[#This Row],[Field of Work]]="IT",1,0)</f>
        <v>1</v>
      </c>
      <c r="AN351" s="2">
        <f ca="1">IF(Table2[[#This Row],[Field of Work]]="Construction",1,0)</f>
        <v>0</v>
      </c>
      <c r="AO351" s="2">
        <f ca="1">IF(Table2[[#This Row],[Field of Work]]="Health",1,0)</f>
        <v>0</v>
      </c>
      <c r="AP351" s="2">
        <f ca="1">IF(Table2[[#This Row],[Field of Work]]="General work",1,0)</f>
        <v>0</v>
      </c>
      <c r="AQ351" s="2"/>
      <c r="AR351" s="2"/>
      <c r="AS351" s="2"/>
      <c r="AT351" s="2"/>
      <c r="AU351" s="2"/>
      <c r="AV351" s="3"/>
      <c r="AW351" s="10">
        <f ca="1">IF(Table2[[#This Row],[Residence]]="East Legon",1,0)</f>
        <v>0</v>
      </c>
      <c r="AX351" s="8">
        <f ca="1">IF(Table2[[#This Row],[Residence]]="Trasaco",1,0)</f>
        <v>1</v>
      </c>
      <c r="AY351" s="2">
        <f ca="1">IF(Table2[[#This Row],[Residence]]="North Legon",1,0)</f>
        <v>0</v>
      </c>
      <c r="AZ351" s="2">
        <f ca="1">IF(Table2[[#This Row],[Residence]]="Tema",1,0)</f>
        <v>0</v>
      </c>
      <c r="BA351" s="2">
        <f ca="1">IF(Table2[[#This Row],[Residence]]="Spintex",1,0)</f>
        <v>0</v>
      </c>
      <c r="BB351" s="2">
        <f ca="1">IF(Table2[[#This Row],[Residence]]="Airport Hills",1,0)</f>
        <v>0</v>
      </c>
      <c r="BC351" s="2">
        <f ca="1">IF(Table2[[#This Row],[Residence]]="Oyarifa",1,0)</f>
        <v>0</v>
      </c>
      <c r="BD351" s="2">
        <f ca="1">IF(Table2[[#This Row],[Residence]]="Prampram",1,0)</f>
        <v>0</v>
      </c>
      <c r="BE351" s="2">
        <f ca="1">IF(Table2[[#This Row],[Residence]]="Tse-Addo",1,0)</f>
        <v>0</v>
      </c>
      <c r="BF351" s="2">
        <f ca="1">IF(Table2[[#This Row],[Residence]]="Osu",1,0)</f>
        <v>0</v>
      </c>
      <c r="BG351" s="2"/>
      <c r="BH351" s="2"/>
      <c r="BI351" s="2"/>
      <c r="BJ351" s="2"/>
      <c r="BK351" s="2"/>
      <c r="BL351" s="2"/>
      <c r="BM351" s="2"/>
      <c r="BN351" s="2"/>
      <c r="BO351" s="2"/>
      <c r="BP351" s="3"/>
      <c r="BR351" s="20">
        <f ca="1">Table2[[#This Row],[Cars Value]]/Table2[[#This Row],[Cars]]</f>
        <v>64359.168255367462</v>
      </c>
      <c r="BS351" s="3"/>
      <c r="BT351" s="1">
        <f ca="1">IF(Table2[[#This Row],[Value of Debts]]&gt;$BU$6,1,0)</f>
        <v>1</v>
      </c>
      <c r="BU351" s="2"/>
      <c r="BV351" s="2"/>
      <c r="BW351" s="3"/>
    </row>
    <row r="352" spans="1:75" x14ac:dyDescent="0.25">
      <c r="A352">
        <f t="shared" ca="1" si="101"/>
        <v>2</v>
      </c>
      <c r="B352" t="str">
        <f t="shared" ca="1" si="102"/>
        <v>Female</v>
      </c>
      <c r="C352">
        <f t="shared" ca="1" si="103"/>
        <v>49</v>
      </c>
      <c r="D352">
        <f t="shared" ca="1" si="104"/>
        <v>2</v>
      </c>
      <c r="E352" t="str">
        <f ca="1">_xll.XLOOKUP(D352,$Y$8:$Y$13,$Z$8:$Z$13)</f>
        <v>Construction</v>
      </c>
      <c r="F352">
        <f t="shared" ca="1" si="105"/>
        <v>4</v>
      </c>
      <c r="G352" t="str">
        <f ca="1">_xll.XLOOKUP(F352,$AA$8:$AA$12,$AB$8:$AB$12)</f>
        <v>Techical</v>
      </c>
      <c r="H352">
        <f t="shared" ca="1" si="117"/>
        <v>4</v>
      </c>
      <c r="I352">
        <f t="shared" ca="1" si="100"/>
        <v>4</v>
      </c>
      <c r="J352">
        <f t="shared" ca="1" si="106"/>
        <v>67656</v>
      </c>
      <c r="K352">
        <f t="shared" ca="1" si="107"/>
        <v>4</v>
      </c>
      <c r="L352" t="str">
        <f ca="1">_xll.XLOOKUP(K352,$AC$8:$AC$17,$AD$8:$AD$17)</f>
        <v>Spintex</v>
      </c>
      <c r="M352">
        <f t="shared" ca="1" si="110"/>
        <v>270624</v>
      </c>
      <c r="N352" s="7">
        <f t="shared" ca="1" si="108"/>
        <v>260089.99217435851</v>
      </c>
      <c r="O352" s="7">
        <f t="shared" ca="1" si="111"/>
        <v>159182.08289031193</v>
      </c>
      <c r="P352">
        <f t="shared" ca="1" si="109"/>
        <v>8090</v>
      </c>
      <c r="Q352" s="7">
        <f t="shared" ca="1" si="112"/>
        <v>82162.943163683682</v>
      </c>
      <c r="R352">
        <f t="shared" ca="1" si="113"/>
        <v>30489.356817249711</v>
      </c>
      <c r="S352" s="7">
        <f t="shared" ca="1" si="114"/>
        <v>460295.43970756169</v>
      </c>
      <c r="T352" s="7">
        <f t="shared" ca="1" si="115"/>
        <v>350342.93533804221</v>
      </c>
      <c r="U352" s="7">
        <f t="shared" ca="1" si="116"/>
        <v>109952.50436951948</v>
      </c>
      <c r="X352" s="1"/>
      <c r="Y352" s="2"/>
      <c r="Z352" s="2"/>
      <c r="AA352" s="2"/>
      <c r="AB352" s="2"/>
      <c r="AC352" s="2"/>
      <c r="AD352" s="2"/>
      <c r="AE352" s="2">
        <f ca="1">IF(Table2[[#This Row],[Gender]]="Male",1,0)</f>
        <v>0</v>
      </c>
      <c r="AF352" s="2">
        <f ca="1">IF(Table2[[#This Row],[Gender]]="Female",1,0)</f>
        <v>1</v>
      </c>
      <c r="AG352" s="2"/>
      <c r="AH352" s="2"/>
      <c r="AI352" s="3"/>
      <c r="AK352" s="1">
        <f ca="1">IF(Table2[[#This Row],[Field of Work]]="Teaching",1,0)</f>
        <v>0</v>
      </c>
      <c r="AL352" s="2">
        <f ca="1">IF(Table2[[#This Row],[Field of Work]]="Agriculture",1,0)</f>
        <v>0</v>
      </c>
      <c r="AM352" s="2">
        <f ca="1">IF(Table2[[#This Row],[Field of Work]]="IT",1,0)</f>
        <v>0</v>
      </c>
      <c r="AN352" s="2">
        <f ca="1">IF(Table2[[#This Row],[Field of Work]]="Construction",1,0)</f>
        <v>1</v>
      </c>
      <c r="AO352" s="2">
        <f ca="1">IF(Table2[[#This Row],[Field of Work]]="Health",1,0)</f>
        <v>0</v>
      </c>
      <c r="AP352" s="2">
        <f ca="1">IF(Table2[[#This Row],[Field of Work]]="General work",1,0)</f>
        <v>0</v>
      </c>
      <c r="AQ352" s="2"/>
      <c r="AR352" s="2"/>
      <c r="AS352" s="2"/>
      <c r="AT352" s="2"/>
      <c r="AU352" s="2"/>
      <c r="AV352" s="3"/>
      <c r="AW352" s="10">
        <f ca="1">IF(Table2[[#This Row],[Residence]]="East Legon",1,0)</f>
        <v>0</v>
      </c>
      <c r="AX352" s="8">
        <f ca="1">IF(Table2[[#This Row],[Residence]]="Trasaco",1,0)</f>
        <v>0</v>
      </c>
      <c r="AY352" s="2">
        <f ca="1">IF(Table2[[#This Row],[Residence]]="North Legon",1,0)</f>
        <v>0</v>
      </c>
      <c r="AZ352" s="2">
        <f ca="1">IF(Table2[[#This Row],[Residence]]="Tema",1,0)</f>
        <v>0</v>
      </c>
      <c r="BA352" s="2">
        <f ca="1">IF(Table2[[#This Row],[Residence]]="Spintex",1,0)</f>
        <v>1</v>
      </c>
      <c r="BB352" s="2">
        <f ca="1">IF(Table2[[#This Row],[Residence]]="Airport Hills",1,0)</f>
        <v>0</v>
      </c>
      <c r="BC352" s="2">
        <f ca="1">IF(Table2[[#This Row],[Residence]]="Oyarifa",1,0)</f>
        <v>0</v>
      </c>
      <c r="BD352" s="2">
        <f ca="1">IF(Table2[[#This Row],[Residence]]="Prampram",1,0)</f>
        <v>0</v>
      </c>
      <c r="BE352" s="2">
        <f ca="1">IF(Table2[[#This Row],[Residence]]="Tse-Addo",1,0)</f>
        <v>0</v>
      </c>
      <c r="BF352" s="2">
        <f ca="1">IF(Table2[[#This Row],[Residence]]="Osu",1,0)</f>
        <v>0</v>
      </c>
      <c r="BG352" s="2"/>
      <c r="BH352" s="2"/>
      <c r="BI352" s="2"/>
      <c r="BJ352" s="2"/>
      <c r="BK352" s="2"/>
      <c r="BL352" s="2"/>
      <c r="BM352" s="2"/>
      <c r="BN352" s="2"/>
      <c r="BO352" s="2"/>
      <c r="BP352" s="3"/>
      <c r="BR352" s="20">
        <f ca="1">Table2[[#This Row],[Cars Value]]/Table2[[#This Row],[Cars]]</f>
        <v>39795.520722577981</v>
      </c>
      <c r="BS352" s="3"/>
      <c r="BT352" s="1">
        <f ca="1">IF(Table2[[#This Row],[Value of Debts]]&gt;$BU$6,1,0)</f>
        <v>1</v>
      </c>
      <c r="BU352" s="2"/>
      <c r="BV352" s="2"/>
      <c r="BW352" s="3"/>
    </row>
    <row r="353" spans="1:75" x14ac:dyDescent="0.25">
      <c r="A353">
        <f t="shared" ca="1" si="101"/>
        <v>1</v>
      </c>
      <c r="B353" t="str">
        <f t="shared" ca="1" si="102"/>
        <v>Male</v>
      </c>
      <c r="C353">
        <f t="shared" ca="1" si="103"/>
        <v>26</v>
      </c>
      <c r="D353">
        <f t="shared" ca="1" si="104"/>
        <v>2</v>
      </c>
      <c r="E353" t="str">
        <f ca="1">_xll.XLOOKUP(D353,$Y$8:$Y$13,$Z$8:$Z$13)</f>
        <v>Construction</v>
      </c>
      <c r="F353">
        <f t="shared" ca="1" si="105"/>
        <v>3</v>
      </c>
      <c r="G353" t="str">
        <f ca="1">_xll.XLOOKUP(F353,$AA$8:$AA$12,$AB$8:$AB$12)</f>
        <v>University</v>
      </c>
      <c r="H353">
        <f t="shared" ca="1" si="117"/>
        <v>3</v>
      </c>
      <c r="I353">
        <f t="shared" ca="1" si="100"/>
        <v>1</v>
      </c>
      <c r="J353">
        <f t="shared" ca="1" si="106"/>
        <v>35921</v>
      </c>
      <c r="K353">
        <f t="shared" ca="1" si="107"/>
        <v>10</v>
      </c>
      <c r="L353" t="str">
        <f ca="1">_xll.XLOOKUP(K353,$AC$8:$AC$17,$AD$8:$AD$17)</f>
        <v>Osu</v>
      </c>
      <c r="M353">
        <f t="shared" ca="1" si="110"/>
        <v>143684</v>
      </c>
      <c r="N353" s="7">
        <f t="shared" ca="1" si="108"/>
        <v>62494.224787658095</v>
      </c>
      <c r="O353" s="7">
        <f t="shared" ca="1" si="111"/>
        <v>27063.092579381031</v>
      </c>
      <c r="P353">
        <f t="shared" ca="1" si="109"/>
        <v>1109</v>
      </c>
      <c r="Q353" s="7">
        <f t="shared" ca="1" si="112"/>
        <v>23371.159259445041</v>
      </c>
      <c r="R353">
        <f t="shared" ca="1" si="113"/>
        <v>7129.982833482828</v>
      </c>
      <c r="S353" s="7">
        <f t="shared" ca="1" si="114"/>
        <v>177877.07541286384</v>
      </c>
      <c r="T353" s="7">
        <f t="shared" ca="1" si="115"/>
        <v>86974.384047103144</v>
      </c>
      <c r="U353" s="7">
        <f t="shared" ca="1" si="116"/>
        <v>90902.691365760693</v>
      </c>
      <c r="X353" s="1"/>
      <c r="Y353" s="2"/>
      <c r="Z353" s="2"/>
      <c r="AA353" s="2"/>
      <c r="AB353" s="2"/>
      <c r="AC353" s="2"/>
      <c r="AD353" s="2"/>
      <c r="AE353" s="2">
        <f ca="1">IF(Table2[[#This Row],[Gender]]="Male",1,0)</f>
        <v>1</v>
      </c>
      <c r="AF353" s="2">
        <f ca="1">IF(Table2[[#This Row],[Gender]]="Female",1,0)</f>
        <v>0</v>
      </c>
      <c r="AG353" s="2"/>
      <c r="AH353" s="2"/>
      <c r="AI353" s="3"/>
      <c r="AK353" s="1">
        <f ca="1">IF(Table2[[#This Row],[Field of Work]]="Teaching",1,0)</f>
        <v>0</v>
      </c>
      <c r="AL353" s="2">
        <f ca="1">IF(Table2[[#This Row],[Field of Work]]="Agriculture",1,0)</f>
        <v>0</v>
      </c>
      <c r="AM353" s="2">
        <f ca="1">IF(Table2[[#This Row],[Field of Work]]="IT",1,0)</f>
        <v>0</v>
      </c>
      <c r="AN353" s="2">
        <f ca="1">IF(Table2[[#This Row],[Field of Work]]="Construction",1,0)</f>
        <v>1</v>
      </c>
      <c r="AO353" s="2">
        <f ca="1">IF(Table2[[#This Row],[Field of Work]]="Health",1,0)</f>
        <v>0</v>
      </c>
      <c r="AP353" s="2">
        <f ca="1">IF(Table2[[#This Row],[Field of Work]]="General work",1,0)</f>
        <v>0</v>
      </c>
      <c r="AQ353" s="2"/>
      <c r="AR353" s="2"/>
      <c r="AS353" s="2"/>
      <c r="AT353" s="2"/>
      <c r="AU353" s="2"/>
      <c r="AV353" s="3"/>
      <c r="AW353" s="10">
        <f ca="1">IF(Table2[[#This Row],[Residence]]="East Legon",1,0)</f>
        <v>0</v>
      </c>
      <c r="AX353" s="8">
        <f ca="1">IF(Table2[[#This Row],[Residence]]="Trasaco",1,0)</f>
        <v>0</v>
      </c>
      <c r="AY353" s="2">
        <f ca="1">IF(Table2[[#This Row],[Residence]]="North Legon",1,0)</f>
        <v>0</v>
      </c>
      <c r="AZ353" s="2">
        <f ca="1">IF(Table2[[#This Row],[Residence]]="Tema",1,0)</f>
        <v>0</v>
      </c>
      <c r="BA353" s="2">
        <f ca="1">IF(Table2[[#This Row],[Residence]]="Spintex",1,0)</f>
        <v>0</v>
      </c>
      <c r="BB353" s="2">
        <f ca="1">IF(Table2[[#This Row],[Residence]]="Airport Hills",1,0)</f>
        <v>0</v>
      </c>
      <c r="BC353" s="2">
        <f ca="1">IF(Table2[[#This Row],[Residence]]="Oyarifa",1,0)</f>
        <v>0</v>
      </c>
      <c r="BD353" s="2">
        <f ca="1">IF(Table2[[#This Row],[Residence]]="Prampram",1,0)</f>
        <v>0</v>
      </c>
      <c r="BE353" s="2">
        <f ca="1">IF(Table2[[#This Row],[Residence]]="Tse-Addo",1,0)</f>
        <v>0</v>
      </c>
      <c r="BF353" s="2">
        <f ca="1">IF(Table2[[#This Row],[Residence]]="Osu",1,0)</f>
        <v>1</v>
      </c>
      <c r="BG353" s="2"/>
      <c r="BH353" s="2"/>
      <c r="BI353" s="2"/>
      <c r="BJ353" s="2"/>
      <c r="BK353" s="2"/>
      <c r="BL353" s="2"/>
      <c r="BM353" s="2"/>
      <c r="BN353" s="2"/>
      <c r="BO353" s="2"/>
      <c r="BP353" s="3"/>
      <c r="BR353" s="20">
        <f ca="1">Table2[[#This Row],[Cars Value]]/Table2[[#This Row],[Cars]]</f>
        <v>27063.092579381031</v>
      </c>
      <c r="BS353" s="3"/>
      <c r="BT353" s="1">
        <f ca="1">IF(Table2[[#This Row],[Value of Debts]]&gt;$BU$6,1,0)</f>
        <v>0</v>
      </c>
      <c r="BU353" s="2"/>
      <c r="BV353" s="2"/>
      <c r="BW353" s="3"/>
    </row>
    <row r="354" spans="1:75" x14ac:dyDescent="0.25">
      <c r="A354">
        <f t="shared" ca="1" si="101"/>
        <v>1</v>
      </c>
      <c r="B354" t="str">
        <f t="shared" ca="1" si="102"/>
        <v>Male</v>
      </c>
      <c r="C354">
        <f t="shared" ca="1" si="103"/>
        <v>41</v>
      </c>
      <c r="D354">
        <f t="shared" ca="1" si="104"/>
        <v>1</v>
      </c>
      <c r="E354" t="str">
        <f ca="1">_xll.XLOOKUP(D354,$Y$8:$Y$13,$Z$8:$Z$13)</f>
        <v>Health</v>
      </c>
      <c r="F354">
        <f t="shared" ca="1" si="105"/>
        <v>4</v>
      </c>
      <c r="G354" t="str">
        <f ca="1">_xll.XLOOKUP(F354,$AA$8:$AA$12,$AB$8:$AB$12)</f>
        <v>Techical</v>
      </c>
      <c r="H354">
        <f t="shared" ca="1" si="117"/>
        <v>0</v>
      </c>
      <c r="I354">
        <f t="shared" ca="1" si="100"/>
        <v>2</v>
      </c>
      <c r="J354">
        <f t="shared" ca="1" si="106"/>
        <v>73432</v>
      </c>
      <c r="K354">
        <f t="shared" ca="1" si="107"/>
        <v>1</v>
      </c>
      <c r="L354" t="str">
        <f ca="1">_xll.XLOOKUP(K354,$AC$8:$AC$17,$AD$8:$AD$17)</f>
        <v>East Legon</v>
      </c>
      <c r="M354">
        <f t="shared" ca="1" si="110"/>
        <v>367160</v>
      </c>
      <c r="N354" s="7">
        <f t="shared" ca="1" si="108"/>
        <v>162554.74690053062</v>
      </c>
      <c r="O354" s="7">
        <f t="shared" ca="1" si="111"/>
        <v>70005.910213922311</v>
      </c>
      <c r="P354">
        <f t="shared" ca="1" si="109"/>
        <v>25792</v>
      </c>
      <c r="Q354" s="7">
        <f t="shared" ca="1" si="112"/>
        <v>21525.929677766631</v>
      </c>
      <c r="R354">
        <f t="shared" ca="1" si="113"/>
        <v>51368.629946219145</v>
      </c>
      <c r="S354" s="7">
        <f t="shared" ca="1" si="114"/>
        <v>488534.54016014148</v>
      </c>
      <c r="T354" s="7">
        <f t="shared" ca="1" si="115"/>
        <v>209872.67657829725</v>
      </c>
      <c r="U354" s="7">
        <f t="shared" ca="1" si="116"/>
        <v>278661.86358184426</v>
      </c>
      <c r="X354" s="1"/>
      <c r="Y354" s="2"/>
      <c r="Z354" s="2"/>
      <c r="AA354" s="2"/>
      <c r="AB354" s="2"/>
      <c r="AC354" s="2"/>
      <c r="AD354" s="2"/>
      <c r="AE354" s="2">
        <f ca="1">IF(Table2[[#This Row],[Gender]]="Male",1,0)</f>
        <v>1</v>
      </c>
      <c r="AF354" s="2">
        <f ca="1">IF(Table2[[#This Row],[Gender]]="Female",1,0)</f>
        <v>0</v>
      </c>
      <c r="AG354" s="2"/>
      <c r="AH354" s="2"/>
      <c r="AI354" s="3"/>
      <c r="AK354" s="1">
        <f ca="1">IF(Table2[[#This Row],[Field of Work]]="Teaching",1,0)</f>
        <v>0</v>
      </c>
      <c r="AL354" s="2">
        <f ca="1">IF(Table2[[#This Row],[Field of Work]]="Agriculture",1,0)</f>
        <v>0</v>
      </c>
      <c r="AM354" s="2">
        <f ca="1">IF(Table2[[#This Row],[Field of Work]]="IT",1,0)</f>
        <v>0</v>
      </c>
      <c r="AN354" s="2">
        <f ca="1">IF(Table2[[#This Row],[Field of Work]]="Construction",1,0)</f>
        <v>0</v>
      </c>
      <c r="AO354" s="2">
        <f ca="1">IF(Table2[[#This Row],[Field of Work]]="Health",1,0)</f>
        <v>1</v>
      </c>
      <c r="AP354" s="2">
        <f ca="1">IF(Table2[[#This Row],[Field of Work]]="General work",1,0)</f>
        <v>0</v>
      </c>
      <c r="AQ354" s="2"/>
      <c r="AR354" s="2"/>
      <c r="AS354" s="2"/>
      <c r="AT354" s="2"/>
      <c r="AU354" s="2"/>
      <c r="AV354" s="3"/>
      <c r="AW354" s="10">
        <f ca="1">IF(Table2[[#This Row],[Residence]]="East Legon",1,0)</f>
        <v>1</v>
      </c>
      <c r="AX354" s="8">
        <f ca="1">IF(Table2[[#This Row],[Residence]]="Trasaco",1,0)</f>
        <v>0</v>
      </c>
      <c r="AY354" s="2">
        <f ca="1">IF(Table2[[#This Row],[Residence]]="North Legon",1,0)</f>
        <v>0</v>
      </c>
      <c r="AZ354" s="2">
        <f ca="1">IF(Table2[[#This Row],[Residence]]="Tema",1,0)</f>
        <v>0</v>
      </c>
      <c r="BA354" s="2">
        <f ca="1">IF(Table2[[#This Row],[Residence]]="Spintex",1,0)</f>
        <v>0</v>
      </c>
      <c r="BB354" s="2">
        <f ca="1">IF(Table2[[#This Row],[Residence]]="Airport Hills",1,0)</f>
        <v>0</v>
      </c>
      <c r="BC354" s="2">
        <f ca="1">IF(Table2[[#This Row],[Residence]]="Oyarifa",1,0)</f>
        <v>0</v>
      </c>
      <c r="BD354" s="2">
        <f ca="1">IF(Table2[[#This Row],[Residence]]="Prampram",1,0)</f>
        <v>0</v>
      </c>
      <c r="BE354" s="2">
        <f ca="1">IF(Table2[[#This Row],[Residence]]="Tse-Addo",1,0)</f>
        <v>0</v>
      </c>
      <c r="BF354" s="2">
        <f ca="1">IF(Table2[[#This Row],[Residence]]="Osu",1,0)</f>
        <v>0</v>
      </c>
      <c r="BG354" s="2"/>
      <c r="BH354" s="2"/>
      <c r="BI354" s="2"/>
      <c r="BJ354" s="2"/>
      <c r="BK354" s="2"/>
      <c r="BL354" s="2"/>
      <c r="BM354" s="2"/>
      <c r="BN354" s="2"/>
      <c r="BO354" s="2"/>
      <c r="BP354" s="3"/>
      <c r="BR354" s="20">
        <f ca="1">Table2[[#This Row],[Cars Value]]/Table2[[#This Row],[Cars]]</f>
        <v>35002.955106961155</v>
      </c>
      <c r="BS354" s="3"/>
      <c r="BT354" s="1">
        <f ca="1">IF(Table2[[#This Row],[Value of Debts]]&gt;$BU$6,1,0)</f>
        <v>1</v>
      </c>
      <c r="BU354" s="2"/>
      <c r="BV354" s="2"/>
      <c r="BW354" s="3"/>
    </row>
    <row r="355" spans="1:75" x14ac:dyDescent="0.25">
      <c r="A355">
        <f t="shared" ca="1" si="101"/>
        <v>2</v>
      </c>
      <c r="B355" t="str">
        <f t="shared" ca="1" si="102"/>
        <v>Female</v>
      </c>
      <c r="C355">
        <f t="shared" ca="1" si="103"/>
        <v>25</v>
      </c>
      <c r="D355">
        <f t="shared" ca="1" si="104"/>
        <v>4</v>
      </c>
      <c r="E355" t="str">
        <f ca="1">_xll.XLOOKUP(D355,$Y$8:$Y$13,$Z$8:$Z$13)</f>
        <v>IT</v>
      </c>
      <c r="F355">
        <f t="shared" ca="1" si="105"/>
        <v>3</v>
      </c>
      <c r="G355" t="str">
        <f ca="1">_xll.XLOOKUP(F355,$AA$8:$AA$12,$AB$8:$AB$12)</f>
        <v>University</v>
      </c>
      <c r="H355">
        <f t="shared" ca="1" si="117"/>
        <v>2</v>
      </c>
      <c r="I355">
        <f t="shared" ca="1" si="100"/>
        <v>4</v>
      </c>
      <c r="J355">
        <f t="shared" ca="1" si="106"/>
        <v>45651</v>
      </c>
      <c r="K355">
        <f t="shared" ca="1" si="107"/>
        <v>2</v>
      </c>
      <c r="L355" t="str">
        <f ca="1">_xll.XLOOKUP(K355,$AC$8:$AC$17,$AD$8:$AD$17)</f>
        <v>Trasaco</v>
      </c>
      <c r="M355">
        <f t="shared" ca="1" si="110"/>
        <v>273906</v>
      </c>
      <c r="N355" s="7">
        <f t="shared" ca="1" si="108"/>
        <v>60425.643214906893</v>
      </c>
      <c r="O355" s="7">
        <f t="shared" ca="1" si="111"/>
        <v>6524.7611869918801</v>
      </c>
      <c r="P355">
        <f t="shared" ca="1" si="109"/>
        <v>3061</v>
      </c>
      <c r="Q355" s="7">
        <f t="shared" ca="1" si="112"/>
        <v>54955.858435810485</v>
      </c>
      <c r="R355">
        <f t="shared" ca="1" si="113"/>
        <v>58030.129536717373</v>
      </c>
      <c r="S355" s="7">
        <f t="shared" ca="1" si="114"/>
        <v>338460.89072370925</v>
      </c>
      <c r="T355" s="7">
        <f t="shared" ca="1" si="115"/>
        <v>118442.50165071737</v>
      </c>
      <c r="U355" s="7">
        <f t="shared" ca="1" si="116"/>
        <v>220018.38907299188</v>
      </c>
      <c r="X355" s="1"/>
      <c r="Y355" s="2"/>
      <c r="Z355" s="2"/>
      <c r="AA355" s="2"/>
      <c r="AB355" s="2"/>
      <c r="AC355" s="2"/>
      <c r="AD355" s="2"/>
      <c r="AE355" s="2">
        <f ca="1">IF(Table2[[#This Row],[Gender]]="Male",1,0)</f>
        <v>0</v>
      </c>
      <c r="AF355" s="2">
        <f ca="1">IF(Table2[[#This Row],[Gender]]="Female",1,0)</f>
        <v>1</v>
      </c>
      <c r="AG355" s="2"/>
      <c r="AH355" s="2"/>
      <c r="AI355" s="3"/>
      <c r="AK355" s="1">
        <f ca="1">IF(Table2[[#This Row],[Field of Work]]="Teaching",1,0)</f>
        <v>0</v>
      </c>
      <c r="AL355" s="2">
        <f ca="1">IF(Table2[[#This Row],[Field of Work]]="Agriculture",1,0)</f>
        <v>0</v>
      </c>
      <c r="AM355" s="2">
        <f ca="1">IF(Table2[[#This Row],[Field of Work]]="IT",1,0)</f>
        <v>1</v>
      </c>
      <c r="AN355" s="2">
        <f ca="1">IF(Table2[[#This Row],[Field of Work]]="Construction",1,0)</f>
        <v>0</v>
      </c>
      <c r="AO355" s="2">
        <f ca="1">IF(Table2[[#This Row],[Field of Work]]="Health",1,0)</f>
        <v>0</v>
      </c>
      <c r="AP355" s="2">
        <f ca="1">IF(Table2[[#This Row],[Field of Work]]="General work",1,0)</f>
        <v>0</v>
      </c>
      <c r="AQ355" s="2"/>
      <c r="AR355" s="2"/>
      <c r="AS355" s="2"/>
      <c r="AT355" s="2"/>
      <c r="AU355" s="2"/>
      <c r="AV355" s="3"/>
      <c r="AW355" s="10">
        <f ca="1">IF(Table2[[#This Row],[Residence]]="East Legon",1,0)</f>
        <v>0</v>
      </c>
      <c r="AX355" s="8">
        <f ca="1">IF(Table2[[#This Row],[Residence]]="Trasaco",1,0)</f>
        <v>1</v>
      </c>
      <c r="AY355" s="2">
        <f ca="1">IF(Table2[[#This Row],[Residence]]="North Legon",1,0)</f>
        <v>0</v>
      </c>
      <c r="AZ355" s="2">
        <f ca="1">IF(Table2[[#This Row],[Residence]]="Tema",1,0)</f>
        <v>0</v>
      </c>
      <c r="BA355" s="2">
        <f ca="1">IF(Table2[[#This Row],[Residence]]="Spintex",1,0)</f>
        <v>0</v>
      </c>
      <c r="BB355" s="2">
        <f ca="1">IF(Table2[[#This Row],[Residence]]="Airport Hills",1,0)</f>
        <v>0</v>
      </c>
      <c r="BC355" s="2">
        <f ca="1">IF(Table2[[#This Row],[Residence]]="Oyarifa",1,0)</f>
        <v>0</v>
      </c>
      <c r="BD355" s="2">
        <f ca="1">IF(Table2[[#This Row],[Residence]]="Prampram",1,0)</f>
        <v>0</v>
      </c>
      <c r="BE355" s="2">
        <f ca="1">IF(Table2[[#This Row],[Residence]]="Tse-Addo",1,0)</f>
        <v>0</v>
      </c>
      <c r="BF355" s="2">
        <f ca="1">IF(Table2[[#This Row],[Residence]]="Osu",1,0)</f>
        <v>0</v>
      </c>
      <c r="BG355" s="2"/>
      <c r="BH355" s="2"/>
      <c r="BI355" s="2"/>
      <c r="BJ355" s="2"/>
      <c r="BK355" s="2"/>
      <c r="BL355" s="2"/>
      <c r="BM355" s="2"/>
      <c r="BN355" s="2"/>
      <c r="BO355" s="2"/>
      <c r="BP355" s="3"/>
      <c r="BR355" s="20">
        <f ca="1">Table2[[#This Row],[Cars Value]]/Table2[[#This Row],[Cars]]</f>
        <v>1631.19029674797</v>
      </c>
      <c r="BS355" s="3"/>
      <c r="BT355" s="1">
        <f ca="1">IF(Table2[[#This Row],[Value of Debts]]&gt;$BU$6,1,0)</f>
        <v>1</v>
      </c>
      <c r="BU355" s="2"/>
      <c r="BV355" s="2"/>
      <c r="BW355" s="3"/>
    </row>
    <row r="356" spans="1:75" x14ac:dyDescent="0.25">
      <c r="A356">
        <f t="shared" ca="1" si="101"/>
        <v>1</v>
      </c>
      <c r="B356" t="str">
        <f t="shared" ca="1" si="102"/>
        <v>Male</v>
      </c>
      <c r="C356">
        <f t="shared" ca="1" si="103"/>
        <v>43</v>
      </c>
      <c r="D356">
        <f t="shared" ca="1" si="104"/>
        <v>2</v>
      </c>
      <c r="E356" t="str">
        <f ca="1">_xll.XLOOKUP(D356,$Y$8:$Y$13,$Z$8:$Z$13)</f>
        <v>Construction</v>
      </c>
      <c r="F356">
        <f t="shared" ca="1" si="105"/>
        <v>2</v>
      </c>
      <c r="G356" t="str">
        <f ca="1">_xll.XLOOKUP(F356,$AA$8:$AA$12,$AB$8:$AB$12)</f>
        <v>College</v>
      </c>
      <c r="H356">
        <f t="shared" ca="1" si="117"/>
        <v>1</v>
      </c>
      <c r="I356">
        <f t="shared" ca="1" si="100"/>
        <v>3</v>
      </c>
      <c r="J356">
        <f t="shared" ca="1" si="106"/>
        <v>41342</v>
      </c>
      <c r="K356">
        <f t="shared" ca="1" si="107"/>
        <v>4</v>
      </c>
      <c r="L356" t="str">
        <f ca="1">_xll.XLOOKUP(K356,$AC$8:$AC$17,$AD$8:$AD$17)</f>
        <v>Spintex</v>
      </c>
      <c r="M356">
        <f t="shared" ca="1" si="110"/>
        <v>206710</v>
      </c>
      <c r="N356" s="7">
        <f t="shared" ca="1" si="108"/>
        <v>44291.979435109766</v>
      </c>
      <c r="O356" s="7">
        <f t="shared" ca="1" si="111"/>
        <v>2140.5980186222032</v>
      </c>
      <c r="P356">
        <f t="shared" ca="1" si="109"/>
        <v>214</v>
      </c>
      <c r="Q356" s="7">
        <f t="shared" ca="1" si="112"/>
        <v>55389.610960672209</v>
      </c>
      <c r="R356">
        <f t="shared" ca="1" si="113"/>
        <v>46926.981631110422</v>
      </c>
      <c r="S356" s="7">
        <f t="shared" ca="1" si="114"/>
        <v>255777.57964973262</v>
      </c>
      <c r="T356" s="7">
        <f t="shared" ca="1" si="115"/>
        <v>99895.590395781968</v>
      </c>
      <c r="U356" s="7">
        <f t="shared" ca="1" si="116"/>
        <v>155881.98925395065</v>
      </c>
      <c r="X356" s="1"/>
      <c r="Y356" s="2"/>
      <c r="Z356" s="2"/>
      <c r="AA356" s="2"/>
      <c r="AB356" s="2"/>
      <c r="AC356" s="2"/>
      <c r="AD356" s="2"/>
      <c r="AE356" s="2">
        <f ca="1">IF(Table2[[#This Row],[Gender]]="Male",1,0)</f>
        <v>1</v>
      </c>
      <c r="AF356" s="2">
        <f ca="1">IF(Table2[[#This Row],[Gender]]="Female",1,0)</f>
        <v>0</v>
      </c>
      <c r="AG356" s="2"/>
      <c r="AH356" s="2"/>
      <c r="AI356" s="3"/>
      <c r="AK356" s="1">
        <f ca="1">IF(Table2[[#This Row],[Field of Work]]="Teaching",1,0)</f>
        <v>0</v>
      </c>
      <c r="AL356" s="2">
        <f ca="1">IF(Table2[[#This Row],[Field of Work]]="Agriculture",1,0)</f>
        <v>0</v>
      </c>
      <c r="AM356" s="2">
        <f ca="1">IF(Table2[[#This Row],[Field of Work]]="IT",1,0)</f>
        <v>0</v>
      </c>
      <c r="AN356" s="2">
        <f ca="1">IF(Table2[[#This Row],[Field of Work]]="Construction",1,0)</f>
        <v>1</v>
      </c>
      <c r="AO356" s="2">
        <f ca="1">IF(Table2[[#This Row],[Field of Work]]="Health",1,0)</f>
        <v>0</v>
      </c>
      <c r="AP356" s="2">
        <f ca="1">IF(Table2[[#This Row],[Field of Work]]="General work",1,0)</f>
        <v>0</v>
      </c>
      <c r="AQ356" s="2"/>
      <c r="AR356" s="2"/>
      <c r="AS356" s="2"/>
      <c r="AT356" s="2"/>
      <c r="AU356" s="2"/>
      <c r="AV356" s="3"/>
      <c r="AW356" s="10">
        <f ca="1">IF(Table2[[#This Row],[Residence]]="East Legon",1,0)</f>
        <v>0</v>
      </c>
      <c r="AX356" s="8">
        <f ca="1">IF(Table2[[#This Row],[Residence]]="Trasaco",1,0)</f>
        <v>0</v>
      </c>
      <c r="AY356" s="2">
        <f ca="1">IF(Table2[[#This Row],[Residence]]="North Legon",1,0)</f>
        <v>0</v>
      </c>
      <c r="AZ356" s="2">
        <f ca="1">IF(Table2[[#This Row],[Residence]]="Tema",1,0)</f>
        <v>0</v>
      </c>
      <c r="BA356" s="2">
        <f ca="1">IF(Table2[[#This Row],[Residence]]="Spintex",1,0)</f>
        <v>1</v>
      </c>
      <c r="BB356" s="2">
        <f ca="1">IF(Table2[[#This Row],[Residence]]="Airport Hills",1,0)</f>
        <v>0</v>
      </c>
      <c r="BC356" s="2">
        <f ca="1">IF(Table2[[#This Row],[Residence]]="Oyarifa",1,0)</f>
        <v>0</v>
      </c>
      <c r="BD356" s="2">
        <f ca="1">IF(Table2[[#This Row],[Residence]]="Prampram",1,0)</f>
        <v>0</v>
      </c>
      <c r="BE356" s="2">
        <f ca="1">IF(Table2[[#This Row],[Residence]]="Tse-Addo",1,0)</f>
        <v>0</v>
      </c>
      <c r="BF356" s="2">
        <f ca="1">IF(Table2[[#This Row],[Residence]]="Osu",1,0)</f>
        <v>0</v>
      </c>
      <c r="BG356" s="2"/>
      <c r="BH356" s="2"/>
      <c r="BI356" s="2"/>
      <c r="BJ356" s="2"/>
      <c r="BK356" s="2"/>
      <c r="BL356" s="2"/>
      <c r="BM356" s="2"/>
      <c r="BN356" s="2"/>
      <c r="BO356" s="2"/>
      <c r="BP356" s="3"/>
      <c r="BR356" s="20">
        <f ca="1">Table2[[#This Row],[Cars Value]]/Table2[[#This Row],[Cars]]</f>
        <v>713.53267287406777</v>
      </c>
      <c r="BS356" s="3"/>
      <c r="BT356" s="1">
        <f ca="1">IF(Table2[[#This Row],[Value of Debts]]&gt;$BU$6,1,0)</f>
        <v>0</v>
      </c>
      <c r="BU356" s="2"/>
      <c r="BV356" s="2"/>
      <c r="BW356" s="3"/>
    </row>
    <row r="357" spans="1:75" x14ac:dyDescent="0.25">
      <c r="A357">
        <f t="shared" ca="1" si="101"/>
        <v>2</v>
      </c>
      <c r="B357" t="str">
        <f t="shared" ca="1" si="102"/>
        <v>Female</v>
      </c>
      <c r="C357">
        <f t="shared" ca="1" si="103"/>
        <v>43</v>
      </c>
      <c r="D357">
        <f t="shared" ca="1" si="104"/>
        <v>2</v>
      </c>
      <c r="E357" t="str">
        <f ca="1">_xll.XLOOKUP(D357,$Y$8:$Y$13,$Z$8:$Z$13)</f>
        <v>Construction</v>
      </c>
      <c r="F357">
        <f t="shared" ca="1" si="105"/>
        <v>5</v>
      </c>
      <c r="G357" t="str">
        <f ca="1">_xll.XLOOKUP(F357,$AA$8:$AA$12,$AB$8:$AB$12)</f>
        <v>Other</v>
      </c>
      <c r="H357">
        <f t="shared" ca="1" si="117"/>
        <v>2</v>
      </c>
      <c r="I357">
        <f t="shared" ca="1" si="100"/>
        <v>3</v>
      </c>
      <c r="J357">
        <f t="shared" ca="1" si="106"/>
        <v>88656</v>
      </c>
      <c r="K357">
        <f t="shared" ca="1" si="107"/>
        <v>4</v>
      </c>
      <c r="L357" t="str">
        <f ca="1">_xll.XLOOKUP(K357,$AC$8:$AC$17,$AD$8:$AD$17)</f>
        <v>Spintex</v>
      </c>
      <c r="M357">
        <f t="shared" ca="1" si="110"/>
        <v>443280</v>
      </c>
      <c r="N357" s="7">
        <f t="shared" ca="1" si="108"/>
        <v>410140.60595355858</v>
      </c>
      <c r="O357" s="7">
        <f t="shared" ca="1" si="111"/>
        <v>135842.53268413068</v>
      </c>
      <c r="P357">
        <f t="shared" ca="1" si="109"/>
        <v>55164</v>
      </c>
      <c r="Q357" s="7">
        <f t="shared" ca="1" si="112"/>
        <v>160785.62884465297</v>
      </c>
      <c r="R357">
        <f t="shared" ca="1" si="113"/>
        <v>68251.885324037023</v>
      </c>
      <c r="S357" s="7">
        <f t="shared" ca="1" si="114"/>
        <v>647374.41800816776</v>
      </c>
      <c r="T357" s="7">
        <f t="shared" ca="1" si="115"/>
        <v>626090.2347982116</v>
      </c>
      <c r="U357" s="7">
        <f t="shared" ca="1" si="116"/>
        <v>21284.183209956158</v>
      </c>
      <c r="X357" s="1"/>
      <c r="Y357" s="2"/>
      <c r="Z357" s="2"/>
      <c r="AA357" s="2"/>
      <c r="AB357" s="2"/>
      <c r="AC357" s="2"/>
      <c r="AD357" s="2"/>
      <c r="AE357" s="2">
        <f ca="1">IF(Table2[[#This Row],[Gender]]="Male",1,0)</f>
        <v>0</v>
      </c>
      <c r="AF357" s="2">
        <f ca="1">IF(Table2[[#This Row],[Gender]]="Female",1,0)</f>
        <v>1</v>
      </c>
      <c r="AG357" s="2"/>
      <c r="AH357" s="2"/>
      <c r="AI357" s="3"/>
      <c r="AK357" s="1">
        <f ca="1">IF(Table2[[#This Row],[Field of Work]]="Teaching",1,0)</f>
        <v>0</v>
      </c>
      <c r="AL357" s="2">
        <f ca="1">IF(Table2[[#This Row],[Field of Work]]="Agriculture",1,0)</f>
        <v>0</v>
      </c>
      <c r="AM357" s="2">
        <f ca="1">IF(Table2[[#This Row],[Field of Work]]="IT",1,0)</f>
        <v>0</v>
      </c>
      <c r="AN357" s="2">
        <f ca="1">IF(Table2[[#This Row],[Field of Work]]="Construction",1,0)</f>
        <v>1</v>
      </c>
      <c r="AO357" s="2">
        <f ca="1">IF(Table2[[#This Row],[Field of Work]]="Health",1,0)</f>
        <v>0</v>
      </c>
      <c r="AP357" s="2">
        <f ca="1">IF(Table2[[#This Row],[Field of Work]]="General work",1,0)</f>
        <v>0</v>
      </c>
      <c r="AQ357" s="2"/>
      <c r="AR357" s="2"/>
      <c r="AS357" s="2"/>
      <c r="AT357" s="2"/>
      <c r="AU357" s="2"/>
      <c r="AV357" s="3"/>
      <c r="AW357" s="10">
        <f ca="1">IF(Table2[[#This Row],[Residence]]="East Legon",1,0)</f>
        <v>0</v>
      </c>
      <c r="AX357" s="8">
        <f ca="1">IF(Table2[[#This Row],[Residence]]="Trasaco",1,0)</f>
        <v>0</v>
      </c>
      <c r="AY357" s="2">
        <f ca="1">IF(Table2[[#This Row],[Residence]]="North Legon",1,0)</f>
        <v>0</v>
      </c>
      <c r="AZ357" s="2">
        <f ca="1">IF(Table2[[#This Row],[Residence]]="Tema",1,0)</f>
        <v>0</v>
      </c>
      <c r="BA357" s="2">
        <f ca="1">IF(Table2[[#This Row],[Residence]]="Spintex",1,0)</f>
        <v>1</v>
      </c>
      <c r="BB357" s="2">
        <f ca="1">IF(Table2[[#This Row],[Residence]]="Airport Hills",1,0)</f>
        <v>0</v>
      </c>
      <c r="BC357" s="2">
        <f ca="1">IF(Table2[[#This Row],[Residence]]="Oyarifa",1,0)</f>
        <v>0</v>
      </c>
      <c r="BD357" s="2">
        <f ca="1">IF(Table2[[#This Row],[Residence]]="Prampram",1,0)</f>
        <v>0</v>
      </c>
      <c r="BE357" s="2">
        <f ca="1">IF(Table2[[#This Row],[Residence]]="Tse-Addo",1,0)</f>
        <v>0</v>
      </c>
      <c r="BF357" s="2">
        <f ca="1">IF(Table2[[#This Row],[Residence]]="Osu",1,0)</f>
        <v>0</v>
      </c>
      <c r="BG357" s="2"/>
      <c r="BH357" s="2"/>
      <c r="BI357" s="2"/>
      <c r="BJ357" s="2"/>
      <c r="BK357" s="2"/>
      <c r="BL357" s="2"/>
      <c r="BM357" s="2"/>
      <c r="BN357" s="2"/>
      <c r="BO357" s="2"/>
      <c r="BP357" s="3"/>
      <c r="BR357" s="20">
        <f ca="1">Table2[[#This Row],[Cars Value]]/Table2[[#This Row],[Cars]]</f>
        <v>45280.844228043563</v>
      </c>
      <c r="BS357" s="3"/>
      <c r="BT357" s="1">
        <f ca="1">IF(Table2[[#This Row],[Value of Debts]]&gt;$BU$6,1,0)</f>
        <v>1</v>
      </c>
      <c r="BU357" s="2"/>
      <c r="BV357" s="2"/>
      <c r="BW357" s="3"/>
    </row>
    <row r="358" spans="1:75" x14ac:dyDescent="0.25">
      <c r="A358">
        <f t="shared" ca="1" si="101"/>
        <v>1</v>
      </c>
      <c r="B358" t="str">
        <f t="shared" ca="1" si="102"/>
        <v>Male</v>
      </c>
      <c r="C358">
        <f t="shared" ca="1" si="103"/>
        <v>27</v>
      </c>
      <c r="D358">
        <f t="shared" ca="1" si="104"/>
        <v>1</v>
      </c>
      <c r="E358" t="str">
        <f ca="1">_xll.XLOOKUP(D358,$Y$8:$Y$13,$Z$8:$Z$13)</f>
        <v>Health</v>
      </c>
      <c r="F358">
        <f t="shared" ca="1" si="105"/>
        <v>1</v>
      </c>
      <c r="G358" t="str">
        <f ca="1">_xll.XLOOKUP(F358,$AA$8:$AA$12,$AB$8:$AB$12)</f>
        <v>Highschool</v>
      </c>
      <c r="H358">
        <f t="shared" ca="1" si="117"/>
        <v>3</v>
      </c>
      <c r="I358">
        <f t="shared" ca="1" si="100"/>
        <v>3</v>
      </c>
      <c r="J358">
        <f t="shared" ca="1" si="106"/>
        <v>75485</v>
      </c>
      <c r="K358">
        <f t="shared" ca="1" si="107"/>
        <v>10</v>
      </c>
      <c r="L358" t="str">
        <f ca="1">_xll.XLOOKUP(K358,$AC$8:$AC$17,$AD$8:$AD$17)</f>
        <v>Osu</v>
      </c>
      <c r="M358">
        <f t="shared" ca="1" si="110"/>
        <v>377425</v>
      </c>
      <c r="N358" s="7">
        <f t="shared" ca="1" si="108"/>
        <v>234203.69554263056</v>
      </c>
      <c r="O358" s="7">
        <f t="shared" ca="1" si="111"/>
        <v>75219.516136321181</v>
      </c>
      <c r="P358">
        <f t="shared" ca="1" si="109"/>
        <v>39470</v>
      </c>
      <c r="Q358" s="7">
        <f t="shared" ca="1" si="112"/>
        <v>33634.977857335543</v>
      </c>
      <c r="R358">
        <f t="shared" ca="1" si="113"/>
        <v>17685.035898426002</v>
      </c>
      <c r="S358" s="7">
        <f t="shared" ca="1" si="114"/>
        <v>470329.5520347472</v>
      </c>
      <c r="T358" s="7">
        <f t="shared" ca="1" si="115"/>
        <v>307308.67339996609</v>
      </c>
      <c r="U358" s="7">
        <f t="shared" ca="1" si="116"/>
        <v>163020.87863478111</v>
      </c>
      <c r="X358" s="1"/>
      <c r="Y358" s="2"/>
      <c r="Z358" s="2"/>
      <c r="AA358" s="2"/>
      <c r="AB358" s="2"/>
      <c r="AC358" s="2"/>
      <c r="AD358" s="2"/>
      <c r="AE358" s="2">
        <f ca="1">IF(Table2[[#This Row],[Gender]]="Male",1,0)</f>
        <v>1</v>
      </c>
      <c r="AF358" s="2">
        <f ca="1">IF(Table2[[#This Row],[Gender]]="Female",1,0)</f>
        <v>0</v>
      </c>
      <c r="AG358" s="2"/>
      <c r="AH358" s="2"/>
      <c r="AI358" s="3"/>
      <c r="AK358" s="1">
        <f ca="1">IF(Table2[[#This Row],[Field of Work]]="Teaching",1,0)</f>
        <v>0</v>
      </c>
      <c r="AL358" s="2">
        <f ca="1">IF(Table2[[#This Row],[Field of Work]]="Agriculture",1,0)</f>
        <v>0</v>
      </c>
      <c r="AM358" s="2">
        <f ca="1">IF(Table2[[#This Row],[Field of Work]]="IT",1,0)</f>
        <v>0</v>
      </c>
      <c r="AN358" s="2">
        <f ca="1">IF(Table2[[#This Row],[Field of Work]]="Construction",1,0)</f>
        <v>0</v>
      </c>
      <c r="AO358" s="2">
        <f ca="1">IF(Table2[[#This Row],[Field of Work]]="Health",1,0)</f>
        <v>1</v>
      </c>
      <c r="AP358" s="2">
        <f ca="1">IF(Table2[[#This Row],[Field of Work]]="General work",1,0)</f>
        <v>0</v>
      </c>
      <c r="AQ358" s="2"/>
      <c r="AR358" s="2"/>
      <c r="AS358" s="2"/>
      <c r="AT358" s="2"/>
      <c r="AU358" s="2"/>
      <c r="AV358" s="3"/>
      <c r="AW358" s="10">
        <f ca="1">IF(Table2[[#This Row],[Residence]]="East Legon",1,0)</f>
        <v>0</v>
      </c>
      <c r="AX358" s="8">
        <f ca="1">IF(Table2[[#This Row],[Residence]]="Trasaco",1,0)</f>
        <v>0</v>
      </c>
      <c r="AY358" s="2">
        <f ca="1">IF(Table2[[#This Row],[Residence]]="North Legon",1,0)</f>
        <v>0</v>
      </c>
      <c r="AZ358" s="2">
        <f ca="1">IF(Table2[[#This Row],[Residence]]="Tema",1,0)</f>
        <v>0</v>
      </c>
      <c r="BA358" s="2">
        <f ca="1">IF(Table2[[#This Row],[Residence]]="Spintex",1,0)</f>
        <v>0</v>
      </c>
      <c r="BB358" s="2">
        <f ca="1">IF(Table2[[#This Row],[Residence]]="Airport Hills",1,0)</f>
        <v>0</v>
      </c>
      <c r="BC358" s="2">
        <f ca="1">IF(Table2[[#This Row],[Residence]]="Oyarifa",1,0)</f>
        <v>0</v>
      </c>
      <c r="BD358" s="2">
        <f ca="1">IF(Table2[[#This Row],[Residence]]="Prampram",1,0)</f>
        <v>0</v>
      </c>
      <c r="BE358" s="2">
        <f ca="1">IF(Table2[[#This Row],[Residence]]="Tse-Addo",1,0)</f>
        <v>0</v>
      </c>
      <c r="BF358" s="2">
        <f ca="1">IF(Table2[[#This Row],[Residence]]="Osu",1,0)</f>
        <v>1</v>
      </c>
      <c r="BG358" s="2"/>
      <c r="BH358" s="2"/>
      <c r="BI358" s="2"/>
      <c r="BJ358" s="2"/>
      <c r="BK358" s="2"/>
      <c r="BL358" s="2"/>
      <c r="BM358" s="2"/>
      <c r="BN358" s="2"/>
      <c r="BO358" s="2"/>
      <c r="BP358" s="3"/>
      <c r="BR358" s="20">
        <f ca="1">Table2[[#This Row],[Cars Value]]/Table2[[#This Row],[Cars]]</f>
        <v>25073.172045440395</v>
      </c>
      <c r="BS358" s="3"/>
      <c r="BT358" s="1">
        <f ca="1">IF(Table2[[#This Row],[Value of Debts]]&gt;$BU$6,1,0)</f>
        <v>1</v>
      </c>
      <c r="BU358" s="2"/>
      <c r="BV358" s="2"/>
      <c r="BW358" s="3"/>
    </row>
    <row r="359" spans="1:75" x14ac:dyDescent="0.25">
      <c r="A359">
        <f t="shared" ca="1" si="101"/>
        <v>1</v>
      </c>
      <c r="B359" t="str">
        <f t="shared" ca="1" si="102"/>
        <v>Male</v>
      </c>
      <c r="C359">
        <f t="shared" ca="1" si="103"/>
        <v>35</v>
      </c>
      <c r="D359">
        <f t="shared" ca="1" si="104"/>
        <v>4</v>
      </c>
      <c r="E359" t="str">
        <f ca="1">_xll.XLOOKUP(D359,$Y$8:$Y$13,$Z$8:$Z$13)</f>
        <v>IT</v>
      </c>
      <c r="F359">
        <f t="shared" ca="1" si="105"/>
        <v>4</v>
      </c>
      <c r="G359" t="str">
        <f ca="1">_xll.XLOOKUP(F359,$AA$8:$AA$12,$AB$8:$AB$12)</f>
        <v>Techical</v>
      </c>
      <c r="H359">
        <f t="shared" ca="1" si="117"/>
        <v>4</v>
      </c>
      <c r="I359">
        <f t="shared" ca="1" si="100"/>
        <v>4</v>
      </c>
      <c r="J359">
        <f t="shared" ca="1" si="106"/>
        <v>66711</v>
      </c>
      <c r="K359">
        <f t="shared" ca="1" si="107"/>
        <v>2</v>
      </c>
      <c r="L359" t="str">
        <f ca="1">_xll.XLOOKUP(K359,$AC$8:$AC$17,$AD$8:$AD$17)</f>
        <v>Trasaco</v>
      </c>
      <c r="M359">
        <f t="shared" ca="1" si="110"/>
        <v>333555</v>
      </c>
      <c r="N359" s="7">
        <f t="shared" ca="1" si="108"/>
        <v>185993.85842770766</v>
      </c>
      <c r="O359" s="7">
        <f t="shared" ca="1" si="111"/>
        <v>132213.91907325963</v>
      </c>
      <c r="P359">
        <f t="shared" ca="1" si="109"/>
        <v>386</v>
      </c>
      <c r="Q359" s="7">
        <f t="shared" ca="1" si="112"/>
        <v>3714.9899455693248</v>
      </c>
      <c r="R359">
        <f t="shared" ca="1" si="113"/>
        <v>5449.5989698526701</v>
      </c>
      <c r="S359" s="7">
        <f t="shared" ca="1" si="114"/>
        <v>471218.5180431123</v>
      </c>
      <c r="T359" s="7">
        <f t="shared" ca="1" si="115"/>
        <v>190094.848373277</v>
      </c>
      <c r="U359" s="7">
        <f t="shared" ca="1" si="116"/>
        <v>281123.6696698353</v>
      </c>
      <c r="X359" s="1"/>
      <c r="Y359" s="2"/>
      <c r="Z359" s="2"/>
      <c r="AA359" s="2"/>
      <c r="AB359" s="2"/>
      <c r="AC359" s="2"/>
      <c r="AD359" s="2"/>
      <c r="AE359" s="2">
        <f ca="1">IF(Table2[[#This Row],[Gender]]="Male",1,0)</f>
        <v>1</v>
      </c>
      <c r="AF359" s="2">
        <f ca="1">IF(Table2[[#This Row],[Gender]]="Female",1,0)</f>
        <v>0</v>
      </c>
      <c r="AG359" s="2"/>
      <c r="AH359" s="2"/>
      <c r="AI359" s="3"/>
      <c r="AK359" s="1">
        <f ca="1">IF(Table2[[#This Row],[Field of Work]]="Teaching",1,0)</f>
        <v>0</v>
      </c>
      <c r="AL359" s="2">
        <f ca="1">IF(Table2[[#This Row],[Field of Work]]="Agriculture",1,0)</f>
        <v>0</v>
      </c>
      <c r="AM359" s="2">
        <f ca="1">IF(Table2[[#This Row],[Field of Work]]="IT",1,0)</f>
        <v>1</v>
      </c>
      <c r="AN359" s="2">
        <f ca="1">IF(Table2[[#This Row],[Field of Work]]="Construction",1,0)</f>
        <v>0</v>
      </c>
      <c r="AO359" s="2">
        <f ca="1">IF(Table2[[#This Row],[Field of Work]]="Health",1,0)</f>
        <v>0</v>
      </c>
      <c r="AP359" s="2">
        <f ca="1">IF(Table2[[#This Row],[Field of Work]]="General work",1,0)</f>
        <v>0</v>
      </c>
      <c r="AQ359" s="2"/>
      <c r="AR359" s="2"/>
      <c r="AS359" s="2"/>
      <c r="AT359" s="2"/>
      <c r="AU359" s="2"/>
      <c r="AV359" s="3"/>
      <c r="AW359" s="10">
        <f ca="1">IF(Table2[[#This Row],[Residence]]="East Legon",1,0)</f>
        <v>0</v>
      </c>
      <c r="AX359" s="8">
        <f ca="1">IF(Table2[[#This Row],[Residence]]="Trasaco",1,0)</f>
        <v>1</v>
      </c>
      <c r="AY359" s="2">
        <f ca="1">IF(Table2[[#This Row],[Residence]]="North Legon",1,0)</f>
        <v>0</v>
      </c>
      <c r="AZ359" s="2">
        <f ca="1">IF(Table2[[#This Row],[Residence]]="Tema",1,0)</f>
        <v>0</v>
      </c>
      <c r="BA359" s="2">
        <f ca="1">IF(Table2[[#This Row],[Residence]]="Spintex",1,0)</f>
        <v>0</v>
      </c>
      <c r="BB359" s="2">
        <f ca="1">IF(Table2[[#This Row],[Residence]]="Airport Hills",1,0)</f>
        <v>0</v>
      </c>
      <c r="BC359" s="2">
        <f ca="1">IF(Table2[[#This Row],[Residence]]="Oyarifa",1,0)</f>
        <v>0</v>
      </c>
      <c r="BD359" s="2">
        <f ca="1">IF(Table2[[#This Row],[Residence]]="Prampram",1,0)</f>
        <v>0</v>
      </c>
      <c r="BE359" s="2">
        <f ca="1">IF(Table2[[#This Row],[Residence]]="Tse-Addo",1,0)</f>
        <v>0</v>
      </c>
      <c r="BF359" s="2">
        <f ca="1">IF(Table2[[#This Row],[Residence]]="Osu",1,0)</f>
        <v>0</v>
      </c>
      <c r="BG359" s="2"/>
      <c r="BH359" s="2"/>
      <c r="BI359" s="2"/>
      <c r="BJ359" s="2"/>
      <c r="BK359" s="2"/>
      <c r="BL359" s="2"/>
      <c r="BM359" s="2"/>
      <c r="BN359" s="2"/>
      <c r="BO359" s="2"/>
      <c r="BP359" s="3"/>
      <c r="BR359" s="20">
        <f ca="1">Table2[[#This Row],[Cars Value]]/Table2[[#This Row],[Cars]]</f>
        <v>33053.479768314908</v>
      </c>
      <c r="BS359" s="3"/>
      <c r="BT359" s="1">
        <f ca="1">IF(Table2[[#This Row],[Value of Debts]]&gt;$BU$6,1,0)</f>
        <v>1</v>
      </c>
      <c r="BU359" s="2"/>
      <c r="BV359" s="2"/>
      <c r="BW359" s="3"/>
    </row>
    <row r="360" spans="1:75" x14ac:dyDescent="0.25">
      <c r="A360">
        <f t="shared" ca="1" si="101"/>
        <v>2</v>
      </c>
      <c r="B360" t="str">
        <f t="shared" ca="1" si="102"/>
        <v>Female</v>
      </c>
      <c r="C360">
        <f t="shared" ca="1" si="103"/>
        <v>32</v>
      </c>
      <c r="D360">
        <f t="shared" ca="1" si="104"/>
        <v>1</v>
      </c>
      <c r="E360" t="str">
        <f ca="1">_xll.XLOOKUP(D360,$Y$8:$Y$13,$Z$8:$Z$13)</f>
        <v>Health</v>
      </c>
      <c r="F360">
        <f t="shared" ca="1" si="105"/>
        <v>2</v>
      </c>
      <c r="G360" t="str">
        <f ca="1">_xll.XLOOKUP(F360,$AA$8:$AA$12,$AB$8:$AB$12)</f>
        <v>College</v>
      </c>
      <c r="H360">
        <f t="shared" ca="1" si="117"/>
        <v>1</v>
      </c>
      <c r="I360">
        <f t="shared" ca="1" si="100"/>
        <v>1</v>
      </c>
      <c r="J360">
        <f t="shared" ca="1" si="106"/>
        <v>50290</v>
      </c>
      <c r="K360">
        <f t="shared" ca="1" si="107"/>
        <v>6</v>
      </c>
      <c r="L360" t="str">
        <f ca="1">_xll.XLOOKUP(K360,$AC$8:$AC$17,$AD$8:$AD$17)</f>
        <v>Tse-Addo</v>
      </c>
      <c r="M360">
        <f t="shared" ca="1" si="110"/>
        <v>251450</v>
      </c>
      <c r="N360" s="7">
        <f t="shared" ca="1" si="108"/>
        <v>138147.36099269122</v>
      </c>
      <c r="O360" s="7">
        <f t="shared" ca="1" si="111"/>
        <v>41420.020037635208</v>
      </c>
      <c r="P360">
        <f t="shared" ca="1" si="109"/>
        <v>29165</v>
      </c>
      <c r="Q360" s="7">
        <f t="shared" ca="1" si="112"/>
        <v>30455.549482981354</v>
      </c>
      <c r="R360">
        <f t="shared" ca="1" si="113"/>
        <v>32812.544133826632</v>
      </c>
      <c r="S360" s="7">
        <f t="shared" ca="1" si="114"/>
        <v>325682.56417146185</v>
      </c>
      <c r="T360" s="7">
        <f t="shared" ca="1" si="115"/>
        <v>197767.91047567257</v>
      </c>
      <c r="U360" s="7">
        <f t="shared" ca="1" si="116"/>
        <v>127914.65369578928</v>
      </c>
      <c r="X360" s="1"/>
      <c r="Y360" s="2"/>
      <c r="Z360" s="2"/>
      <c r="AA360" s="2"/>
      <c r="AB360" s="2"/>
      <c r="AC360" s="2"/>
      <c r="AD360" s="2"/>
      <c r="AE360" s="2">
        <f ca="1">IF(Table2[[#This Row],[Gender]]="Male",1,0)</f>
        <v>0</v>
      </c>
      <c r="AF360" s="2">
        <f ca="1">IF(Table2[[#This Row],[Gender]]="Female",1,0)</f>
        <v>1</v>
      </c>
      <c r="AG360" s="2"/>
      <c r="AH360" s="2"/>
      <c r="AI360" s="3"/>
      <c r="AK360" s="1">
        <f ca="1">IF(Table2[[#This Row],[Field of Work]]="Teaching",1,0)</f>
        <v>0</v>
      </c>
      <c r="AL360" s="2">
        <f ca="1">IF(Table2[[#This Row],[Field of Work]]="Agriculture",1,0)</f>
        <v>0</v>
      </c>
      <c r="AM360" s="2">
        <f ca="1">IF(Table2[[#This Row],[Field of Work]]="IT",1,0)</f>
        <v>0</v>
      </c>
      <c r="AN360" s="2">
        <f ca="1">IF(Table2[[#This Row],[Field of Work]]="Construction",1,0)</f>
        <v>0</v>
      </c>
      <c r="AO360" s="2">
        <f ca="1">IF(Table2[[#This Row],[Field of Work]]="Health",1,0)</f>
        <v>1</v>
      </c>
      <c r="AP360" s="2">
        <f ca="1">IF(Table2[[#This Row],[Field of Work]]="General work",1,0)</f>
        <v>0</v>
      </c>
      <c r="AQ360" s="2"/>
      <c r="AR360" s="2"/>
      <c r="AS360" s="2"/>
      <c r="AT360" s="2"/>
      <c r="AU360" s="2"/>
      <c r="AV360" s="3"/>
      <c r="AW360" s="10">
        <f ca="1">IF(Table2[[#This Row],[Residence]]="East Legon",1,0)</f>
        <v>0</v>
      </c>
      <c r="AX360" s="8">
        <f ca="1">IF(Table2[[#This Row],[Residence]]="Trasaco",1,0)</f>
        <v>0</v>
      </c>
      <c r="AY360" s="2">
        <f ca="1">IF(Table2[[#This Row],[Residence]]="North Legon",1,0)</f>
        <v>0</v>
      </c>
      <c r="AZ360" s="2">
        <f ca="1">IF(Table2[[#This Row],[Residence]]="Tema",1,0)</f>
        <v>0</v>
      </c>
      <c r="BA360" s="2">
        <f ca="1">IF(Table2[[#This Row],[Residence]]="Spintex",1,0)</f>
        <v>0</v>
      </c>
      <c r="BB360" s="2">
        <f ca="1">IF(Table2[[#This Row],[Residence]]="Airport Hills",1,0)</f>
        <v>0</v>
      </c>
      <c r="BC360" s="2">
        <f ca="1">IF(Table2[[#This Row],[Residence]]="Oyarifa",1,0)</f>
        <v>0</v>
      </c>
      <c r="BD360" s="2">
        <f ca="1">IF(Table2[[#This Row],[Residence]]="Prampram",1,0)</f>
        <v>0</v>
      </c>
      <c r="BE360" s="2">
        <f ca="1">IF(Table2[[#This Row],[Residence]]="Tse-Addo",1,0)</f>
        <v>1</v>
      </c>
      <c r="BF360" s="2">
        <f ca="1">IF(Table2[[#This Row],[Residence]]="Osu",1,0)</f>
        <v>0</v>
      </c>
      <c r="BG360" s="2"/>
      <c r="BH360" s="2"/>
      <c r="BI360" s="2"/>
      <c r="BJ360" s="2"/>
      <c r="BK360" s="2"/>
      <c r="BL360" s="2"/>
      <c r="BM360" s="2"/>
      <c r="BN360" s="2"/>
      <c r="BO360" s="2"/>
      <c r="BP360" s="3"/>
      <c r="BR360" s="20">
        <f ca="1">Table2[[#This Row],[Cars Value]]/Table2[[#This Row],[Cars]]</f>
        <v>41420.020037635208</v>
      </c>
      <c r="BS360" s="3"/>
      <c r="BT360" s="1">
        <f ca="1">IF(Table2[[#This Row],[Value of Debts]]&gt;$BU$6,1,0)</f>
        <v>1</v>
      </c>
      <c r="BU360" s="2"/>
      <c r="BV360" s="2"/>
      <c r="BW360" s="3"/>
    </row>
    <row r="361" spans="1:75" x14ac:dyDescent="0.25">
      <c r="A361">
        <f t="shared" ca="1" si="101"/>
        <v>2</v>
      </c>
      <c r="B361" t="str">
        <f t="shared" ca="1" si="102"/>
        <v>Female</v>
      </c>
      <c r="C361">
        <f t="shared" ca="1" si="103"/>
        <v>25</v>
      </c>
      <c r="D361">
        <f t="shared" ca="1" si="104"/>
        <v>3</v>
      </c>
      <c r="E361" t="str">
        <f ca="1">_xll.XLOOKUP(D361,$Y$8:$Y$13,$Z$8:$Z$13)</f>
        <v>Teaching</v>
      </c>
      <c r="F361">
        <f t="shared" ca="1" si="105"/>
        <v>3</v>
      </c>
      <c r="G361" t="str">
        <f ca="1">_xll.XLOOKUP(F361,$AA$8:$AA$12,$AB$8:$AB$12)</f>
        <v>University</v>
      </c>
      <c r="H361">
        <f t="shared" ca="1" si="117"/>
        <v>0</v>
      </c>
      <c r="I361">
        <f t="shared" ca="1" si="100"/>
        <v>2</v>
      </c>
      <c r="J361">
        <f t="shared" ca="1" si="106"/>
        <v>77976</v>
      </c>
      <c r="K361">
        <f t="shared" ca="1" si="107"/>
        <v>2</v>
      </c>
      <c r="L361" t="str">
        <f ca="1">_xll.XLOOKUP(K361,$AC$8:$AC$17,$AD$8:$AD$17)</f>
        <v>Trasaco</v>
      </c>
      <c r="M361">
        <f t="shared" ca="1" si="110"/>
        <v>389880</v>
      </c>
      <c r="N361" s="7">
        <f t="shared" ca="1" si="108"/>
        <v>130742.9876157511</v>
      </c>
      <c r="O361" s="7">
        <f t="shared" ca="1" si="111"/>
        <v>73420.74542941984</v>
      </c>
      <c r="P361">
        <f t="shared" ca="1" si="109"/>
        <v>16255</v>
      </c>
      <c r="Q361" s="7">
        <f t="shared" ca="1" si="112"/>
        <v>119852.65524341664</v>
      </c>
      <c r="R361">
        <f t="shared" ca="1" si="113"/>
        <v>57438.98259471247</v>
      </c>
      <c r="S361" s="7">
        <f t="shared" ca="1" si="114"/>
        <v>520739.72802413232</v>
      </c>
      <c r="T361" s="7">
        <f t="shared" ca="1" si="115"/>
        <v>266850.64285916777</v>
      </c>
      <c r="U361" s="7">
        <f t="shared" ca="1" si="116"/>
        <v>253889.08516496455</v>
      </c>
      <c r="X361" s="1"/>
      <c r="Y361" s="2"/>
      <c r="Z361" s="2"/>
      <c r="AA361" s="2"/>
      <c r="AB361" s="2"/>
      <c r="AC361" s="2"/>
      <c r="AD361" s="2"/>
      <c r="AE361" s="2">
        <f ca="1">IF(Table2[[#This Row],[Gender]]="Male",1,0)</f>
        <v>0</v>
      </c>
      <c r="AF361" s="2">
        <f ca="1">IF(Table2[[#This Row],[Gender]]="Female",1,0)</f>
        <v>1</v>
      </c>
      <c r="AG361" s="2"/>
      <c r="AH361" s="2"/>
      <c r="AI361" s="3"/>
      <c r="AK361" s="1">
        <f ca="1">IF(Table2[[#This Row],[Field of Work]]="Teaching",1,0)</f>
        <v>1</v>
      </c>
      <c r="AL361" s="2">
        <f ca="1">IF(Table2[[#This Row],[Field of Work]]="Agriculture",1,0)</f>
        <v>0</v>
      </c>
      <c r="AM361" s="2">
        <f ca="1">IF(Table2[[#This Row],[Field of Work]]="IT",1,0)</f>
        <v>0</v>
      </c>
      <c r="AN361" s="2">
        <f ca="1">IF(Table2[[#This Row],[Field of Work]]="Construction",1,0)</f>
        <v>0</v>
      </c>
      <c r="AO361" s="2">
        <f ca="1">IF(Table2[[#This Row],[Field of Work]]="Health",1,0)</f>
        <v>0</v>
      </c>
      <c r="AP361" s="2">
        <f ca="1">IF(Table2[[#This Row],[Field of Work]]="General work",1,0)</f>
        <v>0</v>
      </c>
      <c r="AQ361" s="2"/>
      <c r="AR361" s="2"/>
      <c r="AS361" s="2"/>
      <c r="AT361" s="2"/>
      <c r="AU361" s="2"/>
      <c r="AV361" s="3"/>
      <c r="AW361" s="10">
        <f ca="1">IF(Table2[[#This Row],[Residence]]="East Legon",1,0)</f>
        <v>0</v>
      </c>
      <c r="AX361" s="8">
        <f ca="1">IF(Table2[[#This Row],[Residence]]="Trasaco",1,0)</f>
        <v>1</v>
      </c>
      <c r="AY361" s="2">
        <f ca="1">IF(Table2[[#This Row],[Residence]]="North Legon",1,0)</f>
        <v>0</v>
      </c>
      <c r="AZ361" s="2">
        <f ca="1">IF(Table2[[#This Row],[Residence]]="Tema",1,0)</f>
        <v>0</v>
      </c>
      <c r="BA361" s="2">
        <f ca="1">IF(Table2[[#This Row],[Residence]]="Spintex",1,0)</f>
        <v>0</v>
      </c>
      <c r="BB361" s="2">
        <f ca="1">IF(Table2[[#This Row],[Residence]]="Airport Hills",1,0)</f>
        <v>0</v>
      </c>
      <c r="BC361" s="2">
        <f ca="1">IF(Table2[[#This Row],[Residence]]="Oyarifa",1,0)</f>
        <v>0</v>
      </c>
      <c r="BD361" s="2">
        <f ca="1">IF(Table2[[#This Row],[Residence]]="Prampram",1,0)</f>
        <v>0</v>
      </c>
      <c r="BE361" s="2">
        <f ca="1">IF(Table2[[#This Row],[Residence]]="Tse-Addo",1,0)</f>
        <v>0</v>
      </c>
      <c r="BF361" s="2">
        <f ca="1">IF(Table2[[#This Row],[Residence]]="Osu",1,0)</f>
        <v>0</v>
      </c>
      <c r="BG361" s="2"/>
      <c r="BH361" s="2"/>
      <c r="BI361" s="2"/>
      <c r="BJ361" s="2"/>
      <c r="BK361" s="2"/>
      <c r="BL361" s="2"/>
      <c r="BM361" s="2"/>
      <c r="BN361" s="2"/>
      <c r="BO361" s="2"/>
      <c r="BP361" s="3"/>
      <c r="BR361" s="20">
        <f ca="1">Table2[[#This Row],[Cars Value]]/Table2[[#This Row],[Cars]]</f>
        <v>36710.37271470992</v>
      </c>
      <c r="BS361" s="3"/>
      <c r="BT361" s="1">
        <f ca="1">IF(Table2[[#This Row],[Value of Debts]]&gt;$BU$6,1,0)</f>
        <v>1</v>
      </c>
      <c r="BU361" s="2"/>
      <c r="BV361" s="2"/>
      <c r="BW361" s="3"/>
    </row>
    <row r="362" spans="1:75" x14ac:dyDescent="0.25">
      <c r="A362">
        <f t="shared" ca="1" si="101"/>
        <v>2</v>
      </c>
      <c r="B362" t="str">
        <f t="shared" ca="1" si="102"/>
        <v>Female</v>
      </c>
      <c r="C362">
        <f t="shared" ca="1" si="103"/>
        <v>45</v>
      </c>
      <c r="D362">
        <f t="shared" ca="1" si="104"/>
        <v>1</v>
      </c>
      <c r="E362" t="str">
        <f ca="1">_xll.XLOOKUP(D362,$Y$8:$Y$13,$Z$8:$Z$13)</f>
        <v>Health</v>
      </c>
      <c r="F362">
        <f t="shared" ca="1" si="105"/>
        <v>2</v>
      </c>
      <c r="G362" t="str">
        <f ca="1">_xll.XLOOKUP(F362,$AA$8:$AA$12,$AB$8:$AB$12)</f>
        <v>College</v>
      </c>
      <c r="H362">
        <f t="shared" ca="1" si="117"/>
        <v>2</v>
      </c>
      <c r="I362">
        <f t="shared" ca="1" si="100"/>
        <v>1</v>
      </c>
      <c r="J362">
        <f t="shared" ca="1" si="106"/>
        <v>50282</v>
      </c>
      <c r="K362">
        <f t="shared" ca="1" si="107"/>
        <v>6</v>
      </c>
      <c r="L362" t="str">
        <f ca="1">_xll.XLOOKUP(K362,$AC$8:$AC$17,$AD$8:$AD$17)</f>
        <v>Tse-Addo</v>
      </c>
      <c r="M362">
        <f t="shared" ca="1" si="110"/>
        <v>201128</v>
      </c>
      <c r="N362" s="7">
        <f t="shared" ca="1" si="108"/>
        <v>116879.24373947599</v>
      </c>
      <c r="O362" s="7">
        <f t="shared" ca="1" si="111"/>
        <v>19019.117893149771</v>
      </c>
      <c r="P362">
        <f t="shared" ca="1" si="109"/>
        <v>12233</v>
      </c>
      <c r="Q362" s="7">
        <f t="shared" ca="1" si="112"/>
        <v>39300.908468829381</v>
      </c>
      <c r="R362">
        <f t="shared" ca="1" si="113"/>
        <v>34180.220164605103</v>
      </c>
      <c r="S362" s="7">
        <f t="shared" ca="1" si="114"/>
        <v>254327.33805775488</v>
      </c>
      <c r="T362" s="7">
        <f t="shared" ca="1" si="115"/>
        <v>168413.15220830537</v>
      </c>
      <c r="U362" s="7">
        <f t="shared" ca="1" si="116"/>
        <v>85914.18584944951</v>
      </c>
      <c r="X362" s="1"/>
      <c r="Y362" s="2"/>
      <c r="Z362" s="2"/>
      <c r="AA362" s="2"/>
      <c r="AB362" s="2"/>
      <c r="AC362" s="2"/>
      <c r="AD362" s="2"/>
      <c r="AE362" s="2">
        <f ca="1">IF(Table2[[#This Row],[Gender]]="Male",1,0)</f>
        <v>0</v>
      </c>
      <c r="AF362" s="2">
        <f ca="1">IF(Table2[[#This Row],[Gender]]="Female",1,0)</f>
        <v>1</v>
      </c>
      <c r="AG362" s="2"/>
      <c r="AH362" s="2"/>
      <c r="AI362" s="3"/>
      <c r="AK362" s="1">
        <f ca="1">IF(Table2[[#This Row],[Field of Work]]="Teaching",1,0)</f>
        <v>0</v>
      </c>
      <c r="AL362" s="2">
        <f ca="1">IF(Table2[[#This Row],[Field of Work]]="Agriculture",1,0)</f>
        <v>0</v>
      </c>
      <c r="AM362" s="2">
        <f ca="1">IF(Table2[[#This Row],[Field of Work]]="IT",1,0)</f>
        <v>0</v>
      </c>
      <c r="AN362" s="2">
        <f ca="1">IF(Table2[[#This Row],[Field of Work]]="Construction",1,0)</f>
        <v>0</v>
      </c>
      <c r="AO362" s="2">
        <f ca="1">IF(Table2[[#This Row],[Field of Work]]="Health",1,0)</f>
        <v>1</v>
      </c>
      <c r="AP362" s="2">
        <f ca="1">IF(Table2[[#This Row],[Field of Work]]="General work",1,0)</f>
        <v>0</v>
      </c>
      <c r="AQ362" s="2"/>
      <c r="AR362" s="2"/>
      <c r="AS362" s="2"/>
      <c r="AT362" s="2"/>
      <c r="AU362" s="2"/>
      <c r="AV362" s="3"/>
      <c r="AW362" s="10">
        <f ca="1">IF(Table2[[#This Row],[Residence]]="East Legon",1,0)</f>
        <v>0</v>
      </c>
      <c r="AX362" s="8">
        <f ca="1">IF(Table2[[#This Row],[Residence]]="Trasaco",1,0)</f>
        <v>0</v>
      </c>
      <c r="AY362" s="2">
        <f ca="1">IF(Table2[[#This Row],[Residence]]="North Legon",1,0)</f>
        <v>0</v>
      </c>
      <c r="AZ362" s="2">
        <f ca="1">IF(Table2[[#This Row],[Residence]]="Tema",1,0)</f>
        <v>0</v>
      </c>
      <c r="BA362" s="2">
        <f ca="1">IF(Table2[[#This Row],[Residence]]="Spintex",1,0)</f>
        <v>0</v>
      </c>
      <c r="BB362" s="2">
        <f ca="1">IF(Table2[[#This Row],[Residence]]="Airport Hills",1,0)</f>
        <v>0</v>
      </c>
      <c r="BC362" s="2">
        <f ca="1">IF(Table2[[#This Row],[Residence]]="Oyarifa",1,0)</f>
        <v>0</v>
      </c>
      <c r="BD362" s="2">
        <f ca="1">IF(Table2[[#This Row],[Residence]]="Prampram",1,0)</f>
        <v>0</v>
      </c>
      <c r="BE362" s="2">
        <f ca="1">IF(Table2[[#This Row],[Residence]]="Tse-Addo",1,0)</f>
        <v>1</v>
      </c>
      <c r="BF362" s="2">
        <f ca="1">IF(Table2[[#This Row],[Residence]]="Osu",1,0)</f>
        <v>0</v>
      </c>
      <c r="BG362" s="2"/>
      <c r="BH362" s="2"/>
      <c r="BI362" s="2"/>
      <c r="BJ362" s="2"/>
      <c r="BK362" s="2"/>
      <c r="BL362" s="2"/>
      <c r="BM362" s="2"/>
      <c r="BN362" s="2"/>
      <c r="BO362" s="2"/>
      <c r="BP362" s="3"/>
      <c r="BR362" s="20">
        <f ca="1">Table2[[#This Row],[Cars Value]]/Table2[[#This Row],[Cars]]</f>
        <v>19019.117893149771</v>
      </c>
      <c r="BS362" s="3"/>
      <c r="BT362" s="1">
        <f ca="1">IF(Table2[[#This Row],[Value of Debts]]&gt;$BU$6,1,0)</f>
        <v>1</v>
      </c>
      <c r="BU362" s="2"/>
      <c r="BV362" s="2"/>
      <c r="BW362" s="3"/>
    </row>
    <row r="363" spans="1:75" x14ac:dyDescent="0.25">
      <c r="A363">
        <f t="shared" ca="1" si="101"/>
        <v>2</v>
      </c>
      <c r="B363" t="str">
        <f t="shared" ca="1" si="102"/>
        <v>Female</v>
      </c>
      <c r="C363">
        <f t="shared" ca="1" si="103"/>
        <v>48</v>
      </c>
      <c r="D363">
        <f t="shared" ca="1" si="104"/>
        <v>4</v>
      </c>
      <c r="E363" t="str">
        <f ca="1">_xll.XLOOKUP(D363,$Y$8:$Y$13,$Z$8:$Z$13)</f>
        <v>IT</v>
      </c>
      <c r="F363">
        <f t="shared" ca="1" si="105"/>
        <v>4</v>
      </c>
      <c r="G363" t="str">
        <f ca="1">_xll.XLOOKUP(F363,$AA$8:$AA$12,$AB$8:$AB$12)</f>
        <v>Techical</v>
      </c>
      <c r="H363">
        <f t="shared" ca="1" si="117"/>
        <v>2</v>
      </c>
      <c r="I363">
        <f t="shared" ca="1" si="100"/>
        <v>1</v>
      </c>
      <c r="J363">
        <f t="shared" ca="1" si="106"/>
        <v>86693</v>
      </c>
      <c r="K363">
        <f t="shared" ca="1" si="107"/>
        <v>3</v>
      </c>
      <c r="L363" t="str">
        <f ca="1">_xll.XLOOKUP(K363,$AC$8:$AC$17,$AD$8:$AD$17)</f>
        <v>North Legon</v>
      </c>
      <c r="M363">
        <f t="shared" ca="1" si="110"/>
        <v>433465</v>
      </c>
      <c r="N363" s="7">
        <f t="shared" ca="1" si="108"/>
        <v>365747.7361004487</v>
      </c>
      <c r="O363" s="7">
        <f t="shared" ca="1" si="111"/>
        <v>4182.9747237925512</v>
      </c>
      <c r="P363">
        <f t="shared" ca="1" si="109"/>
        <v>1037</v>
      </c>
      <c r="Q363" s="7">
        <f t="shared" ca="1" si="112"/>
        <v>92647.773646709873</v>
      </c>
      <c r="R363">
        <f t="shared" ca="1" si="113"/>
        <v>110018.63533311131</v>
      </c>
      <c r="S363" s="7">
        <f t="shared" ca="1" si="114"/>
        <v>547666.61005690391</v>
      </c>
      <c r="T363" s="7">
        <f t="shared" ca="1" si="115"/>
        <v>459432.50974715856</v>
      </c>
      <c r="U363" s="7">
        <f t="shared" ca="1" si="116"/>
        <v>88234.10030974535</v>
      </c>
      <c r="X363" s="1"/>
      <c r="Y363" s="2"/>
      <c r="Z363" s="2"/>
      <c r="AA363" s="2"/>
      <c r="AB363" s="2"/>
      <c r="AC363" s="2"/>
      <c r="AD363" s="2"/>
      <c r="AE363" s="2">
        <f ca="1">IF(Table2[[#This Row],[Gender]]="Male",1,0)</f>
        <v>0</v>
      </c>
      <c r="AF363" s="2">
        <f ca="1">IF(Table2[[#This Row],[Gender]]="Female",1,0)</f>
        <v>1</v>
      </c>
      <c r="AG363" s="2"/>
      <c r="AH363" s="2"/>
      <c r="AI363" s="3"/>
      <c r="AK363" s="1">
        <f ca="1">IF(Table2[[#This Row],[Field of Work]]="Teaching",1,0)</f>
        <v>0</v>
      </c>
      <c r="AL363" s="2">
        <f ca="1">IF(Table2[[#This Row],[Field of Work]]="Agriculture",1,0)</f>
        <v>0</v>
      </c>
      <c r="AM363" s="2">
        <f ca="1">IF(Table2[[#This Row],[Field of Work]]="IT",1,0)</f>
        <v>1</v>
      </c>
      <c r="AN363" s="2">
        <f ca="1">IF(Table2[[#This Row],[Field of Work]]="Construction",1,0)</f>
        <v>0</v>
      </c>
      <c r="AO363" s="2">
        <f ca="1">IF(Table2[[#This Row],[Field of Work]]="Health",1,0)</f>
        <v>0</v>
      </c>
      <c r="AP363" s="2">
        <f ca="1">IF(Table2[[#This Row],[Field of Work]]="General work",1,0)</f>
        <v>0</v>
      </c>
      <c r="AQ363" s="2"/>
      <c r="AR363" s="2"/>
      <c r="AS363" s="2"/>
      <c r="AT363" s="2"/>
      <c r="AU363" s="2"/>
      <c r="AV363" s="3"/>
      <c r="AW363" s="10">
        <f ca="1">IF(Table2[[#This Row],[Residence]]="East Legon",1,0)</f>
        <v>0</v>
      </c>
      <c r="AX363" s="8">
        <f ca="1">IF(Table2[[#This Row],[Residence]]="Trasaco",1,0)</f>
        <v>0</v>
      </c>
      <c r="AY363" s="2">
        <f ca="1">IF(Table2[[#This Row],[Residence]]="North Legon",1,0)</f>
        <v>1</v>
      </c>
      <c r="AZ363" s="2">
        <f ca="1">IF(Table2[[#This Row],[Residence]]="Tema",1,0)</f>
        <v>0</v>
      </c>
      <c r="BA363" s="2">
        <f ca="1">IF(Table2[[#This Row],[Residence]]="Spintex",1,0)</f>
        <v>0</v>
      </c>
      <c r="BB363" s="2">
        <f ca="1">IF(Table2[[#This Row],[Residence]]="Airport Hills",1,0)</f>
        <v>0</v>
      </c>
      <c r="BC363" s="2">
        <f ca="1">IF(Table2[[#This Row],[Residence]]="Oyarifa",1,0)</f>
        <v>0</v>
      </c>
      <c r="BD363" s="2">
        <f ca="1">IF(Table2[[#This Row],[Residence]]="Prampram",1,0)</f>
        <v>0</v>
      </c>
      <c r="BE363" s="2">
        <f ca="1">IF(Table2[[#This Row],[Residence]]="Tse-Addo",1,0)</f>
        <v>0</v>
      </c>
      <c r="BF363" s="2">
        <f ca="1">IF(Table2[[#This Row],[Residence]]="Osu",1,0)</f>
        <v>0</v>
      </c>
      <c r="BG363" s="2"/>
      <c r="BH363" s="2"/>
      <c r="BI363" s="2"/>
      <c r="BJ363" s="2"/>
      <c r="BK363" s="2"/>
      <c r="BL363" s="2"/>
      <c r="BM363" s="2"/>
      <c r="BN363" s="2"/>
      <c r="BO363" s="2"/>
      <c r="BP363" s="3"/>
      <c r="BR363" s="20">
        <f ca="1">Table2[[#This Row],[Cars Value]]/Table2[[#This Row],[Cars]]</f>
        <v>4182.9747237925512</v>
      </c>
      <c r="BS363" s="3"/>
      <c r="BT363" s="1">
        <f ca="1">IF(Table2[[#This Row],[Value of Debts]]&gt;$BU$6,1,0)</f>
        <v>1</v>
      </c>
      <c r="BU363" s="2"/>
      <c r="BV363" s="2"/>
      <c r="BW363" s="3"/>
    </row>
    <row r="364" spans="1:75" x14ac:dyDescent="0.25">
      <c r="A364">
        <f t="shared" ca="1" si="101"/>
        <v>1</v>
      </c>
      <c r="B364" t="str">
        <f t="shared" ca="1" si="102"/>
        <v>Male</v>
      </c>
      <c r="C364">
        <f t="shared" ca="1" si="103"/>
        <v>43</v>
      </c>
      <c r="D364">
        <f t="shared" ca="1" si="104"/>
        <v>1</v>
      </c>
      <c r="E364" t="str">
        <f ca="1">_xll.XLOOKUP(D364,$Y$8:$Y$13,$Z$8:$Z$13)</f>
        <v>Health</v>
      </c>
      <c r="F364">
        <f t="shared" ca="1" si="105"/>
        <v>4</v>
      </c>
      <c r="G364" t="str">
        <f ca="1">_xll.XLOOKUP(F364,$AA$8:$AA$12,$AB$8:$AB$12)</f>
        <v>Techical</v>
      </c>
      <c r="H364">
        <f t="shared" ca="1" si="117"/>
        <v>1</v>
      </c>
      <c r="I364">
        <f t="shared" ca="1" si="100"/>
        <v>2</v>
      </c>
      <c r="J364">
        <f t="shared" ca="1" si="106"/>
        <v>66409</v>
      </c>
      <c r="K364">
        <f t="shared" ca="1" si="107"/>
        <v>3</v>
      </c>
      <c r="L364" t="str">
        <f ca="1">_xll.XLOOKUP(K364,$AC$8:$AC$17,$AD$8:$AD$17)</f>
        <v>North Legon</v>
      </c>
      <c r="M364">
        <f t="shared" ca="1" si="110"/>
        <v>199227</v>
      </c>
      <c r="N364" s="7">
        <f t="shared" ca="1" si="108"/>
        <v>22659.550939674882</v>
      </c>
      <c r="O364" s="7">
        <f t="shared" ca="1" si="111"/>
        <v>5634.404144619406</v>
      </c>
      <c r="P364">
        <f t="shared" ca="1" si="109"/>
        <v>2219</v>
      </c>
      <c r="Q364" s="7">
        <f t="shared" ca="1" si="112"/>
        <v>129786.44283924185</v>
      </c>
      <c r="R364">
        <f t="shared" ca="1" si="113"/>
        <v>1817.5935646811834</v>
      </c>
      <c r="S364" s="7">
        <f t="shared" ca="1" si="114"/>
        <v>206678.9977093006</v>
      </c>
      <c r="T364" s="7">
        <f t="shared" ca="1" si="115"/>
        <v>154664.99377891672</v>
      </c>
      <c r="U364" s="7">
        <f t="shared" ca="1" si="116"/>
        <v>52014.003930383886</v>
      </c>
      <c r="X364" s="1"/>
      <c r="Y364" s="2"/>
      <c r="Z364" s="2"/>
      <c r="AA364" s="2"/>
      <c r="AB364" s="2"/>
      <c r="AC364" s="2"/>
      <c r="AD364" s="2"/>
      <c r="AE364" s="2">
        <f ca="1">IF(Table2[[#This Row],[Gender]]="Male",1,0)</f>
        <v>1</v>
      </c>
      <c r="AF364" s="2">
        <f ca="1">IF(Table2[[#This Row],[Gender]]="Female",1,0)</f>
        <v>0</v>
      </c>
      <c r="AG364" s="2"/>
      <c r="AH364" s="2"/>
      <c r="AI364" s="3"/>
      <c r="AK364" s="1">
        <f ca="1">IF(Table2[[#This Row],[Field of Work]]="Teaching",1,0)</f>
        <v>0</v>
      </c>
      <c r="AL364" s="2">
        <f ca="1">IF(Table2[[#This Row],[Field of Work]]="Agriculture",1,0)</f>
        <v>0</v>
      </c>
      <c r="AM364" s="2">
        <f ca="1">IF(Table2[[#This Row],[Field of Work]]="IT",1,0)</f>
        <v>0</v>
      </c>
      <c r="AN364" s="2">
        <f ca="1">IF(Table2[[#This Row],[Field of Work]]="Construction",1,0)</f>
        <v>0</v>
      </c>
      <c r="AO364" s="2">
        <f ca="1">IF(Table2[[#This Row],[Field of Work]]="Health",1,0)</f>
        <v>1</v>
      </c>
      <c r="AP364" s="2">
        <f ca="1">IF(Table2[[#This Row],[Field of Work]]="General work",1,0)</f>
        <v>0</v>
      </c>
      <c r="AQ364" s="2"/>
      <c r="AR364" s="2"/>
      <c r="AS364" s="2"/>
      <c r="AT364" s="2"/>
      <c r="AU364" s="2"/>
      <c r="AV364" s="3"/>
      <c r="AW364" s="10">
        <f ca="1">IF(Table2[[#This Row],[Residence]]="East Legon",1,0)</f>
        <v>0</v>
      </c>
      <c r="AX364" s="8">
        <f ca="1">IF(Table2[[#This Row],[Residence]]="Trasaco",1,0)</f>
        <v>0</v>
      </c>
      <c r="AY364" s="2">
        <f ca="1">IF(Table2[[#This Row],[Residence]]="North Legon",1,0)</f>
        <v>1</v>
      </c>
      <c r="AZ364" s="2">
        <f ca="1">IF(Table2[[#This Row],[Residence]]="Tema",1,0)</f>
        <v>0</v>
      </c>
      <c r="BA364" s="2">
        <f ca="1">IF(Table2[[#This Row],[Residence]]="Spintex",1,0)</f>
        <v>0</v>
      </c>
      <c r="BB364" s="2">
        <f ca="1">IF(Table2[[#This Row],[Residence]]="Airport Hills",1,0)</f>
        <v>0</v>
      </c>
      <c r="BC364" s="2">
        <f ca="1">IF(Table2[[#This Row],[Residence]]="Oyarifa",1,0)</f>
        <v>0</v>
      </c>
      <c r="BD364" s="2">
        <f ca="1">IF(Table2[[#This Row],[Residence]]="Prampram",1,0)</f>
        <v>0</v>
      </c>
      <c r="BE364" s="2">
        <f ca="1">IF(Table2[[#This Row],[Residence]]="Tse-Addo",1,0)</f>
        <v>0</v>
      </c>
      <c r="BF364" s="2">
        <f ca="1">IF(Table2[[#This Row],[Residence]]="Osu",1,0)</f>
        <v>0</v>
      </c>
      <c r="BG364" s="2"/>
      <c r="BH364" s="2"/>
      <c r="BI364" s="2"/>
      <c r="BJ364" s="2"/>
      <c r="BK364" s="2"/>
      <c r="BL364" s="2"/>
      <c r="BM364" s="2"/>
      <c r="BN364" s="2"/>
      <c r="BO364" s="2"/>
      <c r="BP364" s="3"/>
      <c r="BR364" s="20">
        <f ca="1">Table2[[#This Row],[Cars Value]]/Table2[[#This Row],[Cars]]</f>
        <v>2817.202072309703</v>
      </c>
      <c r="BS364" s="3"/>
      <c r="BT364" s="1">
        <f ca="1">IF(Table2[[#This Row],[Value of Debts]]&gt;$BU$6,1,0)</f>
        <v>1</v>
      </c>
      <c r="BU364" s="2"/>
      <c r="BV364" s="2"/>
      <c r="BW364" s="3"/>
    </row>
    <row r="365" spans="1:75" x14ac:dyDescent="0.25">
      <c r="A365">
        <f t="shared" ca="1" si="101"/>
        <v>1</v>
      </c>
      <c r="B365" t="str">
        <f t="shared" ca="1" si="102"/>
        <v>Male</v>
      </c>
      <c r="C365">
        <f t="shared" ca="1" si="103"/>
        <v>25</v>
      </c>
      <c r="D365">
        <f t="shared" ca="1" si="104"/>
        <v>3</v>
      </c>
      <c r="E365" t="str">
        <f ca="1">_xll.XLOOKUP(D365,$Y$8:$Y$13,$Z$8:$Z$13)</f>
        <v>Teaching</v>
      </c>
      <c r="F365">
        <f t="shared" ca="1" si="105"/>
        <v>1</v>
      </c>
      <c r="G365" t="str">
        <f ca="1">_xll.XLOOKUP(F365,$AA$8:$AA$12,$AB$8:$AB$12)</f>
        <v>Highschool</v>
      </c>
      <c r="H365">
        <f t="shared" ca="1" si="117"/>
        <v>3</v>
      </c>
      <c r="I365">
        <f t="shared" ca="1" si="100"/>
        <v>3</v>
      </c>
      <c r="J365">
        <f t="shared" ca="1" si="106"/>
        <v>86800</v>
      </c>
      <c r="K365">
        <f t="shared" ca="1" si="107"/>
        <v>9</v>
      </c>
      <c r="L365" t="str">
        <f ca="1">_xll.XLOOKUP(K365,$AC$8:$AC$17,$AD$8:$AD$17)</f>
        <v>Prampram</v>
      </c>
      <c r="M365">
        <f t="shared" ca="1" si="110"/>
        <v>434000</v>
      </c>
      <c r="N365" s="7">
        <f t="shared" ca="1" si="108"/>
        <v>43689.136661825942</v>
      </c>
      <c r="O365" s="7">
        <f t="shared" ca="1" si="111"/>
        <v>176157.53913587469</v>
      </c>
      <c r="P365">
        <f t="shared" ca="1" si="109"/>
        <v>89991</v>
      </c>
      <c r="Q365" s="7">
        <f t="shared" ca="1" si="112"/>
        <v>139832.230607668</v>
      </c>
      <c r="R365">
        <f t="shared" ca="1" si="113"/>
        <v>61012.036908344722</v>
      </c>
      <c r="S365" s="7">
        <f t="shared" ca="1" si="114"/>
        <v>671169.57604421943</v>
      </c>
      <c r="T365" s="7">
        <f t="shared" ca="1" si="115"/>
        <v>273512.36726949393</v>
      </c>
      <c r="U365" s="7">
        <f t="shared" ca="1" si="116"/>
        <v>397657.2087747255</v>
      </c>
      <c r="X365" s="1"/>
      <c r="Y365" s="2"/>
      <c r="Z365" s="2"/>
      <c r="AA365" s="2"/>
      <c r="AB365" s="2"/>
      <c r="AC365" s="2"/>
      <c r="AD365" s="2"/>
      <c r="AE365" s="2">
        <f ca="1">IF(Table2[[#This Row],[Gender]]="Male",1,0)</f>
        <v>1</v>
      </c>
      <c r="AF365" s="2">
        <f ca="1">IF(Table2[[#This Row],[Gender]]="Female",1,0)</f>
        <v>0</v>
      </c>
      <c r="AG365" s="2"/>
      <c r="AH365" s="2"/>
      <c r="AI365" s="3"/>
      <c r="AK365" s="1">
        <f ca="1">IF(Table2[[#This Row],[Field of Work]]="Teaching",1,0)</f>
        <v>1</v>
      </c>
      <c r="AL365" s="2">
        <f ca="1">IF(Table2[[#This Row],[Field of Work]]="Agriculture",1,0)</f>
        <v>0</v>
      </c>
      <c r="AM365" s="2">
        <f ca="1">IF(Table2[[#This Row],[Field of Work]]="IT",1,0)</f>
        <v>0</v>
      </c>
      <c r="AN365" s="2">
        <f ca="1">IF(Table2[[#This Row],[Field of Work]]="Construction",1,0)</f>
        <v>0</v>
      </c>
      <c r="AO365" s="2">
        <f ca="1">IF(Table2[[#This Row],[Field of Work]]="Health",1,0)</f>
        <v>0</v>
      </c>
      <c r="AP365" s="2">
        <f ca="1">IF(Table2[[#This Row],[Field of Work]]="General work",1,0)</f>
        <v>0</v>
      </c>
      <c r="AQ365" s="2"/>
      <c r="AR365" s="2"/>
      <c r="AS365" s="2"/>
      <c r="AT365" s="2"/>
      <c r="AU365" s="2"/>
      <c r="AV365" s="3"/>
      <c r="AW365" s="10">
        <f ca="1">IF(Table2[[#This Row],[Residence]]="East Legon",1,0)</f>
        <v>0</v>
      </c>
      <c r="AX365" s="8">
        <f ca="1">IF(Table2[[#This Row],[Residence]]="Trasaco",1,0)</f>
        <v>0</v>
      </c>
      <c r="AY365" s="2">
        <f ca="1">IF(Table2[[#This Row],[Residence]]="North Legon",1,0)</f>
        <v>0</v>
      </c>
      <c r="AZ365" s="2">
        <f ca="1">IF(Table2[[#This Row],[Residence]]="Tema",1,0)</f>
        <v>0</v>
      </c>
      <c r="BA365" s="2">
        <f ca="1">IF(Table2[[#This Row],[Residence]]="Spintex",1,0)</f>
        <v>0</v>
      </c>
      <c r="BB365" s="2">
        <f ca="1">IF(Table2[[#This Row],[Residence]]="Airport Hills",1,0)</f>
        <v>0</v>
      </c>
      <c r="BC365" s="2">
        <f ca="1">IF(Table2[[#This Row],[Residence]]="Oyarifa",1,0)</f>
        <v>0</v>
      </c>
      <c r="BD365" s="2">
        <f ca="1">IF(Table2[[#This Row],[Residence]]="Prampram",1,0)</f>
        <v>1</v>
      </c>
      <c r="BE365" s="2">
        <f ca="1">IF(Table2[[#This Row],[Residence]]="Tse-Addo",1,0)</f>
        <v>0</v>
      </c>
      <c r="BF365" s="2">
        <f ca="1">IF(Table2[[#This Row],[Residence]]="Osu",1,0)</f>
        <v>0</v>
      </c>
      <c r="BG365" s="2"/>
      <c r="BH365" s="2"/>
      <c r="BI365" s="2"/>
      <c r="BJ365" s="2"/>
      <c r="BK365" s="2"/>
      <c r="BL365" s="2"/>
      <c r="BM365" s="2"/>
      <c r="BN365" s="2"/>
      <c r="BO365" s="2"/>
      <c r="BP365" s="3"/>
      <c r="BR365" s="20">
        <f ca="1">Table2[[#This Row],[Cars Value]]/Table2[[#This Row],[Cars]]</f>
        <v>58719.179711958226</v>
      </c>
      <c r="BS365" s="3"/>
      <c r="BT365" s="1">
        <f ca="1">IF(Table2[[#This Row],[Value of Debts]]&gt;$BU$6,1,0)</f>
        <v>1</v>
      </c>
      <c r="BU365" s="2"/>
      <c r="BV365" s="2"/>
      <c r="BW365" s="3"/>
    </row>
    <row r="366" spans="1:75" x14ac:dyDescent="0.25">
      <c r="A366">
        <f t="shared" ca="1" si="101"/>
        <v>2</v>
      </c>
      <c r="B366" t="str">
        <f t="shared" ca="1" si="102"/>
        <v>Female</v>
      </c>
      <c r="C366">
        <f t="shared" ca="1" si="103"/>
        <v>28</v>
      </c>
      <c r="D366">
        <f t="shared" ca="1" si="104"/>
        <v>3</v>
      </c>
      <c r="E366" t="str">
        <f ca="1">_xll.XLOOKUP(D366,$Y$8:$Y$13,$Z$8:$Z$13)</f>
        <v>Teaching</v>
      </c>
      <c r="F366">
        <f t="shared" ca="1" si="105"/>
        <v>5</v>
      </c>
      <c r="G366" t="str">
        <f ca="1">_xll.XLOOKUP(F366,$AA$8:$AA$12,$AB$8:$AB$12)</f>
        <v>Other</v>
      </c>
      <c r="H366">
        <f t="shared" ca="1" si="117"/>
        <v>2</v>
      </c>
      <c r="I366">
        <f t="shared" ca="1" si="100"/>
        <v>1</v>
      </c>
      <c r="J366">
        <f t="shared" ca="1" si="106"/>
        <v>40400</v>
      </c>
      <c r="K366">
        <f t="shared" ca="1" si="107"/>
        <v>10</v>
      </c>
      <c r="L366" t="str">
        <f ca="1">_xll.XLOOKUP(K366,$AC$8:$AC$17,$AD$8:$AD$17)</f>
        <v>Osu</v>
      </c>
      <c r="M366">
        <f t="shared" ca="1" si="110"/>
        <v>161600</v>
      </c>
      <c r="N366" s="7">
        <f t="shared" ca="1" si="108"/>
        <v>91390.447086984306</v>
      </c>
      <c r="O366" s="7">
        <f t="shared" ca="1" si="111"/>
        <v>9176.0422660548011</v>
      </c>
      <c r="P366">
        <f t="shared" ca="1" si="109"/>
        <v>4831</v>
      </c>
      <c r="Q366" s="7">
        <f t="shared" ca="1" si="112"/>
        <v>47891.806521009545</v>
      </c>
      <c r="R366">
        <f t="shared" ca="1" si="113"/>
        <v>31143.126784321779</v>
      </c>
      <c r="S366" s="7">
        <f t="shared" ca="1" si="114"/>
        <v>201919.16905037657</v>
      </c>
      <c r="T366" s="7">
        <f t="shared" ca="1" si="115"/>
        <v>144113.25360799386</v>
      </c>
      <c r="U366" s="7">
        <f t="shared" ca="1" si="116"/>
        <v>57805.915442382713</v>
      </c>
      <c r="X366" s="1"/>
      <c r="Y366" s="2"/>
      <c r="Z366" s="2"/>
      <c r="AA366" s="2"/>
      <c r="AB366" s="2"/>
      <c r="AC366" s="2"/>
      <c r="AD366" s="2"/>
      <c r="AE366" s="2">
        <f ca="1">IF(Table2[[#This Row],[Gender]]="Male",1,0)</f>
        <v>0</v>
      </c>
      <c r="AF366" s="2">
        <f ca="1">IF(Table2[[#This Row],[Gender]]="Female",1,0)</f>
        <v>1</v>
      </c>
      <c r="AG366" s="2"/>
      <c r="AH366" s="2"/>
      <c r="AI366" s="3"/>
      <c r="AK366" s="1">
        <f ca="1">IF(Table2[[#This Row],[Field of Work]]="Teaching",1,0)</f>
        <v>1</v>
      </c>
      <c r="AL366" s="2">
        <f ca="1">IF(Table2[[#This Row],[Field of Work]]="Agriculture",1,0)</f>
        <v>0</v>
      </c>
      <c r="AM366" s="2">
        <f ca="1">IF(Table2[[#This Row],[Field of Work]]="IT",1,0)</f>
        <v>0</v>
      </c>
      <c r="AN366" s="2">
        <f ca="1">IF(Table2[[#This Row],[Field of Work]]="Construction",1,0)</f>
        <v>0</v>
      </c>
      <c r="AO366" s="2">
        <f ca="1">IF(Table2[[#This Row],[Field of Work]]="Health",1,0)</f>
        <v>0</v>
      </c>
      <c r="AP366" s="2">
        <f ca="1">IF(Table2[[#This Row],[Field of Work]]="General work",1,0)</f>
        <v>0</v>
      </c>
      <c r="AQ366" s="2"/>
      <c r="AR366" s="2"/>
      <c r="AS366" s="2"/>
      <c r="AT366" s="2"/>
      <c r="AU366" s="2"/>
      <c r="AV366" s="3"/>
      <c r="AW366" s="10">
        <f ca="1">IF(Table2[[#This Row],[Residence]]="East Legon",1,0)</f>
        <v>0</v>
      </c>
      <c r="AX366" s="8">
        <f ca="1">IF(Table2[[#This Row],[Residence]]="Trasaco",1,0)</f>
        <v>0</v>
      </c>
      <c r="AY366" s="2">
        <f ca="1">IF(Table2[[#This Row],[Residence]]="North Legon",1,0)</f>
        <v>0</v>
      </c>
      <c r="AZ366" s="2">
        <f ca="1">IF(Table2[[#This Row],[Residence]]="Tema",1,0)</f>
        <v>0</v>
      </c>
      <c r="BA366" s="2">
        <f ca="1">IF(Table2[[#This Row],[Residence]]="Spintex",1,0)</f>
        <v>0</v>
      </c>
      <c r="BB366" s="2">
        <f ca="1">IF(Table2[[#This Row],[Residence]]="Airport Hills",1,0)</f>
        <v>0</v>
      </c>
      <c r="BC366" s="2">
        <f ca="1">IF(Table2[[#This Row],[Residence]]="Oyarifa",1,0)</f>
        <v>0</v>
      </c>
      <c r="BD366" s="2">
        <f ca="1">IF(Table2[[#This Row],[Residence]]="Prampram",1,0)</f>
        <v>0</v>
      </c>
      <c r="BE366" s="2">
        <f ca="1">IF(Table2[[#This Row],[Residence]]="Tse-Addo",1,0)</f>
        <v>0</v>
      </c>
      <c r="BF366" s="2">
        <f ca="1">IF(Table2[[#This Row],[Residence]]="Osu",1,0)</f>
        <v>1</v>
      </c>
      <c r="BG366" s="2"/>
      <c r="BH366" s="2"/>
      <c r="BI366" s="2"/>
      <c r="BJ366" s="2"/>
      <c r="BK366" s="2"/>
      <c r="BL366" s="2"/>
      <c r="BM366" s="2"/>
      <c r="BN366" s="2"/>
      <c r="BO366" s="2"/>
      <c r="BP366" s="3"/>
      <c r="BR366" s="20">
        <f ca="1">Table2[[#This Row],[Cars Value]]/Table2[[#This Row],[Cars]]</f>
        <v>9176.0422660548011</v>
      </c>
      <c r="BS366" s="3"/>
      <c r="BT366" s="1">
        <f ca="1">IF(Table2[[#This Row],[Value of Debts]]&gt;$BU$6,1,0)</f>
        <v>1</v>
      </c>
      <c r="BU366" s="2"/>
      <c r="BV366" s="2"/>
      <c r="BW366" s="3"/>
    </row>
    <row r="367" spans="1:75" x14ac:dyDescent="0.25">
      <c r="A367">
        <f t="shared" ca="1" si="101"/>
        <v>2</v>
      </c>
      <c r="B367" t="str">
        <f t="shared" ca="1" si="102"/>
        <v>Female</v>
      </c>
      <c r="C367">
        <f t="shared" ca="1" si="103"/>
        <v>44</v>
      </c>
      <c r="D367">
        <f t="shared" ca="1" si="104"/>
        <v>1</v>
      </c>
      <c r="E367" t="str">
        <f ca="1">_xll.XLOOKUP(D367,$Y$8:$Y$13,$Z$8:$Z$13)</f>
        <v>Health</v>
      </c>
      <c r="F367">
        <f t="shared" ca="1" si="105"/>
        <v>2</v>
      </c>
      <c r="G367" t="str">
        <f ca="1">_xll.XLOOKUP(F367,$AA$8:$AA$12,$AB$8:$AB$12)</f>
        <v>College</v>
      </c>
      <c r="H367">
        <f t="shared" ca="1" si="117"/>
        <v>1</v>
      </c>
      <c r="I367">
        <f t="shared" ca="1" si="100"/>
        <v>4</v>
      </c>
      <c r="J367">
        <f t="shared" ca="1" si="106"/>
        <v>59746</v>
      </c>
      <c r="K367">
        <f t="shared" ca="1" si="107"/>
        <v>5</v>
      </c>
      <c r="L367" t="str">
        <f ca="1">_xll.XLOOKUP(K367,$AC$8:$AC$17,$AD$8:$AD$17)</f>
        <v>Airport Hills</v>
      </c>
      <c r="M367">
        <f t="shared" ca="1" si="110"/>
        <v>298730</v>
      </c>
      <c r="N367" s="7">
        <f t="shared" ca="1" si="108"/>
        <v>205539.86163264629</v>
      </c>
      <c r="O367" s="7">
        <f t="shared" ca="1" si="111"/>
        <v>184375.37885887298</v>
      </c>
      <c r="P367">
        <f t="shared" ca="1" si="109"/>
        <v>47895</v>
      </c>
      <c r="Q367" s="7">
        <f t="shared" ca="1" si="112"/>
        <v>37346.128832819195</v>
      </c>
      <c r="R367">
        <f t="shared" ca="1" si="113"/>
        <v>36848.763775496125</v>
      </c>
      <c r="S367" s="7">
        <f t="shared" ca="1" si="114"/>
        <v>519954.14263436908</v>
      </c>
      <c r="T367" s="7">
        <f t="shared" ca="1" si="115"/>
        <v>290780.99046546547</v>
      </c>
      <c r="U367" s="7">
        <f t="shared" ca="1" si="116"/>
        <v>229173.15216890362</v>
      </c>
      <c r="X367" s="1"/>
      <c r="Y367" s="2"/>
      <c r="Z367" s="2"/>
      <c r="AA367" s="2"/>
      <c r="AB367" s="2"/>
      <c r="AC367" s="2"/>
      <c r="AD367" s="2"/>
      <c r="AE367" s="2">
        <f ca="1">IF(Table2[[#This Row],[Gender]]="Male",1,0)</f>
        <v>0</v>
      </c>
      <c r="AF367" s="2">
        <f ca="1">IF(Table2[[#This Row],[Gender]]="Female",1,0)</f>
        <v>1</v>
      </c>
      <c r="AG367" s="2"/>
      <c r="AH367" s="2"/>
      <c r="AI367" s="3"/>
      <c r="AK367" s="1">
        <f ca="1">IF(Table2[[#This Row],[Field of Work]]="Teaching",1,0)</f>
        <v>0</v>
      </c>
      <c r="AL367" s="2">
        <f ca="1">IF(Table2[[#This Row],[Field of Work]]="Agriculture",1,0)</f>
        <v>0</v>
      </c>
      <c r="AM367" s="2">
        <f ca="1">IF(Table2[[#This Row],[Field of Work]]="IT",1,0)</f>
        <v>0</v>
      </c>
      <c r="AN367" s="2">
        <f ca="1">IF(Table2[[#This Row],[Field of Work]]="Construction",1,0)</f>
        <v>0</v>
      </c>
      <c r="AO367" s="2">
        <f ca="1">IF(Table2[[#This Row],[Field of Work]]="Health",1,0)</f>
        <v>1</v>
      </c>
      <c r="AP367" s="2">
        <f ca="1">IF(Table2[[#This Row],[Field of Work]]="General work",1,0)</f>
        <v>0</v>
      </c>
      <c r="AQ367" s="2"/>
      <c r="AR367" s="2"/>
      <c r="AS367" s="2"/>
      <c r="AT367" s="2"/>
      <c r="AU367" s="2"/>
      <c r="AV367" s="3"/>
      <c r="AW367" s="10">
        <f ca="1">IF(Table2[[#This Row],[Residence]]="East Legon",1,0)</f>
        <v>0</v>
      </c>
      <c r="AX367" s="8">
        <f ca="1">IF(Table2[[#This Row],[Residence]]="Trasaco",1,0)</f>
        <v>0</v>
      </c>
      <c r="AY367" s="2">
        <f ca="1">IF(Table2[[#This Row],[Residence]]="North Legon",1,0)</f>
        <v>0</v>
      </c>
      <c r="AZ367" s="2">
        <f ca="1">IF(Table2[[#This Row],[Residence]]="Tema",1,0)</f>
        <v>0</v>
      </c>
      <c r="BA367" s="2">
        <f ca="1">IF(Table2[[#This Row],[Residence]]="Spintex",1,0)</f>
        <v>0</v>
      </c>
      <c r="BB367" s="2">
        <f ca="1">IF(Table2[[#This Row],[Residence]]="Airport Hills",1,0)</f>
        <v>1</v>
      </c>
      <c r="BC367" s="2">
        <f ca="1">IF(Table2[[#This Row],[Residence]]="Oyarifa",1,0)</f>
        <v>0</v>
      </c>
      <c r="BD367" s="2">
        <f ca="1">IF(Table2[[#This Row],[Residence]]="Prampram",1,0)</f>
        <v>0</v>
      </c>
      <c r="BE367" s="2">
        <f ca="1">IF(Table2[[#This Row],[Residence]]="Tse-Addo",1,0)</f>
        <v>0</v>
      </c>
      <c r="BF367" s="2">
        <f ca="1">IF(Table2[[#This Row],[Residence]]="Osu",1,0)</f>
        <v>0</v>
      </c>
      <c r="BG367" s="2"/>
      <c r="BH367" s="2"/>
      <c r="BI367" s="2"/>
      <c r="BJ367" s="2"/>
      <c r="BK367" s="2"/>
      <c r="BL367" s="2"/>
      <c r="BM367" s="2"/>
      <c r="BN367" s="2"/>
      <c r="BO367" s="2"/>
      <c r="BP367" s="3"/>
      <c r="BR367" s="20">
        <f ca="1">Table2[[#This Row],[Cars Value]]/Table2[[#This Row],[Cars]]</f>
        <v>46093.844714718245</v>
      </c>
      <c r="BS367" s="3"/>
      <c r="BT367" s="1">
        <f ca="1">IF(Table2[[#This Row],[Value of Debts]]&gt;$BU$6,1,0)</f>
        <v>1</v>
      </c>
      <c r="BU367" s="2"/>
      <c r="BV367" s="2"/>
      <c r="BW367" s="3"/>
    </row>
    <row r="368" spans="1:75" x14ac:dyDescent="0.25">
      <c r="A368">
        <f t="shared" ca="1" si="101"/>
        <v>2</v>
      </c>
      <c r="B368" t="str">
        <f t="shared" ca="1" si="102"/>
        <v>Female</v>
      </c>
      <c r="C368">
        <f t="shared" ca="1" si="103"/>
        <v>30</v>
      </c>
      <c r="D368">
        <f t="shared" ca="1" si="104"/>
        <v>1</v>
      </c>
      <c r="E368" t="str">
        <f ca="1">_xll.XLOOKUP(D368,$Y$8:$Y$13,$Z$8:$Z$13)</f>
        <v>Health</v>
      </c>
      <c r="F368">
        <f t="shared" ca="1" si="105"/>
        <v>1</v>
      </c>
      <c r="G368" t="str">
        <f ca="1">_xll.XLOOKUP(F368,$AA$8:$AA$12,$AB$8:$AB$12)</f>
        <v>Highschool</v>
      </c>
      <c r="H368">
        <f t="shared" ca="1" si="117"/>
        <v>0</v>
      </c>
      <c r="I368">
        <f t="shared" ca="1" si="100"/>
        <v>2</v>
      </c>
      <c r="J368">
        <f t="shared" ca="1" si="106"/>
        <v>49686</v>
      </c>
      <c r="K368">
        <f t="shared" ca="1" si="107"/>
        <v>4</v>
      </c>
      <c r="L368" t="str">
        <f ca="1">_xll.XLOOKUP(K368,$AC$8:$AC$17,$AD$8:$AD$17)</f>
        <v>Spintex</v>
      </c>
      <c r="M368">
        <f t="shared" ca="1" si="110"/>
        <v>198744</v>
      </c>
      <c r="N368" s="7">
        <f t="shared" ca="1" si="108"/>
        <v>13366.600340762721</v>
      </c>
      <c r="O368" s="7">
        <f t="shared" ca="1" si="111"/>
        <v>21443.841461001313</v>
      </c>
      <c r="P368">
        <f t="shared" ca="1" si="109"/>
        <v>15430</v>
      </c>
      <c r="Q368" s="7">
        <f t="shared" ca="1" si="112"/>
        <v>82448.371098422795</v>
      </c>
      <c r="R368">
        <f t="shared" ca="1" si="113"/>
        <v>69703.652908542397</v>
      </c>
      <c r="S368" s="7">
        <f t="shared" ca="1" si="114"/>
        <v>289891.49436954374</v>
      </c>
      <c r="T368" s="7">
        <f t="shared" ca="1" si="115"/>
        <v>111244.97143918552</v>
      </c>
      <c r="U368" s="7">
        <f t="shared" ca="1" si="116"/>
        <v>178646.52293035822</v>
      </c>
      <c r="X368" s="1"/>
      <c r="Y368" s="2"/>
      <c r="Z368" s="2"/>
      <c r="AA368" s="2"/>
      <c r="AB368" s="2"/>
      <c r="AC368" s="2"/>
      <c r="AD368" s="2"/>
      <c r="AE368" s="2">
        <f ca="1">IF(Table2[[#This Row],[Gender]]="Male",1,0)</f>
        <v>0</v>
      </c>
      <c r="AF368" s="2">
        <f ca="1">IF(Table2[[#This Row],[Gender]]="Female",1,0)</f>
        <v>1</v>
      </c>
      <c r="AG368" s="2"/>
      <c r="AH368" s="2"/>
      <c r="AI368" s="3"/>
      <c r="AK368" s="1">
        <f ca="1">IF(Table2[[#This Row],[Field of Work]]="Teaching",1,0)</f>
        <v>0</v>
      </c>
      <c r="AL368" s="2">
        <f ca="1">IF(Table2[[#This Row],[Field of Work]]="Agriculture",1,0)</f>
        <v>0</v>
      </c>
      <c r="AM368" s="2">
        <f ca="1">IF(Table2[[#This Row],[Field of Work]]="IT",1,0)</f>
        <v>0</v>
      </c>
      <c r="AN368" s="2">
        <f ca="1">IF(Table2[[#This Row],[Field of Work]]="Construction",1,0)</f>
        <v>0</v>
      </c>
      <c r="AO368" s="2">
        <f ca="1">IF(Table2[[#This Row],[Field of Work]]="Health",1,0)</f>
        <v>1</v>
      </c>
      <c r="AP368" s="2">
        <f ca="1">IF(Table2[[#This Row],[Field of Work]]="General work",1,0)</f>
        <v>0</v>
      </c>
      <c r="AQ368" s="2"/>
      <c r="AR368" s="2"/>
      <c r="AS368" s="2"/>
      <c r="AT368" s="2"/>
      <c r="AU368" s="2"/>
      <c r="AV368" s="3"/>
      <c r="AW368" s="10">
        <f ca="1">IF(Table2[[#This Row],[Residence]]="East Legon",1,0)</f>
        <v>0</v>
      </c>
      <c r="AX368" s="8">
        <f ca="1">IF(Table2[[#This Row],[Residence]]="Trasaco",1,0)</f>
        <v>0</v>
      </c>
      <c r="AY368" s="2">
        <f ca="1">IF(Table2[[#This Row],[Residence]]="North Legon",1,0)</f>
        <v>0</v>
      </c>
      <c r="AZ368" s="2">
        <f ca="1">IF(Table2[[#This Row],[Residence]]="Tema",1,0)</f>
        <v>0</v>
      </c>
      <c r="BA368" s="2">
        <f ca="1">IF(Table2[[#This Row],[Residence]]="Spintex",1,0)</f>
        <v>1</v>
      </c>
      <c r="BB368" s="2">
        <f ca="1">IF(Table2[[#This Row],[Residence]]="Airport Hills",1,0)</f>
        <v>0</v>
      </c>
      <c r="BC368" s="2">
        <f ca="1">IF(Table2[[#This Row],[Residence]]="Oyarifa",1,0)</f>
        <v>0</v>
      </c>
      <c r="BD368" s="2">
        <f ca="1">IF(Table2[[#This Row],[Residence]]="Prampram",1,0)</f>
        <v>0</v>
      </c>
      <c r="BE368" s="2">
        <f ca="1">IF(Table2[[#This Row],[Residence]]="Tse-Addo",1,0)</f>
        <v>0</v>
      </c>
      <c r="BF368" s="2">
        <f ca="1">IF(Table2[[#This Row],[Residence]]="Osu",1,0)</f>
        <v>0</v>
      </c>
      <c r="BG368" s="2"/>
      <c r="BH368" s="2"/>
      <c r="BI368" s="2"/>
      <c r="BJ368" s="2"/>
      <c r="BK368" s="2"/>
      <c r="BL368" s="2"/>
      <c r="BM368" s="2"/>
      <c r="BN368" s="2"/>
      <c r="BO368" s="2"/>
      <c r="BP368" s="3"/>
      <c r="BR368" s="20">
        <f ca="1">Table2[[#This Row],[Cars Value]]/Table2[[#This Row],[Cars]]</f>
        <v>10721.920730500657</v>
      </c>
      <c r="BS368" s="3"/>
      <c r="BT368" s="1">
        <f ca="1">IF(Table2[[#This Row],[Value of Debts]]&gt;$BU$6,1,0)</f>
        <v>1</v>
      </c>
      <c r="BU368" s="2"/>
      <c r="BV368" s="2"/>
      <c r="BW368" s="3"/>
    </row>
    <row r="369" spans="1:75" x14ac:dyDescent="0.25">
      <c r="A369">
        <f t="shared" ca="1" si="101"/>
        <v>2</v>
      </c>
      <c r="B369" t="str">
        <f t="shared" ca="1" si="102"/>
        <v>Female</v>
      </c>
      <c r="C369">
        <f t="shared" ca="1" si="103"/>
        <v>31</v>
      </c>
      <c r="D369">
        <f t="shared" ca="1" si="104"/>
        <v>1</v>
      </c>
      <c r="E369" t="str">
        <f ca="1">_xll.XLOOKUP(D369,$Y$8:$Y$13,$Z$8:$Z$13)</f>
        <v>Health</v>
      </c>
      <c r="F369">
        <f t="shared" ca="1" si="105"/>
        <v>5</v>
      </c>
      <c r="G369" t="str">
        <f ca="1">_xll.XLOOKUP(F369,$AA$8:$AA$12,$AB$8:$AB$12)</f>
        <v>Other</v>
      </c>
      <c r="H369">
        <f t="shared" ca="1" si="117"/>
        <v>4</v>
      </c>
      <c r="I369">
        <f t="shared" ca="1" si="100"/>
        <v>3</v>
      </c>
      <c r="J369">
        <f t="shared" ca="1" si="106"/>
        <v>58301</v>
      </c>
      <c r="K369">
        <f t="shared" ca="1" si="107"/>
        <v>2</v>
      </c>
      <c r="L369" t="str">
        <f ca="1">_xll.XLOOKUP(K369,$AC$8:$AC$17,$AD$8:$AD$17)</f>
        <v>Trasaco</v>
      </c>
      <c r="M369">
        <f t="shared" ca="1" si="110"/>
        <v>291505</v>
      </c>
      <c r="N369" s="7">
        <f t="shared" ca="1" si="108"/>
        <v>15762.45143524806</v>
      </c>
      <c r="O369" s="7">
        <f t="shared" ca="1" si="111"/>
        <v>78941.243050035046</v>
      </c>
      <c r="P369">
        <f t="shared" ca="1" si="109"/>
        <v>71702</v>
      </c>
      <c r="Q369" s="7">
        <f t="shared" ca="1" si="112"/>
        <v>55415.721476127175</v>
      </c>
      <c r="R369">
        <f t="shared" ca="1" si="113"/>
        <v>66553.114707158995</v>
      </c>
      <c r="S369" s="7">
        <f t="shared" ca="1" si="114"/>
        <v>436999.35775719403</v>
      </c>
      <c r="T369" s="7">
        <f t="shared" ca="1" si="115"/>
        <v>142880.17291137524</v>
      </c>
      <c r="U369" s="7">
        <f t="shared" ca="1" si="116"/>
        <v>294119.18484581879</v>
      </c>
      <c r="X369" s="1"/>
      <c r="Y369" s="2"/>
      <c r="Z369" s="2"/>
      <c r="AA369" s="2"/>
      <c r="AB369" s="2"/>
      <c r="AC369" s="2"/>
      <c r="AD369" s="2"/>
      <c r="AE369" s="2">
        <f ca="1">IF(Table2[[#This Row],[Gender]]="Male",1,0)</f>
        <v>0</v>
      </c>
      <c r="AF369" s="2">
        <f ca="1">IF(Table2[[#This Row],[Gender]]="Female",1,0)</f>
        <v>1</v>
      </c>
      <c r="AG369" s="2"/>
      <c r="AH369" s="2"/>
      <c r="AI369" s="3"/>
      <c r="AK369" s="1">
        <f ca="1">IF(Table2[[#This Row],[Field of Work]]="Teaching",1,0)</f>
        <v>0</v>
      </c>
      <c r="AL369" s="2">
        <f ca="1">IF(Table2[[#This Row],[Field of Work]]="Agriculture",1,0)</f>
        <v>0</v>
      </c>
      <c r="AM369" s="2">
        <f ca="1">IF(Table2[[#This Row],[Field of Work]]="IT",1,0)</f>
        <v>0</v>
      </c>
      <c r="AN369" s="2">
        <f ca="1">IF(Table2[[#This Row],[Field of Work]]="Construction",1,0)</f>
        <v>0</v>
      </c>
      <c r="AO369" s="2">
        <f ca="1">IF(Table2[[#This Row],[Field of Work]]="Health",1,0)</f>
        <v>1</v>
      </c>
      <c r="AP369" s="2">
        <f ca="1">IF(Table2[[#This Row],[Field of Work]]="General work",1,0)</f>
        <v>0</v>
      </c>
      <c r="AQ369" s="2"/>
      <c r="AR369" s="2"/>
      <c r="AS369" s="2"/>
      <c r="AT369" s="2"/>
      <c r="AU369" s="2"/>
      <c r="AV369" s="3"/>
      <c r="AW369" s="10">
        <f ca="1">IF(Table2[[#This Row],[Residence]]="East Legon",1,0)</f>
        <v>0</v>
      </c>
      <c r="AX369" s="8">
        <f ca="1">IF(Table2[[#This Row],[Residence]]="Trasaco",1,0)</f>
        <v>1</v>
      </c>
      <c r="AY369" s="2">
        <f ca="1">IF(Table2[[#This Row],[Residence]]="North Legon",1,0)</f>
        <v>0</v>
      </c>
      <c r="AZ369" s="2">
        <f ca="1">IF(Table2[[#This Row],[Residence]]="Tema",1,0)</f>
        <v>0</v>
      </c>
      <c r="BA369" s="2">
        <f ca="1">IF(Table2[[#This Row],[Residence]]="Spintex",1,0)</f>
        <v>0</v>
      </c>
      <c r="BB369" s="2">
        <f ca="1">IF(Table2[[#This Row],[Residence]]="Airport Hills",1,0)</f>
        <v>0</v>
      </c>
      <c r="BC369" s="2">
        <f ca="1">IF(Table2[[#This Row],[Residence]]="Oyarifa",1,0)</f>
        <v>0</v>
      </c>
      <c r="BD369" s="2">
        <f ca="1">IF(Table2[[#This Row],[Residence]]="Prampram",1,0)</f>
        <v>0</v>
      </c>
      <c r="BE369" s="2">
        <f ca="1">IF(Table2[[#This Row],[Residence]]="Tse-Addo",1,0)</f>
        <v>0</v>
      </c>
      <c r="BF369" s="2">
        <f ca="1">IF(Table2[[#This Row],[Residence]]="Osu",1,0)</f>
        <v>0</v>
      </c>
      <c r="BG369" s="2"/>
      <c r="BH369" s="2"/>
      <c r="BI369" s="2"/>
      <c r="BJ369" s="2"/>
      <c r="BK369" s="2"/>
      <c r="BL369" s="2"/>
      <c r="BM369" s="2"/>
      <c r="BN369" s="2"/>
      <c r="BO369" s="2"/>
      <c r="BP369" s="3"/>
      <c r="BR369" s="20">
        <f ca="1">Table2[[#This Row],[Cars Value]]/Table2[[#This Row],[Cars]]</f>
        <v>26313.747683345016</v>
      </c>
      <c r="BS369" s="3"/>
      <c r="BT369" s="1">
        <f ca="1">IF(Table2[[#This Row],[Value of Debts]]&gt;$BU$6,1,0)</f>
        <v>1</v>
      </c>
      <c r="BU369" s="2"/>
      <c r="BV369" s="2"/>
      <c r="BW369" s="3"/>
    </row>
    <row r="370" spans="1:75" x14ac:dyDescent="0.25">
      <c r="A370">
        <f t="shared" ca="1" si="101"/>
        <v>2</v>
      </c>
      <c r="B370" t="str">
        <f t="shared" ca="1" si="102"/>
        <v>Female</v>
      </c>
      <c r="C370">
        <f t="shared" ca="1" si="103"/>
        <v>47</v>
      </c>
      <c r="D370">
        <f t="shared" ca="1" si="104"/>
        <v>6</v>
      </c>
      <c r="E370" t="str">
        <f ca="1">_xll.XLOOKUP(D370,$Y$8:$Y$13,$Z$8:$Z$13)</f>
        <v>Agriculture</v>
      </c>
      <c r="F370">
        <f t="shared" ca="1" si="105"/>
        <v>2</v>
      </c>
      <c r="G370" t="str">
        <f ca="1">_xll.XLOOKUP(F370,$AA$8:$AA$12,$AB$8:$AB$12)</f>
        <v>College</v>
      </c>
      <c r="H370">
        <f t="shared" ca="1" si="117"/>
        <v>4</v>
      </c>
      <c r="I370">
        <f t="shared" ca="1" si="100"/>
        <v>4</v>
      </c>
      <c r="J370">
        <f t="shared" ca="1" si="106"/>
        <v>82839</v>
      </c>
      <c r="K370">
        <f t="shared" ca="1" si="107"/>
        <v>3</v>
      </c>
      <c r="L370" t="str">
        <f ca="1">_xll.XLOOKUP(K370,$AC$8:$AC$17,$AD$8:$AD$17)</f>
        <v>North Legon</v>
      </c>
      <c r="M370">
        <f t="shared" ca="1" si="110"/>
        <v>414195</v>
      </c>
      <c r="N370" s="7">
        <f t="shared" ca="1" si="108"/>
        <v>365667.79832194</v>
      </c>
      <c r="O370" s="7">
        <f t="shared" ca="1" si="111"/>
        <v>303047.82012960064</v>
      </c>
      <c r="P370">
        <f t="shared" ca="1" si="109"/>
        <v>73055</v>
      </c>
      <c r="Q370" s="7">
        <f t="shared" ca="1" si="112"/>
        <v>108700.9001490931</v>
      </c>
      <c r="R370">
        <f t="shared" ca="1" si="113"/>
        <v>17483.943850446649</v>
      </c>
      <c r="S370" s="7">
        <f t="shared" ca="1" si="114"/>
        <v>734726.7639800472</v>
      </c>
      <c r="T370" s="7">
        <f t="shared" ca="1" si="115"/>
        <v>547423.69847103313</v>
      </c>
      <c r="U370" s="7">
        <f t="shared" ca="1" si="116"/>
        <v>187303.06550901406</v>
      </c>
      <c r="X370" s="1"/>
      <c r="Y370" s="2"/>
      <c r="Z370" s="2"/>
      <c r="AA370" s="2"/>
      <c r="AB370" s="2"/>
      <c r="AC370" s="2"/>
      <c r="AD370" s="2"/>
      <c r="AE370" s="2">
        <f ca="1">IF(Table2[[#This Row],[Gender]]="Male",1,0)</f>
        <v>0</v>
      </c>
      <c r="AF370" s="2">
        <f ca="1">IF(Table2[[#This Row],[Gender]]="Female",1,0)</f>
        <v>1</v>
      </c>
      <c r="AG370" s="2"/>
      <c r="AH370" s="2"/>
      <c r="AI370" s="3"/>
      <c r="AK370" s="1">
        <f ca="1">IF(Table2[[#This Row],[Field of Work]]="Teaching",1,0)</f>
        <v>0</v>
      </c>
      <c r="AL370" s="2">
        <f ca="1">IF(Table2[[#This Row],[Field of Work]]="Agriculture",1,0)</f>
        <v>1</v>
      </c>
      <c r="AM370" s="2">
        <f ca="1">IF(Table2[[#This Row],[Field of Work]]="IT",1,0)</f>
        <v>0</v>
      </c>
      <c r="AN370" s="2">
        <f ca="1">IF(Table2[[#This Row],[Field of Work]]="Construction",1,0)</f>
        <v>0</v>
      </c>
      <c r="AO370" s="2">
        <f ca="1">IF(Table2[[#This Row],[Field of Work]]="Health",1,0)</f>
        <v>0</v>
      </c>
      <c r="AP370" s="2">
        <f ca="1">IF(Table2[[#This Row],[Field of Work]]="General work",1,0)</f>
        <v>0</v>
      </c>
      <c r="AQ370" s="2"/>
      <c r="AR370" s="2"/>
      <c r="AS370" s="2"/>
      <c r="AT370" s="2"/>
      <c r="AU370" s="2"/>
      <c r="AV370" s="3"/>
      <c r="AW370" s="10">
        <f ca="1">IF(Table2[[#This Row],[Residence]]="East Legon",1,0)</f>
        <v>0</v>
      </c>
      <c r="AX370" s="8">
        <f ca="1">IF(Table2[[#This Row],[Residence]]="Trasaco",1,0)</f>
        <v>0</v>
      </c>
      <c r="AY370" s="2">
        <f ca="1">IF(Table2[[#This Row],[Residence]]="North Legon",1,0)</f>
        <v>1</v>
      </c>
      <c r="AZ370" s="2">
        <f ca="1">IF(Table2[[#This Row],[Residence]]="Tema",1,0)</f>
        <v>0</v>
      </c>
      <c r="BA370" s="2">
        <f ca="1">IF(Table2[[#This Row],[Residence]]="Spintex",1,0)</f>
        <v>0</v>
      </c>
      <c r="BB370" s="2">
        <f ca="1">IF(Table2[[#This Row],[Residence]]="Airport Hills",1,0)</f>
        <v>0</v>
      </c>
      <c r="BC370" s="2">
        <f ca="1">IF(Table2[[#This Row],[Residence]]="Oyarifa",1,0)</f>
        <v>0</v>
      </c>
      <c r="BD370" s="2">
        <f ca="1">IF(Table2[[#This Row],[Residence]]="Prampram",1,0)</f>
        <v>0</v>
      </c>
      <c r="BE370" s="2">
        <f ca="1">IF(Table2[[#This Row],[Residence]]="Tse-Addo",1,0)</f>
        <v>0</v>
      </c>
      <c r="BF370" s="2">
        <f ca="1">IF(Table2[[#This Row],[Residence]]="Osu",1,0)</f>
        <v>0</v>
      </c>
      <c r="BG370" s="2"/>
      <c r="BH370" s="2"/>
      <c r="BI370" s="2"/>
      <c r="BJ370" s="2"/>
      <c r="BK370" s="2"/>
      <c r="BL370" s="2"/>
      <c r="BM370" s="2"/>
      <c r="BN370" s="2"/>
      <c r="BO370" s="2"/>
      <c r="BP370" s="3"/>
      <c r="BR370" s="20">
        <f ca="1">Table2[[#This Row],[Cars Value]]/Table2[[#This Row],[Cars]]</f>
        <v>75761.955032400161</v>
      </c>
      <c r="BS370" s="3"/>
      <c r="BT370" s="1">
        <f ca="1">IF(Table2[[#This Row],[Value of Debts]]&gt;$BU$6,1,0)</f>
        <v>1</v>
      </c>
      <c r="BU370" s="2"/>
      <c r="BV370" s="2"/>
      <c r="BW370" s="3"/>
    </row>
    <row r="371" spans="1:75" x14ac:dyDescent="0.25">
      <c r="A371">
        <f t="shared" ca="1" si="101"/>
        <v>1</v>
      </c>
      <c r="B371" t="str">
        <f t="shared" ca="1" si="102"/>
        <v>Male</v>
      </c>
      <c r="C371">
        <f t="shared" ca="1" si="103"/>
        <v>30</v>
      </c>
      <c r="D371">
        <f t="shared" ca="1" si="104"/>
        <v>6</v>
      </c>
      <c r="E371" t="str">
        <f ca="1">_xll.XLOOKUP(D371,$Y$8:$Y$13,$Z$8:$Z$13)</f>
        <v>Agriculture</v>
      </c>
      <c r="F371">
        <f t="shared" ca="1" si="105"/>
        <v>1</v>
      </c>
      <c r="G371" t="str">
        <f ca="1">_xll.XLOOKUP(F371,$AA$8:$AA$12,$AB$8:$AB$12)</f>
        <v>Highschool</v>
      </c>
      <c r="H371">
        <f t="shared" ca="1" si="117"/>
        <v>3</v>
      </c>
      <c r="I371">
        <f t="shared" ca="1" si="100"/>
        <v>3</v>
      </c>
      <c r="J371">
        <f t="shared" ca="1" si="106"/>
        <v>86177</v>
      </c>
      <c r="K371">
        <f t="shared" ca="1" si="107"/>
        <v>6</v>
      </c>
      <c r="L371" t="str">
        <f ca="1">_xll.XLOOKUP(K371,$AC$8:$AC$17,$AD$8:$AD$17)</f>
        <v>Tse-Addo</v>
      </c>
      <c r="M371">
        <f t="shared" ca="1" si="110"/>
        <v>430885</v>
      </c>
      <c r="N371" s="7">
        <f t="shared" ca="1" si="108"/>
        <v>315289.97175849823</v>
      </c>
      <c r="O371" s="7">
        <f t="shared" ca="1" si="111"/>
        <v>152395.69691597813</v>
      </c>
      <c r="P371">
        <f t="shared" ca="1" si="109"/>
        <v>43459</v>
      </c>
      <c r="Q371" s="7">
        <f t="shared" ca="1" si="112"/>
        <v>66872.662984755822</v>
      </c>
      <c r="R371">
        <f t="shared" ca="1" si="113"/>
        <v>31441.079388431364</v>
      </c>
      <c r="S371" s="7">
        <f t="shared" ca="1" si="114"/>
        <v>614721.77630440949</v>
      </c>
      <c r="T371" s="7">
        <f t="shared" ca="1" si="115"/>
        <v>425621.63474325405</v>
      </c>
      <c r="U371" s="7">
        <f t="shared" ca="1" si="116"/>
        <v>189100.14156115544</v>
      </c>
      <c r="X371" s="1"/>
      <c r="Y371" s="2"/>
      <c r="Z371" s="2"/>
      <c r="AA371" s="2"/>
      <c r="AB371" s="2"/>
      <c r="AC371" s="2"/>
      <c r="AD371" s="2"/>
      <c r="AE371" s="2">
        <f ca="1">IF(Table2[[#This Row],[Gender]]="Male",1,0)</f>
        <v>1</v>
      </c>
      <c r="AF371" s="2">
        <f ca="1">IF(Table2[[#This Row],[Gender]]="Female",1,0)</f>
        <v>0</v>
      </c>
      <c r="AG371" s="2"/>
      <c r="AH371" s="2"/>
      <c r="AI371" s="3"/>
      <c r="AK371" s="1">
        <f ca="1">IF(Table2[[#This Row],[Field of Work]]="Teaching",1,0)</f>
        <v>0</v>
      </c>
      <c r="AL371" s="2">
        <f ca="1">IF(Table2[[#This Row],[Field of Work]]="Agriculture",1,0)</f>
        <v>1</v>
      </c>
      <c r="AM371" s="2">
        <f ca="1">IF(Table2[[#This Row],[Field of Work]]="IT",1,0)</f>
        <v>0</v>
      </c>
      <c r="AN371" s="2">
        <f ca="1">IF(Table2[[#This Row],[Field of Work]]="Construction",1,0)</f>
        <v>0</v>
      </c>
      <c r="AO371" s="2">
        <f ca="1">IF(Table2[[#This Row],[Field of Work]]="Health",1,0)</f>
        <v>0</v>
      </c>
      <c r="AP371" s="2">
        <f ca="1">IF(Table2[[#This Row],[Field of Work]]="General work",1,0)</f>
        <v>0</v>
      </c>
      <c r="AQ371" s="2"/>
      <c r="AR371" s="2"/>
      <c r="AS371" s="2"/>
      <c r="AT371" s="2"/>
      <c r="AU371" s="2"/>
      <c r="AV371" s="3"/>
      <c r="AW371" s="10">
        <f ca="1">IF(Table2[[#This Row],[Residence]]="East Legon",1,0)</f>
        <v>0</v>
      </c>
      <c r="AX371" s="8">
        <f ca="1">IF(Table2[[#This Row],[Residence]]="Trasaco",1,0)</f>
        <v>0</v>
      </c>
      <c r="AY371" s="2">
        <f ca="1">IF(Table2[[#This Row],[Residence]]="North Legon",1,0)</f>
        <v>0</v>
      </c>
      <c r="AZ371" s="2">
        <f ca="1">IF(Table2[[#This Row],[Residence]]="Tema",1,0)</f>
        <v>0</v>
      </c>
      <c r="BA371" s="2">
        <f ca="1">IF(Table2[[#This Row],[Residence]]="Spintex",1,0)</f>
        <v>0</v>
      </c>
      <c r="BB371" s="2">
        <f ca="1">IF(Table2[[#This Row],[Residence]]="Airport Hills",1,0)</f>
        <v>0</v>
      </c>
      <c r="BC371" s="2">
        <f ca="1">IF(Table2[[#This Row],[Residence]]="Oyarifa",1,0)</f>
        <v>0</v>
      </c>
      <c r="BD371" s="2">
        <f ca="1">IF(Table2[[#This Row],[Residence]]="Prampram",1,0)</f>
        <v>0</v>
      </c>
      <c r="BE371" s="2">
        <f ca="1">IF(Table2[[#This Row],[Residence]]="Tse-Addo",1,0)</f>
        <v>1</v>
      </c>
      <c r="BF371" s="2">
        <f ca="1">IF(Table2[[#This Row],[Residence]]="Osu",1,0)</f>
        <v>0</v>
      </c>
      <c r="BG371" s="2"/>
      <c r="BH371" s="2"/>
      <c r="BI371" s="2"/>
      <c r="BJ371" s="2"/>
      <c r="BK371" s="2"/>
      <c r="BL371" s="2"/>
      <c r="BM371" s="2"/>
      <c r="BN371" s="2"/>
      <c r="BO371" s="2"/>
      <c r="BP371" s="3"/>
      <c r="BR371" s="20">
        <f ca="1">Table2[[#This Row],[Cars Value]]/Table2[[#This Row],[Cars]]</f>
        <v>50798.565638659376</v>
      </c>
      <c r="BS371" s="3"/>
      <c r="BT371" s="1">
        <f ca="1">IF(Table2[[#This Row],[Value of Debts]]&gt;$BU$6,1,0)</f>
        <v>1</v>
      </c>
      <c r="BU371" s="2"/>
      <c r="BV371" s="2"/>
      <c r="BW371" s="3"/>
    </row>
    <row r="372" spans="1:75" x14ac:dyDescent="0.25">
      <c r="A372">
        <f t="shared" ca="1" si="101"/>
        <v>2</v>
      </c>
      <c r="B372" t="str">
        <f t="shared" ca="1" si="102"/>
        <v>Female</v>
      </c>
      <c r="C372">
        <f t="shared" ca="1" si="103"/>
        <v>34</v>
      </c>
      <c r="D372">
        <f t="shared" ca="1" si="104"/>
        <v>6</v>
      </c>
      <c r="E372" t="str">
        <f ca="1">_xll.XLOOKUP(D372,$Y$8:$Y$13,$Z$8:$Z$13)</f>
        <v>Agriculture</v>
      </c>
      <c r="F372">
        <f t="shared" ca="1" si="105"/>
        <v>4</v>
      </c>
      <c r="G372" t="str">
        <f ca="1">_xll.XLOOKUP(F372,$AA$8:$AA$12,$AB$8:$AB$12)</f>
        <v>Techical</v>
      </c>
      <c r="H372">
        <f t="shared" ca="1" si="117"/>
        <v>0</v>
      </c>
      <c r="I372">
        <f t="shared" ca="1" si="100"/>
        <v>2</v>
      </c>
      <c r="J372">
        <f t="shared" ca="1" si="106"/>
        <v>85824</v>
      </c>
      <c r="K372">
        <f t="shared" ca="1" si="107"/>
        <v>9</v>
      </c>
      <c r="L372" t="str">
        <f ca="1">_xll.XLOOKUP(K372,$AC$8:$AC$17,$AD$8:$AD$17)</f>
        <v>Prampram</v>
      </c>
      <c r="M372">
        <f t="shared" ca="1" si="110"/>
        <v>429120</v>
      </c>
      <c r="N372" s="7">
        <f t="shared" ca="1" si="108"/>
        <v>91699.782270109397</v>
      </c>
      <c r="O372" s="7">
        <f t="shared" ca="1" si="111"/>
        <v>83449.65366854849</v>
      </c>
      <c r="P372">
        <f t="shared" ca="1" si="109"/>
        <v>54454</v>
      </c>
      <c r="Q372" s="7">
        <f t="shared" ca="1" si="112"/>
        <v>140156.19960109115</v>
      </c>
      <c r="R372">
        <f t="shared" ca="1" si="113"/>
        <v>79661.459106448398</v>
      </c>
      <c r="S372" s="7">
        <f t="shared" ca="1" si="114"/>
        <v>592231.1127749969</v>
      </c>
      <c r="T372" s="7">
        <f t="shared" ca="1" si="115"/>
        <v>286309.98187120055</v>
      </c>
      <c r="U372" s="7">
        <f t="shared" ca="1" si="116"/>
        <v>305921.13090379635</v>
      </c>
      <c r="X372" s="1"/>
      <c r="Y372" s="2"/>
      <c r="Z372" s="2"/>
      <c r="AA372" s="2"/>
      <c r="AB372" s="2"/>
      <c r="AC372" s="2"/>
      <c r="AD372" s="2"/>
      <c r="AE372" s="2">
        <f ca="1">IF(Table2[[#This Row],[Gender]]="Male",1,0)</f>
        <v>0</v>
      </c>
      <c r="AF372" s="2">
        <f ca="1">IF(Table2[[#This Row],[Gender]]="Female",1,0)</f>
        <v>1</v>
      </c>
      <c r="AG372" s="2"/>
      <c r="AH372" s="2"/>
      <c r="AI372" s="3"/>
      <c r="AK372" s="1">
        <f ca="1">IF(Table2[[#This Row],[Field of Work]]="Teaching",1,0)</f>
        <v>0</v>
      </c>
      <c r="AL372" s="2">
        <f ca="1">IF(Table2[[#This Row],[Field of Work]]="Agriculture",1,0)</f>
        <v>1</v>
      </c>
      <c r="AM372" s="2">
        <f ca="1">IF(Table2[[#This Row],[Field of Work]]="IT",1,0)</f>
        <v>0</v>
      </c>
      <c r="AN372" s="2">
        <f ca="1">IF(Table2[[#This Row],[Field of Work]]="Construction",1,0)</f>
        <v>0</v>
      </c>
      <c r="AO372" s="2">
        <f ca="1">IF(Table2[[#This Row],[Field of Work]]="Health",1,0)</f>
        <v>0</v>
      </c>
      <c r="AP372" s="2">
        <f ca="1">IF(Table2[[#This Row],[Field of Work]]="General work",1,0)</f>
        <v>0</v>
      </c>
      <c r="AQ372" s="2"/>
      <c r="AR372" s="2"/>
      <c r="AS372" s="2"/>
      <c r="AT372" s="2"/>
      <c r="AU372" s="2"/>
      <c r="AV372" s="3"/>
      <c r="AW372" s="10">
        <f ca="1">IF(Table2[[#This Row],[Residence]]="East Legon",1,0)</f>
        <v>0</v>
      </c>
      <c r="AX372" s="8">
        <f ca="1">IF(Table2[[#This Row],[Residence]]="Trasaco",1,0)</f>
        <v>0</v>
      </c>
      <c r="AY372" s="2">
        <f ca="1">IF(Table2[[#This Row],[Residence]]="North Legon",1,0)</f>
        <v>0</v>
      </c>
      <c r="AZ372" s="2">
        <f ca="1">IF(Table2[[#This Row],[Residence]]="Tema",1,0)</f>
        <v>0</v>
      </c>
      <c r="BA372" s="2">
        <f ca="1">IF(Table2[[#This Row],[Residence]]="Spintex",1,0)</f>
        <v>0</v>
      </c>
      <c r="BB372" s="2">
        <f ca="1">IF(Table2[[#This Row],[Residence]]="Airport Hills",1,0)</f>
        <v>0</v>
      </c>
      <c r="BC372" s="2">
        <f ca="1">IF(Table2[[#This Row],[Residence]]="Oyarifa",1,0)</f>
        <v>0</v>
      </c>
      <c r="BD372" s="2">
        <f ca="1">IF(Table2[[#This Row],[Residence]]="Prampram",1,0)</f>
        <v>1</v>
      </c>
      <c r="BE372" s="2">
        <f ca="1">IF(Table2[[#This Row],[Residence]]="Tse-Addo",1,0)</f>
        <v>0</v>
      </c>
      <c r="BF372" s="2">
        <f ca="1">IF(Table2[[#This Row],[Residence]]="Osu",1,0)</f>
        <v>0</v>
      </c>
      <c r="BG372" s="2"/>
      <c r="BH372" s="2"/>
      <c r="BI372" s="2"/>
      <c r="BJ372" s="2"/>
      <c r="BK372" s="2"/>
      <c r="BL372" s="2"/>
      <c r="BM372" s="2"/>
      <c r="BN372" s="2"/>
      <c r="BO372" s="2"/>
      <c r="BP372" s="3"/>
      <c r="BR372" s="20">
        <f ca="1">Table2[[#This Row],[Cars Value]]/Table2[[#This Row],[Cars]]</f>
        <v>41724.826834274245</v>
      </c>
      <c r="BS372" s="3"/>
      <c r="BT372" s="1">
        <f ca="1">IF(Table2[[#This Row],[Value of Debts]]&gt;$BU$6,1,0)</f>
        <v>1</v>
      </c>
      <c r="BU372" s="2"/>
      <c r="BV372" s="2"/>
      <c r="BW372" s="3"/>
    </row>
    <row r="373" spans="1:75" x14ac:dyDescent="0.25">
      <c r="A373">
        <f t="shared" ca="1" si="101"/>
        <v>1</v>
      </c>
      <c r="B373" t="str">
        <f t="shared" ca="1" si="102"/>
        <v>Male</v>
      </c>
      <c r="C373">
        <f t="shared" ca="1" si="103"/>
        <v>36</v>
      </c>
      <c r="D373">
        <f t="shared" ca="1" si="104"/>
        <v>4</v>
      </c>
      <c r="E373" t="str">
        <f ca="1">_xll.XLOOKUP(D373,$Y$8:$Y$13,$Z$8:$Z$13)</f>
        <v>IT</v>
      </c>
      <c r="F373">
        <f t="shared" ca="1" si="105"/>
        <v>1</v>
      </c>
      <c r="G373" t="str">
        <f ca="1">_xll.XLOOKUP(F373,$AA$8:$AA$12,$AB$8:$AB$12)</f>
        <v>Highschool</v>
      </c>
      <c r="H373">
        <f t="shared" ca="1" si="117"/>
        <v>2</v>
      </c>
      <c r="I373">
        <f t="shared" ca="1" si="100"/>
        <v>1</v>
      </c>
      <c r="J373">
        <f t="shared" ca="1" si="106"/>
        <v>63501</v>
      </c>
      <c r="K373">
        <f t="shared" ca="1" si="107"/>
        <v>1</v>
      </c>
      <c r="L373" t="str">
        <f ca="1">_xll.XLOOKUP(K373,$AC$8:$AC$17,$AD$8:$AD$17)</f>
        <v>East Legon</v>
      </c>
      <c r="M373">
        <f t="shared" ca="1" si="110"/>
        <v>317505</v>
      </c>
      <c r="N373" s="7">
        <f t="shared" ca="1" si="108"/>
        <v>238595.11807880242</v>
      </c>
      <c r="O373" s="7">
        <f t="shared" ca="1" si="111"/>
        <v>23177.376199610913</v>
      </c>
      <c r="P373">
        <f t="shared" ca="1" si="109"/>
        <v>13921</v>
      </c>
      <c r="Q373" s="7">
        <f t="shared" ca="1" si="112"/>
        <v>20128.316159840753</v>
      </c>
      <c r="R373">
        <f t="shared" ca="1" si="113"/>
        <v>93369.698232742725</v>
      </c>
      <c r="S373" s="7">
        <f t="shared" ca="1" si="114"/>
        <v>434052.07443235366</v>
      </c>
      <c r="T373" s="7">
        <f t="shared" ca="1" si="115"/>
        <v>272644.43423864315</v>
      </c>
      <c r="U373" s="7">
        <f t="shared" ca="1" si="116"/>
        <v>161407.64019371051</v>
      </c>
      <c r="X373" s="1"/>
      <c r="Y373" s="2"/>
      <c r="Z373" s="2"/>
      <c r="AA373" s="2"/>
      <c r="AB373" s="2"/>
      <c r="AC373" s="2"/>
      <c r="AD373" s="2"/>
      <c r="AE373" s="2">
        <f ca="1">IF(Table2[[#This Row],[Gender]]="Male",1,0)</f>
        <v>1</v>
      </c>
      <c r="AF373" s="2">
        <f ca="1">IF(Table2[[#This Row],[Gender]]="Female",1,0)</f>
        <v>0</v>
      </c>
      <c r="AG373" s="2"/>
      <c r="AH373" s="2"/>
      <c r="AI373" s="3"/>
      <c r="AK373" s="1">
        <f ca="1">IF(Table2[[#This Row],[Field of Work]]="Teaching",1,0)</f>
        <v>0</v>
      </c>
      <c r="AL373" s="2">
        <f ca="1">IF(Table2[[#This Row],[Field of Work]]="Agriculture",1,0)</f>
        <v>0</v>
      </c>
      <c r="AM373" s="2">
        <f ca="1">IF(Table2[[#This Row],[Field of Work]]="IT",1,0)</f>
        <v>1</v>
      </c>
      <c r="AN373" s="2">
        <f ca="1">IF(Table2[[#This Row],[Field of Work]]="Construction",1,0)</f>
        <v>0</v>
      </c>
      <c r="AO373" s="2">
        <f ca="1">IF(Table2[[#This Row],[Field of Work]]="Health",1,0)</f>
        <v>0</v>
      </c>
      <c r="AP373" s="2">
        <f ca="1">IF(Table2[[#This Row],[Field of Work]]="General work",1,0)</f>
        <v>0</v>
      </c>
      <c r="AQ373" s="2"/>
      <c r="AR373" s="2"/>
      <c r="AS373" s="2"/>
      <c r="AT373" s="2"/>
      <c r="AU373" s="2"/>
      <c r="AV373" s="3"/>
      <c r="AW373" s="10">
        <f ca="1">IF(Table2[[#This Row],[Residence]]="East Legon",1,0)</f>
        <v>1</v>
      </c>
      <c r="AX373" s="8">
        <f ca="1">IF(Table2[[#This Row],[Residence]]="Trasaco",1,0)</f>
        <v>0</v>
      </c>
      <c r="AY373" s="2">
        <f ca="1">IF(Table2[[#This Row],[Residence]]="North Legon",1,0)</f>
        <v>0</v>
      </c>
      <c r="AZ373" s="2">
        <f ca="1">IF(Table2[[#This Row],[Residence]]="Tema",1,0)</f>
        <v>0</v>
      </c>
      <c r="BA373" s="2">
        <f ca="1">IF(Table2[[#This Row],[Residence]]="Spintex",1,0)</f>
        <v>0</v>
      </c>
      <c r="BB373" s="2">
        <f ca="1">IF(Table2[[#This Row],[Residence]]="Airport Hills",1,0)</f>
        <v>0</v>
      </c>
      <c r="BC373" s="2">
        <f ca="1">IF(Table2[[#This Row],[Residence]]="Oyarifa",1,0)</f>
        <v>0</v>
      </c>
      <c r="BD373" s="2">
        <f ca="1">IF(Table2[[#This Row],[Residence]]="Prampram",1,0)</f>
        <v>0</v>
      </c>
      <c r="BE373" s="2">
        <f ca="1">IF(Table2[[#This Row],[Residence]]="Tse-Addo",1,0)</f>
        <v>0</v>
      </c>
      <c r="BF373" s="2">
        <f ca="1">IF(Table2[[#This Row],[Residence]]="Osu",1,0)</f>
        <v>0</v>
      </c>
      <c r="BG373" s="2"/>
      <c r="BH373" s="2"/>
      <c r="BI373" s="2"/>
      <c r="BJ373" s="2"/>
      <c r="BK373" s="2"/>
      <c r="BL373" s="2"/>
      <c r="BM373" s="2"/>
      <c r="BN373" s="2"/>
      <c r="BO373" s="2"/>
      <c r="BP373" s="3"/>
      <c r="BR373" s="20">
        <f ca="1">Table2[[#This Row],[Cars Value]]/Table2[[#This Row],[Cars]]</f>
        <v>23177.376199610913</v>
      </c>
      <c r="BS373" s="3"/>
      <c r="BT373" s="1">
        <f ca="1">IF(Table2[[#This Row],[Value of Debts]]&gt;$BU$6,1,0)</f>
        <v>1</v>
      </c>
      <c r="BU373" s="2"/>
      <c r="BV373" s="2"/>
      <c r="BW373" s="3"/>
    </row>
    <row r="374" spans="1:75" x14ac:dyDescent="0.25">
      <c r="A374">
        <f t="shared" ca="1" si="101"/>
        <v>2</v>
      </c>
      <c r="B374" t="str">
        <f t="shared" ca="1" si="102"/>
        <v>Female</v>
      </c>
      <c r="C374">
        <f t="shared" ca="1" si="103"/>
        <v>50</v>
      </c>
      <c r="D374">
        <f t="shared" ca="1" si="104"/>
        <v>4</v>
      </c>
      <c r="E374" t="str">
        <f ca="1">_xll.XLOOKUP(D374,$Y$8:$Y$13,$Z$8:$Z$13)</f>
        <v>IT</v>
      </c>
      <c r="F374">
        <f t="shared" ca="1" si="105"/>
        <v>1</v>
      </c>
      <c r="G374" t="str">
        <f ca="1">_xll.XLOOKUP(F374,$AA$8:$AA$12,$AB$8:$AB$12)</f>
        <v>Highschool</v>
      </c>
      <c r="H374">
        <f t="shared" ca="1" si="117"/>
        <v>0</v>
      </c>
      <c r="I374">
        <f t="shared" ca="1" si="100"/>
        <v>3</v>
      </c>
      <c r="J374">
        <f t="shared" ca="1" si="106"/>
        <v>87338</v>
      </c>
      <c r="K374">
        <f t="shared" ca="1" si="107"/>
        <v>2</v>
      </c>
      <c r="L374" t="str">
        <f ca="1">_xll.XLOOKUP(K374,$AC$8:$AC$17,$AD$8:$AD$17)</f>
        <v>Trasaco</v>
      </c>
      <c r="M374">
        <f t="shared" ca="1" si="110"/>
        <v>262014</v>
      </c>
      <c r="N374" s="7">
        <f t="shared" ca="1" si="108"/>
        <v>246133.66265146478</v>
      </c>
      <c r="O374" s="7">
        <f t="shared" ca="1" si="111"/>
        <v>217979.33310208583</v>
      </c>
      <c r="P374">
        <f t="shared" ca="1" si="109"/>
        <v>109533</v>
      </c>
      <c r="Q374" s="7">
        <f t="shared" ca="1" si="112"/>
        <v>171040.43507580418</v>
      </c>
      <c r="R374">
        <f t="shared" ca="1" si="113"/>
        <v>128127.6643351769</v>
      </c>
      <c r="S374" s="7">
        <f t="shared" ca="1" si="114"/>
        <v>608120.99743726279</v>
      </c>
      <c r="T374" s="7">
        <f t="shared" ca="1" si="115"/>
        <v>526707.09772726893</v>
      </c>
      <c r="U374" s="7">
        <f t="shared" ca="1" si="116"/>
        <v>81413.899709993857</v>
      </c>
      <c r="X374" s="1"/>
      <c r="Y374" s="2"/>
      <c r="Z374" s="2"/>
      <c r="AA374" s="2"/>
      <c r="AB374" s="2"/>
      <c r="AC374" s="2"/>
      <c r="AD374" s="2"/>
      <c r="AE374" s="2">
        <f ca="1">IF(Table2[[#This Row],[Gender]]="Male",1,0)</f>
        <v>0</v>
      </c>
      <c r="AF374" s="2">
        <f ca="1">IF(Table2[[#This Row],[Gender]]="Female",1,0)</f>
        <v>1</v>
      </c>
      <c r="AG374" s="2"/>
      <c r="AH374" s="2"/>
      <c r="AI374" s="3"/>
      <c r="AK374" s="1">
        <f ca="1">IF(Table2[[#This Row],[Field of Work]]="Teaching",1,0)</f>
        <v>0</v>
      </c>
      <c r="AL374" s="2">
        <f ca="1">IF(Table2[[#This Row],[Field of Work]]="Agriculture",1,0)</f>
        <v>0</v>
      </c>
      <c r="AM374" s="2">
        <f ca="1">IF(Table2[[#This Row],[Field of Work]]="IT",1,0)</f>
        <v>1</v>
      </c>
      <c r="AN374" s="2">
        <f ca="1">IF(Table2[[#This Row],[Field of Work]]="Construction",1,0)</f>
        <v>0</v>
      </c>
      <c r="AO374" s="2">
        <f ca="1">IF(Table2[[#This Row],[Field of Work]]="Health",1,0)</f>
        <v>0</v>
      </c>
      <c r="AP374" s="2">
        <f ca="1">IF(Table2[[#This Row],[Field of Work]]="General work",1,0)</f>
        <v>0</v>
      </c>
      <c r="AQ374" s="2"/>
      <c r="AR374" s="2"/>
      <c r="AS374" s="2"/>
      <c r="AT374" s="2"/>
      <c r="AU374" s="2"/>
      <c r="AV374" s="3"/>
      <c r="AW374" s="10">
        <f ca="1">IF(Table2[[#This Row],[Residence]]="East Legon",1,0)</f>
        <v>0</v>
      </c>
      <c r="AX374" s="8">
        <f ca="1">IF(Table2[[#This Row],[Residence]]="Trasaco",1,0)</f>
        <v>1</v>
      </c>
      <c r="AY374" s="2">
        <f ca="1">IF(Table2[[#This Row],[Residence]]="North Legon",1,0)</f>
        <v>0</v>
      </c>
      <c r="AZ374" s="2">
        <f ca="1">IF(Table2[[#This Row],[Residence]]="Tema",1,0)</f>
        <v>0</v>
      </c>
      <c r="BA374" s="2">
        <f ca="1">IF(Table2[[#This Row],[Residence]]="Spintex",1,0)</f>
        <v>0</v>
      </c>
      <c r="BB374" s="2">
        <f ca="1">IF(Table2[[#This Row],[Residence]]="Airport Hills",1,0)</f>
        <v>0</v>
      </c>
      <c r="BC374" s="2">
        <f ca="1">IF(Table2[[#This Row],[Residence]]="Oyarifa",1,0)</f>
        <v>0</v>
      </c>
      <c r="BD374" s="2">
        <f ca="1">IF(Table2[[#This Row],[Residence]]="Prampram",1,0)</f>
        <v>0</v>
      </c>
      <c r="BE374" s="2">
        <f ca="1">IF(Table2[[#This Row],[Residence]]="Tse-Addo",1,0)</f>
        <v>0</v>
      </c>
      <c r="BF374" s="2">
        <f ca="1">IF(Table2[[#This Row],[Residence]]="Osu",1,0)</f>
        <v>0</v>
      </c>
      <c r="BG374" s="2"/>
      <c r="BH374" s="2"/>
      <c r="BI374" s="2"/>
      <c r="BJ374" s="2"/>
      <c r="BK374" s="2"/>
      <c r="BL374" s="2"/>
      <c r="BM374" s="2"/>
      <c r="BN374" s="2"/>
      <c r="BO374" s="2"/>
      <c r="BP374" s="3"/>
      <c r="BR374" s="20">
        <f ca="1">Table2[[#This Row],[Cars Value]]/Table2[[#This Row],[Cars]]</f>
        <v>72659.777700695282</v>
      </c>
      <c r="BS374" s="3"/>
      <c r="BT374" s="1">
        <f ca="1">IF(Table2[[#This Row],[Value of Debts]]&gt;$BU$6,1,0)</f>
        <v>1</v>
      </c>
      <c r="BU374" s="2"/>
      <c r="BV374" s="2"/>
      <c r="BW374" s="3"/>
    </row>
    <row r="375" spans="1:75" x14ac:dyDescent="0.25">
      <c r="A375">
        <f t="shared" ca="1" si="101"/>
        <v>1</v>
      </c>
      <c r="B375" t="str">
        <f t="shared" ca="1" si="102"/>
        <v>Male</v>
      </c>
      <c r="C375">
        <f t="shared" ca="1" si="103"/>
        <v>42</v>
      </c>
      <c r="D375">
        <f t="shared" ca="1" si="104"/>
        <v>3</v>
      </c>
      <c r="E375" t="str">
        <f ca="1">_xll.XLOOKUP(D375,$Y$8:$Y$13,$Z$8:$Z$13)</f>
        <v>Teaching</v>
      </c>
      <c r="F375">
        <f t="shared" ca="1" si="105"/>
        <v>1</v>
      </c>
      <c r="G375" t="str">
        <f ca="1">_xll.XLOOKUP(F375,$AA$8:$AA$12,$AB$8:$AB$12)</f>
        <v>Highschool</v>
      </c>
      <c r="H375">
        <f t="shared" ca="1" si="117"/>
        <v>0</v>
      </c>
      <c r="I375">
        <f t="shared" ca="1" si="100"/>
        <v>2</v>
      </c>
      <c r="J375">
        <f t="shared" ca="1" si="106"/>
        <v>31556</v>
      </c>
      <c r="K375">
        <f t="shared" ca="1" si="107"/>
        <v>5</v>
      </c>
      <c r="L375" t="str">
        <f ca="1">_xll.XLOOKUP(K375,$AC$8:$AC$17,$AD$8:$AD$17)</f>
        <v>Airport Hills</v>
      </c>
      <c r="M375">
        <f t="shared" ca="1" si="110"/>
        <v>126224</v>
      </c>
      <c r="N375" s="7">
        <f t="shared" ca="1" si="108"/>
        <v>117047.96139794755</v>
      </c>
      <c r="O375" s="7">
        <f t="shared" ca="1" si="111"/>
        <v>36601.435703185052</v>
      </c>
      <c r="P375">
        <f t="shared" ca="1" si="109"/>
        <v>16619</v>
      </c>
      <c r="Q375" s="7">
        <f t="shared" ca="1" si="112"/>
        <v>59992.882119081703</v>
      </c>
      <c r="R375">
        <f t="shared" ca="1" si="113"/>
        <v>3411.6507034583756</v>
      </c>
      <c r="S375" s="7">
        <f t="shared" ca="1" si="114"/>
        <v>166237.08640664342</v>
      </c>
      <c r="T375" s="7">
        <f t="shared" ca="1" si="115"/>
        <v>193659.84351702928</v>
      </c>
      <c r="U375" s="7">
        <f t="shared" ca="1" si="116"/>
        <v>-27422.757110385865</v>
      </c>
      <c r="X375" s="1"/>
      <c r="Y375" s="2"/>
      <c r="Z375" s="2"/>
      <c r="AA375" s="2"/>
      <c r="AB375" s="2"/>
      <c r="AC375" s="2"/>
      <c r="AD375" s="2"/>
      <c r="AE375" s="2">
        <f ca="1">IF(Table2[[#This Row],[Gender]]="Male",1,0)</f>
        <v>1</v>
      </c>
      <c r="AF375" s="2">
        <f ca="1">IF(Table2[[#This Row],[Gender]]="Female",1,0)</f>
        <v>0</v>
      </c>
      <c r="AG375" s="2"/>
      <c r="AH375" s="2"/>
      <c r="AI375" s="3"/>
      <c r="AK375" s="1">
        <f ca="1">IF(Table2[[#This Row],[Field of Work]]="Teaching",1,0)</f>
        <v>1</v>
      </c>
      <c r="AL375" s="2">
        <f ca="1">IF(Table2[[#This Row],[Field of Work]]="Agriculture",1,0)</f>
        <v>0</v>
      </c>
      <c r="AM375" s="2">
        <f ca="1">IF(Table2[[#This Row],[Field of Work]]="IT",1,0)</f>
        <v>0</v>
      </c>
      <c r="AN375" s="2">
        <f ca="1">IF(Table2[[#This Row],[Field of Work]]="Construction",1,0)</f>
        <v>0</v>
      </c>
      <c r="AO375" s="2">
        <f ca="1">IF(Table2[[#This Row],[Field of Work]]="Health",1,0)</f>
        <v>0</v>
      </c>
      <c r="AP375" s="2">
        <f ca="1">IF(Table2[[#This Row],[Field of Work]]="General work",1,0)</f>
        <v>0</v>
      </c>
      <c r="AQ375" s="2"/>
      <c r="AR375" s="2"/>
      <c r="AS375" s="2"/>
      <c r="AT375" s="2"/>
      <c r="AU375" s="2"/>
      <c r="AV375" s="3"/>
      <c r="AW375" s="10">
        <f ca="1">IF(Table2[[#This Row],[Residence]]="East Legon",1,0)</f>
        <v>0</v>
      </c>
      <c r="AX375" s="8">
        <f ca="1">IF(Table2[[#This Row],[Residence]]="Trasaco",1,0)</f>
        <v>0</v>
      </c>
      <c r="AY375" s="2">
        <f ca="1">IF(Table2[[#This Row],[Residence]]="North Legon",1,0)</f>
        <v>0</v>
      </c>
      <c r="AZ375" s="2">
        <f ca="1">IF(Table2[[#This Row],[Residence]]="Tema",1,0)</f>
        <v>0</v>
      </c>
      <c r="BA375" s="2">
        <f ca="1">IF(Table2[[#This Row],[Residence]]="Spintex",1,0)</f>
        <v>0</v>
      </c>
      <c r="BB375" s="2">
        <f ca="1">IF(Table2[[#This Row],[Residence]]="Airport Hills",1,0)</f>
        <v>1</v>
      </c>
      <c r="BC375" s="2">
        <f ca="1">IF(Table2[[#This Row],[Residence]]="Oyarifa",1,0)</f>
        <v>0</v>
      </c>
      <c r="BD375" s="2">
        <f ca="1">IF(Table2[[#This Row],[Residence]]="Prampram",1,0)</f>
        <v>0</v>
      </c>
      <c r="BE375" s="2">
        <f ca="1">IF(Table2[[#This Row],[Residence]]="Tse-Addo",1,0)</f>
        <v>0</v>
      </c>
      <c r="BF375" s="2">
        <f ca="1">IF(Table2[[#This Row],[Residence]]="Osu",1,0)</f>
        <v>0</v>
      </c>
      <c r="BG375" s="2"/>
      <c r="BH375" s="2"/>
      <c r="BI375" s="2"/>
      <c r="BJ375" s="2"/>
      <c r="BK375" s="2"/>
      <c r="BL375" s="2"/>
      <c r="BM375" s="2"/>
      <c r="BN375" s="2"/>
      <c r="BO375" s="2"/>
      <c r="BP375" s="3"/>
      <c r="BR375" s="20">
        <f ca="1">Table2[[#This Row],[Cars Value]]/Table2[[#This Row],[Cars]]</f>
        <v>18300.717851592526</v>
      </c>
      <c r="BS375" s="3"/>
      <c r="BT375" s="1">
        <f ca="1">IF(Table2[[#This Row],[Value of Debts]]&gt;$BU$6,1,0)</f>
        <v>1</v>
      </c>
      <c r="BU375" s="2"/>
      <c r="BV375" s="2"/>
      <c r="BW375" s="3"/>
    </row>
    <row r="376" spans="1:75" x14ac:dyDescent="0.25">
      <c r="A376">
        <f t="shared" ca="1" si="101"/>
        <v>1</v>
      </c>
      <c r="B376" t="str">
        <f t="shared" ca="1" si="102"/>
        <v>Male</v>
      </c>
      <c r="C376">
        <f t="shared" ca="1" si="103"/>
        <v>36</v>
      </c>
      <c r="D376">
        <f t="shared" ca="1" si="104"/>
        <v>3</v>
      </c>
      <c r="E376" t="str">
        <f ca="1">_xll.XLOOKUP(D376,$Y$8:$Y$13,$Z$8:$Z$13)</f>
        <v>Teaching</v>
      </c>
      <c r="F376">
        <f t="shared" ca="1" si="105"/>
        <v>2</v>
      </c>
      <c r="G376" t="str">
        <f ca="1">_xll.XLOOKUP(F376,$AA$8:$AA$12,$AB$8:$AB$12)</f>
        <v>College</v>
      </c>
      <c r="H376">
        <f t="shared" ca="1" si="117"/>
        <v>0</v>
      </c>
      <c r="I376">
        <f t="shared" ca="1" si="100"/>
        <v>2</v>
      </c>
      <c r="J376">
        <f t="shared" ca="1" si="106"/>
        <v>81514</v>
      </c>
      <c r="K376">
        <f t="shared" ca="1" si="107"/>
        <v>6</v>
      </c>
      <c r="L376" t="str">
        <f ca="1">_xll.XLOOKUP(K376,$AC$8:$AC$17,$AD$8:$AD$17)</f>
        <v>Tse-Addo</v>
      </c>
      <c r="M376">
        <f t="shared" ca="1" si="110"/>
        <v>407570</v>
      </c>
      <c r="N376" s="7">
        <f t="shared" ca="1" si="108"/>
        <v>180190.37243699099</v>
      </c>
      <c r="O376" s="7">
        <f t="shared" ca="1" si="111"/>
        <v>97729.358881616849</v>
      </c>
      <c r="P376">
        <f t="shared" ca="1" si="109"/>
        <v>78416</v>
      </c>
      <c r="Q376" s="7">
        <f t="shared" ca="1" si="112"/>
        <v>146239.55597569267</v>
      </c>
      <c r="R376">
        <f t="shared" ca="1" si="113"/>
        <v>21221.642773635122</v>
      </c>
      <c r="S376" s="7">
        <f t="shared" ca="1" si="114"/>
        <v>526521.00165525195</v>
      </c>
      <c r="T376" s="7">
        <f t="shared" ca="1" si="115"/>
        <v>404845.92841268366</v>
      </c>
      <c r="U376" s="7">
        <f t="shared" ca="1" si="116"/>
        <v>121675.07324256829</v>
      </c>
      <c r="X376" s="1"/>
      <c r="Y376" s="2"/>
      <c r="Z376" s="2"/>
      <c r="AA376" s="2"/>
      <c r="AB376" s="2"/>
      <c r="AC376" s="2"/>
      <c r="AD376" s="2"/>
      <c r="AE376" s="2">
        <f ca="1">IF(Table2[[#This Row],[Gender]]="Male",1,0)</f>
        <v>1</v>
      </c>
      <c r="AF376" s="2">
        <f ca="1">IF(Table2[[#This Row],[Gender]]="Female",1,0)</f>
        <v>0</v>
      </c>
      <c r="AG376" s="2"/>
      <c r="AH376" s="2"/>
      <c r="AI376" s="3"/>
      <c r="AK376" s="1">
        <f ca="1">IF(Table2[[#This Row],[Field of Work]]="Teaching",1,0)</f>
        <v>1</v>
      </c>
      <c r="AL376" s="2">
        <f ca="1">IF(Table2[[#This Row],[Field of Work]]="Agriculture",1,0)</f>
        <v>0</v>
      </c>
      <c r="AM376" s="2">
        <f ca="1">IF(Table2[[#This Row],[Field of Work]]="IT",1,0)</f>
        <v>0</v>
      </c>
      <c r="AN376" s="2">
        <f ca="1">IF(Table2[[#This Row],[Field of Work]]="Construction",1,0)</f>
        <v>0</v>
      </c>
      <c r="AO376" s="2">
        <f ca="1">IF(Table2[[#This Row],[Field of Work]]="Health",1,0)</f>
        <v>0</v>
      </c>
      <c r="AP376" s="2">
        <f ca="1">IF(Table2[[#This Row],[Field of Work]]="General work",1,0)</f>
        <v>0</v>
      </c>
      <c r="AQ376" s="2"/>
      <c r="AR376" s="2"/>
      <c r="AS376" s="2"/>
      <c r="AT376" s="2"/>
      <c r="AU376" s="2"/>
      <c r="AV376" s="3"/>
      <c r="AW376" s="10">
        <f ca="1">IF(Table2[[#This Row],[Residence]]="East Legon",1,0)</f>
        <v>0</v>
      </c>
      <c r="AX376" s="8">
        <f ca="1">IF(Table2[[#This Row],[Residence]]="Trasaco",1,0)</f>
        <v>0</v>
      </c>
      <c r="AY376" s="2">
        <f ca="1">IF(Table2[[#This Row],[Residence]]="North Legon",1,0)</f>
        <v>0</v>
      </c>
      <c r="AZ376" s="2">
        <f ca="1">IF(Table2[[#This Row],[Residence]]="Tema",1,0)</f>
        <v>0</v>
      </c>
      <c r="BA376" s="2">
        <f ca="1">IF(Table2[[#This Row],[Residence]]="Spintex",1,0)</f>
        <v>0</v>
      </c>
      <c r="BB376" s="2">
        <f ca="1">IF(Table2[[#This Row],[Residence]]="Airport Hills",1,0)</f>
        <v>0</v>
      </c>
      <c r="BC376" s="2">
        <f ca="1">IF(Table2[[#This Row],[Residence]]="Oyarifa",1,0)</f>
        <v>0</v>
      </c>
      <c r="BD376" s="2">
        <f ca="1">IF(Table2[[#This Row],[Residence]]="Prampram",1,0)</f>
        <v>0</v>
      </c>
      <c r="BE376" s="2">
        <f ca="1">IF(Table2[[#This Row],[Residence]]="Tse-Addo",1,0)</f>
        <v>1</v>
      </c>
      <c r="BF376" s="2">
        <f ca="1">IF(Table2[[#This Row],[Residence]]="Osu",1,0)</f>
        <v>0</v>
      </c>
      <c r="BG376" s="2"/>
      <c r="BH376" s="2"/>
      <c r="BI376" s="2"/>
      <c r="BJ376" s="2"/>
      <c r="BK376" s="2"/>
      <c r="BL376" s="2"/>
      <c r="BM376" s="2"/>
      <c r="BN376" s="2"/>
      <c r="BO376" s="2"/>
      <c r="BP376" s="3"/>
      <c r="BR376" s="20">
        <f ca="1">Table2[[#This Row],[Cars Value]]/Table2[[#This Row],[Cars]]</f>
        <v>48864.679440808424</v>
      </c>
      <c r="BS376" s="3"/>
      <c r="BT376" s="1">
        <f ca="1">IF(Table2[[#This Row],[Value of Debts]]&gt;$BU$6,1,0)</f>
        <v>1</v>
      </c>
      <c r="BU376" s="2"/>
      <c r="BV376" s="2"/>
      <c r="BW376" s="3"/>
    </row>
    <row r="377" spans="1:75" x14ac:dyDescent="0.25">
      <c r="A377">
        <f t="shared" ca="1" si="101"/>
        <v>1</v>
      </c>
      <c r="B377" t="str">
        <f t="shared" ca="1" si="102"/>
        <v>Male</v>
      </c>
      <c r="C377">
        <f t="shared" ca="1" si="103"/>
        <v>27</v>
      </c>
      <c r="D377">
        <f t="shared" ca="1" si="104"/>
        <v>5</v>
      </c>
      <c r="E377" t="str">
        <f ca="1">_xll.XLOOKUP(D377,$Y$8:$Y$13,$Z$8:$Z$13)</f>
        <v>General work</v>
      </c>
      <c r="F377">
        <f t="shared" ca="1" si="105"/>
        <v>3</v>
      </c>
      <c r="G377" t="str">
        <f ca="1">_xll.XLOOKUP(F377,$AA$8:$AA$12,$AB$8:$AB$12)</f>
        <v>University</v>
      </c>
      <c r="H377">
        <f t="shared" ca="1" si="117"/>
        <v>3</v>
      </c>
      <c r="I377">
        <f t="shared" ca="1" si="100"/>
        <v>4</v>
      </c>
      <c r="J377">
        <f t="shared" ca="1" si="106"/>
        <v>36695</v>
      </c>
      <c r="K377">
        <f t="shared" ca="1" si="107"/>
        <v>1</v>
      </c>
      <c r="L377" t="str">
        <f ca="1">_xll.XLOOKUP(K377,$AC$8:$AC$17,$AD$8:$AD$17)</f>
        <v>East Legon</v>
      </c>
      <c r="M377">
        <f t="shared" ca="1" si="110"/>
        <v>110085</v>
      </c>
      <c r="N377" s="7">
        <f t="shared" ca="1" si="108"/>
        <v>45993.653552414318</v>
      </c>
      <c r="O377" s="7">
        <f t="shared" ca="1" si="111"/>
        <v>134283.66553072105</v>
      </c>
      <c r="P377">
        <f t="shared" ca="1" si="109"/>
        <v>88928</v>
      </c>
      <c r="Q377" s="7">
        <f t="shared" ca="1" si="112"/>
        <v>53451.668189448254</v>
      </c>
      <c r="R377">
        <f t="shared" ca="1" si="113"/>
        <v>5528.157869600921</v>
      </c>
      <c r="S377" s="7">
        <f t="shared" ca="1" si="114"/>
        <v>249896.82340032197</v>
      </c>
      <c r="T377" s="7">
        <f t="shared" ca="1" si="115"/>
        <v>188373.32174186257</v>
      </c>
      <c r="U377" s="7">
        <f t="shared" ca="1" si="116"/>
        <v>61523.501658459398</v>
      </c>
      <c r="X377" s="1"/>
      <c r="Y377" s="2"/>
      <c r="Z377" s="2"/>
      <c r="AA377" s="2"/>
      <c r="AB377" s="2"/>
      <c r="AC377" s="2"/>
      <c r="AD377" s="2"/>
      <c r="AE377" s="2">
        <f ca="1">IF(Table2[[#This Row],[Gender]]="Male",1,0)</f>
        <v>1</v>
      </c>
      <c r="AF377" s="2">
        <f ca="1">IF(Table2[[#This Row],[Gender]]="Female",1,0)</f>
        <v>0</v>
      </c>
      <c r="AG377" s="2"/>
      <c r="AH377" s="2"/>
      <c r="AI377" s="3"/>
      <c r="AK377" s="1">
        <f ca="1">IF(Table2[[#This Row],[Field of Work]]="Teaching",1,0)</f>
        <v>0</v>
      </c>
      <c r="AL377" s="2">
        <f ca="1">IF(Table2[[#This Row],[Field of Work]]="Agriculture",1,0)</f>
        <v>0</v>
      </c>
      <c r="AM377" s="2">
        <f ca="1">IF(Table2[[#This Row],[Field of Work]]="IT",1,0)</f>
        <v>0</v>
      </c>
      <c r="AN377" s="2">
        <f ca="1">IF(Table2[[#This Row],[Field of Work]]="Construction",1,0)</f>
        <v>0</v>
      </c>
      <c r="AO377" s="2">
        <f ca="1">IF(Table2[[#This Row],[Field of Work]]="Health",1,0)</f>
        <v>0</v>
      </c>
      <c r="AP377" s="2">
        <f ca="1">IF(Table2[[#This Row],[Field of Work]]="General work",1,0)</f>
        <v>1</v>
      </c>
      <c r="AQ377" s="2"/>
      <c r="AR377" s="2"/>
      <c r="AS377" s="2"/>
      <c r="AT377" s="2"/>
      <c r="AU377" s="2"/>
      <c r="AV377" s="3"/>
      <c r="AW377" s="10">
        <f ca="1">IF(Table2[[#This Row],[Residence]]="East Legon",1,0)</f>
        <v>1</v>
      </c>
      <c r="AX377" s="8">
        <f ca="1">IF(Table2[[#This Row],[Residence]]="Trasaco",1,0)</f>
        <v>0</v>
      </c>
      <c r="AY377" s="2">
        <f ca="1">IF(Table2[[#This Row],[Residence]]="North Legon",1,0)</f>
        <v>0</v>
      </c>
      <c r="AZ377" s="2">
        <f ca="1">IF(Table2[[#This Row],[Residence]]="Tema",1,0)</f>
        <v>0</v>
      </c>
      <c r="BA377" s="2">
        <f ca="1">IF(Table2[[#This Row],[Residence]]="Spintex",1,0)</f>
        <v>0</v>
      </c>
      <c r="BB377" s="2">
        <f ca="1">IF(Table2[[#This Row],[Residence]]="Airport Hills",1,0)</f>
        <v>0</v>
      </c>
      <c r="BC377" s="2">
        <f ca="1">IF(Table2[[#This Row],[Residence]]="Oyarifa",1,0)</f>
        <v>0</v>
      </c>
      <c r="BD377" s="2">
        <f ca="1">IF(Table2[[#This Row],[Residence]]="Prampram",1,0)</f>
        <v>0</v>
      </c>
      <c r="BE377" s="2">
        <f ca="1">IF(Table2[[#This Row],[Residence]]="Tse-Addo",1,0)</f>
        <v>0</v>
      </c>
      <c r="BF377" s="2">
        <f ca="1">IF(Table2[[#This Row],[Residence]]="Osu",1,0)</f>
        <v>0</v>
      </c>
      <c r="BG377" s="2"/>
      <c r="BH377" s="2"/>
      <c r="BI377" s="2"/>
      <c r="BJ377" s="2"/>
      <c r="BK377" s="2"/>
      <c r="BL377" s="2"/>
      <c r="BM377" s="2"/>
      <c r="BN377" s="2"/>
      <c r="BO377" s="2"/>
      <c r="BP377" s="3"/>
      <c r="BR377" s="20">
        <f ca="1">Table2[[#This Row],[Cars Value]]/Table2[[#This Row],[Cars]]</f>
        <v>33570.916382680261</v>
      </c>
      <c r="BS377" s="3"/>
      <c r="BT377" s="1">
        <f ca="1">IF(Table2[[#This Row],[Value of Debts]]&gt;$BU$6,1,0)</f>
        <v>1</v>
      </c>
      <c r="BU377" s="2"/>
      <c r="BV377" s="2"/>
      <c r="BW377" s="3"/>
    </row>
    <row r="378" spans="1:75" x14ac:dyDescent="0.25">
      <c r="A378">
        <f t="shared" ca="1" si="101"/>
        <v>1</v>
      </c>
      <c r="B378" t="str">
        <f t="shared" ca="1" si="102"/>
        <v>Male</v>
      </c>
      <c r="C378">
        <f t="shared" ca="1" si="103"/>
        <v>35</v>
      </c>
      <c r="D378">
        <f t="shared" ca="1" si="104"/>
        <v>5</v>
      </c>
      <c r="E378" t="str">
        <f ca="1">_xll.XLOOKUP(D378,$Y$8:$Y$13,$Z$8:$Z$13)</f>
        <v>General work</v>
      </c>
      <c r="F378">
        <f t="shared" ca="1" si="105"/>
        <v>4</v>
      </c>
      <c r="G378" t="str">
        <f ca="1">_xll.XLOOKUP(F378,$AA$8:$AA$12,$AB$8:$AB$12)</f>
        <v>Techical</v>
      </c>
      <c r="H378">
        <f t="shared" ca="1" si="117"/>
        <v>2</v>
      </c>
      <c r="I378">
        <f t="shared" ca="1" si="100"/>
        <v>1</v>
      </c>
      <c r="J378">
        <f t="shared" ca="1" si="106"/>
        <v>77727</v>
      </c>
      <c r="K378">
        <f t="shared" ca="1" si="107"/>
        <v>6</v>
      </c>
      <c r="L378" t="str">
        <f ca="1">_xll.XLOOKUP(K378,$AC$8:$AC$17,$AD$8:$AD$17)</f>
        <v>Tse-Addo</v>
      </c>
      <c r="M378">
        <f t="shared" ca="1" si="110"/>
        <v>233181</v>
      </c>
      <c r="N378" s="7">
        <f t="shared" ca="1" si="108"/>
        <v>176840.69204449918</v>
      </c>
      <c r="O378" s="7">
        <f t="shared" ca="1" si="111"/>
        <v>22795.238898296484</v>
      </c>
      <c r="P378">
        <f t="shared" ca="1" si="109"/>
        <v>9237</v>
      </c>
      <c r="Q378" s="7">
        <f t="shared" ca="1" si="112"/>
        <v>140449.57352428153</v>
      </c>
      <c r="R378">
        <f t="shared" ca="1" si="113"/>
        <v>53093.063499920958</v>
      </c>
      <c r="S378" s="7">
        <f t="shared" ca="1" si="114"/>
        <v>309069.30239821743</v>
      </c>
      <c r="T378" s="7">
        <f t="shared" ca="1" si="115"/>
        <v>326527.26556878071</v>
      </c>
      <c r="U378" s="7">
        <f t="shared" ca="1" si="116"/>
        <v>-17457.963170563278</v>
      </c>
      <c r="X378" s="1"/>
      <c r="Y378" s="2"/>
      <c r="Z378" s="2"/>
      <c r="AA378" s="2"/>
      <c r="AB378" s="2"/>
      <c r="AC378" s="2"/>
      <c r="AD378" s="2"/>
      <c r="AE378" s="2">
        <f ca="1">IF(Table2[[#This Row],[Gender]]="Male",1,0)</f>
        <v>1</v>
      </c>
      <c r="AF378" s="2">
        <f ca="1">IF(Table2[[#This Row],[Gender]]="Female",1,0)</f>
        <v>0</v>
      </c>
      <c r="AG378" s="2"/>
      <c r="AH378" s="2"/>
      <c r="AI378" s="3"/>
      <c r="AK378" s="1">
        <f ca="1">IF(Table2[[#This Row],[Field of Work]]="Teaching",1,0)</f>
        <v>0</v>
      </c>
      <c r="AL378" s="2">
        <f ca="1">IF(Table2[[#This Row],[Field of Work]]="Agriculture",1,0)</f>
        <v>0</v>
      </c>
      <c r="AM378" s="2">
        <f ca="1">IF(Table2[[#This Row],[Field of Work]]="IT",1,0)</f>
        <v>0</v>
      </c>
      <c r="AN378" s="2">
        <f ca="1">IF(Table2[[#This Row],[Field of Work]]="Construction",1,0)</f>
        <v>0</v>
      </c>
      <c r="AO378" s="2">
        <f ca="1">IF(Table2[[#This Row],[Field of Work]]="Health",1,0)</f>
        <v>0</v>
      </c>
      <c r="AP378" s="2">
        <f ca="1">IF(Table2[[#This Row],[Field of Work]]="General work",1,0)</f>
        <v>1</v>
      </c>
      <c r="AQ378" s="2"/>
      <c r="AR378" s="2"/>
      <c r="AS378" s="2"/>
      <c r="AT378" s="2"/>
      <c r="AU378" s="2"/>
      <c r="AV378" s="3"/>
      <c r="AW378" s="10">
        <f ca="1">IF(Table2[[#This Row],[Residence]]="East Legon",1,0)</f>
        <v>0</v>
      </c>
      <c r="AX378" s="8">
        <f ca="1">IF(Table2[[#This Row],[Residence]]="Trasaco",1,0)</f>
        <v>0</v>
      </c>
      <c r="AY378" s="2">
        <f ca="1">IF(Table2[[#This Row],[Residence]]="North Legon",1,0)</f>
        <v>0</v>
      </c>
      <c r="AZ378" s="2">
        <f ca="1">IF(Table2[[#This Row],[Residence]]="Tema",1,0)</f>
        <v>0</v>
      </c>
      <c r="BA378" s="2">
        <f ca="1">IF(Table2[[#This Row],[Residence]]="Spintex",1,0)</f>
        <v>0</v>
      </c>
      <c r="BB378" s="2">
        <f ca="1">IF(Table2[[#This Row],[Residence]]="Airport Hills",1,0)</f>
        <v>0</v>
      </c>
      <c r="BC378" s="2">
        <f ca="1">IF(Table2[[#This Row],[Residence]]="Oyarifa",1,0)</f>
        <v>0</v>
      </c>
      <c r="BD378" s="2">
        <f ca="1">IF(Table2[[#This Row],[Residence]]="Prampram",1,0)</f>
        <v>0</v>
      </c>
      <c r="BE378" s="2">
        <f ca="1">IF(Table2[[#This Row],[Residence]]="Tse-Addo",1,0)</f>
        <v>1</v>
      </c>
      <c r="BF378" s="2">
        <f ca="1">IF(Table2[[#This Row],[Residence]]="Osu",1,0)</f>
        <v>0</v>
      </c>
      <c r="BG378" s="2"/>
      <c r="BH378" s="2"/>
      <c r="BI378" s="2"/>
      <c r="BJ378" s="2"/>
      <c r="BK378" s="2"/>
      <c r="BL378" s="2"/>
      <c r="BM378" s="2"/>
      <c r="BN378" s="2"/>
      <c r="BO378" s="2"/>
      <c r="BP378" s="3"/>
      <c r="BR378" s="20">
        <f ca="1">Table2[[#This Row],[Cars Value]]/Table2[[#This Row],[Cars]]</f>
        <v>22795.238898296484</v>
      </c>
      <c r="BS378" s="3"/>
      <c r="BT378" s="1">
        <f ca="1">IF(Table2[[#This Row],[Value of Debts]]&gt;$BU$6,1,0)</f>
        <v>1</v>
      </c>
      <c r="BU378" s="2"/>
      <c r="BV378" s="2"/>
      <c r="BW378" s="3"/>
    </row>
    <row r="379" spans="1:75" x14ac:dyDescent="0.25">
      <c r="A379">
        <f t="shared" ca="1" si="101"/>
        <v>2</v>
      </c>
      <c r="B379" t="str">
        <f t="shared" ca="1" si="102"/>
        <v>Female</v>
      </c>
      <c r="C379">
        <f t="shared" ca="1" si="103"/>
        <v>44</v>
      </c>
      <c r="D379">
        <f t="shared" ca="1" si="104"/>
        <v>5</v>
      </c>
      <c r="E379" t="str">
        <f ca="1">_xll.XLOOKUP(D379,$Y$8:$Y$13,$Z$8:$Z$13)</f>
        <v>General work</v>
      </c>
      <c r="F379">
        <f t="shared" ca="1" si="105"/>
        <v>5</v>
      </c>
      <c r="G379" t="str">
        <f ca="1">_xll.XLOOKUP(F379,$AA$8:$AA$12,$AB$8:$AB$12)</f>
        <v>Other</v>
      </c>
      <c r="H379">
        <f t="shared" ca="1" si="117"/>
        <v>3</v>
      </c>
      <c r="I379">
        <f t="shared" ca="1" si="100"/>
        <v>1</v>
      </c>
      <c r="J379">
        <f t="shared" ca="1" si="106"/>
        <v>57924</v>
      </c>
      <c r="K379">
        <f t="shared" ca="1" si="107"/>
        <v>8</v>
      </c>
      <c r="L379" t="str">
        <f ca="1">_xll.XLOOKUP(K379,$AC$8:$AC$17,$AD$8:$AD$17)</f>
        <v>Oyarifa</v>
      </c>
      <c r="M379">
        <f t="shared" ca="1" si="110"/>
        <v>173772</v>
      </c>
      <c r="N379" s="7">
        <f t="shared" ca="1" si="108"/>
        <v>59004.686856472021</v>
      </c>
      <c r="O379" s="7">
        <f t="shared" ca="1" si="111"/>
        <v>53177.443541328088</v>
      </c>
      <c r="P379">
        <f t="shared" ca="1" si="109"/>
        <v>18820</v>
      </c>
      <c r="Q379" s="7">
        <f t="shared" ca="1" si="112"/>
        <v>48344.277002075629</v>
      </c>
      <c r="R379">
        <f t="shared" ca="1" si="113"/>
        <v>68970.456111735242</v>
      </c>
      <c r="S379" s="7">
        <f t="shared" ca="1" si="114"/>
        <v>295919.89965306333</v>
      </c>
      <c r="T379" s="7">
        <f t="shared" ca="1" si="115"/>
        <v>126168.96385854765</v>
      </c>
      <c r="U379" s="7">
        <f t="shared" ca="1" si="116"/>
        <v>169750.93579451568</v>
      </c>
      <c r="X379" s="1"/>
      <c r="Y379" s="2"/>
      <c r="Z379" s="2"/>
      <c r="AA379" s="2"/>
      <c r="AB379" s="2"/>
      <c r="AC379" s="2"/>
      <c r="AD379" s="2"/>
      <c r="AE379" s="2">
        <f ca="1">IF(Table2[[#This Row],[Gender]]="Male",1,0)</f>
        <v>0</v>
      </c>
      <c r="AF379" s="2">
        <f ca="1">IF(Table2[[#This Row],[Gender]]="Female",1,0)</f>
        <v>1</v>
      </c>
      <c r="AG379" s="2"/>
      <c r="AH379" s="2"/>
      <c r="AI379" s="3"/>
      <c r="AK379" s="1">
        <f ca="1">IF(Table2[[#This Row],[Field of Work]]="Teaching",1,0)</f>
        <v>0</v>
      </c>
      <c r="AL379" s="2">
        <f ca="1">IF(Table2[[#This Row],[Field of Work]]="Agriculture",1,0)</f>
        <v>0</v>
      </c>
      <c r="AM379" s="2">
        <f ca="1">IF(Table2[[#This Row],[Field of Work]]="IT",1,0)</f>
        <v>0</v>
      </c>
      <c r="AN379" s="2">
        <f ca="1">IF(Table2[[#This Row],[Field of Work]]="Construction",1,0)</f>
        <v>0</v>
      </c>
      <c r="AO379" s="2">
        <f ca="1">IF(Table2[[#This Row],[Field of Work]]="Health",1,0)</f>
        <v>0</v>
      </c>
      <c r="AP379" s="2">
        <f ca="1">IF(Table2[[#This Row],[Field of Work]]="General work",1,0)</f>
        <v>1</v>
      </c>
      <c r="AQ379" s="2"/>
      <c r="AR379" s="2"/>
      <c r="AS379" s="2"/>
      <c r="AT379" s="2"/>
      <c r="AU379" s="2"/>
      <c r="AV379" s="3"/>
      <c r="AW379" s="10">
        <f ca="1">IF(Table2[[#This Row],[Residence]]="East Legon",1,0)</f>
        <v>0</v>
      </c>
      <c r="AX379" s="8">
        <f ca="1">IF(Table2[[#This Row],[Residence]]="Trasaco",1,0)</f>
        <v>0</v>
      </c>
      <c r="AY379" s="2">
        <f ca="1">IF(Table2[[#This Row],[Residence]]="North Legon",1,0)</f>
        <v>0</v>
      </c>
      <c r="AZ379" s="2">
        <f ca="1">IF(Table2[[#This Row],[Residence]]="Tema",1,0)</f>
        <v>0</v>
      </c>
      <c r="BA379" s="2">
        <f ca="1">IF(Table2[[#This Row],[Residence]]="Spintex",1,0)</f>
        <v>0</v>
      </c>
      <c r="BB379" s="2">
        <f ca="1">IF(Table2[[#This Row],[Residence]]="Airport Hills",1,0)</f>
        <v>0</v>
      </c>
      <c r="BC379" s="2">
        <f ca="1">IF(Table2[[#This Row],[Residence]]="Oyarifa",1,0)</f>
        <v>1</v>
      </c>
      <c r="BD379" s="2">
        <f ca="1">IF(Table2[[#This Row],[Residence]]="Prampram",1,0)</f>
        <v>0</v>
      </c>
      <c r="BE379" s="2">
        <f ca="1">IF(Table2[[#This Row],[Residence]]="Tse-Addo",1,0)</f>
        <v>0</v>
      </c>
      <c r="BF379" s="2">
        <f ca="1">IF(Table2[[#This Row],[Residence]]="Osu",1,0)</f>
        <v>0</v>
      </c>
      <c r="BG379" s="2"/>
      <c r="BH379" s="2"/>
      <c r="BI379" s="2"/>
      <c r="BJ379" s="2"/>
      <c r="BK379" s="2"/>
      <c r="BL379" s="2"/>
      <c r="BM379" s="2"/>
      <c r="BN379" s="2"/>
      <c r="BO379" s="2"/>
      <c r="BP379" s="3"/>
      <c r="BR379" s="20">
        <f ca="1">Table2[[#This Row],[Cars Value]]/Table2[[#This Row],[Cars]]</f>
        <v>53177.443541328088</v>
      </c>
      <c r="BS379" s="3"/>
      <c r="BT379" s="1">
        <f ca="1">IF(Table2[[#This Row],[Value of Debts]]&gt;$BU$6,1,0)</f>
        <v>1</v>
      </c>
      <c r="BU379" s="2"/>
      <c r="BV379" s="2"/>
      <c r="BW379" s="3"/>
    </row>
    <row r="380" spans="1:75" x14ac:dyDescent="0.25">
      <c r="A380">
        <f t="shared" ca="1" si="101"/>
        <v>2</v>
      </c>
      <c r="B380" t="str">
        <f t="shared" ca="1" si="102"/>
        <v>Female</v>
      </c>
      <c r="C380">
        <f t="shared" ca="1" si="103"/>
        <v>28</v>
      </c>
      <c r="D380">
        <f t="shared" ca="1" si="104"/>
        <v>5</v>
      </c>
      <c r="E380" t="str">
        <f ca="1">_xll.XLOOKUP(D380,$Y$8:$Y$13,$Z$8:$Z$13)</f>
        <v>General work</v>
      </c>
      <c r="F380">
        <f t="shared" ca="1" si="105"/>
        <v>2</v>
      </c>
      <c r="G380" t="str">
        <f ca="1">_xll.XLOOKUP(F380,$AA$8:$AA$12,$AB$8:$AB$12)</f>
        <v>College</v>
      </c>
      <c r="H380">
        <f t="shared" ca="1" si="117"/>
        <v>1</v>
      </c>
      <c r="I380">
        <f t="shared" ca="1" si="100"/>
        <v>3</v>
      </c>
      <c r="J380">
        <f t="shared" ca="1" si="106"/>
        <v>42671</v>
      </c>
      <c r="K380">
        <f t="shared" ca="1" si="107"/>
        <v>10</v>
      </c>
      <c r="L380" t="str">
        <f ca="1">_xll.XLOOKUP(K380,$AC$8:$AC$17,$AD$8:$AD$17)</f>
        <v>Osu</v>
      </c>
      <c r="M380">
        <f t="shared" ca="1" si="110"/>
        <v>213355</v>
      </c>
      <c r="N380" s="7">
        <f t="shared" ca="1" si="108"/>
        <v>23135.096714724907</v>
      </c>
      <c r="O380" s="7">
        <f t="shared" ca="1" si="111"/>
        <v>68884.807939698367</v>
      </c>
      <c r="P380">
        <f t="shared" ca="1" si="109"/>
        <v>33982</v>
      </c>
      <c r="Q380" s="7">
        <f t="shared" ca="1" si="112"/>
        <v>77440.632600430297</v>
      </c>
      <c r="R380">
        <f t="shared" ca="1" si="113"/>
        <v>13462.980415628132</v>
      </c>
      <c r="S380" s="7">
        <f t="shared" ca="1" si="114"/>
        <v>295702.78835532645</v>
      </c>
      <c r="T380" s="7">
        <f t="shared" ca="1" si="115"/>
        <v>134557.72931515519</v>
      </c>
      <c r="U380" s="7">
        <f t="shared" ca="1" si="116"/>
        <v>161145.05904017127</v>
      </c>
      <c r="X380" s="1"/>
      <c r="Y380" s="2"/>
      <c r="Z380" s="2"/>
      <c r="AA380" s="2"/>
      <c r="AB380" s="2"/>
      <c r="AC380" s="2"/>
      <c r="AD380" s="2"/>
      <c r="AE380" s="2">
        <f ca="1">IF(Table2[[#This Row],[Gender]]="Male",1,0)</f>
        <v>0</v>
      </c>
      <c r="AF380" s="2">
        <f ca="1">IF(Table2[[#This Row],[Gender]]="Female",1,0)</f>
        <v>1</v>
      </c>
      <c r="AG380" s="2"/>
      <c r="AH380" s="2"/>
      <c r="AI380" s="3"/>
      <c r="AK380" s="1">
        <f ca="1">IF(Table2[[#This Row],[Field of Work]]="Teaching",1,0)</f>
        <v>0</v>
      </c>
      <c r="AL380" s="2">
        <f ca="1">IF(Table2[[#This Row],[Field of Work]]="Agriculture",1,0)</f>
        <v>0</v>
      </c>
      <c r="AM380" s="2">
        <f ca="1">IF(Table2[[#This Row],[Field of Work]]="IT",1,0)</f>
        <v>0</v>
      </c>
      <c r="AN380" s="2">
        <f ca="1">IF(Table2[[#This Row],[Field of Work]]="Construction",1,0)</f>
        <v>0</v>
      </c>
      <c r="AO380" s="2">
        <f ca="1">IF(Table2[[#This Row],[Field of Work]]="Health",1,0)</f>
        <v>0</v>
      </c>
      <c r="AP380" s="2">
        <f ca="1">IF(Table2[[#This Row],[Field of Work]]="General work",1,0)</f>
        <v>1</v>
      </c>
      <c r="AQ380" s="2"/>
      <c r="AR380" s="2"/>
      <c r="AS380" s="2"/>
      <c r="AT380" s="2"/>
      <c r="AU380" s="2"/>
      <c r="AV380" s="3"/>
      <c r="AW380" s="10">
        <f ca="1">IF(Table2[[#This Row],[Residence]]="East Legon",1,0)</f>
        <v>0</v>
      </c>
      <c r="AX380" s="8">
        <f ca="1">IF(Table2[[#This Row],[Residence]]="Trasaco",1,0)</f>
        <v>0</v>
      </c>
      <c r="AY380" s="2">
        <f ca="1">IF(Table2[[#This Row],[Residence]]="North Legon",1,0)</f>
        <v>0</v>
      </c>
      <c r="AZ380" s="2">
        <f ca="1">IF(Table2[[#This Row],[Residence]]="Tema",1,0)</f>
        <v>0</v>
      </c>
      <c r="BA380" s="2">
        <f ca="1">IF(Table2[[#This Row],[Residence]]="Spintex",1,0)</f>
        <v>0</v>
      </c>
      <c r="BB380" s="2">
        <f ca="1">IF(Table2[[#This Row],[Residence]]="Airport Hills",1,0)</f>
        <v>0</v>
      </c>
      <c r="BC380" s="2">
        <f ca="1">IF(Table2[[#This Row],[Residence]]="Oyarifa",1,0)</f>
        <v>0</v>
      </c>
      <c r="BD380" s="2">
        <f ca="1">IF(Table2[[#This Row],[Residence]]="Prampram",1,0)</f>
        <v>0</v>
      </c>
      <c r="BE380" s="2">
        <f ca="1">IF(Table2[[#This Row],[Residence]]="Tse-Addo",1,0)</f>
        <v>0</v>
      </c>
      <c r="BF380" s="2">
        <f ca="1">IF(Table2[[#This Row],[Residence]]="Osu",1,0)</f>
        <v>1</v>
      </c>
      <c r="BG380" s="2"/>
      <c r="BH380" s="2"/>
      <c r="BI380" s="2"/>
      <c r="BJ380" s="2"/>
      <c r="BK380" s="2"/>
      <c r="BL380" s="2"/>
      <c r="BM380" s="2"/>
      <c r="BN380" s="2"/>
      <c r="BO380" s="2"/>
      <c r="BP380" s="3"/>
      <c r="BR380" s="20">
        <f ca="1">Table2[[#This Row],[Cars Value]]/Table2[[#This Row],[Cars]]</f>
        <v>22961.602646566123</v>
      </c>
      <c r="BS380" s="3"/>
      <c r="BT380" s="1">
        <f ca="1">IF(Table2[[#This Row],[Value of Debts]]&gt;$BU$6,1,0)</f>
        <v>1</v>
      </c>
      <c r="BU380" s="2"/>
      <c r="BV380" s="2"/>
      <c r="BW380" s="3"/>
    </row>
    <row r="381" spans="1:75" x14ac:dyDescent="0.25">
      <c r="A381">
        <f t="shared" ca="1" si="101"/>
        <v>2</v>
      </c>
      <c r="B381" t="str">
        <f t="shared" ca="1" si="102"/>
        <v>Female</v>
      </c>
      <c r="C381">
        <f t="shared" ca="1" si="103"/>
        <v>32</v>
      </c>
      <c r="D381">
        <f t="shared" ca="1" si="104"/>
        <v>4</v>
      </c>
      <c r="E381" t="str">
        <f ca="1">_xll.XLOOKUP(D381,$Y$8:$Y$13,$Z$8:$Z$13)</f>
        <v>IT</v>
      </c>
      <c r="F381">
        <f t="shared" ca="1" si="105"/>
        <v>4</v>
      </c>
      <c r="G381" t="str">
        <f ca="1">_xll.XLOOKUP(F381,$AA$8:$AA$12,$AB$8:$AB$12)</f>
        <v>Techical</v>
      </c>
      <c r="H381">
        <f t="shared" ca="1" si="117"/>
        <v>4</v>
      </c>
      <c r="I381">
        <f t="shared" ca="1" si="100"/>
        <v>3</v>
      </c>
      <c r="J381">
        <f t="shared" ca="1" si="106"/>
        <v>75647</v>
      </c>
      <c r="K381">
        <f t="shared" ca="1" si="107"/>
        <v>6</v>
      </c>
      <c r="L381" t="str">
        <f ca="1">_xll.XLOOKUP(K381,$AC$8:$AC$17,$AD$8:$AD$17)</f>
        <v>Tse-Addo</v>
      </c>
      <c r="M381">
        <f t="shared" ca="1" si="110"/>
        <v>378235</v>
      </c>
      <c r="N381" s="7">
        <f t="shared" ca="1" si="108"/>
        <v>161362.02919946739</v>
      </c>
      <c r="O381" s="7">
        <f t="shared" ca="1" si="111"/>
        <v>8308.8943576250203</v>
      </c>
      <c r="P381">
        <f t="shared" ca="1" si="109"/>
        <v>7223</v>
      </c>
      <c r="Q381" s="7">
        <f t="shared" ca="1" si="112"/>
        <v>69873.308342023854</v>
      </c>
      <c r="R381">
        <f t="shared" ca="1" si="113"/>
        <v>94511.098707419951</v>
      </c>
      <c r="S381" s="7">
        <f t="shared" ca="1" si="114"/>
        <v>481054.99306504498</v>
      </c>
      <c r="T381" s="7">
        <f t="shared" ca="1" si="115"/>
        <v>238458.33754149126</v>
      </c>
      <c r="U381" s="7">
        <f t="shared" ca="1" si="116"/>
        <v>242596.65552355372</v>
      </c>
      <c r="X381" s="1"/>
      <c r="Y381" s="2"/>
      <c r="Z381" s="2"/>
      <c r="AA381" s="2"/>
      <c r="AB381" s="2"/>
      <c r="AC381" s="2"/>
      <c r="AD381" s="2"/>
      <c r="AE381" s="2">
        <f ca="1">IF(Table2[[#This Row],[Gender]]="Male",1,0)</f>
        <v>0</v>
      </c>
      <c r="AF381" s="2">
        <f ca="1">IF(Table2[[#This Row],[Gender]]="Female",1,0)</f>
        <v>1</v>
      </c>
      <c r="AG381" s="2"/>
      <c r="AH381" s="2"/>
      <c r="AI381" s="3"/>
      <c r="AK381" s="1">
        <f ca="1">IF(Table2[[#This Row],[Field of Work]]="Teaching",1,0)</f>
        <v>0</v>
      </c>
      <c r="AL381" s="2">
        <f ca="1">IF(Table2[[#This Row],[Field of Work]]="Agriculture",1,0)</f>
        <v>0</v>
      </c>
      <c r="AM381" s="2">
        <f ca="1">IF(Table2[[#This Row],[Field of Work]]="IT",1,0)</f>
        <v>1</v>
      </c>
      <c r="AN381" s="2">
        <f ca="1">IF(Table2[[#This Row],[Field of Work]]="Construction",1,0)</f>
        <v>0</v>
      </c>
      <c r="AO381" s="2">
        <f ca="1">IF(Table2[[#This Row],[Field of Work]]="Health",1,0)</f>
        <v>0</v>
      </c>
      <c r="AP381" s="2">
        <f ca="1">IF(Table2[[#This Row],[Field of Work]]="General work",1,0)</f>
        <v>0</v>
      </c>
      <c r="AQ381" s="2"/>
      <c r="AR381" s="2"/>
      <c r="AS381" s="2"/>
      <c r="AT381" s="2"/>
      <c r="AU381" s="2"/>
      <c r="AV381" s="3"/>
      <c r="AW381" s="10">
        <f ca="1">IF(Table2[[#This Row],[Residence]]="East Legon",1,0)</f>
        <v>0</v>
      </c>
      <c r="AX381" s="8">
        <f ca="1">IF(Table2[[#This Row],[Residence]]="Trasaco",1,0)</f>
        <v>0</v>
      </c>
      <c r="AY381" s="2">
        <f ca="1">IF(Table2[[#This Row],[Residence]]="North Legon",1,0)</f>
        <v>0</v>
      </c>
      <c r="AZ381" s="2">
        <f ca="1">IF(Table2[[#This Row],[Residence]]="Tema",1,0)</f>
        <v>0</v>
      </c>
      <c r="BA381" s="2">
        <f ca="1">IF(Table2[[#This Row],[Residence]]="Spintex",1,0)</f>
        <v>0</v>
      </c>
      <c r="BB381" s="2">
        <f ca="1">IF(Table2[[#This Row],[Residence]]="Airport Hills",1,0)</f>
        <v>0</v>
      </c>
      <c r="BC381" s="2">
        <f ca="1">IF(Table2[[#This Row],[Residence]]="Oyarifa",1,0)</f>
        <v>0</v>
      </c>
      <c r="BD381" s="2">
        <f ca="1">IF(Table2[[#This Row],[Residence]]="Prampram",1,0)</f>
        <v>0</v>
      </c>
      <c r="BE381" s="2">
        <f ca="1">IF(Table2[[#This Row],[Residence]]="Tse-Addo",1,0)</f>
        <v>1</v>
      </c>
      <c r="BF381" s="2">
        <f ca="1">IF(Table2[[#This Row],[Residence]]="Osu",1,0)</f>
        <v>0</v>
      </c>
      <c r="BG381" s="2"/>
      <c r="BH381" s="2"/>
      <c r="BI381" s="2"/>
      <c r="BJ381" s="2"/>
      <c r="BK381" s="2"/>
      <c r="BL381" s="2"/>
      <c r="BM381" s="2"/>
      <c r="BN381" s="2"/>
      <c r="BO381" s="2"/>
      <c r="BP381" s="3"/>
      <c r="BR381" s="20">
        <f ca="1">Table2[[#This Row],[Cars Value]]/Table2[[#This Row],[Cars]]</f>
        <v>2769.6314525416733</v>
      </c>
      <c r="BS381" s="3"/>
      <c r="BT381" s="1">
        <f ca="1">IF(Table2[[#This Row],[Value of Debts]]&gt;$BU$6,1,0)</f>
        <v>1</v>
      </c>
      <c r="BU381" s="2"/>
      <c r="BV381" s="2"/>
      <c r="BW381" s="3"/>
    </row>
    <row r="382" spans="1:75" x14ac:dyDescent="0.25">
      <c r="A382">
        <f t="shared" ca="1" si="101"/>
        <v>2</v>
      </c>
      <c r="B382" t="str">
        <f t="shared" ca="1" si="102"/>
        <v>Female</v>
      </c>
      <c r="C382">
        <f t="shared" ca="1" si="103"/>
        <v>32</v>
      </c>
      <c r="D382">
        <f t="shared" ca="1" si="104"/>
        <v>5</v>
      </c>
      <c r="E382" t="str">
        <f ca="1">_xll.XLOOKUP(D382,$Y$8:$Y$13,$Z$8:$Z$13)</f>
        <v>General work</v>
      </c>
      <c r="F382">
        <f t="shared" ca="1" si="105"/>
        <v>4</v>
      </c>
      <c r="G382" t="str">
        <f ca="1">_xll.XLOOKUP(F382,$AA$8:$AA$12,$AB$8:$AB$12)</f>
        <v>Techical</v>
      </c>
      <c r="H382">
        <f t="shared" ca="1" si="117"/>
        <v>2</v>
      </c>
      <c r="I382">
        <f t="shared" ca="1" si="100"/>
        <v>1</v>
      </c>
      <c r="J382">
        <f t="shared" ca="1" si="106"/>
        <v>46255</v>
      </c>
      <c r="K382">
        <f t="shared" ca="1" si="107"/>
        <v>2</v>
      </c>
      <c r="L382" t="str">
        <f ca="1">_xll.XLOOKUP(K382,$AC$8:$AC$17,$AD$8:$AD$17)</f>
        <v>Trasaco</v>
      </c>
      <c r="M382">
        <f t="shared" ca="1" si="110"/>
        <v>185020</v>
      </c>
      <c r="N382" s="7">
        <f t="shared" ca="1" si="108"/>
        <v>134191.68886677033</v>
      </c>
      <c r="O382" s="7">
        <f t="shared" ca="1" si="111"/>
        <v>13649.163657099582</v>
      </c>
      <c r="P382">
        <f t="shared" ca="1" si="109"/>
        <v>1786</v>
      </c>
      <c r="Q382" s="7">
        <f t="shared" ca="1" si="112"/>
        <v>23818.766830396711</v>
      </c>
      <c r="R382">
        <f t="shared" ca="1" si="113"/>
        <v>14213.768274073082</v>
      </c>
      <c r="S382" s="7">
        <f t="shared" ca="1" si="114"/>
        <v>212882.93193117267</v>
      </c>
      <c r="T382" s="7">
        <f t="shared" ca="1" si="115"/>
        <v>159796.45569716705</v>
      </c>
      <c r="U382" s="7">
        <f t="shared" ca="1" si="116"/>
        <v>53086.476234005619</v>
      </c>
      <c r="X382" s="1"/>
      <c r="Y382" s="2"/>
      <c r="Z382" s="2"/>
      <c r="AA382" s="2"/>
      <c r="AB382" s="2"/>
      <c r="AC382" s="2"/>
      <c r="AD382" s="2"/>
      <c r="AE382" s="2">
        <f ca="1">IF(Table2[[#This Row],[Gender]]="Male",1,0)</f>
        <v>0</v>
      </c>
      <c r="AF382" s="2">
        <f ca="1">IF(Table2[[#This Row],[Gender]]="Female",1,0)</f>
        <v>1</v>
      </c>
      <c r="AG382" s="2"/>
      <c r="AH382" s="2"/>
      <c r="AI382" s="3"/>
      <c r="AK382" s="1">
        <f ca="1">IF(Table2[[#This Row],[Field of Work]]="Teaching",1,0)</f>
        <v>0</v>
      </c>
      <c r="AL382" s="2">
        <f ca="1">IF(Table2[[#This Row],[Field of Work]]="Agriculture",1,0)</f>
        <v>0</v>
      </c>
      <c r="AM382" s="2">
        <f ca="1">IF(Table2[[#This Row],[Field of Work]]="IT",1,0)</f>
        <v>0</v>
      </c>
      <c r="AN382" s="2">
        <f ca="1">IF(Table2[[#This Row],[Field of Work]]="Construction",1,0)</f>
        <v>0</v>
      </c>
      <c r="AO382" s="2">
        <f ca="1">IF(Table2[[#This Row],[Field of Work]]="Health",1,0)</f>
        <v>0</v>
      </c>
      <c r="AP382" s="2">
        <f ca="1">IF(Table2[[#This Row],[Field of Work]]="General work",1,0)</f>
        <v>1</v>
      </c>
      <c r="AQ382" s="2"/>
      <c r="AR382" s="2"/>
      <c r="AS382" s="2"/>
      <c r="AT382" s="2"/>
      <c r="AU382" s="2"/>
      <c r="AV382" s="3"/>
      <c r="AW382" s="10">
        <f ca="1">IF(Table2[[#This Row],[Residence]]="East Legon",1,0)</f>
        <v>0</v>
      </c>
      <c r="AX382" s="8">
        <f ca="1">IF(Table2[[#This Row],[Residence]]="Trasaco",1,0)</f>
        <v>1</v>
      </c>
      <c r="AY382" s="2">
        <f ca="1">IF(Table2[[#This Row],[Residence]]="North Legon",1,0)</f>
        <v>0</v>
      </c>
      <c r="AZ382" s="2">
        <f ca="1">IF(Table2[[#This Row],[Residence]]="Tema",1,0)</f>
        <v>0</v>
      </c>
      <c r="BA382" s="2">
        <f ca="1">IF(Table2[[#This Row],[Residence]]="Spintex",1,0)</f>
        <v>0</v>
      </c>
      <c r="BB382" s="2">
        <f ca="1">IF(Table2[[#This Row],[Residence]]="Airport Hills",1,0)</f>
        <v>0</v>
      </c>
      <c r="BC382" s="2">
        <f ca="1">IF(Table2[[#This Row],[Residence]]="Oyarifa",1,0)</f>
        <v>0</v>
      </c>
      <c r="BD382" s="2">
        <f ca="1">IF(Table2[[#This Row],[Residence]]="Prampram",1,0)</f>
        <v>0</v>
      </c>
      <c r="BE382" s="2">
        <f ca="1">IF(Table2[[#This Row],[Residence]]="Tse-Addo",1,0)</f>
        <v>0</v>
      </c>
      <c r="BF382" s="2">
        <f ca="1">IF(Table2[[#This Row],[Residence]]="Osu",1,0)</f>
        <v>0</v>
      </c>
      <c r="BG382" s="2"/>
      <c r="BH382" s="2"/>
      <c r="BI382" s="2"/>
      <c r="BJ382" s="2"/>
      <c r="BK382" s="2"/>
      <c r="BL382" s="2"/>
      <c r="BM382" s="2"/>
      <c r="BN382" s="2"/>
      <c r="BO382" s="2"/>
      <c r="BP382" s="3"/>
      <c r="BR382" s="20">
        <f ca="1">Table2[[#This Row],[Cars Value]]/Table2[[#This Row],[Cars]]</f>
        <v>13649.163657099582</v>
      </c>
      <c r="BS382" s="3"/>
      <c r="BT382" s="1">
        <f ca="1">IF(Table2[[#This Row],[Value of Debts]]&gt;$BU$6,1,0)</f>
        <v>1</v>
      </c>
      <c r="BU382" s="2"/>
      <c r="BV382" s="2"/>
      <c r="BW382" s="3"/>
    </row>
    <row r="383" spans="1:75" x14ac:dyDescent="0.25">
      <c r="A383">
        <f t="shared" ca="1" si="101"/>
        <v>1</v>
      </c>
      <c r="B383" t="str">
        <f t="shared" ca="1" si="102"/>
        <v>Male</v>
      </c>
      <c r="C383">
        <f t="shared" ca="1" si="103"/>
        <v>31</v>
      </c>
      <c r="D383">
        <f t="shared" ca="1" si="104"/>
        <v>6</v>
      </c>
      <c r="E383" t="str">
        <f ca="1">_xll.XLOOKUP(D383,$Y$8:$Y$13,$Z$8:$Z$13)</f>
        <v>Agriculture</v>
      </c>
      <c r="F383">
        <f t="shared" ca="1" si="105"/>
        <v>1</v>
      </c>
      <c r="G383" t="str">
        <f ca="1">_xll.XLOOKUP(F383,$AA$8:$AA$12,$AB$8:$AB$12)</f>
        <v>Highschool</v>
      </c>
      <c r="H383">
        <f t="shared" ca="1" si="117"/>
        <v>2</v>
      </c>
      <c r="I383">
        <f t="shared" ca="1" si="100"/>
        <v>3</v>
      </c>
      <c r="J383">
        <f t="shared" ca="1" si="106"/>
        <v>35544</v>
      </c>
      <c r="K383">
        <f t="shared" ca="1" si="107"/>
        <v>1</v>
      </c>
      <c r="L383" t="str">
        <f ca="1">_xll.XLOOKUP(K383,$AC$8:$AC$17,$AD$8:$AD$17)</f>
        <v>East Legon</v>
      </c>
      <c r="M383">
        <f t="shared" ca="1" si="110"/>
        <v>177720</v>
      </c>
      <c r="N383" s="7">
        <f t="shared" ca="1" si="108"/>
        <v>31473.588207212644</v>
      </c>
      <c r="O383" s="7">
        <f t="shared" ca="1" si="111"/>
        <v>100637.6697128316</v>
      </c>
      <c r="P383">
        <f t="shared" ca="1" si="109"/>
        <v>29940</v>
      </c>
      <c r="Q383" s="7">
        <f t="shared" ca="1" si="112"/>
        <v>33689.952516969744</v>
      </c>
      <c r="R383">
        <f t="shared" ca="1" si="113"/>
        <v>34114.972038565946</v>
      </c>
      <c r="S383" s="7">
        <f t="shared" ca="1" si="114"/>
        <v>312472.64175139758</v>
      </c>
      <c r="T383" s="7">
        <f t="shared" ca="1" si="115"/>
        <v>95103.540724182385</v>
      </c>
      <c r="U383" s="7">
        <f t="shared" ca="1" si="116"/>
        <v>217369.10102721519</v>
      </c>
      <c r="X383" s="1"/>
      <c r="Y383" s="2"/>
      <c r="Z383" s="2"/>
      <c r="AA383" s="2"/>
      <c r="AB383" s="2"/>
      <c r="AC383" s="2"/>
      <c r="AD383" s="2"/>
      <c r="AE383" s="2">
        <f ca="1">IF(Table2[[#This Row],[Gender]]="Male",1,0)</f>
        <v>1</v>
      </c>
      <c r="AF383" s="2">
        <f ca="1">IF(Table2[[#This Row],[Gender]]="Female",1,0)</f>
        <v>0</v>
      </c>
      <c r="AG383" s="2"/>
      <c r="AH383" s="2"/>
      <c r="AI383" s="3"/>
      <c r="AK383" s="1">
        <f ca="1">IF(Table2[[#This Row],[Field of Work]]="Teaching",1,0)</f>
        <v>0</v>
      </c>
      <c r="AL383" s="2">
        <f ca="1">IF(Table2[[#This Row],[Field of Work]]="Agriculture",1,0)</f>
        <v>1</v>
      </c>
      <c r="AM383" s="2">
        <f ca="1">IF(Table2[[#This Row],[Field of Work]]="IT",1,0)</f>
        <v>0</v>
      </c>
      <c r="AN383" s="2">
        <f ca="1">IF(Table2[[#This Row],[Field of Work]]="Construction",1,0)</f>
        <v>0</v>
      </c>
      <c r="AO383" s="2">
        <f ca="1">IF(Table2[[#This Row],[Field of Work]]="Health",1,0)</f>
        <v>0</v>
      </c>
      <c r="AP383" s="2">
        <f ca="1">IF(Table2[[#This Row],[Field of Work]]="General work",1,0)</f>
        <v>0</v>
      </c>
      <c r="AQ383" s="2"/>
      <c r="AR383" s="2"/>
      <c r="AS383" s="2"/>
      <c r="AT383" s="2"/>
      <c r="AU383" s="2"/>
      <c r="AV383" s="3"/>
      <c r="AW383" s="10">
        <f ca="1">IF(Table2[[#This Row],[Residence]]="East Legon",1,0)</f>
        <v>1</v>
      </c>
      <c r="AX383" s="8">
        <f ca="1">IF(Table2[[#This Row],[Residence]]="Trasaco",1,0)</f>
        <v>0</v>
      </c>
      <c r="AY383" s="2">
        <f ca="1">IF(Table2[[#This Row],[Residence]]="North Legon",1,0)</f>
        <v>0</v>
      </c>
      <c r="AZ383" s="2">
        <f ca="1">IF(Table2[[#This Row],[Residence]]="Tema",1,0)</f>
        <v>0</v>
      </c>
      <c r="BA383" s="2">
        <f ca="1">IF(Table2[[#This Row],[Residence]]="Spintex",1,0)</f>
        <v>0</v>
      </c>
      <c r="BB383" s="2">
        <f ca="1">IF(Table2[[#This Row],[Residence]]="Airport Hills",1,0)</f>
        <v>0</v>
      </c>
      <c r="BC383" s="2">
        <f ca="1">IF(Table2[[#This Row],[Residence]]="Oyarifa",1,0)</f>
        <v>0</v>
      </c>
      <c r="BD383" s="2">
        <f ca="1">IF(Table2[[#This Row],[Residence]]="Prampram",1,0)</f>
        <v>0</v>
      </c>
      <c r="BE383" s="2">
        <f ca="1">IF(Table2[[#This Row],[Residence]]="Tse-Addo",1,0)</f>
        <v>0</v>
      </c>
      <c r="BF383" s="2">
        <f ca="1">IF(Table2[[#This Row],[Residence]]="Osu",1,0)</f>
        <v>0</v>
      </c>
      <c r="BG383" s="2"/>
      <c r="BH383" s="2"/>
      <c r="BI383" s="2"/>
      <c r="BJ383" s="2"/>
      <c r="BK383" s="2"/>
      <c r="BL383" s="2"/>
      <c r="BM383" s="2"/>
      <c r="BN383" s="2"/>
      <c r="BO383" s="2"/>
      <c r="BP383" s="3"/>
      <c r="BR383" s="20">
        <f ca="1">Table2[[#This Row],[Cars Value]]/Table2[[#This Row],[Cars]]</f>
        <v>33545.889904277203</v>
      </c>
      <c r="BS383" s="3"/>
      <c r="BT383" s="1">
        <f ca="1">IF(Table2[[#This Row],[Value of Debts]]&gt;$BU$6,1,0)</f>
        <v>0</v>
      </c>
      <c r="BU383" s="2"/>
      <c r="BV383" s="2"/>
      <c r="BW383" s="3"/>
    </row>
    <row r="384" spans="1:75" x14ac:dyDescent="0.25">
      <c r="A384">
        <f t="shared" ca="1" si="101"/>
        <v>1</v>
      </c>
      <c r="B384" t="str">
        <f t="shared" ca="1" si="102"/>
        <v>Male</v>
      </c>
      <c r="C384">
        <f t="shared" ca="1" si="103"/>
        <v>29</v>
      </c>
      <c r="D384">
        <f t="shared" ca="1" si="104"/>
        <v>2</v>
      </c>
      <c r="E384" t="str">
        <f ca="1">_xll.XLOOKUP(D384,$Y$8:$Y$13,$Z$8:$Z$13)</f>
        <v>Construction</v>
      </c>
      <c r="F384">
        <f t="shared" ca="1" si="105"/>
        <v>2</v>
      </c>
      <c r="G384" t="str">
        <f ca="1">_xll.XLOOKUP(F384,$AA$8:$AA$12,$AB$8:$AB$12)</f>
        <v>College</v>
      </c>
      <c r="H384">
        <f t="shared" ca="1" si="117"/>
        <v>0</v>
      </c>
      <c r="I384">
        <f t="shared" ca="1" si="100"/>
        <v>1</v>
      </c>
      <c r="J384">
        <f t="shared" ca="1" si="106"/>
        <v>85670</v>
      </c>
      <c r="K384">
        <f t="shared" ca="1" si="107"/>
        <v>8</v>
      </c>
      <c r="L384" t="str">
        <f ca="1">_xll.XLOOKUP(K384,$AC$8:$AC$17,$AD$8:$AD$17)</f>
        <v>Oyarifa</v>
      </c>
      <c r="M384">
        <f t="shared" ca="1" si="110"/>
        <v>257010</v>
      </c>
      <c r="N384" s="7">
        <f t="shared" ca="1" si="108"/>
        <v>31933.405004413304</v>
      </c>
      <c r="O384" s="7">
        <f t="shared" ca="1" si="111"/>
        <v>40543.097808850602</v>
      </c>
      <c r="P384">
        <f t="shared" ca="1" si="109"/>
        <v>11469</v>
      </c>
      <c r="Q384" s="7">
        <f t="shared" ca="1" si="112"/>
        <v>121761.41655749566</v>
      </c>
      <c r="R384">
        <f t="shared" ca="1" si="113"/>
        <v>41113.128803800741</v>
      </c>
      <c r="S384" s="7">
        <f t="shared" ca="1" si="114"/>
        <v>338666.22661265131</v>
      </c>
      <c r="T384" s="7">
        <f t="shared" ca="1" si="115"/>
        <v>165163.82156190896</v>
      </c>
      <c r="U384" s="7">
        <f t="shared" ca="1" si="116"/>
        <v>173502.40505074235</v>
      </c>
      <c r="X384" s="1"/>
      <c r="Y384" s="2"/>
      <c r="Z384" s="2"/>
      <c r="AA384" s="2"/>
      <c r="AB384" s="2"/>
      <c r="AC384" s="2"/>
      <c r="AD384" s="2"/>
      <c r="AE384" s="2">
        <f ca="1">IF(Table2[[#This Row],[Gender]]="Male",1,0)</f>
        <v>1</v>
      </c>
      <c r="AF384" s="2">
        <f ca="1">IF(Table2[[#This Row],[Gender]]="Female",1,0)</f>
        <v>0</v>
      </c>
      <c r="AG384" s="2"/>
      <c r="AH384" s="2"/>
      <c r="AI384" s="3"/>
      <c r="AK384" s="1">
        <f ca="1">IF(Table2[[#This Row],[Field of Work]]="Teaching",1,0)</f>
        <v>0</v>
      </c>
      <c r="AL384" s="2">
        <f ca="1">IF(Table2[[#This Row],[Field of Work]]="Agriculture",1,0)</f>
        <v>0</v>
      </c>
      <c r="AM384" s="2">
        <f ca="1">IF(Table2[[#This Row],[Field of Work]]="IT",1,0)</f>
        <v>0</v>
      </c>
      <c r="AN384" s="2">
        <f ca="1">IF(Table2[[#This Row],[Field of Work]]="Construction",1,0)</f>
        <v>1</v>
      </c>
      <c r="AO384" s="2">
        <f ca="1">IF(Table2[[#This Row],[Field of Work]]="Health",1,0)</f>
        <v>0</v>
      </c>
      <c r="AP384" s="2">
        <f ca="1">IF(Table2[[#This Row],[Field of Work]]="General work",1,0)</f>
        <v>0</v>
      </c>
      <c r="AQ384" s="2"/>
      <c r="AR384" s="2"/>
      <c r="AS384" s="2"/>
      <c r="AT384" s="2"/>
      <c r="AU384" s="2"/>
      <c r="AV384" s="3"/>
      <c r="AW384" s="10">
        <f ca="1">IF(Table2[[#This Row],[Residence]]="East Legon",1,0)</f>
        <v>0</v>
      </c>
      <c r="AX384" s="8">
        <f ca="1">IF(Table2[[#This Row],[Residence]]="Trasaco",1,0)</f>
        <v>0</v>
      </c>
      <c r="AY384" s="2">
        <f ca="1">IF(Table2[[#This Row],[Residence]]="North Legon",1,0)</f>
        <v>0</v>
      </c>
      <c r="AZ384" s="2">
        <f ca="1">IF(Table2[[#This Row],[Residence]]="Tema",1,0)</f>
        <v>0</v>
      </c>
      <c r="BA384" s="2">
        <f ca="1">IF(Table2[[#This Row],[Residence]]="Spintex",1,0)</f>
        <v>0</v>
      </c>
      <c r="BB384" s="2">
        <f ca="1">IF(Table2[[#This Row],[Residence]]="Airport Hills",1,0)</f>
        <v>0</v>
      </c>
      <c r="BC384" s="2">
        <f ca="1">IF(Table2[[#This Row],[Residence]]="Oyarifa",1,0)</f>
        <v>1</v>
      </c>
      <c r="BD384" s="2">
        <f ca="1">IF(Table2[[#This Row],[Residence]]="Prampram",1,0)</f>
        <v>0</v>
      </c>
      <c r="BE384" s="2">
        <f ca="1">IF(Table2[[#This Row],[Residence]]="Tse-Addo",1,0)</f>
        <v>0</v>
      </c>
      <c r="BF384" s="2">
        <f ca="1">IF(Table2[[#This Row],[Residence]]="Osu",1,0)</f>
        <v>0</v>
      </c>
      <c r="BG384" s="2"/>
      <c r="BH384" s="2"/>
      <c r="BI384" s="2"/>
      <c r="BJ384" s="2"/>
      <c r="BK384" s="2"/>
      <c r="BL384" s="2"/>
      <c r="BM384" s="2"/>
      <c r="BN384" s="2"/>
      <c r="BO384" s="2"/>
      <c r="BP384" s="3"/>
      <c r="BR384" s="20">
        <f ca="1">Table2[[#This Row],[Cars Value]]/Table2[[#This Row],[Cars]]</f>
        <v>40543.097808850602</v>
      </c>
      <c r="BS384" s="3"/>
      <c r="BT384" s="1">
        <f ca="1">IF(Table2[[#This Row],[Value of Debts]]&gt;$BU$6,1,0)</f>
        <v>1</v>
      </c>
      <c r="BU384" s="2"/>
      <c r="BV384" s="2"/>
      <c r="BW384" s="3"/>
    </row>
    <row r="385" spans="1:75" x14ac:dyDescent="0.25">
      <c r="A385">
        <f t="shared" ca="1" si="101"/>
        <v>2</v>
      </c>
      <c r="B385" t="str">
        <f t="shared" ca="1" si="102"/>
        <v>Female</v>
      </c>
      <c r="C385">
        <f t="shared" ca="1" si="103"/>
        <v>31</v>
      </c>
      <c r="D385">
        <f t="shared" ca="1" si="104"/>
        <v>1</v>
      </c>
      <c r="E385" t="str">
        <f ca="1">_xll.XLOOKUP(D385,$Y$8:$Y$13,$Z$8:$Z$13)</f>
        <v>Health</v>
      </c>
      <c r="F385">
        <f t="shared" ca="1" si="105"/>
        <v>4</v>
      </c>
      <c r="G385" t="str">
        <f ca="1">_xll.XLOOKUP(F385,$AA$8:$AA$12,$AB$8:$AB$12)</f>
        <v>Techical</v>
      </c>
      <c r="H385">
        <f t="shared" ca="1" si="117"/>
        <v>4</v>
      </c>
      <c r="I385">
        <f t="shared" ca="1" si="100"/>
        <v>2</v>
      </c>
      <c r="J385">
        <f t="shared" ca="1" si="106"/>
        <v>83670</v>
      </c>
      <c r="K385">
        <f t="shared" ca="1" si="107"/>
        <v>10</v>
      </c>
      <c r="L385" t="str">
        <f ca="1">_xll.XLOOKUP(K385,$AC$8:$AC$17,$AD$8:$AD$17)</f>
        <v>Osu</v>
      </c>
      <c r="M385">
        <f t="shared" ca="1" si="110"/>
        <v>418350</v>
      </c>
      <c r="N385" s="7">
        <f t="shared" ca="1" si="108"/>
        <v>90792.598085232821</v>
      </c>
      <c r="O385" s="7">
        <f t="shared" ca="1" si="111"/>
        <v>26478.750544848339</v>
      </c>
      <c r="P385">
        <f t="shared" ca="1" si="109"/>
        <v>7206</v>
      </c>
      <c r="Q385" s="7">
        <f t="shared" ca="1" si="112"/>
        <v>96524.96196066725</v>
      </c>
      <c r="R385">
        <f t="shared" ca="1" si="113"/>
        <v>74220.985596497776</v>
      </c>
      <c r="S385" s="7">
        <f t="shared" ca="1" si="114"/>
        <v>519049.7361413461</v>
      </c>
      <c r="T385" s="7">
        <f t="shared" ca="1" si="115"/>
        <v>194523.56004590006</v>
      </c>
      <c r="U385" s="7">
        <f t="shared" ca="1" si="116"/>
        <v>324526.17609544605</v>
      </c>
      <c r="X385" s="1"/>
      <c r="Y385" s="2"/>
      <c r="Z385" s="2"/>
      <c r="AA385" s="2"/>
      <c r="AB385" s="2"/>
      <c r="AC385" s="2"/>
      <c r="AD385" s="2"/>
      <c r="AE385" s="2">
        <f ca="1">IF(Table2[[#This Row],[Gender]]="Male",1,0)</f>
        <v>0</v>
      </c>
      <c r="AF385" s="2">
        <f ca="1">IF(Table2[[#This Row],[Gender]]="Female",1,0)</f>
        <v>1</v>
      </c>
      <c r="AG385" s="2"/>
      <c r="AH385" s="2"/>
      <c r="AI385" s="3"/>
      <c r="AK385" s="1">
        <f ca="1">IF(Table2[[#This Row],[Field of Work]]="Teaching",1,0)</f>
        <v>0</v>
      </c>
      <c r="AL385" s="2">
        <f ca="1">IF(Table2[[#This Row],[Field of Work]]="Agriculture",1,0)</f>
        <v>0</v>
      </c>
      <c r="AM385" s="2">
        <f ca="1">IF(Table2[[#This Row],[Field of Work]]="IT",1,0)</f>
        <v>0</v>
      </c>
      <c r="AN385" s="2">
        <f ca="1">IF(Table2[[#This Row],[Field of Work]]="Construction",1,0)</f>
        <v>0</v>
      </c>
      <c r="AO385" s="2">
        <f ca="1">IF(Table2[[#This Row],[Field of Work]]="Health",1,0)</f>
        <v>1</v>
      </c>
      <c r="AP385" s="2">
        <f ca="1">IF(Table2[[#This Row],[Field of Work]]="General work",1,0)</f>
        <v>0</v>
      </c>
      <c r="AQ385" s="2"/>
      <c r="AR385" s="2"/>
      <c r="AS385" s="2"/>
      <c r="AT385" s="2"/>
      <c r="AU385" s="2"/>
      <c r="AV385" s="3"/>
      <c r="AW385" s="10">
        <f ca="1">IF(Table2[[#This Row],[Residence]]="East Legon",1,0)</f>
        <v>0</v>
      </c>
      <c r="AX385" s="8">
        <f ca="1">IF(Table2[[#This Row],[Residence]]="Trasaco",1,0)</f>
        <v>0</v>
      </c>
      <c r="AY385" s="2">
        <f ca="1">IF(Table2[[#This Row],[Residence]]="North Legon",1,0)</f>
        <v>0</v>
      </c>
      <c r="AZ385" s="2">
        <f ca="1">IF(Table2[[#This Row],[Residence]]="Tema",1,0)</f>
        <v>0</v>
      </c>
      <c r="BA385" s="2">
        <f ca="1">IF(Table2[[#This Row],[Residence]]="Spintex",1,0)</f>
        <v>0</v>
      </c>
      <c r="BB385" s="2">
        <f ca="1">IF(Table2[[#This Row],[Residence]]="Airport Hills",1,0)</f>
        <v>0</v>
      </c>
      <c r="BC385" s="2">
        <f ca="1">IF(Table2[[#This Row],[Residence]]="Oyarifa",1,0)</f>
        <v>0</v>
      </c>
      <c r="BD385" s="2">
        <f ca="1">IF(Table2[[#This Row],[Residence]]="Prampram",1,0)</f>
        <v>0</v>
      </c>
      <c r="BE385" s="2">
        <f ca="1">IF(Table2[[#This Row],[Residence]]="Tse-Addo",1,0)</f>
        <v>0</v>
      </c>
      <c r="BF385" s="2">
        <f ca="1">IF(Table2[[#This Row],[Residence]]="Osu",1,0)</f>
        <v>1</v>
      </c>
      <c r="BG385" s="2"/>
      <c r="BH385" s="2"/>
      <c r="BI385" s="2"/>
      <c r="BJ385" s="2"/>
      <c r="BK385" s="2"/>
      <c r="BL385" s="2"/>
      <c r="BM385" s="2"/>
      <c r="BN385" s="2"/>
      <c r="BO385" s="2"/>
      <c r="BP385" s="3"/>
      <c r="BR385" s="20">
        <f ca="1">Table2[[#This Row],[Cars Value]]/Table2[[#This Row],[Cars]]</f>
        <v>13239.375272424169</v>
      </c>
      <c r="BS385" s="3"/>
      <c r="BT385" s="1">
        <f ca="1">IF(Table2[[#This Row],[Value of Debts]]&gt;$BU$6,1,0)</f>
        <v>1</v>
      </c>
      <c r="BU385" s="2"/>
      <c r="BV385" s="2"/>
      <c r="BW385" s="3"/>
    </row>
    <row r="386" spans="1:75" x14ac:dyDescent="0.25">
      <c r="A386">
        <f t="shared" ca="1" si="101"/>
        <v>1</v>
      </c>
      <c r="B386" t="str">
        <f t="shared" ca="1" si="102"/>
        <v>Male</v>
      </c>
      <c r="C386">
        <f t="shared" ca="1" si="103"/>
        <v>40</v>
      </c>
      <c r="D386">
        <f t="shared" ca="1" si="104"/>
        <v>3</v>
      </c>
      <c r="E386" t="str">
        <f ca="1">_xll.XLOOKUP(D386,$Y$8:$Y$13,$Z$8:$Z$13)</f>
        <v>Teaching</v>
      </c>
      <c r="F386">
        <f t="shared" ca="1" si="105"/>
        <v>2</v>
      </c>
      <c r="G386" t="str">
        <f ca="1">_xll.XLOOKUP(F386,$AA$8:$AA$12,$AB$8:$AB$12)</f>
        <v>College</v>
      </c>
      <c r="H386">
        <f t="shared" ca="1" si="117"/>
        <v>4</v>
      </c>
      <c r="I386">
        <f t="shared" ca="1" si="100"/>
        <v>3</v>
      </c>
      <c r="J386">
        <f t="shared" ca="1" si="106"/>
        <v>33144</v>
      </c>
      <c r="K386">
        <f t="shared" ca="1" si="107"/>
        <v>5</v>
      </c>
      <c r="L386" t="str">
        <f ca="1">_xll.XLOOKUP(K386,$AC$8:$AC$17,$AD$8:$AD$17)</f>
        <v>Airport Hills</v>
      </c>
      <c r="M386">
        <f t="shared" ca="1" si="110"/>
        <v>198864</v>
      </c>
      <c r="N386" s="7">
        <f t="shared" ca="1" si="108"/>
        <v>140133.84582235842</v>
      </c>
      <c r="O386" s="7">
        <f t="shared" ca="1" si="111"/>
        <v>34663.486450186901</v>
      </c>
      <c r="P386">
        <f t="shared" ca="1" si="109"/>
        <v>12260</v>
      </c>
      <c r="Q386" s="7">
        <f t="shared" ca="1" si="112"/>
        <v>31812.358295083399</v>
      </c>
      <c r="R386">
        <f t="shared" ca="1" si="113"/>
        <v>12992.858819974805</v>
      </c>
      <c r="S386" s="7">
        <f t="shared" ca="1" si="114"/>
        <v>246520.34527016169</v>
      </c>
      <c r="T386" s="7">
        <f t="shared" ca="1" si="115"/>
        <v>184206.20411744181</v>
      </c>
      <c r="U386" s="7">
        <f t="shared" ca="1" si="116"/>
        <v>62314.14115271988</v>
      </c>
      <c r="X386" s="1"/>
      <c r="Y386" s="2"/>
      <c r="Z386" s="2"/>
      <c r="AA386" s="2"/>
      <c r="AB386" s="2"/>
      <c r="AC386" s="2"/>
      <c r="AD386" s="2"/>
      <c r="AE386" s="2">
        <f ca="1">IF(Table2[[#This Row],[Gender]]="Male",1,0)</f>
        <v>1</v>
      </c>
      <c r="AF386" s="2">
        <f ca="1">IF(Table2[[#This Row],[Gender]]="Female",1,0)</f>
        <v>0</v>
      </c>
      <c r="AG386" s="2"/>
      <c r="AH386" s="2"/>
      <c r="AI386" s="3"/>
      <c r="AK386" s="1">
        <f ca="1">IF(Table2[[#This Row],[Field of Work]]="Teaching",1,0)</f>
        <v>1</v>
      </c>
      <c r="AL386" s="2">
        <f ca="1">IF(Table2[[#This Row],[Field of Work]]="Agriculture",1,0)</f>
        <v>0</v>
      </c>
      <c r="AM386" s="2">
        <f ca="1">IF(Table2[[#This Row],[Field of Work]]="IT",1,0)</f>
        <v>0</v>
      </c>
      <c r="AN386" s="2">
        <f ca="1">IF(Table2[[#This Row],[Field of Work]]="Construction",1,0)</f>
        <v>0</v>
      </c>
      <c r="AO386" s="2">
        <f ca="1">IF(Table2[[#This Row],[Field of Work]]="Health",1,0)</f>
        <v>0</v>
      </c>
      <c r="AP386" s="2">
        <f ca="1">IF(Table2[[#This Row],[Field of Work]]="General work",1,0)</f>
        <v>0</v>
      </c>
      <c r="AQ386" s="2"/>
      <c r="AR386" s="2"/>
      <c r="AS386" s="2"/>
      <c r="AT386" s="2"/>
      <c r="AU386" s="2"/>
      <c r="AV386" s="3"/>
      <c r="AW386" s="10">
        <f ca="1">IF(Table2[[#This Row],[Residence]]="East Legon",1,0)</f>
        <v>0</v>
      </c>
      <c r="AX386" s="8">
        <f ca="1">IF(Table2[[#This Row],[Residence]]="Trasaco",1,0)</f>
        <v>0</v>
      </c>
      <c r="AY386" s="2">
        <f ca="1">IF(Table2[[#This Row],[Residence]]="North Legon",1,0)</f>
        <v>0</v>
      </c>
      <c r="AZ386" s="2">
        <f ca="1">IF(Table2[[#This Row],[Residence]]="Tema",1,0)</f>
        <v>0</v>
      </c>
      <c r="BA386" s="2">
        <f ca="1">IF(Table2[[#This Row],[Residence]]="Spintex",1,0)</f>
        <v>0</v>
      </c>
      <c r="BB386" s="2">
        <f ca="1">IF(Table2[[#This Row],[Residence]]="Airport Hills",1,0)</f>
        <v>1</v>
      </c>
      <c r="BC386" s="2">
        <f ca="1">IF(Table2[[#This Row],[Residence]]="Oyarifa",1,0)</f>
        <v>0</v>
      </c>
      <c r="BD386" s="2">
        <f ca="1">IF(Table2[[#This Row],[Residence]]="Prampram",1,0)</f>
        <v>0</v>
      </c>
      <c r="BE386" s="2">
        <f ca="1">IF(Table2[[#This Row],[Residence]]="Tse-Addo",1,0)</f>
        <v>0</v>
      </c>
      <c r="BF386" s="2">
        <f ca="1">IF(Table2[[#This Row],[Residence]]="Osu",1,0)</f>
        <v>0</v>
      </c>
      <c r="BG386" s="2"/>
      <c r="BH386" s="2"/>
      <c r="BI386" s="2"/>
      <c r="BJ386" s="2"/>
      <c r="BK386" s="2"/>
      <c r="BL386" s="2"/>
      <c r="BM386" s="2"/>
      <c r="BN386" s="2"/>
      <c r="BO386" s="2"/>
      <c r="BP386" s="3"/>
      <c r="BR386" s="20">
        <f ca="1">Table2[[#This Row],[Cars Value]]/Table2[[#This Row],[Cars]]</f>
        <v>11554.495483395634</v>
      </c>
      <c r="BS386" s="3"/>
      <c r="BT386" s="1">
        <f ca="1">IF(Table2[[#This Row],[Value of Debts]]&gt;$BU$6,1,0)</f>
        <v>1</v>
      </c>
      <c r="BU386" s="2"/>
      <c r="BV386" s="2"/>
      <c r="BW386" s="3"/>
    </row>
    <row r="387" spans="1:75" x14ac:dyDescent="0.25">
      <c r="A387">
        <f t="shared" ca="1" si="101"/>
        <v>1</v>
      </c>
      <c r="B387" t="str">
        <f t="shared" ca="1" si="102"/>
        <v>Male</v>
      </c>
      <c r="C387">
        <f t="shared" ca="1" si="103"/>
        <v>34</v>
      </c>
      <c r="D387">
        <f t="shared" ca="1" si="104"/>
        <v>2</v>
      </c>
      <c r="E387" t="str">
        <f ca="1">_xll.XLOOKUP(D387,$Y$8:$Y$13,$Z$8:$Z$13)</f>
        <v>Construction</v>
      </c>
      <c r="F387">
        <f t="shared" ca="1" si="105"/>
        <v>4</v>
      </c>
      <c r="G387" t="str">
        <f ca="1">_xll.XLOOKUP(F387,$AA$8:$AA$12,$AB$8:$AB$12)</f>
        <v>Techical</v>
      </c>
      <c r="H387">
        <f t="shared" ca="1" si="117"/>
        <v>1</v>
      </c>
      <c r="I387">
        <f t="shared" ca="1" si="100"/>
        <v>3</v>
      </c>
      <c r="J387">
        <f t="shared" ca="1" si="106"/>
        <v>47530</v>
      </c>
      <c r="K387">
        <f t="shared" ca="1" si="107"/>
        <v>10</v>
      </c>
      <c r="L387" t="str">
        <f ca="1">_xll.XLOOKUP(K387,$AC$8:$AC$17,$AD$8:$AD$17)</f>
        <v>Osu</v>
      </c>
      <c r="M387">
        <f t="shared" ca="1" si="110"/>
        <v>285180</v>
      </c>
      <c r="N387" s="7">
        <f t="shared" ca="1" si="108"/>
        <v>97920.610694094968</v>
      </c>
      <c r="O387" s="7">
        <f t="shared" ca="1" si="111"/>
        <v>90145.595761360295</v>
      </c>
      <c r="P387">
        <f t="shared" ca="1" si="109"/>
        <v>87308</v>
      </c>
      <c r="Q387" s="7">
        <f t="shared" ca="1" si="112"/>
        <v>48731.060433068968</v>
      </c>
      <c r="R387">
        <f t="shared" ca="1" si="113"/>
        <v>54093.83265676946</v>
      </c>
      <c r="S387" s="7">
        <f t="shared" ca="1" si="114"/>
        <v>429419.4284181298</v>
      </c>
      <c r="T387" s="7">
        <f t="shared" ca="1" si="115"/>
        <v>233959.67112716392</v>
      </c>
      <c r="U387" s="7">
        <f t="shared" ca="1" si="116"/>
        <v>195459.75729096588</v>
      </c>
      <c r="X387" s="1"/>
      <c r="Y387" s="2"/>
      <c r="Z387" s="2"/>
      <c r="AA387" s="2"/>
      <c r="AB387" s="2"/>
      <c r="AC387" s="2"/>
      <c r="AD387" s="2"/>
      <c r="AE387" s="2">
        <f ca="1">IF(Table2[[#This Row],[Gender]]="Male",1,0)</f>
        <v>1</v>
      </c>
      <c r="AF387" s="2">
        <f ca="1">IF(Table2[[#This Row],[Gender]]="Female",1,0)</f>
        <v>0</v>
      </c>
      <c r="AG387" s="2"/>
      <c r="AH387" s="2"/>
      <c r="AI387" s="3"/>
      <c r="AK387" s="1">
        <f ca="1">IF(Table2[[#This Row],[Field of Work]]="Teaching",1,0)</f>
        <v>0</v>
      </c>
      <c r="AL387" s="2">
        <f ca="1">IF(Table2[[#This Row],[Field of Work]]="Agriculture",1,0)</f>
        <v>0</v>
      </c>
      <c r="AM387" s="2">
        <f ca="1">IF(Table2[[#This Row],[Field of Work]]="IT",1,0)</f>
        <v>0</v>
      </c>
      <c r="AN387" s="2">
        <f ca="1">IF(Table2[[#This Row],[Field of Work]]="Construction",1,0)</f>
        <v>1</v>
      </c>
      <c r="AO387" s="2">
        <f ca="1">IF(Table2[[#This Row],[Field of Work]]="Health",1,0)</f>
        <v>0</v>
      </c>
      <c r="AP387" s="2">
        <f ca="1">IF(Table2[[#This Row],[Field of Work]]="General work",1,0)</f>
        <v>0</v>
      </c>
      <c r="AQ387" s="2"/>
      <c r="AR387" s="2"/>
      <c r="AS387" s="2"/>
      <c r="AT387" s="2"/>
      <c r="AU387" s="2"/>
      <c r="AV387" s="3"/>
      <c r="AW387" s="10">
        <f ca="1">IF(Table2[[#This Row],[Residence]]="East Legon",1,0)</f>
        <v>0</v>
      </c>
      <c r="AX387" s="8">
        <f ca="1">IF(Table2[[#This Row],[Residence]]="Trasaco",1,0)</f>
        <v>0</v>
      </c>
      <c r="AY387" s="2">
        <f ca="1">IF(Table2[[#This Row],[Residence]]="North Legon",1,0)</f>
        <v>0</v>
      </c>
      <c r="AZ387" s="2">
        <f ca="1">IF(Table2[[#This Row],[Residence]]="Tema",1,0)</f>
        <v>0</v>
      </c>
      <c r="BA387" s="2">
        <f ca="1">IF(Table2[[#This Row],[Residence]]="Spintex",1,0)</f>
        <v>0</v>
      </c>
      <c r="BB387" s="2">
        <f ca="1">IF(Table2[[#This Row],[Residence]]="Airport Hills",1,0)</f>
        <v>0</v>
      </c>
      <c r="BC387" s="2">
        <f ca="1">IF(Table2[[#This Row],[Residence]]="Oyarifa",1,0)</f>
        <v>0</v>
      </c>
      <c r="BD387" s="2">
        <f ca="1">IF(Table2[[#This Row],[Residence]]="Prampram",1,0)</f>
        <v>0</v>
      </c>
      <c r="BE387" s="2">
        <f ca="1">IF(Table2[[#This Row],[Residence]]="Tse-Addo",1,0)</f>
        <v>0</v>
      </c>
      <c r="BF387" s="2">
        <f ca="1">IF(Table2[[#This Row],[Residence]]="Osu",1,0)</f>
        <v>1</v>
      </c>
      <c r="BG387" s="2"/>
      <c r="BH387" s="2"/>
      <c r="BI387" s="2"/>
      <c r="BJ387" s="2"/>
      <c r="BK387" s="2"/>
      <c r="BL387" s="2"/>
      <c r="BM387" s="2"/>
      <c r="BN387" s="2"/>
      <c r="BO387" s="2"/>
      <c r="BP387" s="3"/>
      <c r="BR387" s="20">
        <f ca="1">Table2[[#This Row],[Cars Value]]/Table2[[#This Row],[Cars]]</f>
        <v>30048.531920453432</v>
      </c>
      <c r="BS387" s="3"/>
      <c r="BT387" s="1">
        <f ca="1">IF(Table2[[#This Row],[Value of Debts]]&gt;$BU$6,1,0)</f>
        <v>1</v>
      </c>
      <c r="BU387" s="2"/>
      <c r="BV387" s="2"/>
      <c r="BW387" s="3"/>
    </row>
    <row r="388" spans="1:75" x14ac:dyDescent="0.25">
      <c r="A388">
        <f t="shared" ca="1" si="101"/>
        <v>1</v>
      </c>
      <c r="B388" t="str">
        <f t="shared" ca="1" si="102"/>
        <v>Male</v>
      </c>
      <c r="C388">
        <f t="shared" ca="1" si="103"/>
        <v>47</v>
      </c>
      <c r="D388">
        <f t="shared" ca="1" si="104"/>
        <v>4</v>
      </c>
      <c r="E388" t="str">
        <f ca="1">_xll.XLOOKUP(D388,$Y$8:$Y$13,$Z$8:$Z$13)</f>
        <v>IT</v>
      </c>
      <c r="F388">
        <f t="shared" ca="1" si="105"/>
        <v>3</v>
      </c>
      <c r="G388" t="str">
        <f ca="1">_xll.XLOOKUP(F388,$AA$8:$AA$12,$AB$8:$AB$12)</f>
        <v>University</v>
      </c>
      <c r="H388">
        <f t="shared" ca="1" si="117"/>
        <v>3</v>
      </c>
      <c r="I388">
        <f t="shared" ca="1" si="100"/>
        <v>4</v>
      </c>
      <c r="J388">
        <f t="shared" ca="1" si="106"/>
        <v>89958</v>
      </c>
      <c r="K388">
        <f t="shared" ca="1" si="107"/>
        <v>10</v>
      </c>
      <c r="L388" t="str">
        <f ca="1">_xll.XLOOKUP(K388,$AC$8:$AC$17,$AD$8:$AD$17)</f>
        <v>Osu</v>
      </c>
      <c r="M388">
        <f t="shared" ca="1" si="110"/>
        <v>539748</v>
      </c>
      <c r="N388" s="7">
        <f t="shared" ca="1" si="108"/>
        <v>442212.95476999722</v>
      </c>
      <c r="O388" s="7">
        <f t="shared" ca="1" si="111"/>
        <v>17203.136807935487</v>
      </c>
      <c r="P388">
        <f t="shared" ca="1" si="109"/>
        <v>15255</v>
      </c>
      <c r="Q388" s="7">
        <f t="shared" ca="1" si="112"/>
        <v>22345.315024036365</v>
      </c>
      <c r="R388">
        <f t="shared" ca="1" si="113"/>
        <v>37391.475456038206</v>
      </c>
      <c r="S388" s="7">
        <f t="shared" ca="1" si="114"/>
        <v>594342.6122639738</v>
      </c>
      <c r="T388" s="7">
        <f t="shared" ca="1" si="115"/>
        <v>479813.26979403361</v>
      </c>
      <c r="U388" s="7">
        <f t="shared" ca="1" si="116"/>
        <v>114529.34246994019</v>
      </c>
      <c r="X388" s="1"/>
      <c r="Y388" s="2"/>
      <c r="Z388" s="2"/>
      <c r="AA388" s="2"/>
      <c r="AB388" s="2"/>
      <c r="AC388" s="2"/>
      <c r="AD388" s="2"/>
      <c r="AE388" s="2">
        <f ca="1">IF(Table2[[#This Row],[Gender]]="Male",1,0)</f>
        <v>1</v>
      </c>
      <c r="AF388" s="2">
        <f ca="1">IF(Table2[[#This Row],[Gender]]="Female",1,0)</f>
        <v>0</v>
      </c>
      <c r="AG388" s="2"/>
      <c r="AH388" s="2"/>
      <c r="AI388" s="3"/>
      <c r="AK388" s="1">
        <f ca="1">IF(Table2[[#This Row],[Field of Work]]="Teaching",1,0)</f>
        <v>0</v>
      </c>
      <c r="AL388" s="2">
        <f ca="1">IF(Table2[[#This Row],[Field of Work]]="Agriculture",1,0)</f>
        <v>0</v>
      </c>
      <c r="AM388" s="2">
        <f ca="1">IF(Table2[[#This Row],[Field of Work]]="IT",1,0)</f>
        <v>1</v>
      </c>
      <c r="AN388" s="2">
        <f ca="1">IF(Table2[[#This Row],[Field of Work]]="Construction",1,0)</f>
        <v>0</v>
      </c>
      <c r="AO388" s="2">
        <f ca="1">IF(Table2[[#This Row],[Field of Work]]="Health",1,0)</f>
        <v>0</v>
      </c>
      <c r="AP388" s="2">
        <f ca="1">IF(Table2[[#This Row],[Field of Work]]="General work",1,0)</f>
        <v>0</v>
      </c>
      <c r="AQ388" s="2"/>
      <c r="AR388" s="2"/>
      <c r="AS388" s="2"/>
      <c r="AT388" s="2"/>
      <c r="AU388" s="2"/>
      <c r="AV388" s="3"/>
      <c r="AW388" s="10">
        <f ca="1">IF(Table2[[#This Row],[Residence]]="East Legon",1,0)</f>
        <v>0</v>
      </c>
      <c r="AX388" s="8">
        <f ca="1">IF(Table2[[#This Row],[Residence]]="Trasaco",1,0)</f>
        <v>0</v>
      </c>
      <c r="AY388" s="2">
        <f ca="1">IF(Table2[[#This Row],[Residence]]="North Legon",1,0)</f>
        <v>0</v>
      </c>
      <c r="AZ388" s="2">
        <f ca="1">IF(Table2[[#This Row],[Residence]]="Tema",1,0)</f>
        <v>0</v>
      </c>
      <c r="BA388" s="2">
        <f ca="1">IF(Table2[[#This Row],[Residence]]="Spintex",1,0)</f>
        <v>0</v>
      </c>
      <c r="BB388" s="2">
        <f ca="1">IF(Table2[[#This Row],[Residence]]="Airport Hills",1,0)</f>
        <v>0</v>
      </c>
      <c r="BC388" s="2">
        <f ca="1">IF(Table2[[#This Row],[Residence]]="Oyarifa",1,0)</f>
        <v>0</v>
      </c>
      <c r="BD388" s="2">
        <f ca="1">IF(Table2[[#This Row],[Residence]]="Prampram",1,0)</f>
        <v>0</v>
      </c>
      <c r="BE388" s="2">
        <f ca="1">IF(Table2[[#This Row],[Residence]]="Tse-Addo",1,0)</f>
        <v>0</v>
      </c>
      <c r="BF388" s="2">
        <f ca="1">IF(Table2[[#This Row],[Residence]]="Osu",1,0)</f>
        <v>1</v>
      </c>
      <c r="BG388" s="2"/>
      <c r="BH388" s="2"/>
      <c r="BI388" s="2"/>
      <c r="BJ388" s="2"/>
      <c r="BK388" s="2"/>
      <c r="BL388" s="2"/>
      <c r="BM388" s="2"/>
      <c r="BN388" s="2"/>
      <c r="BO388" s="2"/>
      <c r="BP388" s="3"/>
      <c r="BR388" s="20">
        <f ca="1">Table2[[#This Row],[Cars Value]]/Table2[[#This Row],[Cars]]</f>
        <v>4300.7842019838718</v>
      </c>
      <c r="BS388" s="3"/>
      <c r="BT388" s="1">
        <f ca="1">IF(Table2[[#This Row],[Value of Debts]]&gt;$BU$6,1,0)</f>
        <v>1</v>
      </c>
      <c r="BU388" s="2"/>
      <c r="BV388" s="2"/>
      <c r="BW388" s="3"/>
    </row>
    <row r="389" spans="1:75" x14ac:dyDescent="0.25">
      <c r="A389">
        <f t="shared" ca="1" si="101"/>
        <v>2</v>
      </c>
      <c r="B389" t="str">
        <f t="shared" ca="1" si="102"/>
        <v>Female</v>
      </c>
      <c r="C389">
        <f t="shared" ca="1" si="103"/>
        <v>25</v>
      </c>
      <c r="D389">
        <f t="shared" ca="1" si="104"/>
        <v>4</v>
      </c>
      <c r="E389" t="str">
        <f ca="1">_xll.XLOOKUP(D389,$Y$8:$Y$13,$Z$8:$Z$13)</f>
        <v>IT</v>
      </c>
      <c r="F389">
        <f t="shared" ca="1" si="105"/>
        <v>5</v>
      </c>
      <c r="G389" t="str">
        <f ca="1">_xll.XLOOKUP(F389,$AA$8:$AA$12,$AB$8:$AB$12)</f>
        <v>Other</v>
      </c>
      <c r="H389">
        <f t="shared" ca="1" si="117"/>
        <v>3</v>
      </c>
      <c r="I389">
        <f t="shared" ca="1" si="100"/>
        <v>1</v>
      </c>
      <c r="J389">
        <f t="shared" ca="1" si="106"/>
        <v>27569</v>
      </c>
      <c r="K389">
        <f t="shared" ca="1" si="107"/>
        <v>2</v>
      </c>
      <c r="L389" t="str">
        <f ca="1">_xll.XLOOKUP(K389,$AC$8:$AC$17,$AD$8:$AD$17)</f>
        <v>Trasaco</v>
      </c>
      <c r="M389">
        <f t="shared" ca="1" si="110"/>
        <v>165414</v>
      </c>
      <c r="N389" s="7">
        <f t="shared" ca="1" si="108"/>
        <v>101266.08355757029</v>
      </c>
      <c r="O389" s="7">
        <f t="shared" ca="1" si="111"/>
        <v>20165.174836640381</v>
      </c>
      <c r="P389">
        <f t="shared" ca="1" si="109"/>
        <v>11237</v>
      </c>
      <c r="Q389" s="7">
        <f t="shared" ca="1" si="112"/>
        <v>11410.439976627469</v>
      </c>
      <c r="R389">
        <f t="shared" ca="1" si="113"/>
        <v>31710.32500758642</v>
      </c>
      <c r="S389" s="7">
        <f t="shared" ca="1" si="114"/>
        <v>217289.49984422681</v>
      </c>
      <c r="T389" s="7">
        <f t="shared" ca="1" si="115"/>
        <v>123913.52353419777</v>
      </c>
      <c r="U389" s="7">
        <f t="shared" ca="1" si="116"/>
        <v>93375.976310029044</v>
      </c>
      <c r="X389" s="1"/>
      <c r="Y389" s="2"/>
      <c r="Z389" s="2"/>
      <c r="AA389" s="2"/>
      <c r="AB389" s="2"/>
      <c r="AC389" s="2"/>
      <c r="AD389" s="2"/>
      <c r="AE389" s="2">
        <f ca="1">IF(Table2[[#This Row],[Gender]]="Male",1,0)</f>
        <v>0</v>
      </c>
      <c r="AF389" s="2">
        <f ca="1">IF(Table2[[#This Row],[Gender]]="Female",1,0)</f>
        <v>1</v>
      </c>
      <c r="AG389" s="2"/>
      <c r="AH389" s="2"/>
      <c r="AI389" s="3"/>
      <c r="AK389" s="1">
        <f ca="1">IF(Table2[[#This Row],[Field of Work]]="Teaching",1,0)</f>
        <v>0</v>
      </c>
      <c r="AL389" s="2">
        <f ca="1">IF(Table2[[#This Row],[Field of Work]]="Agriculture",1,0)</f>
        <v>0</v>
      </c>
      <c r="AM389" s="2">
        <f ca="1">IF(Table2[[#This Row],[Field of Work]]="IT",1,0)</f>
        <v>1</v>
      </c>
      <c r="AN389" s="2">
        <f ca="1">IF(Table2[[#This Row],[Field of Work]]="Construction",1,0)</f>
        <v>0</v>
      </c>
      <c r="AO389" s="2">
        <f ca="1">IF(Table2[[#This Row],[Field of Work]]="Health",1,0)</f>
        <v>0</v>
      </c>
      <c r="AP389" s="2">
        <f ca="1">IF(Table2[[#This Row],[Field of Work]]="General work",1,0)</f>
        <v>0</v>
      </c>
      <c r="AQ389" s="2"/>
      <c r="AR389" s="2"/>
      <c r="AS389" s="2"/>
      <c r="AT389" s="2"/>
      <c r="AU389" s="2"/>
      <c r="AV389" s="3"/>
      <c r="AW389" s="10">
        <f ca="1">IF(Table2[[#This Row],[Residence]]="East Legon",1,0)</f>
        <v>0</v>
      </c>
      <c r="AX389" s="8">
        <f ca="1">IF(Table2[[#This Row],[Residence]]="Trasaco",1,0)</f>
        <v>1</v>
      </c>
      <c r="AY389" s="2">
        <f ca="1">IF(Table2[[#This Row],[Residence]]="North Legon",1,0)</f>
        <v>0</v>
      </c>
      <c r="AZ389" s="2">
        <f ca="1">IF(Table2[[#This Row],[Residence]]="Tema",1,0)</f>
        <v>0</v>
      </c>
      <c r="BA389" s="2">
        <f ca="1">IF(Table2[[#This Row],[Residence]]="Spintex",1,0)</f>
        <v>0</v>
      </c>
      <c r="BB389" s="2">
        <f ca="1">IF(Table2[[#This Row],[Residence]]="Airport Hills",1,0)</f>
        <v>0</v>
      </c>
      <c r="BC389" s="2">
        <f ca="1">IF(Table2[[#This Row],[Residence]]="Oyarifa",1,0)</f>
        <v>0</v>
      </c>
      <c r="BD389" s="2">
        <f ca="1">IF(Table2[[#This Row],[Residence]]="Prampram",1,0)</f>
        <v>0</v>
      </c>
      <c r="BE389" s="2">
        <f ca="1">IF(Table2[[#This Row],[Residence]]="Tse-Addo",1,0)</f>
        <v>0</v>
      </c>
      <c r="BF389" s="2">
        <f ca="1">IF(Table2[[#This Row],[Residence]]="Osu",1,0)</f>
        <v>0</v>
      </c>
      <c r="BG389" s="2"/>
      <c r="BH389" s="2"/>
      <c r="BI389" s="2"/>
      <c r="BJ389" s="2"/>
      <c r="BK389" s="2"/>
      <c r="BL389" s="2"/>
      <c r="BM389" s="2"/>
      <c r="BN389" s="2"/>
      <c r="BO389" s="2"/>
      <c r="BP389" s="3"/>
      <c r="BR389" s="20">
        <f ca="1">Table2[[#This Row],[Cars Value]]/Table2[[#This Row],[Cars]]</f>
        <v>20165.174836640381</v>
      </c>
      <c r="BS389" s="3"/>
      <c r="BT389" s="1">
        <f ca="1">IF(Table2[[#This Row],[Value of Debts]]&gt;$BU$6,1,0)</f>
        <v>1</v>
      </c>
      <c r="BU389" s="2"/>
      <c r="BV389" s="2"/>
      <c r="BW389" s="3"/>
    </row>
    <row r="390" spans="1:75" x14ac:dyDescent="0.25">
      <c r="A390">
        <f t="shared" ca="1" si="101"/>
        <v>1</v>
      </c>
      <c r="B390" t="str">
        <f t="shared" ca="1" si="102"/>
        <v>Male</v>
      </c>
      <c r="C390">
        <f t="shared" ca="1" si="103"/>
        <v>25</v>
      </c>
      <c r="D390">
        <f t="shared" ca="1" si="104"/>
        <v>5</v>
      </c>
      <c r="E390" t="str">
        <f ca="1">_xll.XLOOKUP(D390,$Y$8:$Y$13,$Z$8:$Z$13)</f>
        <v>General work</v>
      </c>
      <c r="F390">
        <f t="shared" ca="1" si="105"/>
        <v>2</v>
      </c>
      <c r="G390" t="str">
        <f ca="1">_xll.XLOOKUP(F390,$AA$8:$AA$12,$AB$8:$AB$12)</f>
        <v>College</v>
      </c>
      <c r="H390">
        <f t="shared" ca="1" si="117"/>
        <v>4</v>
      </c>
      <c r="I390">
        <f t="shared" ca="1" si="100"/>
        <v>3</v>
      </c>
      <c r="J390">
        <f t="shared" ca="1" si="106"/>
        <v>77685</v>
      </c>
      <c r="K390">
        <f t="shared" ca="1" si="107"/>
        <v>8</v>
      </c>
      <c r="L390" t="str">
        <f ca="1">_xll.XLOOKUP(K390,$AC$8:$AC$17,$AD$8:$AD$17)</f>
        <v>Oyarifa</v>
      </c>
      <c r="M390">
        <f t="shared" ca="1" si="110"/>
        <v>310740</v>
      </c>
      <c r="N390" s="7">
        <f t="shared" ca="1" si="108"/>
        <v>83393.281317484259</v>
      </c>
      <c r="O390" s="7">
        <f t="shared" ca="1" si="111"/>
        <v>198368.50322417961</v>
      </c>
      <c r="P390">
        <f t="shared" ca="1" si="109"/>
        <v>49384</v>
      </c>
      <c r="Q390" s="7">
        <f t="shared" ca="1" si="112"/>
        <v>6784.815206137504</v>
      </c>
      <c r="R390">
        <f t="shared" ca="1" si="113"/>
        <v>32853.152640009626</v>
      </c>
      <c r="S390" s="7">
        <f t="shared" ca="1" si="114"/>
        <v>541961.65586418926</v>
      </c>
      <c r="T390" s="7">
        <f t="shared" ca="1" si="115"/>
        <v>139562.09652362179</v>
      </c>
      <c r="U390" s="7">
        <f t="shared" ca="1" si="116"/>
        <v>402399.55934056744</v>
      </c>
      <c r="X390" s="1"/>
      <c r="Y390" s="2"/>
      <c r="Z390" s="2"/>
      <c r="AA390" s="2"/>
      <c r="AB390" s="2"/>
      <c r="AC390" s="2"/>
      <c r="AD390" s="2"/>
      <c r="AE390" s="2">
        <f ca="1">IF(Table2[[#This Row],[Gender]]="Male",1,0)</f>
        <v>1</v>
      </c>
      <c r="AF390" s="2">
        <f ca="1">IF(Table2[[#This Row],[Gender]]="Female",1,0)</f>
        <v>0</v>
      </c>
      <c r="AG390" s="2"/>
      <c r="AH390" s="2"/>
      <c r="AI390" s="3"/>
      <c r="AK390" s="1">
        <f ca="1">IF(Table2[[#This Row],[Field of Work]]="Teaching",1,0)</f>
        <v>0</v>
      </c>
      <c r="AL390" s="2">
        <f ca="1">IF(Table2[[#This Row],[Field of Work]]="Agriculture",1,0)</f>
        <v>0</v>
      </c>
      <c r="AM390" s="2">
        <f ca="1">IF(Table2[[#This Row],[Field of Work]]="IT",1,0)</f>
        <v>0</v>
      </c>
      <c r="AN390" s="2">
        <f ca="1">IF(Table2[[#This Row],[Field of Work]]="Construction",1,0)</f>
        <v>0</v>
      </c>
      <c r="AO390" s="2">
        <f ca="1">IF(Table2[[#This Row],[Field of Work]]="Health",1,0)</f>
        <v>0</v>
      </c>
      <c r="AP390" s="2">
        <f ca="1">IF(Table2[[#This Row],[Field of Work]]="General work",1,0)</f>
        <v>1</v>
      </c>
      <c r="AQ390" s="2"/>
      <c r="AR390" s="2"/>
      <c r="AS390" s="2"/>
      <c r="AT390" s="2"/>
      <c r="AU390" s="2"/>
      <c r="AV390" s="3"/>
      <c r="AW390" s="10">
        <f ca="1">IF(Table2[[#This Row],[Residence]]="East Legon",1,0)</f>
        <v>0</v>
      </c>
      <c r="AX390" s="8">
        <f ca="1">IF(Table2[[#This Row],[Residence]]="Trasaco",1,0)</f>
        <v>0</v>
      </c>
      <c r="AY390" s="2">
        <f ca="1">IF(Table2[[#This Row],[Residence]]="North Legon",1,0)</f>
        <v>0</v>
      </c>
      <c r="AZ390" s="2">
        <f ca="1">IF(Table2[[#This Row],[Residence]]="Tema",1,0)</f>
        <v>0</v>
      </c>
      <c r="BA390" s="2">
        <f ca="1">IF(Table2[[#This Row],[Residence]]="Spintex",1,0)</f>
        <v>0</v>
      </c>
      <c r="BB390" s="2">
        <f ca="1">IF(Table2[[#This Row],[Residence]]="Airport Hills",1,0)</f>
        <v>0</v>
      </c>
      <c r="BC390" s="2">
        <f ca="1">IF(Table2[[#This Row],[Residence]]="Oyarifa",1,0)</f>
        <v>1</v>
      </c>
      <c r="BD390" s="2">
        <f ca="1">IF(Table2[[#This Row],[Residence]]="Prampram",1,0)</f>
        <v>0</v>
      </c>
      <c r="BE390" s="2">
        <f ca="1">IF(Table2[[#This Row],[Residence]]="Tse-Addo",1,0)</f>
        <v>0</v>
      </c>
      <c r="BF390" s="2">
        <f ca="1">IF(Table2[[#This Row],[Residence]]="Osu",1,0)</f>
        <v>0</v>
      </c>
      <c r="BG390" s="2"/>
      <c r="BH390" s="2"/>
      <c r="BI390" s="2"/>
      <c r="BJ390" s="2"/>
      <c r="BK390" s="2"/>
      <c r="BL390" s="2"/>
      <c r="BM390" s="2"/>
      <c r="BN390" s="2"/>
      <c r="BO390" s="2"/>
      <c r="BP390" s="3"/>
      <c r="BR390" s="20">
        <f ca="1">Table2[[#This Row],[Cars Value]]/Table2[[#This Row],[Cars]]</f>
        <v>66122.834408059876</v>
      </c>
      <c r="BS390" s="3"/>
      <c r="BT390" s="1">
        <f ca="1">IF(Table2[[#This Row],[Value of Debts]]&gt;$BU$6,1,0)</f>
        <v>1</v>
      </c>
      <c r="BU390" s="2"/>
      <c r="BV390" s="2"/>
      <c r="BW390" s="3"/>
    </row>
    <row r="391" spans="1:75" x14ac:dyDescent="0.25">
      <c r="A391">
        <f t="shared" ca="1" si="101"/>
        <v>1</v>
      </c>
      <c r="B391" t="str">
        <f t="shared" ca="1" si="102"/>
        <v>Male</v>
      </c>
      <c r="C391">
        <f t="shared" ca="1" si="103"/>
        <v>26</v>
      </c>
      <c r="D391">
        <f t="shared" ca="1" si="104"/>
        <v>5</v>
      </c>
      <c r="E391" t="str">
        <f ca="1">_xll.XLOOKUP(D391,$Y$8:$Y$13,$Z$8:$Z$13)</f>
        <v>General work</v>
      </c>
      <c r="F391">
        <f t="shared" ca="1" si="105"/>
        <v>1</v>
      </c>
      <c r="G391" t="str">
        <f ca="1">_xll.XLOOKUP(F391,$AA$8:$AA$12,$AB$8:$AB$12)</f>
        <v>Highschool</v>
      </c>
      <c r="H391">
        <f t="shared" ca="1" si="117"/>
        <v>1</v>
      </c>
      <c r="I391">
        <f t="shared" ref="I391:I454" ca="1" si="118">RANDBETWEEN(1,4)</f>
        <v>3</v>
      </c>
      <c r="J391">
        <f t="shared" ca="1" si="106"/>
        <v>68965</v>
      </c>
      <c r="K391">
        <f t="shared" ca="1" si="107"/>
        <v>2</v>
      </c>
      <c r="L391" t="str">
        <f ca="1">_xll.XLOOKUP(K391,$AC$8:$AC$17,$AD$8:$AD$17)</f>
        <v>Trasaco</v>
      </c>
      <c r="M391">
        <f t="shared" ca="1" si="110"/>
        <v>206895</v>
      </c>
      <c r="N391" s="7">
        <f t="shared" ca="1" si="108"/>
        <v>30679.397525717173</v>
      </c>
      <c r="O391" s="7">
        <f t="shared" ca="1" si="111"/>
        <v>133148.88396885345</v>
      </c>
      <c r="P391">
        <f t="shared" ca="1" si="109"/>
        <v>53564</v>
      </c>
      <c r="Q391" s="7">
        <f t="shared" ca="1" si="112"/>
        <v>32030.066042477371</v>
      </c>
      <c r="R391">
        <f t="shared" ca="1" si="113"/>
        <v>9656.3626242479695</v>
      </c>
      <c r="S391" s="7">
        <f t="shared" ca="1" si="114"/>
        <v>349700.24659310142</v>
      </c>
      <c r="T391" s="7">
        <f t="shared" ca="1" si="115"/>
        <v>116273.46356819454</v>
      </c>
      <c r="U391" s="7">
        <f t="shared" ca="1" si="116"/>
        <v>233426.78302490688</v>
      </c>
      <c r="X391" s="1"/>
      <c r="Y391" s="2"/>
      <c r="Z391" s="2"/>
      <c r="AA391" s="2"/>
      <c r="AB391" s="2"/>
      <c r="AC391" s="2"/>
      <c r="AD391" s="2"/>
      <c r="AE391" s="2">
        <f ca="1">IF(Table2[[#This Row],[Gender]]="Male",1,0)</f>
        <v>1</v>
      </c>
      <c r="AF391" s="2">
        <f ca="1">IF(Table2[[#This Row],[Gender]]="Female",1,0)</f>
        <v>0</v>
      </c>
      <c r="AG391" s="2"/>
      <c r="AH391" s="2"/>
      <c r="AI391" s="3"/>
      <c r="AK391" s="1">
        <f ca="1">IF(Table2[[#This Row],[Field of Work]]="Teaching",1,0)</f>
        <v>0</v>
      </c>
      <c r="AL391" s="2">
        <f ca="1">IF(Table2[[#This Row],[Field of Work]]="Agriculture",1,0)</f>
        <v>0</v>
      </c>
      <c r="AM391" s="2">
        <f ca="1">IF(Table2[[#This Row],[Field of Work]]="IT",1,0)</f>
        <v>0</v>
      </c>
      <c r="AN391" s="2">
        <f ca="1">IF(Table2[[#This Row],[Field of Work]]="Construction",1,0)</f>
        <v>0</v>
      </c>
      <c r="AO391" s="2">
        <f ca="1">IF(Table2[[#This Row],[Field of Work]]="Health",1,0)</f>
        <v>0</v>
      </c>
      <c r="AP391" s="2">
        <f ca="1">IF(Table2[[#This Row],[Field of Work]]="General work",1,0)</f>
        <v>1</v>
      </c>
      <c r="AQ391" s="2"/>
      <c r="AR391" s="2"/>
      <c r="AS391" s="2"/>
      <c r="AT391" s="2"/>
      <c r="AU391" s="2"/>
      <c r="AV391" s="3"/>
      <c r="AW391" s="10">
        <f ca="1">IF(Table2[[#This Row],[Residence]]="East Legon",1,0)</f>
        <v>0</v>
      </c>
      <c r="AX391" s="8">
        <f ca="1">IF(Table2[[#This Row],[Residence]]="Trasaco",1,0)</f>
        <v>1</v>
      </c>
      <c r="AY391" s="2">
        <f ca="1">IF(Table2[[#This Row],[Residence]]="North Legon",1,0)</f>
        <v>0</v>
      </c>
      <c r="AZ391" s="2">
        <f ca="1">IF(Table2[[#This Row],[Residence]]="Tema",1,0)</f>
        <v>0</v>
      </c>
      <c r="BA391" s="2">
        <f ca="1">IF(Table2[[#This Row],[Residence]]="Spintex",1,0)</f>
        <v>0</v>
      </c>
      <c r="BB391" s="2">
        <f ca="1">IF(Table2[[#This Row],[Residence]]="Airport Hills",1,0)</f>
        <v>0</v>
      </c>
      <c r="BC391" s="2">
        <f ca="1">IF(Table2[[#This Row],[Residence]]="Oyarifa",1,0)</f>
        <v>0</v>
      </c>
      <c r="BD391" s="2">
        <f ca="1">IF(Table2[[#This Row],[Residence]]="Prampram",1,0)</f>
        <v>0</v>
      </c>
      <c r="BE391" s="2">
        <f ca="1">IF(Table2[[#This Row],[Residence]]="Tse-Addo",1,0)</f>
        <v>0</v>
      </c>
      <c r="BF391" s="2">
        <f ca="1">IF(Table2[[#This Row],[Residence]]="Osu",1,0)</f>
        <v>0</v>
      </c>
      <c r="BG391" s="2"/>
      <c r="BH391" s="2"/>
      <c r="BI391" s="2"/>
      <c r="BJ391" s="2"/>
      <c r="BK391" s="2"/>
      <c r="BL391" s="2"/>
      <c r="BM391" s="2"/>
      <c r="BN391" s="2"/>
      <c r="BO391" s="2"/>
      <c r="BP391" s="3"/>
      <c r="BR391" s="20">
        <f ca="1">Table2[[#This Row],[Cars Value]]/Table2[[#This Row],[Cars]]</f>
        <v>44382.961322951152</v>
      </c>
      <c r="BS391" s="3"/>
      <c r="BT391" s="1">
        <f ca="1">IF(Table2[[#This Row],[Value of Debts]]&gt;$BU$6,1,0)</f>
        <v>1</v>
      </c>
      <c r="BU391" s="2"/>
      <c r="BV391" s="2"/>
      <c r="BW391" s="3"/>
    </row>
    <row r="392" spans="1:75" x14ac:dyDescent="0.25">
      <c r="A392">
        <f t="shared" ref="A392:A455" ca="1" si="119">RANDBETWEEN(1,2)</f>
        <v>2</v>
      </c>
      <c r="B392" t="str">
        <f t="shared" ref="B392:B455" ca="1" si="120">IF(A392=1, "Male","Female")</f>
        <v>Female</v>
      </c>
      <c r="C392">
        <f t="shared" ref="C392:C455" ca="1" si="121">RANDBETWEEN(25,50)</f>
        <v>29</v>
      </c>
      <c r="D392">
        <f t="shared" ref="D392:D455" ca="1" si="122">RANDBETWEEN(1,6)</f>
        <v>5</v>
      </c>
      <c r="E392" t="str">
        <f ca="1">_xll.XLOOKUP(D392,$Y$8:$Y$13,$Z$8:$Z$13)</f>
        <v>General work</v>
      </c>
      <c r="F392">
        <f t="shared" ref="F392:F455" ca="1" si="123">RANDBETWEEN(1,5)</f>
        <v>1</v>
      </c>
      <c r="G392" t="str">
        <f ca="1">_xll.XLOOKUP(F392,$AA$8:$AA$12,$AB$8:$AB$12)</f>
        <v>Highschool</v>
      </c>
      <c r="H392">
        <f t="shared" ca="1" si="117"/>
        <v>4</v>
      </c>
      <c r="I392">
        <f t="shared" ca="1" si="118"/>
        <v>3</v>
      </c>
      <c r="J392">
        <f t="shared" ref="J392:J455" ca="1" si="124">RANDBETWEEN(25000,90000)</f>
        <v>32383</v>
      </c>
      <c r="K392">
        <f t="shared" ref="K392:K455" ca="1" si="125">RANDBETWEEN(1,10)</f>
        <v>3</v>
      </c>
      <c r="L392" t="str">
        <f ca="1">_xll.XLOOKUP(K392,$AC$8:$AC$17,$AD$8:$AD$17)</f>
        <v>North Legon</v>
      </c>
      <c r="M392">
        <f t="shared" ca="1" si="110"/>
        <v>97149</v>
      </c>
      <c r="N392" s="7">
        <f t="shared" ref="N392:N455" ca="1" si="126">RAND()*M392</f>
        <v>44141.473825864945</v>
      </c>
      <c r="O392" s="7">
        <f t="shared" ca="1" si="111"/>
        <v>65693.603478212885</v>
      </c>
      <c r="P392">
        <f t="shared" ref="P392:P455" ca="1" si="127">RANDBETWEEN(0,O392)</f>
        <v>27337</v>
      </c>
      <c r="Q392" s="7">
        <f t="shared" ca="1" si="112"/>
        <v>30649.227153811156</v>
      </c>
      <c r="R392">
        <f t="shared" ca="1" si="113"/>
        <v>31736.733125685787</v>
      </c>
      <c r="S392" s="7">
        <f t="shared" ca="1" si="114"/>
        <v>194579.33660389867</v>
      </c>
      <c r="T392" s="7">
        <f t="shared" ca="1" si="115"/>
        <v>102127.7009796761</v>
      </c>
      <c r="U392" s="7">
        <f t="shared" ca="1" si="116"/>
        <v>92451.635624222574</v>
      </c>
      <c r="X392" s="1"/>
      <c r="Y392" s="2"/>
      <c r="Z392" s="2"/>
      <c r="AA392" s="2"/>
      <c r="AB392" s="2"/>
      <c r="AC392" s="2"/>
      <c r="AD392" s="2"/>
      <c r="AE392" s="2">
        <f ca="1">IF(Table2[[#This Row],[Gender]]="Male",1,0)</f>
        <v>0</v>
      </c>
      <c r="AF392" s="2">
        <f ca="1">IF(Table2[[#This Row],[Gender]]="Female",1,0)</f>
        <v>1</v>
      </c>
      <c r="AG392" s="2"/>
      <c r="AH392" s="2"/>
      <c r="AI392" s="3"/>
      <c r="AK392" s="1">
        <f ca="1">IF(Table2[[#This Row],[Field of Work]]="Teaching",1,0)</f>
        <v>0</v>
      </c>
      <c r="AL392" s="2">
        <f ca="1">IF(Table2[[#This Row],[Field of Work]]="Agriculture",1,0)</f>
        <v>0</v>
      </c>
      <c r="AM392" s="2">
        <f ca="1">IF(Table2[[#This Row],[Field of Work]]="IT",1,0)</f>
        <v>0</v>
      </c>
      <c r="AN392" s="2">
        <f ca="1">IF(Table2[[#This Row],[Field of Work]]="Construction",1,0)</f>
        <v>0</v>
      </c>
      <c r="AO392" s="2">
        <f ca="1">IF(Table2[[#This Row],[Field of Work]]="Health",1,0)</f>
        <v>0</v>
      </c>
      <c r="AP392" s="2">
        <f ca="1">IF(Table2[[#This Row],[Field of Work]]="General work",1,0)</f>
        <v>1</v>
      </c>
      <c r="AQ392" s="2"/>
      <c r="AR392" s="2"/>
      <c r="AS392" s="2"/>
      <c r="AT392" s="2"/>
      <c r="AU392" s="2"/>
      <c r="AV392" s="3"/>
      <c r="AW392" s="10">
        <f ca="1">IF(Table2[[#This Row],[Residence]]="East Legon",1,0)</f>
        <v>0</v>
      </c>
      <c r="AX392" s="8">
        <f ca="1">IF(Table2[[#This Row],[Residence]]="Trasaco",1,0)</f>
        <v>0</v>
      </c>
      <c r="AY392" s="2">
        <f ca="1">IF(Table2[[#This Row],[Residence]]="North Legon",1,0)</f>
        <v>1</v>
      </c>
      <c r="AZ392" s="2">
        <f ca="1">IF(Table2[[#This Row],[Residence]]="Tema",1,0)</f>
        <v>0</v>
      </c>
      <c r="BA392" s="2">
        <f ca="1">IF(Table2[[#This Row],[Residence]]="Spintex",1,0)</f>
        <v>0</v>
      </c>
      <c r="BB392" s="2">
        <f ca="1">IF(Table2[[#This Row],[Residence]]="Airport Hills",1,0)</f>
        <v>0</v>
      </c>
      <c r="BC392" s="2">
        <f ca="1">IF(Table2[[#This Row],[Residence]]="Oyarifa",1,0)</f>
        <v>0</v>
      </c>
      <c r="BD392" s="2">
        <f ca="1">IF(Table2[[#This Row],[Residence]]="Prampram",1,0)</f>
        <v>0</v>
      </c>
      <c r="BE392" s="2">
        <f ca="1">IF(Table2[[#This Row],[Residence]]="Tse-Addo",1,0)</f>
        <v>0</v>
      </c>
      <c r="BF392" s="2">
        <f ca="1">IF(Table2[[#This Row],[Residence]]="Osu",1,0)</f>
        <v>0</v>
      </c>
      <c r="BG392" s="2"/>
      <c r="BH392" s="2"/>
      <c r="BI392" s="2"/>
      <c r="BJ392" s="2"/>
      <c r="BK392" s="2"/>
      <c r="BL392" s="2"/>
      <c r="BM392" s="2"/>
      <c r="BN392" s="2"/>
      <c r="BO392" s="2"/>
      <c r="BP392" s="3"/>
      <c r="BR392" s="20">
        <f ca="1">Table2[[#This Row],[Cars Value]]/Table2[[#This Row],[Cars]]</f>
        <v>21897.86782607096</v>
      </c>
      <c r="BS392" s="3"/>
      <c r="BT392" s="1">
        <f ca="1">IF(Table2[[#This Row],[Value of Debts]]&gt;$BU$6,1,0)</f>
        <v>1</v>
      </c>
      <c r="BU392" s="2"/>
      <c r="BV392" s="2"/>
      <c r="BW392" s="3"/>
    </row>
    <row r="393" spans="1:75" x14ac:dyDescent="0.25">
      <c r="A393">
        <f t="shared" ca="1" si="119"/>
        <v>1</v>
      </c>
      <c r="B393" t="str">
        <f t="shared" ca="1" si="120"/>
        <v>Male</v>
      </c>
      <c r="C393">
        <f t="shared" ca="1" si="121"/>
        <v>49</v>
      </c>
      <c r="D393">
        <f t="shared" ca="1" si="122"/>
        <v>4</v>
      </c>
      <c r="E393" t="str">
        <f ca="1">_xll.XLOOKUP(D393,$Y$8:$Y$13,$Z$8:$Z$13)</f>
        <v>IT</v>
      </c>
      <c r="F393">
        <f t="shared" ca="1" si="123"/>
        <v>2</v>
      </c>
      <c r="G393" t="str">
        <f ca="1">_xll.XLOOKUP(F393,$AA$8:$AA$12,$AB$8:$AB$12)</f>
        <v>College</v>
      </c>
      <c r="H393">
        <f t="shared" ca="1" si="117"/>
        <v>1</v>
      </c>
      <c r="I393">
        <f t="shared" ca="1" si="118"/>
        <v>4</v>
      </c>
      <c r="J393">
        <f t="shared" ca="1" si="124"/>
        <v>38484</v>
      </c>
      <c r="K393">
        <f t="shared" ca="1" si="125"/>
        <v>1</v>
      </c>
      <c r="L393" t="str">
        <f ca="1">_xll.XLOOKUP(K393,$AC$8:$AC$17,$AD$8:$AD$17)</f>
        <v>East Legon</v>
      </c>
      <c r="M393">
        <f t="shared" ca="1" si="110"/>
        <v>192420</v>
      </c>
      <c r="N393" s="7">
        <f t="shared" ca="1" si="126"/>
        <v>136650.32766015636</v>
      </c>
      <c r="O393" s="7">
        <f t="shared" ca="1" si="111"/>
        <v>18005.634050937504</v>
      </c>
      <c r="P393">
        <f t="shared" ca="1" si="127"/>
        <v>5451</v>
      </c>
      <c r="Q393" s="7">
        <f t="shared" ca="1" si="112"/>
        <v>29230.670637318261</v>
      </c>
      <c r="R393">
        <f t="shared" ca="1" si="113"/>
        <v>54485.437986596437</v>
      </c>
      <c r="S393" s="7">
        <f t="shared" ca="1" si="114"/>
        <v>264911.07203753397</v>
      </c>
      <c r="T393" s="7">
        <f t="shared" ca="1" si="115"/>
        <v>171331.99829747461</v>
      </c>
      <c r="U393" s="7">
        <f t="shared" ca="1" si="116"/>
        <v>93579.073740059364</v>
      </c>
      <c r="X393" s="1"/>
      <c r="Y393" s="2"/>
      <c r="Z393" s="2"/>
      <c r="AA393" s="2"/>
      <c r="AB393" s="2"/>
      <c r="AC393" s="2"/>
      <c r="AD393" s="2"/>
      <c r="AE393" s="2">
        <f ca="1">IF(Table2[[#This Row],[Gender]]="Male",1,0)</f>
        <v>1</v>
      </c>
      <c r="AF393" s="2">
        <f ca="1">IF(Table2[[#This Row],[Gender]]="Female",1,0)</f>
        <v>0</v>
      </c>
      <c r="AG393" s="2"/>
      <c r="AH393" s="2"/>
      <c r="AI393" s="3"/>
      <c r="AK393" s="1">
        <f ca="1">IF(Table2[[#This Row],[Field of Work]]="Teaching",1,0)</f>
        <v>0</v>
      </c>
      <c r="AL393" s="2">
        <f ca="1">IF(Table2[[#This Row],[Field of Work]]="Agriculture",1,0)</f>
        <v>0</v>
      </c>
      <c r="AM393" s="2">
        <f ca="1">IF(Table2[[#This Row],[Field of Work]]="IT",1,0)</f>
        <v>1</v>
      </c>
      <c r="AN393" s="2">
        <f ca="1">IF(Table2[[#This Row],[Field of Work]]="Construction",1,0)</f>
        <v>0</v>
      </c>
      <c r="AO393" s="2">
        <f ca="1">IF(Table2[[#This Row],[Field of Work]]="Health",1,0)</f>
        <v>0</v>
      </c>
      <c r="AP393" s="2">
        <f ca="1">IF(Table2[[#This Row],[Field of Work]]="General work",1,0)</f>
        <v>0</v>
      </c>
      <c r="AQ393" s="2"/>
      <c r="AR393" s="2"/>
      <c r="AS393" s="2"/>
      <c r="AT393" s="2"/>
      <c r="AU393" s="2"/>
      <c r="AV393" s="3"/>
      <c r="AW393" s="10">
        <f ca="1">IF(Table2[[#This Row],[Residence]]="East Legon",1,0)</f>
        <v>1</v>
      </c>
      <c r="AX393" s="8">
        <f ca="1">IF(Table2[[#This Row],[Residence]]="Trasaco",1,0)</f>
        <v>0</v>
      </c>
      <c r="AY393" s="2">
        <f ca="1">IF(Table2[[#This Row],[Residence]]="North Legon",1,0)</f>
        <v>0</v>
      </c>
      <c r="AZ393" s="2">
        <f ca="1">IF(Table2[[#This Row],[Residence]]="Tema",1,0)</f>
        <v>0</v>
      </c>
      <c r="BA393" s="2">
        <f ca="1">IF(Table2[[#This Row],[Residence]]="Spintex",1,0)</f>
        <v>0</v>
      </c>
      <c r="BB393" s="2">
        <f ca="1">IF(Table2[[#This Row],[Residence]]="Airport Hills",1,0)</f>
        <v>0</v>
      </c>
      <c r="BC393" s="2">
        <f ca="1">IF(Table2[[#This Row],[Residence]]="Oyarifa",1,0)</f>
        <v>0</v>
      </c>
      <c r="BD393" s="2">
        <f ca="1">IF(Table2[[#This Row],[Residence]]="Prampram",1,0)</f>
        <v>0</v>
      </c>
      <c r="BE393" s="2">
        <f ca="1">IF(Table2[[#This Row],[Residence]]="Tse-Addo",1,0)</f>
        <v>0</v>
      </c>
      <c r="BF393" s="2">
        <f ca="1">IF(Table2[[#This Row],[Residence]]="Osu",1,0)</f>
        <v>0</v>
      </c>
      <c r="BG393" s="2"/>
      <c r="BH393" s="2"/>
      <c r="BI393" s="2"/>
      <c r="BJ393" s="2"/>
      <c r="BK393" s="2"/>
      <c r="BL393" s="2"/>
      <c r="BM393" s="2"/>
      <c r="BN393" s="2"/>
      <c r="BO393" s="2"/>
      <c r="BP393" s="3"/>
      <c r="BR393" s="20">
        <f ca="1">Table2[[#This Row],[Cars Value]]/Table2[[#This Row],[Cars]]</f>
        <v>4501.408512734376</v>
      </c>
      <c r="BS393" s="3"/>
      <c r="BT393" s="1">
        <f ca="1">IF(Table2[[#This Row],[Value of Debts]]&gt;$BU$6,1,0)</f>
        <v>1</v>
      </c>
      <c r="BU393" s="2"/>
      <c r="BV393" s="2"/>
      <c r="BW393" s="3"/>
    </row>
    <row r="394" spans="1:75" x14ac:dyDescent="0.25">
      <c r="A394">
        <f t="shared" ca="1" si="119"/>
        <v>1</v>
      </c>
      <c r="B394" t="str">
        <f t="shared" ca="1" si="120"/>
        <v>Male</v>
      </c>
      <c r="C394">
        <f t="shared" ca="1" si="121"/>
        <v>46</v>
      </c>
      <c r="D394">
        <f t="shared" ca="1" si="122"/>
        <v>4</v>
      </c>
      <c r="E394" t="str">
        <f ca="1">_xll.XLOOKUP(D394,$Y$8:$Y$13,$Z$8:$Z$13)</f>
        <v>IT</v>
      </c>
      <c r="F394">
        <f t="shared" ca="1" si="123"/>
        <v>1</v>
      </c>
      <c r="G394" t="str">
        <f ca="1">_xll.XLOOKUP(F394,$AA$8:$AA$12,$AB$8:$AB$12)</f>
        <v>Highschool</v>
      </c>
      <c r="H394">
        <f t="shared" ca="1" si="117"/>
        <v>2</v>
      </c>
      <c r="I394">
        <f t="shared" ca="1" si="118"/>
        <v>2</v>
      </c>
      <c r="J394">
        <f t="shared" ca="1" si="124"/>
        <v>80605</v>
      </c>
      <c r="K394">
        <f t="shared" ca="1" si="125"/>
        <v>8</v>
      </c>
      <c r="L394" t="str">
        <f ca="1">_xll.XLOOKUP(K394,$AC$8:$AC$17,$AD$8:$AD$17)</f>
        <v>Oyarifa</v>
      </c>
      <c r="M394">
        <f t="shared" ca="1" si="110"/>
        <v>322420</v>
      </c>
      <c r="N394" s="7">
        <f t="shared" ca="1" si="126"/>
        <v>304877.56535474031</v>
      </c>
      <c r="O394" s="7">
        <f t="shared" ca="1" si="111"/>
        <v>9535.7723605260726</v>
      </c>
      <c r="P394">
        <f t="shared" ca="1" si="127"/>
        <v>8196</v>
      </c>
      <c r="Q394" s="7">
        <f t="shared" ca="1" si="112"/>
        <v>141269.4454906772</v>
      </c>
      <c r="R394">
        <f t="shared" ca="1" si="113"/>
        <v>4503.4304716609731</v>
      </c>
      <c r="S394" s="7">
        <f t="shared" ca="1" si="114"/>
        <v>336459.20283218706</v>
      </c>
      <c r="T394" s="7">
        <f t="shared" ca="1" si="115"/>
        <v>454343.01084541751</v>
      </c>
      <c r="U394" s="7">
        <f t="shared" ca="1" si="116"/>
        <v>-117883.80801323045</v>
      </c>
      <c r="X394" s="1"/>
      <c r="Y394" s="2"/>
      <c r="Z394" s="2"/>
      <c r="AA394" s="2"/>
      <c r="AB394" s="2"/>
      <c r="AC394" s="2"/>
      <c r="AD394" s="2"/>
      <c r="AE394" s="2">
        <f ca="1">IF(Table2[[#This Row],[Gender]]="Male",1,0)</f>
        <v>1</v>
      </c>
      <c r="AF394" s="2">
        <f ca="1">IF(Table2[[#This Row],[Gender]]="Female",1,0)</f>
        <v>0</v>
      </c>
      <c r="AG394" s="2"/>
      <c r="AH394" s="2"/>
      <c r="AI394" s="3"/>
      <c r="AK394" s="1">
        <f ca="1">IF(Table2[[#This Row],[Field of Work]]="Teaching",1,0)</f>
        <v>0</v>
      </c>
      <c r="AL394" s="2">
        <f ca="1">IF(Table2[[#This Row],[Field of Work]]="Agriculture",1,0)</f>
        <v>0</v>
      </c>
      <c r="AM394" s="2">
        <f ca="1">IF(Table2[[#This Row],[Field of Work]]="IT",1,0)</f>
        <v>1</v>
      </c>
      <c r="AN394" s="2">
        <f ca="1">IF(Table2[[#This Row],[Field of Work]]="Construction",1,0)</f>
        <v>0</v>
      </c>
      <c r="AO394" s="2">
        <f ca="1">IF(Table2[[#This Row],[Field of Work]]="Health",1,0)</f>
        <v>0</v>
      </c>
      <c r="AP394" s="2">
        <f ca="1">IF(Table2[[#This Row],[Field of Work]]="General work",1,0)</f>
        <v>0</v>
      </c>
      <c r="AQ394" s="2"/>
      <c r="AR394" s="2"/>
      <c r="AS394" s="2"/>
      <c r="AT394" s="2"/>
      <c r="AU394" s="2"/>
      <c r="AV394" s="3"/>
      <c r="AW394" s="10">
        <f ca="1">IF(Table2[[#This Row],[Residence]]="East Legon",1,0)</f>
        <v>0</v>
      </c>
      <c r="AX394" s="8">
        <f ca="1">IF(Table2[[#This Row],[Residence]]="Trasaco",1,0)</f>
        <v>0</v>
      </c>
      <c r="AY394" s="2">
        <f ca="1">IF(Table2[[#This Row],[Residence]]="North Legon",1,0)</f>
        <v>0</v>
      </c>
      <c r="AZ394" s="2">
        <f ca="1">IF(Table2[[#This Row],[Residence]]="Tema",1,0)</f>
        <v>0</v>
      </c>
      <c r="BA394" s="2">
        <f ca="1">IF(Table2[[#This Row],[Residence]]="Spintex",1,0)</f>
        <v>0</v>
      </c>
      <c r="BB394" s="2">
        <f ca="1">IF(Table2[[#This Row],[Residence]]="Airport Hills",1,0)</f>
        <v>0</v>
      </c>
      <c r="BC394" s="2">
        <f ca="1">IF(Table2[[#This Row],[Residence]]="Oyarifa",1,0)</f>
        <v>1</v>
      </c>
      <c r="BD394" s="2">
        <f ca="1">IF(Table2[[#This Row],[Residence]]="Prampram",1,0)</f>
        <v>0</v>
      </c>
      <c r="BE394" s="2">
        <f ca="1">IF(Table2[[#This Row],[Residence]]="Tse-Addo",1,0)</f>
        <v>0</v>
      </c>
      <c r="BF394" s="2">
        <f ca="1">IF(Table2[[#This Row],[Residence]]="Osu",1,0)</f>
        <v>0</v>
      </c>
      <c r="BG394" s="2"/>
      <c r="BH394" s="2"/>
      <c r="BI394" s="2"/>
      <c r="BJ394" s="2"/>
      <c r="BK394" s="2"/>
      <c r="BL394" s="2"/>
      <c r="BM394" s="2"/>
      <c r="BN394" s="2"/>
      <c r="BO394" s="2"/>
      <c r="BP394" s="3"/>
      <c r="BR394" s="20">
        <f ca="1">Table2[[#This Row],[Cars Value]]/Table2[[#This Row],[Cars]]</f>
        <v>4767.8861802630363</v>
      </c>
      <c r="BS394" s="3"/>
      <c r="BT394" s="1">
        <f ca="1">IF(Table2[[#This Row],[Value of Debts]]&gt;$BU$6,1,0)</f>
        <v>1</v>
      </c>
      <c r="BU394" s="2"/>
      <c r="BV394" s="2"/>
      <c r="BW394" s="3"/>
    </row>
    <row r="395" spans="1:75" x14ac:dyDescent="0.25">
      <c r="A395">
        <f t="shared" ca="1" si="119"/>
        <v>2</v>
      </c>
      <c r="B395" t="str">
        <f t="shared" ca="1" si="120"/>
        <v>Female</v>
      </c>
      <c r="C395">
        <f t="shared" ca="1" si="121"/>
        <v>28</v>
      </c>
      <c r="D395">
        <f t="shared" ca="1" si="122"/>
        <v>3</v>
      </c>
      <c r="E395" t="str">
        <f ca="1">_xll.XLOOKUP(D395,$Y$8:$Y$13,$Z$8:$Z$13)</f>
        <v>Teaching</v>
      </c>
      <c r="F395">
        <f t="shared" ca="1" si="123"/>
        <v>1</v>
      </c>
      <c r="G395" t="str">
        <f ca="1">_xll.XLOOKUP(F395,$AA$8:$AA$12,$AB$8:$AB$12)</f>
        <v>Highschool</v>
      </c>
      <c r="H395">
        <f t="shared" ca="1" si="117"/>
        <v>1</v>
      </c>
      <c r="I395">
        <f t="shared" ca="1" si="118"/>
        <v>2</v>
      </c>
      <c r="J395">
        <f t="shared" ca="1" si="124"/>
        <v>28985</v>
      </c>
      <c r="K395">
        <f t="shared" ca="1" si="125"/>
        <v>8</v>
      </c>
      <c r="L395" t="str">
        <f ca="1">_xll.XLOOKUP(K395,$AC$8:$AC$17,$AD$8:$AD$17)</f>
        <v>Oyarifa</v>
      </c>
      <c r="M395">
        <f t="shared" ca="1" si="110"/>
        <v>86955</v>
      </c>
      <c r="N395" s="7">
        <f t="shared" ca="1" si="126"/>
        <v>20567.053223611252</v>
      </c>
      <c r="O395" s="7">
        <f t="shared" ca="1" si="111"/>
        <v>56011.157731808387</v>
      </c>
      <c r="P395">
        <f t="shared" ca="1" si="127"/>
        <v>35391</v>
      </c>
      <c r="Q395" s="7">
        <f t="shared" ca="1" si="112"/>
        <v>35411.920945619022</v>
      </c>
      <c r="R395">
        <f t="shared" ca="1" si="113"/>
        <v>13574.814014019219</v>
      </c>
      <c r="S395" s="7">
        <f t="shared" ca="1" si="114"/>
        <v>156540.97174582758</v>
      </c>
      <c r="T395" s="7">
        <f t="shared" ca="1" si="115"/>
        <v>91369.974169230263</v>
      </c>
      <c r="U395" s="7">
        <f t="shared" ca="1" si="116"/>
        <v>65170.997576597321</v>
      </c>
      <c r="X395" s="1"/>
      <c r="Y395" s="2"/>
      <c r="Z395" s="2"/>
      <c r="AA395" s="2"/>
      <c r="AB395" s="2"/>
      <c r="AC395" s="2"/>
      <c r="AD395" s="2"/>
      <c r="AE395" s="2">
        <f ca="1">IF(Table2[[#This Row],[Gender]]="Male",1,0)</f>
        <v>0</v>
      </c>
      <c r="AF395" s="2">
        <f ca="1">IF(Table2[[#This Row],[Gender]]="Female",1,0)</f>
        <v>1</v>
      </c>
      <c r="AG395" s="2"/>
      <c r="AH395" s="2"/>
      <c r="AI395" s="3"/>
      <c r="AK395" s="1">
        <f ca="1">IF(Table2[[#This Row],[Field of Work]]="Teaching",1,0)</f>
        <v>1</v>
      </c>
      <c r="AL395" s="2">
        <f ca="1">IF(Table2[[#This Row],[Field of Work]]="Agriculture",1,0)</f>
        <v>0</v>
      </c>
      <c r="AM395" s="2">
        <f ca="1">IF(Table2[[#This Row],[Field of Work]]="IT",1,0)</f>
        <v>0</v>
      </c>
      <c r="AN395" s="2">
        <f ca="1">IF(Table2[[#This Row],[Field of Work]]="Construction",1,0)</f>
        <v>0</v>
      </c>
      <c r="AO395" s="2">
        <f ca="1">IF(Table2[[#This Row],[Field of Work]]="Health",1,0)</f>
        <v>0</v>
      </c>
      <c r="AP395" s="2">
        <f ca="1">IF(Table2[[#This Row],[Field of Work]]="General work",1,0)</f>
        <v>0</v>
      </c>
      <c r="AQ395" s="2"/>
      <c r="AR395" s="2"/>
      <c r="AS395" s="2"/>
      <c r="AT395" s="2"/>
      <c r="AU395" s="2"/>
      <c r="AV395" s="3"/>
      <c r="AW395" s="10">
        <f ca="1">IF(Table2[[#This Row],[Residence]]="East Legon",1,0)</f>
        <v>0</v>
      </c>
      <c r="AX395" s="8">
        <f ca="1">IF(Table2[[#This Row],[Residence]]="Trasaco",1,0)</f>
        <v>0</v>
      </c>
      <c r="AY395" s="2">
        <f ca="1">IF(Table2[[#This Row],[Residence]]="North Legon",1,0)</f>
        <v>0</v>
      </c>
      <c r="AZ395" s="2">
        <f ca="1">IF(Table2[[#This Row],[Residence]]="Tema",1,0)</f>
        <v>0</v>
      </c>
      <c r="BA395" s="2">
        <f ca="1">IF(Table2[[#This Row],[Residence]]="Spintex",1,0)</f>
        <v>0</v>
      </c>
      <c r="BB395" s="2">
        <f ca="1">IF(Table2[[#This Row],[Residence]]="Airport Hills",1,0)</f>
        <v>0</v>
      </c>
      <c r="BC395" s="2">
        <f ca="1">IF(Table2[[#This Row],[Residence]]="Oyarifa",1,0)</f>
        <v>1</v>
      </c>
      <c r="BD395" s="2">
        <f ca="1">IF(Table2[[#This Row],[Residence]]="Prampram",1,0)</f>
        <v>0</v>
      </c>
      <c r="BE395" s="2">
        <f ca="1">IF(Table2[[#This Row],[Residence]]="Tse-Addo",1,0)</f>
        <v>0</v>
      </c>
      <c r="BF395" s="2">
        <f ca="1">IF(Table2[[#This Row],[Residence]]="Osu",1,0)</f>
        <v>0</v>
      </c>
      <c r="BG395" s="2"/>
      <c r="BH395" s="2"/>
      <c r="BI395" s="2"/>
      <c r="BJ395" s="2"/>
      <c r="BK395" s="2"/>
      <c r="BL395" s="2"/>
      <c r="BM395" s="2"/>
      <c r="BN395" s="2"/>
      <c r="BO395" s="2"/>
      <c r="BP395" s="3"/>
      <c r="BR395" s="20">
        <f ca="1">Table2[[#This Row],[Cars Value]]/Table2[[#This Row],[Cars]]</f>
        <v>28005.578865904194</v>
      </c>
      <c r="BS395" s="3"/>
      <c r="BT395" s="1">
        <f ca="1">IF(Table2[[#This Row],[Value of Debts]]&gt;$BU$6,1,0)</f>
        <v>0</v>
      </c>
      <c r="BU395" s="2"/>
      <c r="BV395" s="2"/>
      <c r="BW395" s="3"/>
    </row>
    <row r="396" spans="1:75" x14ac:dyDescent="0.25">
      <c r="A396">
        <f t="shared" ca="1" si="119"/>
        <v>2</v>
      </c>
      <c r="B396" t="str">
        <f t="shared" ca="1" si="120"/>
        <v>Female</v>
      </c>
      <c r="C396">
        <f t="shared" ca="1" si="121"/>
        <v>32</v>
      </c>
      <c r="D396">
        <f t="shared" ca="1" si="122"/>
        <v>5</v>
      </c>
      <c r="E396" t="str">
        <f ca="1">_xll.XLOOKUP(D396,$Y$8:$Y$13,$Z$8:$Z$13)</f>
        <v>General work</v>
      </c>
      <c r="F396">
        <f t="shared" ca="1" si="123"/>
        <v>3</v>
      </c>
      <c r="G396" t="str">
        <f ca="1">_xll.XLOOKUP(F396,$AA$8:$AA$12,$AB$8:$AB$12)</f>
        <v>University</v>
      </c>
      <c r="H396">
        <f t="shared" ca="1" si="117"/>
        <v>3</v>
      </c>
      <c r="I396">
        <f t="shared" ca="1" si="118"/>
        <v>3</v>
      </c>
      <c r="J396">
        <f t="shared" ca="1" si="124"/>
        <v>45520</v>
      </c>
      <c r="K396">
        <f t="shared" ca="1" si="125"/>
        <v>3</v>
      </c>
      <c r="L396" t="str">
        <f ca="1">_xll.XLOOKUP(K396,$AC$8:$AC$17,$AD$8:$AD$17)</f>
        <v>North Legon</v>
      </c>
      <c r="M396">
        <f t="shared" ca="1" si="110"/>
        <v>227600</v>
      </c>
      <c r="N396" s="7">
        <f t="shared" ca="1" si="126"/>
        <v>16169.819671508094</v>
      </c>
      <c r="O396" s="7">
        <f t="shared" ca="1" si="111"/>
        <v>50037.819219489866</v>
      </c>
      <c r="P396">
        <f t="shared" ca="1" si="127"/>
        <v>27265</v>
      </c>
      <c r="Q396" s="7">
        <f t="shared" ca="1" si="112"/>
        <v>33137.225532218392</v>
      </c>
      <c r="R396">
        <f t="shared" ca="1" si="113"/>
        <v>20827.339622997453</v>
      </c>
      <c r="S396" s="7">
        <f t="shared" ca="1" si="114"/>
        <v>298465.15884248732</v>
      </c>
      <c r="T396" s="7">
        <f t="shared" ca="1" si="115"/>
        <v>76572.045203726477</v>
      </c>
      <c r="U396" s="7">
        <f t="shared" ca="1" si="116"/>
        <v>221893.11363876084</v>
      </c>
      <c r="X396" s="1"/>
      <c r="Y396" s="2"/>
      <c r="Z396" s="2"/>
      <c r="AA396" s="2"/>
      <c r="AB396" s="2"/>
      <c r="AC396" s="2"/>
      <c r="AD396" s="2"/>
      <c r="AE396" s="2">
        <f ca="1">IF(Table2[[#This Row],[Gender]]="Male",1,0)</f>
        <v>0</v>
      </c>
      <c r="AF396" s="2">
        <f ca="1">IF(Table2[[#This Row],[Gender]]="Female",1,0)</f>
        <v>1</v>
      </c>
      <c r="AG396" s="2"/>
      <c r="AH396" s="2"/>
      <c r="AI396" s="3"/>
      <c r="AK396" s="1">
        <f ca="1">IF(Table2[[#This Row],[Field of Work]]="Teaching",1,0)</f>
        <v>0</v>
      </c>
      <c r="AL396" s="2">
        <f ca="1">IF(Table2[[#This Row],[Field of Work]]="Agriculture",1,0)</f>
        <v>0</v>
      </c>
      <c r="AM396" s="2">
        <f ca="1">IF(Table2[[#This Row],[Field of Work]]="IT",1,0)</f>
        <v>0</v>
      </c>
      <c r="AN396" s="2">
        <f ca="1">IF(Table2[[#This Row],[Field of Work]]="Construction",1,0)</f>
        <v>0</v>
      </c>
      <c r="AO396" s="2">
        <f ca="1">IF(Table2[[#This Row],[Field of Work]]="Health",1,0)</f>
        <v>0</v>
      </c>
      <c r="AP396" s="2">
        <f ca="1">IF(Table2[[#This Row],[Field of Work]]="General work",1,0)</f>
        <v>1</v>
      </c>
      <c r="AQ396" s="2"/>
      <c r="AR396" s="2"/>
      <c r="AS396" s="2"/>
      <c r="AT396" s="2"/>
      <c r="AU396" s="2"/>
      <c r="AV396" s="3"/>
      <c r="AW396" s="10">
        <f ca="1">IF(Table2[[#This Row],[Residence]]="East Legon",1,0)</f>
        <v>0</v>
      </c>
      <c r="AX396" s="8">
        <f ca="1">IF(Table2[[#This Row],[Residence]]="Trasaco",1,0)</f>
        <v>0</v>
      </c>
      <c r="AY396" s="2">
        <f ca="1">IF(Table2[[#This Row],[Residence]]="North Legon",1,0)</f>
        <v>1</v>
      </c>
      <c r="AZ396" s="2">
        <f ca="1">IF(Table2[[#This Row],[Residence]]="Tema",1,0)</f>
        <v>0</v>
      </c>
      <c r="BA396" s="2">
        <f ca="1">IF(Table2[[#This Row],[Residence]]="Spintex",1,0)</f>
        <v>0</v>
      </c>
      <c r="BB396" s="2">
        <f ca="1">IF(Table2[[#This Row],[Residence]]="Airport Hills",1,0)</f>
        <v>0</v>
      </c>
      <c r="BC396" s="2">
        <f ca="1">IF(Table2[[#This Row],[Residence]]="Oyarifa",1,0)</f>
        <v>0</v>
      </c>
      <c r="BD396" s="2">
        <f ca="1">IF(Table2[[#This Row],[Residence]]="Prampram",1,0)</f>
        <v>0</v>
      </c>
      <c r="BE396" s="2">
        <f ca="1">IF(Table2[[#This Row],[Residence]]="Tse-Addo",1,0)</f>
        <v>0</v>
      </c>
      <c r="BF396" s="2">
        <f ca="1">IF(Table2[[#This Row],[Residence]]="Osu",1,0)</f>
        <v>0</v>
      </c>
      <c r="BG396" s="2"/>
      <c r="BH396" s="2"/>
      <c r="BI396" s="2"/>
      <c r="BJ396" s="2"/>
      <c r="BK396" s="2"/>
      <c r="BL396" s="2"/>
      <c r="BM396" s="2"/>
      <c r="BN396" s="2"/>
      <c r="BO396" s="2"/>
      <c r="BP396" s="3"/>
      <c r="BR396" s="20">
        <f ca="1">Table2[[#This Row],[Cars Value]]/Table2[[#This Row],[Cars]]</f>
        <v>16679.273073163287</v>
      </c>
      <c r="BS396" s="3"/>
      <c r="BT396" s="1">
        <f ca="1">IF(Table2[[#This Row],[Value of Debts]]&gt;$BU$6,1,0)</f>
        <v>0</v>
      </c>
      <c r="BU396" s="2"/>
      <c r="BV396" s="2"/>
      <c r="BW396" s="3"/>
    </row>
    <row r="397" spans="1:75" x14ac:dyDescent="0.25">
      <c r="A397">
        <f t="shared" ca="1" si="119"/>
        <v>2</v>
      </c>
      <c r="B397" t="str">
        <f t="shared" ca="1" si="120"/>
        <v>Female</v>
      </c>
      <c r="C397">
        <f t="shared" ca="1" si="121"/>
        <v>49</v>
      </c>
      <c r="D397">
        <f t="shared" ca="1" si="122"/>
        <v>3</v>
      </c>
      <c r="E397" t="str">
        <f ca="1">_xll.XLOOKUP(D397,$Y$8:$Y$13,$Z$8:$Z$13)</f>
        <v>Teaching</v>
      </c>
      <c r="F397">
        <f t="shared" ca="1" si="123"/>
        <v>2</v>
      </c>
      <c r="G397" t="str">
        <f ca="1">_xll.XLOOKUP(F397,$AA$8:$AA$12,$AB$8:$AB$12)</f>
        <v>College</v>
      </c>
      <c r="H397">
        <f t="shared" ca="1" si="117"/>
        <v>3</v>
      </c>
      <c r="I397">
        <f t="shared" ca="1" si="118"/>
        <v>3</v>
      </c>
      <c r="J397">
        <f t="shared" ca="1" si="124"/>
        <v>48906</v>
      </c>
      <c r="K397">
        <f t="shared" ca="1" si="125"/>
        <v>9</v>
      </c>
      <c r="L397" t="str">
        <f ca="1">_xll.XLOOKUP(K397,$AC$8:$AC$17,$AD$8:$AD$17)</f>
        <v>Prampram</v>
      </c>
      <c r="M397">
        <f t="shared" ca="1" si="110"/>
        <v>244530</v>
      </c>
      <c r="N397" s="7">
        <f t="shared" ca="1" si="126"/>
        <v>152278.43327378607</v>
      </c>
      <c r="O397" s="7">
        <f t="shared" ca="1" si="111"/>
        <v>55111.17597685237</v>
      </c>
      <c r="P397">
        <f t="shared" ca="1" si="127"/>
        <v>28295</v>
      </c>
      <c r="Q397" s="7">
        <f t="shared" ca="1" si="112"/>
        <v>57832.960640134756</v>
      </c>
      <c r="R397">
        <f t="shared" ca="1" si="113"/>
        <v>11823.057652224144</v>
      </c>
      <c r="S397" s="7">
        <f t="shared" ca="1" si="114"/>
        <v>311464.23362907651</v>
      </c>
      <c r="T397" s="7">
        <f t="shared" ca="1" si="115"/>
        <v>238406.39391392082</v>
      </c>
      <c r="U397" s="7">
        <f t="shared" ca="1" si="116"/>
        <v>73057.839715155686</v>
      </c>
      <c r="X397" s="1"/>
      <c r="Y397" s="2"/>
      <c r="Z397" s="2"/>
      <c r="AA397" s="2"/>
      <c r="AB397" s="2"/>
      <c r="AC397" s="2"/>
      <c r="AD397" s="2"/>
      <c r="AE397" s="2">
        <f ca="1">IF(Table2[[#This Row],[Gender]]="Male",1,0)</f>
        <v>0</v>
      </c>
      <c r="AF397" s="2">
        <f ca="1">IF(Table2[[#This Row],[Gender]]="Female",1,0)</f>
        <v>1</v>
      </c>
      <c r="AG397" s="2"/>
      <c r="AH397" s="2"/>
      <c r="AI397" s="3"/>
      <c r="AK397" s="1">
        <f ca="1">IF(Table2[[#This Row],[Field of Work]]="Teaching",1,0)</f>
        <v>1</v>
      </c>
      <c r="AL397" s="2">
        <f ca="1">IF(Table2[[#This Row],[Field of Work]]="Agriculture",1,0)</f>
        <v>0</v>
      </c>
      <c r="AM397" s="2">
        <f ca="1">IF(Table2[[#This Row],[Field of Work]]="IT",1,0)</f>
        <v>0</v>
      </c>
      <c r="AN397" s="2">
        <f ca="1">IF(Table2[[#This Row],[Field of Work]]="Construction",1,0)</f>
        <v>0</v>
      </c>
      <c r="AO397" s="2">
        <f ca="1">IF(Table2[[#This Row],[Field of Work]]="Health",1,0)</f>
        <v>0</v>
      </c>
      <c r="AP397" s="2">
        <f ca="1">IF(Table2[[#This Row],[Field of Work]]="General work",1,0)</f>
        <v>0</v>
      </c>
      <c r="AQ397" s="2"/>
      <c r="AR397" s="2"/>
      <c r="AS397" s="2"/>
      <c r="AT397" s="2"/>
      <c r="AU397" s="2"/>
      <c r="AV397" s="3"/>
      <c r="AW397" s="10">
        <f ca="1">IF(Table2[[#This Row],[Residence]]="East Legon",1,0)</f>
        <v>0</v>
      </c>
      <c r="AX397" s="8">
        <f ca="1">IF(Table2[[#This Row],[Residence]]="Trasaco",1,0)</f>
        <v>0</v>
      </c>
      <c r="AY397" s="2">
        <f ca="1">IF(Table2[[#This Row],[Residence]]="North Legon",1,0)</f>
        <v>0</v>
      </c>
      <c r="AZ397" s="2">
        <f ca="1">IF(Table2[[#This Row],[Residence]]="Tema",1,0)</f>
        <v>0</v>
      </c>
      <c r="BA397" s="2">
        <f ca="1">IF(Table2[[#This Row],[Residence]]="Spintex",1,0)</f>
        <v>0</v>
      </c>
      <c r="BB397" s="2">
        <f ca="1">IF(Table2[[#This Row],[Residence]]="Airport Hills",1,0)</f>
        <v>0</v>
      </c>
      <c r="BC397" s="2">
        <f ca="1">IF(Table2[[#This Row],[Residence]]="Oyarifa",1,0)</f>
        <v>0</v>
      </c>
      <c r="BD397" s="2">
        <f ca="1">IF(Table2[[#This Row],[Residence]]="Prampram",1,0)</f>
        <v>1</v>
      </c>
      <c r="BE397" s="2">
        <f ca="1">IF(Table2[[#This Row],[Residence]]="Tse-Addo",1,0)</f>
        <v>0</v>
      </c>
      <c r="BF397" s="2">
        <f ca="1">IF(Table2[[#This Row],[Residence]]="Osu",1,0)</f>
        <v>0</v>
      </c>
      <c r="BG397" s="2"/>
      <c r="BH397" s="2"/>
      <c r="BI397" s="2"/>
      <c r="BJ397" s="2"/>
      <c r="BK397" s="2"/>
      <c r="BL397" s="2"/>
      <c r="BM397" s="2"/>
      <c r="BN397" s="2"/>
      <c r="BO397" s="2"/>
      <c r="BP397" s="3"/>
      <c r="BR397" s="20">
        <f ca="1">Table2[[#This Row],[Cars Value]]/Table2[[#This Row],[Cars]]</f>
        <v>18370.391992284123</v>
      </c>
      <c r="BS397" s="3"/>
      <c r="BT397" s="1">
        <f ca="1">IF(Table2[[#This Row],[Value of Debts]]&gt;$BU$6,1,0)</f>
        <v>1</v>
      </c>
      <c r="BU397" s="2"/>
      <c r="BV397" s="2"/>
      <c r="BW397" s="3"/>
    </row>
    <row r="398" spans="1:75" x14ac:dyDescent="0.25">
      <c r="A398">
        <f t="shared" ca="1" si="119"/>
        <v>2</v>
      </c>
      <c r="B398" t="str">
        <f t="shared" ca="1" si="120"/>
        <v>Female</v>
      </c>
      <c r="C398">
        <f t="shared" ca="1" si="121"/>
        <v>50</v>
      </c>
      <c r="D398">
        <f t="shared" ca="1" si="122"/>
        <v>1</v>
      </c>
      <c r="E398" t="str">
        <f ca="1">_xll.XLOOKUP(D398,$Y$8:$Y$13,$Z$8:$Z$13)</f>
        <v>Health</v>
      </c>
      <c r="F398">
        <f t="shared" ca="1" si="123"/>
        <v>2</v>
      </c>
      <c r="G398" t="str">
        <f ca="1">_xll.XLOOKUP(F398,$AA$8:$AA$12,$AB$8:$AB$12)</f>
        <v>College</v>
      </c>
      <c r="H398">
        <f t="shared" ca="1" si="117"/>
        <v>4</v>
      </c>
      <c r="I398">
        <f t="shared" ca="1" si="118"/>
        <v>4</v>
      </c>
      <c r="J398">
        <f t="shared" ca="1" si="124"/>
        <v>51074</v>
      </c>
      <c r="K398">
        <f t="shared" ca="1" si="125"/>
        <v>5</v>
      </c>
      <c r="L398" t="str">
        <f ca="1">_xll.XLOOKUP(K398,$AC$8:$AC$17,$AD$8:$AD$17)</f>
        <v>Airport Hills</v>
      </c>
      <c r="M398">
        <f t="shared" ref="M398:M461" ca="1" si="128">J398*RANDBETWEEN(3,6)</f>
        <v>306444</v>
      </c>
      <c r="N398" s="7">
        <f t="shared" ca="1" si="126"/>
        <v>255782.01797068972</v>
      </c>
      <c r="O398" s="7">
        <f t="shared" ref="O398:O461" ca="1" si="129">I398*RAND()*J398</f>
        <v>136647.35054863463</v>
      </c>
      <c r="P398">
        <f t="shared" ca="1" si="127"/>
        <v>43739</v>
      </c>
      <c r="Q398" s="7">
        <f t="shared" ref="Q398:Q461" ca="1" si="130">RAND()*J398*2</f>
        <v>49114.046582731367</v>
      </c>
      <c r="R398">
        <f t="shared" ref="R398:R461" ca="1" si="131">RAND()*J398*1.5</f>
        <v>35546.867316247575</v>
      </c>
      <c r="S398" s="7">
        <f t="shared" ref="S398:S461" ca="1" si="132">M398+O398+R398</f>
        <v>478638.2178648822</v>
      </c>
      <c r="T398" s="7">
        <f t="shared" ref="T398:T461" ca="1" si="133">N398+P398+Q398</f>
        <v>348635.06455342105</v>
      </c>
      <c r="U398" s="7">
        <f t="shared" ref="U398:U461" ca="1" si="134">S398-T398</f>
        <v>130003.15331146115</v>
      </c>
      <c r="X398" s="1"/>
      <c r="Y398" s="2"/>
      <c r="Z398" s="2"/>
      <c r="AA398" s="2"/>
      <c r="AB398" s="2"/>
      <c r="AC398" s="2"/>
      <c r="AD398" s="2"/>
      <c r="AE398" s="2">
        <f ca="1">IF(Table2[[#This Row],[Gender]]="Male",1,0)</f>
        <v>0</v>
      </c>
      <c r="AF398" s="2">
        <f ca="1">IF(Table2[[#This Row],[Gender]]="Female",1,0)</f>
        <v>1</v>
      </c>
      <c r="AG398" s="2"/>
      <c r="AH398" s="2"/>
      <c r="AI398" s="3"/>
      <c r="AK398" s="1">
        <f ca="1">IF(Table2[[#This Row],[Field of Work]]="Teaching",1,0)</f>
        <v>0</v>
      </c>
      <c r="AL398" s="2">
        <f ca="1">IF(Table2[[#This Row],[Field of Work]]="Agriculture",1,0)</f>
        <v>0</v>
      </c>
      <c r="AM398" s="2">
        <f ca="1">IF(Table2[[#This Row],[Field of Work]]="IT",1,0)</f>
        <v>0</v>
      </c>
      <c r="AN398" s="2">
        <f ca="1">IF(Table2[[#This Row],[Field of Work]]="Construction",1,0)</f>
        <v>0</v>
      </c>
      <c r="AO398" s="2">
        <f ca="1">IF(Table2[[#This Row],[Field of Work]]="Health",1,0)</f>
        <v>1</v>
      </c>
      <c r="AP398" s="2">
        <f ca="1">IF(Table2[[#This Row],[Field of Work]]="General work",1,0)</f>
        <v>0</v>
      </c>
      <c r="AQ398" s="2"/>
      <c r="AR398" s="2"/>
      <c r="AS398" s="2"/>
      <c r="AT398" s="2"/>
      <c r="AU398" s="2"/>
      <c r="AV398" s="3"/>
      <c r="AW398" s="10">
        <f ca="1">IF(Table2[[#This Row],[Residence]]="East Legon",1,0)</f>
        <v>0</v>
      </c>
      <c r="AX398" s="8">
        <f ca="1">IF(Table2[[#This Row],[Residence]]="Trasaco",1,0)</f>
        <v>0</v>
      </c>
      <c r="AY398" s="2">
        <f ca="1">IF(Table2[[#This Row],[Residence]]="North Legon",1,0)</f>
        <v>0</v>
      </c>
      <c r="AZ398" s="2">
        <f ca="1">IF(Table2[[#This Row],[Residence]]="Tema",1,0)</f>
        <v>0</v>
      </c>
      <c r="BA398" s="2">
        <f ca="1">IF(Table2[[#This Row],[Residence]]="Spintex",1,0)</f>
        <v>0</v>
      </c>
      <c r="BB398" s="2">
        <f ca="1">IF(Table2[[#This Row],[Residence]]="Airport Hills",1,0)</f>
        <v>1</v>
      </c>
      <c r="BC398" s="2">
        <f ca="1">IF(Table2[[#This Row],[Residence]]="Oyarifa",1,0)</f>
        <v>0</v>
      </c>
      <c r="BD398" s="2">
        <f ca="1">IF(Table2[[#This Row],[Residence]]="Prampram",1,0)</f>
        <v>0</v>
      </c>
      <c r="BE398" s="2">
        <f ca="1">IF(Table2[[#This Row],[Residence]]="Tse-Addo",1,0)</f>
        <v>0</v>
      </c>
      <c r="BF398" s="2">
        <f ca="1">IF(Table2[[#This Row],[Residence]]="Osu",1,0)</f>
        <v>0</v>
      </c>
      <c r="BG398" s="2"/>
      <c r="BH398" s="2"/>
      <c r="BI398" s="2"/>
      <c r="BJ398" s="2"/>
      <c r="BK398" s="2"/>
      <c r="BL398" s="2"/>
      <c r="BM398" s="2"/>
      <c r="BN398" s="2"/>
      <c r="BO398" s="2"/>
      <c r="BP398" s="3"/>
      <c r="BR398" s="20">
        <f ca="1">Table2[[#This Row],[Cars Value]]/Table2[[#This Row],[Cars]]</f>
        <v>34161.837637158656</v>
      </c>
      <c r="BS398" s="3"/>
      <c r="BT398" s="1">
        <f ca="1">IF(Table2[[#This Row],[Value of Debts]]&gt;$BU$6,1,0)</f>
        <v>1</v>
      </c>
      <c r="BU398" s="2"/>
      <c r="BV398" s="2"/>
      <c r="BW398" s="3"/>
    </row>
    <row r="399" spans="1:75" x14ac:dyDescent="0.25">
      <c r="A399">
        <f t="shared" ca="1" si="119"/>
        <v>2</v>
      </c>
      <c r="B399" t="str">
        <f t="shared" ca="1" si="120"/>
        <v>Female</v>
      </c>
      <c r="C399">
        <f t="shared" ca="1" si="121"/>
        <v>28</v>
      </c>
      <c r="D399">
        <f t="shared" ca="1" si="122"/>
        <v>6</v>
      </c>
      <c r="E399" t="str">
        <f ca="1">_xll.XLOOKUP(D399,$Y$8:$Y$13,$Z$8:$Z$13)</f>
        <v>Agriculture</v>
      </c>
      <c r="F399">
        <f t="shared" ca="1" si="123"/>
        <v>1</v>
      </c>
      <c r="G399" t="str">
        <f ca="1">_xll.XLOOKUP(F399,$AA$8:$AA$12,$AB$8:$AB$12)</f>
        <v>Highschool</v>
      </c>
      <c r="H399">
        <f t="shared" ca="1" si="117"/>
        <v>0</v>
      </c>
      <c r="I399">
        <f t="shared" ca="1" si="118"/>
        <v>2</v>
      </c>
      <c r="J399">
        <f t="shared" ca="1" si="124"/>
        <v>38818</v>
      </c>
      <c r="K399">
        <f t="shared" ca="1" si="125"/>
        <v>3</v>
      </c>
      <c r="L399" t="str">
        <f ca="1">_xll.XLOOKUP(K399,$AC$8:$AC$17,$AD$8:$AD$17)</f>
        <v>North Legon</v>
      </c>
      <c r="M399">
        <f t="shared" ca="1" si="128"/>
        <v>155272</v>
      </c>
      <c r="N399" s="7">
        <f t="shared" ca="1" si="126"/>
        <v>81286.388600667691</v>
      </c>
      <c r="O399" s="7">
        <f t="shared" ca="1" si="129"/>
        <v>48734.136379634307</v>
      </c>
      <c r="P399">
        <f t="shared" ca="1" si="127"/>
        <v>23390</v>
      </c>
      <c r="Q399" s="7">
        <f t="shared" ca="1" si="130"/>
        <v>28205.802853433524</v>
      </c>
      <c r="R399">
        <f t="shared" ca="1" si="131"/>
        <v>41336.532944843784</v>
      </c>
      <c r="S399" s="7">
        <f t="shared" ca="1" si="132"/>
        <v>245342.66932447811</v>
      </c>
      <c r="T399" s="7">
        <f t="shared" ca="1" si="133"/>
        <v>132882.19145410121</v>
      </c>
      <c r="U399" s="7">
        <f t="shared" ca="1" si="134"/>
        <v>112460.4778703769</v>
      </c>
      <c r="X399" s="1"/>
      <c r="Y399" s="2"/>
      <c r="Z399" s="2"/>
      <c r="AA399" s="2"/>
      <c r="AB399" s="2"/>
      <c r="AC399" s="2"/>
      <c r="AD399" s="2"/>
      <c r="AE399" s="2">
        <f ca="1">IF(Table2[[#This Row],[Gender]]="Male",1,0)</f>
        <v>0</v>
      </c>
      <c r="AF399" s="2">
        <f ca="1">IF(Table2[[#This Row],[Gender]]="Female",1,0)</f>
        <v>1</v>
      </c>
      <c r="AG399" s="2"/>
      <c r="AH399" s="2"/>
      <c r="AI399" s="3"/>
      <c r="AK399" s="1">
        <f ca="1">IF(Table2[[#This Row],[Field of Work]]="Teaching",1,0)</f>
        <v>0</v>
      </c>
      <c r="AL399" s="2">
        <f ca="1">IF(Table2[[#This Row],[Field of Work]]="Agriculture",1,0)</f>
        <v>1</v>
      </c>
      <c r="AM399" s="2">
        <f ca="1">IF(Table2[[#This Row],[Field of Work]]="IT",1,0)</f>
        <v>0</v>
      </c>
      <c r="AN399" s="2">
        <f ca="1">IF(Table2[[#This Row],[Field of Work]]="Construction",1,0)</f>
        <v>0</v>
      </c>
      <c r="AO399" s="2">
        <f ca="1">IF(Table2[[#This Row],[Field of Work]]="Health",1,0)</f>
        <v>0</v>
      </c>
      <c r="AP399" s="2">
        <f ca="1">IF(Table2[[#This Row],[Field of Work]]="General work",1,0)</f>
        <v>0</v>
      </c>
      <c r="AQ399" s="2"/>
      <c r="AR399" s="2"/>
      <c r="AS399" s="2"/>
      <c r="AT399" s="2"/>
      <c r="AU399" s="2"/>
      <c r="AV399" s="3"/>
      <c r="AW399" s="10">
        <f ca="1">IF(Table2[[#This Row],[Residence]]="East Legon",1,0)</f>
        <v>0</v>
      </c>
      <c r="AX399" s="8">
        <f ca="1">IF(Table2[[#This Row],[Residence]]="Trasaco",1,0)</f>
        <v>0</v>
      </c>
      <c r="AY399" s="2">
        <f ca="1">IF(Table2[[#This Row],[Residence]]="North Legon",1,0)</f>
        <v>1</v>
      </c>
      <c r="AZ399" s="2">
        <f ca="1">IF(Table2[[#This Row],[Residence]]="Tema",1,0)</f>
        <v>0</v>
      </c>
      <c r="BA399" s="2">
        <f ca="1">IF(Table2[[#This Row],[Residence]]="Spintex",1,0)</f>
        <v>0</v>
      </c>
      <c r="BB399" s="2">
        <f ca="1">IF(Table2[[#This Row],[Residence]]="Airport Hills",1,0)</f>
        <v>0</v>
      </c>
      <c r="BC399" s="2">
        <f ca="1">IF(Table2[[#This Row],[Residence]]="Oyarifa",1,0)</f>
        <v>0</v>
      </c>
      <c r="BD399" s="2">
        <f ca="1">IF(Table2[[#This Row],[Residence]]="Prampram",1,0)</f>
        <v>0</v>
      </c>
      <c r="BE399" s="2">
        <f ca="1">IF(Table2[[#This Row],[Residence]]="Tse-Addo",1,0)</f>
        <v>0</v>
      </c>
      <c r="BF399" s="2">
        <f ca="1">IF(Table2[[#This Row],[Residence]]="Osu",1,0)</f>
        <v>0</v>
      </c>
      <c r="BG399" s="2"/>
      <c r="BH399" s="2"/>
      <c r="BI399" s="2"/>
      <c r="BJ399" s="2"/>
      <c r="BK399" s="2"/>
      <c r="BL399" s="2"/>
      <c r="BM399" s="2"/>
      <c r="BN399" s="2"/>
      <c r="BO399" s="2"/>
      <c r="BP399" s="3"/>
      <c r="BR399" s="20">
        <f ca="1">Table2[[#This Row],[Cars Value]]/Table2[[#This Row],[Cars]]</f>
        <v>24367.068189817153</v>
      </c>
      <c r="BS399" s="3"/>
      <c r="BT399" s="1">
        <f ca="1">IF(Table2[[#This Row],[Value of Debts]]&gt;$BU$6,1,0)</f>
        <v>1</v>
      </c>
      <c r="BU399" s="2"/>
      <c r="BV399" s="2"/>
      <c r="BW399" s="3"/>
    </row>
    <row r="400" spans="1:75" x14ac:dyDescent="0.25">
      <c r="A400">
        <f t="shared" ca="1" si="119"/>
        <v>2</v>
      </c>
      <c r="B400" t="str">
        <f t="shared" ca="1" si="120"/>
        <v>Female</v>
      </c>
      <c r="C400">
        <f t="shared" ca="1" si="121"/>
        <v>29</v>
      </c>
      <c r="D400">
        <f t="shared" ca="1" si="122"/>
        <v>1</v>
      </c>
      <c r="E400" t="str">
        <f ca="1">_xll.XLOOKUP(D400,$Y$8:$Y$13,$Z$8:$Z$13)</f>
        <v>Health</v>
      </c>
      <c r="F400">
        <f t="shared" ca="1" si="123"/>
        <v>1</v>
      </c>
      <c r="G400" t="str">
        <f ca="1">_xll.XLOOKUP(F400,$AA$8:$AA$12,$AB$8:$AB$12)</f>
        <v>Highschool</v>
      </c>
      <c r="H400">
        <f t="shared" ca="1" si="117"/>
        <v>3</v>
      </c>
      <c r="I400">
        <f t="shared" ca="1" si="118"/>
        <v>4</v>
      </c>
      <c r="J400">
        <f t="shared" ca="1" si="124"/>
        <v>80707</v>
      </c>
      <c r="K400">
        <f t="shared" ca="1" si="125"/>
        <v>1</v>
      </c>
      <c r="L400" t="str">
        <f ca="1">_xll.XLOOKUP(K400,$AC$8:$AC$17,$AD$8:$AD$17)</f>
        <v>East Legon</v>
      </c>
      <c r="M400">
        <f t="shared" ca="1" si="128"/>
        <v>242121</v>
      </c>
      <c r="N400" s="7">
        <f t="shared" ca="1" si="126"/>
        <v>237517.35082863111</v>
      </c>
      <c r="O400" s="7">
        <f t="shared" ca="1" si="129"/>
        <v>308317.94295041525</v>
      </c>
      <c r="P400">
        <f t="shared" ca="1" si="127"/>
        <v>181028</v>
      </c>
      <c r="Q400" s="7">
        <f t="shared" ca="1" si="130"/>
        <v>107335.93369569347</v>
      </c>
      <c r="R400">
        <f t="shared" ca="1" si="131"/>
        <v>118808.03343863832</v>
      </c>
      <c r="S400" s="7">
        <f t="shared" ca="1" si="132"/>
        <v>669246.97638905351</v>
      </c>
      <c r="T400" s="7">
        <f t="shared" ca="1" si="133"/>
        <v>525881.28452432458</v>
      </c>
      <c r="U400" s="7">
        <f t="shared" ca="1" si="134"/>
        <v>143365.69186472893</v>
      </c>
      <c r="X400" s="1"/>
      <c r="Y400" s="2"/>
      <c r="Z400" s="2"/>
      <c r="AA400" s="2"/>
      <c r="AB400" s="2"/>
      <c r="AC400" s="2"/>
      <c r="AD400" s="2"/>
      <c r="AE400" s="2">
        <f ca="1">IF(Table2[[#This Row],[Gender]]="Male",1,0)</f>
        <v>0</v>
      </c>
      <c r="AF400" s="2">
        <f ca="1">IF(Table2[[#This Row],[Gender]]="Female",1,0)</f>
        <v>1</v>
      </c>
      <c r="AG400" s="2"/>
      <c r="AH400" s="2"/>
      <c r="AI400" s="3"/>
      <c r="AK400" s="1">
        <f ca="1">IF(Table2[[#This Row],[Field of Work]]="Teaching",1,0)</f>
        <v>0</v>
      </c>
      <c r="AL400" s="2">
        <f ca="1">IF(Table2[[#This Row],[Field of Work]]="Agriculture",1,0)</f>
        <v>0</v>
      </c>
      <c r="AM400" s="2">
        <f ca="1">IF(Table2[[#This Row],[Field of Work]]="IT",1,0)</f>
        <v>0</v>
      </c>
      <c r="AN400" s="2">
        <f ca="1">IF(Table2[[#This Row],[Field of Work]]="Construction",1,0)</f>
        <v>0</v>
      </c>
      <c r="AO400" s="2">
        <f ca="1">IF(Table2[[#This Row],[Field of Work]]="Health",1,0)</f>
        <v>1</v>
      </c>
      <c r="AP400" s="2">
        <f ca="1">IF(Table2[[#This Row],[Field of Work]]="General work",1,0)</f>
        <v>0</v>
      </c>
      <c r="AQ400" s="2"/>
      <c r="AR400" s="2"/>
      <c r="AS400" s="2"/>
      <c r="AT400" s="2"/>
      <c r="AU400" s="2"/>
      <c r="AV400" s="3"/>
      <c r="AW400" s="10">
        <f ca="1">IF(Table2[[#This Row],[Residence]]="East Legon",1,0)</f>
        <v>1</v>
      </c>
      <c r="AX400" s="8">
        <f ca="1">IF(Table2[[#This Row],[Residence]]="Trasaco",1,0)</f>
        <v>0</v>
      </c>
      <c r="AY400" s="2">
        <f ca="1">IF(Table2[[#This Row],[Residence]]="North Legon",1,0)</f>
        <v>0</v>
      </c>
      <c r="AZ400" s="2">
        <f ca="1">IF(Table2[[#This Row],[Residence]]="Tema",1,0)</f>
        <v>0</v>
      </c>
      <c r="BA400" s="2">
        <f ca="1">IF(Table2[[#This Row],[Residence]]="Spintex",1,0)</f>
        <v>0</v>
      </c>
      <c r="BB400" s="2">
        <f ca="1">IF(Table2[[#This Row],[Residence]]="Airport Hills",1,0)</f>
        <v>0</v>
      </c>
      <c r="BC400" s="2">
        <f ca="1">IF(Table2[[#This Row],[Residence]]="Oyarifa",1,0)</f>
        <v>0</v>
      </c>
      <c r="BD400" s="2">
        <f ca="1">IF(Table2[[#This Row],[Residence]]="Prampram",1,0)</f>
        <v>0</v>
      </c>
      <c r="BE400" s="2">
        <f ca="1">IF(Table2[[#This Row],[Residence]]="Tse-Addo",1,0)</f>
        <v>0</v>
      </c>
      <c r="BF400" s="2">
        <f ca="1">IF(Table2[[#This Row],[Residence]]="Osu",1,0)</f>
        <v>0</v>
      </c>
      <c r="BG400" s="2"/>
      <c r="BH400" s="2"/>
      <c r="BI400" s="2"/>
      <c r="BJ400" s="2"/>
      <c r="BK400" s="2"/>
      <c r="BL400" s="2"/>
      <c r="BM400" s="2"/>
      <c r="BN400" s="2"/>
      <c r="BO400" s="2"/>
      <c r="BP400" s="3"/>
      <c r="BR400" s="20">
        <f ca="1">Table2[[#This Row],[Cars Value]]/Table2[[#This Row],[Cars]]</f>
        <v>77079.485737603813</v>
      </c>
      <c r="BS400" s="3"/>
      <c r="BT400" s="1">
        <f ca="1">IF(Table2[[#This Row],[Value of Debts]]&gt;$BU$6,1,0)</f>
        <v>1</v>
      </c>
      <c r="BU400" s="2"/>
      <c r="BV400" s="2"/>
      <c r="BW400" s="3"/>
    </row>
    <row r="401" spans="1:75" x14ac:dyDescent="0.25">
      <c r="A401">
        <f t="shared" ca="1" si="119"/>
        <v>2</v>
      </c>
      <c r="B401" t="str">
        <f t="shared" ca="1" si="120"/>
        <v>Female</v>
      </c>
      <c r="C401">
        <f t="shared" ca="1" si="121"/>
        <v>35</v>
      </c>
      <c r="D401">
        <f t="shared" ca="1" si="122"/>
        <v>1</v>
      </c>
      <c r="E401" t="str">
        <f ca="1">_xll.XLOOKUP(D401,$Y$8:$Y$13,$Z$8:$Z$13)</f>
        <v>Health</v>
      </c>
      <c r="F401">
        <f t="shared" ca="1" si="123"/>
        <v>4</v>
      </c>
      <c r="G401" t="str">
        <f ca="1">_xll.XLOOKUP(F401,$AA$8:$AA$12,$AB$8:$AB$12)</f>
        <v>Techical</v>
      </c>
      <c r="H401">
        <f t="shared" ca="1" si="117"/>
        <v>1</v>
      </c>
      <c r="I401">
        <f t="shared" ca="1" si="118"/>
        <v>3</v>
      </c>
      <c r="J401">
        <f t="shared" ca="1" si="124"/>
        <v>63905</v>
      </c>
      <c r="K401">
        <f t="shared" ca="1" si="125"/>
        <v>1</v>
      </c>
      <c r="L401" t="str">
        <f ca="1">_xll.XLOOKUP(K401,$AC$8:$AC$17,$AD$8:$AD$17)</f>
        <v>East Legon</v>
      </c>
      <c r="M401">
        <f t="shared" ca="1" si="128"/>
        <v>383430</v>
      </c>
      <c r="N401" s="7">
        <f t="shared" ca="1" si="126"/>
        <v>359313.78113440383</v>
      </c>
      <c r="O401" s="7">
        <f t="shared" ca="1" si="129"/>
        <v>46566.715803437182</v>
      </c>
      <c r="P401">
        <f t="shared" ca="1" si="127"/>
        <v>44186</v>
      </c>
      <c r="Q401" s="7">
        <f t="shared" ca="1" si="130"/>
        <v>88256.258286951212</v>
      </c>
      <c r="R401">
        <f t="shared" ca="1" si="131"/>
        <v>94945.315959359737</v>
      </c>
      <c r="S401" s="7">
        <f t="shared" ca="1" si="132"/>
        <v>524942.03176279692</v>
      </c>
      <c r="T401" s="7">
        <f t="shared" ca="1" si="133"/>
        <v>491756.03942135506</v>
      </c>
      <c r="U401" s="7">
        <f t="shared" ca="1" si="134"/>
        <v>33185.992341441859</v>
      </c>
      <c r="X401" s="1"/>
      <c r="Y401" s="2"/>
      <c r="Z401" s="2"/>
      <c r="AA401" s="2"/>
      <c r="AB401" s="2"/>
      <c r="AC401" s="2"/>
      <c r="AD401" s="2"/>
      <c r="AE401" s="2">
        <f ca="1">IF(Table2[[#This Row],[Gender]]="Male",1,0)</f>
        <v>0</v>
      </c>
      <c r="AF401" s="2">
        <f ca="1">IF(Table2[[#This Row],[Gender]]="Female",1,0)</f>
        <v>1</v>
      </c>
      <c r="AG401" s="2"/>
      <c r="AH401" s="2"/>
      <c r="AI401" s="3"/>
      <c r="AK401" s="1">
        <f ca="1">IF(Table2[[#This Row],[Field of Work]]="Teaching",1,0)</f>
        <v>0</v>
      </c>
      <c r="AL401" s="2">
        <f ca="1">IF(Table2[[#This Row],[Field of Work]]="Agriculture",1,0)</f>
        <v>0</v>
      </c>
      <c r="AM401" s="2">
        <f ca="1">IF(Table2[[#This Row],[Field of Work]]="IT",1,0)</f>
        <v>0</v>
      </c>
      <c r="AN401" s="2">
        <f ca="1">IF(Table2[[#This Row],[Field of Work]]="Construction",1,0)</f>
        <v>0</v>
      </c>
      <c r="AO401" s="2">
        <f ca="1">IF(Table2[[#This Row],[Field of Work]]="Health",1,0)</f>
        <v>1</v>
      </c>
      <c r="AP401" s="2">
        <f ca="1">IF(Table2[[#This Row],[Field of Work]]="General work",1,0)</f>
        <v>0</v>
      </c>
      <c r="AQ401" s="2"/>
      <c r="AR401" s="2"/>
      <c r="AS401" s="2"/>
      <c r="AT401" s="2"/>
      <c r="AU401" s="2"/>
      <c r="AV401" s="3"/>
      <c r="AW401" s="10">
        <f ca="1">IF(Table2[[#This Row],[Residence]]="East Legon",1,0)</f>
        <v>1</v>
      </c>
      <c r="AX401" s="8">
        <f ca="1">IF(Table2[[#This Row],[Residence]]="Trasaco",1,0)</f>
        <v>0</v>
      </c>
      <c r="AY401" s="2">
        <f ca="1">IF(Table2[[#This Row],[Residence]]="North Legon",1,0)</f>
        <v>0</v>
      </c>
      <c r="AZ401" s="2">
        <f ca="1">IF(Table2[[#This Row],[Residence]]="Tema",1,0)</f>
        <v>0</v>
      </c>
      <c r="BA401" s="2">
        <f ca="1">IF(Table2[[#This Row],[Residence]]="Spintex",1,0)</f>
        <v>0</v>
      </c>
      <c r="BB401" s="2">
        <f ca="1">IF(Table2[[#This Row],[Residence]]="Airport Hills",1,0)</f>
        <v>0</v>
      </c>
      <c r="BC401" s="2">
        <f ca="1">IF(Table2[[#This Row],[Residence]]="Oyarifa",1,0)</f>
        <v>0</v>
      </c>
      <c r="BD401" s="2">
        <f ca="1">IF(Table2[[#This Row],[Residence]]="Prampram",1,0)</f>
        <v>0</v>
      </c>
      <c r="BE401" s="2">
        <f ca="1">IF(Table2[[#This Row],[Residence]]="Tse-Addo",1,0)</f>
        <v>0</v>
      </c>
      <c r="BF401" s="2">
        <f ca="1">IF(Table2[[#This Row],[Residence]]="Osu",1,0)</f>
        <v>0</v>
      </c>
      <c r="BG401" s="2"/>
      <c r="BH401" s="2"/>
      <c r="BI401" s="2"/>
      <c r="BJ401" s="2"/>
      <c r="BK401" s="2"/>
      <c r="BL401" s="2"/>
      <c r="BM401" s="2"/>
      <c r="BN401" s="2"/>
      <c r="BO401" s="2"/>
      <c r="BP401" s="3"/>
      <c r="BR401" s="20">
        <f ca="1">Table2[[#This Row],[Cars Value]]/Table2[[#This Row],[Cars]]</f>
        <v>15522.238601145727</v>
      </c>
      <c r="BS401" s="3"/>
      <c r="BT401" s="1">
        <f ca="1">IF(Table2[[#This Row],[Value of Debts]]&gt;$BU$6,1,0)</f>
        <v>1</v>
      </c>
      <c r="BU401" s="2"/>
      <c r="BV401" s="2"/>
      <c r="BW401" s="3"/>
    </row>
    <row r="402" spans="1:75" x14ac:dyDescent="0.25">
      <c r="A402">
        <f t="shared" ca="1" si="119"/>
        <v>1</v>
      </c>
      <c r="B402" t="str">
        <f t="shared" ca="1" si="120"/>
        <v>Male</v>
      </c>
      <c r="C402">
        <f t="shared" ca="1" si="121"/>
        <v>35</v>
      </c>
      <c r="D402">
        <f t="shared" ca="1" si="122"/>
        <v>2</v>
      </c>
      <c r="E402" t="str">
        <f ca="1">_xll.XLOOKUP(D402,$Y$8:$Y$13,$Z$8:$Z$13)</f>
        <v>Construction</v>
      </c>
      <c r="F402">
        <f t="shared" ca="1" si="123"/>
        <v>2</v>
      </c>
      <c r="G402" t="str">
        <f ca="1">_xll.XLOOKUP(F402,$AA$8:$AA$12,$AB$8:$AB$12)</f>
        <v>College</v>
      </c>
      <c r="H402">
        <f t="shared" ca="1" si="117"/>
        <v>4</v>
      </c>
      <c r="I402">
        <f t="shared" ca="1" si="118"/>
        <v>4</v>
      </c>
      <c r="J402">
        <f t="shared" ca="1" si="124"/>
        <v>61436</v>
      </c>
      <c r="K402">
        <f t="shared" ca="1" si="125"/>
        <v>10</v>
      </c>
      <c r="L402" t="str">
        <f ca="1">_xll.XLOOKUP(K402,$AC$8:$AC$17,$AD$8:$AD$17)</f>
        <v>Osu</v>
      </c>
      <c r="M402">
        <f t="shared" ca="1" si="128"/>
        <v>245744</v>
      </c>
      <c r="N402" s="7">
        <f t="shared" ca="1" si="126"/>
        <v>6205.1178449875852</v>
      </c>
      <c r="O402" s="7">
        <f t="shared" ca="1" si="129"/>
        <v>149865.98711860206</v>
      </c>
      <c r="P402">
        <f t="shared" ca="1" si="127"/>
        <v>139620</v>
      </c>
      <c r="Q402" s="7">
        <f t="shared" ca="1" si="130"/>
        <v>86355.0895324265</v>
      </c>
      <c r="R402">
        <f t="shared" ca="1" si="131"/>
        <v>17531.669024815405</v>
      </c>
      <c r="S402" s="7">
        <f t="shared" ca="1" si="132"/>
        <v>413141.65614341747</v>
      </c>
      <c r="T402" s="7">
        <f t="shared" ca="1" si="133"/>
        <v>232180.20737741407</v>
      </c>
      <c r="U402" s="7">
        <f t="shared" ca="1" si="134"/>
        <v>180961.44876600339</v>
      </c>
      <c r="X402" s="1"/>
      <c r="Y402" s="2"/>
      <c r="Z402" s="2"/>
      <c r="AA402" s="2"/>
      <c r="AB402" s="2"/>
      <c r="AC402" s="2"/>
      <c r="AD402" s="2"/>
      <c r="AE402" s="2">
        <f ca="1">IF(Table2[[#This Row],[Gender]]="Male",1,0)</f>
        <v>1</v>
      </c>
      <c r="AF402" s="2">
        <f ca="1">IF(Table2[[#This Row],[Gender]]="Female",1,0)</f>
        <v>0</v>
      </c>
      <c r="AG402" s="2"/>
      <c r="AH402" s="2"/>
      <c r="AI402" s="3"/>
      <c r="AK402" s="1">
        <f ca="1">IF(Table2[[#This Row],[Field of Work]]="Teaching",1,0)</f>
        <v>0</v>
      </c>
      <c r="AL402" s="2">
        <f ca="1">IF(Table2[[#This Row],[Field of Work]]="Agriculture",1,0)</f>
        <v>0</v>
      </c>
      <c r="AM402" s="2">
        <f ca="1">IF(Table2[[#This Row],[Field of Work]]="IT",1,0)</f>
        <v>0</v>
      </c>
      <c r="AN402" s="2">
        <f ca="1">IF(Table2[[#This Row],[Field of Work]]="Construction",1,0)</f>
        <v>1</v>
      </c>
      <c r="AO402" s="2">
        <f ca="1">IF(Table2[[#This Row],[Field of Work]]="Health",1,0)</f>
        <v>0</v>
      </c>
      <c r="AP402" s="2">
        <f ca="1">IF(Table2[[#This Row],[Field of Work]]="General work",1,0)</f>
        <v>0</v>
      </c>
      <c r="AQ402" s="2"/>
      <c r="AR402" s="2"/>
      <c r="AS402" s="2"/>
      <c r="AT402" s="2"/>
      <c r="AU402" s="2"/>
      <c r="AV402" s="3"/>
      <c r="AW402" s="10">
        <f ca="1">IF(Table2[[#This Row],[Residence]]="East Legon",1,0)</f>
        <v>0</v>
      </c>
      <c r="AX402" s="8">
        <f ca="1">IF(Table2[[#This Row],[Residence]]="Trasaco",1,0)</f>
        <v>0</v>
      </c>
      <c r="AY402" s="2">
        <f ca="1">IF(Table2[[#This Row],[Residence]]="North Legon",1,0)</f>
        <v>0</v>
      </c>
      <c r="AZ402" s="2">
        <f ca="1">IF(Table2[[#This Row],[Residence]]="Tema",1,0)</f>
        <v>0</v>
      </c>
      <c r="BA402" s="2">
        <f ca="1">IF(Table2[[#This Row],[Residence]]="Spintex",1,0)</f>
        <v>0</v>
      </c>
      <c r="BB402" s="2">
        <f ca="1">IF(Table2[[#This Row],[Residence]]="Airport Hills",1,0)</f>
        <v>0</v>
      </c>
      <c r="BC402" s="2">
        <f ca="1">IF(Table2[[#This Row],[Residence]]="Oyarifa",1,0)</f>
        <v>0</v>
      </c>
      <c r="BD402" s="2">
        <f ca="1">IF(Table2[[#This Row],[Residence]]="Prampram",1,0)</f>
        <v>0</v>
      </c>
      <c r="BE402" s="2">
        <f ca="1">IF(Table2[[#This Row],[Residence]]="Tse-Addo",1,0)</f>
        <v>0</v>
      </c>
      <c r="BF402" s="2">
        <f ca="1">IF(Table2[[#This Row],[Residence]]="Osu",1,0)</f>
        <v>1</v>
      </c>
      <c r="BG402" s="2"/>
      <c r="BH402" s="2"/>
      <c r="BI402" s="2"/>
      <c r="BJ402" s="2"/>
      <c r="BK402" s="2"/>
      <c r="BL402" s="2"/>
      <c r="BM402" s="2"/>
      <c r="BN402" s="2"/>
      <c r="BO402" s="2"/>
      <c r="BP402" s="3"/>
      <c r="BR402" s="20">
        <f ca="1">Table2[[#This Row],[Cars Value]]/Table2[[#This Row],[Cars]]</f>
        <v>37466.496779650515</v>
      </c>
      <c r="BS402" s="3"/>
      <c r="BT402" s="1">
        <f ca="1">IF(Table2[[#This Row],[Value of Debts]]&gt;$BU$6,1,0)</f>
        <v>1</v>
      </c>
      <c r="BU402" s="2"/>
      <c r="BV402" s="2"/>
      <c r="BW402" s="3"/>
    </row>
    <row r="403" spans="1:75" x14ac:dyDescent="0.25">
      <c r="A403">
        <f t="shared" ca="1" si="119"/>
        <v>2</v>
      </c>
      <c r="B403" t="str">
        <f t="shared" ca="1" si="120"/>
        <v>Female</v>
      </c>
      <c r="C403">
        <f t="shared" ca="1" si="121"/>
        <v>38</v>
      </c>
      <c r="D403">
        <f t="shared" ca="1" si="122"/>
        <v>3</v>
      </c>
      <c r="E403" t="str">
        <f ca="1">_xll.XLOOKUP(D403,$Y$8:$Y$13,$Z$8:$Z$13)</f>
        <v>Teaching</v>
      </c>
      <c r="F403">
        <f t="shared" ca="1" si="123"/>
        <v>3</v>
      </c>
      <c r="G403" t="str">
        <f ca="1">_xll.XLOOKUP(F403,$AA$8:$AA$12,$AB$8:$AB$12)</f>
        <v>University</v>
      </c>
      <c r="H403">
        <f t="shared" ca="1" si="117"/>
        <v>0</v>
      </c>
      <c r="I403">
        <f t="shared" ca="1" si="118"/>
        <v>1</v>
      </c>
      <c r="J403">
        <f t="shared" ca="1" si="124"/>
        <v>76281</v>
      </c>
      <c r="K403">
        <f t="shared" ca="1" si="125"/>
        <v>6</v>
      </c>
      <c r="L403" t="str">
        <f ca="1">_xll.XLOOKUP(K403,$AC$8:$AC$17,$AD$8:$AD$17)</f>
        <v>Tse-Addo</v>
      </c>
      <c r="M403">
        <f t="shared" ca="1" si="128"/>
        <v>305124</v>
      </c>
      <c r="N403" s="7">
        <f t="shared" ca="1" si="126"/>
        <v>150314.2349248332</v>
      </c>
      <c r="O403" s="7">
        <f t="shared" ca="1" si="129"/>
        <v>37842.494421495248</v>
      </c>
      <c r="P403">
        <f t="shared" ca="1" si="127"/>
        <v>32999</v>
      </c>
      <c r="Q403" s="7">
        <f t="shared" ca="1" si="130"/>
        <v>145715.43843581356</v>
      </c>
      <c r="R403">
        <f t="shared" ca="1" si="131"/>
        <v>72440.575322900811</v>
      </c>
      <c r="S403" s="7">
        <f t="shared" ca="1" si="132"/>
        <v>415407.06974439602</v>
      </c>
      <c r="T403" s="7">
        <f t="shared" ca="1" si="133"/>
        <v>329028.67336064676</v>
      </c>
      <c r="U403" s="7">
        <f t="shared" ca="1" si="134"/>
        <v>86378.396383749263</v>
      </c>
      <c r="X403" s="1"/>
      <c r="Y403" s="2"/>
      <c r="Z403" s="2"/>
      <c r="AA403" s="2"/>
      <c r="AB403" s="2"/>
      <c r="AC403" s="2"/>
      <c r="AD403" s="2"/>
      <c r="AE403" s="2">
        <f ca="1">IF(Table2[[#This Row],[Gender]]="Male",1,0)</f>
        <v>0</v>
      </c>
      <c r="AF403" s="2">
        <f ca="1">IF(Table2[[#This Row],[Gender]]="Female",1,0)</f>
        <v>1</v>
      </c>
      <c r="AG403" s="2"/>
      <c r="AH403" s="2"/>
      <c r="AI403" s="3"/>
      <c r="AK403" s="1">
        <f ca="1">IF(Table2[[#This Row],[Field of Work]]="Teaching",1,0)</f>
        <v>1</v>
      </c>
      <c r="AL403" s="2">
        <f ca="1">IF(Table2[[#This Row],[Field of Work]]="Agriculture",1,0)</f>
        <v>0</v>
      </c>
      <c r="AM403" s="2">
        <f ca="1">IF(Table2[[#This Row],[Field of Work]]="IT",1,0)</f>
        <v>0</v>
      </c>
      <c r="AN403" s="2">
        <f ca="1">IF(Table2[[#This Row],[Field of Work]]="Construction",1,0)</f>
        <v>0</v>
      </c>
      <c r="AO403" s="2">
        <f ca="1">IF(Table2[[#This Row],[Field of Work]]="Health",1,0)</f>
        <v>0</v>
      </c>
      <c r="AP403" s="2">
        <f ca="1">IF(Table2[[#This Row],[Field of Work]]="General work",1,0)</f>
        <v>0</v>
      </c>
      <c r="AQ403" s="2"/>
      <c r="AR403" s="2"/>
      <c r="AS403" s="2"/>
      <c r="AT403" s="2"/>
      <c r="AU403" s="2"/>
      <c r="AV403" s="3"/>
      <c r="AW403" s="10">
        <f ca="1">IF(Table2[[#This Row],[Residence]]="East Legon",1,0)</f>
        <v>0</v>
      </c>
      <c r="AX403" s="8">
        <f ca="1">IF(Table2[[#This Row],[Residence]]="Trasaco",1,0)</f>
        <v>0</v>
      </c>
      <c r="AY403" s="2">
        <f ca="1">IF(Table2[[#This Row],[Residence]]="North Legon",1,0)</f>
        <v>0</v>
      </c>
      <c r="AZ403" s="2">
        <f ca="1">IF(Table2[[#This Row],[Residence]]="Tema",1,0)</f>
        <v>0</v>
      </c>
      <c r="BA403" s="2">
        <f ca="1">IF(Table2[[#This Row],[Residence]]="Spintex",1,0)</f>
        <v>0</v>
      </c>
      <c r="BB403" s="2">
        <f ca="1">IF(Table2[[#This Row],[Residence]]="Airport Hills",1,0)</f>
        <v>0</v>
      </c>
      <c r="BC403" s="2">
        <f ca="1">IF(Table2[[#This Row],[Residence]]="Oyarifa",1,0)</f>
        <v>0</v>
      </c>
      <c r="BD403" s="2">
        <f ca="1">IF(Table2[[#This Row],[Residence]]="Prampram",1,0)</f>
        <v>0</v>
      </c>
      <c r="BE403" s="2">
        <f ca="1">IF(Table2[[#This Row],[Residence]]="Tse-Addo",1,0)</f>
        <v>1</v>
      </c>
      <c r="BF403" s="2">
        <f ca="1">IF(Table2[[#This Row],[Residence]]="Osu",1,0)</f>
        <v>0</v>
      </c>
      <c r="BG403" s="2"/>
      <c r="BH403" s="2"/>
      <c r="BI403" s="2"/>
      <c r="BJ403" s="2"/>
      <c r="BK403" s="2"/>
      <c r="BL403" s="2"/>
      <c r="BM403" s="2"/>
      <c r="BN403" s="2"/>
      <c r="BO403" s="2"/>
      <c r="BP403" s="3"/>
      <c r="BR403" s="20">
        <f ca="1">Table2[[#This Row],[Cars Value]]/Table2[[#This Row],[Cars]]</f>
        <v>37842.494421495248</v>
      </c>
      <c r="BS403" s="3"/>
      <c r="BT403" s="1">
        <f ca="1">IF(Table2[[#This Row],[Value of Debts]]&gt;$BU$6,1,0)</f>
        <v>1</v>
      </c>
      <c r="BU403" s="2"/>
      <c r="BV403" s="2"/>
      <c r="BW403" s="3"/>
    </row>
    <row r="404" spans="1:75" x14ac:dyDescent="0.25">
      <c r="A404">
        <f t="shared" ca="1" si="119"/>
        <v>2</v>
      </c>
      <c r="B404" t="str">
        <f t="shared" ca="1" si="120"/>
        <v>Female</v>
      </c>
      <c r="C404">
        <f t="shared" ca="1" si="121"/>
        <v>47</v>
      </c>
      <c r="D404">
        <f t="shared" ca="1" si="122"/>
        <v>1</v>
      </c>
      <c r="E404" t="str">
        <f ca="1">_xll.XLOOKUP(D404,$Y$8:$Y$13,$Z$8:$Z$13)</f>
        <v>Health</v>
      </c>
      <c r="F404">
        <f t="shared" ca="1" si="123"/>
        <v>5</v>
      </c>
      <c r="G404" t="str">
        <f ca="1">_xll.XLOOKUP(F404,$AA$8:$AA$12,$AB$8:$AB$12)</f>
        <v>Other</v>
      </c>
      <c r="H404">
        <f t="shared" ca="1" si="117"/>
        <v>2</v>
      </c>
      <c r="I404">
        <f t="shared" ca="1" si="118"/>
        <v>4</v>
      </c>
      <c r="J404">
        <f t="shared" ca="1" si="124"/>
        <v>75049</v>
      </c>
      <c r="K404">
        <f t="shared" ca="1" si="125"/>
        <v>9</v>
      </c>
      <c r="L404" t="str">
        <f ca="1">_xll.XLOOKUP(K404,$AC$8:$AC$17,$AD$8:$AD$17)</f>
        <v>Prampram</v>
      </c>
      <c r="M404">
        <f t="shared" ca="1" si="128"/>
        <v>375245</v>
      </c>
      <c r="N404" s="7">
        <f t="shared" ca="1" si="126"/>
        <v>106499.36931826183</v>
      </c>
      <c r="O404" s="7">
        <f t="shared" ca="1" si="129"/>
        <v>220530.07220382732</v>
      </c>
      <c r="P404">
        <f t="shared" ca="1" si="127"/>
        <v>31455</v>
      </c>
      <c r="Q404" s="7">
        <f t="shared" ca="1" si="130"/>
        <v>141894.6333821679</v>
      </c>
      <c r="R404">
        <f t="shared" ca="1" si="131"/>
        <v>16194.905830065431</v>
      </c>
      <c r="S404" s="7">
        <f t="shared" ca="1" si="132"/>
        <v>611969.97803389281</v>
      </c>
      <c r="T404" s="7">
        <f t="shared" ca="1" si="133"/>
        <v>279849.00270042976</v>
      </c>
      <c r="U404" s="7">
        <f t="shared" ca="1" si="134"/>
        <v>332120.97533346305</v>
      </c>
      <c r="X404" s="1"/>
      <c r="Y404" s="2"/>
      <c r="Z404" s="2"/>
      <c r="AA404" s="2"/>
      <c r="AB404" s="2"/>
      <c r="AC404" s="2"/>
      <c r="AD404" s="2"/>
      <c r="AE404" s="2">
        <f ca="1">IF(Table2[[#This Row],[Gender]]="Male",1,0)</f>
        <v>0</v>
      </c>
      <c r="AF404" s="2">
        <f ca="1">IF(Table2[[#This Row],[Gender]]="Female",1,0)</f>
        <v>1</v>
      </c>
      <c r="AG404" s="2"/>
      <c r="AH404" s="2"/>
      <c r="AI404" s="3"/>
      <c r="AK404" s="1">
        <f ca="1">IF(Table2[[#This Row],[Field of Work]]="Teaching",1,0)</f>
        <v>0</v>
      </c>
      <c r="AL404" s="2">
        <f ca="1">IF(Table2[[#This Row],[Field of Work]]="Agriculture",1,0)</f>
        <v>0</v>
      </c>
      <c r="AM404" s="2">
        <f ca="1">IF(Table2[[#This Row],[Field of Work]]="IT",1,0)</f>
        <v>0</v>
      </c>
      <c r="AN404" s="2">
        <f ca="1">IF(Table2[[#This Row],[Field of Work]]="Construction",1,0)</f>
        <v>0</v>
      </c>
      <c r="AO404" s="2">
        <f ca="1">IF(Table2[[#This Row],[Field of Work]]="Health",1,0)</f>
        <v>1</v>
      </c>
      <c r="AP404" s="2">
        <f ca="1">IF(Table2[[#This Row],[Field of Work]]="General work",1,0)</f>
        <v>0</v>
      </c>
      <c r="AQ404" s="2"/>
      <c r="AR404" s="2"/>
      <c r="AS404" s="2"/>
      <c r="AT404" s="2"/>
      <c r="AU404" s="2"/>
      <c r="AV404" s="3"/>
      <c r="AW404" s="10">
        <f ca="1">IF(Table2[[#This Row],[Residence]]="East Legon",1,0)</f>
        <v>0</v>
      </c>
      <c r="AX404" s="8">
        <f ca="1">IF(Table2[[#This Row],[Residence]]="Trasaco",1,0)</f>
        <v>0</v>
      </c>
      <c r="AY404" s="2">
        <f ca="1">IF(Table2[[#This Row],[Residence]]="North Legon",1,0)</f>
        <v>0</v>
      </c>
      <c r="AZ404" s="2">
        <f ca="1">IF(Table2[[#This Row],[Residence]]="Tema",1,0)</f>
        <v>0</v>
      </c>
      <c r="BA404" s="2">
        <f ca="1">IF(Table2[[#This Row],[Residence]]="Spintex",1,0)</f>
        <v>0</v>
      </c>
      <c r="BB404" s="2">
        <f ca="1">IF(Table2[[#This Row],[Residence]]="Airport Hills",1,0)</f>
        <v>0</v>
      </c>
      <c r="BC404" s="2">
        <f ca="1">IF(Table2[[#This Row],[Residence]]="Oyarifa",1,0)</f>
        <v>0</v>
      </c>
      <c r="BD404" s="2">
        <f ca="1">IF(Table2[[#This Row],[Residence]]="Prampram",1,0)</f>
        <v>1</v>
      </c>
      <c r="BE404" s="2">
        <f ca="1">IF(Table2[[#This Row],[Residence]]="Tse-Addo",1,0)</f>
        <v>0</v>
      </c>
      <c r="BF404" s="2">
        <f ca="1">IF(Table2[[#This Row],[Residence]]="Osu",1,0)</f>
        <v>0</v>
      </c>
      <c r="BG404" s="2"/>
      <c r="BH404" s="2"/>
      <c r="BI404" s="2"/>
      <c r="BJ404" s="2"/>
      <c r="BK404" s="2"/>
      <c r="BL404" s="2"/>
      <c r="BM404" s="2"/>
      <c r="BN404" s="2"/>
      <c r="BO404" s="2"/>
      <c r="BP404" s="3"/>
      <c r="BR404" s="20">
        <f ca="1">Table2[[#This Row],[Cars Value]]/Table2[[#This Row],[Cars]]</f>
        <v>55132.518050956831</v>
      </c>
      <c r="BS404" s="3"/>
      <c r="BT404" s="1">
        <f ca="1">IF(Table2[[#This Row],[Value of Debts]]&gt;$BU$6,1,0)</f>
        <v>1</v>
      </c>
      <c r="BU404" s="2"/>
      <c r="BV404" s="2"/>
      <c r="BW404" s="3"/>
    </row>
    <row r="405" spans="1:75" x14ac:dyDescent="0.25">
      <c r="A405">
        <f t="shared" ca="1" si="119"/>
        <v>1</v>
      </c>
      <c r="B405" t="str">
        <f t="shared" ca="1" si="120"/>
        <v>Male</v>
      </c>
      <c r="C405">
        <f t="shared" ca="1" si="121"/>
        <v>48</v>
      </c>
      <c r="D405">
        <f t="shared" ca="1" si="122"/>
        <v>4</v>
      </c>
      <c r="E405" t="str">
        <f ca="1">_xll.XLOOKUP(D405,$Y$8:$Y$13,$Z$8:$Z$13)</f>
        <v>IT</v>
      </c>
      <c r="F405">
        <f t="shared" ca="1" si="123"/>
        <v>1</v>
      </c>
      <c r="G405" t="str">
        <f ca="1">_xll.XLOOKUP(F405,$AA$8:$AA$12,$AB$8:$AB$12)</f>
        <v>Highschool</v>
      </c>
      <c r="H405">
        <f t="shared" ca="1" si="117"/>
        <v>1</v>
      </c>
      <c r="I405">
        <f t="shared" ca="1" si="118"/>
        <v>2</v>
      </c>
      <c r="J405">
        <f t="shared" ca="1" si="124"/>
        <v>39460</v>
      </c>
      <c r="K405">
        <f t="shared" ca="1" si="125"/>
        <v>8</v>
      </c>
      <c r="L405" t="str">
        <f ca="1">_xll.XLOOKUP(K405,$AC$8:$AC$17,$AD$8:$AD$17)</f>
        <v>Oyarifa</v>
      </c>
      <c r="M405">
        <f t="shared" ca="1" si="128"/>
        <v>118380</v>
      </c>
      <c r="N405" s="7">
        <f t="shared" ca="1" si="126"/>
        <v>94342.636273521348</v>
      </c>
      <c r="O405" s="7">
        <f t="shared" ca="1" si="129"/>
        <v>3120.3410342875818</v>
      </c>
      <c r="P405">
        <f t="shared" ca="1" si="127"/>
        <v>968</v>
      </c>
      <c r="Q405" s="7">
        <f t="shared" ca="1" si="130"/>
        <v>24457.583416780253</v>
      </c>
      <c r="R405">
        <f t="shared" ca="1" si="131"/>
        <v>14751.974664028279</v>
      </c>
      <c r="S405" s="7">
        <f t="shared" ca="1" si="132"/>
        <v>136252.31569831586</v>
      </c>
      <c r="T405" s="7">
        <f t="shared" ca="1" si="133"/>
        <v>119768.2196903016</v>
      </c>
      <c r="U405" s="7">
        <f t="shared" ca="1" si="134"/>
        <v>16484.096008014254</v>
      </c>
      <c r="X405" s="1"/>
      <c r="Y405" s="2"/>
      <c r="Z405" s="2"/>
      <c r="AA405" s="2"/>
      <c r="AB405" s="2"/>
      <c r="AC405" s="2"/>
      <c r="AD405" s="2"/>
      <c r="AE405" s="2">
        <f ca="1">IF(Table2[[#This Row],[Gender]]="Male",1,0)</f>
        <v>1</v>
      </c>
      <c r="AF405" s="2">
        <f ca="1">IF(Table2[[#This Row],[Gender]]="Female",1,0)</f>
        <v>0</v>
      </c>
      <c r="AG405" s="2"/>
      <c r="AH405" s="2"/>
      <c r="AI405" s="3"/>
      <c r="AK405" s="1">
        <f ca="1">IF(Table2[[#This Row],[Field of Work]]="Teaching",1,0)</f>
        <v>0</v>
      </c>
      <c r="AL405" s="2">
        <f ca="1">IF(Table2[[#This Row],[Field of Work]]="Agriculture",1,0)</f>
        <v>0</v>
      </c>
      <c r="AM405" s="2">
        <f ca="1">IF(Table2[[#This Row],[Field of Work]]="IT",1,0)</f>
        <v>1</v>
      </c>
      <c r="AN405" s="2">
        <f ca="1">IF(Table2[[#This Row],[Field of Work]]="Construction",1,0)</f>
        <v>0</v>
      </c>
      <c r="AO405" s="2">
        <f ca="1">IF(Table2[[#This Row],[Field of Work]]="Health",1,0)</f>
        <v>0</v>
      </c>
      <c r="AP405" s="2">
        <f ca="1">IF(Table2[[#This Row],[Field of Work]]="General work",1,0)</f>
        <v>0</v>
      </c>
      <c r="AQ405" s="2"/>
      <c r="AR405" s="2"/>
      <c r="AS405" s="2"/>
      <c r="AT405" s="2"/>
      <c r="AU405" s="2"/>
      <c r="AV405" s="3"/>
      <c r="AW405" s="10">
        <f ca="1">IF(Table2[[#This Row],[Residence]]="East Legon",1,0)</f>
        <v>0</v>
      </c>
      <c r="AX405" s="8">
        <f ca="1">IF(Table2[[#This Row],[Residence]]="Trasaco",1,0)</f>
        <v>0</v>
      </c>
      <c r="AY405" s="2">
        <f ca="1">IF(Table2[[#This Row],[Residence]]="North Legon",1,0)</f>
        <v>0</v>
      </c>
      <c r="AZ405" s="2">
        <f ca="1">IF(Table2[[#This Row],[Residence]]="Tema",1,0)</f>
        <v>0</v>
      </c>
      <c r="BA405" s="2">
        <f ca="1">IF(Table2[[#This Row],[Residence]]="Spintex",1,0)</f>
        <v>0</v>
      </c>
      <c r="BB405" s="2">
        <f ca="1">IF(Table2[[#This Row],[Residence]]="Airport Hills",1,0)</f>
        <v>0</v>
      </c>
      <c r="BC405" s="2">
        <f ca="1">IF(Table2[[#This Row],[Residence]]="Oyarifa",1,0)</f>
        <v>1</v>
      </c>
      <c r="BD405" s="2">
        <f ca="1">IF(Table2[[#This Row],[Residence]]="Prampram",1,0)</f>
        <v>0</v>
      </c>
      <c r="BE405" s="2">
        <f ca="1">IF(Table2[[#This Row],[Residence]]="Tse-Addo",1,0)</f>
        <v>0</v>
      </c>
      <c r="BF405" s="2">
        <f ca="1">IF(Table2[[#This Row],[Residence]]="Osu",1,0)</f>
        <v>0</v>
      </c>
      <c r="BG405" s="2"/>
      <c r="BH405" s="2"/>
      <c r="BI405" s="2"/>
      <c r="BJ405" s="2"/>
      <c r="BK405" s="2"/>
      <c r="BL405" s="2"/>
      <c r="BM405" s="2"/>
      <c r="BN405" s="2"/>
      <c r="BO405" s="2"/>
      <c r="BP405" s="3"/>
      <c r="BR405" s="20">
        <f ca="1">Table2[[#This Row],[Cars Value]]/Table2[[#This Row],[Cars]]</f>
        <v>1560.1705171437909</v>
      </c>
      <c r="BS405" s="3"/>
      <c r="BT405" s="1">
        <f ca="1">IF(Table2[[#This Row],[Value of Debts]]&gt;$BU$6,1,0)</f>
        <v>1</v>
      </c>
      <c r="BU405" s="2"/>
      <c r="BV405" s="2"/>
      <c r="BW405" s="3"/>
    </row>
    <row r="406" spans="1:75" x14ac:dyDescent="0.25">
      <c r="A406">
        <f t="shared" ca="1" si="119"/>
        <v>1</v>
      </c>
      <c r="B406" t="str">
        <f t="shared" ca="1" si="120"/>
        <v>Male</v>
      </c>
      <c r="C406">
        <f t="shared" ca="1" si="121"/>
        <v>37</v>
      </c>
      <c r="D406">
        <f t="shared" ca="1" si="122"/>
        <v>3</v>
      </c>
      <c r="E406" t="str">
        <f ca="1">_xll.XLOOKUP(D406,$Y$8:$Y$13,$Z$8:$Z$13)</f>
        <v>Teaching</v>
      </c>
      <c r="F406">
        <f t="shared" ca="1" si="123"/>
        <v>5</v>
      </c>
      <c r="G406" t="str">
        <f ca="1">_xll.XLOOKUP(F406,$AA$8:$AA$12,$AB$8:$AB$12)</f>
        <v>Other</v>
      </c>
      <c r="H406">
        <f t="shared" ca="1" si="117"/>
        <v>2</v>
      </c>
      <c r="I406">
        <f t="shared" ca="1" si="118"/>
        <v>4</v>
      </c>
      <c r="J406">
        <f t="shared" ca="1" si="124"/>
        <v>42841</v>
      </c>
      <c r="K406">
        <f t="shared" ca="1" si="125"/>
        <v>9</v>
      </c>
      <c r="L406" t="str">
        <f ca="1">_xll.XLOOKUP(K406,$AC$8:$AC$17,$AD$8:$AD$17)</f>
        <v>Prampram</v>
      </c>
      <c r="M406">
        <f t="shared" ca="1" si="128"/>
        <v>171364</v>
      </c>
      <c r="N406" s="7">
        <f t="shared" ca="1" si="126"/>
        <v>8208.2644880652442</v>
      </c>
      <c r="O406" s="7">
        <f t="shared" ca="1" si="129"/>
        <v>155303.36392527435</v>
      </c>
      <c r="P406">
        <f t="shared" ca="1" si="127"/>
        <v>72368</v>
      </c>
      <c r="Q406" s="7">
        <f t="shared" ca="1" si="130"/>
        <v>7793.4632610694007</v>
      </c>
      <c r="R406">
        <f t="shared" ca="1" si="131"/>
        <v>14487.47309149248</v>
      </c>
      <c r="S406" s="7">
        <f t="shared" ca="1" si="132"/>
        <v>341154.83701676683</v>
      </c>
      <c r="T406" s="7">
        <f t="shared" ca="1" si="133"/>
        <v>88369.727749134632</v>
      </c>
      <c r="U406" s="7">
        <f t="shared" ca="1" si="134"/>
        <v>252785.10926763219</v>
      </c>
      <c r="X406" s="1"/>
      <c r="Y406" s="2"/>
      <c r="Z406" s="2"/>
      <c r="AA406" s="2"/>
      <c r="AB406" s="2"/>
      <c r="AC406" s="2"/>
      <c r="AD406" s="2"/>
      <c r="AE406" s="2">
        <f ca="1">IF(Table2[[#This Row],[Gender]]="Male",1,0)</f>
        <v>1</v>
      </c>
      <c r="AF406" s="2">
        <f ca="1">IF(Table2[[#This Row],[Gender]]="Female",1,0)</f>
        <v>0</v>
      </c>
      <c r="AG406" s="2"/>
      <c r="AH406" s="2"/>
      <c r="AI406" s="3"/>
      <c r="AK406" s="1">
        <f ca="1">IF(Table2[[#This Row],[Field of Work]]="Teaching",1,0)</f>
        <v>1</v>
      </c>
      <c r="AL406" s="2">
        <f ca="1">IF(Table2[[#This Row],[Field of Work]]="Agriculture",1,0)</f>
        <v>0</v>
      </c>
      <c r="AM406" s="2">
        <f ca="1">IF(Table2[[#This Row],[Field of Work]]="IT",1,0)</f>
        <v>0</v>
      </c>
      <c r="AN406" s="2">
        <f ca="1">IF(Table2[[#This Row],[Field of Work]]="Construction",1,0)</f>
        <v>0</v>
      </c>
      <c r="AO406" s="2">
        <f ca="1">IF(Table2[[#This Row],[Field of Work]]="Health",1,0)</f>
        <v>0</v>
      </c>
      <c r="AP406" s="2">
        <f ca="1">IF(Table2[[#This Row],[Field of Work]]="General work",1,0)</f>
        <v>0</v>
      </c>
      <c r="AQ406" s="2"/>
      <c r="AR406" s="2"/>
      <c r="AS406" s="2"/>
      <c r="AT406" s="2"/>
      <c r="AU406" s="2"/>
      <c r="AV406" s="3"/>
      <c r="AW406" s="10">
        <f ca="1">IF(Table2[[#This Row],[Residence]]="East Legon",1,0)</f>
        <v>0</v>
      </c>
      <c r="AX406" s="8">
        <f ca="1">IF(Table2[[#This Row],[Residence]]="Trasaco",1,0)</f>
        <v>0</v>
      </c>
      <c r="AY406" s="2">
        <f ca="1">IF(Table2[[#This Row],[Residence]]="North Legon",1,0)</f>
        <v>0</v>
      </c>
      <c r="AZ406" s="2">
        <f ca="1">IF(Table2[[#This Row],[Residence]]="Tema",1,0)</f>
        <v>0</v>
      </c>
      <c r="BA406" s="2">
        <f ca="1">IF(Table2[[#This Row],[Residence]]="Spintex",1,0)</f>
        <v>0</v>
      </c>
      <c r="BB406" s="2">
        <f ca="1">IF(Table2[[#This Row],[Residence]]="Airport Hills",1,0)</f>
        <v>0</v>
      </c>
      <c r="BC406" s="2">
        <f ca="1">IF(Table2[[#This Row],[Residence]]="Oyarifa",1,0)</f>
        <v>0</v>
      </c>
      <c r="BD406" s="2">
        <f ca="1">IF(Table2[[#This Row],[Residence]]="Prampram",1,0)</f>
        <v>1</v>
      </c>
      <c r="BE406" s="2">
        <f ca="1">IF(Table2[[#This Row],[Residence]]="Tse-Addo",1,0)</f>
        <v>0</v>
      </c>
      <c r="BF406" s="2">
        <f ca="1">IF(Table2[[#This Row],[Residence]]="Osu",1,0)</f>
        <v>0</v>
      </c>
      <c r="BG406" s="2"/>
      <c r="BH406" s="2"/>
      <c r="BI406" s="2"/>
      <c r="BJ406" s="2"/>
      <c r="BK406" s="2"/>
      <c r="BL406" s="2"/>
      <c r="BM406" s="2"/>
      <c r="BN406" s="2"/>
      <c r="BO406" s="2"/>
      <c r="BP406" s="3"/>
      <c r="BR406" s="20">
        <f ca="1">Table2[[#This Row],[Cars Value]]/Table2[[#This Row],[Cars]]</f>
        <v>38825.840981318586</v>
      </c>
      <c r="BS406" s="3"/>
      <c r="BT406" s="1">
        <f ca="1">IF(Table2[[#This Row],[Value of Debts]]&gt;$BU$6,1,0)</f>
        <v>0</v>
      </c>
      <c r="BU406" s="2"/>
      <c r="BV406" s="2"/>
      <c r="BW406" s="3"/>
    </row>
    <row r="407" spans="1:75" x14ac:dyDescent="0.25">
      <c r="A407">
        <f t="shared" ca="1" si="119"/>
        <v>1</v>
      </c>
      <c r="B407" t="str">
        <f t="shared" ca="1" si="120"/>
        <v>Male</v>
      </c>
      <c r="C407">
        <f t="shared" ca="1" si="121"/>
        <v>29</v>
      </c>
      <c r="D407">
        <f t="shared" ca="1" si="122"/>
        <v>5</v>
      </c>
      <c r="E407" t="str">
        <f ca="1">_xll.XLOOKUP(D407,$Y$8:$Y$13,$Z$8:$Z$13)</f>
        <v>General work</v>
      </c>
      <c r="F407">
        <f t="shared" ca="1" si="123"/>
        <v>1</v>
      </c>
      <c r="G407" t="str">
        <f ca="1">_xll.XLOOKUP(F407,$AA$8:$AA$12,$AB$8:$AB$12)</f>
        <v>Highschool</v>
      </c>
      <c r="H407">
        <f t="shared" ca="1" si="117"/>
        <v>0</v>
      </c>
      <c r="I407">
        <f t="shared" ca="1" si="118"/>
        <v>1</v>
      </c>
      <c r="J407">
        <f t="shared" ca="1" si="124"/>
        <v>61471</v>
      </c>
      <c r="K407">
        <f t="shared" ca="1" si="125"/>
        <v>5</v>
      </c>
      <c r="L407" t="str">
        <f ca="1">_xll.XLOOKUP(K407,$AC$8:$AC$17,$AD$8:$AD$17)</f>
        <v>Airport Hills</v>
      </c>
      <c r="M407">
        <f t="shared" ca="1" si="128"/>
        <v>307355</v>
      </c>
      <c r="N407" s="7">
        <f t="shared" ca="1" si="126"/>
        <v>34293.79042201538</v>
      </c>
      <c r="O407" s="7">
        <f t="shared" ca="1" si="129"/>
        <v>51351.681940681738</v>
      </c>
      <c r="P407">
        <f t="shared" ca="1" si="127"/>
        <v>499</v>
      </c>
      <c r="Q407" s="7">
        <f t="shared" ca="1" si="130"/>
        <v>45861.499481573592</v>
      </c>
      <c r="R407">
        <f t="shared" ca="1" si="131"/>
        <v>88723.284580176609</v>
      </c>
      <c r="S407" s="7">
        <f t="shared" ca="1" si="132"/>
        <v>447429.96652085835</v>
      </c>
      <c r="T407" s="7">
        <f t="shared" ca="1" si="133"/>
        <v>80654.289903588971</v>
      </c>
      <c r="U407" s="7">
        <f t="shared" ca="1" si="134"/>
        <v>366775.6766172694</v>
      </c>
      <c r="X407" s="1"/>
      <c r="Y407" s="2"/>
      <c r="Z407" s="2"/>
      <c r="AA407" s="2"/>
      <c r="AB407" s="2"/>
      <c r="AC407" s="2"/>
      <c r="AD407" s="2"/>
      <c r="AE407" s="2">
        <f ca="1">IF(Table2[[#This Row],[Gender]]="Male",1,0)</f>
        <v>1</v>
      </c>
      <c r="AF407" s="2">
        <f ca="1">IF(Table2[[#This Row],[Gender]]="Female",1,0)</f>
        <v>0</v>
      </c>
      <c r="AG407" s="2"/>
      <c r="AH407" s="2"/>
      <c r="AI407" s="3"/>
      <c r="AK407" s="1">
        <f ca="1">IF(Table2[[#This Row],[Field of Work]]="Teaching",1,0)</f>
        <v>0</v>
      </c>
      <c r="AL407" s="2">
        <f ca="1">IF(Table2[[#This Row],[Field of Work]]="Agriculture",1,0)</f>
        <v>0</v>
      </c>
      <c r="AM407" s="2">
        <f ca="1">IF(Table2[[#This Row],[Field of Work]]="IT",1,0)</f>
        <v>0</v>
      </c>
      <c r="AN407" s="2">
        <f ca="1">IF(Table2[[#This Row],[Field of Work]]="Construction",1,0)</f>
        <v>0</v>
      </c>
      <c r="AO407" s="2">
        <f ca="1">IF(Table2[[#This Row],[Field of Work]]="Health",1,0)</f>
        <v>0</v>
      </c>
      <c r="AP407" s="2">
        <f ca="1">IF(Table2[[#This Row],[Field of Work]]="General work",1,0)</f>
        <v>1</v>
      </c>
      <c r="AQ407" s="2"/>
      <c r="AR407" s="2"/>
      <c r="AS407" s="2"/>
      <c r="AT407" s="2"/>
      <c r="AU407" s="2"/>
      <c r="AV407" s="3"/>
      <c r="AW407" s="10">
        <f ca="1">IF(Table2[[#This Row],[Residence]]="East Legon",1,0)</f>
        <v>0</v>
      </c>
      <c r="AX407" s="8">
        <f ca="1">IF(Table2[[#This Row],[Residence]]="Trasaco",1,0)</f>
        <v>0</v>
      </c>
      <c r="AY407" s="2">
        <f ca="1">IF(Table2[[#This Row],[Residence]]="North Legon",1,0)</f>
        <v>0</v>
      </c>
      <c r="AZ407" s="2">
        <f ca="1">IF(Table2[[#This Row],[Residence]]="Tema",1,0)</f>
        <v>0</v>
      </c>
      <c r="BA407" s="2">
        <f ca="1">IF(Table2[[#This Row],[Residence]]="Spintex",1,0)</f>
        <v>0</v>
      </c>
      <c r="BB407" s="2">
        <f ca="1">IF(Table2[[#This Row],[Residence]]="Airport Hills",1,0)</f>
        <v>1</v>
      </c>
      <c r="BC407" s="2">
        <f ca="1">IF(Table2[[#This Row],[Residence]]="Oyarifa",1,0)</f>
        <v>0</v>
      </c>
      <c r="BD407" s="2">
        <f ca="1">IF(Table2[[#This Row],[Residence]]="Prampram",1,0)</f>
        <v>0</v>
      </c>
      <c r="BE407" s="2">
        <f ca="1">IF(Table2[[#This Row],[Residence]]="Tse-Addo",1,0)</f>
        <v>0</v>
      </c>
      <c r="BF407" s="2">
        <f ca="1">IF(Table2[[#This Row],[Residence]]="Osu",1,0)</f>
        <v>0</v>
      </c>
      <c r="BG407" s="2"/>
      <c r="BH407" s="2"/>
      <c r="BI407" s="2"/>
      <c r="BJ407" s="2"/>
      <c r="BK407" s="2"/>
      <c r="BL407" s="2"/>
      <c r="BM407" s="2"/>
      <c r="BN407" s="2"/>
      <c r="BO407" s="2"/>
      <c r="BP407" s="3"/>
      <c r="BR407" s="20">
        <f ca="1">Table2[[#This Row],[Cars Value]]/Table2[[#This Row],[Cars]]</f>
        <v>51351.681940681738</v>
      </c>
      <c r="BS407" s="3"/>
      <c r="BT407" s="1">
        <f ca="1">IF(Table2[[#This Row],[Value of Debts]]&gt;$BU$6,1,0)</f>
        <v>0</v>
      </c>
      <c r="BU407" s="2"/>
      <c r="BV407" s="2"/>
      <c r="BW407" s="3"/>
    </row>
    <row r="408" spans="1:75" x14ac:dyDescent="0.25">
      <c r="A408">
        <f t="shared" ca="1" si="119"/>
        <v>2</v>
      </c>
      <c r="B408" t="str">
        <f t="shared" ca="1" si="120"/>
        <v>Female</v>
      </c>
      <c r="C408">
        <f t="shared" ca="1" si="121"/>
        <v>26</v>
      </c>
      <c r="D408">
        <f t="shared" ca="1" si="122"/>
        <v>1</v>
      </c>
      <c r="E408" t="str">
        <f ca="1">_xll.XLOOKUP(D408,$Y$8:$Y$13,$Z$8:$Z$13)</f>
        <v>Health</v>
      </c>
      <c r="F408">
        <f t="shared" ca="1" si="123"/>
        <v>2</v>
      </c>
      <c r="G408" t="str">
        <f ca="1">_xll.XLOOKUP(F408,$AA$8:$AA$12,$AB$8:$AB$12)</f>
        <v>College</v>
      </c>
      <c r="H408">
        <f t="shared" ref="H408:H471" ca="1" si="135">RANDBETWEEN(0,4)</f>
        <v>4</v>
      </c>
      <c r="I408">
        <f t="shared" ca="1" si="118"/>
        <v>2</v>
      </c>
      <c r="J408">
        <f t="shared" ca="1" si="124"/>
        <v>51766</v>
      </c>
      <c r="K408">
        <f t="shared" ca="1" si="125"/>
        <v>7</v>
      </c>
      <c r="L408" t="str">
        <f ca="1">_xll.XLOOKUP(K408,$AC$8:$AC$17,$AD$8:$AD$17)</f>
        <v>Tema</v>
      </c>
      <c r="M408">
        <f t="shared" ca="1" si="128"/>
        <v>155298</v>
      </c>
      <c r="N408" s="7">
        <f t="shared" ca="1" si="126"/>
        <v>112768.55518653762</v>
      </c>
      <c r="O408" s="7">
        <f t="shared" ca="1" si="129"/>
        <v>28858.898888079999</v>
      </c>
      <c r="P408">
        <f t="shared" ca="1" si="127"/>
        <v>13382</v>
      </c>
      <c r="Q408" s="7">
        <f t="shared" ca="1" si="130"/>
        <v>19037.420935856662</v>
      </c>
      <c r="R408">
        <f t="shared" ca="1" si="131"/>
        <v>52948.259865960266</v>
      </c>
      <c r="S408" s="7">
        <f t="shared" ca="1" si="132"/>
        <v>237105.15875404025</v>
      </c>
      <c r="T408" s="7">
        <f t="shared" ca="1" si="133"/>
        <v>145187.97612239429</v>
      </c>
      <c r="U408" s="7">
        <f t="shared" ca="1" si="134"/>
        <v>91917.182631645963</v>
      </c>
      <c r="X408" s="1"/>
      <c r="Y408" s="2"/>
      <c r="Z408" s="2"/>
      <c r="AA408" s="2"/>
      <c r="AB408" s="2"/>
      <c r="AC408" s="2"/>
      <c r="AD408" s="2"/>
      <c r="AE408" s="2">
        <f ca="1">IF(Table2[[#This Row],[Gender]]="Male",1,0)</f>
        <v>0</v>
      </c>
      <c r="AF408" s="2">
        <f ca="1">IF(Table2[[#This Row],[Gender]]="Female",1,0)</f>
        <v>1</v>
      </c>
      <c r="AG408" s="2"/>
      <c r="AH408" s="2"/>
      <c r="AI408" s="3"/>
      <c r="AK408" s="1">
        <f ca="1">IF(Table2[[#This Row],[Field of Work]]="Teaching",1,0)</f>
        <v>0</v>
      </c>
      <c r="AL408" s="2">
        <f ca="1">IF(Table2[[#This Row],[Field of Work]]="Agriculture",1,0)</f>
        <v>0</v>
      </c>
      <c r="AM408" s="2">
        <f ca="1">IF(Table2[[#This Row],[Field of Work]]="IT",1,0)</f>
        <v>0</v>
      </c>
      <c r="AN408" s="2">
        <f ca="1">IF(Table2[[#This Row],[Field of Work]]="Construction",1,0)</f>
        <v>0</v>
      </c>
      <c r="AO408" s="2">
        <f ca="1">IF(Table2[[#This Row],[Field of Work]]="Health",1,0)</f>
        <v>1</v>
      </c>
      <c r="AP408" s="2">
        <f ca="1">IF(Table2[[#This Row],[Field of Work]]="General work",1,0)</f>
        <v>0</v>
      </c>
      <c r="AQ408" s="2"/>
      <c r="AR408" s="2"/>
      <c r="AS408" s="2"/>
      <c r="AT408" s="2"/>
      <c r="AU408" s="2"/>
      <c r="AV408" s="3"/>
      <c r="AW408" s="10">
        <f ca="1">IF(Table2[[#This Row],[Residence]]="East Legon",1,0)</f>
        <v>0</v>
      </c>
      <c r="AX408" s="8">
        <f ca="1">IF(Table2[[#This Row],[Residence]]="Trasaco",1,0)</f>
        <v>0</v>
      </c>
      <c r="AY408" s="2">
        <f ca="1">IF(Table2[[#This Row],[Residence]]="North Legon",1,0)</f>
        <v>0</v>
      </c>
      <c r="AZ408" s="2">
        <f ca="1">IF(Table2[[#This Row],[Residence]]="Tema",1,0)</f>
        <v>1</v>
      </c>
      <c r="BA408" s="2">
        <f ca="1">IF(Table2[[#This Row],[Residence]]="Spintex",1,0)</f>
        <v>0</v>
      </c>
      <c r="BB408" s="2">
        <f ca="1">IF(Table2[[#This Row],[Residence]]="Airport Hills",1,0)</f>
        <v>0</v>
      </c>
      <c r="BC408" s="2">
        <f ca="1">IF(Table2[[#This Row],[Residence]]="Oyarifa",1,0)</f>
        <v>0</v>
      </c>
      <c r="BD408" s="2">
        <f ca="1">IF(Table2[[#This Row],[Residence]]="Prampram",1,0)</f>
        <v>0</v>
      </c>
      <c r="BE408" s="2">
        <f ca="1">IF(Table2[[#This Row],[Residence]]="Tse-Addo",1,0)</f>
        <v>0</v>
      </c>
      <c r="BF408" s="2">
        <f ca="1">IF(Table2[[#This Row],[Residence]]="Osu",1,0)</f>
        <v>0</v>
      </c>
      <c r="BG408" s="2"/>
      <c r="BH408" s="2"/>
      <c r="BI408" s="2"/>
      <c r="BJ408" s="2"/>
      <c r="BK408" s="2"/>
      <c r="BL408" s="2"/>
      <c r="BM408" s="2"/>
      <c r="BN408" s="2"/>
      <c r="BO408" s="2"/>
      <c r="BP408" s="3"/>
      <c r="BR408" s="20">
        <f ca="1">Table2[[#This Row],[Cars Value]]/Table2[[#This Row],[Cars]]</f>
        <v>14429.449444039999</v>
      </c>
      <c r="BS408" s="3"/>
      <c r="BT408" s="1">
        <f ca="1">IF(Table2[[#This Row],[Value of Debts]]&gt;$BU$6,1,0)</f>
        <v>1</v>
      </c>
      <c r="BU408" s="2"/>
      <c r="BV408" s="2"/>
      <c r="BW408" s="3"/>
    </row>
    <row r="409" spans="1:75" x14ac:dyDescent="0.25">
      <c r="A409">
        <f t="shared" ca="1" si="119"/>
        <v>1</v>
      </c>
      <c r="B409" t="str">
        <f t="shared" ca="1" si="120"/>
        <v>Male</v>
      </c>
      <c r="C409">
        <f t="shared" ca="1" si="121"/>
        <v>25</v>
      </c>
      <c r="D409">
        <f t="shared" ca="1" si="122"/>
        <v>4</v>
      </c>
      <c r="E409" t="str">
        <f ca="1">_xll.XLOOKUP(D409,$Y$8:$Y$13,$Z$8:$Z$13)</f>
        <v>IT</v>
      </c>
      <c r="F409">
        <f t="shared" ca="1" si="123"/>
        <v>5</v>
      </c>
      <c r="G409" t="str">
        <f ca="1">_xll.XLOOKUP(F409,$AA$8:$AA$12,$AB$8:$AB$12)</f>
        <v>Other</v>
      </c>
      <c r="H409">
        <f t="shared" ca="1" si="135"/>
        <v>1</v>
      </c>
      <c r="I409">
        <f t="shared" ca="1" si="118"/>
        <v>1</v>
      </c>
      <c r="J409">
        <f t="shared" ca="1" si="124"/>
        <v>66463</v>
      </c>
      <c r="K409">
        <f t="shared" ca="1" si="125"/>
        <v>10</v>
      </c>
      <c r="L409" t="str">
        <f ca="1">_xll.XLOOKUP(K409,$AC$8:$AC$17,$AD$8:$AD$17)</f>
        <v>Osu</v>
      </c>
      <c r="M409">
        <f t="shared" ca="1" si="128"/>
        <v>332315</v>
      </c>
      <c r="N409" s="7">
        <f t="shared" ca="1" si="126"/>
        <v>184195.88561340311</v>
      </c>
      <c r="O409" s="7">
        <f t="shared" ca="1" si="129"/>
        <v>23982.492210402183</v>
      </c>
      <c r="P409">
        <f t="shared" ca="1" si="127"/>
        <v>11575</v>
      </c>
      <c r="Q409" s="7">
        <f t="shared" ca="1" si="130"/>
        <v>123569.25515966247</v>
      </c>
      <c r="R409">
        <f t="shared" ca="1" si="131"/>
        <v>63350.743311713966</v>
      </c>
      <c r="S409" s="7">
        <f t="shared" ca="1" si="132"/>
        <v>419648.23552211613</v>
      </c>
      <c r="T409" s="7">
        <f t="shared" ca="1" si="133"/>
        <v>319340.14077306556</v>
      </c>
      <c r="U409" s="7">
        <f t="shared" ca="1" si="134"/>
        <v>100308.09474905056</v>
      </c>
      <c r="X409" s="1"/>
      <c r="Y409" s="2"/>
      <c r="Z409" s="2"/>
      <c r="AA409" s="2"/>
      <c r="AB409" s="2"/>
      <c r="AC409" s="2"/>
      <c r="AD409" s="2"/>
      <c r="AE409" s="2">
        <f ca="1">IF(Table2[[#This Row],[Gender]]="Male",1,0)</f>
        <v>1</v>
      </c>
      <c r="AF409" s="2">
        <f ca="1">IF(Table2[[#This Row],[Gender]]="Female",1,0)</f>
        <v>0</v>
      </c>
      <c r="AG409" s="2"/>
      <c r="AH409" s="2"/>
      <c r="AI409" s="3"/>
      <c r="AK409" s="1">
        <f ca="1">IF(Table2[[#This Row],[Field of Work]]="Teaching",1,0)</f>
        <v>0</v>
      </c>
      <c r="AL409" s="2">
        <f ca="1">IF(Table2[[#This Row],[Field of Work]]="Agriculture",1,0)</f>
        <v>0</v>
      </c>
      <c r="AM409" s="2">
        <f ca="1">IF(Table2[[#This Row],[Field of Work]]="IT",1,0)</f>
        <v>1</v>
      </c>
      <c r="AN409" s="2">
        <f ca="1">IF(Table2[[#This Row],[Field of Work]]="Construction",1,0)</f>
        <v>0</v>
      </c>
      <c r="AO409" s="2">
        <f ca="1">IF(Table2[[#This Row],[Field of Work]]="Health",1,0)</f>
        <v>0</v>
      </c>
      <c r="AP409" s="2">
        <f ca="1">IF(Table2[[#This Row],[Field of Work]]="General work",1,0)</f>
        <v>0</v>
      </c>
      <c r="AQ409" s="2"/>
      <c r="AR409" s="2"/>
      <c r="AS409" s="2"/>
      <c r="AT409" s="2"/>
      <c r="AU409" s="2"/>
      <c r="AV409" s="3"/>
      <c r="AW409" s="10">
        <f ca="1">IF(Table2[[#This Row],[Residence]]="East Legon",1,0)</f>
        <v>0</v>
      </c>
      <c r="AX409" s="8">
        <f ca="1">IF(Table2[[#This Row],[Residence]]="Trasaco",1,0)</f>
        <v>0</v>
      </c>
      <c r="AY409" s="2">
        <f ca="1">IF(Table2[[#This Row],[Residence]]="North Legon",1,0)</f>
        <v>0</v>
      </c>
      <c r="AZ409" s="2">
        <f ca="1">IF(Table2[[#This Row],[Residence]]="Tema",1,0)</f>
        <v>0</v>
      </c>
      <c r="BA409" s="2">
        <f ca="1">IF(Table2[[#This Row],[Residence]]="Spintex",1,0)</f>
        <v>0</v>
      </c>
      <c r="BB409" s="2">
        <f ca="1">IF(Table2[[#This Row],[Residence]]="Airport Hills",1,0)</f>
        <v>0</v>
      </c>
      <c r="BC409" s="2">
        <f ca="1">IF(Table2[[#This Row],[Residence]]="Oyarifa",1,0)</f>
        <v>0</v>
      </c>
      <c r="BD409" s="2">
        <f ca="1">IF(Table2[[#This Row],[Residence]]="Prampram",1,0)</f>
        <v>0</v>
      </c>
      <c r="BE409" s="2">
        <f ca="1">IF(Table2[[#This Row],[Residence]]="Tse-Addo",1,0)</f>
        <v>0</v>
      </c>
      <c r="BF409" s="2">
        <f ca="1">IF(Table2[[#This Row],[Residence]]="Osu",1,0)</f>
        <v>1</v>
      </c>
      <c r="BG409" s="2"/>
      <c r="BH409" s="2"/>
      <c r="BI409" s="2"/>
      <c r="BJ409" s="2"/>
      <c r="BK409" s="2"/>
      <c r="BL409" s="2"/>
      <c r="BM409" s="2"/>
      <c r="BN409" s="2"/>
      <c r="BO409" s="2"/>
      <c r="BP409" s="3"/>
      <c r="BR409" s="20">
        <f ca="1">Table2[[#This Row],[Cars Value]]/Table2[[#This Row],[Cars]]</f>
        <v>23982.492210402183</v>
      </c>
      <c r="BS409" s="3"/>
      <c r="BT409" s="1">
        <f ca="1">IF(Table2[[#This Row],[Value of Debts]]&gt;$BU$6,1,0)</f>
        <v>1</v>
      </c>
      <c r="BU409" s="2"/>
      <c r="BV409" s="2"/>
      <c r="BW409" s="3"/>
    </row>
    <row r="410" spans="1:75" x14ac:dyDescent="0.25">
      <c r="A410">
        <f t="shared" ca="1" si="119"/>
        <v>2</v>
      </c>
      <c r="B410" t="str">
        <f t="shared" ca="1" si="120"/>
        <v>Female</v>
      </c>
      <c r="C410">
        <f t="shared" ca="1" si="121"/>
        <v>47</v>
      </c>
      <c r="D410">
        <f t="shared" ca="1" si="122"/>
        <v>3</v>
      </c>
      <c r="E410" t="str">
        <f ca="1">_xll.XLOOKUP(D410,$Y$8:$Y$13,$Z$8:$Z$13)</f>
        <v>Teaching</v>
      </c>
      <c r="F410">
        <f t="shared" ca="1" si="123"/>
        <v>3</v>
      </c>
      <c r="G410" t="str">
        <f ca="1">_xll.XLOOKUP(F410,$AA$8:$AA$12,$AB$8:$AB$12)</f>
        <v>University</v>
      </c>
      <c r="H410">
        <f t="shared" ca="1" si="135"/>
        <v>0</v>
      </c>
      <c r="I410">
        <f t="shared" ca="1" si="118"/>
        <v>4</v>
      </c>
      <c r="J410">
        <f t="shared" ca="1" si="124"/>
        <v>43940</v>
      </c>
      <c r="K410">
        <f t="shared" ca="1" si="125"/>
        <v>3</v>
      </c>
      <c r="L410" t="str">
        <f ca="1">_xll.XLOOKUP(K410,$AC$8:$AC$17,$AD$8:$AD$17)</f>
        <v>North Legon</v>
      </c>
      <c r="M410">
        <f t="shared" ca="1" si="128"/>
        <v>131820</v>
      </c>
      <c r="N410" s="7">
        <f t="shared" ca="1" si="126"/>
        <v>95754.21782275429</v>
      </c>
      <c r="O410" s="7">
        <f t="shared" ca="1" si="129"/>
        <v>15912.528907644069</v>
      </c>
      <c r="P410">
        <f t="shared" ca="1" si="127"/>
        <v>11731</v>
      </c>
      <c r="Q410" s="7">
        <f t="shared" ca="1" si="130"/>
        <v>42503.766898654401</v>
      </c>
      <c r="R410">
        <f t="shared" ca="1" si="131"/>
        <v>47021.233239546622</v>
      </c>
      <c r="S410" s="7">
        <f t="shared" ca="1" si="132"/>
        <v>194753.76214719069</v>
      </c>
      <c r="T410" s="7">
        <f t="shared" ca="1" si="133"/>
        <v>149988.98472140869</v>
      </c>
      <c r="U410" s="7">
        <f t="shared" ca="1" si="134"/>
        <v>44764.777425781998</v>
      </c>
      <c r="X410" s="1"/>
      <c r="Y410" s="2"/>
      <c r="Z410" s="2"/>
      <c r="AA410" s="2"/>
      <c r="AB410" s="2"/>
      <c r="AC410" s="2"/>
      <c r="AD410" s="2"/>
      <c r="AE410" s="2">
        <f ca="1">IF(Table2[[#This Row],[Gender]]="Male",1,0)</f>
        <v>0</v>
      </c>
      <c r="AF410" s="2">
        <f ca="1">IF(Table2[[#This Row],[Gender]]="Female",1,0)</f>
        <v>1</v>
      </c>
      <c r="AG410" s="2"/>
      <c r="AH410" s="2"/>
      <c r="AI410" s="3"/>
      <c r="AK410" s="1">
        <f ca="1">IF(Table2[[#This Row],[Field of Work]]="Teaching",1,0)</f>
        <v>1</v>
      </c>
      <c r="AL410" s="2">
        <f ca="1">IF(Table2[[#This Row],[Field of Work]]="Agriculture",1,0)</f>
        <v>0</v>
      </c>
      <c r="AM410" s="2">
        <f ca="1">IF(Table2[[#This Row],[Field of Work]]="IT",1,0)</f>
        <v>0</v>
      </c>
      <c r="AN410" s="2">
        <f ca="1">IF(Table2[[#This Row],[Field of Work]]="Construction",1,0)</f>
        <v>0</v>
      </c>
      <c r="AO410" s="2">
        <f ca="1">IF(Table2[[#This Row],[Field of Work]]="Health",1,0)</f>
        <v>0</v>
      </c>
      <c r="AP410" s="2">
        <f ca="1">IF(Table2[[#This Row],[Field of Work]]="General work",1,0)</f>
        <v>0</v>
      </c>
      <c r="AQ410" s="2"/>
      <c r="AR410" s="2"/>
      <c r="AS410" s="2"/>
      <c r="AT410" s="2"/>
      <c r="AU410" s="2"/>
      <c r="AV410" s="3"/>
      <c r="AW410" s="10">
        <f ca="1">IF(Table2[[#This Row],[Residence]]="East Legon",1,0)</f>
        <v>0</v>
      </c>
      <c r="AX410" s="8">
        <f ca="1">IF(Table2[[#This Row],[Residence]]="Trasaco",1,0)</f>
        <v>0</v>
      </c>
      <c r="AY410" s="2">
        <f ca="1">IF(Table2[[#This Row],[Residence]]="North Legon",1,0)</f>
        <v>1</v>
      </c>
      <c r="AZ410" s="2">
        <f ca="1">IF(Table2[[#This Row],[Residence]]="Tema",1,0)</f>
        <v>0</v>
      </c>
      <c r="BA410" s="2">
        <f ca="1">IF(Table2[[#This Row],[Residence]]="Spintex",1,0)</f>
        <v>0</v>
      </c>
      <c r="BB410" s="2">
        <f ca="1">IF(Table2[[#This Row],[Residence]]="Airport Hills",1,0)</f>
        <v>0</v>
      </c>
      <c r="BC410" s="2">
        <f ca="1">IF(Table2[[#This Row],[Residence]]="Oyarifa",1,0)</f>
        <v>0</v>
      </c>
      <c r="BD410" s="2">
        <f ca="1">IF(Table2[[#This Row],[Residence]]="Prampram",1,0)</f>
        <v>0</v>
      </c>
      <c r="BE410" s="2">
        <f ca="1">IF(Table2[[#This Row],[Residence]]="Tse-Addo",1,0)</f>
        <v>0</v>
      </c>
      <c r="BF410" s="2">
        <f ca="1">IF(Table2[[#This Row],[Residence]]="Osu",1,0)</f>
        <v>0</v>
      </c>
      <c r="BG410" s="2"/>
      <c r="BH410" s="2"/>
      <c r="BI410" s="2"/>
      <c r="BJ410" s="2"/>
      <c r="BK410" s="2"/>
      <c r="BL410" s="2"/>
      <c r="BM410" s="2"/>
      <c r="BN410" s="2"/>
      <c r="BO410" s="2"/>
      <c r="BP410" s="3"/>
      <c r="BR410" s="20">
        <f ca="1">Table2[[#This Row],[Cars Value]]/Table2[[#This Row],[Cars]]</f>
        <v>3978.1322269110174</v>
      </c>
      <c r="BS410" s="3"/>
      <c r="BT410" s="1">
        <f ca="1">IF(Table2[[#This Row],[Value of Debts]]&gt;$BU$6,1,0)</f>
        <v>1</v>
      </c>
      <c r="BU410" s="2"/>
      <c r="BV410" s="2"/>
      <c r="BW410" s="3"/>
    </row>
    <row r="411" spans="1:75" x14ac:dyDescent="0.25">
      <c r="A411">
        <f t="shared" ca="1" si="119"/>
        <v>2</v>
      </c>
      <c r="B411" t="str">
        <f t="shared" ca="1" si="120"/>
        <v>Female</v>
      </c>
      <c r="C411">
        <f t="shared" ca="1" si="121"/>
        <v>36</v>
      </c>
      <c r="D411">
        <f t="shared" ca="1" si="122"/>
        <v>5</v>
      </c>
      <c r="E411" t="str">
        <f ca="1">_xll.XLOOKUP(D411,$Y$8:$Y$13,$Z$8:$Z$13)</f>
        <v>General work</v>
      </c>
      <c r="F411">
        <f t="shared" ca="1" si="123"/>
        <v>5</v>
      </c>
      <c r="G411" t="str">
        <f ca="1">_xll.XLOOKUP(F411,$AA$8:$AA$12,$AB$8:$AB$12)</f>
        <v>Other</v>
      </c>
      <c r="H411">
        <f t="shared" ca="1" si="135"/>
        <v>0</v>
      </c>
      <c r="I411">
        <f t="shared" ca="1" si="118"/>
        <v>3</v>
      </c>
      <c r="J411">
        <f t="shared" ca="1" si="124"/>
        <v>76597</v>
      </c>
      <c r="K411">
        <f t="shared" ca="1" si="125"/>
        <v>8</v>
      </c>
      <c r="L411" t="str">
        <f ca="1">_xll.XLOOKUP(K411,$AC$8:$AC$17,$AD$8:$AD$17)</f>
        <v>Oyarifa</v>
      </c>
      <c r="M411">
        <f t="shared" ca="1" si="128"/>
        <v>229791</v>
      </c>
      <c r="N411" s="7">
        <f t="shared" ca="1" si="126"/>
        <v>38459.103042169809</v>
      </c>
      <c r="O411" s="7">
        <f t="shared" ca="1" si="129"/>
        <v>155962.9615632057</v>
      </c>
      <c r="P411">
        <f t="shared" ca="1" si="127"/>
        <v>52655</v>
      </c>
      <c r="Q411" s="7">
        <f t="shared" ca="1" si="130"/>
        <v>88361.116971250813</v>
      </c>
      <c r="R411">
        <f t="shared" ca="1" si="131"/>
        <v>67310.103492201815</v>
      </c>
      <c r="S411" s="7">
        <f t="shared" ca="1" si="132"/>
        <v>453064.06505540753</v>
      </c>
      <c r="T411" s="7">
        <f t="shared" ca="1" si="133"/>
        <v>179475.22001342062</v>
      </c>
      <c r="U411" s="7">
        <f t="shared" ca="1" si="134"/>
        <v>273588.8450419869</v>
      </c>
      <c r="X411" s="1"/>
      <c r="Y411" s="2"/>
      <c r="Z411" s="2"/>
      <c r="AA411" s="2"/>
      <c r="AB411" s="2"/>
      <c r="AC411" s="2"/>
      <c r="AD411" s="2"/>
      <c r="AE411" s="2">
        <f ca="1">IF(Table2[[#This Row],[Gender]]="Male",1,0)</f>
        <v>0</v>
      </c>
      <c r="AF411" s="2">
        <f ca="1">IF(Table2[[#This Row],[Gender]]="Female",1,0)</f>
        <v>1</v>
      </c>
      <c r="AG411" s="2"/>
      <c r="AH411" s="2"/>
      <c r="AI411" s="3"/>
      <c r="AK411" s="1">
        <f ca="1">IF(Table2[[#This Row],[Field of Work]]="Teaching",1,0)</f>
        <v>0</v>
      </c>
      <c r="AL411" s="2">
        <f ca="1">IF(Table2[[#This Row],[Field of Work]]="Agriculture",1,0)</f>
        <v>0</v>
      </c>
      <c r="AM411" s="2">
        <f ca="1">IF(Table2[[#This Row],[Field of Work]]="IT",1,0)</f>
        <v>0</v>
      </c>
      <c r="AN411" s="2">
        <f ca="1">IF(Table2[[#This Row],[Field of Work]]="Construction",1,0)</f>
        <v>0</v>
      </c>
      <c r="AO411" s="2">
        <f ca="1">IF(Table2[[#This Row],[Field of Work]]="Health",1,0)</f>
        <v>0</v>
      </c>
      <c r="AP411" s="2">
        <f ca="1">IF(Table2[[#This Row],[Field of Work]]="General work",1,0)</f>
        <v>1</v>
      </c>
      <c r="AQ411" s="2"/>
      <c r="AR411" s="2"/>
      <c r="AS411" s="2"/>
      <c r="AT411" s="2"/>
      <c r="AU411" s="2"/>
      <c r="AV411" s="3"/>
      <c r="AW411" s="10">
        <f ca="1">IF(Table2[[#This Row],[Residence]]="East Legon",1,0)</f>
        <v>0</v>
      </c>
      <c r="AX411" s="8">
        <f ca="1">IF(Table2[[#This Row],[Residence]]="Trasaco",1,0)</f>
        <v>0</v>
      </c>
      <c r="AY411" s="2">
        <f ca="1">IF(Table2[[#This Row],[Residence]]="North Legon",1,0)</f>
        <v>0</v>
      </c>
      <c r="AZ411" s="2">
        <f ca="1">IF(Table2[[#This Row],[Residence]]="Tema",1,0)</f>
        <v>0</v>
      </c>
      <c r="BA411" s="2">
        <f ca="1">IF(Table2[[#This Row],[Residence]]="Spintex",1,0)</f>
        <v>0</v>
      </c>
      <c r="BB411" s="2">
        <f ca="1">IF(Table2[[#This Row],[Residence]]="Airport Hills",1,0)</f>
        <v>0</v>
      </c>
      <c r="BC411" s="2">
        <f ca="1">IF(Table2[[#This Row],[Residence]]="Oyarifa",1,0)</f>
        <v>1</v>
      </c>
      <c r="BD411" s="2">
        <f ca="1">IF(Table2[[#This Row],[Residence]]="Prampram",1,0)</f>
        <v>0</v>
      </c>
      <c r="BE411" s="2">
        <f ca="1">IF(Table2[[#This Row],[Residence]]="Tse-Addo",1,0)</f>
        <v>0</v>
      </c>
      <c r="BF411" s="2">
        <f ca="1">IF(Table2[[#This Row],[Residence]]="Osu",1,0)</f>
        <v>0</v>
      </c>
      <c r="BG411" s="2"/>
      <c r="BH411" s="2"/>
      <c r="BI411" s="2"/>
      <c r="BJ411" s="2"/>
      <c r="BK411" s="2"/>
      <c r="BL411" s="2"/>
      <c r="BM411" s="2"/>
      <c r="BN411" s="2"/>
      <c r="BO411" s="2"/>
      <c r="BP411" s="3"/>
      <c r="BR411" s="20">
        <f ca="1">Table2[[#This Row],[Cars Value]]/Table2[[#This Row],[Cars]]</f>
        <v>51987.653854401899</v>
      </c>
      <c r="BS411" s="3"/>
      <c r="BT411" s="1">
        <f ca="1">IF(Table2[[#This Row],[Value of Debts]]&gt;$BU$6,1,0)</f>
        <v>1</v>
      </c>
      <c r="BU411" s="2"/>
      <c r="BV411" s="2"/>
      <c r="BW411" s="3"/>
    </row>
    <row r="412" spans="1:75" x14ac:dyDescent="0.25">
      <c r="A412">
        <f t="shared" ca="1" si="119"/>
        <v>1</v>
      </c>
      <c r="B412" t="str">
        <f t="shared" ca="1" si="120"/>
        <v>Male</v>
      </c>
      <c r="C412">
        <f t="shared" ca="1" si="121"/>
        <v>45</v>
      </c>
      <c r="D412">
        <f t="shared" ca="1" si="122"/>
        <v>2</v>
      </c>
      <c r="E412" t="str">
        <f ca="1">_xll.XLOOKUP(D412,$Y$8:$Y$13,$Z$8:$Z$13)</f>
        <v>Construction</v>
      </c>
      <c r="F412">
        <f t="shared" ca="1" si="123"/>
        <v>2</v>
      </c>
      <c r="G412" t="str">
        <f ca="1">_xll.XLOOKUP(F412,$AA$8:$AA$12,$AB$8:$AB$12)</f>
        <v>College</v>
      </c>
      <c r="H412">
        <f t="shared" ca="1" si="135"/>
        <v>0</v>
      </c>
      <c r="I412">
        <f t="shared" ca="1" si="118"/>
        <v>3</v>
      </c>
      <c r="J412">
        <f t="shared" ca="1" si="124"/>
        <v>43576</v>
      </c>
      <c r="K412">
        <f t="shared" ca="1" si="125"/>
        <v>4</v>
      </c>
      <c r="L412" t="str">
        <f ca="1">_xll.XLOOKUP(K412,$AC$8:$AC$17,$AD$8:$AD$17)</f>
        <v>Spintex</v>
      </c>
      <c r="M412">
        <f t="shared" ca="1" si="128"/>
        <v>130728</v>
      </c>
      <c r="N412" s="7">
        <f t="shared" ca="1" si="126"/>
        <v>55544.654799000913</v>
      </c>
      <c r="O412" s="7">
        <f t="shared" ca="1" si="129"/>
        <v>62625.598991482235</v>
      </c>
      <c r="P412">
        <f t="shared" ca="1" si="127"/>
        <v>16</v>
      </c>
      <c r="Q412" s="7">
        <f t="shared" ca="1" si="130"/>
        <v>16049.138366933748</v>
      </c>
      <c r="R412">
        <f t="shared" ca="1" si="131"/>
        <v>5091.822987753907</v>
      </c>
      <c r="S412" s="7">
        <f t="shared" ca="1" si="132"/>
        <v>198445.42197923613</v>
      </c>
      <c r="T412" s="7">
        <f t="shared" ca="1" si="133"/>
        <v>71609.793165934665</v>
      </c>
      <c r="U412" s="7">
        <f t="shared" ca="1" si="134"/>
        <v>126835.62881330146</v>
      </c>
      <c r="X412" s="1"/>
      <c r="Y412" s="2"/>
      <c r="Z412" s="2"/>
      <c r="AA412" s="2"/>
      <c r="AB412" s="2"/>
      <c r="AC412" s="2"/>
      <c r="AD412" s="2"/>
      <c r="AE412" s="2">
        <f ca="1">IF(Table2[[#This Row],[Gender]]="Male",1,0)</f>
        <v>1</v>
      </c>
      <c r="AF412" s="2">
        <f ca="1">IF(Table2[[#This Row],[Gender]]="Female",1,0)</f>
        <v>0</v>
      </c>
      <c r="AG412" s="2"/>
      <c r="AH412" s="2"/>
      <c r="AI412" s="3"/>
      <c r="AK412" s="1">
        <f ca="1">IF(Table2[[#This Row],[Field of Work]]="Teaching",1,0)</f>
        <v>0</v>
      </c>
      <c r="AL412" s="2">
        <f ca="1">IF(Table2[[#This Row],[Field of Work]]="Agriculture",1,0)</f>
        <v>0</v>
      </c>
      <c r="AM412" s="2">
        <f ca="1">IF(Table2[[#This Row],[Field of Work]]="IT",1,0)</f>
        <v>0</v>
      </c>
      <c r="AN412" s="2">
        <f ca="1">IF(Table2[[#This Row],[Field of Work]]="Construction",1,0)</f>
        <v>1</v>
      </c>
      <c r="AO412" s="2">
        <f ca="1">IF(Table2[[#This Row],[Field of Work]]="Health",1,0)</f>
        <v>0</v>
      </c>
      <c r="AP412" s="2">
        <f ca="1">IF(Table2[[#This Row],[Field of Work]]="General work",1,0)</f>
        <v>0</v>
      </c>
      <c r="AQ412" s="2"/>
      <c r="AR412" s="2"/>
      <c r="AS412" s="2"/>
      <c r="AT412" s="2"/>
      <c r="AU412" s="2"/>
      <c r="AV412" s="3"/>
      <c r="AW412" s="10">
        <f ca="1">IF(Table2[[#This Row],[Residence]]="East Legon",1,0)</f>
        <v>0</v>
      </c>
      <c r="AX412" s="8">
        <f ca="1">IF(Table2[[#This Row],[Residence]]="Trasaco",1,0)</f>
        <v>0</v>
      </c>
      <c r="AY412" s="2">
        <f ca="1">IF(Table2[[#This Row],[Residence]]="North Legon",1,0)</f>
        <v>0</v>
      </c>
      <c r="AZ412" s="2">
        <f ca="1">IF(Table2[[#This Row],[Residence]]="Tema",1,0)</f>
        <v>0</v>
      </c>
      <c r="BA412" s="2">
        <f ca="1">IF(Table2[[#This Row],[Residence]]="Spintex",1,0)</f>
        <v>1</v>
      </c>
      <c r="BB412" s="2">
        <f ca="1">IF(Table2[[#This Row],[Residence]]="Airport Hills",1,0)</f>
        <v>0</v>
      </c>
      <c r="BC412" s="2">
        <f ca="1">IF(Table2[[#This Row],[Residence]]="Oyarifa",1,0)</f>
        <v>0</v>
      </c>
      <c r="BD412" s="2">
        <f ca="1">IF(Table2[[#This Row],[Residence]]="Prampram",1,0)</f>
        <v>0</v>
      </c>
      <c r="BE412" s="2">
        <f ca="1">IF(Table2[[#This Row],[Residence]]="Tse-Addo",1,0)</f>
        <v>0</v>
      </c>
      <c r="BF412" s="2">
        <f ca="1">IF(Table2[[#This Row],[Residence]]="Osu",1,0)</f>
        <v>0</v>
      </c>
      <c r="BG412" s="2"/>
      <c r="BH412" s="2"/>
      <c r="BI412" s="2"/>
      <c r="BJ412" s="2"/>
      <c r="BK412" s="2"/>
      <c r="BL412" s="2"/>
      <c r="BM412" s="2"/>
      <c r="BN412" s="2"/>
      <c r="BO412" s="2"/>
      <c r="BP412" s="3"/>
      <c r="BR412" s="20">
        <f ca="1">Table2[[#This Row],[Cars Value]]/Table2[[#This Row],[Cars]]</f>
        <v>20875.19966382741</v>
      </c>
      <c r="BS412" s="3"/>
      <c r="BT412" s="1">
        <f ca="1">IF(Table2[[#This Row],[Value of Debts]]&gt;$BU$6,1,0)</f>
        <v>0</v>
      </c>
      <c r="BU412" s="2"/>
      <c r="BV412" s="2"/>
      <c r="BW412" s="3"/>
    </row>
    <row r="413" spans="1:75" x14ac:dyDescent="0.25">
      <c r="A413">
        <f t="shared" ca="1" si="119"/>
        <v>1</v>
      </c>
      <c r="B413" t="str">
        <f t="shared" ca="1" si="120"/>
        <v>Male</v>
      </c>
      <c r="C413">
        <f t="shared" ca="1" si="121"/>
        <v>46</v>
      </c>
      <c r="D413">
        <f t="shared" ca="1" si="122"/>
        <v>1</v>
      </c>
      <c r="E413" t="str">
        <f ca="1">_xll.XLOOKUP(D413,$Y$8:$Y$13,$Z$8:$Z$13)</f>
        <v>Health</v>
      </c>
      <c r="F413">
        <f t="shared" ca="1" si="123"/>
        <v>3</v>
      </c>
      <c r="G413" t="str">
        <f ca="1">_xll.XLOOKUP(F413,$AA$8:$AA$12,$AB$8:$AB$12)</f>
        <v>University</v>
      </c>
      <c r="H413">
        <f t="shared" ca="1" si="135"/>
        <v>1</v>
      </c>
      <c r="I413">
        <f t="shared" ca="1" si="118"/>
        <v>4</v>
      </c>
      <c r="J413">
        <f t="shared" ca="1" si="124"/>
        <v>60984</v>
      </c>
      <c r="K413">
        <f t="shared" ca="1" si="125"/>
        <v>9</v>
      </c>
      <c r="L413" t="str">
        <f ca="1">_xll.XLOOKUP(K413,$AC$8:$AC$17,$AD$8:$AD$17)</f>
        <v>Prampram</v>
      </c>
      <c r="M413">
        <f t="shared" ca="1" si="128"/>
        <v>182952</v>
      </c>
      <c r="N413" s="7">
        <f t="shared" ca="1" si="126"/>
        <v>53724.379625525507</v>
      </c>
      <c r="O413" s="7">
        <f t="shared" ca="1" si="129"/>
        <v>174000.93899771606</v>
      </c>
      <c r="P413">
        <f t="shared" ca="1" si="127"/>
        <v>36698</v>
      </c>
      <c r="Q413" s="7">
        <f t="shared" ca="1" si="130"/>
        <v>46896.781575291148</v>
      </c>
      <c r="R413">
        <f t="shared" ca="1" si="131"/>
        <v>71253.085961884586</v>
      </c>
      <c r="S413" s="7">
        <f t="shared" ca="1" si="132"/>
        <v>428206.02495960065</v>
      </c>
      <c r="T413" s="7">
        <f t="shared" ca="1" si="133"/>
        <v>137319.16120081666</v>
      </c>
      <c r="U413" s="7">
        <f t="shared" ca="1" si="134"/>
        <v>290886.86375878402</v>
      </c>
      <c r="X413" s="1"/>
      <c r="Y413" s="2"/>
      <c r="Z413" s="2"/>
      <c r="AA413" s="2"/>
      <c r="AB413" s="2"/>
      <c r="AC413" s="2"/>
      <c r="AD413" s="2"/>
      <c r="AE413" s="2">
        <f ca="1">IF(Table2[[#This Row],[Gender]]="Male",1,0)</f>
        <v>1</v>
      </c>
      <c r="AF413" s="2">
        <f ca="1">IF(Table2[[#This Row],[Gender]]="Female",1,0)</f>
        <v>0</v>
      </c>
      <c r="AG413" s="2"/>
      <c r="AH413" s="2"/>
      <c r="AI413" s="3"/>
      <c r="AK413" s="1">
        <f ca="1">IF(Table2[[#This Row],[Field of Work]]="Teaching",1,0)</f>
        <v>0</v>
      </c>
      <c r="AL413" s="2">
        <f ca="1">IF(Table2[[#This Row],[Field of Work]]="Agriculture",1,0)</f>
        <v>0</v>
      </c>
      <c r="AM413" s="2">
        <f ca="1">IF(Table2[[#This Row],[Field of Work]]="IT",1,0)</f>
        <v>0</v>
      </c>
      <c r="AN413" s="2">
        <f ca="1">IF(Table2[[#This Row],[Field of Work]]="Construction",1,0)</f>
        <v>0</v>
      </c>
      <c r="AO413" s="2">
        <f ca="1">IF(Table2[[#This Row],[Field of Work]]="Health",1,0)</f>
        <v>1</v>
      </c>
      <c r="AP413" s="2">
        <f ca="1">IF(Table2[[#This Row],[Field of Work]]="General work",1,0)</f>
        <v>0</v>
      </c>
      <c r="AQ413" s="2"/>
      <c r="AR413" s="2"/>
      <c r="AS413" s="2"/>
      <c r="AT413" s="2"/>
      <c r="AU413" s="2"/>
      <c r="AV413" s="3"/>
      <c r="AW413" s="10">
        <f ca="1">IF(Table2[[#This Row],[Residence]]="East Legon",1,0)</f>
        <v>0</v>
      </c>
      <c r="AX413" s="8">
        <f ca="1">IF(Table2[[#This Row],[Residence]]="Trasaco",1,0)</f>
        <v>0</v>
      </c>
      <c r="AY413" s="2">
        <f ca="1">IF(Table2[[#This Row],[Residence]]="North Legon",1,0)</f>
        <v>0</v>
      </c>
      <c r="AZ413" s="2">
        <f ca="1">IF(Table2[[#This Row],[Residence]]="Tema",1,0)</f>
        <v>0</v>
      </c>
      <c r="BA413" s="2">
        <f ca="1">IF(Table2[[#This Row],[Residence]]="Spintex",1,0)</f>
        <v>0</v>
      </c>
      <c r="BB413" s="2">
        <f ca="1">IF(Table2[[#This Row],[Residence]]="Airport Hills",1,0)</f>
        <v>0</v>
      </c>
      <c r="BC413" s="2">
        <f ca="1">IF(Table2[[#This Row],[Residence]]="Oyarifa",1,0)</f>
        <v>0</v>
      </c>
      <c r="BD413" s="2">
        <f ca="1">IF(Table2[[#This Row],[Residence]]="Prampram",1,0)</f>
        <v>1</v>
      </c>
      <c r="BE413" s="2">
        <f ca="1">IF(Table2[[#This Row],[Residence]]="Tse-Addo",1,0)</f>
        <v>0</v>
      </c>
      <c r="BF413" s="2">
        <f ca="1">IF(Table2[[#This Row],[Residence]]="Osu",1,0)</f>
        <v>0</v>
      </c>
      <c r="BG413" s="2"/>
      <c r="BH413" s="2"/>
      <c r="BI413" s="2"/>
      <c r="BJ413" s="2"/>
      <c r="BK413" s="2"/>
      <c r="BL413" s="2"/>
      <c r="BM413" s="2"/>
      <c r="BN413" s="2"/>
      <c r="BO413" s="2"/>
      <c r="BP413" s="3"/>
      <c r="BR413" s="20">
        <f ca="1">Table2[[#This Row],[Cars Value]]/Table2[[#This Row],[Cars]]</f>
        <v>43500.234749429015</v>
      </c>
      <c r="BS413" s="3"/>
      <c r="BT413" s="1">
        <f ca="1">IF(Table2[[#This Row],[Value of Debts]]&gt;$BU$6,1,0)</f>
        <v>1</v>
      </c>
      <c r="BU413" s="2"/>
      <c r="BV413" s="2"/>
      <c r="BW413" s="3"/>
    </row>
    <row r="414" spans="1:75" x14ac:dyDescent="0.25">
      <c r="A414">
        <f t="shared" ca="1" si="119"/>
        <v>2</v>
      </c>
      <c r="B414" t="str">
        <f t="shared" ca="1" si="120"/>
        <v>Female</v>
      </c>
      <c r="C414">
        <f t="shared" ca="1" si="121"/>
        <v>34</v>
      </c>
      <c r="D414">
        <f t="shared" ca="1" si="122"/>
        <v>6</v>
      </c>
      <c r="E414" t="str">
        <f ca="1">_xll.XLOOKUP(D414,$Y$8:$Y$13,$Z$8:$Z$13)</f>
        <v>Agriculture</v>
      </c>
      <c r="F414">
        <f t="shared" ca="1" si="123"/>
        <v>1</v>
      </c>
      <c r="G414" t="str">
        <f ca="1">_xll.XLOOKUP(F414,$AA$8:$AA$12,$AB$8:$AB$12)</f>
        <v>Highschool</v>
      </c>
      <c r="H414">
        <f t="shared" ca="1" si="135"/>
        <v>1</v>
      </c>
      <c r="I414">
        <f t="shared" ca="1" si="118"/>
        <v>2</v>
      </c>
      <c r="J414">
        <f t="shared" ca="1" si="124"/>
        <v>59091</v>
      </c>
      <c r="K414">
        <f t="shared" ca="1" si="125"/>
        <v>1</v>
      </c>
      <c r="L414" t="str">
        <f ca="1">_xll.XLOOKUP(K414,$AC$8:$AC$17,$AD$8:$AD$17)</f>
        <v>East Legon</v>
      </c>
      <c r="M414">
        <f t="shared" ca="1" si="128"/>
        <v>236364</v>
      </c>
      <c r="N414" s="7">
        <f t="shared" ca="1" si="126"/>
        <v>91217.380366692421</v>
      </c>
      <c r="O414" s="7">
        <f t="shared" ca="1" si="129"/>
        <v>51823.555048805785</v>
      </c>
      <c r="P414">
        <f t="shared" ca="1" si="127"/>
        <v>37973</v>
      </c>
      <c r="Q414" s="7">
        <f t="shared" ca="1" si="130"/>
        <v>108820.18683903622</v>
      </c>
      <c r="R414">
        <f t="shared" ca="1" si="131"/>
        <v>87103.818359810539</v>
      </c>
      <c r="S414" s="7">
        <f t="shared" ca="1" si="132"/>
        <v>375291.37340861629</v>
      </c>
      <c r="T414" s="7">
        <f t="shared" ca="1" si="133"/>
        <v>238010.56720572864</v>
      </c>
      <c r="U414" s="7">
        <f t="shared" ca="1" si="134"/>
        <v>137280.80620288764</v>
      </c>
      <c r="X414" s="1"/>
      <c r="Y414" s="2"/>
      <c r="Z414" s="2"/>
      <c r="AA414" s="2"/>
      <c r="AB414" s="2"/>
      <c r="AC414" s="2"/>
      <c r="AD414" s="2"/>
      <c r="AE414" s="2">
        <f ca="1">IF(Table2[[#This Row],[Gender]]="Male",1,0)</f>
        <v>0</v>
      </c>
      <c r="AF414" s="2">
        <f ca="1">IF(Table2[[#This Row],[Gender]]="Female",1,0)</f>
        <v>1</v>
      </c>
      <c r="AG414" s="2"/>
      <c r="AH414" s="2"/>
      <c r="AI414" s="3"/>
      <c r="AK414" s="1">
        <f ca="1">IF(Table2[[#This Row],[Field of Work]]="Teaching",1,0)</f>
        <v>0</v>
      </c>
      <c r="AL414" s="2">
        <f ca="1">IF(Table2[[#This Row],[Field of Work]]="Agriculture",1,0)</f>
        <v>1</v>
      </c>
      <c r="AM414" s="2">
        <f ca="1">IF(Table2[[#This Row],[Field of Work]]="IT",1,0)</f>
        <v>0</v>
      </c>
      <c r="AN414" s="2">
        <f ca="1">IF(Table2[[#This Row],[Field of Work]]="Construction",1,0)</f>
        <v>0</v>
      </c>
      <c r="AO414" s="2">
        <f ca="1">IF(Table2[[#This Row],[Field of Work]]="Health",1,0)</f>
        <v>0</v>
      </c>
      <c r="AP414" s="2">
        <f ca="1">IF(Table2[[#This Row],[Field of Work]]="General work",1,0)</f>
        <v>0</v>
      </c>
      <c r="AQ414" s="2"/>
      <c r="AR414" s="2"/>
      <c r="AS414" s="2"/>
      <c r="AT414" s="2"/>
      <c r="AU414" s="2"/>
      <c r="AV414" s="3"/>
      <c r="AW414" s="10">
        <f ca="1">IF(Table2[[#This Row],[Residence]]="East Legon",1,0)</f>
        <v>1</v>
      </c>
      <c r="AX414" s="8">
        <f ca="1">IF(Table2[[#This Row],[Residence]]="Trasaco",1,0)</f>
        <v>0</v>
      </c>
      <c r="AY414" s="2">
        <f ca="1">IF(Table2[[#This Row],[Residence]]="North Legon",1,0)</f>
        <v>0</v>
      </c>
      <c r="AZ414" s="2">
        <f ca="1">IF(Table2[[#This Row],[Residence]]="Tema",1,0)</f>
        <v>0</v>
      </c>
      <c r="BA414" s="2">
        <f ca="1">IF(Table2[[#This Row],[Residence]]="Spintex",1,0)</f>
        <v>0</v>
      </c>
      <c r="BB414" s="2">
        <f ca="1">IF(Table2[[#This Row],[Residence]]="Airport Hills",1,0)</f>
        <v>0</v>
      </c>
      <c r="BC414" s="2">
        <f ca="1">IF(Table2[[#This Row],[Residence]]="Oyarifa",1,0)</f>
        <v>0</v>
      </c>
      <c r="BD414" s="2">
        <f ca="1">IF(Table2[[#This Row],[Residence]]="Prampram",1,0)</f>
        <v>0</v>
      </c>
      <c r="BE414" s="2">
        <f ca="1">IF(Table2[[#This Row],[Residence]]="Tse-Addo",1,0)</f>
        <v>0</v>
      </c>
      <c r="BF414" s="2">
        <f ca="1">IF(Table2[[#This Row],[Residence]]="Osu",1,0)</f>
        <v>0</v>
      </c>
      <c r="BG414" s="2"/>
      <c r="BH414" s="2"/>
      <c r="BI414" s="2"/>
      <c r="BJ414" s="2"/>
      <c r="BK414" s="2"/>
      <c r="BL414" s="2"/>
      <c r="BM414" s="2"/>
      <c r="BN414" s="2"/>
      <c r="BO414" s="2"/>
      <c r="BP414" s="3"/>
      <c r="BR414" s="20">
        <f ca="1">Table2[[#This Row],[Cars Value]]/Table2[[#This Row],[Cars]]</f>
        <v>25911.777524402893</v>
      </c>
      <c r="BS414" s="3"/>
      <c r="BT414" s="1">
        <f ca="1">IF(Table2[[#This Row],[Value of Debts]]&gt;$BU$6,1,0)</f>
        <v>1</v>
      </c>
      <c r="BU414" s="2"/>
      <c r="BV414" s="2"/>
      <c r="BW414" s="3"/>
    </row>
    <row r="415" spans="1:75" x14ac:dyDescent="0.25">
      <c r="A415">
        <f t="shared" ca="1" si="119"/>
        <v>2</v>
      </c>
      <c r="B415" t="str">
        <f t="shared" ca="1" si="120"/>
        <v>Female</v>
      </c>
      <c r="C415">
        <f t="shared" ca="1" si="121"/>
        <v>35</v>
      </c>
      <c r="D415">
        <f t="shared" ca="1" si="122"/>
        <v>2</v>
      </c>
      <c r="E415" t="str">
        <f ca="1">_xll.XLOOKUP(D415,$Y$8:$Y$13,$Z$8:$Z$13)</f>
        <v>Construction</v>
      </c>
      <c r="F415">
        <f t="shared" ca="1" si="123"/>
        <v>5</v>
      </c>
      <c r="G415" t="str">
        <f ca="1">_xll.XLOOKUP(F415,$AA$8:$AA$12,$AB$8:$AB$12)</f>
        <v>Other</v>
      </c>
      <c r="H415">
        <f t="shared" ca="1" si="135"/>
        <v>1</v>
      </c>
      <c r="I415">
        <f t="shared" ca="1" si="118"/>
        <v>4</v>
      </c>
      <c r="J415">
        <f t="shared" ca="1" si="124"/>
        <v>33794</v>
      </c>
      <c r="K415">
        <f t="shared" ca="1" si="125"/>
        <v>3</v>
      </c>
      <c r="L415" t="str">
        <f ca="1">_xll.XLOOKUP(K415,$AC$8:$AC$17,$AD$8:$AD$17)</f>
        <v>North Legon</v>
      </c>
      <c r="M415">
        <f t="shared" ca="1" si="128"/>
        <v>168970</v>
      </c>
      <c r="N415" s="7">
        <f t="shared" ca="1" si="126"/>
        <v>38279.374626197212</v>
      </c>
      <c r="O415" s="7">
        <f t="shared" ca="1" si="129"/>
        <v>38302.741741612561</v>
      </c>
      <c r="P415">
        <f t="shared" ca="1" si="127"/>
        <v>26925</v>
      </c>
      <c r="Q415" s="7">
        <f t="shared" ca="1" si="130"/>
        <v>52395.086988981464</v>
      </c>
      <c r="R415">
        <f t="shared" ca="1" si="131"/>
        <v>7686.0227346980264</v>
      </c>
      <c r="S415" s="7">
        <f t="shared" ca="1" si="132"/>
        <v>214958.76447631058</v>
      </c>
      <c r="T415" s="7">
        <f t="shared" ca="1" si="133"/>
        <v>117599.46161517868</v>
      </c>
      <c r="U415" s="7">
        <f t="shared" ca="1" si="134"/>
        <v>97359.302861131902</v>
      </c>
      <c r="X415" s="1"/>
      <c r="Y415" s="2"/>
      <c r="Z415" s="2"/>
      <c r="AA415" s="2"/>
      <c r="AB415" s="2"/>
      <c r="AC415" s="2"/>
      <c r="AD415" s="2"/>
      <c r="AE415" s="2">
        <f ca="1">IF(Table2[[#This Row],[Gender]]="Male",1,0)</f>
        <v>0</v>
      </c>
      <c r="AF415" s="2">
        <f ca="1">IF(Table2[[#This Row],[Gender]]="Female",1,0)</f>
        <v>1</v>
      </c>
      <c r="AG415" s="2"/>
      <c r="AH415" s="2"/>
      <c r="AI415" s="3"/>
      <c r="AK415" s="1">
        <f ca="1">IF(Table2[[#This Row],[Field of Work]]="Teaching",1,0)</f>
        <v>0</v>
      </c>
      <c r="AL415" s="2">
        <f ca="1">IF(Table2[[#This Row],[Field of Work]]="Agriculture",1,0)</f>
        <v>0</v>
      </c>
      <c r="AM415" s="2">
        <f ca="1">IF(Table2[[#This Row],[Field of Work]]="IT",1,0)</f>
        <v>0</v>
      </c>
      <c r="AN415" s="2">
        <f ca="1">IF(Table2[[#This Row],[Field of Work]]="Construction",1,0)</f>
        <v>1</v>
      </c>
      <c r="AO415" s="2">
        <f ca="1">IF(Table2[[#This Row],[Field of Work]]="Health",1,0)</f>
        <v>0</v>
      </c>
      <c r="AP415" s="2">
        <f ca="1">IF(Table2[[#This Row],[Field of Work]]="General work",1,0)</f>
        <v>0</v>
      </c>
      <c r="AQ415" s="2"/>
      <c r="AR415" s="2"/>
      <c r="AS415" s="2"/>
      <c r="AT415" s="2"/>
      <c r="AU415" s="2"/>
      <c r="AV415" s="3"/>
      <c r="AW415" s="10">
        <f ca="1">IF(Table2[[#This Row],[Residence]]="East Legon",1,0)</f>
        <v>0</v>
      </c>
      <c r="AX415" s="8">
        <f ca="1">IF(Table2[[#This Row],[Residence]]="Trasaco",1,0)</f>
        <v>0</v>
      </c>
      <c r="AY415" s="2">
        <f ca="1">IF(Table2[[#This Row],[Residence]]="North Legon",1,0)</f>
        <v>1</v>
      </c>
      <c r="AZ415" s="2">
        <f ca="1">IF(Table2[[#This Row],[Residence]]="Tema",1,0)</f>
        <v>0</v>
      </c>
      <c r="BA415" s="2">
        <f ca="1">IF(Table2[[#This Row],[Residence]]="Spintex",1,0)</f>
        <v>0</v>
      </c>
      <c r="BB415" s="2">
        <f ca="1">IF(Table2[[#This Row],[Residence]]="Airport Hills",1,0)</f>
        <v>0</v>
      </c>
      <c r="BC415" s="2">
        <f ca="1">IF(Table2[[#This Row],[Residence]]="Oyarifa",1,0)</f>
        <v>0</v>
      </c>
      <c r="BD415" s="2">
        <f ca="1">IF(Table2[[#This Row],[Residence]]="Prampram",1,0)</f>
        <v>0</v>
      </c>
      <c r="BE415" s="2">
        <f ca="1">IF(Table2[[#This Row],[Residence]]="Tse-Addo",1,0)</f>
        <v>0</v>
      </c>
      <c r="BF415" s="2">
        <f ca="1">IF(Table2[[#This Row],[Residence]]="Osu",1,0)</f>
        <v>0</v>
      </c>
      <c r="BG415" s="2"/>
      <c r="BH415" s="2"/>
      <c r="BI415" s="2"/>
      <c r="BJ415" s="2"/>
      <c r="BK415" s="2"/>
      <c r="BL415" s="2"/>
      <c r="BM415" s="2"/>
      <c r="BN415" s="2"/>
      <c r="BO415" s="2"/>
      <c r="BP415" s="3"/>
      <c r="BR415" s="20">
        <f ca="1">Table2[[#This Row],[Cars Value]]/Table2[[#This Row],[Cars]]</f>
        <v>9575.6854354031402</v>
      </c>
      <c r="BS415" s="3"/>
      <c r="BT415" s="1">
        <f ca="1">IF(Table2[[#This Row],[Value of Debts]]&gt;$BU$6,1,0)</f>
        <v>1</v>
      </c>
      <c r="BU415" s="2"/>
      <c r="BV415" s="2"/>
      <c r="BW415" s="3"/>
    </row>
    <row r="416" spans="1:75" x14ac:dyDescent="0.25">
      <c r="A416">
        <f t="shared" ca="1" si="119"/>
        <v>1</v>
      </c>
      <c r="B416" t="str">
        <f t="shared" ca="1" si="120"/>
        <v>Male</v>
      </c>
      <c r="C416">
        <f t="shared" ca="1" si="121"/>
        <v>46</v>
      </c>
      <c r="D416">
        <f t="shared" ca="1" si="122"/>
        <v>2</v>
      </c>
      <c r="E416" t="str">
        <f ca="1">_xll.XLOOKUP(D416,$Y$8:$Y$13,$Z$8:$Z$13)</f>
        <v>Construction</v>
      </c>
      <c r="F416">
        <f t="shared" ca="1" si="123"/>
        <v>5</v>
      </c>
      <c r="G416" t="str">
        <f ca="1">_xll.XLOOKUP(F416,$AA$8:$AA$12,$AB$8:$AB$12)</f>
        <v>Other</v>
      </c>
      <c r="H416">
        <f t="shared" ca="1" si="135"/>
        <v>4</v>
      </c>
      <c r="I416">
        <f t="shared" ca="1" si="118"/>
        <v>3</v>
      </c>
      <c r="J416">
        <f t="shared" ca="1" si="124"/>
        <v>49128</v>
      </c>
      <c r="K416">
        <f t="shared" ca="1" si="125"/>
        <v>6</v>
      </c>
      <c r="L416" t="str">
        <f ca="1">_xll.XLOOKUP(K416,$AC$8:$AC$17,$AD$8:$AD$17)</f>
        <v>Tse-Addo</v>
      </c>
      <c r="M416">
        <f t="shared" ca="1" si="128"/>
        <v>245640</v>
      </c>
      <c r="N416" s="7">
        <f t="shared" ca="1" si="126"/>
        <v>103856.95795594138</v>
      </c>
      <c r="O416" s="7">
        <f t="shared" ca="1" si="129"/>
        <v>68278.19187560158</v>
      </c>
      <c r="P416">
        <f t="shared" ca="1" si="127"/>
        <v>39598</v>
      </c>
      <c r="Q416" s="7">
        <f t="shared" ca="1" si="130"/>
        <v>365.46171141073228</v>
      </c>
      <c r="R416">
        <f t="shared" ca="1" si="131"/>
        <v>61926.264872007319</v>
      </c>
      <c r="S416" s="7">
        <f t="shared" ca="1" si="132"/>
        <v>375844.4567476089</v>
      </c>
      <c r="T416" s="7">
        <f t="shared" ca="1" si="133"/>
        <v>143820.41966735211</v>
      </c>
      <c r="U416" s="7">
        <f t="shared" ca="1" si="134"/>
        <v>232024.03708025679</v>
      </c>
      <c r="X416" s="1"/>
      <c r="Y416" s="2"/>
      <c r="Z416" s="2"/>
      <c r="AA416" s="2"/>
      <c r="AB416" s="2"/>
      <c r="AC416" s="2"/>
      <c r="AD416" s="2"/>
      <c r="AE416" s="2">
        <f ca="1">IF(Table2[[#This Row],[Gender]]="Male",1,0)</f>
        <v>1</v>
      </c>
      <c r="AF416" s="2">
        <f ca="1">IF(Table2[[#This Row],[Gender]]="Female",1,0)</f>
        <v>0</v>
      </c>
      <c r="AG416" s="2"/>
      <c r="AH416" s="2"/>
      <c r="AI416" s="3"/>
      <c r="AK416" s="1">
        <f ca="1">IF(Table2[[#This Row],[Field of Work]]="Teaching",1,0)</f>
        <v>0</v>
      </c>
      <c r="AL416" s="2">
        <f ca="1">IF(Table2[[#This Row],[Field of Work]]="Agriculture",1,0)</f>
        <v>0</v>
      </c>
      <c r="AM416" s="2">
        <f ca="1">IF(Table2[[#This Row],[Field of Work]]="IT",1,0)</f>
        <v>0</v>
      </c>
      <c r="AN416" s="2">
        <f ca="1">IF(Table2[[#This Row],[Field of Work]]="Construction",1,0)</f>
        <v>1</v>
      </c>
      <c r="AO416" s="2">
        <f ca="1">IF(Table2[[#This Row],[Field of Work]]="Health",1,0)</f>
        <v>0</v>
      </c>
      <c r="AP416" s="2">
        <f ca="1">IF(Table2[[#This Row],[Field of Work]]="General work",1,0)</f>
        <v>0</v>
      </c>
      <c r="AQ416" s="2"/>
      <c r="AR416" s="2"/>
      <c r="AS416" s="2"/>
      <c r="AT416" s="2"/>
      <c r="AU416" s="2"/>
      <c r="AV416" s="3"/>
      <c r="AW416" s="10">
        <f ca="1">IF(Table2[[#This Row],[Residence]]="East Legon",1,0)</f>
        <v>0</v>
      </c>
      <c r="AX416" s="8">
        <f ca="1">IF(Table2[[#This Row],[Residence]]="Trasaco",1,0)</f>
        <v>0</v>
      </c>
      <c r="AY416" s="2">
        <f ca="1">IF(Table2[[#This Row],[Residence]]="North Legon",1,0)</f>
        <v>0</v>
      </c>
      <c r="AZ416" s="2">
        <f ca="1">IF(Table2[[#This Row],[Residence]]="Tema",1,0)</f>
        <v>0</v>
      </c>
      <c r="BA416" s="2">
        <f ca="1">IF(Table2[[#This Row],[Residence]]="Spintex",1,0)</f>
        <v>0</v>
      </c>
      <c r="BB416" s="2">
        <f ca="1">IF(Table2[[#This Row],[Residence]]="Airport Hills",1,0)</f>
        <v>0</v>
      </c>
      <c r="BC416" s="2">
        <f ca="1">IF(Table2[[#This Row],[Residence]]="Oyarifa",1,0)</f>
        <v>0</v>
      </c>
      <c r="BD416" s="2">
        <f ca="1">IF(Table2[[#This Row],[Residence]]="Prampram",1,0)</f>
        <v>0</v>
      </c>
      <c r="BE416" s="2">
        <f ca="1">IF(Table2[[#This Row],[Residence]]="Tse-Addo",1,0)</f>
        <v>1</v>
      </c>
      <c r="BF416" s="2">
        <f ca="1">IF(Table2[[#This Row],[Residence]]="Osu",1,0)</f>
        <v>0</v>
      </c>
      <c r="BG416" s="2"/>
      <c r="BH416" s="2"/>
      <c r="BI416" s="2"/>
      <c r="BJ416" s="2"/>
      <c r="BK416" s="2"/>
      <c r="BL416" s="2"/>
      <c r="BM416" s="2"/>
      <c r="BN416" s="2"/>
      <c r="BO416" s="2"/>
      <c r="BP416" s="3"/>
      <c r="BR416" s="20">
        <f ca="1">Table2[[#This Row],[Cars Value]]/Table2[[#This Row],[Cars]]</f>
        <v>22759.397291867193</v>
      </c>
      <c r="BS416" s="3"/>
      <c r="BT416" s="1">
        <f ca="1">IF(Table2[[#This Row],[Value of Debts]]&gt;$BU$6,1,0)</f>
        <v>1</v>
      </c>
      <c r="BU416" s="2"/>
      <c r="BV416" s="2"/>
      <c r="BW416" s="3"/>
    </row>
    <row r="417" spans="1:75" x14ac:dyDescent="0.25">
      <c r="A417">
        <f t="shared" ca="1" si="119"/>
        <v>1</v>
      </c>
      <c r="B417" t="str">
        <f t="shared" ca="1" si="120"/>
        <v>Male</v>
      </c>
      <c r="C417">
        <f t="shared" ca="1" si="121"/>
        <v>43</v>
      </c>
      <c r="D417">
        <f t="shared" ca="1" si="122"/>
        <v>1</v>
      </c>
      <c r="E417" t="str">
        <f ca="1">_xll.XLOOKUP(D417,$Y$8:$Y$13,$Z$8:$Z$13)</f>
        <v>Health</v>
      </c>
      <c r="F417">
        <f t="shared" ca="1" si="123"/>
        <v>1</v>
      </c>
      <c r="G417" t="str">
        <f ca="1">_xll.XLOOKUP(F417,$AA$8:$AA$12,$AB$8:$AB$12)</f>
        <v>Highschool</v>
      </c>
      <c r="H417">
        <f t="shared" ca="1" si="135"/>
        <v>3</v>
      </c>
      <c r="I417">
        <f t="shared" ca="1" si="118"/>
        <v>4</v>
      </c>
      <c r="J417">
        <f t="shared" ca="1" si="124"/>
        <v>51261</v>
      </c>
      <c r="K417">
        <f t="shared" ca="1" si="125"/>
        <v>5</v>
      </c>
      <c r="L417" t="str">
        <f ca="1">_xll.XLOOKUP(K417,$AC$8:$AC$17,$AD$8:$AD$17)</f>
        <v>Airport Hills</v>
      </c>
      <c r="M417">
        <f t="shared" ca="1" si="128"/>
        <v>153783</v>
      </c>
      <c r="N417" s="7">
        <f t="shared" ca="1" si="126"/>
        <v>136829.10364347397</v>
      </c>
      <c r="O417" s="7">
        <f t="shared" ca="1" si="129"/>
        <v>150864.73433281656</v>
      </c>
      <c r="P417">
        <f t="shared" ca="1" si="127"/>
        <v>80037</v>
      </c>
      <c r="Q417" s="7">
        <f t="shared" ca="1" si="130"/>
        <v>21225.346955662371</v>
      </c>
      <c r="R417">
        <f t="shared" ca="1" si="131"/>
        <v>34426.129414004099</v>
      </c>
      <c r="S417" s="7">
        <f t="shared" ca="1" si="132"/>
        <v>339073.86374682066</v>
      </c>
      <c r="T417" s="7">
        <f t="shared" ca="1" si="133"/>
        <v>238091.45059913633</v>
      </c>
      <c r="U417" s="7">
        <f t="shared" ca="1" si="134"/>
        <v>100982.41314768433</v>
      </c>
      <c r="X417" s="1"/>
      <c r="Y417" s="2"/>
      <c r="Z417" s="2"/>
      <c r="AA417" s="2"/>
      <c r="AB417" s="2"/>
      <c r="AC417" s="2"/>
      <c r="AD417" s="2"/>
      <c r="AE417" s="2">
        <f ca="1">IF(Table2[[#This Row],[Gender]]="Male",1,0)</f>
        <v>1</v>
      </c>
      <c r="AF417" s="2">
        <f ca="1">IF(Table2[[#This Row],[Gender]]="Female",1,0)</f>
        <v>0</v>
      </c>
      <c r="AG417" s="2"/>
      <c r="AH417" s="2"/>
      <c r="AI417" s="3"/>
      <c r="AK417" s="1">
        <f ca="1">IF(Table2[[#This Row],[Field of Work]]="Teaching",1,0)</f>
        <v>0</v>
      </c>
      <c r="AL417" s="2">
        <f ca="1">IF(Table2[[#This Row],[Field of Work]]="Agriculture",1,0)</f>
        <v>0</v>
      </c>
      <c r="AM417" s="2">
        <f ca="1">IF(Table2[[#This Row],[Field of Work]]="IT",1,0)</f>
        <v>0</v>
      </c>
      <c r="AN417" s="2">
        <f ca="1">IF(Table2[[#This Row],[Field of Work]]="Construction",1,0)</f>
        <v>0</v>
      </c>
      <c r="AO417" s="2">
        <f ca="1">IF(Table2[[#This Row],[Field of Work]]="Health",1,0)</f>
        <v>1</v>
      </c>
      <c r="AP417" s="2">
        <f ca="1">IF(Table2[[#This Row],[Field of Work]]="General work",1,0)</f>
        <v>0</v>
      </c>
      <c r="AQ417" s="2"/>
      <c r="AR417" s="2"/>
      <c r="AS417" s="2"/>
      <c r="AT417" s="2"/>
      <c r="AU417" s="2"/>
      <c r="AV417" s="3"/>
      <c r="AW417" s="10">
        <f ca="1">IF(Table2[[#This Row],[Residence]]="East Legon",1,0)</f>
        <v>0</v>
      </c>
      <c r="AX417" s="8">
        <f ca="1">IF(Table2[[#This Row],[Residence]]="Trasaco",1,0)</f>
        <v>0</v>
      </c>
      <c r="AY417" s="2">
        <f ca="1">IF(Table2[[#This Row],[Residence]]="North Legon",1,0)</f>
        <v>0</v>
      </c>
      <c r="AZ417" s="2">
        <f ca="1">IF(Table2[[#This Row],[Residence]]="Tema",1,0)</f>
        <v>0</v>
      </c>
      <c r="BA417" s="2">
        <f ca="1">IF(Table2[[#This Row],[Residence]]="Spintex",1,0)</f>
        <v>0</v>
      </c>
      <c r="BB417" s="2">
        <f ca="1">IF(Table2[[#This Row],[Residence]]="Airport Hills",1,0)</f>
        <v>1</v>
      </c>
      <c r="BC417" s="2">
        <f ca="1">IF(Table2[[#This Row],[Residence]]="Oyarifa",1,0)</f>
        <v>0</v>
      </c>
      <c r="BD417" s="2">
        <f ca="1">IF(Table2[[#This Row],[Residence]]="Prampram",1,0)</f>
        <v>0</v>
      </c>
      <c r="BE417" s="2">
        <f ca="1">IF(Table2[[#This Row],[Residence]]="Tse-Addo",1,0)</f>
        <v>0</v>
      </c>
      <c r="BF417" s="2">
        <f ca="1">IF(Table2[[#This Row],[Residence]]="Osu",1,0)</f>
        <v>0</v>
      </c>
      <c r="BG417" s="2"/>
      <c r="BH417" s="2"/>
      <c r="BI417" s="2"/>
      <c r="BJ417" s="2"/>
      <c r="BK417" s="2"/>
      <c r="BL417" s="2"/>
      <c r="BM417" s="2"/>
      <c r="BN417" s="2"/>
      <c r="BO417" s="2"/>
      <c r="BP417" s="3"/>
      <c r="BR417" s="20">
        <f ca="1">Table2[[#This Row],[Cars Value]]/Table2[[#This Row],[Cars]]</f>
        <v>37716.18358320414</v>
      </c>
      <c r="BS417" s="3"/>
      <c r="BT417" s="1">
        <f ca="1">IF(Table2[[#This Row],[Value of Debts]]&gt;$BU$6,1,0)</f>
        <v>1</v>
      </c>
      <c r="BU417" s="2"/>
      <c r="BV417" s="2"/>
      <c r="BW417" s="3"/>
    </row>
    <row r="418" spans="1:75" x14ac:dyDescent="0.25">
      <c r="A418">
        <f t="shared" ca="1" si="119"/>
        <v>2</v>
      </c>
      <c r="B418" t="str">
        <f t="shared" ca="1" si="120"/>
        <v>Female</v>
      </c>
      <c r="C418">
        <f t="shared" ca="1" si="121"/>
        <v>33</v>
      </c>
      <c r="D418">
        <f t="shared" ca="1" si="122"/>
        <v>1</v>
      </c>
      <c r="E418" t="str">
        <f ca="1">_xll.XLOOKUP(D418,$Y$8:$Y$13,$Z$8:$Z$13)</f>
        <v>Health</v>
      </c>
      <c r="F418">
        <f t="shared" ca="1" si="123"/>
        <v>5</v>
      </c>
      <c r="G418" t="str">
        <f ca="1">_xll.XLOOKUP(F418,$AA$8:$AA$12,$AB$8:$AB$12)</f>
        <v>Other</v>
      </c>
      <c r="H418">
        <f t="shared" ca="1" si="135"/>
        <v>0</v>
      </c>
      <c r="I418">
        <f t="shared" ca="1" si="118"/>
        <v>1</v>
      </c>
      <c r="J418">
        <f t="shared" ca="1" si="124"/>
        <v>26359</v>
      </c>
      <c r="K418">
        <f t="shared" ca="1" si="125"/>
        <v>4</v>
      </c>
      <c r="L418" t="str">
        <f ca="1">_xll.XLOOKUP(K418,$AC$8:$AC$17,$AD$8:$AD$17)</f>
        <v>Spintex</v>
      </c>
      <c r="M418">
        <f t="shared" ca="1" si="128"/>
        <v>158154</v>
      </c>
      <c r="N418" s="7">
        <f t="shared" ca="1" si="126"/>
        <v>66466.757559181729</v>
      </c>
      <c r="O418" s="7">
        <f t="shared" ca="1" si="129"/>
        <v>2690.5184510574068</v>
      </c>
      <c r="P418">
        <f t="shared" ca="1" si="127"/>
        <v>1040</v>
      </c>
      <c r="Q418" s="7">
        <f t="shared" ca="1" si="130"/>
        <v>44556.184614746868</v>
      </c>
      <c r="R418">
        <f t="shared" ca="1" si="131"/>
        <v>21840.688662116474</v>
      </c>
      <c r="S418" s="7">
        <f t="shared" ca="1" si="132"/>
        <v>182685.20711317388</v>
      </c>
      <c r="T418" s="7">
        <f t="shared" ca="1" si="133"/>
        <v>112062.9421739286</v>
      </c>
      <c r="U418" s="7">
        <f t="shared" ca="1" si="134"/>
        <v>70622.264939245273</v>
      </c>
      <c r="X418" s="1"/>
      <c r="Y418" s="2"/>
      <c r="Z418" s="2"/>
      <c r="AA418" s="2"/>
      <c r="AB418" s="2"/>
      <c r="AC418" s="2"/>
      <c r="AD418" s="2"/>
      <c r="AE418" s="2">
        <f ca="1">IF(Table2[[#This Row],[Gender]]="Male",1,0)</f>
        <v>0</v>
      </c>
      <c r="AF418" s="2">
        <f ca="1">IF(Table2[[#This Row],[Gender]]="Female",1,0)</f>
        <v>1</v>
      </c>
      <c r="AG418" s="2"/>
      <c r="AH418" s="2"/>
      <c r="AI418" s="3"/>
      <c r="AK418" s="1">
        <f ca="1">IF(Table2[[#This Row],[Field of Work]]="Teaching",1,0)</f>
        <v>0</v>
      </c>
      <c r="AL418" s="2">
        <f ca="1">IF(Table2[[#This Row],[Field of Work]]="Agriculture",1,0)</f>
        <v>0</v>
      </c>
      <c r="AM418" s="2">
        <f ca="1">IF(Table2[[#This Row],[Field of Work]]="IT",1,0)</f>
        <v>0</v>
      </c>
      <c r="AN418" s="2">
        <f ca="1">IF(Table2[[#This Row],[Field of Work]]="Construction",1,0)</f>
        <v>0</v>
      </c>
      <c r="AO418" s="2">
        <f ca="1">IF(Table2[[#This Row],[Field of Work]]="Health",1,0)</f>
        <v>1</v>
      </c>
      <c r="AP418" s="2">
        <f ca="1">IF(Table2[[#This Row],[Field of Work]]="General work",1,0)</f>
        <v>0</v>
      </c>
      <c r="AQ418" s="2"/>
      <c r="AR418" s="2"/>
      <c r="AS418" s="2"/>
      <c r="AT418" s="2"/>
      <c r="AU418" s="2"/>
      <c r="AV418" s="3"/>
      <c r="AW418" s="10">
        <f ca="1">IF(Table2[[#This Row],[Residence]]="East Legon",1,0)</f>
        <v>0</v>
      </c>
      <c r="AX418" s="8">
        <f ca="1">IF(Table2[[#This Row],[Residence]]="Trasaco",1,0)</f>
        <v>0</v>
      </c>
      <c r="AY418" s="2">
        <f ca="1">IF(Table2[[#This Row],[Residence]]="North Legon",1,0)</f>
        <v>0</v>
      </c>
      <c r="AZ418" s="2">
        <f ca="1">IF(Table2[[#This Row],[Residence]]="Tema",1,0)</f>
        <v>0</v>
      </c>
      <c r="BA418" s="2">
        <f ca="1">IF(Table2[[#This Row],[Residence]]="Spintex",1,0)</f>
        <v>1</v>
      </c>
      <c r="BB418" s="2">
        <f ca="1">IF(Table2[[#This Row],[Residence]]="Airport Hills",1,0)</f>
        <v>0</v>
      </c>
      <c r="BC418" s="2">
        <f ca="1">IF(Table2[[#This Row],[Residence]]="Oyarifa",1,0)</f>
        <v>0</v>
      </c>
      <c r="BD418" s="2">
        <f ca="1">IF(Table2[[#This Row],[Residence]]="Prampram",1,0)</f>
        <v>0</v>
      </c>
      <c r="BE418" s="2">
        <f ca="1">IF(Table2[[#This Row],[Residence]]="Tse-Addo",1,0)</f>
        <v>0</v>
      </c>
      <c r="BF418" s="2">
        <f ca="1">IF(Table2[[#This Row],[Residence]]="Osu",1,0)</f>
        <v>0</v>
      </c>
      <c r="BG418" s="2"/>
      <c r="BH418" s="2"/>
      <c r="BI418" s="2"/>
      <c r="BJ418" s="2"/>
      <c r="BK418" s="2"/>
      <c r="BL418" s="2"/>
      <c r="BM418" s="2"/>
      <c r="BN418" s="2"/>
      <c r="BO418" s="2"/>
      <c r="BP418" s="3"/>
      <c r="BR418" s="20">
        <f ca="1">Table2[[#This Row],[Cars Value]]/Table2[[#This Row],[Cars]]</f>
        <v>2690.5184510574068</v>
      </c>
      <c r="BS418" s="3"/>
      <c r="BT418" s="1">
        <f ca="1">IF(Table2[[#This Row],[Value of Debts]]&gt;$BU$6,1,0)</f>
        <v>1</v>
      </c>
      <c r="BU418" s="2"/>
      <c r="BV418" s="2"/>
      <c r="BW418" s="3"/>
    </row>
    <row r="419" spans="1:75" x14ac:dyDescent="0.25">
      <c r="A419">
        <f t="shared" ca="1" si="119"/>
        <v>2</v>
      </c>
      <c r="B419" t="str">
        <f t="shared" ca="1" si="120"/>
        <v>Female</v>
      </c>
      <c r="C419">
        <f t="shared" ca="1" si="121"/>
        <v>39</v>
      </c>
      <c r="D419">
        <f t="shared" ca="1" si="122"/>
        <v>4</v>
      </c>
      <c r="E419" t="str">
        <f ca="1">_xll.XLOOKUP(D419,$Y$8:$Y$13,$Z$8:$Z$13)</f>
        <v>IT</v>
      </c>
      <c r="F419">
        <f t="shared" ca="1" si="123"/>
        <v>1</v>
      </c>
      <c r="G419" t="str">
        <f ca="1">_xll.XLOOKUP(F419,$AA$8:$AA$12,$AB$8:$AB$12)</f>
        <v>Highschool</v>
      </c>
      <c r="H419">
        <f t="shared" ca="1" si="135"/>
        <v>2</v>
      </c>
      <c r="I419">
        <f t="shared" ca="1" si="118"/>
        <v>4</v>
      </c>
      <c r="J419">
        <f t="shared" ca="1" si="124"/>
        <v>56073</v>
      </c>
      <c r="K419">
        <f t="shared" ca="1" si="125"/>
        <v>2</v>
      </c>
      <c r="L419" t="str">
        <f ca="1">_xll.XLOOKUP(K419,$AC$8:$AC$17,$AD$8:$AD$17)</f>
        <v>Trasaco</v>
      </c>
      <c r="M419">
        <f t="shared" ca="1" si="128"/>
        <v>280365</v>
      </c>
      <c r="N419" s="7">
        <f t="shared" ca="1" si="126"/>
        <v>262998.1106405824</v>
      </c>
      <c r="O419" s="7">
        <f t="shared" ca="1" si="129"/>
        <v>121316.74060025637</v>
      </c>
      <c r="P419">
        <f t="shared" ca="1" si="127"/>
        <v>74911</v>
      </c>
      <c r="Q419" s="7">
        <f t="shared" ca="1" si="130"/>
        <v>100580.13167887108</v>
      </c>
      <c r="R419">
        <f t="shared" ca="1" si="131"/>
        <v>48513.888067537257</v>
      </c>
      <c r="S419" s="7">
        <f t="shared" ca="1" si="132"/>
        <v>450195.62866779364</v>
      </c>
      <c r="T419" s="7">
        <f t="shared" ca="1" si="133"/>
        <v>438489.24231945351</v>
      </c>
      <c r="U419" s="7">
        <f t="shared" ca="1" si="134"/>
        <v>11706.386348340136</v>
      </c>
      <c r="X419" s="1"/>
      <c r="Y419" s="2"/>
      <c r="Z419" s="2"/>
      <c r="AA419" s="2"/>
      <c r="AB419" s="2"/>
      <c r="AC419" s="2"/>
      <c r="AD419" s="2"/>
      <c r="AE419" s="2">
        <f ca="1">IF(Table2[[#This Row],[Gender]]="Male",1,0)</f>
        <v>0</v>
      </c>
      <c r="AF419" s="2">
        <f ca="1">IF(Table2[[#This Row],[Gender]]="Female",1,0)</f>
        <v>1</v>
      </c>
      <c r="AG419" s="2"/>
      <c r="AH419" s="2"/>
      <c r="AI419" s="3"/>
      <c r="AK419" s="1">
        <f ca="1">IF(Table2[[#This Row],[Field of Work]]="Teaching",1,0)</f>
        <v>0</v>
      </c>
      <c r="AL419" s="2">
        <f ca="1">IF(Table2[[#This Row],[Field of Work]]="Agriculture",1,0)</f>
        <v>0</v>
      </c>
      <c r="AM419" s="2">
        <f ca="1">IF(Table2[[#This Row],[Field of Work]]="IT",1,0)</f>
        <v>1</v>
      </c>
      <c r="AN419" s="2">
        <f ca="1">IF(Table2[[#This Row],[Field of Work]]="Construction",1,0)</f>
        <v>0</v>
      </c>
      <c r="AO419" s="2">
        <f ca="1">IF(Table2[[#This Row],[Field of Work]]="Health",1,0)</f>
        <v>0</v>
      </c>
      <c r="AP419" s="2">
        <f ca="1">IF(Table2[[#This Row],[Field of Work]]="General work",1,0)</f>
        <v>0</v>
      </c>
      <c r="AQ419" s="2"/>
      <c r="AR419" s="2"/>
      <c r="AS419" s="2"/>
      <c r="AT419" s="2"/>
      <c r="AU419" s="2"/>
      <c r="AV419" s="3"/>
      <c r="AW419" s="10">
        <f ca="1">IF(Table2[[#This Row],[Residence]]="East Legon",1,0)</f>
        <v>0</v>
      </c>
      <c r="AX419" s="8">
        <f ca="1">IF(Table2[[#This Row],[Residence]]="Trasaco",1,0)</f>
        <v>1</v>
      </c>
      <c r="AY419" s="2">
        <f ca="1">IF(Table2[[#This Row],[Residence]]="North Legon",1,0)</f>
        <v>0</v>
      </c>
      <c r="AZ419" s="2">
        <f ca="1">IF(Table2[[#This Row],[Residence]]="Tema",1,0)</f>
        <v>0</v>
      </c>
      <c r="BA419" s="2">
        <f ca="1">IF(Table2[[#This Row],[Residence]]="Spintex",1,0)</f>
        <v>0</v>
      </c>
      <c r="BB419" s="2">
        <f ca="1">IF(Table2[[#This Row],[Residence]]="Airport Hills",1,0)</f>
        <v>0</v>
      </c>
      <c r="BC419" s="2">
        <f ca="1">IF(Table2[[#This Row],[Residence]]="Oyarifa",1,0)</f>
        <v>0</v>
      </c>
      <c r="BD419" s="2">
        <f ca="1">IF(Table2[[#This Row],[Residence]]="Prampram",1,0)</f>
        <v>0</v>
      </c>
      <c r="BE419" s="2">
        <f ca="1">IF(Table2[[#This Row],[Residence]]="Tse-Addo",1,0)</f>
        <v>0</v>
      </c>
      <c r="BF419" s="2">
        <f ca="1">IF(Table2[[#This Row],[Residence]]="Osu",1,0)</f>
        <v>0</v>
      </c>
      <c r="BG419" s="2"/>
      <c r="BH419" s="2"/>
      <c r="BI419" s="2"/>
      <c r="BJ419" s="2"/>
      <c r="BK419" s="2"/>
      <c r="BL419" s="2"/>
      <c r="BM419" s="2"/>
      <c r="BN419" s="2"/>
      <c r="BO419" s="2"/>
      <c r="BP419" s="3"/>
      <c r="BR419" s="20">
        <f ca="1">Table2[[#This Row],[Cars Value]]/Table2[[#This Row],[Cars]]</f>
        <v>30329.185150064091</v>
      </c>
      <c r="BS419" s="3"/>
      <c r="BT419" s="1">
        <f ca="1">IF(Table2[[#This Row],[Value of Debts]]&gt;$BU$6,1,0)</f>
        <v>1</v>
      </c>
      <c r="BU419" s="2"/>
      <c r="BV419" s="2"/>
      <c r="BW419" s="3"/>
    </row>
    <row r="420" spans="1:75" x14ac:dyDescent="0.25">
      <c r="A420">
        <f t="shared" ca="1" si="119"/>
        <v>2</v>
      </c>
      <c r="B420" t="str">
        <f t="shared" ca="1" si="120"/>
        <v>Female</v>
      </c>
      <c r="C420">
        <f t="shared" ca="1" si="121"/>
        <v>32</v>
      </c>
      <c r="D420">
        <f t="shared" ca="1" si="122"/>
        <v>5</v>
      </c>
      <c r="E420" t="str">
        <f ca="1">_xll.XLOOKUP(D420,$Y$8:$Y$13,$Z$8:$Z$13)</f>
        <v>General work</v>
      </c>
      <c r="F420">
        <f t="shared" ca="1" si="123"/>
        <v>5</v>
      </c>
      <c r="G420" t="str">
        <f ca="1">_xll.XLOOKUP(F420,$AA$8:$AA$12,$AB$8:$AB$12)</f>
        <v>Other</v>
      </c>
      <c r="H420">
        <f t="shared" ca="1" si="135"/>
        <v>0</v>
      </c>
      <c r="I420">
        <f t="shared" ca="1" si="118"/>
        <v>2</v>
      </c>
      <c r="J420">
        <f t="shared" ca="1" si="124"/>
        <v>60675</v>
      </c>
      <c r="K420">
        <f t="shared" ca="1" si="125"/>
        <v>4</v>
      </c>
      <c r="L420" t="str">
        <f ca="1">_xll.XLOOKUP(K420,$AC$8:$AC$17,$AD$8:$AD$17)</f>
        <v>Spintex</v>
      </c>
      <c r="M420">
        <f t="shared" ca="1" si="128"/>
        <v>303375</v>
      </c>
      <c r="N420" s="7">
        <f t="shared" ca="1" si="126"/>
        <v>252374.70535626556</v>
      </c>
      <c r="O420" s="7">
        <f t="shared" ca="1" si="129"/>
        <v>25899.821395314033</v>
      </c>
      <c r="P420">
        <f t="shared" ca="1" si="127"/>
        <v>13946</v>
      </c>
      <c r="Q420" s="7">
        <f t="shared" ca="1" si="130"/>
        <v>36050.334945270377</v>
      </c>
      <c r="R420">
        <f t="shared" ca="1" si="131"/>
        <v>46373.811106822359</v>
      </c>
      <c r="S420" s="7">
        <f t="shared" ca="1" si="132"/>
        <v>375648.63250213634</v>
      </c>
      <c r="T420" s="7">
        <f t="shared" ca="1" si="133"/>
        <v>302371.04030153592</v>
      </c>
      <c r="U420" s="7">
        <f t="shared" ca="1" si="134"/>
        <v>73277.592200600426</v>
      </c>
      <c r="X420" s="1"/>
      <c r="Y420" s="2"/>
      <c r="Z420" s="2"/>
      <c r="AA420" s="2"/>
      <c r="AB420" s="2"/>
      <c r="AC420" s="2"/>
      <c r="AD420" s="2"/>
      <c r="AE420" s="2">
        <f ca="1">IF(Table2[[#This Row],[Gender]]="Male",1,0)</f>
        <v>0</v>
      </c>
      <c r="AF420" s="2">
        <f ca="1">IF(Table2[[#This Row],[Gender]]="Female",1,0)</f>
        <v>1</v>
      </c>
      <c r="AG420" s="2"/>
      <c r="AH420" s="2"/>
      <c r="AI420" s="3"/>
      <c r="AK420" s="1">
        <f ca="1">IF(Table2[[#This Row],[Field of Work]]="Teaching",1,0)</f>
        <v>0</v>
      </c>
      <c r="AL420" s="2">
        <f ca="1">IF(Table2[[#This Row],[Field of Work]]="Agriculture",1,0)</f>
        <v>0</v>
      </c>
      <c r="AM420" s="2">
        <f ca="1">IF(Table2[[#This Row],[Field of Work]]="IT",1,0)</f>
        <v>0</v>
      </c>
      <c r="AN420" s="2">
        <f ca="1">IF(Table2[[#This Row],[Field of Work]]="Construction",1,0)</f>
        <v>0</v>
      </c>
      <c r="AO420" s="2">
        <f ca="1">IF(Table2[[#This Row],[Field of Work]]="Health",1,0)</f>
        <v>0</v>
      </c>
      <c r="AP420" s="2">
        <f ca="1">IF(Table2[[#This Row],[Field of Work]]="General work",1,0)</f>
        <v>1</v>
      </c>
      <c r="AQ420" s="2"/>
      <c r="AR420" s="2"/>
      <c r="AS420" s="2"/>
      <c r="AT420" s="2"/>
      <c r="AU420" s="2"/>
      <c r="AV420" s="3"/>
      <c r="AW420" s="10">
        <f ca="1">IF(Table2[[#This Row],[Residence]]="East Legon",1,0)</f>
        <v>0</v>
      </c>
      <c r="AX420" s="8">
        <f ca="1">IF(Table2[[#This Row],[Residence]]="Trasaco",1,0)</f>
        <v>0</v>
      </c>
      <c r="AY420" s="2">
        <f ca="1">IF(Table2[[#This Row],[Residence]]="North Legon",1,0)</f>
        <v>0</v>
      </c>
      <c r="AZ420" s="2">
        <f ca="1">IF(Table2[[#This Row],[Residence]]="Tema",1,0)</f>
        <v>0</v>
      </c>
      <c r="BA420" s="2">
        <f ca="1">IF(Table2[[#This Row],[Residence]]="Spintex",1,0)</f>
        <v>1</v>
      </c>
      <c r="BB420" s="2">
        <f ca="1">IF(Table2[[#This Row],[Residence]]="Airport Hills",1,0)</f>
        <v>0</v>
      </c>
      <c r="BC420" s="2">
        <f ca="1">IF(Table2[[#This Row],[Residence]]="Oyarifa",1,0)</f>
        <v>0</v>
      </c>
      <c r="BD420" s="2">
        <f ca="1">IF(Table2[[#This Row],[Residence]]="Prampram",1,0)</f>
        <v>0</v>
      </c>
      <c r="BE420" s="2">
        <f ca="1">IF(Table2[[#This Row],[Residence]]="Tse-Addo",1,0)</f>
        <v>0</v>
      </c>
      <c r="BF420" s="2">
        <f ca="1">IF(Table2[[#This Row],[Residence]]="Osu",1,0)</f>
        <v>0</v>
      </c>
      <c r="BG420" s="2"/>
      <c r="BH420" s="2"/>
      <c r="BI420" s="2"/>
      <c r="BJ420" s="2"/>
      <c r="BK420" s="2"/>
      <c r="BL420" s="2"/>
      <c r="BM420" s="2"/>
      <c r="BN420" s="2"/>
      <c r="BO420" s="2"/>
      <c r="BP420" s="3"/>
      <c r="BR420" s="20">
        <f ca="1">Table2[[#This Row],[Cars Value]]/Table2[[#This Row],[Cars]]</f>
        <v>12949.910697657016</v>
      </c>
      <c r="BS420" s="3"/>
      <c r="BT420" s="1">
        <f ca="1">IF(Table2[[#This Row],[Value of Debts]]&gt;$BU$6,1,0)</f>
        <v>1</v>
      </c>
      <c r="BU420" s="2"/>
      <c r="BV420" s="2"/>
      <c r="BW420" s="3"/>
    </row>
    <row r="421" spans="1:75" x14ac:dyDescent="0.25">
      <c r="A421">
        <f t="shared" ca="1" si="119"/>
        <v>2</v>
      </c>
      <c r="B421" t="str">
        <f t="shared" ca="1" si="120"/>
        <v>Female</v>
      </c>
      <c r="C421">
        <f t="shared" ca="1" si="121"/>
        <v>50</v>
      </c>
      <c r="D421">
        <f t="shared" ca="1" si="122"/>
        <v>5</v>
      </c>
      <c r="E421" t="str">
        <f ca="1">_xll.XLOOKUP(D421,$Y$8:$Y$13,$Z$8:$Z$13)</f>
        <v>General work</v>
      </c>
      <c r="F421">
        <f t="shared" ca="1" si="123"/>
        <v>2</v>
      </c>
      <c r="G421" t="str">
        <f ca="1">_xll.XLOOKUP(F421,$AA$8:$AA$12,$AB$8:$AB$12)</f>
        <v>College</v>
      </c>
      <c r="H421">
        <f t="shared" ca="1" si="135"/>
        <v>2</v>
      </c>
      <c r="I421">
        <f t="shared" ca="1" si="118"/>
        <v>3</v>
      </c>
      <c r="J421">
        <f t="shared" ca="1" si="124"/>
        <v>66494</v>
      </c>
      <c r="K421">
        <f t="shared" ca="1" si="125"/>
        <v>4</v>
      </c>
      <c r="L421" t="str">
        <f ca="1">_xll.XLOOKUP(K421,$AC$8:$AC$17,$AD$8:$AD$17)</f>
        <v>Spintex</v>
      </c>
      <c r="M421">
        <f t="shared" ca="1" si="128"/>
        <v>199482</v>
      </c>
      <c r="N421" s="7">
        <f t="shared" ca="1" si="126"/>
        <v>10657.37728140629</v>
      </c>
      <c r="O421" s="7">
        <f t="shared" ca="1" si="129"/>
        <v>118671.30799637696</v>
      </c>
      <c r="P421">
        <f t="shared" ca="1" si="127"/>
        <v>29985</v>
      </c>
      <c r="Q421" s="7">
        <f t="shared" ca="1" si="130"/>
        <v>124513.38323869533</v>
      </c>
      <c r="R421">
        <f t="shared" ca="1" si="131"/>
        <v>23028.527318252196</v>
      </c>
      <c r="S421" s="7">
        <f t="shared" ca="1" si="132"/>
        <v>341181.83531462913</v>
      </c>
      <c r="T421" s="7">
        <f t="shared" ca="1" si="133"/>
        <v>165155.76052010161</v>
      </c>
      <c r="U421" s="7">
        <f t="shared" ca="1" si="134"/>
        <v>176026.07479452752</v>
      </c>
      <c r="X421" s="1"/>
      <c r="Y421" s="2"/>
      <c r="Z421" s="2"/>
      <c r="AA421" s="2"/>
      <c r="AB421" s="2"/>
      <c r="AC421" s="2"/>
      <c r="AD421" s="2"/>
      <c r="AE421" s="2">
        <f ca="1">IF(Table2[[#This Row],[Gender]]="Male",1,0)</f>
        <v>0</v>
      </c>
      <c r="AF421" s="2">
        <f ca="1">IF(Table2[[#This Row],[Gender]]="Female",1,0)</f>
        <v>1</v>
      </c>
      <c r="AG421" s="2"/>
      <c r="AH421" s="2"/>
      <c r="AI421" s="3"/>
      <c r="AK421" s="1">
        <f ca="1">IF(Table2[[#This Row],[Field of Work]]="Teaching",1,0)</f>
        <v>0</v>
      </c>
      <c r="AL421" s="2">
        <f ca="1">IF(Table2[[#This Row],[Field of Work]]="Agriculture",1,0)</f>
        <v>0</v>
      </c>
      <c r="AM421" s="2">
        <f ca="1">IF(Table2[[#This Row],[Field of Work]]="IT",1,0)</f>
        <v>0</v>
      </c>
      <c r="AN421" s="2">
        <f ca="1">IF(Table2[[#This Row],[Field of Work]]="Construction",1,0)</f>
        <v>0</v>
      </c>
      <c r="AO421" s="2">
        <f ca="1">IF(Table2[[#This Row],[Field of Work]]="Health",1,0)</f>
        <v>0</v>
      </c>
      <c r="AP421" s="2">
        <f ca="1">IF(Table2[[#This Row],[Field of Work]]="General work",1,0)</f>
        <v>1</v>
      </c>
      <c r="AQ421" s="2"/>
      <c r="AR421" s="2"/>
      <c r="AS421" s="2"/>
      <c r="AT421" s="2"/>
      <c r="AU421" s="2"/>
      <c r="AV421" s="3"/>
      <c r="AW421" s="10">
        <f ca="1">IF(Table2[[#This Row],[Residence]]="East Legon",1,0)</f>
        <v>0</v>
      </c>
      <c r="AX421" s="8">
        <f ca="1">IF(Table2[[#This Row],[Residence]]="Trasaco",1,0)</f>
        <v>0</v>
      </c>
      <c r="AY421" s="2">
        <f ca="1">IF(Table2[[#This Row],[Residence]]="North Legon",1,0)</f>
        <v>0</v>
      </c>
      <c r="AZ421" s="2">
        <f ca="1">IF(Table2[[#This Row],[Residence]]="Tema",1,0)</f>
        <v>0</v>
      </c>
      <c r="BA421" s="2">
        <f ca="1">IF(Table2[[#This Row],[Residence]]="Spintex",1,0)</f>
        <v>1</v>
      </c>
      <c r="BB421" s="2">
        <f ca="1">IF(Table2[[#This Row],[Residence]]="Airport Hills",1,0)</f>
        <v>0</v>
      </c>
      <c r="BC421" s="2">
        <f ca="1">IF(Table2[[#This Row],[Residence]]="Oyarifa",1,0)</f>
        <v>0</v>
      </c>
      <c r="BD421" s="2">
        <f ca="1">IF(Table2[[#This Row],[Residence]]="Prampram",1,0)</f>
        <v>0</v>
      </c>
      <c r="BE421" s="2">
        <f ca="1">IF(Table2[[#This Row],[Residence]]="Tse-Addo",1,0)</f>
        <v>0</v>
      </c>
      <c r="BF421" s="2">
        <f ca="1">IF(Table2[[#This Row],[Residence]]="Osu",1,0)</f>
        <v>0</v>
      </c>
      <c r="BG421" s="2"/>
      <c r="BH421" s="2"/>
      <c r="BI421" s="2"/>
      <c r="BJ421" s="2"/>
      <c r="BK421" s="2"/>
      <c r="BL421" s="2"/>
      <c r="BM421" s="2"/>
      <c r="BN421" s="2"/>
      <c r="BO421" s="2"/>
      <c r="BP421" s="3"/>
      <c r="BR421" s="20">
        <f ca="1">Table2[[#This Row],[Cars Value]]/Table2[[#This Row],[Cars]]</f>
        <v>39557.102665458988</v>
      </c>
      <c r="BS421" s="3"/>
      <c r="BT421" s="1">
        <f ca="1">IF(Table2[[#This Row],[Value of Debts]]&gt;$BU$6,1,0)</f>
        <v>1</v>
      </c>
      <c r="BU421" s="2"/>
      <c r="BV421" s="2"/>
      <c r="BW421" s="3"/>
    </row>
    <row r="422" spans="1:75" x14ac:dyDescent="0.25">
      <c r="A422">
        <f t="shared" ca="1" si="119"/>
        <v>2</v>
      </c>
      <c r="B422" t="str">
        <f t="shared" ca="1" si="120"/>
        <v>Female</v>
      </c>
      <c r="C422">
        <f t="shared" ca="1" si="121"/>
        <v>42</v>
      </c>
      <c r="D422">
        <f t="shared" ca="1" si="122"/>
        <v>5</v>
      </c>
      <c r="E422" t="str">
        <f ca="1">_xll.XLOOKUP(D422,$Y$8:$Y$13,$Z$8:$Z$13)</f>
        <v>General work</v>
      </c>
      <c r="F422">
        <f t="shared" ca="1" si="123"/>
        <v>2</v>
      </c>
      <c r="G422" t="str">
        <f ca="1">_xll.XLOOKUP(F422,$AA$8:$AA$12,$AB$8:$AB$12)</f>
        <v>College</v>
      </c>
      <c r="H422">
        <f t="shared" ca="1" si="135"/>
        <v>1</v>
      </c>
      <c r="I422">
        <f t="shared" ca="1" si="118"/>
        <v>3</v>
      </c>
      <c r="J422">
        <f t="shared" ca="1" si="124"/>
        <v>89804</v>
      </c>
      <c r="K422">
        <f t="shared" ca="1" si="125"/>
        <v>2</v>
      </c>
      <c r="L422" t="str">
        <f ca="1">_xll.XLOOKUP(K422,$AC$8:$AC$17,$AD$8:$AD$17)</f>
        <v>Trasaco</v>
      </c>
      <c r="M422">
        <f t="shared" ca="1" si="128"/>
        <v>449020</v>
      </c>
      <c r="N422" s="7">
        <f t="shared" ca="1" si="126"/>
        <v>395829.31326843897</v>
      </c>
      <c r="O422" s="7">
        <f t="shared" ca="1" si="129"/>
        <v>256371.6689376141</v>
      </c>
      <c r="P422">
        <f t="shared" ca="1" si="127"/>
        <v>138147</v>
      </c>
      <c r="Q422" s="7">
        <f t="shared" ca="1" si="130"/>
        <v>177883.87179217814</v>
      </c>
      <c r="R422">
        <f t="shared" ca="1" si="131"/>
        <v>126306.79015057831</v>
      </c>
      <c r="S422" s="7">
        <f t="shared" ca="1" si="132"/>
        <v>831698.45908819232</v>
      </c>
      <c r="T422" s="7">
        <f t="shared" ca="1" si="133"/>
        <v>711860.18506061705</v>
      </c>
      <c r="U422" s="7">
        <f t="shared" ca="1" si="134"/>
        <v>119838.27402757527</v>
      </c>
      <c r="X422" s="1"/>
      <c r="Y422" s="2"/>
      <c r="Z422" s="2"/>
      <c r="AA422" s="2"/>
      <c r="AB422" s="2"/>
      <c r="AC422" s="2"/>
      <c r="AD422" s="2"/>
      <c r="AE422" s="2">
        <f ca="1">IF(Table2[[#This Row],[Gender]]="Male",1,0)</f>
        <v>0</v>
      </c>
      <c r="AF422" s="2">
        <f ca="1">IF(Table2[[#This Row],[Gender]]="Female",1,0)</f>
        <v>1</v>
      </c>
      <c r="AG422" s="2"/>
      <c r="AH422" s="2"/>
      <c r="AI422" s="3"/>
      <c r="AK422" s="1">
        <f ca="1">IF(Table2[[#This Row],[Field of Work]]="Teaching",1,0)</f>
        <v>0</v>
      </c>
      <c r="AL422" s="2">
        <f ca="1">IF(Table2[[#This Row],[Field of Work]]="Agriculture",1,0)</f>
        <v>0</v>
      </c>
      <c r="AM422" s="2">
        <f ca="1">IF(Table2[[#This Row],[Field of Work]]="IT",1,0)</f>
        <v>0</v>
      </c>
      <c r="AN422" s="2">
        <f ca="1">IF(Table2[[#This Row],[Field of Work]]="Construction",1,0)</f>
        <v>0</v>
      </c>
      <c r="AO422" s="2">
        <f ca="1">IF(Table2[[#This Row],[Field of Work]]="Health",1,0)</f>
        <v>0</v>
      </c>
      <c r="AP422" s="2">
        <f ca="1">IF(Table2[[#This Row],[Field of Work]]="General work",1,0)</f>
        <v>1</v>
      </c>
      <c r="AQ422" s="2"/>
      <c r="AR422" s="2"/>
      <c r="AS422" s="2"/>
      <c r="AT422" s="2"/>
      <c r="AU422" s="2"/>
      <c r="AV422" s="3"/>
      <c r="AW422" s="10">
        <f ca="1">IF(Table2[[#This Row],[Residence]]="East Legon",1,0)</f>
        <v>0</v>
      </c>
      <c r="AX422" s="8">
        <f ca="1">IF(Table2[[#This Row],[Residence]]="Trasaco",1,0)</f>
        <v>1</v>
      </c>
      <c r="AY422" s="2">
        <f ca="1">IF(Table2[[#This Row],[Residence]]="North Legon",1,0)</f>
        <v>0</v>
      </c>
      <c r="AZ422" s="2">
        <f ca="1">IF(Table2[[#This Row],[Residence]]="Tema",1,0)</f>
        <v>0</v>
      </c>
      <c r="BA422" s="2">
        <f ca="1">IF(Table2[[#This Row],[Residence]]="Spintex",1,0)</f>
        <v>0</v>
      </c>
      <c r="BB422" s="2">
        <f ca="1">IF(Table2[[#This Row],[Residence]]="Airport Hills",1,0)</f>
        <v>0</v>
      </c>
      <c r="BC422" s="2">
        <f ca="1">IF(Table2[[#This Row],[Residence]]="Oyarifa",1,0)</f>
        <v>0</v>
      </c>
      <c r="BD422" s="2">
        <f ca="1">IF(Table2[[#This Row],[Residence]]="Prampram",1,0)</f>
        <v>0</v>
      </c>
      <c r="BE422" s="2">
        <f ca="1">IF(Table2[[#This Row],[Residence]]="Tse-Addo",1,0)</f>
        <v>0</v>
      </c>
      <c r="BF422" s="2">
        <f ca="1">IF(Table2[[#This Row],[Residence]]="Osu",1,0)</f>
        <v>0</v>
      </c>
      <c r="BG422" s="2"/>
      <c r="BH422" s="2"/>
      <c r="BI422" s="2"/>
      <c r="BJ422" s="2"/>
      <c r="BK422" s="2"/>
      <c r="BL422" s="2"/>
      <c r="BM422" s="2"/>
      <c r="BN422" s="2"/>
      <c r="BO422" s="2"/>
      <c r="BP422" s="3"/>
      <c r="BR422" s="20">
        <f ca="1">Table2[[#This Row],[Cars Value]]/Table2[[#This Row],[Cars]]</f>
        <v>85457.2229792047</v>
      </c>
      <c r="BS422" s="3"/>
      <c r="BT422" s="1">
        <f ca="1">IF(Table2[[#This Row],[Value of Debts]]&gt;$BU$6,1,0)</f>
        <v>1</v>
      </c>
      <c r="BU422" s="2"/>
      <c r="BV422" s="2"/>
      <c r="BW422" s="3"/>
    </row>
    <row r="423" spans="1:75" x14ac:dyDescent="0.25">
      <c r="A423">
        <f t="shared" ca="1" si="119"/>
        <v>1</v>
      </c>
      <c r="B423" t="str">
        <f t="shared" ca="1" si="120"/>
        <v>Male</v>
      </c>
      <c r="C423">
        <f t="shared" ca="1" si="121"/>
        <v>50</v>
      </c>
      <c r="D423">
        <f t="shared" ca="1" si="122"/>
        <v>2</v>
      </c>
      <c r="E423" t="str">
        <f ca="1">_xll.XLOOKUP(D423,$Y$8:$Y$13,$Z$8:$Z$13)</f>
        <v>Construction</v>
      </c>
      <c r="F423">
        <f t="shared" ca="1" si="123"/>
        <v>2</v>
      </c>
      <c r="G423" t="str">
        <f ca="1">_xll.XLOOKUP(F423,$AA$8:$AA$12,$AB$8:$AB$12)</f>
        <v>College</v>
      </c>
      <c r="H423">
        <f t="shared" ca="1" si="135"/>
        <v>0</v>
      </c>
      <c r="I423">
        <f t="shared" ca="1" si="118"/>
        <v>1</v>
      </c>
      <c r="J423">
        <f t="shared" ca="1" si="124"/>
        <v>42090</v>
      </c>
      <c r="K423">
        <f t="shared" ca="1" si="125"/>
        <v>6</v>
      </c>
      <c r="L423" t="str">
        <f ca="1">_xll.XLOOKUP(K423,$AC$8:$AC$17,$AD$8:$AD$17)</f>
        <v>Tse-Addo</v>
      </c>
      <c r="M423">
        <f t="shared" ca="1" si="128"/>
        <v>210450</v>
      </c>
      <c r="N423" s="7">
        <f t="shared" ca="1" si="126"/>
        <v>34294.551881633757</v>
      </c>
      <c r="O423" s="7">
        <f t="shared" ca="1" si="129"/>
        <v>24349.762623070921</v>
      </c>
      <c r="P423">
        <f t="shared" ca="1" si="127"/>
        <v>8229</v>
      </c>
      <c r="Q423" s="7">
        <f t="shared" ca="1" si="130"/>
        <v>70895.039614641137</v>
      </c>
      <c r="R423">
        <f t="shared" ca="1" si="131"/>
        <v>45999.709908250115</v>
      </c>
      <c r="S423" s="7">
        <f t="shared" ca="1" si="132"/>
        <v>280799.47253132105</v>
      </c>
      <c r="T423" s="7">
        <f t="shared" ca="1" si="133"/>
        <v>113418.59149627489</v>
      </c>
      <c r="U423" s="7">
        <f t="shared" ca="1" si="134"/>
        <v>167380.88103504616</v>
      </c>
      <c r="X423" s="1"/>
      <c r="Y423" s="2"/>
      <c r="Z423" s="2"/>
      <c r="AA423" s="2"/>
      <c r="AB423" s="2"/>
      <c r="AC423" s="2"/>
      <c r="AD423" s="2"/>
      <c r="AE423" s="2">
        <f ca="1">IF(Table2[[#This Row],[Gender]]="Male",1,0)</f>
        <v>1</v>
      </c>
      <c r="AF423" s="2">
        <f ca="1">IF(Table2[[#This Row],[Gender]]="Female",1,0)</f>
        <v>0</v>
      </c>
      <c r="AG423" s="2"/>
      <c r="AH423" s="2"/>
      <c r="AI423" s="3"/>
      <c r="AK423" s="1">
        <f ca="1">IF(Table2[[#This Row],[Field of Work]]="Teaching",1,0)</f>
        <v>0</v>
      </c>
      <c r="AL423" s="2">
        <f ca="1">IF(Table2[[#This Row],[Field of Work]]="Agriculture",1,0)</f>
        <v>0</v>
      </c>
      <c r="AM423" s="2">
        <f ca="1">IF(Table2[[#This Row],[Field of Work]]="IT",1,0)</f>
        <v>0</v>
      </c>
      <c r="AN423" s="2">
        <f ca="1">IF(Table2[[#This Row],[Field of Work]]="Construction",1,0)</f>
        <v>1</v>
      </c>
      <c r="AO423" s="2">
        <f ca="1">IF(Table2[[#This Row],[Field of Work]]="Health",1,0)</f>
        <v>0</v>
      </c>
      <c r="AP423" s="2">
        <f ca="1">IF(Table2[[#This Row],[Field of Work]]="General work",1,0)</f>
        <v>0</v>
      </c>
      <c r="AQ423" s="2"/>
      <c r="AR423" s="2"/>
      <c r="AS423" s="2"/>
      <c r="AT423" s="2"/>
      <c r="AU423" s="2"/>
      <c r="AV423" s="3"/>
      <c r="AW423" s="10">
        <f ca="1">IF(Table2[[#This Row],[Residence]]="East Legon",1,0)</f>
        <v>0</v>
      </c>
      <c r="AX423" s="8">
        <f ca="1">IF(Table2[[#This Row],[Residence]]="Trasaco",1,0)</f>
        <v>0</v>
      </c>
      <c r="AY423" s="2">
        <f ca="1">IF(Table2[[#This Row],[Residence]]="North Legon",1,0)</f>
        <v>0</v>
      </c>
      <c r="AZ423" s="2">
        <f ca="1">IF(Table2[[#This Row],[Residence]]="Tema",1,0)</f>
        <v>0</v>
      </c>
      <c r="BA423" s="2">
        <f ca="1">IF(Table2[[#This Row],[Residence]]="Spintex",1,0)</f>
        <v>0</v>
      </c>
      <c r="BB423" s="2">
        <f ca="1">IF(Table2[[#This Row],[Residence]]="Airport Hills",1,0)</f>
        <v>0</v>
      </c>
      <c r="BC423" s="2">
        <f ca="1">IF(Table2[[#This Row],[Residence]]="Oyarifa",1,0)</f>
        <v>0</v>
      </c>
      <c r="BD423" s="2">
        <f ca="1">IF(Table2[[#This Row],[Residence]]="Prampram",1,0)</f>
        <v>0</v>
      </c>
      <c r="BE423" s="2">
        <f ca="1">IF(Table2[[#This Row],[Residence]]="Tse-Addo",1,0)</f>
        <v>1</v>
      </c>
      <c r="BF423" s="2">
        <f ca="1">IF(Table2[[#This Row],[Residence]]="Osu",1,0)</f>
        <v>0</v>
      </c>
      <c r="BG423" s="2"/>
      <c r="BH423" s="2"/>
      <c r="BI423" s="2"/>
      <c r="BJ423" s="2"/>
      <c r="BK423" s="2"/>
      <c r="BL423" s="2"/>
      <c r="BM423" s="2"/>
      <c r="BN423" s="2"/>
      <c r="BO423" s="2"/>
      <c r="BP423" s="3"/>
      <c r="BR423" s="20">
        <f ca="1">Table2[[#This Row],[Cars Value]]/Table2[[#This Row],[Cars]]</f>
        <v>24349.762623070921</v>
      </c>
      <c r="BS423" s="3"/>
      <c r="BT423" s="1">
        <f ca="1">IF(Table2[[#This Row],[Value of Debts]]&gt;$BU$6,1,0)</f>
        <v>1</v>
      </c>
      <c r="BU423" s="2"/>
      <c r="BV423" s="2"/>
      <c r="BW423" s="3"/>
    </row>
    <row r="424" spans="1:75" x14ac:dyDescent="0.25">
      <c r="A424">
        <f t="shared" ca="1" si="119"/>
        <v>1</v>
      </c>
      <c r="B424" t="str">
        <f t="shared" ca="1" si="120"/>
        <v>Male</v>
      </c>
      <c r="C424">
        <f t="shared" ca="1" si="121"/>
        <v>36</v>
      </c>
      <c r="D424">
        <f t="shared" ca="1" si="122"/>
        <v>4</v>
      </c>
      <c r="E424" t="str">
        <f ca="1">_xll.XLOOKUP(D424,$Y$8:$Y$13,$Z$8:$Z$13)</f>
        <v>IT</v>
      </c>
      <c r="F424">
        <f t="shared" ca="1" si="123"/>
        <v>4</v>
      </c>
      <c r="G424" t="str">
        <f ca="1">_xll.XLOOKUP(F424,$AA$8:$AA$12,$AB$8:$AB$12)</f>
        <v>Techical</v>
      </c>
      <c r="H424">
        <f t="shared" ca="1" si="135"/>
        <v>3</v>
      </c>
      <c r="I424">
        <f t="shared" ca="1" si="118"/>
        <v>1</v>
      </c>
      <c r="J424">
        <f t="shared" ca="1" si="124"/>
        <v>52416</v>
      </c>
      <c r="K424">
        <f t="shared" ca="1" si="125"/>
        <v>10</v>
      </c>
      <c r="L424" t="str">
        <f ca="1">_xll.XLOOKUP(K424,$AC$8:$AC$17,$AD$8:$AD$17)</f>
        <v>Osu</v>
      </c>
      <c r="M424">
        <f t="shared" ca="1" si="128"/>
        <v>209664</v>
      </c>
      <c r="N424" s="7">
        <f t="shared" ca="1" si="126"/>
        <v>60865.925098381907</v>
      </c>
      <c r="O424" s="7">
        <f t="shared" ca="1" si="129"/>
        <v>45634.01550272914</v>
      </c>
      <c r="P424">
        <f t="shared" ca="1" si="127"/>
        <v>25369</v>
      </c>
      <c r="Q424" s="7">
        <f t="shared" ca="1" si="130"/>
        <v>77684.641995255486</v>
      </c>
      <c r="R424">
        <f t="shared" ca="1" si="131"/>
        <v>47547.638482935581</v>
      </c>
      <c r="S424" s="7">
        <f t="shared" ca="1" si="132"/>
        <v>302845.65398566471</v>
      </c>
      <c r="T424" s="7">
        <f t="shared" ca="1" si="133"/>
        <v>163919.56709363739</v>
      </c>
      <c r="U424" s="7">
        <f t="shared" ca="1" si="134"/>
        <v>138926.08689202732</v>
      </c>
      <c r="X424" s="1"/>
      <c r="Y424" s="2"/>
      <c r="Z424" s="2"/>
      <c r="AA424" s="2"/>
      <c r="AB424" s="2"/>
      <c r="AC424" s="2"/>
      <c r="AD424" s="2"/>
      <c r="AE424" s="2">
        <f ca="1">IF(Table2[[#This Row],[Gender]]="Male",1,0)</f>
        <v>1</v>
      </c>
      <c r="AF424" s="2">
        <f ca="1">IF(Table2[[#This Row],[Gender]]="Female",1,0)</f>
        <v>0</v>
      </c>
      <c r="AG424" s="2"/>
      <c r="AH424" s="2"/>
      <c r="AI424" s="3"/>
      <c r="AK424" s="1">
        <f ca="1">IF(Table2[[#This Row],[Field of Work]]="Teaching",1,0)</f>
        <v>0</v>
      </c>
      <c r="AL424" s="2">
        <f ca="1">IF(Table2[[#This Row],[Field of Work]]="Agriculture",1,0)</f>
        <v>0</v>
      </c>
      <c r="AM424" s="2">
        <f ca="1">IF(Table2[[#This Row],[Field of Work]]="IT",1,0)</f>
        <v>1</v>
      </c>
      <c r="AN424" s="2">
        <f ca="1">IF(Table2[[#This Row],[Field of Work]]="Construction",1,0)</f>
        <v>0</v>
      </c>
      <c r="AO424" s="2">
        <f ca="1">IF(Table2[[#This Row],[Field of Work]]="Health",1,0)</f>
        <v>0</v>
      </c>
      <c r="AP424" s="2">
        <f ca="1">IF(Table2[[#This Row],[Field of Work]]="General work",1,0)</f>
        <v>0</v>
      </c>
      <c r="AQ424" s="2"/>
      <c r="AR424" s="2"/>
      <c r="AS424" s="2"/>
      <c r="AT424" s="2"/>
      <c r="AU424" s="2"/>
      <c r="AV424" s="3"/>
      <c r="AW424" s="10">
        <f ca="1">IF(Table2[[#This Row],[Residence]]="East Legon",1,0)</f>
        <v>0</v>
      </c>
      <c r="AX424" s="8">
        <f ca="1">IF(Table2[[#This Row],[Residence]]="Trasaco",1,0)</f>
        <v>0</v>
      </c>
      <c r="AY424" s="2">
        <f ca="1">IF(Table2[[#This Row],[Residence]]="North Legon",1,0)</f>
        <v>0</v>
      </c>
      <c r="AZ424" s="2">
        <f ca="1">IF(Table2[[#This Row],[Residence]]="Tema",1,0)</f>
        <v>0</v>
      </c>
      <c r="BA424" s="2">
        <f ca="1">IF(Table2[[#This Row],[Residence]]="Spintex",1,0)</f>
        <v>0</v>
      </c>
      <c r="BB424" s="2">
        <f ca="1">IF(Table2[[#This Row],[Residence]]="Airport Hills",1,0)</f>
        <v>0</v>
      </c>
      <c r="BC424" s="2">
        <f ca="1">IF(Table2[[#This Row],[Residence]]="Oyarifa",1,0)</f>
        <v>0</v>
      </c>
      <c r="BD424" s="2">
        <f ca="1">IF(Table2[[#This Row],[Residence]]="Prampram",1,0)</f>
        <v>0</v>
      </c>
      <c r="BE424" s="2">
        <f ca="1">IF(Table2[[#This Row],[Residence]]="Tse-Addo",1,0)</f>
        <v>0</v>
      </c>
      <c r="BF424" s="2">
        <f ca="1">IF(Table2[[#This Row],[Residence]]="Osu",1,0)</f>
        <v>1</v>
      </c>
      <c r="BG424" s="2"/>
      <c r="BH424" s="2"/>
      <c r="BI424" s="2"/>
      <c r="BJ424" s="2"/>
      <c r="BK424" s="2"/>
      <c r="BL424" s="2"/>
      <c r="BM424" s="2"/>
      <c r="BN424" s="2"/>
      <c r="BO424" s="2"/>
      <c r="BP424" s="3"/>
      <c r="BR424" s="20">
        <f ca="1">Table2[[#This Row],[Cars Value]]/Table2[[#This Row],[Cars]]</f>
        <v>45634.01550272914</v>
      </c>
      <c r="BS424" s="3"/>
      <c r="BT424" s="1">
        <f ca="1">IF(Table2[[#This Row],[Value of Debts]]&gt;$BU$6,1,0)</f>
        <v>1</v>
      </c>
      <c r="BU424" s="2"/>
      <c r="BV424" s="2"/>
      <c r="BW424" s="3"/>
    </row>
    <row r="425" spans="1:75" x14ac:dyDescent="0.25">
      <c r="A425">
        <f t="shared" ca="1" si="119"/>
        <v>1</v>
      </c>
      <c r="B425" t="str">
        <f t="shared" ca="1" si="120"/>
        <v>Male</v>
      </c>
      <c r="C425">
        <f t="shared" ca="1" si="121"/>
        <v>39</v>
      </c>
      <c r="D425">
        <f t="shared" ca="1" si="122"/>
        <v>4</v>
      </c>
      <c r="E425" t="str">
        <f ca="1">_xll.XLOOKUP(D425,$Y$8:$Y$13,$Z$8:$Z$13)</f>
        <v>IT</v>
      </c>
      <c r="F425">
        <f t="shared" ca="1" si="123"/>
        <v>2</v>
      </c>
      <c r="G425" t="str">
        <f ca="1">_xll.XLOOKUP(F425,$AA$8:$AA$12,$AB$8:$AB$12)</f>
        <v>College</v>
      </c>
      <c r="H425">
        <f t="shared" ca="1" si="135"/>
        <v>3</v>
      </c>
      <c r="I425">
        <f t="shared" ca="1" si="118"/>
        <v>4</v>
      </c>
      <c r="J425">
        <f t="shared" ca="1" si="124"/>
        <v>47116</v>
      </c>
      <c r="K425">
        <f t="shared" ca="1" si="125"/>
        <v>10</v>
      </c>
      <c r="L425" t="str">
        <f ca="1">_xll.XLOOKUP(K425,$AC$8:$AC$17,$AD$8:$AD$17)</f>
        <v>Osu</v>
      </c>
      <c r="M425">
        <f t="shared" ca="1" si="128"/>
        <v>141348</v>
      </c>
      <c r="N425" s="7">
        <f t="shared" ca="1" si="126"/>
        <v>102410.47471530772</v>
      </c>
      <c r="O425" s="7">
        <f t="shared" ca="1" si="129"/>
        <v>58219.424526531482</v>
      </c>
      <c r="P425">
        <f t="shared" ca="1" si="127"/>
        <v>55502</v>
      </c>
      <c r="Q425" s="7">
        <f t="shared" ca="1" si="130"/>
        <v>68604.017883119581</v>
      </c>
      <c r="R425">
        <f t="shared" ca="1" si="131"/>
        <v>13262.555775291108</v>
      </c>
      <c r="S425" s="7">
        <f t="shared" ca="1" si="132"/>
        <v>212829.98030182259</v>
      </c>
      <c r="T425" s="7">
        <f t="shared" ca="1" si="133"/>
        <v>226516.49259842728</v>
      </c>
      <c r="U425" s="7">
        <f t="shared" ca="1" si="134"/>
        <v>-13686.512296604691</v>
      </c>
      <c r="X425" s="1"/>
      <c r="Y425" s="2"/>
      <c r="Z425" s="2"/>
      <c r="AA425" s="2"/>
      <c r="AB425" s="2"/>
      <c r="AC425" s="2"/>
      <c r="AD425" s="2"/>
      <c r="AE425" s="2">
        <f ca="1">IF(Table2[[#This Row],[Gender]]="Male",1,0)</f>
        <v>1</v>
      </c>
      <c r="AF425" s="2">
        <f ca="1">IF(Table2[[#This Row],[Gender]]="Female",1,0)</f>
        <v>0</v>
      </c>
      <c r="AG425" s="2"/>
      <c r="AH425" s="2"/>
      <c r="AI425" s="3"/>
      <c r="AK425" s="1">
        <f ca="1">IF(Table2[[#This Row],[Field of Work]]="Teaching",1,0)</f>
        <v>0</v>
      </c>
      <c r="AL425" s="2">
        <f ca="1">IF(Table2[[#This Row],[Field of Work]]="Agriculture",1,0)</f>
        <v>0</v>
      </c>
      <c r="AM425" s="2">
        <f ca="1">IF(Table2[[#This Row],[Field of Work]]="IT",1,0)</f>
        <v>1</v>
      </c>
      <c r="AN425" s="2">
        <f ca="1">IF(Table2[[#This Row],[Field of Work]]="Construction",1,0)</f>
        <v>0</v>
      </c>
      <c r="AO425" s="2">
        <f ca="1">IF(Table2[[#This Row],[Field of Work]]="Health",1,0)</f>
        <v>0</v>
      </c>
      <c r="AP425" s="2">
        <f ca="1">IF(Table2[[#This Row],[Field of Work]]="General work",1,0)</f>
        <v>0</v>
      </c>
      <c r="AQ425" s="2"/>
      <c r="AR425" s="2"/>
      <c r="AS425" s="2"/>
      <c r="AT425" s="2"/>
      <c r="AU425" s="2"/>
      <c r="AV425" s="3"/>
      <c r="AW425" s="10">
        <f ca="1">IF(Table2[[#This Row],[Residence]]="East Legon",1,0)</f>
        <v>0</v>
      </c>
      <c r="AX425" s="8">
        <f ca="1">IF(Table2[[#This Row],[Residence]]="Trasaco",1,0)</f>
        <v>0</v>
      </c>
      <c r="AY425" s="2">
        <f ca="1">IF(Table2[[#This Row],[Residence]]="North Legon",1,0)</f>
        <v>0</v>
      </c>
      <c r="AZ425" s="2">
        <f ca="1">IF(Table2[[#This Row],[Residence]]="Tema",1,0)</f>
        <v>0</v>
      </c>
      <c r="BA425" s="2">
        <f ca="1">IF(Table2[[#This Row],[Residence]]="Spintex",1,0)</f>
        <v>0</v>
      </c>
      <c r="BB425" s="2">
        <f ca="1">IF(Table2[[#This Row],[Residence]]="Airport Hills",1,0)</f>
        <v>0</v>
      </c>
      <c r="BC425" s="2">
        <f ca="1">IF(Table2[[#This Row],[Residence]]="Oyarifa",1,0)</f>
        <v>0</v>
      </c>
      <c r="BD425" s="2">
        <f ca="1">IF(Table2[[#This Row],[Residence]]="Prampram",1,0)</f>
        <v>0</v>
      </c>
      <c r="BE425" s="2">
        <f ca="1">IF(Table2[[#This Row],[Residence]]="Tse-Addo",1,0)</f>
        <v>0</v>
      </c>
      <c r="BF425" s="2">
        <f ca="1">IF(Table2[[#This Row],[Residence]]="Osu",1,0)</f>
        <v>1</v>
      </c>
      <c r="BG425" s="2"/>
      <c r="BH425" s="2"/>
      <c r="BI425" s="2"/>
      <c r="BJ425" s="2"/>
      <c r="BK425" s="2"/>
      <c r="BL425" s="2"/>
      <c r="BM425" s="2"/>
      <c r="BN425" s="2"/>
      <c r="BO425" s="2"/>
      <c r="BP425" s="3"/>
      <c r="BR425" s="20">
        <f ca="1">Table2[[#This Row],[Cars Value]]/Table2[[#This Row],[Cars]]</f>
        <v>14554.856131632871</v>
      </c>
      <c r="BS425" s="3"/>
      <c r="BT425" s="1">
        <f ca="1">IF(Table2[[#This Row],[Value of Debts]]&gt;$BU$6,1,0)</f>
        <v>1</v>
      </c>
      <c r="BU425" s="2"/>
      <c r="BV425" s="2"/>
      <c r="BW425" s="3"/>
    </row>
    <row r="426" spans="1:75" x14ac:dyDescent="0.25">
      <c r="A426">
        <f t="shared" ca="1" si="119"/>
        <v>1</v>
      </c>
      <c r="B426" t="str">
        <f t="shared" ca="1" si="120"/>
        <v>Male</v>
      </c>
      <c r="C426">
        <f t="shared" ca="1" si="121"/>
        <v>30</v>
      </c>
      <c r="D426">
        <f t="shared" ca="1" si="122"/>
        <v>2</v>
      </c>
      <c r="E426" t="str">
        <f ca="1">_xll.XLOOKUP(D426,$Y$8:$Y$13,$Z$8:$Z$13)</f>
        <v>Construction</v>
      </c>
      <c r="F426">
        <f t="shared" ca="1" si="123"/>
        <v>2</v>
      </c>
      <c r="G426" t="str">
        <f ca="1">_xll.XLOOKUP(F426,$AA$8:$AA$12,$AB$8:$AB$12)</f>
        <v>College</v>
      </c>
      <c r="H426">
        <f t="shared" ca="1" si="135"/>
        <v>1</v>
      </c>
      <c r="I426">
        <f t="shared" ca="1" si="118"/>
        <v>3</v>
      </c>
      <c r="J426">
        <f t="shared" ca="1" si="124"/>
        <v>65745</v>
      </c>
      <c r="K426">
        <f t="shared" ca="1" si="125"/>
        <v>7</v>
      </c>
      <c r="L426" t="str">
        <f ca="1">_xll.XLOOKUP(K426,$AC$8:$AC$17,$AD$8:$AD$17)</f>
        <v>Tema</v>
      </c>
      <c r="M426">
        <f t="shared" ca="1" si="128"/>
        <v>197235</v>
      </c>
      <c r="N426" s="7">
        <f t="shared" ca="1" si="126"/>
        <v>138253.98372744091</v>
      </c>
      <c r="O426" s="7">
        <f t="shared" ca="1" si="129"/>
        <v>104503.25095293253</v>
      </c>
      <c r="P426">
        <f t="shared" ca="1" si="127"/>
        <v>15716</v>
      </c>
      <c r="Q426" s="7">
        <f t="shared" ca="1" si="130"/>
        <v>11812.46011647928</v>
      </c>
      <c r="R426">
        <f t="shared" ca="1" si="131"/>
        <v>22338.267479066213</v>
      </c>
      <c r="S426" s="7">
        <f t="shared" ca="1" si="132"/>
        <v>324076.51843199873</v>
      </c>
      <c r="T426" s="7">
        <f t="shared" ca="1" si="133"/>
        <v>165782.44384392019</v>
      </c>
      <c r="U426" s="7">
        <f t="shared" ca="1" si="134"/>
        <v>158294.07458807854</v>
      </c>
      <c r="X426" s="1"/>
      <c r="Y426" s="2"/>
      <c r="Z426" s="2"/>
      <c r="AA426" s="2"/>
      <c r="AB426" s="2"/>
      <c r="AC426" s="2"/>
      <c r="AD426" s="2"/>
      <c r="AE426" s="2">
        <f ca="1">IF(Table2[[#This Row],[Gender]]="Male",1,0)</f>
        <v>1</v>
      </c>
      <c r="AF426" s="2">
        <f ca="1">IF(Table2[[#This Row],[Gender]]="Female",1,0)</f>
        <v>0</v>
      </c>
      <c r="AG426" s="2"/>
      <c r="AH426" s="2"/>
      <c r="AI426" s="3"/>
      <c r="AK426" s="1">
        <f ca="1">IF(Table2[[#This Row],[Field of Work]]="Teaching",1,0)</f>
        <v>0</v>
      </c>
      <c r="AL426" s="2">
        <f ca="1">IF(Table2[[#This Row],[Field of Work]]="Agriculture",1,0)</f>
        <v>0</v>
      </c>
      <c r="AM426" s="2">
        <f ca="1">IF(Table2[[#This Row],[Field of Work]]="IT",1,0)</f>
        <v>0</v>
      </c>
      <c r="AN426" s="2">
        <f ca="1">IF(Table2[[#This Row],[Field of Work]]="Construction",1,0)</f>
        <v>1</v>
      </c>
      <c r="AO426" s="2">
        <f ca="1">IF(Table2[[#This Row],[Field of Work]]="Health",1,0)</f>
        <v>0</v>
      </c>
      <c r="AP426" s="2">
        <f ca="1">IF(Table2[[#This Row],[Field of Work]]="General work",1,0)</f>
        <v>0</v>
      </c>
      <c r="AQ426" s="2"/>
      <c r="AR426" s="2"/>
      <c r="AS426" s="2"/>
      <c r="AT426" s="2"/>
      <c r="AU426" s="2"/>
      <c r="AV426" s="3"/>
      <c r="AW426" s="10">
        <f ca="1">IF(Table2[[#This Row],[Residence]]="East Legon",1,0)</f>
        <v>0</v>
      </c>
      <c r="AX426" s="8">
        <f ca="1">IF(Table2[[#This Row],[Residence]]="Trasaco",1,0)</f>
        <v>0</v>
      </c>
      <c r="AY426" s="2">
        <f ca="1">IF(Table2[[#This Row],[Residence]]="North Legon",1,0)</f>
        <v>0</v>
      </c>
      <c r="AZ426" s="2">
        <f ca="1">IF(Table2[[#This Row],[Residence]]="Tema",1,0)</f>
        <v>1</v>
      </c>
      <c r="BA426" s="2">
        <f ca="1">IF(Table2[[#This Row],[Residence]]="Spintex",1,0)</f>
        <v>0</v>
      </c>
      <c r="BB426" s="2">
        <f ca="1">IF(Table2[[#This Row],[Residence]]="Airport Hills",1,0)</f>
        <v>0</v>
      </c>
      <c r="BC426" s="2">
        <f ca="1">IF(Table2[[#This Row],[Residence]]="Oyarifa",1,0)</f>
        <v>0</v>
      </c>
      <c r="BD426" s="2">
        <f ca="1">IF(Table2[[#This Row],[Residence]]="Prampram",1,0)</f>
        <v>0</v>
      </c>
      <c r="BE426" s="2">
        <f ca="1">IF(Table2[[#This Row],[Residence]]="Tse-Addo",1,0)</f>
        <v>0</v>
      </c>
      <c r="BF426" s="2">
        <f ca="1">IF(Table2[[#This Row],[Residence]]="Osu",1,0)</f>
        <v>0</v>
      </c>
      <c r="BG426" s="2"/>
      <c r="BH426" s="2"/>
      <c r="BI426" s="2"/>
      <c r="BJ426" s="2"/>
      <c r="BK426" s="2"/>
      <c r="BL426" s="2"/>
      <c r="BM426" s="2"/>
      <c r="BN426" s="2"/>
      <c r="BO426" s="2"/>
      <c r="BP426" s="3"/>
      <c r="BR426" s="20">
        <f ca="1">Table2[[#This Row],[Cars Value]]/Table2[[#This Row],[Cars]]</f>
        <v>34834.416984310847</v>
      </c>
      <c r="BS426" s="3"/>
      <c r="BT426" s="1">
        <f ca="1">IF(Table2[[#This Row],[Value of Debts]]&gt;$BU$6,1,0)</f>
        <v>1</v>
      </c>
      <c r="BU426" s="2"/>
      <c r="BV426" s="2"/>
      <c r="BW426" s="3"/>
    </row>
    <row r="427" spans="1:75" x14ac:dyDescent="0.25">
      <c r="A427">
        <f t="shared" ca="1" si="119"/>
        <v>1</v>
      </c>
      <c r="B427" t="str">
        <f t="shared" ca="1" si="120"/>
        <v>Male</v>
      </c>
      <c r="C427">
        <f t="shared" ca="1" si="121"/>
        <v>44</v>
      </c>
      <c r="D427">
        <f t="shared" ca="1" si="122"/>
        <v>4</v>
      </c>
      <c r="E427" t="str">
        <f ca="1">_xll.XLOOKUP(D427,$Y$8:$Y$13,$Z$8:$Z$13)</f>
        <v>IT</v>
      </c>
      <c r="F427">
        <f t="shared" ca="1" si="123"/>
        <v>5</v>
      </c>
      <c r="G427" t="str">
        <f ca="1">_xll.XLOOKUP(F427,$AA$8:$AA$12,$AB$8:$AB$12)</f>
        <v>Other</v>
      </c>
      <c r="H427">
        <f t="shared" ca="1" si="135"/>
        <v>1</v>
      </c>
      <c r="I427">
        <f t="shared" ca="1" si="118"/>
        <v>4</v>
      </c>
      <c r="J427">
        <f t="shared" ca="1" si="124"/>
        <v>72424</v>
      </c>
      <c r="K427">
        <f t="shared" ca="1" si="125"/>
        <v>2</v>
      </c>
      <c r="L427" t="str">
        <f ca="1">_xll.XLOOKUP(K427,$AC$8:$AC$17,$AD$8:$AD$17)</f>
        <v>Trasaco</v>
      </c>
      <c r="M427">
        <f t="shared" ca="1" si="128"/>
        <v>289696</v>
      </c>
      <c r="N427" s="7">
        <f t="shared" ca="1" si="126"/>
        <v>212884.06181557491</v>
      </c>
      <c r="O427" s="7">
        <f t="shared" ca="1" si="129"/>
        <v>124254.55344491331</v>
      </c>
      <c r="P427">
        <f t="shared" ca="1" si="127"/>
        <v>11119</v>
      </c>
      <c r="Q427" s="7">
        <f t="shared" ca="1" si="130"/>
        <v>124152.27786357647</v>
      </c>
      <c r="R427">
        <f t="shared" ca="1" si="131"/>
        <v>98031.189873638767</v>
      </c>
      <c r="S427" s="7">
        <f t="shared" ca="1" si="132"/>
        <v>511981.74331855203</v>
      </c>
      <c r="T427" s="7">
        <f t="shared" ca="1" si="133"/>
        <v>348155.33967915137</v>
      </c>
      <c r="U427" s="7">
        <f t="shared" ca="1" si="134"/>
        <v>163826.40363940067</v>
      </c>
      <c r="X427" s="1"/>
      <c r="Y427" s="2"/>
      <c r="Z427" s="2"/>
      <c r="AA427" s="2"/>
      <c r="AB427" s="2"/>
      <c r="AC427" s="2"/>
      <c r="AD427" s="2"/>
      <c r="AE427" s="2">
        <f ca="1">IF(Table2[[#This Row],[Gender]]="Male",1,0)</f>
        <v>1</v>
      </c>
      <c r="AF427" s="2">
        <f ca="1">IF(Table2[[#This Row],[Gender]]="Female",1,0)</f>
        <v>0</v>
      </c>
      <c r="AG427" s="2"/>
      <c r="AH427" s="2"/>
      <c r="AI427" s="3"/>
      <c r="AK427" s="1">
        <f ca="1">IF(Table2[[#This Row],[Field of Work]]="Teaching",1,0)</f>
        <v>0</v>
      </c>
      <c r="AL427" s="2">
        <f ca="1">IF(Table2[[#This Row],[Field of Work]]="Agriculture",1,0)</f>
        <v>0</v>
      </c>
      <c r="AM427" s="2">
        <f ca="1">IF(Table2[[#This Row],[Field of Work]]="IT",1,0)</f>
        <v>1</v>
      </c>
      <c r="AN427" s="2">
        <f ca="1">IF(Table2[[#This Row],[Field of Work]]="Construction",1,0)</f>
        <v>0</v>
      </c>
      <c r="AO427" s="2">
        <f ca="1">IF(Table2[[#This Row],[Field of Work]]="Health",1,0)</f>
        <v>0</v>
      </c>
      <c r="AP427" s="2">
        <f ca="1">IF(Table2[[#This Row],[Field of Work]]="General work",1,0)</f>
        <v>0</v>
      </c>
      <c r="AQ427" s="2"/>
      <c r="AR427" s="2"/>
      <c r="AS427" s="2"/>
      <c r="AT427" s="2"/>
      <c r="AU427" s="2"/>
      <c r="AV427" s="3"/>
      <c r="AW427" s="10">
        <f ca="1">IF(Table2[[#This Row],[Residence]]="East Legon",1,0)</f>
        <v>0</v>
      </c>
      <c r="AX427" s="8">
        <f ca="1">IF(Table2[[#This Row],[Residence]]="Trasaco",1,0)</f>
        <v>1</v>
      </c>
      <c r="AY427" s="2">
        <f ca="1">IF(Table2[[#This Row],[Residence]]="North Legon",1,0)</f>
        <v>0</v>
      </c>
      <c r="AZ427" s="2">
        <f ca="1">IF(Table2[[#This Row],[Residence]]="Tema",1,0)</f>
        <v>0</v>
      </c>
      <c r="BA427" s="2">
        <f ca="1">IF(Table2[[#This Row],[Residence]]="Spintex",1,0)</f>
        <v>0</v>
      </c>
      <c r="BB427" s="2">
        <f ca="1">IF(Table2[[#This Row],[Residence]]="Airport Hills",1,0)</f>
        <v>0</v>
      </c>
      <c r="BC427" s="2">
        <f ca="1">IF(Table2[[#This Row],[Residence]]="Oyarifa",1,0)</f>
        <v>0</v>
      </c>
      <c r="BD427" s="2">
        <f ca="1">IF(Table2[[#This Row],[Residence]]="Prampram",1,0)</f>
        <v>0</v>
      </c>
      <c r="BE427" s="2">
        <f ca="1">IF(Table2[[#This Row],[Residence]]="Tse-Addo",1,0)</f>
        <v>0</v>
      </c>
      <c r="BF427" s="2">
        <f ca="1">IF(Table2[[#This Row],[Residence]]="Osu",1,0)</f>
        <v>0</v>
      </c>
      <c r="BG427" s="2"/>
      <c r="BH427" s="2"/>
      <c r="BI427" s="2"/>
      <c r="BJ427" s="2"/>
      <c r="BK427" s="2"/>
      <c r="BL427" s="2"/>
      <c r="BM427" s="2"/>
      <c r="BN427" s="2"/>
      <c r="BO427" s="2"/>
      <c r="BP427" s="3"/>
      <c r="BR427" s="20">
        <f ca="1">Table2[[#This Row],[Cars Value]]/Table2[[#This Row],[Cars]]</f>
        <v>31063.638361228328</v>
      </c>
      <c r="BS427" s="3"/>
      <c r="BT427" s="1">
        <f ca="1">IF(Table2[[#This Row],[Value of Debts]]&gt;$BU$6,1,0)</f>
        <v>1</v>
      </c>
      <c r="BU427" s="2"/>
      <c r="BV427" s="2"/>
      <c r="BW427" s="3"/>
    </row>
    <row r="428" spans="1:75" x14ac:dyDescent="0.25">
      <c r="A428">
        <f t="shared" ca="1" si="119"/>
        <v>2</v>
      </c>
      <c r="B428" t="str">
        <f t="shared" ca="1" si="120"/>
        <v>Female</v>
      </c>
      <c r="C428">
        <f t="shared" ca="1" si="121"/>
        <v>25</v>
      </c>
      <c r="D428">
        <f t="shared" ca="1" si="122"/>
        <v>2</v>
      </c>
      <c r="E428" t="str">
        <f ca="1">_xll.XLOOKUP(D428,$Y$8:$Y$13,$Z$8:$Z$13)</f>
        <v>Construction</v>
      </c>
      <c r="F428">
        <f t="shared" ca="1" si="123"/>
        <v>1</v>
      </c>
      <c r="G428" t="str">
        <f ca="1">_xll.XLOOKUP(F428,$AA$8:$AA$12,$AB$8:$AB$12)</f>
        <v>Highschool</v>
      </c>
      <c r="H428">
        <f t="shared" ca="1" si="135"/>
        <v>0</v>
      </c>
      <c r="I428">
        <f t="shared" ca="1" si="118"/>
        <v>1</v>
      </c>
      <c r="J428">
        <f t="shared" ca="1" si="124"/>
        <v>52120</v>
      </c>
      <c r="K428">
        <f t="shared" ca="1" si="125"/>
        <v>7</v>
      </c>
      <c r="L428" t="str">
        <f ca="1">_xll.XLOOKUP(K428,$AC$8:$AC$17,$AD$8:$AD$17)</f>
        <v>Tema</v>
      </c>
      <c r="M428">
        <f t="shared" ca="1" si="128"/>
        <v>156360</v>
      </c>
      <c r="N428" s="7">
        <f t="shared" ca="1" si="126"/>
        <v>154905.98429213179</v>
      </c>
      <c r="O428" s="7">
        <f t="shared" ca="1" si="129"/>
        <v>15557.78060293887</v>
      </c>
      <c r="P428">
        <f t="shared" ca="1" si="127"/>
        <v>15299</v>
      </c>
      <c r="Q428" s="7">
        <f t="shared" ca="1" si="130"/>
        <v>15931.749451777136</v>
      </c>
      <c r="R428">
        <f t="shared" ca="1" si="131"/>
        <v>22436.040473515201</v>
      </c>
      <c r="S428" s="7">
        <f t="shared" ca="1" si="132"/>
        <v>194353.82107645407</v>
      </c>
      <c r="T428" s="7">
        <f t="shared" ca="1" si="133"/>
        <v>186136.73374390893</v>
      </c>
      <c r="U428" s="7">
        <f t="shared" ca="1" si="134"/>
        <v>8217.0873325451394</v>
      </c>
      <c r="X428" s="1"/>
      <c r="Y428" s="2"/>
      <c r="Z428" s="2"/>
      <c r="AA428" s="2"/>
      <c r="AB428" s="2"/>
      <c r="AC428" s="2"/>
      <c r="AD428" s="2"/>
      <c r="AE428" s="2">
        <f ca="1">IF(Table2[[#This Row],[Gender]]="Male",1,0)</f>
        <v>0</v>
      </c>
      <c r="AF428" s="2">
        <f ca="1">IF(Table2[[#This Row],[Gender]]="Female",1,0)</f>
        <v>1</v>
      </c>
      <c r="AG428" s="2"/>
      <c r="AH428" s="2"/>
      <c r="AI428" s="3"/>
      <c r="AK428" s="1">
        <f ca="1">IF(Table2[[#This Row],[Field of Work]]="Teaching",1,0)</f>
        <v>0</v>
      </c>
      <c r="AL428" s="2">
        <f ca="1">IF(Table2[[#This Row],[Field of Work]]="Agriculture",1,0)</f>
        <v>0</v>
      </c>
      <c r="AM428" s="2">
        <f ca="1">IF(Table2[[#This Row],[Field of Work]]="IT",1,0)</f>
        <v>0</v>
      </c>
      <c r="AN428" s="2">
        <f ca="1">IF(Table2[[#This Row],[Field of Work]]="Construction",1,0)</f>
        <v>1</v>
      </c>
      <c r="AO428" s="2">
        <f ca="1">IF(Table2[[#This Row],[Field of Work]]="Health",1,0)</f>
        <v>0</v>
      </c>
      <c r="AP428" s="2">
        <f ca="1">IF(Table2[[#This Row],[Field of Work]]="General work",1,0)</f>
        <v>0</v>
      </c>
      <c r="AQ428" s="2"/>
      <c r="AR428" s="2"/>
      <c r="AS428" s="2"/>
      <c r="AT428" s="2"/>
      <c r="AU428" s="2"/>
      <c r="AV428" s="3"/>
      <c r="AW428" s="10">
        <f ca="1">IF(Table2[[#This Row],[Residence]]="East Legon",1,0)</f>
        <v>0</v>
      </c>
      <c r="AX428" s="8">
        <f ca="1">IF(Table2[[#This Row],[Residence]]="Trasaco",1,0)</f>
        <v>0</v>
      </c>
      <c r="AY428" s="2">
        <f ca="1">IF(Table2[[#This Row],[Residence]]="North Legon",1,0)</f>
        <v>0</v>
      </c>
      <c r="AZ428" s="2">
        <f ca="1">IF(Table2[[#This Row],[Residence]]="Tema",1,0)</f>
        <v>1</v>
      </c>
      <c r="BA428" s="2">
        <f ca="1">IF(Table2[[#This Row],[Residence]]="Spintex",1,0)</f>
        <v>0</v>
      </c>
      <c r="BB428" s="2">
        <f ca="1">IF(Table2[[#This Row],[Residence]]="Airport Hills",1,0)</f>
        <v>0</v>
      </c>
      <c r="BC428" s="2">
        <f ca="1">IF(Table2[[#This Row],[Residence]]="Oyarifa",1,0)</f>
        <v>0</v>
      </c>
      <c r="BD428" s="2">
        <f ca="1">IF(Table2[[#This Row],[Residence]]="Prampram",1,0)</f>
        <v>0</v>
      </c>
      <c r="BE428" s="2">
        <f ca="1">IF(Table2[[#This Row],[Residence]]="Tse-Addo",1,0)</f>
        <v>0</v>
      </c>
      <c r="BF428" s="2">
        <f ca="1">IF(Table2[[#This Row],[Residence]]="Osu",1,0)</f>
        <v>0</v>
      </c>
      <c r="BG428" s="2"/>
      <c r="BH428" s="2"/>
      <c r="BI428" s="2"/>
      <c r="BJ428" s="2"/>
      <c r="BK428" s="2"/>
      <c r="BL428" s="2"/>
      <c r="BM428" s="2"/>
      <c r="BN428" s="2"/>
      <c r="BO428" s="2"/>
      <c r="BP428" s="3"/>
      <c r="BR428" s="20">
        <f ca="1">Table2[[#This Row],[Cars Value]]/Table2[[#This Row],[Cars]]</f>
        <v>15557.78060293887</v>
      </c>
      <c r="BS428" s="3"/>
      <c r="BT428" s="1">
        <f ca="1">IF(Table2[[#This Row],[Value of Debts]]&gt;$BU$6,1,0)</f>
        <v>1</v>
      </c>
      <c r="BU428" s="2"/>
      <c r="BV428" s="2"/>
      <c r="BW428" s="3"/>
    </row>
    <row r="429" spans="1:75" x14ac:dyDescent="0.25">
      <c r="A429">
        <f t="shared" ca="1" si="119"/>
        <v>1</v>
      </c>
      <c r="B429" t="str">
        <f t="shared" ca="1" si="120"/>
        <v>Male</v>
      </c>
      <c r="C429">
        <f t="shared" ca="1" si="121"/>
        <v>28</v>
      </c>
      <c r="D429">
        <f t="shared" ca="1" si="122"/>
        <v>3</v>
      </c>
      <c r="E429" t="str">
        <f ca="1">_xll.XLOOKUP(D429,$Y$8:$Y$13,$Z$8:$Z$13)</f>
        <v>Teaching</v>
      </c>
      <c r="F429">
        <f t="shared" ca="1" si="123"/>
        <v>1</v>
      </c>
      <c r="G429" t="str">
        <f ca="1">_xll.XLOOKUP(F429,$AA$8:$AA$12,$AB$8:$AB$12)</f>
        <v>Highschool</v>
      </c>
      <c r="H429">
        <f t="shared" ca="1" si="135"/>
        <v>3</v>
      </c>
      <c r="I429">
        <f t="shared" ca="1" si="118"/>
        <v>2</v>
      </c>
      <c r="J429">
        <f t="shared" ca="1" si="124"/>
        <v>33607</v>
      </c>
      <c r="K429">
        <f t="shared" ca="1" si="125"/>
        <v>9</v>
      </c>
      <c r="L429" t="str">
        <f ca="1">_xll.XLOOKUP(K429,$AC$8:$AC$17,$AD$8:$AD$17)</f>
        <v>Prampram</v>
      </c>
      <c r="M429">
        <f t="shared" ca="1" si="128"/>
        <v>201642</v>
      </c>
      <c r="N429" s="7">
        <f t="shared" ca="1" si="126"/>
        <v>17766.104129025371</v>
      </c>
      <c r="O429" s="7">
        <f t="shared" ca="1" si="129"/>
        <v>25704.601868220423</v>
      </c>
      <c r="P429">
        <f t="shared" ca="1" si="127"/>
        <v>23443</v>
      </c>
      <c r="Q429" s="7">
        <f t="shared" ca="1" si="130"/>
        <v>21494.452359595194</v>
      </c>
      <c r="R429">
        <f t="shared" ca="1" si="131"/>
        <v>3795.1123464943867</v>
      </c>
      <c r="S429" s="7">
        <f t="shared" ca="1" si="132"/>
        <v>231141.71421471483</v>
      </c>
      <c r="T429" s="7">
        <f t="shared" ca="1" si="133"/>
        <v>62703.556488620568</v>
      </c>
      <c r="U429" s="7">
        <f t="shared" ca="1" si="134"/>
        <v>168438.15772609424</v>
      </c>
      <c r="X429" s="1"/>
      <c r="Y429" s="2"/>
      <c r="Z429" s="2"/>
      <c r="AA429" s="2"/>
      <c r="AB429" s="2"/>
      <c r="AC429" s="2"/>
      <c r="AD429" s="2"/>
      <c r="AE429" s="2">
        <f ca="1">IF(Table2[[#This Row],[Gender]]="Male",1,0)</f>
        <v>1</v>
      </c>
      <c r="AF429" s="2">
        <f ca="1">IF(Table2[[#This Row],[Gender]]="Female",1,0)</f>
        <v>0</v>
      </c>
      <c r="AG429" s="2"/>
      <c r="AH429" s="2"/>
      <c r="AI429" s="3"/>
      <c r="AK429" s="1">
        <f ca="1">IF(Table2[[#This Row],[Field of Work]]="Teaching",1,0)</f>
        <v>1</v>
      </c>
      <c r="AL429" s="2">
        <f ca="1">IF(Table2[[#This Row],[Field of Work]]="Agriculture",1,0)</f>
        <v>0</v>
      </c>
      <c r="AM429" s="2">
        <f ca="1">IF(Table2[[#This Row],[Field of Work]]="IT",1,0)</f>
        <v>0</v>
      </c>
      <c r="AN429" s="2">
        <f ca="1">IF(Table2[[#This Row],[Field of Work]]="Construction",1,0)</f>
        <v>0</v>
      </c>
      <c r="AO429" s="2">
        <f ca="1">IF(Table2[[#This Row],[Field of Work]]="Health",1,0)</f>
        <v>0</v>
      </c>
      <c r="AP429" s="2">
        <f ca="1">IF(Table2[[#This Row],[Field of Work]]="General work",1,0)</f>
        <v>0</v>
      </c>
      <c r="AQ429" s="2"/>
      <c r="AR429" s="2"/>
      <c r="AS429" s="2"/>
      <c r="AT429" s="2"/>
      <c r="AU429" s="2"/>
      <c r="AV429" s="3"/>
      <c r="AW429" s="10">
        <f ca="1">IF(Table2[[#This Row],[Residence]]="East Legon",1,0)</f>
        <v>0</v>
      </c>
      <c r="AX429" s="8">
        <f ca="1">IF(Table2[[#This Row],[Residence]]="Trasaco",1,0)</f>
        <v>0</v>
      </c>
      <c r="AY429" s="2">
        <f ca="1">IF(Table2[[#This Row],[Residence]]="North Legon",1,0)</f>
        <v>0</v>
      </c>
      <c r="AZ429" s="2">
        <f ca="1">IF(Table2[[#This Row],[Residence]]="Tema",1,0)</f>
        <v>0</v>
      </c>
      <c r="BA429" s="2">
        <f ca="1">IF(Table2[[#This Row],[Residence]]="Spintex",1,0)</f>
        <v>0</v>
      </c>
      <c r="BB429" s="2">
        <f ca="1">IF(Table2[[#This Row],[Residence]]="Airport Hills",1,0)</f>
        <v>0</v>
      </c>
      <c r="BC429" s="2">
        <f ca="1">IF(Table2[[#This Row],[Residence]]="Oyarifa",1,0)</f>
        <v>0</v>
      </c>
      <c r="BD429" s="2">
        <f ca="1">IF(Table2[[#This Row],[Residence]]="Prampram",1,0)</f>
        <v>1</v>
      </c>
      <c r="BE429" s="2">
        <f ca="1">IF(Table2[[#This Row],[Residence]]="Tse-Addo",1,0)</f>
        <v>0</v>
      </c>
      <c r="BF429" s="2">
        <f ca="1">IF(Table2[[#This Row],[Residence]]="Osu",1,0)</f>
        <v>0</v>
      </c>
      <c r="BG429" s="8"/>
      <c r="BH429" s="8"/>
      <c r="BI429" s="2"/>
      <c r="BJ429" s="2"/>
      <c r="BK429" s="2"/>
      <c r="BL429" s="2"/>
      <c r="BM429" s="2"/>
      <c r="BN429" s="2"/>
      <c r="BO429" s="2"/>
      <c r="BP429" s="3"/>
      <c r="BR429" s="20">
        <f ca="1">Table2[[#This Row],[Cars Value]]/Table2[[#This Row],[Cars]]</f>
        <v>12852.300934110212</v>
      </c>
      <c r="BS429" s="3"/>
      <c r="BT429" s="1">
        <f ca="1">IF(Table2[[#This Row],[Value of Debts]]&gt;$BU$6,1,0)</f>
        <v>0</v>
      </c>
      <c r="BU429" s="2"/>
      <c r="BV429" s="2"/>
      <c r="BW429" s="3"/>
    </row>
    <row r="430" spans="1:75" x14ac:dyDescent="0.25">
      <c r="A430">
        <f t="shared" ca="1" si="119"/>
        <v>1</v>
      </c>
      <c r="B430" t="str">
        <f t="shared" ca="1" si="120"/>
        <v>Male</v>
      </c>
      <c r="C430">
        <f t="shared" ca="1" si="121"/>
        <v>36</v>
      </c>
      <c r="D430">
        <f t="shared" ca="1" si="122"/>
        <v>4</v>
      </c>
      <c r="E430" t="str">
        <f ca="1">_xll.XLOOKUP(D430,$Y$8:$Y$13,$Z$8:$Z$13)</f>
        <v>IT</v>
      </c>
      <c r="F430">
        <f t="shared" ca="1" si="123"/>
        <v>1</v>
      </c>
      <c r="G430" t="str">
        <f ca="1">_xll.XLOOKUP(F430,$AA$8:$AA$12,$AB$8:$AB$12)</f>
        <v>Highschool</v>
      </c>
      <c r="H430">
        <f t="shared" ca="1" si="135"/>
        <v>2</v>
      </c>
      <c r="I430">
        <f t="shared" ca="1" si="118"/>
        <v>1</v>
      </c>
      <c r="J430">
        <f t="shared" ca="1" si="124"/>
        <v>45246</v>
      </c>
      <c r="K430">
        <f t="shared" ca="1" si="125"/>
        <v>9</v>
      </c>
      <c r="L430" t="str">
        <f ca="1">_xll.XLOOKUP(K430,$AC$8:$AC$17,$AD$8:$AD$17)</f>
        <v>Prampram</v>
      </c>
      <c r="M430">
        <f t="shared" ca="1" si="128"/>
        <v>271476</v>
      </c>
      <c r="N430" s="7">
        <f t="shared" ca="1" si="126"/>
        <v>37216.776672492961</v>
      </c>
      <c r="O430" s="7">
        <f t="shared" ca="1" si="129"/>
        <v>44506.439023884508</v>
      </c>
      <c r="P430">
        <f t="shared" ca="1" si="127"/>
        <v>16608</v>
      </c>
      <c r="Q430" s="7">
        <f t="shared" ca="1" si="130"/>
        <v>28657.019846828924</v>
      </c>
      <c r="R430">
        <f t="shared" ca="1" si="131"/>
        <v>63304.788089088339</v>
      </c>
      <c r="S430" s="7">
        <f t="shared" ca="1" si="132"/>
        <v>379287.22711297282</v>
      </c>
      <c r="T430" s="7">
        <f t="shared" ca="1" si="133"/>
        <v>82481.796519321884</v>
      </c>
      <c r="U430" s="7">
        <f t="shared" ca="1" si="134"/>
        <v>296805.4305936509</v>
      </c>
      <c r="X430" s="1"/>
      <c r="Y430" s="2"/>
      <c r="Z430" s="2"/>
      <c r="AA430" s="2"/>
      <c r="AB430" s="2"/>
      <c r="AC430" s="2"/>
      <c r="AD430" s="2"/>
      <c r="AE430" s="2">
        <f ca="1">IF(Table2[[#This Row],[Gender]]="Male",1,0)</f>
        <v>1</v>
      </c>
      <c r="AF430" s="2">
        <f ca="1">IF(Table2[[#This Row],[Gender]]="Female",1,0)</f>
        <v>0</v>
      </c>
      <c r="AG430" s="2"/>
      <c r="AH430" s="2"/>
      <c r="AI430" s="3"/>
      <c r="AK430" s="1">
        <f ca="1">IF(Table2[[#This Row],[Field of Work]]="Teaching",1,0)</f>
        <v>0</v>
      </c>
      <c r="AL430" s="2">
        <f ca="1">IF(Table2[[#This Row],[Field of Work]]="Agriculture",1,0)</f>
        <v>0</v>
      </c>
      <c r="AM430" s="2">
        <f ca="1">IF(Table2[[#This Row],[Field of Work]]="IT",1,0)</f>
        <v>1</v>
      </c>
      <c r="AN430" s="2">
        <f ca="1">IF(Table2[[#This Row],[Field of Work]]="Construction",1,0)</f>
        <v>0</v>
      </c>
      <c r="AO430" s="2">
        <f ca="1">IF(Table2[[#This Row],[Field of Work]]="Health",1,0)</f>
        <v>0</v>
      </c>
      <c r="AP430" s="2">
        <f ca="1">IF(Table2[[#This Row],[Field of Work]]="General work",1,0)</f>
        <v>0</v>
      </c>
      <c r="AQ430" s="2"/>
      <c r="AR430" s="2"/>
      <c r="AS430" s="2"/>
      <c r="AT430" s="2"/>
      <c r="AU430" s="2"/>
      <c r="AV430" s="3"/>
      <c r="AW430" s="10">
        <f ca="1">IF(Table2[[#This Row],[Residence]]="East Legon",1,0)</f>
        <v>0</v>
      </c>
      <c r="AX430" s="8">
        <f ca="1">IF(Table2[[#This Row],[Residence]]="Trasaco",1,0)</f>
        <v>0</v>
      </c>
      <c r="AY430" s="2">
        <f ca="1">IF(Table2[[#This Row],[Residence]]="North Legon",1,0)</f>
        <v>0</v>
      </c>
      <c r="AZ430" s="2">
        <f ca="1">IF(Table2[[#This Row],[Residence]]="Tema",1,0)</f>
        <v>0</v>
      </c>
      <c r="BA430" s="2">
        <f ca="1">IF(Table2[[#This Row],[Residence]]="Spintex",1,0)</f>
        <v>0</v>
      </c>
      <c r="BB430" s="2">
        <f ca="1">IF(Table2[[#This Row],[Residence]]="Airport Hills",1,0)</f>
        <v>0</v>
      </c>
      <c r="BC430" s="2">
        <f ca="1">IF(Table2[[#This Row],[Residence]]="Oyarifa",1,0)</f>
        <v>0</v>
      </c>
      <c r="BD430" s="2">
        <f ca="1">IF(Table2[[#This Row],[Residence]]="Prampram",1,0)</f>
        <v>1</v>
      </c>
      <c r="BE430" s="2">
        <f ca="1">IF(Table2[[#This Row],[Residence]]="Tse-Addo",1,0)</f>
        <v>0</v>
      </c>
      <c r="BF430" s="2">
        <f ca="1">IF(Table2[[#This Row],[Residence]]="Osu",1,0)</f>
        <v>0</v>
      </c>
      <c r="BG430" s="2"/>
      <c r="BH430" s="3"/>
      <c r="BI430" s="2"/>
      <c r="BJ430" s="3"/>
      <c r="BK430" s="2"/>
      <c r="BL430" s="3"/>
      <c r="BM430" s="2"/>
      <c r="BN430" s="3"/>
      <c r="BO430" s="2"/>
      <c r="BP430" s="3"/>
      <c r="BR430" s="20">
        <f ca="1">Table2[[#This Row],[Cars Value]]/Table2[[#This Row],[Cars]]</f>
        <v>44506.439023884508</v>
      </c>
      <c r="BS430" s="3"/>
      <c r="BT430" s="1">
        <f ca="1">IF(Table2[[#This Row],[Value of Debts]]&gt;$BU$6,1,0)</f>
        <v>0</v>
      </c>
      <c r="BU430" s="2"/>
      <c r="BV430" s="2"/>
      <c r="BW430" s="3"/>
    </row>
    <row r="431" spans="1:75" x14ac:dyDescent="0.25">
      <c r="A431">
        <f t="shared" ca="1" si="119"/>
        <v>2</v>
      </c>
      <c r="B431" t="str">
        <f t="shared" ca="1" si="120"/>
        <v>Female</v>
      </c>
      <c r="C431">
        <f t="shared" ca="1" si="121"/>
        <v>40</v>
      </c>
      <c r="D431">
        <f t="shared" ca="1" si="122"/>
        <v>3</v>
      </c>
      <c r="E431" t="str">
        <f ca="1">_xll.XLOOKUP(D431,$Y$8:$Y$13,$Z$8:$Z$13)</f>
        <v>Teaching</v>
      </c>
      <c r="F431">
        <f t="shared" ca="1" si="123"/>
        <v>5</v>
      </c>
      <c r="G431" t="str">
        <f ca="1">_xll.XLOOKUP(F431,$AA$8:$AA$12,$AB$8:$AB$12)</f>
        <v>Other</v>
      </c>
      <c r="H431">
        <f t="shared" ca="1" si="135"/>
        <v>3</v>
      </c>
      <c r="I431">
        <f t="shared" ca="1" si="118"/>
        <v>3</v>
      </c>
      <c r="J431">
        <f t="shared" ca="1" si="124"/>
        <v>62262</v>
      </c>
      <c r="K431">
        <f t="shared" ca="1" si="125"/>
        <v>2</v>
      </c>
      <c r="L431" t="str">
        <f ca="1">_xll.XLOOKUP(K431,$AC$8:$AC$17,$AD$8:$AD$17)</f>
        <v>Trasaco</v>
      </c>
      <c r="M431">
        <f t="shared" ca="1" si="128"/>
        <v>373572</v>
      </c>
      <c r="N431" s="7">
        <f t="shared" ca="1" si="126"/>
        <v>105943.02440459096</v>
      </c>
      <c r="O431" s="7">
        <f t="shared" ca="1" si="129"/>
        <v>119343.57176221554</v>
      </c>
      <c r="P431">
        <f t="shared" ca="1" si="127"/>
        <v>97884</v>
      </c>
      <c r="Q431" s="7">
        <f t="shared" ca="1" si="130"/>
        <v>2048.4258213405274</v>
      </c>
      <c r="R431">
        <f t="shared" ca="1" si="131"/>
        <v>57157.662995585386</v>
      </c>
      <c r="S431" s="7">
        <f t="shared" ca="1" si="132"/>
        <v>550073.23475780094</v>
      </c>
      <c r="T431" s="7">
        <f t="shared" ca="1" si="133"/>
        <v>205875.45022593148</v>
      </c>
      <c r="U431" s="7">
        <f t="shared" ca="1" si="134"/>
        <v>344197.78453186946</v>
      </c>
      <c r="X431" s="1"/>
      <c r="Y431" s="2"/>
      <c r="Z431" s="2"/>
      <c r="AA431" s="2"/>
      <c r="AB431" s="2"/>
      <c r="AC431" s="2"/>
      <c r="AD431" s="2"/>
      <c r="AE431" s="2">
        <f ca="1">IF(Table2[[#This Row],[Gender]]="Male",1,0)</f>
        <v>0</v>
      </c>
      <c r="AF431" s="2">
        <f ca="1">IF(Table2[[#This Row],[Gender]]="Female",1,0)</f>
        <v>1</v>
      </c>
      <c r="AG431" s="2"/>
      <c r="AH431" s="2"/>
      <c r="AI431" s="3"/>
      <c r="AK431" s="1">
        <f ca="1">IF(Table2[[#This Row],[Field of Work]]="Teaching",1,0)</f>
        <v>1</v>
      </c>
      <c r="AL431" s="2">
        <f ca="1">IF(Table2[[#This Row],[Field of Work]]="Agriculture",1,0)</f>
        <v>0</v>
      </c>
      <c r="AM431" s="2">
        <f ca="1">IF(Table2[[#This Row],[Field of Work]]="IT",1,0)</f>
        <v>0</v>
      </c>
      <c r="AN431" s="2">
        <f ca="1">IF(Table2[[#This Row],[Field of Work]]="Construction",1,0)</f>
        <v>0</v>
      </c>
      <c r="AO431" s="2">
        <f ca="1">IF(Table2[[#This Row],[Field of Work]]="Health",1,0)</f>
        <v>0</v>
      </c>
      <c r="AP431" s="2">
        <f ca="1">IF(Table2[[#This Row],[Field of Work]]="General work",1,0)</f>
        <v>0</v>
      </c>
      <c r="AQ431" s="2"/>
      <c r="AR431" s="2"/>
      <c r="AS431" s="2"/>
      <c r="AT431" s="2"/>
      <c r="AU431" s="2"/>
      <c r="AV431" s="3"/>
      <c r="AW431" s="10">
        <f ca="1">IF(Table2[[#This Row],[Residence]]="East Legon",1,0)</f>
        <v>0</v>
      </c>
      <c r="AX431" s="8">
        <f ca="1">IF(Table2[[#This Row],[Residence]]="Trasaco",1,0)</f>
        <v>1</v>
      </c>
      <c r="AY431" s="2">
        <f ca="1">IF(Table2[[#This Row],[Residence]]="North Legon",1,0)</f>
        <v>0</v>
      </c>
      <c r="AZ431" s="2">
        <f ca="1">IF(Table2[[#This Row],[Residence]]="Tema",1,0)</f>
        <v>0</v>
      </c>
      <c r="BA431" s="2">
        <f ca="1">IF(Table2[[#This Row],[Residence]]="Spintex",1,0)</f>
        <v>0</v>
      </c>
      <c r="BB431" s="2">
        <f ca="1">IF(Table2[[#This Row],[Residence]]="Airport Hills",1,0)</f>
        <v>0</v>
      </c>
      <c r="BC431" s="2">
        <f ca="1">IF(Table2[[#This Row],[Residence]]="Oyarifa",1,0)</f>
        <v>0</v>
      </c>
      <c r="BD431" s="2">
        <f ca="1">IF(Table2[[#This Row],[Residence]]="Prampram",1,0)</f>
        <v>0</v>
      </c>
      <c r="BE431" s="2">
        <f ca="1">IF(Table2[[#This Row],[Residence]]="Tse-Addo",1,0)</f>
        <v>0</v>
      </c>
      <c r="BF431" s="2">
        <f ca="1">IF(Table2[[#This Row],[Residence]]="Osu",1,0)</f>
        <v>0</v>
      </c>
      <c r="BG431" s="2"/>
      <c r="BH431" s="2"/>
      <c r="BI431" s="2"/>
      <c r="BJ431" s="2"/>
      <c r="BK431" s="2"/>
      <c r="BL431" s="2"/>
      <c r="BM431" s="2"/>
      <c r="BN431" s="2"/>
      <c r="BO431" s="2"/>
      <c r="BP431" s="3"/>
      <c r="BR431" s="20">
        <f ca="1">Table2[[#This Row],[Cars Value]]/Table2[[#This Row],[Cars]]</f>
        <v>39781.190587405181</v>
      </c>
      <c r="BS431" s="3"/>
      <c r="BT431" s="1">
        <f ca="1">IF(Table2[[#This Row],[Value of Debts]]&gt;$BU$6,1,0)</f>
        <v>1</v>
      </c>
      <c r="BU431" s="2"/>
      <c r="BV431" s="2"/>
      <c r="BW431" s="3"/>
    </row>
    <row r="432" spans="1:75" x14ac:dyDescent="0.25">
      <c r="A432">
        <f t="shared" ca="1" si="119"/>
        <v>1</v>
      </c>
      <c r="B432" t="str">
        <f t="shared" ca="1" si="120"/>
        <v>Male</v>
      </c>
      <c r="C432">
        <f t="shared" ca="1" si="121"/>
        <v>50</v>
      </c>
      <c r="D432">
        <f t="shared" ca="1" si="122"/>
        <v>6</v>
      </c>
      <c r="E432" t="str">
        <f ca="1">_xll.XLOOKUP(D432,$Y$8:$Y$13,$Z$8:$Z$13)</f>
        <v>Agriculture</v>
      </c>
      <c r="F432">
        <f t="shared" ca="1" si="123"/>
        <v>1</v>
      </c>
      <c r="G432" t="str">
        <f ca="1">_xll.XLOOKUP(F432,$AA$8:$AA$12,$AB$8:$AB$12)</f>
        <v>Highschool</v>
      </c>
      <c r="H432">
        <f t="shared" ca="1" si="135"/>
        <v>2</v>
      </c>
      <c r="I432">
        <f t="shared" ca="1" si="118"/>
        <v>1</v>
      </c>
      <c r="J432">
        <f t="shared" ca="1" si="124"/>
        <v>85973</v>
      </c>
      <c r="K432">
        <f t="shared" ca="1" si="125"/>
        <v>5</v>
      </c>
      <c r="L432" t="str">
        <f ca="1">_xll.XLOOKUP(K432,$AC$8:$AC$17,$AD$8:$AD$17)</f>
        <v>Airport Hills</v>
      </c>
      <c r="M432">
        <f t="shared" ca="1" si="128"/>
        <v>429865</v>
      </c>
      <c r="N432" s="7">
        <f t="shared" ca="1" si="126"/>
        <v>8887.4565750249567</v>
      </c>
      <c r="O432" s="7">
        <f t="shared" ca="1" si="129"/>
        <v>32496.166144040122</v>
      </c>
      <c r="P432">
        <f t="shared" ca="1" si="127"/>
        <v>29941</v>
      </c>
      <c r="Q432" s="7">
        <f t="shared" ca="1" si="130"/>
        <v>118760.89773454383</v>
      </c>
      <c r="R432">
        <f t="shared" ca="1" si="131"/>
        <v>11810.972082968603</v>
      </c>
      <c r="S432" s="7">
        <f t="shared" ca="1" si="132"/>
        <v>474172.13822700875</v>
      </c>
      <c r="T432" s="7">
        <f t="shared" ca="1" si="133"/>
        <v>157589.35430956879</v>
      </c>
      <c r="U432" s="7">
        <f t="shared" ca="1" si="134"/>
        <v>316582.78391743999</v>
      </c>
      <c r="X432" s="1"/>
      <c r="Y432" s="2"/>
      <c r="Z432" s="2"/>
      <c r="AA432" s="2"/>
      <c r="AB432" s="2"/>
      <c r="AC432" s="2"/>
      <c r="AD432" s="2"/>
      <c r="AE432" s="2">
        <f ca="1">IF(Table2[[#This Row],[Gender]]="Male",1,0)</f>
        <v>1</v>
      </c>
      <c r="AF432" s="2">
        <f ca="1">IF(Table2[[#This Row],[Gender]]="Female",1,0)</f>
        <v>0</v>
      </c>
      <c r="AG432" s="2"/>
      <c r="AH432" s="2"/>
      <c r="AI432" s="3"/>
      <c r="AK432" s="1">
        <f ca="1">IF(Table2[[#This Row],[Field of Work]]="Teaching",1,0)</f>
        <v>0</v>
      </c>
      <c r="AL432" s="2">
        <f ca="1">IF(Table2[[#This Row],[Field of Work]]="Agriculture",1,0)</f>
        <v>1</v>
      </c>
      <c r="AM432" s="2">
        <f ca="1">IF(Table2[[#This Row],[Field of Work]]="IT",1,0)</f>
        <v>0</v>
      </c>
      <c r="AN432" s="2">
        <f ca="1">IF(Table2[[#This Row],[Field of Work]]="Construction",1,0)</f>
        <v>0</v>
      </c>
      <c r="AO432" s="2">
        <f ca="1">IF(Table2[[#This Row],[Field of Work]]="Health",1,0)</f>
        <v>0</v>
      </c>
      <c r="AP432" s="2">
        <f ca="1">IF(Table2[[#This Row],[Field of Work]]="General work",1,0)</f>
        <v>0</v>
      </c>
      <c r="AQ432" s="2"/>
      <c r="AR432" s="2"/>
      <c r="AS432" s="2"/>
      <c r="AT432" s="2"/>
      <c r="AU432" s="2"/>
      <c r="AV432" s="3"/>
      <c r="AW432" s="10">
        <f ca="1">IF(Table2[[#This Row],[Residence]]="East Legon",1,0)</f>
        <v>0</v>
      </c>
      <c r="AX432" s="8">
        <f ca="1">IF(Table2[[#This Row],[Residence]]="Trasaco",1,0)</f>
        <v>0</v>
      </c>
      <c r="AY432" s="2">
        <f ca="1">IF(Table2[[#This Row],[Residence]]="North Legon",1,0)</f>
        <v>0</v>
      </c>
      <c r="AZ432" s="2">
        <f ca="1">IF(Table2[[#This Row],[Residence]]="Tema",1,0)</f>
        <v>0</v>
      </c>
      <c r="BA432" s="2">
        <f ca="1">IF(Table2[[#This Row],[Residence]]="Spintex",1,0)</f>
        <v>0</v>
      </c>
      <c r="BB432" s="2">
        <f ca="1">IF(Table2[[#This Row],[Residence]]="Airport Hills",1,0)</f>
        <v>1</v>
      </c>
      <c r="BC432" s="2">
        <f ca="1">IF(Table2[[#This Row],[Residence]]="Oyarifa",1,0)</f>
        <v>0</v>
      </c>
      <c r="BD432" s="2">
        <f ca="1">IF(Table2[[#This Row],[Residence]]="Prampram",1,0)</f>
        <v>0</v>
      </c>
      <c r="BE432" s="2">
        <f ca="1">IF(Table2[[#This Row],[Residence]]="Tse-Addo",1,0)</f>
        <v>0</v>
      </c>
      <c r="BF432" s="2">
        <f ca="1">IF(Table2[[#This Row],[Residence]]="Osu",1,0)</f>
        <v>0</v>
      </c>
      <c r="BG432" s="2"/>
      <c r="BH432" s="2"/>
      <c r="BI432" s="2"/>
      <c r="BJ432" s="2"/>
      <c r="BK432" s="2"/>
      <c r="BL432" s="2"/>
      <c r="BM432" s="2"/>
      <c r="BN432" s="2"/>
      <c r="BO432" s="2"/>
      <c r="BP432" s="3"/>
      <c r="BR432" s="20">
        <f ca="1">Table2[[#This Row],[Cars Value]]/Table2[[#This Row],[Cars]]</f>
        <v>32496.166144040122</v>
      </c>
      <c r="BS432" s="3"/>
      <c r="BT432" s="1">
        <f ca="1">IF(Table2[[#This Row],[Value of Debts]]&gt;$BU$6,1,0)</f>
        <v>1</v>
      </c>
      <c r="BU432" s="2"/>
      <c r="BV432" s="2"/>
      <c r="BW432" s="3"/>
    </row>
    <row r="433" spans="1:75" x14ac:dyDescent="0.25">
      <c r="A433">
        <f t="shared" ca="1" si="119"/>
        <v>1</v>
      </c>
      <c r="B433" t="str">
        <f t="shared" ca="1" si="120"/>
        <v>Male</v>
      </c>
      <c r="C433">
        <f t="shared" ca="1" si="121"/>
        <v>36</v>
      </c>
      <c r="D433">
        <f t="shared" ca="1" si="122"/>
        <v>6</v>
      </c>
      <c r="E433" t="str">
        <f ca="1">_xll.XLOOKUP(D433,$Y$8:$Y$13,$Z$8:$Z$13)</f>
        <v>Agriculture</v>
      </c>
      <c r="F433">
        <f t="shared" ca="1" si="123"/>
        <v>3</v>
      </c>
      <c r="G433" t="str">
        <f ca="1">_xll.XLOOKUP(F433,$AA$8:$AA$12,$AB$8:$AB$12)</f>
        <v>University</v>
      </c>
      <c r="H433">
        <f t="shared" ca="1" si="135"/>
        <v>0</v>
      </c>
      <c r="I433">
        <f t="shared" ca="1" si="118"/>
        <v>3</v>
      </c>
      <c r="J433">
        <f t="shared" ca="1" si="124"/>
        <v>72595</v>
      </c>
      <c r="K433">
        <f t="shared" ca="1" si="125"/>
        <v>4</v>
      </c>
      <c r="L433" t="str">
        <f ca="1">_xll.XLOOKUP(K433,$AC$8:$AC$17,$AD$8:$AD$17)</f>
        <v>Spintex</v>
      </c>
      <c r="M433">
        <f t="shared" ca="1" si="128"/>
        <v>362975</v>
      </c>
      <c r="N433" s="7">
        <f t="shared" ca="1" si="126"/>
        <v>263510.6531718435</v>
      </c>
      <c r="O433" s="7">
        <f t="shared" ca="1" si="129"/>
        <v>23064.592067994006</v>
      </c>
      <c r="P433">
        <f t="shared" ca="1" si="127"/>
        <v>8395</v>
      </c>
      <c r="Q433" s="7">
        <f t="shared" ca="1" si="130"/>
        <v>101926.88427075589</v>
      </c>
      <c r="R433">
        <f t="shared" ca="1" si="131"/>
        <v>6822.7368160810174</v>
      </c>
      <c r="S433" s="7">
        <f t="shared" ca="1" si="132"/>
        <v>392862.32888407505</v>
      </c>
      <c r="T433" s="7">
        <f t="shared" ca="1" si="133"/>
        <v>373832.53744259942</v>
      </c>
      <c r="U433" s="7">
        <f t="shared" ca="1" si="134"/>
        <v>19029.791441475623</v>
      </c>
      <c r="X433" s="1"/>
      <c r="Y433" s="2"/>
      <c r="Z433" s="2"/>
      <c r="AA433" s="2"/>
      <c r="AB433" s="2"/>
      <c r="AC433" s="2"/>
      <c r="AD433" s="2"/>
      <c r="AE433" s="2">
        <f ca="1">IF(Table2[[#This Row],[Gender]]="Male",1,0)</f>
        <v>1</v>
      </c>
      <c r="AF433" s="2">
        <f ca="1">IF(Table2[[#This Row],[Gender]]="Female",1,0)</f>
        <v>0</v>
      </c>
      <c r="AG433" s="2"/>
      <c r="AH433" s="2"/>
      <c r="AI433" s="3"/>
      <c r="AK433" s="1">
        <f ca="1">IF(Table2[[#This Row],[Field of Work]]="Teaching",1,0)</f>
        <v>0</v>
      </c>
      <c r="AL433" s="2">
        <f ca="1">IF(Table2[[#This Row],[Field of Work]]="Agriculture",1,0)</f>
        <v>1</v>
      </c>
      <c r="AM433" s="2">
        <f ca="1">IF(Table2[[#This Row],[Field of Work]]="IT",1,0)</f>
        <v>0</v>
      </c>
      <c r="AN433" s="2">
        <f ca="1">IF(Table2[[#This Row],[Field of Work]]="Construction",1,0)</f>
        <v>0</v>
      </c>
      <c r="AO433" s="2">
        <f ca="1">IF(Table2[[#This Row],[Field of Work]]="Health",1,0)</f>
        <v>0</v>
      </c>
      <c r="AP433" s="2">
        <f ca="1">IF(Table2[[#This Row],[Field of Work]]="General work",1,0)</f>
        <v>0</v>
      </c>
      <c r="AQ433" s="2"/>
      <c r="AR433" s="2"/>
      <c r="AS433" s="2"/>
      <c r="AT433" s="2"/>
      <c r="AU433" s="2"/>
      <c r="AV433" s="3"/>
      <c r="AW433" s="10">
        <f ca="1">IF(Table2[[#This Row],[Residence]]="East Legon",1,0)</f>
        <v>0</v>
      </c>
      <c r="AX433" s="8">
        <f ca="1">IF(Table2[[#This Row],[Residence]]="Trasaco",1,0)</f>
        <v>0</v>
      </c>
      <c r="AY433" s="2">
        <f ca="1">IF(Table2[[#This Row],[Residence]]="North Legon",1,0)</f>
        <v>0</v>
      </c>
      <c r="AZ433" s="2">
        <f ca="1">IF(Table2[[#This Row],[Residence]]="Tema",1,0)</f>
        <v>0</v>
      </c>
      <c r="BA433" s="2">
        <f ca="1">IF(Table2[[#This Row],[Residence]]="Spintex",1,0)</f>
        <v>1</v>
      </c>
      <c r="BB433" s="2">
        <f ca="1">IF(Table2[[#This Row],[Residence]]="Airport Hills",1,0)</f>
        <v>0</v>
      </c>
      <c r="BC433" s="2">
        <f ca="1">IF(Table2[[#This Row],[Residence]]="Oyarifa",1,0)</f>
        <v>0</v>
      </c>
      <c r="BD433" s="2">
        <f ca="1">IF(Table2[[#This Row],[Residence]]="Prampram",1,0)</f>
        <v>0</v>
      </c>
      <c r="BE433" s="2">
        <f ca="1">IF(Table2[[#This Row],[Residence]]="Tse-Addo",1,0)</f>
        <v>0</v>
      </c>
      <c r="BF433" s="2">
        <f ca="1">IF(Table2[[#This Row],[Residence]]="Osu",1,0)</f>
        <v>0</v>
      </c>
      <c r="BG433" s="2"/>
      <c r="BH433" s="2"/>
      <c r="BI433" s="2"/>
      <c r="BJ433" s="2"/>
      <c r="BK433" s="2"/>
      <c r="BL433" s="2"/>
      <c r="BM433" s="2"/>
      <c r="BN433" s="2"/>
      <c r="BO433" s="2"/>
      <c r="BP433" s="3"/>
      <c r="BR433" s="20">
        <f ca="1">Table2[[#This Row],[Cars Value]]/Table2[[#This Row],[Cars]]</f>
        <v>7688.1973559980024</v>
      </c>
      <c r="BS433" s="3"/>
      <c r="BT433" s="1">
        <f ca="1">IF(Table2[[#This Row],[Value of Debts]]&gt;$BU$6,1,0)</f>
        <v>1</v>
      </c>
      <c r="BU433" s="2"/>
      <c r="BV433" s="2"/>
      <c r="BW433" s="3"/>
    </row>
    <row r="434" spans="1:75" x14ac:dyDescent="0.25">
      <c r="A434">
        <f t="shared" ca="1" si="119"/>
        <v>1</v>
      </c>
      <c r="B434" t="str">
        <f t="shared" ca="1" si="120"/>
        <v>Male</v>
      </c>
      <c r="C434">
        <f t="shared" ca="1" si="121"/>
        <v>27</v>
      </c>
      <c r="D434">
        <f t="shared" ca="1" si="122"/>
        <v>5</v>
      </c>
      <c r="E434" t="str">
        <f ca="1">_xll.XLOOKUP(D434,$Y$8:$Y$13,$Z$8:$Z$13)</f>
        <v>General work</v>
      </c>
      <c r="F434">
        <f t="shared" ca="1" si="123"/>
        <v>3</v>
      </c>
      <c r="G434" t="str">
        <f ca="1">_xll.XLOOKUP(F434,$AA$8:$AA$12,$AB$8:$AB$12)</f>
        <v>University</v>
      </c>
      <c r="H434">
        <f t="shared" ca="1" si="135"/>
        <v>3</v>
      </c>
      <c r="I434">
        <f t="shared" ca="1" si="118"/>
        <v>1</v>
      </c>
      <c r="J434">
        <f t="shared" ca="1" si="124"/>
        <v>80535</v>
      </c>
      <c r="K434">
        <f t="shared" ca="1" si="125"/>
        <v>2</v>
      </c>
      <c r="L434" t="str">
        <f ca="1">_xll.XLOOKUP(K434,$AC$8:$AC$17,$AD$8:$AD$17)</f>
        <v>Trasaco</v>
      </c>
      <c r="M434">
        <f t="shared" ca="1" si="128"/>
        <v>241605</v>
      </c>
      <c r="N434" s="7">
        <f t="shared" ca="1" si="126"/>
        <v>170102.24264832251</v>
      </c>
      <c r="O434" s="7">
        <f t="shared" ca="1" si="129"/>
        <v>60660.474187793909</v>
      </c>
      <c r="P434">
        <f t="shared" ca="1" si="127"/>
        <v>7013</v>
      </c>
      <c r="Q434" s="7">
        <f t="shared" ca="1" si="130"/>
        <v>115104.94549734661</v>
      </c>
      <c r="R434">
        <f t="shared" ca="1" si="131"/>
        <v>109116.62768289866</v>
      </c>
      <c r="S434" s="7">
        <f t="shared" ca="1" si="132"/>
        <v>411382.10187069257</v>
      </c>
      <c r="T434" s="7">
        <f t="shared" ca="1" si="133"/>
        <v>292220.18814566912</v>
      </c>
      <c r="U434" s="7">
        <f t="shared" ca="1" si="134"/>
        <v>119161.91372502345</v>
      </c>
      <c r="X434" s="1"/>
      <c r="Y434" s="2"/>
      <c r="Z434" s="2"/>
      <c r="AA434" s="2"/>
      <c r="AB434" s="2"/>
      <c r="AC434" s="2"/>
      <c r="AD434" s="2"/>
      <c r="AE434" s="2">
        <f ca="1">IF(Table2[[#This Row],[Gender]]="Male",1,0)</f>
        <v>1</v>
      </c>
      <c r="AF434" s="2">
        <f ca="1">IF(Table2[[#This Row],[Gender]]="Female",1,0)</f>
        <v>0</v>
      </c>
      <c r="AG434" s="2"/>
      <c r="AH434" s="2"/>
      <c r="AI434" s="3"/>
      <c r="AK434" s="1">
        <f ca="1">IF(Table2[[#This Row],[Field of Work]]="Teaching",1,0)</f>
        <v>0</v>
      </c>
      <c r="AL434" s="2">
        <f ca="1">IF(Table2[[#This Row],[Field of Work]]="Agriculture",1,0)</f>
        <v>0</v>
      </c>
      <c r="AM434" s="2">
        <f ca="1">IF(Table2[[#This Row],[Field of Work]]="IT",1,0)</f>
        <v>0</v>
      </c>
      <c r="AN434" s="2">
        <f ca="1">IF(Table2[[#This Row],[Field of Work]]="Construction",1,0)</f>
        <v>0</v>
      </c>
      <c r="AO434" s="2">
        <f ca="1">IF(Table2[[#This Row],[Field of Work]]="Health",1,0)</f>
        <v>0</v>
      </c>
      <c r="AP434" s="2">
        <f ca="1">IF(Table2[[#This Row],[Field of Work]]="General work",1,0)</f>
        <v>1</v>
      </c>
      <c r="AQ434" s="2"/>
      <c r="AR434" s="2"/>
      <c r="AS434" s="2"/>
      <c r="AT434" s="2"/>
      <c r="AU434" s="2"/>
      <c r="AV434" s="3"/>
      <c r="AW434" s="10">
        <f ca="1">IF(Table2[[#This Row],[Residence]]="East Legon",1,0)</f>
        <v>0</v>
      </c>
      <c r="AX434" s="8">
        <f ca="1">IF(Table2[[#This Row],[Residence]]="Trasaco",1,0)</f>
        <v>1</v>
      </c>
      <c r="AY434" s="2">
        <f ca="1">IF(Table2[[#This Row],[Residence]]="North Legon",1,0)</f>
        <v>0</v>
      </c>
      <c r="AZ434" s="2">
        <f ca="1">IF(Table2[[#This Row],[Residence]]="Tema",1,0)</f>
        <v>0</v>
      </c>
      <c r="BA434" s="2">
        <f ca="1">IF(Table2[[#This Row],[Residence]]="Spintex",1,0)</f>
        <v>0</v>
      </c>
      <c r="BB434" s="2">
        <f ca="1">IF(Table2[[#This Row],[Residence]]="Airport Hills",1,0)</f>
        <v>0</v>
      </c>
      <c r="BC434" s="2">
        <f ca="1">IF(Table2[[#This Row],[Residence]]="Oyarifa",1,0)</f>
        <v>0</v>
      </c>
      <c r="BD434" s="2">
        <f ca="1">IF(Table2[[#This Row],[Residence]]="Prampram",1,0)</f>
        <v>0</v>
      </c>
      <c r="BE434" s="2">
        <f ca="1">IF(Table2[[#This Row],[Residence]]="Tse-Addo",1,0)</f>
        <v>0</v>
      </c>
      <c r="BF434" s="2">
        <f ca="1">IF(Table2[[#This Row],[Residence]]="Osu",1,0)</f>
        <v>0</v>
      </c>
      <c r="BG434" s="2"/>
      <c r="BH434" s="2"/>
      <c r="BI434" s="2"/>
      <c r="BJ434" s="2"/>
      <c r="BK434" s="2"/>
      <c r="BL434" s="2"/>
      <c r="BM434" s="2"/>
      <c r="BN434" s="2"/>
      <c r="BO434" s="2"/>
      <c r="BP434" s="3"/>
      <c r="BR434" s="20">
        <f ca="1">Table2[[#This Row],[Cars Value]]/Table2[[#This Row],[Cars]]</f>
        <v>60660.474187793909</v>
      </c>
      <c r="BS434" s="3"/>
      <c r="BT434" s="1">
        <f ca="1">IF(Table2[[#This Row],[Value of Debts]]&gt;$BU$6,1,0)</f>
        <v>1</v>
      </c>
      <c r="BU434" s="2"/>
      <c r="BV434" s="2"/>
      <c r="BW434" s="3"/>
    </row>
    <row r="435" spans="1:75" x14ac:dyDescent="0.25">
      <c r="A435">
        <f t="shared" ca="1" si="119"/>
        <v>2</v>
      </c>
      <c r="B435" t="str">
        <f t="shared" ca="1" si="120"/>
        <v>Female</v>
      </c>
      <c r="C435">
        <f t="shared" ca="1" si="121"/>
        <v>34</v>
      </c>
      <c r="D435">
        <f t="shared" ca="1" si="122"/>
        <v>1</v>
      </c>
      <c r="E435" t="str">
        <f ca="1">_xll.XLOOKUP(D435,$Y$8:$Y$13,$Z$8:$Z$13)</f>
        <v>Health</v>
      </c>
      <c r="F435">
        <f t="shared" ca="1" si="123"/>
        <v>1</v>
      </c>
      <c r="G435" t="str">
        <f ca="1">_xll.XLOOKUP(F435,$AA$8:$AA$12,$AB$8:$AB$12)</f>
        <v>Highschool</v>
      </c>
      <c r="H435">
        <f t="shared" ca="1" si="135"/>
        <v>2</v>
      </c>
      <c r="I435">
        <f t="shared" ca="1" si="118"/>
        <v>2</v>
      </c>
      <c r="J435">
        <f t="shared" ca="1" si="124"/>
        <v>62281</v>
      </c>
      <c r="K435">
        <f t="shared" ca="1" si="125"/>
        <v>6</v>
      </c>
      <c r="L435" t="str">
        <f ca="1">_xll.XLOOKUP(K435,$AC$8:$AC$17,$AD$8:$AD$17)</f>
        <v>Tse-Addo</v>
      </c>
      <c r="M435">
        <f t="shared" ca="1" si="128"/>
        <v>373686</v>
      </c>
      <c r="N435" s="7">
        <f t="shared" ca="1" si="126"/>
        <v>214138.04483212432</v>
      </c>
      <c r="O435" s="7">
        <f t="shared" ca="1" si="129"/>
        <v>50975.744403619443</v>
      </c>
      <c r="P435">
        <f t="shared" ca="1" si="127"/>
        <v>45900</v>
      </c>
      <c r="Q435" s="7">
        <f t="shared" ca="1" si="130"/>
        <v>73895.835438016729</v>
      </c>
      <c r="R435">
        <f t="shared" ca="1" si="131"/>
        <v>84927.188060936824</v>
      </c>
      <c r="S435" s="7">
        <f t="shared" ca="1" si="132"/>
        <v>509588.93246455624</v>
      </c>
      <c r="T435" s="7">
        <f t="shared" ca="1" si="133"/>
        <v>333933.88027014106</v>
      </c>
      <c r="U435" s="7">
        <f t="shared" ca="1" si="134"/>
        <v>175655.05219441518</v>
      </c>
      <c r="X435" s="1"/>
      <c r="Y435" s="2"/>
      <c r="Z435" s="2"/>
      <c r="AA435" s="2"/>
      <c r="AB435" s="2"/>
      <c r="AC435" s="2"/>
      <c r="AD435" s="2"/>
      <c r="AE435" s="2">
        <f ca="1">IF(Table2[[#This Row],[Gender]]="Male",1,0)</f>
        <v>0</v>
      </c>
      <c r="AF435" s="2">
        <f ca="1">IF(Table2[[#This Row],[Gender]]="Female",1,0)</f>
        <v>1</v>
      </c>
      <c r="AG435" s="2"/>
      <c r="AH435" s="2"/>
      <c r="AI435" s="3"/>
      <c r="AK435" s="1">
        <f ca="1">IF(Table2[[#This Row],[Field of Work]]="Teaching",1,0)</f>
        <v>0</v>
      </c>
      <c r="AL435" s="2">
        <f ca="1">IF(Table2[[#This Row],[Field of Work]]="Agriculture",1,0)</f>
        <v>0</v>
      </c>
      <c r="AM435" s="2">
        <f ca="1">IF(Table2[[#This Row],[Field of Work]]="IT",1,0)</f>
        <v>0</v>
      </c>
      <c r="AN435" s="2">
        <f ca="1">IF(Table2[[#This Row],[Field of Work]]="Construction",1,0)</f>
        <v>0</v>
      </c>
      <c r="AO435" s="2">
        <f ca="1">IF(Table2[[#This Row],[Field of Work]]="Health",1,0)</f>
        <v>1</v>
      </c>
      <c r="AP435" s="2">
        <f ca="1">IF(Table2[[#This Row],[Field of Work]]="General work",1,0)</f>
        <v>0</v>
      </c>
      <c r="AQ435" s="2"/>
      <c r="AR435" s="2"/>
      <c r="AS435" s="2"/>
      <c r="AT435" s="2"/>
      <c r="AU435" s="2"/>
      <c r="AV435" s="3"/>
      <c r="AW435" s="10">
        <f ca="1">IF(Table2[[#This Row],[Residence]]="East Legon",1,0)</f>
        <v>0</v>
      </c>
      <c r="AX435" s="8">
        <f ca="1">IF(Table2[[#This Row],[Residence]]="Trasaco",1,0)</f>
        <v>0</v>
      </c>
      <c r="AY435" s="2">
        <f ca="1">IF(Table2[[#This Row],[Residence]]="North Legon",1,0)</f>
        <v>0</v>
      </c>
      <c r="AZ435" s="2">
        <f ca="1">IF(Table2[[#This Row],[Residence]]="Tema",1,0)</f>
        <v>0</v>
      </c>
      <c r="BA435" s="2">
        <f ca="1">IF(Table2[[#This Row],[Residence]]="Spintex",1,0)</f>
        <v>0</v>
      </c>
      <c r="BB435" s="2">
        <f ca="1">IF(Table2[[#This Row],[Residence]]="Airport Hills",1,0)</f>
        <v>0</v>
      </c>
      <c r="BC435" s="2">
        <f ca="1">IF(Table2[[#This Row],[Residence]]="Oyarifa",1,0)</f>
        <v>0</v>
      </c>
      <c r="BD435" s="2">
        <f ca="1">IF(Table2[[#This Row],[Residence]]="Prampram",1,0)</f>
        <v>0</v>
      </c>
      <c r="BE435" s="2">
        <f ca="1">IF(Table2[[#This Row],[Residence]]="Tse-Addo",1,0)</f>
        <v>1</v>
      </c>
      <c r="BF435" s="2">
        <f ca="1">IF(Table2[[#This Row],[Residence]]="Osu",1,0)</f>
        <v>0</v>
      </c>
      <c r="BG435" s="2"/>
      <c r="BH435" s="2"/>
      <c r="BI435" s="2"/>
      <c r="BJ435" s="2"/>
      <c r="BK435" s="2"/>
      <c r="BL435" s="2"/>
      <c r="BM435" s="2"/>
      <c r="BN435" s="2"/>
      <c r="BO435" s="2"/>
      <c r="BP435" s="3"/>
      <c r="BR435" s="20">
        <f ca="1">Table2[[#This Row],[Cars Value]]/Table2[[#This Row],[Cars]]</f>
        <v>25487.872201809721</v>
      </c>
      <c r="BS435" s="3"/>
      <c r="BT435" s="1">
        <f ca="1">IF(Table2[[#This Row],[Value of Debts]]&gt;$BU$6,1,0)</f>
        <v>1</v>
      </c>
      <c r="BU435" s="2"/>
      <c r="BV435" s="2"/>
      <c r="BW435" s="3"/>
    </row>
    <row r="436" spans="1:75" x14ac:dyDescent="0.25">
      <c r="A436">
        <f t="shared" ca="1" si="119"/>
        <v>2</v>
      </c>
      <c r="B436" t="str">
        <f t="shared" ca="1" si="120"/>
        <v>Female</v>
      </c>
      <c r="C436">
        <f t="shared" ca="1" si="121"/>
        <v>50</v>
      </c>
      <c r="D436">
        <f t="shared" ca="1" si="122"/>
        <v>2</v>
      </c>
      <c r="E436" t="str">
        <f ca="1">_xll.XLOOKUP(D436,$Y$8:$Y$13,$Z$8:$Z$13)</f>
        <v>Construction</v>
      </c>
      <c r="F436">
        <f t="shared" ca="1" si="123"/>
        <v>5</v>
      </c>
      <c r="G436" t="str">
        <f ca="1">_xll.XLOOKUP(F436,$AA$8:$AA$12,$AB$8:$AB$12)</f>
        <v>Other</v>
      </c>
      <c r="H436">
        <f t="shared" ca="1" si="135"/>
        <v>2</v>
      </c>
      <c r="I436">
        <f t="shared" ca="1" si="118"/>
        <v>1</v>
      </c>
      <c r="J436">
        <f t="shared" ca="1" si="124"/>
        <v>42302</v>
      </c>
      <c r="K436">
        <f t="shared" ca="1" si="125"/>
        <v>10</v>
      </c>
      <c r="L436" t="str">
        <f ca="1">_xll.XLOOKUP(K436,$AC$8:$AC$17,$AD$8:$AD$17)</f>
        <v>Osu</v>
      </c>
      <c r="M436">
        <f t="shared" ca="1" si="128"/>
        <v>211510</v>
      </c>
      <c r="N436" s="7">
        <f t="shared" ca="1" si="126"/>
        <v>192253.78659402067</v>
      </c>
      <c r="O436" s="7">
        <f t="shared" ca="1" si="129"/>
        <v>12726.272611042825</v>
      </c>
      <c r="P436">
        <f t="shared" ca="1" si="127"/>
        <v>9646</v>
      </c>
      <c r="Q436" s="7">
        <f t="shared" ca="1" si="130"/>
        <v>37228.767353638963</v>
      </c>
      <c r="R436">
        <f t="shared" ca="1" si="131"/>
        <v>42853.020505332323</v>
      </c>
      <c r="S436" s="7">
        <f t="shared" ca="1" si="132"/>
        <v>267089.29311637516</v>
      </c>
      <c r="T436" s="7">
        <f t="shared" ca="1" si="133"/>
        <v>239128.55394765962</v>
      </c>
      <c r="U436" s="7">
        <f t="shared" ca="1" si="134"/>
        <v>27960.739168715547</v>
      </c>
      <c r="X436" s="1"/>
      <c r="Y436" s="2"/>
      <c r="Z436" s="2"/>
      <c r="AA436" s="2"/>
      <c r="AB436" s="2"/>
      <c r="AC436" s="2"/>
      <c r="AD436" s="2"/>
      <c r="AE436" s="2">
        <f ca="1">IF(Table2[[#This Row],[Gender]]="Male",1,0)</f>
        <v>0</v>
      </c>
      <c r="AF436" s="2">
        <f ca="1">IF(Table2[[#This Row],[Gender]]="Female",1,0)</f>
        <v>1</v>
      </c>
      <c r="AG436" s="2"/>
      <c r="AH436" s="2"/>
      <c r="AI436" s="3"/>
      <c r="AK436" s="1">
        <f ca="1">IF(Table2[[#This Row],[Field of Work]]="Teaching",1,0)</f>
        <v>0</v>
      </c>
      <c r="AL436" s="2">
        <f ca="1">IF(Table2[[#This Row],[Field of Work]]="Agriculture",1,0)</f>
        <v>0</v>
      </c>
      <c r="AM436" s="2">
        <f ca="1">IF(Table2[[#This Row],[Field of Work]]="IT",1,0)</f>
        <v>0</v>
      </c>
      <c r="AN436" s="2">
        <f ca="1">IF(Table2[[#This Row],[Field of Work]]="Construction",1,0)</f>
        <v>1</v>
      </c>
      <c r="AO436" s="2">
        <f ca="1">IF(Table2[[#This Row],[Field of Work]]="Health",1,0)</f>
        <v>0</v>
      </c>
      <c r="AP436" s="2">
        <f ca="1">IF(Table2[[#This Row],[Field of Work]]="General work",1,0)</f>
        <v>0</v>
      </c>
      <c r="AQ436" s="2"/>
      <c r="AR436" s="2"/>
      <c r="AS436" s="2"/>
      <c r="AT436" s="2"/>
      <c r="AU436" s="2"/>
      <c r="AV436" s="3"/>
      <c r="AW436" s="10">
        <f ca="1">IF(Table2[[#This Row],[Residence]]="East Legon",1,0)</f>
        <v>0</v>
      </c>
      <c r="AX436" s="8">
        <f ca="1">IF(Table2[[#This Row],[Residence]]="Trasaco",1,0)</f>
        <v>0</v>
      </c>
      <c r="AY436" s="2">
        <f ca="1">IF(Table2[[#This Row],[Residence]]="North Legon",1,0)</f>
        <v>0</v>
      </c>
      <c r="AZ436" s="2">
        <f ca="1">IF(Table2[[#This Row],[Residence]]="Tema",1,0)</f>
        <v>0</v>
      </c>
      <c r="BA436" s="2">
        <f ca="1">IF(Table2[[#This Row],[Residence]]="Spintex",1,0)</f>
        <v>0</v>
      </c>
      <c r="BB436" s="2">
        <f ca="1">IF(Table2[[#This Row],[Residence]]="Airport Hills",1,0)</f>
        <v>0</v>
      </c>
      <c r="BC436" s="2">
        <f ca="1">IF(Table2[[#This Row],[Residence]]="Oyarifa",1,0)</f>
        <v>0</v>
      </c>
      <c r="BD436" s="2">
        <f ca="1">IF(Table2[[#This Row],[Residence]]="Prampram",1,0)</f>
        <v>0</v>
      </c>
      <c r="BE436" s="2">
        <f ca="1">IF(Table2[[#This Row],[Residence]]="Tse-Addo",1,0)</f>
        <v>0</v>
      </c>
      <c r="BF436" s="2">
        <f ca="1">IF(Table2[[#This Row],[Residence]]="Osu",1,0)</f>
        <v>1</v>
      </c>
      <c r="BG436" s="2"/>
      <c r="BH436" s="2"/>
      <c r="BI436" s="2"/>
      <c r="BJ436" s="2"/>
      <c r="BK436" s="2"/>
      <c r="BL436" s="2"/>
      <c r="BM436" s="2"/>
      <c r="BN436" s="2"/>
      <c r="BO436" s="2"/>
      <c r="BP436" s="3"/>
      <c r="BR436" s="20">
        <f ca="1">Table2[[#This Row],[Cars Value]]/Table2[[#This Row],[Cars]]</f>
        <v>12726.272611042825</v>
      </c>
      <c r="BS436" s="3"/>
      <c r="BT436" s="1">
        <f ca="1">IF(Table2[[#This Row],[Value of Debts]]&gt;$BU$6,1,0)</f>
        <v>1</v>
      </c>
      <c r="BU436" s="2"/>
      <c r="BV436" s="2"/>
      <c r="BW436" s="3"/>
    </row>
    <row r="437" spans="1:75" x14ac:dyDescent="0.25">
      <c r="A437">
        <f t="shared" ca="1" si="119"/>
        <v>1</v>
      </c>
      <c r="B437" t="str">
        <f t="shared" ca="1" si="120"/>
        <v>Male</v>
      </c>
      <c r="C437">
        <f t="shared" ca="1" si="121"/>
        <v>49</v>
      </c>
      <c r="D437">
        <f t="shared" ca="1" si="122"/>
        <v>2</v>
      </c>
      <c r="E437" t="str">
        <f ca="1">_xll.XLOOKUP(D437,$Y$8:$Y$13,$Z$8:$Z$13)</f>
        <v>Construction</v>
      </c>
      <c r="F437">
        <f t="shared" ca="1" si="123"/>
        <v>3</v>
      </c>
      <c r="G437" t="str">
        <f ca="1">_xll.XLOOKUP(F437,$AA$8:$AA$12,$AB$8:$AB$12)</f>
        <v>University</v>
      </c>
      <c r="H437">
        <f t="shared" ca="1" si="135"/>
        <v>3</v>
      </c>
      <c r="I437">
        <f t="shared" ca="1" si="118"/>
        <v>1</v>
      </c>
      <c r="J437">
        <f t="shared" ca="1" si="124"/>
        <v>79511</v>
      </c>
      <c r="K437">
        <f t="shared" ca="1" si="125"/>
        <v>9</v>
      </c>
      <c r="L437" t="str">
        <f ca="1">_xll.XLOOKUP(K437,$AC$8:$AC$17,$AD$8:$AD$17)</f>
        <v>Prampram</v>
      </c>
      <c r="M437">
        <f t="shared" ca="1" si="128"/>
        <v>477066</v>
      </c>
      <c r="N437" s="7">
        <f t="shared" ca="1" si="126"/>
        <v>250044.22075772105</v>
      </c>
      <c r="O437" s="7">
        <f t="shared" ca="1" si="129"/>
        <v>28543.853931693026</v>
      </c>
      <c r="P437">
        <f t="shared" ca="1" si="127"/>
        <v>26845</v>
      </c>
      <c r="Q437" s="7">
        <f t="shared" ca="1" si="130"/>
        <v>44552.945440494659</v>
      </c>
      <c r="R437">
        <f t="shared" ca="1" si="131"/>
        <v>78057.821278819465</v>
      </c>
      <c r="S437" s="7">
        <f t="shared" ca="1" si="132"/>
        <v>583667.67521051248</v>
      </c>
      <c r="T437" s="7">
        <f t="shared" ca="1" si="133"/>
        <v>321442.16619821568</v>
      </c>
      <c r="U437" s="7">
        <f t="shared" ca="1" si="134"/>
        <v>262225.5090122968</v>
      </c>
      <c r="X437" s="1"/>
      <c r="Y437" s="2"/>
      <c r="Z437" s="2"/>
      <c r="AA437" s="2"/>
      <c r="AB437" s="2"/>
      <c r="AC437" s="2"/>
      <c r="AD437" s="2"/>
      <c r="AE437" s="2">
        <f ca="1">IF(Table2[[#This Row],[Gender]]="Male",1,0)</f>
        <v>1</v>
      </c>
      <c r="AF437" s="2">
        <f ca="1">IF(Table2[[#This Row],[Gender]]="Female",1,0)</f>
        <v>0</v>
      </c>
      <c r="AG437" s="2"/>
      <c r="AH437" s="2"/>
      <c r="AI437" s="3"/>
      <c r="AK437" s="1">
        <f ca="1">IF(Table2[[#This Row],[Field of Work]]="Teaching",1,0)</f>
        <v>0</v>
      </c>
      <c r="AL437" s="2">
        <f ca="1">IF(Table2[[#This Row],[Field of Work]]="Agriculture",1,0)</f>
        <v>0</v>
      </c>
      <c r="AM437" s="2">
        <f ca="1">IF(Table2[[#This Row],[Field of Work]]="IT",1,0)</f>
        <v>0</v>
      </c>
      <c r="AN437" s="2">
        <f ca="1">IF(Table2[[#This Row],[Field of Work]]="Construction",1,0)</f>
        <v>1</v>
      </c>
      <c r="AO437" s="2">
        <f ca="1">IF(Table2[[#This Row],[Field of Work]]="Health",1,0)</f>
        <v>0</v>
      </c>
      <c r="AP437" s="2">
        <f ca="1">IF(Table2[[#This Row],[Field of Work]]="General work",1,0)</f>
        <v>0</v>
      </c>
      <c r="AQ437" s="2"/>
      <c r="AR437" s="2"/>
      <c r="AS437" s="2"/>
      <c r="AT437" s="2"/>
      <c r="AU437" s="2"/>
      <c r="AV437" s="3"/>
      <c r="AW437" s="10">
        <f ca="1">IF(Table2[[#This Row],[Residence]]="East Legon",1,0)</f>
        <v>0</v>
      </c>
      <c r="AX437" s="8">
        <f ca="1">IF(Table2[[#This Row],[Residence]]="Trasaco",1,0)</f>
        <v>0</v>
      </c>
      <c r="AY437" s="2">
        <f ca="1">IF(Table2[[#This Row],[Residence]]="North Legon",1,0)</f>
        <v>0</v>
      </c>
      <c r="AZ437" s="2">
        <f ca="1">IF(Table2[[#This Row],[Residence]]="Tema",1,0)</f>
        <v>0</v>
      </c>
      <c r="BA437" s="2">
        <f ca="1">IF(Table2[[#This Row],[Residence]]="Spintex",1,0)</f>
        <v>0</v>
      </c>
      <c r="BB437" s="2">
        <f ca="1">IF(Table2[[#This Row],[Residence]]="Airport Hills",1,0)</f>
        <v>0</v>
      </c>
      <c r="BC437" s="2">
        <f ca="1">IF(Table2[[#This Row],[Residence]]="Oyarifa",1,0)</f>
        <v>0</v>
      </c>
      <c r="BD437" s="2">
        <f ca="1">IF(Table2[[#This Row],[Residence]]="Prampram",1,0)</f>
        <v>1</v>
      </c>
      <c r="BE437" s="2">
        <f ca="1">IF(Table2[[#This Row],[Residence]]="Tse-Addo",1,0)</f>
        <v>0</v>
      </c>
      <c r="BF437" s="2">
        <f ca="1">IF(Table2[[#This Row],[Residence]]="Osu",1,0)</f>
        <v>0</v>
      </c>
      <c r="BG437" s="2"/>
      <c r="BH437" s="2"/>
      <c r="BI437" s="2"/>
      <c r="BJ437" s="2"/>
      <c r="BK437" s="2"/>
      <c r="BL437" s="2"/>
      <c r="BM437" s="2"/>
      <c r="BN437" s="2"/>
      <c r="BO437" s="2"/>
      <c r="BP437" s="3"/>
      <c r="BR437" s="20">
        <f ca="1">Table2[[#This Row],[Cars Value]]/Table2[[#This Row],[Cars]]</f>
        <v>28543.853931693026</v>
      </c>
      <c r="BS437" s="3"/>
      <c r="BT437" s="1">
        <f ca="1">IF(Table2[[#This Row],[Value of Debts]]&gt;$BU$6,1,0)</f>
        <v>1</v>
      </c>
      <c r="BU437" s="2"/>
      <c r="BV437" s="2"/>
      <c r="BW437" s="3"/>
    </row>
    <row r="438" spans="1:75" x14ac:dyDescent="0.25">
      <c r="A438">
        <f t="shared" ca="1" si="119"/>
        <v>2</v>
      </c>
      <c r="B438" t="str">
        <f t="shared" ca="1" si="120"/>
        <v>Female</v>
      </c>
      <c r="C438">
        <f t="shared" ca="1" si="121"/>
        <v>42</v>
      </c>
      <c r="D438">
        <f t="shared" ca="1" si="122"/>
        <v>2</v>
      </c>
      <c r="E438" t="str">
        <f ca="1">_xll.XLOOKUP(D438,$Y$8:$Y$13,$Z$8:$Z$13)</f>
        <v>Construction</v>
      </c>
      <c r="F438">
        <f t="shared" ca="1" si="123"/>
        <v>1</v>
      </c>
      <c r="G438" t="str">
        <f ca="1">_xll.XLOOKUP(F438,$AA$8:$AA$12,$AB$8:$AB$12)</f>
        <v>Highschool</v>
      </c>
      <c r="H438">
        <f t="shared" ca="1" si="135"/>
        <v>3</v>
      </c>
      <c r="I438">
        <f t="shared" ca="1" si="118"/>
        <v>1</v>
      </c>
      <c r="J438">
        <f t="shared" ca="1" si="124"/>
        <v>36180</v>
      </c>
      <c r="K438">
        <f t="shared" ca="1" si="125"/>
        <v>2</v>
      </c>
      <c r="L438" t="str">
        <f ca="1">_xll.XLOOKUP(K438,$AC$8:$AC$17,$AD$8:$AD$17)</f>
        <v>Trasaco</v>
      </c>
      <c r="M438">
        <f t="shared" ca="1" si="128"/>
        <v>144720</v>
      </c>
      <c r="N438" s="7">
        <f t="shared" ca="1" si="126"/>
        <v>15728.685216474754</v>
      </c>
      <c r="O438" s="7">
        <f t="shared" ca="1" si="129"/>
        <v>19124.145489610411</v>
      </c>
      <c r="P438">
        <f t="shared" ca="1" si="127"/>
        <v>5925</v>
      </c>
      <c r="Q438" s="7">
        <f t="shared" ca="1" si="130"/>
        <v>43982.945062332219</v>
      </c>
      <c r="R438">
        <f t="shared" ca="1" si="131"/>
        <v>46022.446515558229</v>
      </c>
      <c r="S438" s="7">
        <f t="shared" ca="1" si="132"/>
        <v>209866.59200516864</v>
      </c>
      <c r="T438" s="7">
        <f t="shared" ca="1" si="133"/>
        <v>65636.630278806973</v>
      </c>
      <c r="U438" s="7">
        <f t="shared" ca="1" si="134"/>
        <v>144229.96172636165</v>
      </c>
      <c r="X438" s="1"/>
      <c r="Y438" s="2"/>
      <c r="Z438" s="2"/>
      <c r="AA438" s="2"/>
      <c r="AB438" s="2"/>
      <c r="AC438" s="2"/>
      <c r="AD438" s="2"/>
      <c r="AE438" s="2">
        <f ca="1">IF(Table2[[#This Row],[Gender]]="Male",1,0)</f>
        <v>0</v>
      </c>
      <c r="AF438" s="2">
        <f ca="1">IF(Table2[[#This Row],[Gender]]="Female",1,0)</f>
        <v>1</v>
      </c>
      <c r="AG438" s="2"/>
      <c r="AH438" s="2"/>
      <c r="AI438" s="3"/>
      <c r="AK438" s="1">
        <f ca="1">IF(Table2[[#This Row],[Field of Work]]="Teaching",1,0)</f>
        <v>0</v>
      </c>
      <c r="AL438" s="2">
        <f ca="1">IF(Table2[[#This Row],[Field of Work]]="Agriculture",1,0)</f>
        <v>0</v>
      </c>
      <c r="AM438" s="2">
        <f ca="1">IF(Table2[[#This Row],[Field of Work]]="IT",1,0)</f>
        <v>0</v>
      </c>
      <c r="AN438" s="2">
        <f ca="1">IF(Table2[[#This Row],[Field of Work]]="Construction",1,0)</f>
        <v>1</v>
      </c>
      <c r="AO438" s="2">
        <f ca="1">IF(Table2[[#This Row],[Field of Work]]="Health",1,0)</f>
        <v>0</v>
      </c>
      <c r="AP438" s="2">
        <f ca="1">IF(Table2[[#This Row],[Field of Work]]="General work",1,0)</f>
        <v>0</v>
      </c>
      <c r="AQ438" s="2"/>
      <c r="AR438" s="2"/>
      <c r="AS438" s="2"/>
      <c r="AT438" s="2"/>
      <c r="AU438" s="2"/>
      <c r="AV438" s="3"/>
      <c r="AW438" s="10">
        <f ca="1">IF(Table2[[#This Row],[Residence]]="East Legon",1,0)</f>
        <v>0</v>
      </c>
      <c r="AX438" s="8">
        <f ca="1">IF(Table2[[#This Row],[Residence]]="Trasaco",1,0)</f>
        <v>1</v>
      </c>
      <c r="AY438" s="2">
        <f ca="1">IF(Table2[[#This Row],[Residence]]="North Legon",1,0)</f>
        <v>0</v>
      </c>
      <c r="AZ438" s="2">
        <f ca="1">IF(Table2[[#This Row],[Residence]]="Tema",1,0)</f>
        <v>0</v>
      </c>
      <c r="BA438" s="2">
        <f ca="1">IF(Table2[[#This Row],[Residence]]="Spintex",1,0)</f>
        <v>0</v>
      </c>
      <c r="BB438" s="2">
        <f ca="1">IF(Table2[[#This Row],[Residence]]="Airport Hills",1,0)</f>
        <v>0</v>
      </c>
      <c r="BC438" s="2">
        <f ca="1">IF(Table2[[#This Row],[Residence]]="Oyarifa",1,0)</f>
        <v>0</v>
      </c>
      <c r="BD438" s="2">
        <f ca="1">IF(Table2[[#This Row],[Residence]]="Prampram",1,0)</f>
        <v>0</v>
      </c>
      <c r="BE438" s="2">
        <f ca="1">IF(Table2[[#This Row],[Residence]]="Tse-Addo",1,0)</f>
        <v>0</v>
      </c>
      <c r="BF438" s="2">
        <f ca="1">IF(Table2[[#This Row],[Residence]]="Osu",1,0)</f>
        <v>0</v>
      </c>
      <c r="BG438" s="2"/>
      <c r="BH438" s="2"/>
      <c r="BI438" s="2"/>
      <c r="BJ438" s="2"/>
      <c r="BK438" s="2"/>
      <c r="BL438" s="2"/>
      <c r="BM438" s="2"/>
      <c r="BN438" s="2"/>
      <c r="BO438" s="2"/>
      <c r="BP438" s="3"/>
      <c r="BR438" s="20">
        <f ca="1">Table2[[#This Row],[Cars Value]]/Table2[[#This Row],[Cars]]</f>
        <v>19124.145489610411</v>
      </c>
      <c r="BS438" s="3"/>
      <c r="BT438" s="1">
        <f ca="1">IF(Table2[[#This Row],[Value of Debts]]&gt;$BU$6,1,0)</f>
        <v>0</v>
      </c>
      <c r="BU438" s="2"/>
      <c r="BV438" s="2"/>
      <c r="BW438" s="3"/>
    </row>
    <row r="439" spans="1:75" x14ac:dyDescent="0.25">
      <c r="A439">
        <f t="shared" ca="1" si="119"/>
        <v>2</v>
      </c>
      <c r="B439" t="str">
        <f t="shared" ca="1" si="120"/>
        <v>Female</v>
      </c>
      <c r="C439">
        <f t="shared" ca="1" si="121"/>
        <v>29</v>
      </c>
      <c r="D439">
        <f t="shared" ca="1" si="122"/>
        <v>2</v>
      </c>
      <c r="E439" t="str">
        <f ca="1">_xll.XLOOKUP(D439,$Y$8:$Y$13,$Z$8:$Z$13)</f>
        <v>Construction</v>
      </c>
      <c r="F439">
        <f t="shared" ca="1" si="123"/>
        <v>2</v>
      </c>
      <c r="G439" t="str">
        <f ca="1">_xll.XLOOKUP(F439,$AA$8:$AA$12,$AB$8:$AB$12)</f>
        <v>College</v>
      </c>
      <c r="H439">
        <f t="shared" ca="1" si="135"/>
        <v>4</v>
      </c>
      <c r="I439">
        <f t="shared" ca="1" si="118"/>
        <v>2</v>
      </c>
      <c r="J439">
        <f t="shared" ca="1" si="124"/>
        <v>38788</v>
      </c>
      <c r="K439">
        <f t="shared" ca="1" si="125"/>
        <v>10</v>
      </c>
      <c r="L439" t="str">
        <f ca="1">_xll.XLOOKUP(K439,$AC$8:$AC$17,$AD$8:$AD$17)</f>
        <v>Osu</v>
      </c>
      <c r="M439">
        <f t="shared" ca="1" si="128"/>
        <v>155152</v>
      </c>
      <c r="N439" s="7">
        <f t="shared" ca="1" si="126"/>
        <v>109786.53048665028</v>
      </c>
      <c r="O439" s="7">
        <f t="shared" ca="1" si="129"/>
        <v>72058.759679343973</v>
      </c>
      <c r="P439">
        <f t="shared" ca="1" si="127"/>
        <v>65134</v>
      </c>
      <c r="Q439" s="7">
        <f t="shared" ca="1" si="130"/>
        <v>23330.4030664243</v>
      </c>
      <c r="R439">
        <f t="shared" ca="1" si="131"/>
        <v>20983.04157946914</v>
      </c>
      <c r="S439" s="7">
        <f t="shared" ca="1" si="132"/>
        <v>248193.8012588131</v>
      </c>
      <c r="T439" s="7">
        <f t="shared" ca="1" si="133"/>
        <v>198250.9335530746</v>
      </c>
      <c r="U439" s="7">
        <f t="shared" ca="1" si="134"/>
        <v>49942.867705738492</v>
      </c>
      <c r="X439" s="1"/>
      <c r="Y439" s="2"/>
      <c r="Z439" s="2"/>
      <c r="AA439" s="2"/>
      <c r="AB439" s="2"/>
      <c r="AC439" s="2"/>
      <c r="AD439" s="2"/>
      <c r="AE439" s="2">
        <f ca="1">IF(Table2[[#This Row],[Gender]]="Male",1,0)</f>
        <v>0</v>
      </c>
      <c r="AF439" s="2">
        <f ca="1">IF(Table2[[#This Row],[Gender]]="Female",1,0)</f>
        <v>1</v>
      </c>
      <c r="AG439" s="2"/>
      <c r="AH439" s="2"/>
      <c r="AI439" s="3"/>
      <c r="AK439" s="1">
        <f ca="1">IF(Table2[[#This Row],[Field of Work]]="Teaching",1,0)</f>
        <v>0</v>
      </c>
      <c r="AL439" s="2">
        <f ca="1">IF(Table2[[#This Row],[Field of Work]]="Agriculture",1,0)</f>
        <v>0</v>
      </c>
      <c r="AM439" s="2">
        <f ca="1">IF(Table2[[#This Row],[Field of Work]]="IT",1,0)</f>
        <v>0</v>
      </c>
      <c r="AN439" s="2">
        <f ca="1">IF(Table2[[#This Row],[Field of Work]]="Construction",1,0)</f>
        <v>1</v>
      </c>
      <c r="AO439" s="2">
        <f ca="1">IF(Table2[[#This Row],[Field of Work]]="Health",1,0)</f>
        <v>0</v>
      </c>
      <c r="AP439" s="2">
        <f ca="1">IF(Table2[[#This Row],[Field of Work]]="General work",1,0)</f>
        <v>0</v>
      </c>
      <c r="AQ439" s="2"/>
      <c r="AR439" s="2"/>
      <c r="AS439" s="2"/>
      <c r="AT439" s="2"/>
      <c r="AU439" s="2"/>
      <c r="AV439" s="3"/>
      <c r="AW439" s="10">
        <f ca="1">IF(Table2[[#This Row],[Residence]]="East Legon",1,0)</f>
        <v>0</v>
      </c>
      <c r="AX439" s="8">
        <f ca="1">IF(Table2[[#This Row],[Residence]]="Trasaco",1,0)</f>
        <v>0</v>
      </c>
      <c r="AY439" s="2">
        <f ca="1">IF(Table2[[#This Row],[Residence]]="North Legon",1,0)</f>
        <v>0</v>
      </c>
      <c r="AZ439" s="2">
        <f ca="1">IF(Table2[[#This Row],[Residence]]="Tema",1,0)</f>
        <v>0</v>
      </c>
      <c r="BA439" s="2">
        <f ca="1">IF(Table2[[#This Row],[Residence]]="Spintex",1,0)</f>
        <v>0</v>
      </c>
      <c r="BB439" s="2">
        <f ca="1">IF(Table2[[#This Row],[Residence]]="Airport Hills",1,0)</f>
        <v>0</v>
      </c>
      <c r="BC439" s="2">
        <f ca="1">IF(Table2[[#This Row],[Residence]]="Oyarifa",1,0)</f>
        <v>0</v>
      </c>
      <c r="BD439" s="2">
        <f ca="1">IF(Table2[[#This Row],[Residence]]="Prampram",1,0)</f>
        <v>0</v>
      </c>
      <c r="BE439" s="2">
        <f ca="1">IF(Table2[[#This Row],[Residence]]="Tse-Addo",1,0)</f>
        <v>0</v>
      </c>
      <c r="BF439" s="2">
        <f ca="1">IF(Table2[[#This Row],[Residence]]="Osu",1,0)</f>
        <v>1</v>
      </c>
      <c r="BG439" s="2"/>
      <c r="BH439" s="2"/>
      <c r="BI439" s="2"/>
      <c r="BJ439" s="2"/>
      <c r="BK439" s="2"/>
      <c r="BL439" s="2"/>
      <c r="BM439" s="2"/>
      <c r="BN439" s="2"/>
      <c r="BO439" s="2"/>
      <c r="BP439" s="3"/>
      <c r="BR439" s="20">
        <f ca="1">Table2[[#This Row],[Cars Value]]/Table2[[#This Row],[Cars]]</f>
        <v>36029.379839671987</v>
      </c>
      <c r="BS439" s="3"/>
      <c r="BT439" s="1">
        <f ca="1">IF(Table2[[#This Row],[Value of Debts]]&gt;$BU$6,1,0)</f>
        <v>1</v>
      </c>
      <c r="BU439" s="2"/>
      <c r="BV439" s="2"/>
      <c r="BW439" s="3"/>
    </row>
    <row r="440" spans="1:75" x14ac:dyDescent="0.25">
      <c r="A440">
        <f t="shared" ca="1" si="119"/>
        <v>2</v>
      </c>
      <c r="B440" t="str">
        <f t="shared" ca="1" si="120"/>
        <v>Female</v>
      </c>
      <c r="C440">
        <f t="shared" ca="1" si="121"/>
        <v>36</v>
      </c>
      <c r="D440">
        <f t="shared" ca="1" si="122"/>
        <v>1</v>
      </c>
      <c r="E440" t="str">
        <f ca="1">_xll.XLOOKUP(D440,$Y$8:$Y$13,$Z$8:$Z$13)</f>
        <v>Health</v>
      </c>
      <c r="F440">
        <f t="shared" ca="1" si="123"/>
        <v>3</v>
      </c>
      <c r="G440" t="str">
        <f ca="1">_xll.XLOOKUP(F440,$AA$8:$AA$12,$AB$8:$AB$12)</f>
        <v>University</v>
      </c>
      <c r="H440">
        <f t="shared" ca="1" si="135"/>
        <v>3</v>
      </c>
      <c r="I440">
        <f t="shared" ca="1" si="118"/>
        <v>3</v>
      </c>
      <c r="J440">
        <f t="shared" ca="1" si="124"/>
        <v>77148</v>
      </c>
      <c r="K440">
        <f t="shared" ca="1" si="125"/>
        <v>9</v>
      </c>
      <c r="L440" t="str">
        <f ca="1">_xll.XLOOKUP(K440,$AC$8:$AC$17,$AD$8:$AD$17)</f>
        <v>Prampram</v>
      </c>
      <c r="M440">
        <f t="shared" ca="1" si="128"/>
        <v>385740</v>
      </c>
      <c r="N440" s="7">
        <f t="shared" ca="1" si="126"/>
        <v>7291.3214066159471</v>
      </c>
      <c r="O440" s="7">
        <f t="shared" ca="1" si="129"/>
        <v>71417.164908814622</v>
      </c>
      <c r="P440">
        <f t="shared" ca="1" si="127"/>
        <v>46193</v>
      </c>
      <c r="Q440" s="7">
        <f t="shared" ca="1" si="130"/>
        <v>110642.0464883392</v>
      </c>
      <c r="R440">
        <f t="shared" ca="1" si="131"/>
        <v>18553.497443156502</v>
      </c>
      <c r="S440" s="7">
        <f t="shared" ca="1" si="132"/>
        <v>475710.66235197108</v>
      </c>
      <c r="T440" s="7">
        <f t="shared" ca="1" si="133"/>
        <v>164126.36789495515</v>
      </c>
      <c r="U440" s="7">
        <f t="shared" ca="1" si="134"/>
        <v>311584.29445701593</v>
      </c>
      <c r="X440" s="1"/>
      <c r="Y440" s="2"/>
      <c r="Z440" s="2"/>
      <c r="AA440" s="2"/>
      <c r="AB440" s="2"/>
      <c r="AC440" s="2"/>
      <c r="AD440" s="2"/>
      <c r="AE440" s="2">
        <f ca="1">IF(Table2[[#This Row],[Gender]]="Male",1,0)</f>
        <v>0</v>
      </c>
      <c r="AF440" s="2">
        <f ca="1">IF(Table2[[#This Row],[Gender]]="Female",1,0)</f>
        <v>1</v>
      </c>
      <c r="AG440" s="2"/>
      <c r="AH440" s="2"/>
      <c r="AI440" s="3"/>
      <c r="AK440" s="1">
        <f ca="1">IF(Table2[[#This Row],[Field of Work]]="Teaching",1,0)</f>
        <v>0</v>
      </c>
      <c r="AL440" s="2">
        <f ca="1">IF(Table2[[#This Row],[Field of Work]]="Agriculture",1,0)</f>
        <v>0</v>
      </c>
      <c r="AM440" s="2">
        <f ca="1">IF(Table2[[#This Row],[Field of Work]]="IT",1,0)</f>
        <v>0</v>
      </c>
      <c r="AN440" s="2">
        <f ca="1">IF(Table2[[#This Row],[Field of Work]]="Construction",1,0)</f>
        <v>0</v>
      </c>
      <c r="AO440" s="2">
        <f ca="1">IF(Table2[[#This Row],[Field of Work]]="Health",1,0)</f>
        <v>1</v>
      </c>
      <c r="AP440" s="2">
        <f ca="1">IF(Table2[[#This Row],[Field of Work]]="General work",1,0)</f>
        <v>0</v>
      </c>
      <c r="AQ440" s="2"/>
      <c r="AR440" s="2"/>
      <c r="AS440" s="2"/>
      <c r="AT440" s="2"/>
      <c r="AU440" s="2"/>
      <c r="AV440" s="3"/>
      <c r="AW440" s="10">
        <f ca="1">IF(Table2[[#This Row],[Residence]]="East Legon",1,0)</f>
        <v>0</v>
      </c>
      <c r="AX440" s="8">
        <f ca="1">IF(Table2[[#This Row],[Residence]]="Trasaco",1,0)</f>
        <v>0</v>
      </c>
      <c r="AY440" s="2">
        <f ca="1">IF(Table2[[#This Row],[Residence]]="North Legon",1,0)</f>
        <v>0</v>
      </c>
      <c r="AZ440" s="2">
        <f ca="1">IF(Table2[[#This Row],[Residence]]="Tema",1,0)</f>
        <v>0</v>
      </c>
      <c r="BA440" s="2">
        <f ca="1">IF(Table2[[#This Row],[Residence]]="Spintex",1,0)</f>
        <v>0</v>
      </c>
      <c r="BB440" s="2">
        <f ca="1">IF(Table2[[#This Row],[Residence]]="Airport Hills",1,0)</f>
        <v>0</v>
      </c>
      <c r="BC440" s="2">
        <f ca="1">IF(Table2[[#This Row],[Residence]]="Oyarifa",1,0)</f>
        <v>0</v>
      </c>
      <c r="BD440" s="2">
        <f ca="1">IF(Table2[[#This Row],[Residence]]="Prampram",1,0)</f>
        <v>1</v>
      </c>
      <c r="BE440" s="2">
        <f ca="1">IF(Table2[[#This Row],[Residence]]="Tse-Addo",1,0)</f>
        <v>0</v>
      </c>
      <c r="BF440" s="2">
        <f ca="1">IF(Table2[[#This Row],[Residence]]="Osu",1,0)</f>
        <v>0</v>
      </c>
      <c r="BG440" s="2"/>
      <c r="BH440" s="2"/>
      <c r="BI440" s="2"/>
      <c r="BJ440" s="2"/>
      <c r="BK440" s="2"/>
      <c r="BL440" s="2"/>
      <c r="BM440" s="2"/>
      <c r="BN440" s="2"/>
      <c r="BO440" s="2"/>
      <c r="BP440" s="3"/>
      <c r="BR440" s="20">
        <f ca="1">Table2[[#This Row],[Cars Value]]/Table2[[#This Row],[Cars]]</f>
        <v>23805.721636271541</v>
      </c>
      <c r="BS440" s="3"/>
      <c r="BT440" s="1">
        <f ca="1">IF(Table2[[#This Row],[Value of Debts]]&gt;$BU$6,1,0)</f>
        <v>1</v>
      </c>
      <c r="BU440" s="2"/>
      <c r="BV440" s="2"/>
      <c r="BW440" s="3"/>
    </row>
    <row r="441" spans="1:75" x14ac:dyDescent="0.25">
      <c r="A441">
        <f t="shared" ca="1" si="119"/>
        <v>1</v>
      </c>
      <c r="B441" t="str">
        <f t="shared" ca="1" si="120"/>
        <v>Male</v>
      </c>
      <c r="C441">
        <f t="shared" ca="1" si="121"/>
        <v>36</v>
      </c>
      <c r="D441">
        <f t="shared" ca="1" si="122"/>
        <v>3</v>
      </c>
      <c r="E441" t="str">
        <f ca="1">_xll.XLOOKUP(D441,$Y$8:$Y$13,$Z$8:$Z$13)</f>
        <v>Teaching</v>
      </c>
      <c r="F441">
        <f t="shared" ca="1" si="123"/>
        <v>5</v>
      </c>
      <c r="G441" t="str">
        <f ca="1">_xll.XLOOKUP(F441,$AA$8:$AA$12,$AB$8:$AB$12)</f>
        <v>Other</v>
      </c>
      <c r="H441">
        <f t="shared" ca="1" si="135"/>
        <v>3</v>
      </c>
      <c r="I441">
        <f t="shared" ca="1" si="118"/>
        <v>4</v>
      </c>
      <c r="J441">
        <f t="shared" ca="1" si="124"/>
        <v>69800</v>
      </c>
      <c r="K441">
        <f t="shared" ca="1" si="125"/>
        <v>5</v>
      </c>
      <c r="L441" t="str">
        <f ca="1">_xll.XLOOKUP(K441,$AC$8:$AC$17,$AD$8:$AD$17)</f>
        <v>Airport Hills</v>
      </c>
      <c r="M441">
        <f t="shared" ca="1" si="128"/>
        <v>418800</v>
      </c>
      <c r="N441" s="7">
        <f t="shared" ca="1" si="126"/>
        <v>322474.55831432261</v>
      </c>
      <c r="O441" s="7">
        <f t="shared" ca="1" si="129"/>
        <v>165732.73756351482</v>
      </c>
      <c r="P441">
        <f t="shared" ca="1" si="127"/>
        <v>149774</v>
      </c>
      <c r="Q441" s="7">
        <f t="shared" ca="1" si="130"/>
        <v>63452.682154415677</v>
      </c>
      <c r="R441">
        <f t="shared" ca="1" si="131"/>
        <v>83978.903904524021</v>
      </c>
      <c r="S441" s="7">
        <f t="shared" ca="1" si="132"/>
        <v>668511.6414680389</v>
      </c>
      <c r="T441" s="7">
        <f t="shared" ca="1" si="133"/>
        <v>535701.24046873825</v>
      </c>
      <c r="U441" s="7">
        <f t="shared" ca="1" si="134"/>
        <v>132810.40099930065</v>
      </c>
      <c r="X441" s="1"/>
      <c r="Y441" s="2"/>
      <c r="Z441" s="2"/>
      <c r="AA441" s="2"/>
      <c r="AB441" s="2"/>
      <c r="AC441" s="2"/>
      <c r="AD441" s="2"/>
      <c r="AE441" s="2">
        <f ca="1">IF(Table2[[#This Row],[Gender]]="Male",1,0)</f>
        <v>1</v>
      </c>
      <c r="AF441" s="2">
        <f ca="1">IF(Table2[[#This Row],[Gender]]="Female",1,0)</f>
        <v>0</v>
      </c>
      <c r="AG441" s="2"/>
      <c r="AH441" s="2"/>
      <c r="AI441" s="3"/>
      <c r="AK441" s="1">
        <f ca="1">IF(Table2[[#This Row],[Field of Work]]="Teaching",1,0)</f>
        <v>1</v>
      </c>
      <c r="AL441" s="2">
        <f ca="1">IF(Table2[[#This Row],[Field of Work]]="Agriculture",1,0)</f>
        <v>0</v>
      </c>
      <c r="AM441" s="2">
        <f ca="1">IF(Table2[[#This Row],[Field of Work]]="IT",1,0)</f>
        <v>0</v>
      </c>
      <c r="AN441" s="2">
        <f ca="1">IF(Table2[[#This Row],[Field of Work]]="Construction",1,0)</f>
        <v>0</v>
      </c>
      <c r="AO441" s="2">
        <f ca="1">IF(Table2[[#This Row],[Field of Work]]="Health",1,0)</f>
        <v>0</v>
      </c>
      <c r="AP441" s="2">
        <f ca="1">IF(Table2[[#This Row],[Field of Work]]="General work",1,0)</f>
        <v>0</v>
      </c>
      <c r="AQ441" s="2"/>
      <c r="AR441" s="2"/>
      <c r="AS441" s="2"/>
      <c r="AT441" s="2"/>
      <c r="AU441" s="2"/>
      <c r="AV441" s="3"/>
      <c r="AW441" s="10">
        <f ca="1">IF(Table2[[#This Row],[Residence]]="East Legon",1,0)</f>
        <v>0</v>
      </c>
      <c r="AX441" s="8">
        <f ca="1">IF(Table2[[#This Row],[Residence]]="Trasaco",1,0)</f>
        <v>0</v>
      </c>
      <c r="AY441" s="2">
        <f ca="1">IF(Table2[[#This Row],[Residence]]="North Legon",1,0)</f>
        <v>0</v>
      </c>
      <c r="AZ441" s="2">
        <f ca="1">IF(Table2[[#This Row],[Residence]]="Tema",1,0)</f>
        <v>0</v>
      </c>
      <c r="BA441" s="2">
        <f ca="1">IF(Table2[[#This Row],[Residence]]="Spintex",1,0)</f>
        <v>0</v>
      </c>
      <c r="BB441" s="2">
        <f ca="1">IF(Table2[[#This Row],[Residence]]="Airport Hills",1,0)</f>
        <v>1</v>
      </c>
      <c r="BC441" s="2">
        <f ca="1">IF(Table2[[#This Row],[Residence]]="Oyarifa",1,0)</f>
        <v>0</v>
      </c>
      <c r="BD441" s="2">
        <f ca="1">IF(Table2[[#This Row],[Residence]]="Prampram",1,0)</f>
        <v>0</v>
      </c>
      <c r="BE441" s="2">
        <f ca="1">IF(Table2[[#This Row],[Residence]]="Tse-Addo",1,0)</f>
        <v>0</v>
      </c>
      <c r="BF441" s="2">
        <f ca="1">IF(Table2[[#This Row],[Residence]]="Osu",1,0)</f>
        <v>0</v>
      </c>
      <c r="BG441" s="2"/>
      <c r="BH441" s="2"/>
      <c r="BI441" s="2"/>
      <c r="BJ441" s="2"/>
      <c r="BK441" s="2"/>
      <c r="BL441" s="2"/>
      <c r="BM441" s="2"/>
      <c r="BN441" s="2"/>
      <c r="BO441" s="2"/>
      <c r="BP441" s="3"/>
      <c r="BR441" s="20">
        <f ca="1">Table2[[#This Row],[Cars Value]]/Table2[[#This Row],[Cars]]</f>
        <v>41433.184390878705</v>
      </c>
      <c r="BS441" s="3"/>
      <c r="BT441" s="1">
        <f ca="1">IF(Table2[[#This Row],[Value of Debts]]&gt;$BU$6,1,0)</f>
        <v>1</v>
      </c>
      <c r="BU441" s="2"/>
      <c r="BV441" s="2"/>
      <c r="BW441" s="3"/>
    </row>
    <row r="442" spans="1:75" x14ac:dyDescent="0.25">
      <c r="A442">
        <f t="shared" ca="1" si="119"/>
        <v>1</v>
      </c>
      <c r="B442" t="str">
        <f t="shared" ca="1" si="120"/>
        <v>Male</v>
      </c>
      <c r="C442">
        <f t="shared" ca="1" si="121"/>
        <v>32</v>
      </c>
      <c r="D442">
        <f t="shared" ca="1" si="122"/>
        <v>1</v>
      </c>
      <c r="E442" t="str">
        <f ca="1">_xll.XLOOKUP(D442,$Y$8:$Y$13,$Z$8:$Z$13)</f>
        <v>Health</v>
      </c>
      <c r="F442">
        <f t="shared" ca="1" si="123"/>
        <v>3</v>
      </c>
      <c r="G442" t="str">
        <f ca="1">_xll.XLOOKUP(F442,$AA$8:$AA$12,$AB$8:$AB$12)</f>
        <v>University</v>
      </c>
      <c r="H442">
        <f t="shared" ca="1" si="135"/>
        <v>0</v>
      </c>
      <c r="I442">
        <f t="shared" ca="1" si="118"/>
        <v>3</v>
      </c>
      <c r="J442">
        <f t="shared" ca="1" si="124"/>
        <v>71602</v>
      </c>
      <c r="K442">
        <f t="shared" ca="1" si="125"/>
        <v>1</v>
      </c>
      <c r="L442" t="str">
        <f ca="1">_xll.XLOOKUP(K442,$AC$8:$AC$17,$AD$8:$AD$17)</f>
        <v>East Legon</v>
      </c>
      <c r="M442">
        <f t="shared" ca="1" si="128"/>
        <v>429612</v>
      </c>
      <c r="N442" s="7">
        <f t="shared" ca="1" si="126"/>
        <v>425524.40472000843</v>
      </c>
      <c r="O442" s="7">
        <f t="shared" ca="1" si="129"/>
        <v>20717.283294072909</v>
      </c>
      <c r="P442">
        <f t="shared" ca="1" si="127"/>
        <v>14112</v>
      </c>
      <c r="Q442" s="7">
        <f t="shared" ca="1" si="130"/>
        <v>23710.0652822798</v>
      </c>
      <c r="R442">
        <f t="shared" ca="1" si="131"/>
        <v>50209.516342350296</v>
      </c>
      <c r="S442" s="7">
        <f t="shared" ca="1" si="132"/>
        <v>500538.79963642318</v>
      </c>
      <c r="T442" s="7">
        <f t="shared" ca="1" si="133"/>
        <v>463346.47000228823</v>
      </c>
      <c r="U442" s="7">
        <f t="shared" ca="1" si="134"/>
        <v>37192.329634134949</v>
      </c>
      <c r="X442" s="1"/>
      <c r="Y442" s="2"/>
      <c r="Z442" s="2"/>
      <c r="AA442" s="2"/>
      <c r="AB442" s="2"/>
      <c r="AC442" s="2"/>
      <c r="AD442" s="2"/>
      <c r="AE442" s="2">
        <f ca="1">IF(Table2[[#This Row],[Gender]]="Male",1,0)</f>
        <v>1</v>
      </c>
      <c r="AF442" s="2">
        <f ca="1">IF(Table2[[#This Row],[Gender]]="Female",1,0)</f>
        <v>0</v>
      </c>
      <c r="AG442" s="2"/>
      <c r="AH442" s="2"/>
      <c r="AI442" s="3"/>
      <c r="AK442" s="1">
        <f ca="1">IF(Table2[[#This Row],[Field of Work]]="Teaching",1,0)</f>
        <v>0</v>
      </c>
      <c r="AL442" s="2">
        <f ca="1">IF(Table2[[#This Row],[Field of Work]]="Agriculture",1,0)</f>
        <v>0</v>
      </c>
      <c r="AM442" s="2">
        <f ca="1">IF(Table2[[#This Row],[Field of Work]]="IT",1,0)</f>
        <v>0</v>
      </c>
      <c r="AN442" s="2">
        <f ca="1">IF(Table2[[#This Row],[Field of Work]]="Construction",1,0)</f>
        <v>0</v>
      </c>
      <c r="AO442" s="2">
        <f ca="1">IF(Table2[[#This Row],[Field of Work]]="Health",1,0)</f>
        <v>1</v>
      </c>
      <c r="AP442" s="2">
        <f ca="1">IF(Table2[[#This Row],[Field of Work]]="General work",1,0)</f>
        <v>0</v>
      </c>
      <c r="AQ442" s="2"/>
      <c r="AR442" s="2"/>
      <c r="AS442" s="2"/>
      <c r="AT442" s="2"/>
      <c r="AU442" s="2"/>
      <c r="AV442" s="3"/>
      <c r="AW442" s="10">
        <f ca="1">IF(Table2[[#This Row],[Residence]]="East Legon",1,0)</f>
        <v>1</v>
      </c>
      <c r="AX442" s="8">
        <f ca="1">IF(Table2[[#This Row],[Residence]]="Trasaco",1,0)</f>
        <v>0</v>
      </c>
      <c r="AY442" s="2">
        <f ca="1">IF(Table2[[#This Row],[Residence]]="North Legon",1,0)</f>
        <v>0</v>
      </c>
      <c r="AZ442" s="2">
        <f ca="1">IF(Table2[[#This Row],[Residence]]="Tema",1,0)</f>
        <v>0</v>
      </c>
      <c r="BA442" s="2">
        <f ca="1">IF(Table2[[#This Row],[Residence]]="Spintex",1,0)</f>
        <v>0</v>
      </c>
      <c r="BB442" s="2">
        <f ca="1">IF(Table2[[#This Row],[Residence]]="Airport Hills",1,0)</f>
        <v>0</v>
      </c>
      <c r="BC442" s="2">
        <f ca="1">IF(Table2[[#This Row],[Residence]]="Oyarifa",1,0)</f>
        <v>0</v>
      </c>
      <c r="BD442" s="2">
        <f ca="1">IF(Table2[[#This Row],[Residence]]="Prampram",1,0)</f>
        <v>0</v>
      </c>
      <c r="BE442" s="2">
        <f ca="1">IF(Table2[[#This Row],[Residence]]="Tse-Addo",1,0)</f>
        <v>0</v>
      </c>
      <c r="BF442" s="2">
        <f ca="1">IF(Table2[[#This Row],[Residence]]="Osu",1,0)</f>
        <v>0</v>
      </c>
      <c r="BG442" s="2"/>
      <c r="BH442" s="2"/>
      <c r="BI442" s="2"/>
      <c r="BJ442" s="2"/>
      <c r="BK442" s="2"/>
      <c r="BL442" s="2"/>
      <c r="BM442" s="2"/>
      <c r="BN442" s="2"/>
      <c r="BO442" s="2"/>
      <c r="BP442" s="3"/>
      <c r="BR442" s="20">
        <f ca="1">Table2[[#This Row],[Cars Value]]/Table2[[#This Row],[Cars]]</f>
        <v>6905.7610980243035</v>
      </c>
      <c r="BS442" s="3"/>
      <c r="BT442" s="1">
        <f ca="1">IF(Table2[[#This Row],[Value of Debts]]&gt;$BU$6,1,0)</f>
        <v>1</v>
      </c>
      <c r="BU442" s="2"/>
      <c r="BV442" s="2"/>
      <c r="BW442" s="3"/>
    </row>
    <row r="443" spans="1:75" x14ac:dyDescent="0.25">
      <c r="A443">
        <f t="shared" ca="1" si="119"/>
        <v>2</v>
      </c>
      <c r="B443" t="str">
        <f t="shared" ca="1" si="120"/>
        <v>Female</v>
      </c>
      <c r="C443">
        <f t="shared" ca="1" si="121"/>
        <v>46</v>
      </c>
      <c r="D443">
        <f t="shared" ca="1" si="122"/>
        <v>6</v>
      </c>
      <c r="E443" t="str">
        <f ca="1">_xll.XLOOKUP(D443,$Y$8:$Y$13,$Z$8:$Z$13)</f>
        <v>Agriculture</v>
      </c>
      <c r="F443">
        <f t="shared" ca="1" si="123"/>
        <v>5</v>
      </c>
      <c r="G443" t="str">
        <f ca="1">_xll.XLOOKUP(F443,$AA$8:$AA$12,$AB$8:$AB$12)</f>
        <v>Other</v>
      </c>
      <c r="H443">
        <f t="shared" ca="1" si="135"/>
        <v>1</v>
      </c>
      <c r="I443">
        <f t="shared" ca="1" si="118"/>
        <v>2</v>
      </c>
      <c r="J443">
        <f t="shared" ca="1" si="124"/>
        <v>69803</v>
      </c>
      <c r="K443">
        <f t="shared" ca="1" si="125"/>
        <v>7</v>
      </c>
      <c r="L443" t="str">
        <f ca="1">_xll.XLOOKUP(K443,$AC$8:$AC$17,$AD$8:$AD$17)</f>
        <v>Tema</v>
      </c>
      <c r="M443">
        <f t="shared" ca="1" si="128"/>
        <v>349015</v>
      </c>
      <c r="N443" s="7">
        <f t="shared" ca="1" si="126"/>
        <v>347392.98986897006</v>
      </c>
      <c r="O443" s="7">
        <f t="shared" ca="1" si="129"/>
        <v>2439.1760546346095</v>
      </c>
      <c r="P443">
        <f t="shared" ca="1" si="127"/>
        <v>2266</v>
      </c>
      <c r="Q443" s="7">
        <f t="shared" ca="1" si="130"/>
        <v>124119.94891501487</v>
      </c>
      <c r="R443">
        <f t="shared" ca="1" si="131"/>
        <v>67689.949854274208</v>
      </c>
      <c r="S443" s="7">
        <f t="shared" ca="1" si="132"/>
        <v>419144.12590890884</v>
      </c>
      <c r="T443" s="7">
        <f t="shared" ca="1" si="133"/>
        <v>473778.93878398492</v>
      </c>
      <c r="U443" s="7">
        <f t="shared" ca="1" si="134"/>
        <v>-54634.812875076081</v>
      </c>
      <c r="X443" s="1"/>
      <c r="Y443" s="2"/>
      <c r="Z443" s="2"/>
      <c r="AA443" s="2"/>
      <c r="AB443" s="2"/>
      <c r="AC443" s="2"/>
      <c r="AD443" s="2"/>
      <c r="AE443" s="2">
        <f ca="1">IF(Table2[[#This Row],[Gender]]="Male",1,0)</f>
        <v>0</v>
      </c>
      <c r="AF443" s="2">
        <f ca="1">IF(Table2[[#This Row],[Gender]]="Female",1,0)</f>
        <v>1</v>
      </c>
      <c r="AG443" s="2"/>
      <c r="AH443" s="2"/>
      <c r="AI443" s="3"/>
      <c r="AK443" s="1">
        <f ca="1">IF(Table2[[#This Row],[Field of Work]]="Teaching",1,0)</f>
        <v>0</v>
      </c>
      <c r="AL443" s="2">
        <f ca="1">IF(Table2[[#This Row],[Field of Work]]="Agriculture",1,0)</f>
        <v>1</v>
      </c>
      <c r="AM443" s="2">
        <f ca="1">IF(Table2[[#This Row],[Field of Work]]="IT",1,0)</f>
        <v>0</v>
      </c>
      <c r="AN443" s="2">
        <f ca="1">IF(Table2[[#This Row],[Field of Work]]="Construction",1,0)</f>
        <v>0</v>
      </c>
      <c r="AO443" s="2">
        <f ca="1">IF(Table2[[#This Row],[Field of Work]]="Health",1,0)</f>
        <v>0</v>
      </c>
      <c r="AP443" s="2">
        <f ca="1">IF(Table2[[#This Row],[Field of Work]]="General work",1,0)</f>
        <v>0</v>
      </c>
      <c r="AQ443" s="2"/>
      <c r="AR443" s="2"/>
      <c r="AS443" s="2"/>
      <c r="AT443" s="2"/>
      <c r="AU443" s="2"/>
      <c r="AV443" s="3"/>
      <c r="AW443" s="10">
        <f ca="1">IF(Table2[[#This Row],[Residence]]="East Legon",1,0)</f>
        <v>0</v>
      </c>
      <c r="AX443" s="8">
        <f ca="1">IF(Table2[[#This Row],[Residence]]="Trasaco",1,0)</f>
        <v>0</v>
      </c>
      <c r="AY443" s="2">
        <f ca="1">IF(Table2[[#This Row],[Residence]]="North Legon",1,0)</f>
        <v>0</v>
      </c>
      <c r="AZ443" s="2">
        <f ca="1">IF(Table2[[#This Row],[Residence]]="Tema",1,0)</f>
        <v>1</v>
      </c>
      <c r="BA443" s="2">
        <f ca="1">IF(Table2[[#This Row],[Residence]]="Spintex",1,0)</f>
        <v>0</v>
      </c>
      <c r="BB443" s="2">
        <f ca="1">IF(Table2[[#This Row],[Residence]]="Airport Hills",1,0)</f>
        <v>0</v>
      </c>
      <c r="BC443" s="2">
        <f ca="1">IF(Table2[[#This Row],[Residence]]="Oyarifa",1,0)</f>
        <v>0</v>
      </c>
      <c r="BD443" s="2">
        <f ca="1">IF(Table2[[#This Row],[Residence]]="Prampram",1,0)</f>
        <v>0</v>
      </c>
      <c r="BE443" s="2">
        <f ca="1">IF(Table2[[#This Row],[Residence]]="Tse-Addo",1,0)</f>
        <v>0</v>
      </c>
      <c r="BF443" s="2">
        <f ca="1">IF(Table2[[#This Row],[Residence]]="Osu",1,0)</f>
        <v>0</v>
      </c>
      <c r="BG443" s="2"/>
      <c r="BH443" s="2"/>
      <c r="BI443" s="2"/>
      <c r="BJ443" s="2"/>
      <c r="BK443" s="2"/>
      <c r="BL443" s="2"/>
      <c r="BM443" s="2"/>
      <c r="BN443" s="2"/>
      <c r="BO443" s="2"/>
      <c r="BP443" s="3"/>
      <c r="BR443" s="20">
        <f ca="1">Table2[[#This Row],[Cars Value]]/Table2[[#This Row],[Cars]]</f>
        <v>1219.5880273173047</v>
      </c>
      <c r="BS443" s="3"/>
      <c r="BT443" s="1">
        <f ca="1">IF(Table2[[#This Row],[Value of Debts]]&gt;$BU$6,1,0)</f>
        <v>1</v>
      </c>
      <c r="BU443" s="2"/>
      <c r="BV443" s="2"/>
      <c r="BW443" s="3"/>
    </row>
    <row r="444" spans="1:75" x14ac:dyDescent="0.25">
      <c r="A444">
        <f t="shared" ca="1" si="119"/>
        <v>2</v>
      </c>
      <c r="B444" t="str">
        <f t="shared" ca="1" si="120"/>
        <v>Female</v>
      </c>
      <c r="C444">
        <f t="shared" ca="1" si="121"/>
        <v>36</v>
      </c>
      <c r="D444">
        <f t="shared" ca="1" si="122"/>
        <v>2</v>
      </c>
      <c r="E444" t="str">
        <f ca="1">_xll.XLOOKUP(D444,$Y$8:$Y$13,$Z$8:$Z$13)</f>
        <v>Construction</v>
      </c>
      <c r="F444">
        <f t="shared" ca="1" si="123"/>
        <v>4</v>
      </c>
      <c r="G444" t="str">
        <f ca="1">_xll.XLOOKUP(F444,$AA$8:$AA$12,$AB$8:$AB$12)</f>
        <v>Techical</v>
      </c>
      <c r="H444">
        <f t="shared" ca="1" si="135"/>
        <v>3</v>
      </c>
      <c r="I444">
        <f t="shared" ca="1" si="118"/>
        <v>1</v>
      </c>
      <c r="J444">
        <f t="shared" ca="1" si="124"/>
        <v>32743</v>
      </c>
      <c r="K444">
        <f t="shared" ca="1" si="125"/>
        <v>2</v>
      </c>
      <c r="L444" t="str">
        <f ca="1">_xll.XLOOKUP(K444,$AC$8:$AC$17,$AD$8:$AD$17)</f>
        <v>Trasaco</v>
      </c>
      <c r="M444">
        <f t="shared" ca="1" si="128"/>
        <v>196458</v>
      </c>
      <c r="N444" s="7">
        <f t="shared" ca="1" si="126"/>
        <v>95968.400178482232</v>
      </c>
      <c r="O444" s="7">
        <f t="shared" ca="1" si="129"/>
        <v>19230.885941992932</v>
      </c>
      <c r="P444">
        <f t="shared" ca="1" si="127"/>
        <v>16629</v>
      </c>
      <c r="Q444" s="7">
        <f t="shared" ca="1" si="130"/>
        <v>19817.757449107237</v>
      </c>
      <c r="R444">
        <f t="shared" ca="1" si="131"/>
        <v>30173.826863324521</v>
      </c>
      <c r="S444" s="7">
        <f t="shared" ca="1" si="132"/>
        <v>245862.71280531745</v>
      </c>
      <c r="T444" s="7">
        <f t="shared" ca="1" si="133"/>
        <v>132415.15762758948</v>
      </c>
      <c r="U444" s="7">
        <f t="shared" ca="1" si="134"/>
        <v>113447.55517772798</v>
      </c>
      <c r="X444" s="1"/>
      <c r="Y444" s="2"/>
      <c r="Z444" s="2"/>
      <c r="AA444" s="2"/>
      <c r="AB444" s="2"/>
      <c r="AC444" s="2"/>
      <c r="AD444" s="2"/>
      <c r="AE444" s="2">
        <f ca="1">IF(Table2[[#This Row],[Gender]]="Male",1,0)</f>
        <v>0</v>
      </c>
      <c r="AF444" s="2">
        <f ca="1">IF(Table2[[#This Row],[Gender]]="Female",1,0)</f>
        <v>1</v>
      </c>
      <c r="AG444" s="2"/>
      <c r="AH444" s="2"/>
      <c r="AI444" s="3"/>
      <c r="AK444" s="1">
        <f ca="1">IF(Table2[[#This Row],[Field of Work]]="Teaching",1,0)</f>
        <v>0</v>
      </c>
      <c r="AL444" s="2">
        <f ca="1">IF(Table2[[#This Row],[Field of Work]]="Agriculture",1,0)</f>
        <v>0</v>
      </c>
      <c r="AM444" s="2">
        <f ca="1">IF(Table2[[#This Row],[Field of Work]]="IT",1,0)</f>
        <v>0</v>
      </c>
      <c r="AN444" s="2">
        <f ca="1">IF(Table2[[#This Row],[Field of Work]]="Construction",1,0)</f>
        <v>1</v>
      </c>
      <c r="AO444" s="2">
        <f ca="1">IF(Table2[[#This Row],[Field of Work]]="Health",1,0)</f>
        <v>0</v>
      </c>
      <c r="AP444" s="2">
        <f ca="1">IF(Table2[[#This Row],[Field of Work]]="General work",1,0)</f>
        <v>0</v>
      </c>
      <c r="AQ444" s="2"/>
      <c r="AR444" s="2"/>
      <c r="AS444" s="2"/>
      <c r="AT444" s="2"/>
      <c r="AU444" s="2"/>
      <c r="AV444" s="3"/>
      <c r="AW444" s="10">
        <f ca="1">IF(Table2[[#This Row],[Residence]]="East Legon",1,0)</f>
        <v>0</v>
      </c>
      <c r="AX444" s="8">
        <f ca="1">IF(Table2[[#This Row],[Residence]]="Trasaco",1,0)</f>
        <v>1</v>
      </c>
      <c r="AY444" s="2">
        <f ca="1">IF(Table2[[#This Row],[Residence]]="North Legon",1,0)</f>
        <v>0</v>
      </c>
      <c r="AZ444" s="2">
        <f ca="1">IF(Table2[[#This Row],[Residence]]="Tema",1,0)</f>
        <v>0</v>
      </c>
      <c r="BA444" s="2">
        <f ca="1">IF(Table2[[#This Row],[Residence]]="Spintex",1,0)</f>
        <v>0</v>
      </c>
      <c r="BB444" s="2">
        <f ca="1">IF(Table2[[#This Row],[Residence]]="Airport Hills",1,0)</f>
        <v>0</v>
      </c>
      <c r="BC444" s="2">
        <f ca="1">IF(Table2[[#This Row],[Residence]]="Oyarifa",1,0)</f>
        <v>0</v>
      </c>
      <c r="BD444" s="2">
        <f ca="1">IF(Table2[[#This Row],[Residence]]="Prampram",1,0)</f>
        <v>0</v>
      </c>
      <c r="BE444" s="2">
        <f ca="1">IF(Table2[[#This Row],[Residence]]="Tse-Addo",1,0)</f>
        <v>0</v>
      </c>
      <c r="BF444" s="2">
        <f ca="1">IF(Table2[[#This Row],[Residence]]="Osu",1,0)</f>
        <v>0</v>
      </c>
      <c r="BG444" s="2"/>
      <c r="BH444" s="2"/>
      <c r="BI444" s="2"/>
      <c r="BJ444" s="2"/>
      <c r="BK444" s="2"/>
      <c r="BL444" s="2"/>
      <c r="BM444" s="2"/>
      <c r="BN444" s="2"/>
      <c r="BO444" s="2"/>
      <c r="BP444" s="3"/>
      <c r="BR444" s="20">
        <f ca="1">Table2[[#This Row],[Cars Value]]/Table2[[#This Row],[Cars]]</f>
        <v>19230.885941992932</v>
      </c>
      <c r="BS444" s="3"/>
      <c r="BT444" s="1">
        <f ca="1">IF(Table2[[#This Row],[Value of Debts]]&gt;$BU$6,1,0)</f>
        <v>1</v>
      </c>
      <c r="BU444" s="2"/>
      <c r="BV444" s="2"/>
      <c r="BW444" s="3"/>
    </row>
    <row r="445" spans="1:75" x14ac:dyDescent="0.25">
      <c r="A445">
        <f t="shared" ca="1" si="119"/>
        <v>2</v>
      </c>
      <c r="B445" t="str">
        <f t="shared" ca="1" si="120"/>
        <v>Female</v>
      </c>
      <c r="C445">
        <f t="shared" ca="1" si="121"/>
        <v>40</v>
      </c>
      <c r="D445">
        <f t="shared" ca="1" si="122"/>
        <v>5</v>
      </c>
      <c r="E445" t="str">
        <f ca="1">_xll.XLOOKUP(D445,$Y$8:$Y$13,$Z$8:$Z$13)</f>
        <v>General work</v>
      </c>
      <c r="F445">
        <f t="shared" ca="1" si="123"/>
        <v>2</v>
      </c>
      <c r="G445" t="str">
        <f ca="1">_xll.XLOOKUP(F445,$AA$8:$AA$12,$AB$8:$AB$12)</f>
        <v>College</v>
      </c>
      <c r="H445">
        <f t="shared" ca="1" si="135"/>
        <v>1</v>
      </c>
      <c r="I445">
        <f t="shared" ca="1" si="118"/>
        <v>1</v>
      </c>
      <c r="J445">
        <f t="shared" ca="1" si="124"/>
        <v>79137</v>
      </c>
      <c r="K445">
        <f t="shared" ca="1" si="125"/>
        <v>9</v>
      </c>
      <c r="L445" t="str">
        <f ca="1">_xll.XLOOKUP(K445,$AC$8:$AC$17,$AD$8:$AD$17)</f>
        <v>Prampram</v>
      </c>
      <c r="M445">
        <f t="shared" ca="1" si="128"/>
        <v>237411</v>
      </c>
      <c r="N445" s="7">
        <f t="shared" ca="1" si="126"/>
        <v>142139.43061730068</v>
      </c>
      <c r="O445" s="7">
        <f t="shared" ca="1" si="129"/>
        <v>62607.753173531535</v>
      </c>
      <c r="P445">
        <f t="shared" ca="1" si="127"/>
        <v>41890</v>
      </c>
      <c r="Q445" s="7">
        <f t="shared" ca="1" si="130"/>
        <v>116574.01433825699</v>
      </c>
      <c r="R445">
        <f t="shared" ca="1" si="131"/>
        <v>58041.989895703475</v>
      </c>
      <c r="S445" s="7">
        <f t="shared" ca="1" si="132"/>
        <v>358060.743069235</v>
      </c>
      <c r="T445" s="7">
        <f t="shared" ca="1" si="133"/>
        <v>300603.4449555577</v>
      </c>
      <c r="U445" s="7">
        <f t="shared" ca="1" si="134"/>
        <v>57457.298113677301</v>
      </c>
      <c r="X445" s="1"/>
      <c r="Y445" s="2"/>
      <c r="Z445" s="2"/>
      <c r="AA445" s="2"/>
      <c r="AB445" s="2"/>
      <c r="AC445" s="2"/>
      <c r="AD445" s="2"/>
      <c r="AE445" s="2">
        <f ca="1">IF(Table2[[#This Row],[Gender]]="Male",1,0)</f>
        <v>0</v>
      </c>
      <c r="AF445" s="2">
        <f ca="1">IF(Table2[[#This Row],[Gender]]="Female",1,0)</f>
        <v>1</v>
      </c>
      <c r="AG445" s="2"/>
      <c r="AH445" s="2"/>
      <c r="AI445" s="3"/>
      <c r="AK445" s="1">
        <f ca="1">IF(Table2[[#This Row],[Field of Work]]="Teaching",1,0)</f>
        <v>0</v>
      </c>
      <c r="AL445" s="2">
        <f ca="1">IF(Table2[[#This Row],[Field of Work]]="Agriculture",1,0)</f>
        <v>0</v>
      </c>
      <c r="AM445" s="2">
        <f ca="1">IF(Table2[[#This Row],[Field of Work]]="IT",1,0)</f>
        <v>0</v>
      </c>
      <c r="AN445" s="2">
        <f ca="1">IF(Table2[[#This Row],[Field of Work]]="Construction",1,0)</f>
        <v>0</v>
      </c>
      <c r="AO445" s="2">
        <f ca="1">IF(Table2[[#This Row],[Field of Work]]="Health",1,0)</f>
        <v>0</v>
      </c>
      <c r="AP445" s="2">
        <f ca="1">IF(Table2[[#This Row],[Field of Work]]="General work",1,0)</f>
        <v>1</v>
      </c>
      <c r="AQ445" s="2"/>
      <c r="AR445" s="2"/>
      <c r="AS445" s="2"/>
      <c r="AT445" s="2"/>
      <c r="AU445" s="2"/>
      <c r="AV445" s="3"/>
      <c r="AW445" s="10">
        <f ca="1">IF(Table2[[#This Row],[Residence]]="East Legon",1,0)</f>
        <v>0</v>
      </c>
      <c r="AX445" s="8">
        <f ca="1">IF(Table2[[#This Row],[Residence]]="Trasaco",1,0)</f>
        <v>0</v>
      </c>
      <c r="AY445" s="2">
        <f ca="1">IF(Table2[[#This Row],[Residence]]="North Legon",1,0)</f>
        <v>0</v>
      </c>
      <c r="AZ445" s="2">
        <f ca="1">IF(Table2[[#This Row],[Residence]]="Tema",1,0)</f>
        <v>0</v>
      </c>
      <c r="BA445" s="2">
        <f ca="1">IF(Table2[[#This Row],[Residence]]="Spintex",1,0)</f>
        <v>0</v>
      </c>
      <c r="BB445" s="2">
        <f ca="1">IF(Table2[[#This Row],[Residence]]="Airport Hills",1,0)</f>
        <v>0</v>
      </c>
      <c r="BC445" s="2">
        <f ca="1">IF(Table2[[#This Row],[Residence]]="Oyarifa",1,0)</f>
        <v>0</v>
      </c>
      <c r="BD445" s="2">
        <f ca="1">IF(Table2[[#This Row],[Residence]]="Prampram",1,0)</f>
        <v>1</v>
      </c>
      <c r="BE445" s="2">
        <f ca="1">IF(Table2[[#This Row],[Residence]]="Tse-Addo",1,0)</f>
        <v>0</v>
      </c>
      <c r="BF445" s="2">
        <f ca="1">IF(Table2[[#This Row],[Residence]]="Osu",1,0)</f>
        <v>0</v>
      </c>
      <c r="BG445" s="2"/>
      <c r="BH445" s="2"/>
      <c r="BI445" s="2"/>
      <c r="BJ445" s="2"/>
      <c r="BK445" s="2"/>
      <c r="BL445" s="2"/>
      <c r="BM445" s="2"/>
      <c r="BN445" s="2"/>
      <c r="BO445" s="2"/>
      <c r="BP445" s="3"/>
      <c r="BR445" s="20">
        <f ca="1">Table2[[#This Row],[Cars Value]]/Table2[[#This Row],[Cars]]</f>
        <v>62607.753173531535</v>
      </c>
      <c r="BS445" s="3"/>
      <c r="BT445" s="1">
        <f ca="1">IF(Table2[[#This Row],[Value of Debts]]&gt;$BU$6,1,0)</f>
        <v>1</v>
      </c>
      <c r="BU445" s="2"/>
      <c r="BV445" s="2"/>
      <c r="BW445" s="3"/>
    </row>
    <row r="446" spans="1:75" x14ac:dyDescent="0.25">
      <c r="A446">
        <f t="shared" ca="1" si="119"/>
        <v>2</v>
      </c>
      <c r="B446" t="str">
        <f t="shared" ca="1" si="120"/>
        <v>Female</v>
      </c>
      <c r="C446">
        <f t="shared" ca="1" si="121"/>
        <v>32</v>
      </c>
      <c r="D446">
        <f t="shared" ca="1" si="122"/>
        <v>1</v>
      </c>
      <c r="E446" t="str">
        <f ca="1">_xll.XLOOKUP(D446,$Y$8:$Y$13,$Z$8:$Z$13)</f>
        <v>Health</v>
      </c>
      <c r="F446">
        <f t="shared" ca="1" si="123"/>
        <v>5</v>
      </c>
      <c r="G446" t="str">
        <f ca="1">_xll.XLOOKUP(F446,$AA$8:$AA$12,$AB$8:$AB$12)</f>
        <v>Other</v>
      </c>
      <c r="H446">
        <f t="shared" ca="1" si="135"/>
        <v>3</v>
      </c>
      <c r="I446">
        <f t="shared" ca="1" si="118"/>
        <v>3</v>
      </c>
      <c r="J446">
        <f t="shared" ca="1" si="124"/>
        <v>39648</v>
      </c>
      <c r="K446">
        <f t="shared" ca="1" si="125"/>
        <v>1</v>
      </c>
      <c r="L446" t="str">
        <f ca="1">_xll.XLOOKUP(K446,$AC$8:$AC$17,$AD$8:$AD$17)</f>
        <v>East Legon</v>
      </c>
      <c r="M446">
        <f t="shared" ca="1" si="128"/>
        <v>118944</v>
      </c>
      <c r="N446" s="7">
        <f t="shared" ca="1" si="126"/>
        <v>15591.17628403597</v>
      </c>
      <c r="O446" s="7">
        <f t="shared" ca="1" si="129"/>
        <v>8341.5555865202423</v>
      </c>
      <c r="P446">
        <f t="shared" ca="1" si="127"/>
        <v>6357</v>
      </c>
      <c r="Q446" s="7">
        <f t="shared" ca="1" si="130"/>
        <v>73300.814828384842</v>
      </c>
      <c r="R446">
        <f t="shared" ca="1" si="131"/>
        <v>3690.1264420597572</v>
      </c>
      <c r="S446" s="7">
        <f t="shared" ca="1" si="132"/>
        <v>130975.68202858001</v>
      </c>
      <c r="T446" s="7">
        <f t="shared" ca="1" si="133"/>
        <v>95248.991112420816</v>
      </c>
      <c r="U446" s="7">
        <f t="shared" ca="1" si="134"/>
        <v>35726.69091615919</v>
      </c>
      <c r="X446" s="1"/>
      <c r="Y446" s="2"/>
      <c r="Z446" s="2"/>
      <c r="AA446" s="2"/>
      <c r="AB446" s="2"/>
      <c r="AC446" s="2"/>
      <c r="AD446" s="2"/>
      <c r="AE446" s="2">
        <f ca="1">IF(Table2[[#This Row],[Gender]]="Male",1,0)</f>
        <v>0</v>
      </c>
      <c r="AF446" s="2">
        <f ca="1">IF(Table2[[#This Row],[Gender]]="Female",1,0)</f>
        <v>1</v>
      </c>
      <c r="AG446" s="2"/>
      <c r="AH446" s="2"/>
      <c r="AI446" s="3"/>
      <c r="AK446" s="1">
        <f ca="1">IF(Table2[[#This Row],[Field of Work]]="Teaching",1,0)</f>
        <v>0</v>
      </c>
      <c r="AL446" s="2">
        <f ca="1">IF(Table2[[#This Row],[Field of Work]]="Agriculture",1,0)</f>
        <v>0</v>
      </c>
      <c r="AM446" s="2">
        <f ca="1">IF(Table2[[#This Row],[Field of Work]]="IT",1,0)</f>
        <v>0</v>
      </c>
      <c r="AN446" s="2">
        <f ca="1">IF(Table2[[#This Row],[Field of Work]]="Construction",1,0)</f>
        <v>0</v>
      </c>
      <c r="AO446" s="2">
        <f ca="1">IF(Table2[[#This Row],[Field of Work]]="Health",1,0)</f>
        <v>1</v>
      </c>
      <c r="AP446" s="2">
        <f ca="1">IF(Table2[[#This Row],[Field of Work]]="General work",1,0)</f>
        <v>0</v>
      </c>
      <c r="AQ446" s="2"/>
      <c r="AR446" s="2"/>
      <c r="AS446" s="2"/>
      <c r="AT446" s="2"/>
      <c r="AU446" s="2"/>
      <c r="AV446" s="3"/>
      <c r="AW446" s="10">
        <f ca="1">IF(Table2[[#This Row],[Residence]]="East Legon",1,0)</f>
        <v>1</v>
      </c>
      <c r="AX446" s="8">
        <f ca="1">IF(Table2[[#This Row],[Residence]]="Trasaco",1,0)</f>
        <v>0</v>
      </c>
      <c r="AY446" s="2">
        <f ca="1">IF(Table2[[#This Row],[Residence]]="North Legon",1,0)</f>
        <v>0</v>
      </c>
      <c r="AZ446" s="2">
        <f ca="1">IF(Table2[[#This Row],[Residence]]="Tema",1,0)</f>
        <v>0</v>
      </c>
      <c r="BA446" s="2">
        <f ca="1">IF(Table2[[#This Row],[Residence]]="Spintex",1,0)</f>
        <v>0</v>
      </c>
      <c r="BB446" s="2">
        <f ca="1">IF(Table2[[#This Row],[Residence]]="Airport Hills",1,0)</f>
        <v>0</v>
      </c>
      <c r="BC446" s="2">
        <f ca="1">IF(Table2[[#This Row],[Residence]]="Oyarifa",1,0)</f>
        <v>0</v>
      </c>
      <c r="BD446" s="2">
        <f ca="1">IF(Table2[[#This Row],[Residence]]="Prampram",1,0)</f>
        <v>0</v>
      </c>
      <c r="BE446" s="2">
        <f ca="1">IF(Table2[[#This Row],[Residence]]="Tse-Addo",1,0)</f>
        <v>0</v>
      </c>
      <c r="BF446" s="2">
        <f ca="1">IF(Table2[[#This Row],[Residence]]="Osu",1,0)</f>
        <v>0</v>
      </c>
      <c r="BG446" s="2"/>
      <c r="BH446" s="2"/>
      <c r="BI446" s="2"/>
      <c r="BJ446" s="2"/>
      <c r="BK446" s="2"/>
      <c r="BL446" s="2"/>
      <c r="BM446" s="2"/>
      <c r="BN446" s="2"/>
      <c r="BO446" s="2"/>
      <c r="BP446" s="3"/>
      <c r="BR446" s="20">
        <f ca="1">Table2[[#This Row],[Cars Value]]/Table2[[#This Row],[Cars]]</f>
        <v>2780.5185288400808</v>
      </c>
      <c r="BS446" s="3"/>
      <c r="BT446" s="1">
        <f ca="1">IF(Table2[[#This Row],[Value of Debts]]&gt;$BU$6,1,0)</f>
        <v>0</v>
      </c>
      <c r="BU446" s="2"/>
      <c r="BV446" s="2"/>
      <c r="BW446" s="3"/>
    </row>
    <row r="447" spans="1:75" x14ac:dyDescent="0.25">
      <c r="A447">
        <f t="shared" ca="1" si="119"/>
        <v>2</v>
      </c>
      <c r="B447" t="str">
        <f t="shared" ca="1" si="120"/>
        <v>Female</v>
      </c>
      <c r="C447">
        <f t="shared" ca="1" si="121"/>
        <v>26</v>
      </c>
      <c r="D447">
        <f t="shared" ca="1" si="122"/>
        <v>1</v>
      </c>
      <c r="E447" t="str">
        <f ca="1">_xll.XLOOKUP(D447,$Y$8:$Y$13,$Z$8:$Z$13)</f>
        <v>Health</v>
      </c>
      <c r="F447">
        <f t="shared" ca="1" si="123"/>
        <v>4</v>
      </c>
      <c r="G447" t="str">
        <f ca="1">_xll.XLOOKUP(F447,$AA$8:$AA$12,$AB$8:$AB$12)</f>
        <v>Techical</v>
      </c>
      <c r="H447">
        <f t="shared" ca="1" si="135"/>
        <v>1</v>
      </c>
      <c r="I447">
        <f t="shared" ca="1" si="118"/>
        <v>3</v>
      </c>
      <c r="J447">
        <f t="shared" ca="1" si="124"/>
        <v>65984</v>
      </c>
      <c r="K447">
        <f t="shared" ca="1" si="125"/>
        <v>10</v>
      </c>
      <c r="L447" t="str">
        <f ca="1">_xll.XLOOKUP(K447,$AC$8:$AC$17,$AD$8:$AD$17)</f>
        <v>Osu</v>
      </c>
      <c r="M447">
        <f t="shared" ca="1" si="128"/>
        <v>263936</v>
      </c>
      <c r="N447" s="7">
        <f t="shared" ca="1" si="126"/>
        <v>108505.44059763021</v>
      </c>
      <c r="O447" s="7">
        <f t="shared" ca="1" si="129"/>
        <v>70565.522902475714</v>
      </c>
      <c r="P447">
        <f t="shared" ca="1" si="127"/>
        <v>17532</v>
      </c>
      <c r="Q447" s="7">
        <f t="shared" ca="1" si="130"/>
        <v>56751.204047753905</v>
      </c>
      <c r="R447">
        <f t="shared" ca="1" si="131"/>
        <v>33488.959041331924</v>
      </c>
      <c r="S447" s="7">
        <f t="shared" ca="1" si="132"/>
        <v>367990.48194380768</v>
      </c>
      <c r="T447" s="7">
        <f t="shared" ca="1" si="133"/>
        <v>182788.64464538411</v>
      </c>
      <c r="U447" s="7">
        <f t="shared" ca="1" si="134"/>
        <v>185201.83729842358</v>
      </c>
      <c r="X447" s="1"/>
      <c r="Y447" s="2"/>
      <c r="Z447" s="2"/>
      <c r="AA447" s="2"/>
      <c r="AB447" s="2"/>
      <c r="AC447" s="2"/>
      <c r="AD447" s="2"/>
      <c r="AE447" s="2">
        <f ca="1">IF(Table2[[#This Row],[Gender]]="Male",1,0)</f>
        <v>0</v>
      </c>
      <c r="AF447" s="2">
        <f ca="1">IF(Table2[[#This Row],[Gender]]="Female",1,0)</f>
        <v>1</v>
      </c>
      <c r="AG447" s="2"/>
      <c r="AH447" s="2"/>
      <c r="AI447" s="3"/>
      <c r="AK447" s="1">
        <f ca="1">IF(Table2[[#This Row],[Field of Work]]="Teaching",1,0)</f>
        <v>0</v>
      </c>
      <c r="AL447" s="2">
        <f ca="1">IF(Table2[[#This Row],[Field of Work]]="Agriculture",1,0)</f>
        <v>0</v>
      </c>
      <c r="AM447" s="2">
        <f ca="1">IF(Table2[[#This Row],[Field of Work]]="IT",1,0)</f>
        <v>0</v>
      </c>
      <c r="AN447" s="2">
        <f ca="1">IF(Table2[[#This Row],[Field of Work]]="Construction",1,0)</f>
        <v>0</v>
      </c>
      <c r="AO447" s="2">
        <f ca="1">IF(Table2[[#This Row],[Field of Work]]="Health",1,0)</f>
        <v>1</v>
      </c>
      <c r="AP447" s="2">
        <f ca="1">IF(Table2[[#This Row],[Field of Work]]="General work",1,0)</f>
        <v>0</v>
      </c>
      <c r="AQ447" s="2"/>
      <c r="AR447" s="2"/>
      <c r="AS447" s="2"/>
      <c r="AT447" s="2"/>
      <c r="AU447" s="2"/>
      <c r="AV447" s="3"/>
      <c r="AW447" s="10">
        <f ca="1">IF(Table2[[#This Row],[Residence]]="East Legon",1,0)</f>
        <v>0</v>
      </c>
      <c r="AX447" s="8">
        <f ca="1">IF(Table2[[#This Row],[Residence]]="Trasaco",1,0)</f>
        <v>0</v>
      </c>
      <c r="AY447" s="2">
        <f ca="1">IF(Table2[[#This Row],[Residence]]="North Legon",1,0)</f>
        <v>0</v>
      </c>
      <c r="AZ447" s="2">
        <f ca="1">IF(Table2[[#This Row],[Residence]]="Tema",1,0)</f>
        <v>0</v>
      </c>
      <c r="BA447" s="2">
        <f ca="1">IF(Table2[[#This Row],[Residence]]="Spintex",1,0)</f>
        <v>0</v>
      </c>
      <c r="BB447" s="2">
        <f ca="1">IF(Table2[[#This Row],[Residence]]="Airport Hills",1,0)</f>
        <v>0</v>
      </c>
      <c r="BC447" s="2">
        <f ca="1">IF(Table2[[#This Row],[Residence]]="Oyarifa",1,0)</f>
        <v>0</v>
      </c>
      <c r="BD447" s="2">
        <f ca="1">IF(Table2[[#This Row],[Residence]]="Prampram",1,0)</f>
        <v>0</v>
      </c>
      <c r="BE447" s="2">
        <f ca="1">IF(Table2[[#This Row],[Residence]]="Tse-Addo",1,0)</f>
        <v>0</v>
      </c>
      <c r="BF447" s="2">
        <f ca="1">IF(Table2[[#This Row],[Residence]]="Osu",1,0)</f>
        <v>1</v>
      </c>
      <c r="BG447" s="2"/>
      <c r="BH447" s="2"/>
      <c r="BI447" s="2"/>
      <c r="BJ447" s="2"/>
      <c r="BK447" s="2"/>
      <c r="BL447" s="2"/>
      <c r="BM447" s="2"/>
      <c r="BN447" s="2"/>
      <c r="BO447" s="2"/>
      <c r="BP447" s="3"/>
      <c r="BR447" s="20">
        <f ca="1">Table2[[#This Row],[Cars Value]]/Table2[[#This Row],[Cars]]</f>
        <v>23521.840967491906</v>
      </c>
      <c r="BS447" s="3"/>
      <c r="BT447" s="1">
        <f ca="1">IF(Table2[[#This Row],[Value of Debts]]&gt;$BU$6,1,0)</f>
        <v>1</v>
      </c>
      <c r="BU447" s="2"/>
      <c r="BV447" s="2"/>
      <c r="BW447" s="3"/>
    </row>
    <row r="448" spans="1:75" x14ac:dyDescent="0.25">
      <c r="A448">
        <f t="shared" ca="1" si="119"/>
        <v>1</v>
      </c>
      <c r="B448" t="str">
        <f t="shared" ca="1" si="120"/>
        <v>Male</v>
      </c>
      <c r="C448">
        <f t="shared" ca="1" si="121"/>
        <v>47</v>
      </c>
      <c r="D448">
        <f t="shared" ca="1" si="122"/>
        <v>4</v>
      </c>
      <c r="E448" t="str">
        <f ca="1">_xll.XLOOKUP(D448,$Y$8:$Y$13,$Z$8:$Z$13)</f>
        <v>IT</v>
      </c>
      <c r="F448">
        <f t="shared" ca="1" si="123"/>
        <v>1</v>
      </c>
      <c r="G448" t="str">
        <f ca="1">_xll.XLOOKUP(F448,$AA$8:$AA$12,$AB$8:$AB$12)</f>
        <v>Highschool</v>
      </c>
      <c r="H448">
        <f t="shared" ca="1" si="135"/>
        <v>0</v>
      </c>
      <c r="I448">
        <f t="shared" ca="1" si="118"/>
        <v>2</v>
      </c>
      <c r="J448">
        <f t="shared" ca="1" si="124"/>
        <v>87706</v>
      </c>
      <c r="K448">
        <f t="shared" ca="1" si="125"/>
        <v>10</v>
      </c>
      <c r="L448" t="str">
        <f ca="1">_xll.XLOOKUP(K448,$AC$8:$AC$17,$AD$8:$AD$17)</f>
        <v>Osu</v>
      </c>
      <c r="M448">
        <f t="shared" ca="1" si="128"/>
        <v>526236</v>
      </c>
      <c r="N448" s="7">
        <f t="shared" ca="1" si="126"/>
        <v>520998.05693999259</v>
      </c>
      <c r="O448" s="7">
        <f t="shared" ca="1" si="129"/>
        <v>83493.3912399322</v>
      </c>
      <c r="P448">
        <f t="shared" ca="1" si="127"/>
        <v>61887</v>
      </c>
      <c r="Q448" s="7">
        <f t="shared" ca="1" si="130"/>
        <v>24157.634907963493</v>
      </c>
      <c r="R448">
        <f t="shared" ca="1" si="131"/>
        <v>83233.297299447877</v>
      </c>
      <c r="S448" s="7">
        <f t="shared" ca="1" si="132"/>
        <v>692962.68853937997</v>
      </c>
      <c r="T448" s="7">
        <f t="shared" ca="1" si="133"/>
        <v>607042.69184795604</v>
      </c>
      <c r="U448" s="7">
        <f t="shared" ca="1" si="134"/>
        <v>85919.996691423934</v>
      </c>
      <c r="X448" s="1"/>
      <c r="Y448" s="2"/>
      <c r="Z448" s="2"/>
      <c r="AA448" s="2"/>
      <c r="AB448" s="2"/>
      <c r="AC448" s="2"/>
      <c r="AD448" s="2"/>
      <c r="AE448" s="2">
        <f ca="1">IF(Table2[[#This Row],[Gender]]="Male",1,0)</f>
        <v>1</v>
      </c>
      <c r="AF448" s="2">
        <f ca="1">IF(Table2[[#This Row],[Gender]]="Female",1,0)</f>
        <v>0</v>
      </c>
      <c r="AG448" s="2"/>
      <c r="AH448" s="2"/>
      <c r="AI448" s="3"/>
      <c r="AK448" s="1">
        <f ca="1">IF(Table2[[#This Row],[Field of Work]]="Teaching",1,0)</f>
        <v>0</v>
      </c>
      <c r="AL448" s="2">
        <f ca="1">IF(Table2[[#This Row],[Field of Work]]="Agriculture",1,0)</f>
        <v>0</v>
      </c>
      <c r="AM448" s="2">
        <f ca="1">IF(Table2[[#This Row],[Field of Work]]="IT",1,0)</f>
        <v>1</v>
      </c>
      <c r="AN448" s="2">
        <f ca="1">IF(Table2[[#This Row],[Field of Work]]="Construction",1,0)</f>
        <v>0</v>
      </c>
      <c r="AO448" s="2">
        <f ca="1">IF(Table2[[#This Row],[Field of Work]]="Health",1,0)</f>
        <v>0</v>
      </c>
      <c r="AP448" s="2">
        <f ca="1">IF(Table2[[#This Row],[Field of Work]]="General work",1,0)</f>
        <v>0</v>
      </c>
      <c r="AQ448" s="2"/>
      <c r="AR448" s="2"/>
      <c r="AS448" s="2"/>
      <c r="AT448" s="2"/>
      <c r="AU448" s="2"/>
      <c r="AV448" s="3"/>
      <c r="AW448" s="10">
        <f ca="1">IF(Table2[[#This Row],[Residence]]="East Legon",1,0)</f>
        <v>0</v>
      </c>
      <c r="AX448" s="8">
        <f ca="1">IF(Table2[[#This Row],[Residence]]="Trasaco",1,0)</f>
        <v>0</v>
      </c>
      <c r="AY448" s="2">
        <f ca="1">IF(Table2[[#This Row],[Residence]]="North Legon",1,0)</f>
        <v>0</v>
      </c>
      <c r="AZ448" s="2">
        <f ca="1">IF(Table2[[#This Row],[Residence]]="Tema",1,0)</f>
        <v>0</v>
      </c>
      <c r="BA448" s="2">
        <f ca="1">IF(Table2[[#This Row],[Residence]]="Spintex",1,0)</f>
        <v>0</v>
      </c>
      <c r="BB448" s="2">
        <f ca="1">IF(Table2[[#This Row],[Residence]]="Airport Hills",1,0)</f>
        <v>0</v>
      </c>
      <c r="BC448" s="2">
        <f ca="1">IF(Table2[[#This Row],[Residence]]="Oyarifa",1,0)</f>
        <v>0</v>
      </c>
      <c r="BD448" s="2">
        <f ca="1">IF(Table2[[#This Row],[Residence]]="Prampram",1,0)</f>
        <v>0</v>
      </c>
      <c r="BE448" s="2">
        <f ca="1">IF(Table2[[#This Row],[Residence]]="Tse-Addo",1,0)</f>
        <v>0</v>
      </c>
      <c r="BF448" s="2">
        <f ca="1">IF(Table2[[#This Row],[Residence]]="Osu",1,0)</f>
        <v>1</v>
      </c>
      <c r="BG448" s="2"/>
      <c r="BH448" s="2"/>
      <c r="BI448" s="2"/>
      <c r="BJ448" s="2"/>
      <c r="BK448" s="2"/>
      <c r="BL448" s="2"/>
      <c r="BM448" s="2"/>
      <c r="BN448" s="2"/>
      <c r="BO448" s="2"/>
      <c r="BP448" s="3"/>
      <c r="BR448" s="20">
        <f ca="1">Table2[[#This Row],[Cars Value]]/Table2[[#This Row],[Cars]]</f>
        <v>41746.6956199661</v>
      </c>
      <c r="BS448" s="3"/>
      <c r="BT448" s="1">
        <f ca="1">IF(Table2[[#This Row],[Value of Debts]]&gt;$BU$6,1,0)</f>
        <v>1</v>
      </c>
      <c r="BU448" s="2"/>
      <c r="BV448" s="2"/>
      <c r="BW448" s="3"/>
    </row>
    <row r="449" spans="1:75" x14ac:dyDescent="0.25">
      <c r="A449">
        <f t="shared" ca="1" si="119"/>
        <v>1</v>
      </c>
      <c r="B449" t="str">
        <f t="shared" ca="1" si="120"/>
        <v>Male</v>
      </c>
      <c r="C449">
        <f t="shared" ca="1" si="121"/>
        <v>43</v>
      </c>
      <c r="D449">
        <f t="shared" ca="1" si="122"/>
        <v>5</v>
      </c>
      <c r="E449" t="str">
        <f ca="1">_xll.XLOOKUP(D449,$Y$8:$Y$13,$Z$8:$Z$13)</f>
        <v>General work</v>
      </c>
      <c r="F449">
        <f t="shared" ca="1" si="123"/>
        <v>4</v>
      </c>
      <c r="G449" t="str">
        <f ca="1">_xll.XLOOKUP(F449,$AA$8:$AA$12,$AB$8:$AB$12)</f>
        <v>Techical</v>
      </c>
      <c r="H449">
        <f t="shared" ca="1" si="135"/>
        <v>4</v>
      </c>
      <c r="I449">
        <f t="shared" ca="1" si="118"/>
        <v>2</v>
      </c>
      <c r="J449">
        <f t="shared" ca="1" si="124"/>
        <v>82896</v>
      </c>
      <c r="K449">
        <f t="shared" ca="1" si="125"/>
        <v>1</v>
      </c>
      <c r="L449" t="str">
        <f ca="1">_xll.XLOOKUP(K449,$AC$8:$AC$17,$AD$8:$AD$17)</f>
        <v>East Legon</v>
      </c>
      <c r="M449">
        <f t="shared" ca="1" si="128"/>
        <v>248688</v>
      </c>
      <c r="N449" s="7">
        <f t="shared" ca="1" si="126"/>
        <v>103800.58462895159</v>
      </c>
      <c r="O449" s="7">
        <f t="shared" ca="1" si="129"/>
        <v>57230.863066159618</v>
      </c>
      <c r="P449">
        <f t="shared" ca="1" si="127"/>
        <v>939</v>
      </c>
      <c r="Q449" s="7">
        <f t="shared" ca="1" si="130"/>
        <v>133212.16804510815</v>
      </c>
      <c r="R449">
        <f t="shared" ca="1" si="131"/>
        <v>123006.89956810241</v>
      </c>
      <c r="S449" s="7">
        <f t="shared" ca="1" si="132"/>
        <v>428925.76263426198</v>
      </c>
      <c r="T449" s="7">
        <f t="shared" ca="1" si="133"/>
        <v>237951.75267405974</v>
      </c>
      <c r="U449" s="7">
        <f t="shared" ca="1" si="134"/>
        <v>190974.00996020224</v>
      </c>
      <c r="X449" s="1"/>
      <c r="Y449" s="2"/>
      <c r="Z449" s="2"/>
      <c r="AA449" s="2"/>
      <c r="AB449" s="2"/>
      <c r="AC449" s="2"/>
      <c r="AD449" s="2"/>
      <c r="AE449" s="2">
        <f ca="1">IF(Table2[[#This Row],[Gender]]="Male",1,0)</f>
        <v>1</v>
      </c>
      <c r="AF449" s="2">
        <f ca="1">IF(Table2[[#This Row],[Gender]]="Female",1,0)</f>
        <v>0</v>
      </c>
      <c r="AG449" s="2"/>
      <c r="AH449" s="2"/>
      <c r="AI449" s="3"/>
      <c r="AK449" s="1">
        <f ca="1">IF(Table2[[#This Row],[Field of Work]]="Teaching",1,0)</f>
        <v>0</v>
      </c>
      <c r="AL449" s="2">
        <f ca="1">IF(Table2[[#This Row],[Field of Work]]="Agriculture",1,0)</f>
        <v>0</v>
      </c>
      <c r="AM449" s="2">
        <f ca="1">IF(Table2[[#This Row],[Field of Work]]="IT",1,0)</f>
        <v>0</v>
      </c>
      <c r="AN449" s="2">
        <f ca="1">IF(Table2[[#This Row],[Field of Work]]="Construction",1,0)</f>
        <v>0</v>
      </c>
      <c r="AO449" s="2">
        <f ca="1">IF(Table2[[#This Row],[Field of Work]]="Health",1,0)</f>
        <v>0</v>
      </c>
      <c r="AP449" s="2">
        <f ca="1">IF(Table2[[#This Row],[Field of Work]]="General work",1,0)</f>
        <v>1</v>
      </c>
      <c r="AQ449" s="2"/>
      <c r="AR449" s="2"/>
      <c r="AS449" s="2"/>
      <c r="AT449" s="2"/>
      <c r="AU449" s="2"/>
      <c r="AV449" s="3"/>
      <c r="AW449" s="10">
        <f ca="1">IF(Table2[[#This Row],[Residence]]="East Legon",1,0)</f>
        <v>1</v>
      </c>
      <c r="AX449" s="8">
        <f ca="1">IF(Table2[[#This Row],[Residence]]="Trasaco",1,0)</f>
        <v>0</v>
      </c>
      <c r="AY449" s="2">
        <f ca="1">IF(Table2[[#This Row],[Residence]]="North Legon",1,0)</f>
        <v>0</v>
      </c>
      <c r="AZ449" s="2">
        <f ca="1">IF(Table2[[#This Row],[Residence]]="Tema",1,0)</f>
        <v>0</v>
      </c>
      <c r="BA449" s="2">
        <f ca="1">IF(Table2[[#This Row],[Residence]]="Spintex",1,0)</f>
        <v>0</v>
      </c>
      <c r="BB449" s="2">
        <f ca="1">IF(Table2[[#This Row],[Residence]]="Airport Hills",1,0)</f>
        <v>0</v>
      </c>
      <c r="BC449" s="2">
        <f ca="1">IF(Table2[[#This Row],[Residence]]="Oyarifa",1,0)</f>
        <v>0</v>
      </c>
      <c r="BD449" s="2">
        <f ca="1">IF(Table2[[#This Row],[Residence]]="Prampram",1,0)</f>
        <v>0</v>
      </c>
      <c r="BE449" s="2">
        <f ca="1">IF(Table2[[#This Row],[Residence]]="Tse-Addo",1,0)</f>
        <v>0</v>
      </c>
      <c r="BF449" s="2">
        <f ca="1">IF(Table2[[#This Row],[Residence]]="Osu",1,0)</f>
        <v>0</v>
      </c>
      <c r="BG449" s="2"/>
      <c r="BH449" s="2"/>
      <c r="BI449" s="2"/>
      <c r="BJ449" s="2"/>
      <c r="BK449" s="2"/>
      <c r="BL449" s="2"/>
      <c r="BM449" s="2"/>
      <c r="BN449" s="2"/>
      <c r="BO449" s="2"/>
      <c r="BP449" s="3"/>
      <c r="BR449" s="20">
        <f ca="1">Table2[[#This Row],[Cars Value]]/Table2[[#This Row],[Cars]]</f>
        <v>28615.431533079809</v>
      </c>
      <c r="BS449" s="3"/>
      <c r="BT449" s="1">
        <f ca="1">IF(Table2[[#This Row],[Value of Debts]]&gt;$BU$6,1,0)</f>
        <v>1</v>
      </c>
      <c r="BU449" s="2"/>
      <c r="BV449" s="2"/>
      <c r="BW449" s="3"/>
    </row>
    <row r="450" spans="1:75" x14ac:dyDescent="0.25">
      <c r="A450">
        <f t="shared" ca="1" si="119"/>
        <v>2</v>
      </c>
      <c r="B450" t="str">
        <f t="shared" ca="1" si="120"/>
        <v>Female</v>
      </c>
      <c r="C450">
        <f t="shared" ca="1" si="121"/>
        <v>44</v>
      </c>
      <c r="D450">
        <f t="shared" ca="1" si="122"/>
        <v>6</v>
      </c>
      <c r="E450" t="str">
        <f ca="1">_xll.XLOOKUP(D450,$Y$8:$Y$13,$Z$8:$Z$13)</f>
        <v>Agriculture</v>
      </c>
      <c r="F450">
        <f t="shared" ca="1" si="123"/>
        <v>4</v>
      </c>
      <c r="G450" t="str">
        <f ca="1">_xll.XLOOKUP(F450,$AA$8:$AA$12,$AB$8:$AB$12)</f>
        <v>Techical</v>
      </c>
      <c r="H450">
        <f t="shared" ca="1" si="135"/>
        <v>0</v>
      </c>
      <c r="I450">
        <f t="shared" ca="1" si="118"/>
        <v>2</v>
      </c>
      <c r="J450">
        <f t="shared" ca="1" si="124"/>
        <v>31586</v>
      </c>
      <c r="K450">
        <f t="shared" ca="1" si="125"/>
        <v>4</v>
      </c>
      <c r="L450" t="str">
        <f ca="1">_xll.XLOOKUP(K450,$AC$8:$AC$17,$AD$8:$AD$17)</f>
        <v>Spintex</v>
      </c>
      <c r="M450">
        <f t="shared" ca="1" si="128"/>
        <v>94758</v>
      </c>
      <c r="N450" s="7">
        <f t="shared" ca="1" si="126"/>
        <v>71795.074728495019</v>
      </c>
      <c r="O450" s="7">
        <f t="shared" ca="1" si="129"/>
        <v>33336.443308853624</v>
      </c>
      <c r="P450">
        <f t="shared" ca="1" si="127"/>
        <v>8500</v>
      </c>
      <c r="Q450" s="7">
        <f t="shared" ca="1" si="130"/>
        <v>43510.902972710821</v>
      </c>
      <c r="R450">
        <f t="shared" ca="1" si="131"/>
        <v>43223.557198295399</v>
      </c>
      <c r="S450" s="7">
        <f t="shared" ca="1" si="132"/>
        <v>171318.00050714903</v>
      </c>
      <c r="T450" s="7">
        <f t="shared" ca="1" si="133"/>
        <v>123805.97770120585</v>
      </c>
      <c r="U450" s="7">
        <f t="shared" ca="1" si="134"/>
        <v>47512.022805943183</v>
      </c>
      <c r="X450" s="1"/>
      <c r="Y450" s="2"/>
      <c r="Z450" s="2"/>
      <c r="AA450" s="2"/>
      <c r="AB450" s="2"/>
      <c r="AC450" s="2"/>
      <c r="AD450" s="2"/>
      <c r="AE450" s="2">
        <f ca="1">IF(Table2[[#This Row],[Gender]]="Male",1,0)</f>
        <v>0</v>
      </c>
      <c r="AF450" s="2">
        <f ca="1">IF(Table2[[#This Row],[Gender]]="Female",1,0)</f>
        <v>1</v>
      </c>
      <c r="AG450" s="2"/>
      <c r="AH450" s="2"/>
      <c r="AI450" s="3"/>
      <c r="AK450" s="1">
        <f ca="1">IF(Table2[[#This Row],[Field of Work]]="Teaching",1,0)</f>
        <v>0</v>
      </c>
      <c r="AL450" s="2">
        <f ca="1">IF(Table2[[#This Row],[Field of Work]]="Agriculture",1,0)</f>
        <v>1</v>
      </c>
      <c r="AM450" s="2">
        <f ca="1">IF(Table2[[#This Row],[Field of Work]]="IT",1,0)</f>
        <v>0</v>
      </c>
      <c r="AN450" s="2">
        <f ca="1">IF(Table2[[#This Row],[Field of Work]]="Construction",1,0)</f>
        <v>0</v>
      </c>
      <c r="AO450" s="2">
        <f ca="1">IF(Table2[[#This Row],[Field of Work]]="Health",1,0)</f>
        <v>0</v>
      </c>
      <c r="AP450" s="2">
        <f ca="1">IF(Table2[[#This Row],[Field of Work]]="General work",1,0)</f>
        <v>0</v>
      </c>
      <c r="AQ450" s="2"/>
      <c r="AR450" s="2"/>
      <c r="AS450" s="2"/>
      <c r="AT450" s="2"/>
      <c r="AU450" s="2"/>
      <c r="AV450" s="3"/>
      <c r="AW450" s="10">
        <f ca="1">IF(Table2[[#This Row],[Residence]]="East Legon",1,0)</f>
        <v>0</v>
      </c>
      <c r="AX450" s="8">
        <f ca="1">IF(Table2[[#This Row],[Residence]]="Trasaco",1,0)</f>
        <v>0</v>
      </c>
      <c r="AY450" s="2">
        <f ca="1">IF(Table2[[#This Row],[Residence]]="North Legon",1,0)</f>
        <v>0</v>
      </c>
      <c r="AZ450" s="2">
        <f ca="1">IF(Table2[[#This Row],[Residence]]="Tema",1,0)</f>
        <v>0</v>
      </c>
      <c r="BA450" s="2">
        <f ca="1">IF(Table2[[#This Row],[Residence]]="Spintex",1,0)</f>
        <v>1</v>
      </c>
      <c r="BB450" s="2">
        <f ca="1">IF(Table2[[#This Row],[Residence]]="Airport Hills",1,0)</f>
        <v>0</v>
      </c>
      <c r="BC450" s="2">
        <f ca="1">IF(Table2[[#This Row],[Residence]]="Oyarifa",1,0)</f>
        <v>0</v>
      </c>
      <c r="BD450" s="2">
        <f ca="1">IF(Table2[[#This Row],[Residence]]="Prampram",1,0)</f>
        <v>0</v>
      </c>
      <c r="BE450" s="2">
        <f ca="1">IF(Table2[[#This Row],[Residence]]="Tse-Addo",1,0)</f>
        <v>0</v>
      </c>
      <c r="BF450" s="2">
        <f ca="1">IF(Table2[[#This Row],[Residence]]="Osu",1,0)</f>
        <v>0</v>
      </c>
      <c r="BG450" s="2"/>
      <c r="BH450" s="2"/>
      <c r="BI450" s="2"/>
      <c r="BJ450" s="2"/>
      <c r="BK450" s="2"/>
      <c r="BL450" s="2"/>
      <c r="BM450" s="2"/>
      <c r="BN450" s="2"/>
      <c r="BO450" s="2"/>
      <c r="BP450" s="3"/>
      <c r="BR450" s="20">
        <f ca="1">Table2[[#This Row],[Cars Value]]/Table2[[#This Row],[Cars]]</f>
        <v>16668.221654426812</v>
      </c>
      <c r="BS450" s="3"/>
      <c r="BT450" s="1">
        <f ca="1">IF(Table2[[#This Row],[Value of Debts]]&gt;$BU$6,1,0)</f>
        <v>1</v>
      </c>
      <c r="BU450" s="2"/>
      <c r="BV450" s="2"/>
      <c r="BW450" s="3"/>
    </row>
    <row r="451" spans="1:75" x14ac:dyDescent="0.25">
      <c r="A451">
        <f t="shared" ca="1" si="119"/>
        <v>1</v>
      </c>
      <c r="B451" t="str">
        <f t="shared" ca="1" si="120"/>
        <v>Male</v>
      </c>
      <c r="C451">
        <f t="shared" ca="1" si="121"/>
        <v>27</v>
      </c>
      <c r="D451">
        <f t="shared" ca="1" si="122"/>
        <v>1</v>
      </c>
      <c r="E451" t="str">
        <f ca="1">_xll.XLOOKUP(D451,$Y$8:$Y$13,$Z$8:$Z$13)</f>
        <v>Health</v>
      </c>
      <c r="F451">
        <f t="shared" ca="1" si="123"/>
        <v>5</v>
      </c>
      <c r="G451" t="str">
        <f ca="1">_xll.XLOOKUP(F451,$AA$8:$AA$12,$AB$8:$AB$12)</f>
        <v>Other</v>
      </c>
      <c r="H451">
        <f t="shared" ca="1" si="135"/>
        <v>3</v>
      </c>
      <c r="I451">
        <f t="shared" ca="1" si="118"/>
        <v>4</v>
      </c>
      <c r="J451">
        <f t="shared" ca="1" si="124"/>
        <v>44187</v>
      </c>
      <c r="K451">
        <f t="shared" ca="1" si="125"/>
        <v>3</v>
      </c>
      <c r="L451" t="str">
        <f ca="1">_xll.XLOOKUP(K451,$AC$8:$AC$17,$AD$8:$AD$17)</f>
        <v>North Legon</v>
      </c>
      <c r="M451">
        <f t="shared" ca="1" si="128"/>
        <v>220935</v>
      </c>
      <c r="N451" s="7">
        <f t="shared" ca="1" si="126"/>
        <v>109473.19453768713</v>
      </c>
      <c r="O451" s="7">
        <f t="shared" ca="1" si="129"/>
        <v>94974.50648805534</v>
      </c>
      <c r="P451">
        <f t="shared" ca="1" si="127"/>
        <v>13268</v>
      </c>
      <c r="Q451" s="7">
        <f t="shared" ca="1" si="130"/>
        <v>9560.1385978950057</v>
      </c>
      <c r="R451">
        <f t="shared" ca="1" si="131"/>
        <v>51607.751619006216</v>
      </c>
      <c r="S451" s="7">
        <f t="shared" ca="1" si="132"/>
        <v>367517.25810706156</v>
      </c>
      <c r="T451" s="7">
        <f t="shared" ca="1" si="133"/>
        <v>132301.33313558213</v>
      </c>
      <c r="U451" s="7">
        <f t="shared" ca="1" si="134"/>
        <v>235215.92497147943</v>
      </c>
      <c r="X451" s="1"/>
      <c r="Y451" s="2"/>
      <c r="Z451" s="2"/>
      <c r="AA451" s="2"/>
      <c r="AB451" s="2"/>
      <c r="AC451" s="2"/>
      <c r="AD451" s="2"/>
      <c r="AE451" s="2">
        <f ca="1">IF(Table2[[#This Row],[Gender]]="Male",1,0)</f>
        <v>1</v>
      </c>
      <c r="AF451" s="2">
        <f ca="1">IF(Table2[[#This Row],[Gender]]="Female",1,0)</f>
        <v>0</v>
      </c>
      <c r="AG451" s="2"/>
      <c r="AH451" s="2"/>
      <c r="AI451" s="3"/>
      <c r="AK451" s="1">
        <f ca="1">IF(Table2[[#This Row],[Field of Work]]="Teaching",1,0)</f>
        <v>0</v>
      </c>
      <c r="AL451" s="2">
        <f ca="1">IF(Table2[[#This Row],[Field of Work]]="Agriculture",1,0)</f>
        <v>0</v>
      </c>
      <c r="AM451" s="2">
        <f ca="1">IF(Table2[[#This Row],[Field of Work]]="IT",1,0)</f>
        <v>0</v>
      </c>
      <c r="AN451" s="2">
        <f ca="1">IF(Table2[[#This Row],[Field of Work]]="Construction",1,0)</f>
        <v>0</v>
      </c>
      <c r="AO451" s="2">
        <f ca="1">IF(Table2[[#This Row],[Field of Work]]="Health",1,0)</f>
        <v>1</v>
      </c>
      <c r="AP451" s="2">
        <f ca="1">IF(Table2[[#This Row],[Field of Work]]="General work",1,0)</f>
        <v>0</v>
      </c>
      <c r="AQ451" s="2"/>
      <c r="AR451" s="2"/>
      <c r="AS451" s="2"/>
      <c r="AT451" s="2"/>
      <c r="AU451" s="2"/>
      <c r="AV451" s="3"/>
      <c r="AW451" s="10">
        <f ca="1">IF(Table2[[#This Row],[Residence]]="East Legon",1,0)</f>
        <v>0</v>
      </c>
      <c r="AX451" s="8">
        <f ca="1">IF(Table2[[#This Row],[Residence]]="Trasaco",1,0)</f>
        <v>0</v>
      </c>
      <c r="AY451" s="2">
        <f ca="1">IF(Table2[[#This Row],[Residence]]="North Legon",1,0)</f>
        <v>1</v>
      </c>
      <c r="AZ451" s="2">
        <f ca="1">IF(Table2[[#This Row],[Residence]]="Tema",1,0)</f>
        <v>0</v>
      </c>
      <c r="BA451" s="2">
        <f ca="1">IF(Table2[[#This Row],[Residence]]="Spintex",1,0)</f>
        <v>0</v>
      </c>
      <c r="BB451" s="2">
        <f ca="1">IF(Table2[[#This Row],[Residence]]="Airport Hills",1,0)</f>
        <v>0</v>
      </c>
      <c r="BC451" s="2">
        <f ca="1">IF(Table2[[#This Row],[Residence]]="Oyarifa",1,0)</f>
        <v>0</v>
      </c>
      <c r="BD451" s="2">
        <f ca="1">IF(Table2[[#This Row],[Residence]]="Prampram",1,0)</f>
        <v>0</v>
      </c>
      <c r="BE451" s="2">
        <f ca="1">IF(Table2[[#This Row],[Residence]]="Tse-Addo",1,0)</f>
        <v>0</v>
      </c>
      <c r="BF451" s="2">
        <f ca="1">IF(Table2[[#This Row],[Residence]]="Osu",1,0)</f>
        <v>0</v>
      </c>
      <c r="BG451" s="2"/>
      <c r="BH451" s="2"/>
      <c r="BI451" s="2"/>
      <c r="BJ451" s="2"/>
      <c r="BK451" s="2"/>
      <c r="BL451" s="2"/>
      <c r="BM451" s="2"/>
      <c r="BN451" s="2"/>
      <c r="BO451" s="2"/>
      <c r="BP451" s="3"/>
      <c r="BR451" s="20">
        <f ca="1">Table2[[#This Row],[Cars Value]]/Table2[[#This Row],[Cars]]</f>
        <v>23743.626622013835</v>
      </c>
      <c r="BS451" s="3"/>
      <c r="BT451" s="1">
        <f ca="1">IF(Table2[[#This Row],[Value of Debts]]&gt;$BU$6,1,0)</f>
        <v>1</v>
      </c>
      <c r="BU451" s="2"/>
      <c r="BV451" s="2"/>
      <c r="BW451" s="3"/>
    </row>
    <row r="452" spans="1:75" x14ac:dyDescent="0.25">
      <c r="A452">
        <f t="shared" ca="1" si="119"/>
        <v>2</v>
      </c>
      <c r="B452" t="str">
        <f t="shared" ca="1" si="120"/>
        <v>Female</v>
      </c>
      <c r="C452">
        <f t="shared" ca="1" si="121"/>
        <v>49</v>
      </c>
      <c r="D452">
        <f t="shared" ca="1" si="122"/>
        <v>6</v>
      </c>
      <c r="E452" t="str">
        <f ca="1">_xll.XLOOKUP(D452,$Y$8:$Y$13,$Z$8:$Z$13)</f>
        <v>Agriculture</v>
      </c>
      <c r="F452">
        <f t="shared" ca="1" si="123"/>
        <v>1</v>
      </c>
      <c r="G452" t="str">
        <f ca="1">_xll.XLOOKUP(F452,$AA$8:$AA$12,$AB$8:$AB$12)</f>
        <v>Highschool</v>
      </c>
      <c r="H452">
        <f t="shared" ca="1" si="135"/>
        <v>0</v>
      </c>
      <c r="I452">
        <f t="shared" ca="1" si="118"/>
        <v>2</v>
      </c>
      <c r="J452">
        <f t="shared" ca="1" si="124"/>
        <v>62876</v>
      </c>
      <c r="K452">
        <f t="shared" ca="1" si="125"/>
        <v>2</v>
      </c>
      <c r="L452" t="str">
        <f ca="1">_xll.XLOOKUP(K452,$AC$8:$AC$17,$AD$8:$AD$17)</f>
        <v>Trasaco</v>
      </c>
      <c r="M452">
        <f t="shared" ca="1" si="128"/>
        <v>188628</v>
      </c>
      <c r="N452" s="7">
        <f t="shared" ca="1" si="126"/>
        <v>72290.589004835492</v>
      </c>
      <c r="O452" s="7">
        <f t="shared" ca="1" si="129"/>
        <v>68547.227366356427</v>
      </c>
      <c r="P452">
        <f t="shared" ca="1" si="127"/>
        <v>26882</v>
      </c>
      <c r="Q452" s="7">
        <f t="shared" ca="1" si="130"/>
        <v>33528.640374249211</v>
      </c>
      <c r="R452">
        <f t="shared" ca="1" si="131"/>
        <v>87178.234198557795</v>
      </c>
      <c r="S452" s="7">
        <f t="shared" ca="1" si="132"/>
        <v>344353.46156491421</v>
      </c>
      <c r="T452" s="7">
        <f t="shared" ca="1" si="133"/>
        <v>132701.22937908472</v>
      </c>
      <c r="U452" s="7">
        <f t="shared" ca="1" si="134"/>
        <v>211652.23218582949</v>
      </c>
      <c r="X452" s="1"/>
      <c r="Y452" s="2"/>
      <c r="Z452" s="2"/>
      <c r="AA452" s="2"/>
      <c r="AB452" s="2"/>
      <c r="AC452" s="2"/>
      <c r="AD452" s="2"/>
      <c r="AE452" s="2">
        <f ca="1">IF(Table2[[#This Row],[Gender]]="Male",1,0)</f>
        <v>0</v>
      </c>
      <c r="AF452" s="2">
        <f ca="1">IF(Table2[[#This Row],[Gender]]="Female",1,0)</f>
        <v>1</v>
      </c>
      <c r="AG452" s="2"/>
      <c r="AH452" s="2"/>
      <c r="AI452" s="3"/>
      <c r="AK452" s="1">
        <f ca="1">IF(Table2[[#This Row],[Field of Work]]="Teaching",1,0)</f>
        <v>0</v>
      </c>
      <c r="AL452" s="2">
        <f ca="1">IF(Table2[[#This Row],[Field of Work]]="Agriculture",1,0)</f>
        <v>1</v>
      </c>
      <c r="AM452" s="2">
        <f ca="1">IF(Table2[[#This Row],[Field of Work]]="IT",1,0)</f>
        <v>0</v>
      </c>
      <c r="AN452" s="2">
        <f ca="1">IF(Table2[[#This Row],[Field of Work]]="Construction",1,0)</f>
        <v>0</v>
      </c>
      <c r="AO452" s="2">
        <f ca="1">IF(Table2[[#This Row],[Field of Work]]="Health",1,0)</f>
        <v>0</v>
      </c>
      <c r="AP452" s="2">
        <f ca="1">IF(Table2[[#This Row],[Field of Work]]="General work",1,0)</f>
        <v>0</v>
      </c>
      <c r="AQ452" s="2"/>
      <c r="AR452" s="2"/>
      <c r="AS452" s="2"/>
      <c r="AT452" s="2"/>
      <c r="AU452" s="2"/>
      <c r="AV452" s="3"/>
      <c r="AW452" s="10">
        <f ca="1">IF(Table2[[#This Row],[Residence]]="East Legon",1,0)</f>
        <v>0</v>
      </c>
      <c r="AX452" s="8">
        <f ca="1">IF(Table2[[#This Row],[Residence]]="Trasaco",1,0)</f>
        <v>1</v>
      </c>
      <c r="AY452" s="2">
        <f ca="1">IF(Table2[[#This Row],[Residence]]="North Legon",1,0)</f>
        <v>0</v>
      </c>
      <c r="AZ452" s="2">
        <f ca="1">IF(Table2[[#This Row],[Residence]]="Tema",1,0)</f>
        <v>0</v>
      </c>
      <c r="BA452" s="2">
        <f ca="1">IF(Table2[[#This Row],[Residence]]="Spintex",1,0)</f>
        <v>0</v>
      </c>
      <c r="BB452" s="2">
        <f ca="1">IF(Table2[[#This Row],[Residence]]="Airport Hills",1,0)</f>
        <v>0</v>
      </c>
      <c r="BC452" s="2">
        <f ca="1">IF(Table2[[#This Row],[Residence]]="Oyarifa",1,0)</f>
        <v>0</v>
      </c>
      <c r="BD452" s="2">
        <f ca="1">IF(Table2[[#This Row],[Residence]]="Prampram",1,0)</f>
        <v>0</v>
      </c>
      <c r="BE452" s="2">
        <f ca="1">IF(Table2[[#This Row],[Residence]]="Tse-Addo",1,0)</f>
        <v>0</v>
      </c>
      <c r="BF452" s="2">
        <f ca="1">IF(Table2[[#This Row],[Residence]]="Osu",1,0)</f>
        <v>0</v>
      </c>
      <c r="BG452" s="2"/>
      <c r="BH452" s="2"/>
      <c r="BI452" s="2"/>
      <c r="BJ452" s="2"/>
      <c r="BK452" s="2"/>
      <c r="BL452" s="2"/>
      <c r="BM452" s="2"/>
      <c r="BN452" s="2"/>
      <c r="BO452" s="2"/>
      <c r="BP452" s="3"/>
      <c r="BR452" s="20">
        <f ca="1">Table2[[#This Row],[Cars Value]]/Table2[[#This Row],[Cars]]</f>
        <v>34273.613683178213</v>
      </c>
      <c r="BS452" s="3"/>
      <c r="BT452" s="1">
        <f ca="1">IF(Table2[[#This Row],[Value of Debts]]&gt;$BU$6,1,0)</f>
        <v>1</v>
      </c>
      <c r="BU452" s="2"/>
      <c r="BV452" s="2"/>
      <c r="BW452" s="3"/>
    </row>
    <row r="453" spans="1:75" x14ac:dyDescent="0.25">
      <c r="A453">
        <f t="shared" ca="1" si="119"/>
        <v>1</v>
      </c>
      <c r="B453" t="str">
        <f t="shared" ca="1" si="120"/>
        <v>Male</v>
      </c>
      <c r="C453">
        <f t="shared" ca="1" si="121"/>
        <v>44</v>
      </c>
      <c r="D453">
        <f t="shared" ca="1" si="122"/>
        <v>1</v>
      </c>
      <c r="E453" t="str">
        <f ca="1">_xll.XLOOKUP(D453,$Y$8:$Y$13,$Z$8:$Z$13)</f>
        <v>Health</v>
      </c>
      <c r="F453">
        <f t="shared" ca="1" si="123"/>
        <v>4</v>
      </c>
      <c r="G453" t="str">
        <f ca="1">_xll.XLOOKUP(F453,$AA$8:$AA$12,$AB$8:$AB$12)</f>
        <v>Techical</v>
      </c>
      <c r="H453">
        <f t="shared" ca="1" si="135"/>
        <v>2</v>
      </c>
      <c r="I453">
        <f t="shared" ca="1" si="118"/>
        <v>1</v>
      </c>
      <c r="J453">
        <f t="shared" ca="1" si="124"/>
        <v>56964</v>
      </c>
      <c r="K453">
        <f t="shared" ca="1" si="125"/>
        <v>7</v>
      </c>
      <c r="L453" t="str">
        <f ca="1">_xll.XLOOKUP(K453,$AC$8:$AC$17,$AD$8:$AD$17)</f>
        <v>Tema</v>
      </c>
      <c r="M453">
        <f t="shared" ca="1" si="128"/>
        <v>227856</v>
      </c>
      <c r="N453" s="7">
        <f t="shared" ca="1" si="126"/>
        <v>80815.237908014853</v>
      </c>
      <c r="O453" s="7">
        <f t="shared" ca="1" si="129"/>
        <v>17688.402102703971</v>
      </c>
      <c r="P453">
        <f t="shared" ca="1" si="127"/>
        <v>7581</v>
      </c>
      <c r="Q453" s="7">
        <f t="shared" ca="1" si="130"/>
        <v>55296.150143556137</v>
      </c>
      <c r="R453">
        <f t="shared" ca="1" si="131"/>
        <v>75535.518096932166</v>
      </c>
      <c r="S453" s="7">
        <f t="shared" ca="1" si="132"/>
        <v>321079.92019963614</v>
      </c>
      <c r="T453" s="7">
        <f t="shared" ca="1" si="133"/>
        <v>143692.38805157098</v>
      </c>
      <c r="U453" s="7">
        <f t="shared" ca="1" si="134"/>
        <v>177387.53214806516</v>
      </c>
      <c r="X453" s="1"/>
      <c r="Y453" s="2"/>
      <c r="Z453" s="2"/>
      <c r="AA453" s="2"/>
      <c r="AB453" s="2"/>
      <c r="AC453" s="2"/>
      <c r="AD453" s="2"/>
      <c r="AE453" s="2">
        <f ca="1">IF(Table2[[#This Row],[Gender]]="Male",1,0)</f>
        <v>1</v>
      </c>
      <c r="AF453" s="2">
        <f ca="1">IF(Table2[[#This Row],[Gender]]="Female",1,0)</f>
        <v>0</v>
      </c>
      <c r="AG453" s="2"/>
      <c r="AH453" s="2"/>
      <c r="AI453" s="3"/>
      <c r="AK453" s="1">
        <f ca="1">IF(Table2[[#This Row],[Field of Work]]="Teaching",1,0)</f>
        <v>0</v>
      </c>
      <c r="AL453" s="2">
        <f ca="1">IF(Table2[[#This Row],[Field of Work]]="Agriculture",1,0)</f>
        <v>0</v>
      </c>
      <c r="AM453" s="2">
        <f ca="1">IF(Table2[[#This Row],[Field of Work]]="IT",1,0)</f>
        <v>0</v>
      </c>
      <c r="AN453" s="2">
        <f ca="1">IF(Table2[[#This Row],[Field of Work]]="Construction",1,0)</f>
        <v>0</v>
      </c>
      <c r="AO453" s="2">
        <f ca="1">IF(Table2[[#This Row],[Field of Work]]="Health",1,0)</f>
        <v>1</v>
      </c>
      <c r="AP453" s="2">
        <f ca="1">IF(Table2[[#This Row],[Field of Work]]="General work",1,0)</f>
        <v>0</v>
      </c>
      <c r="AQ453" s="2"/>
      <c r="AR453" s="2"/>
      <c r="AS453" s="2"/>
      <c r="AT453" s="2"/>
      <c r="AU453" s="2"/>
      <c r="AV453" s="3"/>
      <c r="AW453" s="10">
        <f ca="1">IF(Table2[[#This Row],[Residence]]="East Legon",1,0)</f>
        <v>0</v>
      </c>
      <c r="AX453" s="8">
        <f ca="1">IF(Table2[[#This Row],[Residence]]="Trasaco",1,0)</f>
        <v>0</v>
      </c>
      <c r="AY453" s="2">
        <f ca="1">IF(Table2[[#This Row],[Residence]]="North Legon",1,0)</f>
        <v>0</v>
      </c>
      <c r="AZ453" s="2">
        <f ca="1">IF(Table2[[#This Row],[Residence]]="Tema",1,0)</f>
        <v>1</v>
      </c>
      <c r="BA453" s="2">
        <f ca="1">IF(Table2[[#This Row],[Residence]]="Spintex",1,0)</f>
        <v>0</v>
      </c>
      <c r="BB453" s="2">
        <f ca="1">IF(Table2[[#This Row],[Residence]]="Airport Hills",1,0)</f>
        <v>0</v>
      </c>
      <c r="BC453" s="2">
        <f ca="1">IF(Table2[[#This Row],[Residence]]="Oyarifa",1,0)</f>
        <v>0</v>
      </c>
      <c r="BD453" s="2">
        <f ca="1">IF(Table2[[#This Row],[Residence]]="Prampram",1,0)</f>
        <v>0</v>
      </c>
      <c r="BE453" s="2">
        <f ca="1">IF(Table2[[#This Row],[Residence]]="Tse-Addo",1,0)</f>
        <v>0</v>
      </c>
      <c r="BF453" s="2">
        <f ca="1">IF(Table2[[#This Row],[Residence]]="Osu",1,0)</f>
        <v>0</v>
      </c>
      <c r="BG453" s="2"/>
      <c r="BH453" s="2"/>
      <c r="BI453" s="2"/>
      <c r="BJ453" s="2"/>
      <c r="BK453" s="2"/>
      <c r="BL453" s="2"/>
      <c r="BM453" s="2"/>
      <c r="BN453" s="2"/>
      <c r="BO453" s="2"/>
      <c r="BP453" s="3"/>
      <c r="BR453" s="20">
        <f ca="1">Table2[[#This Row],[Cars Value]]/Table2[[#This Row],[Cars]]</f>
        <v>17688.402102703971</v>
      </c>
      <c r="BS453" s="3"/>
      <c r="BT453" s="1">
        <f ca="1">IF(Table2[[#This Row],[Value of Debts]]&gt;$BU$6,1,0)</f>
        <v>1</v>
      </c>
      <c r="BU453" s="2"/>
      <c r="BV453" s="2"/>
      <c r="BW453" s="3"/>
    </row>
    <row r="454" spans="1:75" x14ac:dyDescent="0.25">
      <c r="A454">
        <f t="shared" ca="1" si="119"/>
        <v>1</v>
      </c>
      <c r="B454" t="str">
        <f t="shared" ca="1" si="120"/>
        <v>Male</v>
      </c>
      <c r="C454">
        <f t="shared" ca="1" si="121"/>
        <v>35</v>
      </c>
      <c r="D454">
        <f t="shared" ca="1" si="122"/>
        <v>2</v>
      </c>
      <c r="E454" t="str">
        <f ca="1">_xll.XLOOKUP(D454,$Y$8:$Y$13,$Z$8:$Z$13)</f>
        <v>Construction</v>
      </c>
      <c r="F454">
        <f t="shared" ca="1" si="123"/>
        <v>1</v>
      </c>
      <c r="G454" t="str">
        <f ca="1">_xll.XLOOKUP(F454,$AA$8:$AA$12,$AB$8:$AB$12)</f>
        <v>Highschool</v>
      </c>
      <c r="H454">
        <f t="shared" ca="1" si="135"/>
        <v>0</v>
      </c>
      <c r="I454">
        <f t="shared" ca="1" si="118"/>
        <v>2</v>
      </c>
      <c r="J454">
        <f t="shared" ca="1" si="124"/>
        <v>29651</v>
      </c>
      <c r="K454">
        <f t="shared" ca="1" si="125"/>
        <v>3</v>
      </c>
      <c r="L454" t="str">
        <f ca="1">_xll.XLOOKUP(K454,$AC$8:$AC$17,$AD$8:$AD$17)</f>
        <v>North Legon</v>
      </c>
      <c r="M454">
        <f t="shared" ca="1" si="128"/>
        <v>88953</v>
      </c>
      <c r="N454" s="7">
        <f t="shared" ca="1" si="126"/>
        <v>55637.898484376114</v>
      </c>
      <c r="O454" s="7">
        <f t="shared" ca="1" si="129"/>
        <v>4193.4095551281534</v>
      </c>
      <c r="P454">
        <f t="shared" ca="1" si="127"/>
        <v>366</v>
      </c>
      <c r="Q454" s="7">
        <f t="shared" ca="1" si="130"/>
        <v>25915.564589673795</v>
      </c>
      <c r="R454">
        <f t="shared" ca="1" si="131"/>
        <v>404.44302131495647</v>
      </c>
      <c r="S454" s="7">
        <f t="shared" ca="1" si="132"/>
        <v>93550.852576443111</v>
      </c>
      <c r="T454" s="7">
        <f t="shared" ca="1" si="133"/>
        <v>81919.463074049912</v>
      </c>
      <c r="U454" s="7">
        <f t="shared" ca="1" si="134"/>
        <v>11631.389502393198</v>
      </c>
      <c r="X454" s="1"/>
      <c r="Y454" s="2"/>
      <c r="Z454" s="2"/>
      <c r="AA454" s="2"/>
      <c r="AB454" s="2"/>
      <c r="AC454" s="2"/>
      <c r="AD454" s="2"/>
      <c r="AE454" s="2">
        <f ca="1">IF(Table2[[#This Row],[Gender]]="Male",1,0)</f>
        <v>1</v>
      </c>
      <c r="AF454" s="2">
        <f ca="1">IF(Table2[[#This Row],[Gender]]="Female",1,0)</f>
        <v>0</v>
      </c>
      <c r="AG454" s="2"/>
      <c r="AH454" s="2"/>
      <c r="AI454" s="3"/>
      <c r="AK454" s="1">
        <f ca="1">IF(Table2[[#This Row],[Field of Work]]="Teaching",1,0)</f>
        <v>0</v>
      </c>
      <c r="AL454" s="2">
        <f ca="1">IF(Table2[[#This Row],[Field of Work]]="Agriculture",1,0)</f>
        <v>0</v>
      </c>
      <c r="AM454" s="2">
        <f ca="1">IF(Table2[[#This Row],[Field of Work]]="IT",1,0)</f>
        <v>0</v>
      </c>
      <c r="AN454" s="2">
        <f ca="1">IF(Table2[[#This Row],[Field of Work]]="Construction",1,0)</f>
        <v>1</v>
      </c>
      <c r="AO454" s="2">
        <f ca="1">IF(Table2[[#This Row],[Field of Work]]="Health",1,0)</f>
        <v>0</v>
      </c>
      <c r="AP454" s="2">
        <f ca="1">IF(Table2[[#This Row],[Field of Work]]="General work",1,0)</f>
        <v>0</v>
      </c>
      <c r="AQ454" s="2"/>
      <c r="AR454" s="2"/>
      <c r="AS454" s="2"/>
      <c r="AT454" s="2"/>
      <c r="AU454" s="2"/>
      <c r="AV454" s="3"/>
      <c r="AW454" s="10">
        <f ca="1">IF(Table2[[#This Row],[Residence]]="East Legon",1,0)</f>
        <v>0</v>
      </c>
      <c r="AX454" s="8">
        <f ca="1">IF(Table2[[#This Row],[Residence]]="Trasaco",1,0)</f>
        <v>0</v>
      </c>
      <c r="AY454" s="2">
        <f ca="1">IF(Table2[[#This Row],[Residence]]="North Legon",1,0)</f>
        <v>1</v>
      </c>
      <c r="AZ454" s="2">
        <f ca="1">IF(Table2[[#This Row],[Residence]]="Tema",1,0)</f>
        <v>0</v>
      </c>
      <c r="BA454" s="2">
        <f ca="1">IF(Table2[[#This Row],[Residence]]="Spintex",1,0)</f>
        <v>0</v>
      </c>
      <c r="BB454" s="2">
        <f ca="1">IF(Table2[[#This Row],[Residence]]="Airport Hills",1,0)</f>
        <v>0</v>
      </c>
      <c r="BC454" s="2">
        <f ca="1">IF(Table2[[#This Row],[Residence]]="Oyarifa",1,0)</f>
        <v>0</v>
      </c>
      <c r="BD454" s="2">
        <f ca="1">IF(Table2[[#This Row],[Residence]]="Prampram",1,0)</f>
        <v>0</v>
      </c>
      <c r="BE454" s="2">
        <f ca="1">IF(Table2[[#This Row],[Residence]]="Tse-Addo",1,0)</f>
        <v>0</v>
      </c>
      <c r="BF454" s="2">
        <f ca="1">IF(Table2[[#This Row],[Residence]]="Osu",1,0)</f>
        <v>0</v>
      </c>
      <c r="BG454" s="2"/>
      <c r="BH454" s="2"/>
      <c r="BI454" s="2"/>
      <c r="BJ454" s="2"/>
      <c r="BK454" s="2"/>
      <c r="BL454" s="2"/>
      <c r="BM454" s="2"/>
      <c r="BN454" s="2"/>
      <c r="BO454" s="2"/>
      <c r="BP454" s="3"/>
      <c r="BR454" s="20">
        <f ca="1">Table2[[#This Row],[Cars Value]]/Table2[[#This Row],[Cars]]</f>
        <v>2096.7047775640767</v>
      </c>
      <c r="BS454" s="3"/>
      <c r="BT454" s="1">
        <f ca="1">IF(Table2[[#This Row],[Value of Debts]]&gt;$BU$6,1,0)</f>
        <v>0</v>
      </c>
      <c r="BU454" s="2"/>
      <c r="BV454" s="2"/>
      <c r="BW454" s="3"/>
    </row>
    <row r="455" spans="1:75" x14ac:dyDescent="0.25">
      <c r="A455">
        <f t="shared" ca="1" si="119"/>
        <v>2</v>
      </c>
      <c r="B455" t="str">
        <f t="shared" ca="1" si="120"/>
        <v>Female</v>
      </c>
      <c r="C455">
        <f t="shared" ca="1" si="121"/>
        <v>44</v>
      </c>
      <c r="D455">
        <f t="shared" ca="1" si="122"/>
        <v>4</v>
      </c>
      <c r="E455" t="str">
        <f ca="1">_xll.XLOOKUP(D455,$Y$8:$Y$13,$Z$8:$Z$13)</f>
        <v>IT</v>
      </c>
      <c r="F455">
        <f t="shared" ca="1" si="123"/>
        <v>3</v>
      </c>
      <c r="G455" t="str">
        <f ca="1">_xll.XLOOKUP(F455,$AA$8:$AA$12,$AB$8:$AB$12)</f>
        <v>University</v>
      </c>
      <c r="H455">
        <f t="shared" ca="1" si="135"/>
        <v>0</v>
      </c>
      <c r="I455">
        <f t="shared" ref="I455:I503" ca="1" si="136">RANDBETWEEN(1,4)</f>
        <v>2</v>
      </c>
      <c r="J455">
        <f t="shared" ca="1" si="124"/>
        <v>41114</v>
      </c>
      <c r="K455">
        <f t="shared" ca="1" si="125"/>
        <v>3</v>
      </c>
      <c r="L455" t="str">
        <f ca="1">_xll.XLOOKUP(K455,$AC$8:$AC$17,$AD$8:$AD$17)</f>
        <v>North Legon</v>
      </c>
      <c r="M455">
        <f t="shared" ca="1" si="128"/>
        <v>164456</v>
      </c>
      <c r="N455" s="7">
        <f t="shared" ca="1" si="126"/>
        <v>83200.965217125762</v>
      </c>
      <c r="O455" s="7">
        <f t="shared" ca="1" si="129"/>
        <v>75495.939646782703</v>
      </c>
      <c r="P455">
        <f t="shared" ca="1" si="127"/>
        <v>56804</v>
      </c>
      <c r="Q455" s="7">
        <f t="shared" ca="1" si="130"/>
        <v>33261.033228276909</v>
      </c>
      <c r="R455">
        <f t="shared" ca="1" si="131"/>
        <v>22428.001056932095</v>
      </c>
      <c r="S455" s="7">
        <f t="shared" ca="1" si="132"/>
        <v>262379.94070371479</v>
      </c>
      <c r="T455" s="7">
        <f t="shared" ca="1" si="133"/>
        <v>173265.99844540269</v>
      </c>
      <c r="U455" s="7">
        <f t="shared" ca="1" si="134"/>
        <v>89113.942258312105</v>
      </c>
      <c r="X455" s="1"/>
      <c r="Y455" s="2"/>
      <c r="Z455" s="2"/>
      <c r="AA455" s="2"/>
      <c r="AB455" s="2"/>
      <c r="AC455" s="2"/>
      <c r="AD455" s="2"/>
      <c r="AE455" s="2">
        <f ca="1">IF(Table2[[#This Row],[Gender]]="Male",1,0)</f>
        <v>0</v>
      </c>
      <c r="AF455" s="2">
        <f ca="1">IF(Table2[[#This Row],[Gender]]="Female",1,0)</f>
        <v>1</v>
      </c>
      <c r="AG455" s="2"/>
      <c r="AH455" s="2"/>
      <c r="AI455" s="3"/>
      <c r="AK455" s="1">
        <f ca="1">IF(Table2[[#This Row],[Field of Work]]="Teaching",1,0)</f>
        <v>0</v>
      </c>
      <c r="AL455" s="2">
        <f ca="1">IF(Table2[[#This Row],[Field of Work]]="Agriculture",1,0)</f>
        <v>0</v>
      </c>
      <c r="AM455" s="2">
        <f ca="1">IF(Table2[[#This Row],[Field of Work]]="IT",1,0)</f>
        <v>1</v>
      </c>
      <c r="AN455" s="2">
        <f ca="1">IF(Table2[[#This Row],[Field of Work]]="Construction",1,0)</f>
        <v>0</v>
      </c>
      <c r="AO455" s="2">
        <f ca="1">IF(Table2[[#This Row],[Field of Work]]="Health",1,0)</f>
        <v>0</v>
      </c>
      <c r="AP455" s="2">
        <f ca="1">IF(Table2[[#This Row],[Field of Work]]="General work",1,0)</f>
        <v>0</v>
      </c>
      <c r="AQ455" s="2"/>
      <c r="AR455" s="2"/>
      <c r="AS455" s="2"/>
      <c r="AT455" s="2"/>
      <c r="AU455" s="2"/>
      <c r="AV455" s="3"/>
      <c r="AW455" s="10">
        <f ca="1">IF(Table2[[#This Row],[Residence]]="East Legon",1,0)</f>
        <v>0</v>
      </c>
      <c r="AX455" s="8">
        <f ca="1">IF(Table2[[#This Row],[Residence]]="Trasaco",1,0)</f>
        <v>0</v>
      </c>
      <c r="AY455" s="2">
        <f ca="1">IF(Table2[[#This Row],[Residence]]="North Legon",1,0)</f>
        <v>1</v>
      </c>
      <c r="AZ455" s="2">
        <f ca="1">IF(Table2[[#This Row],[Residence]]="Tema",1,0)</f>
        <v>0</v>
      </c>
      <c r="BA455" s="2">
        <f ca="1">IF(Table2[[#This Row],[Residence]]="Spintex",1,0)</f>
        <v>0</v>
      </c>
      <c r="BB455" s="2">
        <f ca="1">IF(Table2[[#This Row],[Residence]]="Airport Hills",1,0)</f>
        <v>0</v>
      </c>
      <c r="BC455" s="2">
        <f ca="1">IF(Table2[[#This Row],[Residence]]="Oyarifa",1,0)</f>
        <v>0</v>
      </c>
      <c r="BD455" s="2">
        <f ca="1">IF(Table2[[#This Row],[Residence]]="Prampram",1,0)</f>
        <v>0</v>
      </c>
      <c r="BE455" s="2">
        <f ca="1">IF(Table2[[#This Row],[Residence]]="Tse-Addo",1,0)</f>
        <v>0</v>
      </c>
      <c r="BF455" s="2">
        <f ca="1">IF(Table2[[#This Row],[Residence]]="Osu",1,0)</f>
        <v>0</v>
      </c>
      <c r="BG455" s="2"/>
      <c r="BH455" s="2"/>
      <c r="BI455" s="2"/>
      <c r="BJ455" s="2"/>
      <c r="BK455" s="2"/>
      <c r="BL455" s="2"/>
      <c r="BM455" s="2"/>
      <c r="BN455" s="2"/>
      <c r="BO455" s="2"/>
      <c r="BP455" s="3"/>
      <c r="BR455" s="20">
        <f ca="1">Table2[[#This Row],[Cars Value]]/Table2[[#This Row],[Cars]]</f>
        <v>37747.969823391351</v>
      </c>
      <c r="BS455" s="3"/>
      <c r="BT455" s="1">
        <f ca="1">IF(Table2[[#This Row],[Value of Debts]]&gt;$BU$6,1,0)</f>
        <v>1</v>
      </c>
      <c r="BU455" s="2"/>
      <c r="BV455" s="2"/>
      <c r="BW455" s="3"/>
    </row>
    <row r="456" spans="1:75" x14ac:dyDescent="0.25">
      <c r="A456">
        <f t="shared" ref="A456:A503" ca="1" si="137">RANDBETWEEN(1,2)</f>
        <v>2</v>
      </c>
      <c r="B456" t="str">
        <f t="shared" ref="B456:B503" ca="1" si="138">IF(A456=1, "Male","Female")</f>
        <v>Female</v>
      </c>
      <c r="C456">
        <f t="shared" ref="C456:C503" ca="1" si="139">RANDBETWEEN(25,50)</f>
        <v>33</v>
      </c>
      <c r="D456">
        <f t="shared" ref="D456:D503" ca="1" si="140">RANDBETWEEN(1,6)</f>
        <v>3</v>
      </c>
      <c r="E456" t="str">
        <f ca="1">_xll.XLOOKUP(D456,$Y$8:$Y$13,$Z$8:$Z$13)</f>
        <v>Teaching</v>
      </c>
      <c r="F456">
        <f t="shared" ref="F456:F503" ca="1" si="141">RANDBETWEEN(1,5)</f>
        <v>3</v>
      </c>
      <c r="G456" t="str">
        <f ca="1">_xll.XLOOKUP(F456,$AA$8:$AA$12,$AB$8:$AB$12)</f>
        <v>University</v>
      </c>
      <c r="H456">
        <f t="shared" ca="1" si="135"/>
        <v>1</v>
      </c>
      <c r="I456">
        <f t="shared" ca="1" si="136"/>
        <v>4</v>
      </c>
      <c r="J456">
        <f t="shared" ref="J456:J503" ca="1" si="142">RANDBETWEEN(25000,90000)</f>
        <v>65544</v>
      </c>
      <c r="K456">
        <f t="shared" ref="K456:K503" ca="1" si="143">RANDBETWEEN(1,10)</f>
        <v>10</v>
      </c>
      <c r="L456" t="str">
        <f ca="1">_xll.XLOOKUP(K456,$AC$8:$AC$17,$AD$8:$AD$17)</f>
        <v>Osu</v>
      </c>
      <c r="M456">
        <f t="shared" ca="1" si="128"/>
        <v>327720</v>
      </c>
      <c r="N456" s="7">
        <f t="shared" ref="N456:N503" ca="1" si="144">RAND()*M456</f>
        <v>179575.54234482785</v>
      </c>
      <c r="O456" s="7">
        <f t="shared" ca="1" si="129"/>
        <v>165630.86176998037</v>
      </c>
      <c r="P456">
        <f t="shared" ref="P456:P503" ca="1" si="145">RANDBETWEEN(0,O456)</f>
        <v>9223</v>
      </c>
      <c r="Q456" s="7">
        <f t="shared" ca="1" si="130"/>
        <v>117578.11786891766</v>
      </c>
      <c r="R456">
        <f t="shared" ca="1" si="131"/>
        <v>15533.619604281652</v>
      </c>
      <c r="S456" s="7">
        <f t="shared" ca="1" si="132"/>
        <v>508884.48137426208</v>
      </c>
      <c r="T456" s="7">
        <f t="shared" ca="1" si="133"/>
        <v>306376.66021374549</v>
      </c>
      <c r="U456" s="7">
        <f t="shared" ca="1" si="134"/>
        <v>202507.82116051659</v>
      </c>
      <c r="X456" s="1"/>
      <c r="Y456" s="2"/>
      <c r="Z456" s="2"/>
      <c r="AA456" s="2"/>
      <c r="AB456" s="2"/>
      <c r="AC456" s="2"/>
      <c r="AD456" s="2"/>
      <c r="AE456" s="2">
        <f ca="1">IF(Table2[[#This Row],[Gender]]="Male",1,0)</f>
        <v>0</v>
      </c>
      <c r="AF456" s="2">
        <f ca="1">IF(Table2[[#This Row],[Gender]]="Female",1,0)</f>
        <v>1</v>
      </c>
      <c r="AG456" s="2"/>
      <c r="AH456" s="2"/>
      <c r="AI456" s="3"/>
      <c r="AK456" s="1">
        <f ca="1">IF(Table2[[#This Row],[Field of Work]]="Teaching",1,0)</f>
        <v>1</v>
      </c>
      <c r="AL456" s="2">
        <f ca="1">IF(Table2[[#This Row],[Field of Work]]="Agriculture",1,0)</f>
        <v>0</v>
      </c>
      <c r="AM456" s="2">
        <f ca="1">IF(Table2[[#This Row],[Field of Work]]="IT",1,0)</f>
        <v>0</v>
      </c>
      <c r="AN456" s="2">
        <f ca="1">IF(Table2[[#This Row],[Field of Work]]="Construction",1,0)</f>
        <v>0</v>
      </c>
      <c r="AO456" s="2">
        <f ca="1">IF(Table2[[#This Row],[Field of Work]]="Health",1,0)</f>
        <v>0</v>
      </c>
      <c r="AP456" s="2">
        <f ca="1">IF(Table2[[#This Row],[Field of Work]]="General work",1,0)</f>
        <v>0</v>
      </c>
      <c r="AQ456" s="2"/>
      <c r="AR456" s="2"/>
      <c r="AS456" s="2"/>
      <c r="AT456" s="2"/>
      <c r="AU456" s="2"/>
      <c r="AV456" s="3"/>
      <c r="AW456" s="10">
        <f ca="1">IF(Table2[[#This Row],[Residence]]="East Legon",1,0)</f>
        <v>0</v>
      </c>
      <c r="AX456" s="8">
        <f ca="1">IF(Table2[[#This Row],[Residence]]="Trasaco",1,0)</f>
        <v>0</v>
      </c>
      <c r="AY456" s="2">
        <f ca="1">IF(Table2[[#This Row],[Residence]]="North Legon",1,0)</f>
        <v>0</v>
      </c>
      <c r="AZ456" s="2">
        <f ca="1">IF(Table2[[#This Row],[Residence]]="Tema",1,0)</f>
        <v>0</v>
      </c>
      <c r="BA456" s="2">
        <f ca="1">IF(Table2[[#This Row],[Residence]]="Spintex",1,0)</f>
        <v>0</v>
      </c>
      <c r="BB456" s="2">
        <f ca="1">IF(Table2[[#This Row],[Residence]]="Airport Hills",1,0)</f>
        <v>0</v>
      </c>
      <c r="BC456" s="2">
        <f ca="1">IF(Table2[[#This Row],[Residence]]="Oyarifa",1,0)</f>
        <v>0</v>
      </c>
      <c r="BD456" s="2">
        <f ca="1">IF(Table2[[#This Row],[Residence]]="Prampram",1,0)</f>
        <v>0</v>
      </c>
      <c r="BE456" s="2">
        <f ca="1">IF(Table2[[#This Row],[Residence]]="Tse-Addo",1,0)</f>
        <v>0</v>
      </c>
      <c r="BF456" s="2">
        <f ca="1">IF(Table2[[#This Row],[Residence]]="Osu",1,0)</f>
        <v>1</v>
      </c>
      <c r="BG456" s="2"/>
      <c r="BH456" s="2"/>
      <c r="BI456" s="2"/>
      <c r="BJ456" s="2"/>
      <c r="BK456" s="2"/>
      <c r="BL456" s="2"/>
      <c r="BM456" s="2"/>
      <c r="BN456" s="2"/>
      <c r="BO456" s="2"/>
      <c r="BP456" s="3"/>
      <c r="BR456" s="20">
        <f ca="1">Table2[[#This Row],[Cars Value]]/Table2[[#This Row],[Cars]]</f>
        <v>41407.715442495093</v>
      </c>
      <c r="BS456" s="3"/>
      <c r="BT456" s="1">
        <f ca="1">IF(Table2[[#This Row],[Value of Debts]]&gt;$BU$6,1,0)</f>
        <v>1</v>
      </c>
      <c r="BU456" s="2"/>
      <c r="BV456" s="2"/>
      <c r="BW456" s="3"/>
    </row>
    <row r="457" spans="1:75" x14ac:dyDescent="0.25">
      <c r="A457">
        <f t="shared" ca="1" si="137"/>
        <v>1</v>
      </c>
      <c r="B457" t="str">
        <f t="shared" ca="1" si="138"/>
        <v>Male</v>
      </c>
      <c r="C457">
        <f t="shared" ca="1" si="139"/>
        <v>28</v>
      </c>
      <c r="D457">
        <f t="shared" ca="1" si="140"/>
        <v>2</v>
      </c>
      <c r="E457" t="str">
        <f ca="1">_xll.XLOOKUP(D457,$Y$8:$Y$13,$Z$8:$Z$13)</f>
        <v>Construction</v>
      </c>
      <c r="F457">
        <f t="shared" ca="1" si="141"/>
        <v>4</v>
      </c>
      <c r="G457" t="str">
        <f ca="1">_xll.XLOOKUP(F457,$AA$8:$AA$12,$AB$8:$AB$12)</f>
        <v>Techical</v>
      </c>
      <c r="H457">
        <f t="shared" ca="1" si="135"/>
        <v>4</v>
      </c>
      <c r="I457">
        <f t="shared" ca="1" si="136"/>
        <v>4</v>
      </c>
      <c r="J457">
        <f t="shared" ca="1" si="142"/>
        <v>59811</v>
      </c>
      <c r="K457">
        <f t="shared" ca="1" si="143"/>
        <v>4</v>
      </c>
      <c r="L457" t="str">
        <f ca="1">_xll.XLOOKUP(K457,$AC$8:$AC$17,$AD$8:$AD$17)</f>
        <v>Spintex</v>
      </c>
      <c r="M457">
        <f t="shared" ca="1" si="128"/>
        <v>358866</v>
      </c>
      <c r="N457" s="7">
        <f t="shared" ca="1" si="144"/>
        <v>79792.44055121245</v>
      </c>
      <c r="O457" s="7">
        <f t="shared" ca="1" si="129"/>
        <v>161570.58409899074</v>
      </c>
      <c r="P457">
        <f t="shared" ca="1" si="145"/>
        <v>13737</v>
      </c>
      <c r="Q457" s="7">
        <f t="shared" ca="1" si="130"/>
        <v>81932.292637264603</v>
      </c>
      <c r="R457">
        <f t="shared" ca="1" si="131"/>
        <v>48058.20503962029</v>
      </c>
      <c r="S457" s="7">
        <f t="shared" ca="1" si="132"/>
        <v>568494.78913861106</v>
      </c>
      <c r="T457" s="7">
        <f t="shared" ca="1" si="133"/>
        <v>175461.73318847705</v>
      </c>
      <c r="U457" s="7">
        <f t="shared" ca="1" si="134"/>
        <v>393033.055950134</v>
      </c>
      <c r="X457" s="1"/>
      <c r="Y457" s="2"/>
      <c r="Z457" s="2"/>
      <c r="AA457" s="2"/>
      <c r="AB457" s="2"/>
      <c r="AC457" s="2"/>
      <c r="AD457" s="2"/>
      <c r="AE457" s="2">
        <f ca="1">IF(Table2[[#This Row],[Gender]]="Male",1,0)</f>
        <v>1</v>
      </c>
      <c r="AF457" s="2">
        <f ca="1">IF(Table2[[#This Row],[Gender]]="Female",1,0)</f>
        <v>0</v>
      </c>
      <c r="AG457" s="2"/>
      <c r="AH457" s="2"/>
      <c r="AI457" s="3"/>
      <c r="AK457" s="1">
        <f ca="1">IF(Table2[[#This Row],[Field of Work]]="Teaching",1,0)</f>
        <v>0</v>
      </c>
      <c r="AL457" s="2">
        <f ca="1">IF(Table2[[#This Row],[Field of Work]]="Agriculture",1,0)</f>
        <v>0</v>
      </c>
      <c r="AM457" s="2">
        <f ca="1">IF(Table2[[#This Row],[Field of Work]]="IT",1,0)</f>
        <v>0</v>
      </c>
      <c r="AN457" s="2">
        <f ca="1">IF(Table2[[#This Row],[Field of Work]]="Construction",1,0)</f>
        <v>1</v>
      </c>
      <c r="AO457" s="2">
        <f ca="1">IF(Table2[[#This Row],[Field of Work]]="Health",1,0)</f>
        <v>0</v>
      </c>
      <c r="AP457" s="2">
        <f ca="1">IF(Table2[[#This Row],[Field of Work]]="General work",1,0)</f>
        <v>0</v>
      </c>
      <c r="AQ457" s="2"/>
      <c r="AR457" s="2"/>
      <c r="AS457" s="2"/>
      <c r="AT457" s="2"/>
      <c r="AU457" s="2"/>
      <c r="AV457" s="3"/>
      <c r="AW457" s="10">
        <f ca="1">IF(Table2[[#This Row],[Residence]]="East Legon",1,0)</f>
        <v>0</v>
      </c>
      <c r="AX457" s="8">
        <f ca="1">IF(Table2[[#This Row],[Residence]]="Trasaco",1,0)</f>
        <v>0</v>
      </c>
      <c r="AY457" s="2">
        <f ca="1">IF(Table2[[#This Row],[Residence]]="North Legon",1,0)</f>
        <v>0</v>
      </c>
      <c r="AZ457" s="2">
        <f ca="1">IF(Table2[[#This Row],[Residence]]="Tema",1,0)</f>
        <v>0</v>
      </c>
      <c r="BA457" s="2">
        <f ca="1">IF(Table2[[#This Row],[Residence]]="Spintex",1,0)</f>
        <v>1</v>
      </c>
      <c r="BB457" s="2">
        <f ca="1">IF(Table2[[#This Row],[Residence]]="Airport Hills",1,0)</f>
        <v>0</v>
      </c>
      <c r="BC457" s="2">
        <f ca="1">IF(Table2[[#This Row],[Residence]]="Oyarifa",1,0)</f>
        <v>0</v>
      </c>
      <c r="BD457" s="2">
        <f ca="1">IF(Table2[[#This Row],[Residence]]="Prampram",1,0)</f>
        <v>0</v>
      </c>
      <c r="BE457" s="2">
        <f ca="1">IF(Table2[[#This Row],[Residence]]="Tse-Addo",1,0)</f>
        <v>0</v>
      </c>
      <c r="BF457" s="2">
        <f ca="1">IF(Table2[[#This Row],[Residence]]="Osu",1,0)</f>
        <v>0</v>
      </c>
      <c r="BG457" s="2"/>
      <c r="BH457" s="2"/>
      <c r="BI457" s="2"/>
      <c r="BJ457" s="2"/>
      <c r="BK457" s="2"/>
      <c r="BL457" s="2"/>
      <c r="BM457" s="2"/>
      <c r="BN457" s="2"/>
      <c r="BO457" s="2"/>
      <c r="BP457" s="3"/>
      <c r="BR457" s="20">
        <f ca="1">Table2[[#This Row],[Cars Value]]/Table2[[#This Row],[Cars]]</f>
        <v>40392.646024747686</v>
      </c>
      <c r="BS457" s="3"/>
      <c r="BT457" s="1">
        <f ca="1">IF(Table2[[#This Row],[Value of Debts]]&gt;$BU$6,1,0)</f>
        <v>1</v>
      </c>
      <c r="BU457" s="2"/>
      <c r="BV457" s="2"/>
      <c r="BW457" s="3"/>
    </row>
    <row r="458" spans="1:75" x14ac:dyDescent="0.25">
      <c r="A458">
        <f t="shared" ca="1" si="137"/>
        <v>2</v>
      </c>
      <c r="B458" t="str">
        <f t="shared" ca="1" si="138"/>
        <v>Female</v>
      </c>
      <c r="C458">
        <f t="shared" ca="1" si="139"/>
        <v>43</v>
      </c>
      <c r="D458">
        <f t="shared" ca="1" si="140"/>
        <v>4</v>
      </c>
      <c r="E458" t="str">
        <f ca="1">_xll.XLOOKUP(D458,$Y$8:$Y$13,$Z$8:$Z$13)</f>
        <v>IT</v>
      </c>
      <c r="F458">
        <f t="shared" ca="1" si="141"/>
        <v>3</v>
      </c>
      <c r="G458" t="str">
        <f ca="1">_xll.XLOOKUP(F458,$AA$8:$AA$12,$AB$8:$AB$12)</f>
        <v>University</v>
      </c>
      <c r="H458">
        <f t="shared" ca="1" si="135"/>
        <v>0</v>
      </c>
      <c r="I458">
        <f t="shared" ca="1" si="136"/>
        <v>1</v>
      </c>
      <c r="J458">
        <f t="shared" ca="1" si="142"/>
        <v>70352</v>
      </c>
      <c r="K458">
        <f t="shared" ca="1" si="143"/>
        <v>5</v>
      </c>
      <c r="L458" t="str">
        <f ca="1">_xll.XLOOKUP(K458,$AC$8:$AC$17,$AD$8:$AD$17)</f>
        <v>Airport Hills</v>
      </c>
      <c r="M458">
        <f t="shared" ca="1" si="128"/>
        <v>281408</v>
      </c>
      <c r="N458" s="7">
        <f t="shared" ca="1" si="144"/>
        <v>239634.91413695583</v>
      </c>
      <c r="O458" s="7">
        <f t="shared" ca="1" si="129"/>
        <v>65946.256222350086</v>
      </c>
      <c r="P458">
        <f t="shared" ca="1" si="145"/>
        <v>15502</v>
      </c>
      <c r="Q458" s="7">
        <f t="shared" ca="1" si="130"/>
        <v>120167.95472549484</v>
      </c>
      <c r="R458">
        <f t="shared" ca="1" si="131"/>
        <v>100885.901219643</v>
      </c>
      <c r="S458" s="7">
        <f t="shared" ca="1" si="132"/>
        <v>448240.15744199307</v>
      </c>
      <c r="T458" s="7">
        <f t="shared" ca="1" si="133"/>
        <v>375304.8688624507</v>
      </c>
      <c r="U458" s="7">
        <f t="shared" ca="1" si="134"/>
        <v>72935.288579542364</v>
      </c>
      <c r="X458" s="1"/>
      <c r="Y458" s="2"/>
      <c r="Z458" s="2"/>
      <c r="AA458" s="2"/>
      <c r="AB458" s="2"/>
      <c r="AC458" s="2"/>
      <c r="AD458" s="2"/>
      <c r="AE458" s="2">
        <f ca="1">IF(Table2[[#This Row],[Gender]]="Male",1,0)</f>
        <v>0</v>
      </c>
      <c r="AF458" s="2">
        <f ca="1">IF(Table2[[#This Row],[Gender]]="Female",1,0)</f>
        <v>1</v>
      </c>
      <c r="AG458" s="2"/>
      <c r="AH458" s="2"/>
      <c r="AI458" s="3"/>
      <c r="AK458" s="1">
        <f ca="1">IF(Table2[[#This Row],[Field of Work]]="Teaching",1,0)</f>
        <v>0</v>
      </c>
      <c r="AL458" s="2">
        <f ca="1">IF(Table2[[#This Row],[Field of Work]]="Agriculture",1,0)</f>
        <v>0</v>
      </c>
      <c r="AM458" s="2">
        <f ca="1">IF(Table2[[#This Row],[Field of Work]]="IT",1,0)</f>
        <v>1</v>
      </c>
      <c r="AN458" s="2">
        <f ca="1">IF(Table2[[#This Row],[Field of Work]]="Construction",1,0)</f>
        <v>0</v>
      </c>
      <c r="AO458" s="2">
        <f ca="1">IF(Table2[[#This Row],[Field of Work]]="Health",1,0)</f>
        <v>0</v>
      </c>
      <c r="AP458" s="2">
        <f ca="1">IF(Table2[[#This Row],[Field of Work]]="General work",1,0)</f>
        <v>0</v>
      </c>
      <c r="AQ458" s="2"/>
      <c r="AR458" s="2"/>
      <c r="AS458" s="2"/>
      <c r="AT458" s="2"/>
      <c r="AU458" s="2"/>
      <c r="AV458" s="3"/>
      <c r="AW458" s="10">
        <f ca="1">IF(Table2[[#This Row],[Residence]]="East Legon",1,0)</f>
        <v>0</v>
      </c>
      <c r="AX458" s="8">
        <f ca="1">IF(Table2[[#This Row],[Residence]]="Trasaco",1,0)</f>
        <v>0</v>
      </c>
      <c r="AY458" s="2">
        <f ca="1">IF(Table2[[#This Row],[Residence]]="North Legon",1,0)</f>
        <v>0</v>
      </c>
      <c r="AZ458" s="2">
        <f ca="1">IF(Table2[[#This Row],[Residence]]="Tema",1,0)</f>
        <v>0</v>
      </c>
      <c r="BA458" s="2">
        <f ca="1">IF(Table2[[#This Row],[Residence]]="Spintex",1,0)</f>
        <v>0</v>
      </c>
      <c r="BB458" s="2">
        <f ca="1">IF(Table2[[#This Row],[Residence]]="Airport Hills",1,0)</f>
        <v>1</v>
      </c>
      <c r="BC458" s="2">
        <f ca="1">IF(Table2[[#This Row],[Residence]]="Oyarifa",1,0)</f>
        <v>0</v>
      </c>
      <c r="BD458" s="2">
        <f ca="1">IF(Table2[[#This Row],[Residence]]="Prampram",1,0)</f>
        <v>0</v>
      </c>
      <c r="BE458" s="2">
        <f ca="1">IF(Table2[[#This Row],[Residence]]="Tse-Addo",1,0)</f>
        <v>0</v>
      </c>
      <c r="BF458" s="2">
        <f ca="1">IF(Table2[[#This Row],[Residence]]="Osu",1,0)</f>
        <v>0</v>
      </c>
      <c r="BG458" s="2"/>
      <c r="BH458" s="2"/>
      <c r="BI458" s="2"/>
      <c r="BJ458" s="2"/>
      <c r="BK458" s="2"/>
      <c r="BL458" s="2"/>
      <c r="BM458" s="2"/>
      <c r="BN458" s="2"/>
      <c r="BO458" s="2"/>
      <c r="BP458" s="3"/>
      <c r="BR458" s="20">
        <f ca="1">Table2[[#This Row],[Cars Value]]/Table2[[#This Row],[Cars]]</f>
        <v>65946.256222350086</v>
      </c>
      <c r="BS458" s="3"/>
      <c r="BT458" s="1">
        <f ca="1">IF(Table2[[#This Row],[Value of Debts]]&gt;$BU$6,1,0)</f>
        <v>1</v>
      </c>
      <c r="BU458" s="2"/>
      <c r="BV458" s="2"/>
      <c r="BW458" s="3"/>
    </row>
    <row r="459" spans="1:75" x14ac:dyDescent="0.25">
      <c r="A459">
        <f t="shared" ca="1" si="137"/>
        <v>1</v>
      </c>
      <c r="B459" t="str">
        <f t="shared" ca="1" si="138"/>
        <v>Male</v>
      </c>
      <c r="C459">
        <f t="shared" ca="1" si="139"/>
        <v>25</v>
      </c>
      <c r="D459">
        <f t="shared" ca="1" si="140"/>
        <v>1</v>
      </c>
      <c r="E459" t="str">
        <f ca="1">_xll.XLOOKUP(D459,$Y$8:$Y$13,$Z$8:$Z$13)</f>
        <v>Health</v>
      </c>
      <c r="F459">
        <f t="shared" ca="1" si="141"/>
        <v>1</v>
      </c>
      <c r="G459" t="str">
        <f ca="1">_xll.XLOOKUP(F459,$AA$8:$AA$12,$AB$8:$AB$12)</f>
        <v>Highschool</v>
      </c>
      <c r="H459">
        <f t="shared" ca="1" si="135"/>
        <v>0</v>
      </c>
      <c r="I459">
        <f t="shared" ca="1" si="136"/>
        <v>3</v>
      </c>
      <c r="J459">
        <f t="shared" ca="1" si="142"/>
        <v>27856</v>
      </c>
      <c r="K459">
        <f t="shared" ca="1" si="143"/>
        <v>3</v>
      </c>
      <c r="L459" t="str">
        <f ca="1">_xll.XLOOKUP(K459,$AC$8:$AC$17,$AD$8:$AD$17)</f>
        <v>North Legon</v>
      </c>
      <c r="M459">
        <f t="shared" ca="1" si="128"/>
        <v>139280</v>
      </c>
      <c r="N459" s="7">
        <f t="shared" ca="1" si="144"/>
        <v>135588.69958098081</v>
      </c>
      <c r="O459" s="7">
        <f t="shared" ca="1" si="129"/>
        <v>60614.164788028247</v>
      </c>
      <c r="P459">
        <f t="shared" ca="1" si="145"/>
        <v>43467</v>
      </c>
      <c r="Q459" s="7">
        <f t="shared" ca="1" si="130"/>
        <v>40113.752963643135</v>
      </c>
      <c r="R459">
        <f t="shared" ca="1" si="131"/>
        <v>19883.467775582409</v>
      </c>
      <c r="S459" s="7">
        <f t="shared" ca="1" si="132"/>
        <v>219777.63256361068</v>
      </c>
      <c r="T459" s="7">
        <f t="shared" ca="1" si="133"/>
        <v>219169.45254462396</v>
      </c>
      <c r="U459" s="7">
        <f t="shared" ca="1" si="134"/>
        <v>608.18001898672082</v>
      </c>
      <c r="X459" s="1"/>
      <c r="Y459" s="2"/>
      <c r="Z459" s="2"/>
      <c r="AA459" s="2"/>
      <c r="AB459" s="2"/>
      <c r="AC459" s="2"/>
      <c r="AD459" s="2"/>
      <c r="AE459" s="2">
        <f ca="1">IF(Table2[[#This Row],[Gender]]="Male",1,0)</f>
        <v>1</v>
      </c>
      <c r="AF459" s="2">
        <f ca="1">IF(Table2[[#This Row],[Gender]]="Female",1,0)</f>
        <v>0</v>
      </c>
      <c r="AG459" s="2"/>
      <c r="AH459" s="2"/>
      <c r="AI459" s="3"/>
      <c r="AK459" s="1">
        <f ca="1">IF(Table2[[#This Row],[Field of Work]]="Teaching",1,0)</f>
        <v>0</v>
      </c>
      <c r="AL459" s="2">
        <f ca="1">IF(Table2[[#This Row],[Field of Work]]="Agriculture",1,0)</f>
        <v>0</v>
      </c>
      <c r="AM459" s="2">
        <f ca="1">IF(Table2[[#This Row],[Field of Work]]="IT",1,0)</f>
        <v>0</v>
      </c>
      <c r="AN459" s="2">
        <f ca="1">IF(Table2[[#This Row],[Field of Work]]="Construction",1,0)</f>
        <v>0</v>
      </c>
      <c r="AO459" s="2">
        <f ca="1">IF(Table2[[#This Row],[Field of Work]]="Health",1,0)</f>
        <v>1</v>
      </c>
      <c r="AP459" s="2">
        <f ca="1">IF(Table2[[#This Row],[Field of Work]]="General work",1,0)</f>
        <v>0</v>
      </c>
      <c r="AQ459" s="2"/>
      <c r="AR459" s="2"/>
      <c r="AS459" s="2"/>
      <c r="AT459" s="2"/>
      <c r="AU459" s="2"/>
      <c r="AV459" s="3"/>
      <c r="AW459" s="10">
        <f ca="1">IF(Table2[[#This Row],[Residence]]="East Legon",1,0)</f>
        <v>0</v>
      </c>
      <c r="AX459" s="8">
        <f ca="1">IF(Table2[[#This Row],[Residence]]="Trasaco",1,0)</f>
        <v>0</v>
      </c>
      <c r="AY459" s="2">
        <f ca="1">IF(Table2[[#This Row],[Residence]]="North Legon",1,0)</f>
        <v>1</v>
      </c>
      <c r="AZ459" s="2">
        <f ca="1">IF(Table2[[#This Row],[Residence]]="Tema",1,0)</f>
        <v>0</v>
      </c>
      <c r="BA459" s="2">
        <f ca="1">IF(Table2[[#This Row],[Residence]]="Spintex",1,0)</f>
        <v>0</v>
      </c>
      <c r="BB459" s="2">
        <f ca="1">IF(Table2[[#This Row],[Residence]]="Airport Hills",1,0)</f>
        <v>0</v>
      </c>
      <c r="BC459" s="2">
        <f ca="1">IF(Table2[[#This Row],[Residence]]="Oyarifa",1,0)</f>
        <v>0</v>
      </c>
      <c r="BD459" s="2">
        <f ca="1">IF(Table2[[#This Row],[Residence]]="Prampram",1,0)</f>
        <v>0</v>
      </c>
      <c r="BE459" s="2">
        <f ca="1">IF(Table2[[#This Row],[Residence]]="Tse-Addo",1,0)</f>
        <v>0</v>
      </c>
      <c r="BF459" s="2">
        <f ca="1">IF(Table2[[#This Row],[Residence]]="Osu",1,0)</f>
        <v>0</v>
      </c>
      <c r="BG459" s="2"/>
      <c r="BH459" s="2"/>
      <c r="BI459" s="2"/>
      <c r="BJ459" s="2"/>
      <c r="BK459" s="2"/>
      <c r="BL459" s="2"/>
      <c r="BM459" s="2"/>
      <c r="BN459" s="2"/>
      <c r="BO459" s="2"/>
      <c r="BP459" s="3"/>
      <c r="BR459" s="20">
        <f ca="1">Table2[[#This Row],[Cars Value]]/Table2[[#This Row],[Cars]]</f>
        <v>20204.721596009414</v>
      </c>
      <c r="BS459" s="3"/>
      <c r="BT459" s="1">
        <f ca="1">IF(Table2[[#This Row],[Value of Debts]]&gt;$BU$6,1,0)</f>
        <v>1</v>
      </c>
      <c r="BU459" s="2"/>
      <c r="BV459" s="2"/>
      <c r="BW459" s="3"/>
    </row>
    <row r="460" spans="1:75" x14ac:dyDescent="0.25">
      <c r="A460">
        <f t="shared" ca="1" si="137"/>
        <v>1</v>
      </c>
      <c r="B460" t="str">
        <f t="shared" ca="1" si="138"/>
        <v>Male</v>
      </c>
      <c r="C460">
        <f t="shared" ca="1" si="139"/>
        <v>31</v>
      </c>
      <c r="D460">
        <f t="shared" ca="1" si="140"/>
        <v>5</v>
      </c>
      <c r="E460" t="str">
        <f ca="1">_xll.XLOOKUP(D460,$Y$8:$Y$13,$Z$8:$Z$13)</f>
        <v>General work</v>
      </c>
      <c r="F460">
        <f t="shared" ca="1" si="141"/>
        <v>4</v>
      </c>
      <c r="G460" t="str">
        <f ca="1">_xll.XLOOKUP(F460,$AA$8:$AA$12,$AB$8:$AB$12)</f>
        <v>Techical</v>
      </c>
      <c r="H460">
        <f t="shared" ca="1" si="135"/>
        <v>1</v>
      </c>
      <c r="I460">
        <f t="shared" ca="1" si="136"/>
        <v>3</v>
      </c>
      <c r="J460">
        <f t="shared" ca="1" si="142"/>
        <v>72245</v>
      </c>
      <c r="K460">
        <f t="shared" ca="1" si="143"/>
        <v>9</v>
      </c>
      <c r="L460" t="str">
        <f ca="1">_xll.XLOOKUP(K460,$AC$8:$AC$17,$AD$8:$AD$17)</f>
        <v>Prampram</v>
      </c>
      <c r="M460">
        <f t="shared" ca="1" si="128"/>
        <v>288980</v>
      </c>
      <c r="N460" s="7">
        <f t="shared" ca="1" si="144"/>
        <v>52789.824467046092</v>
      </c>
      <c r="O460" s="7">
        <f t="shared" ca="1" si="129"/>
        <v>10969.11919900771</v>
      </c>
      <c r="P460">
        <f t="shared" ca="1" si="145"/>
        <v>9157</v>
      </c>
      <c r="Q460" s="7">
        <f t="shared" ca="1" si="130"/>
        <v>8392.9320955278326</v>
      </c>
      <c r="R460">
        <f t="shared" ca="1" si="131"/>
        <v>20630.283816368788</v>
      </c>
      <c r="S460" s="7">
        <f t="shared" ca="1" si="132"/>
        <v>320579.40301537648</v>
      </c>
      <c r="T460" s="7">
        <f t="shared" ca="1" si="133"/>
        <v>70339.756562573923</v>
      </c>
      <c r="U460" s="7">
        <f t="shared" ca="1" si="134"/>
        <v>250239.64645280255</v>
      </c>
      <c r="X460" s="1"/>
      <c r="Y460" s="2"/>
      <c r="Z460" s="2"/>
      <c r="AA460" s="2"/>
      <c r="AB460" s="2"/>
      <c r="AC460" s="2"/>
      <c r="AD460" s="2"/>
      <c r="AE460" s="2">
        <f ca="1">IF(Table2[[#This Row],[Gender]]="Male",1,0)</f>
        <v>1</v>
      </c>
      <c r="AF460" s="2">
        <f ca="1">IF(Table2[[#This Row],[Gender]]="Female",1,0)</f>
        <v>0</v>
      </c>
      <c r="AG460" s="2"/>
      <c r="AH460" s="2"/>
      <c r="AI460" s="3"/>
      <c r="AK460" s="1">
        <f ca="1">IF(Table2[[#This Row],[Field of Work]]="Teaching",1,0)</f>
        <v>0</v>
      </c>
      <c r="AL460" s="2">
        <f ca="1">IF(Table2[[#This Row],[Field of Work]]="Agriculture",1,0)</f>
        <v>0</v>
      </c>
      <c r="AM460" s="2">
        <f ca="1">IF(Table2[[#This Row],[Field of Work]]="IT",1,0)</f>
        <v>0</v>
      </c>
      <c r="AN460" s="2">
        <f ca="1">IF(Table2[[#This Row],[Field of Work]]="Construction",1,0)</f>
        <v>0</v>
      </c>
      <c r="AO460" s="2">
        <f ca="1">IF(Table2[[#This Row],[Field of Work]]="Health",1,0)</f>
        <v>0</v>
      </c>
      <c r="AP460" s="2">
        <f ca="1">IF(Table2[[#This Row],[Field of Work]]="General work",1,0)</f>
        <v>1</v>
      </c>
      <c r="AQ460" s="2"/>
      <c r="AR460" s="2"/>
      <c r="AS460" s="2"/>
      <c r="AT460" s="2"/>
      <c r="AU460" s="2"/>
      <c r="AV460" s="3"/>
      <c r="AW460" s="10">
        <f ca="1">IF(Table2[[#This Row],[Residence]]="East Legon",1,0)</f>
        <v>0</v>
      </c>
      <c r="AX460" s="8">
        <f ca="1">IF(Table2[[#This Row],[Residence]]="Trasaco",1,0)</f>
        <v>0</v>
      </c>
      <c r="AY460" s="2">
        <f ca="1">IF(Table2[[#This Row],[Residence]]="North Legon",1,0)</f>
        <v>0</v>
      </c>
      <c r="AZ460" s="2">
        <f ca="1">IF(Table2[[#This Row],[Residence]]="Tema",1,0)</f>
        <v>0</v>
      </c>
      <c r="BA460" s="2">
        <f ca="1">IF(Table2[[#This Row],[Residence]]="Spintex",1,0)</f>
        <v>0</v>
      </c>
      <c r="BB460" s="2">
        <f ca="1">IF(Table2[[#This Row],[Residence]]="Airport Hills",1,0)</f>
        <v>0</v>
      </c>
      <c r="BC460" s="2">
        <f ca="1">IF(Table2[[#This Row],[Residence]]="Oyarifa",1,0)</f>
        <v>0</v>
      </c>
      <c r="BD460" s="2">
        <f ca="1">IF(Table2[[#This Row],[Residence]]="Prampram",1,0)</f>
        <v>1</v>
      </c>
      <c r="BE460" s="2">
        <f ca="1">IF(Table2[[#This Row],[Residence]]="Tse-Addo",1,0)</f>
        <v>0</v>
      </c>
      <c r="BF460" s="2">
        <f ca="1">IF(Table2[[#This Row],[Residence]]="Osu",1,0)</f>
        <v>0</v>
      </c>
      <c r="BG460" s="2"/>
      <c r="BH460" s="2"/>
      <c r="BI460" s="2"/>
      <c r="BJ460" s="2"/>
      <c r="BK460" s="2"/>
      <c r="BL460" s="2"/>
      <c r="BM460" s="2"/>
      <c r="BN460" s="2"/>
      <c r="BO460" s="2"/>
      <c r="BP460" s="3"/>
      <c r="BR460" s="20">
        <f ca="1">Table2[[#This Row],[Cars Value]]/Table2[[#This Row],[Cars]]</f>
        <v>3656.3730663359033</v>
      </c>
      <c r="BS460" s="3"/>
      <c r="BT460" s="1">
        <f ca="1">IF(Table2[[#This Row],[Value of Debts]]&gt;$BU$6,1,0)</f>
        <v>0</v>
      </c>
      <c r="BU460" s="2"/>
      <c r="BV460" s="2"/>
      <c r="BW460" s="3"/>
    </row>
    <row r="461" spans="1:75" x14ac:dyDescent="0.25">
      <c r="A461">
        <f t="shared" ca="1" si="137"/>
        <v>2</v>
      </c>
      <c r="B461" t="str">
        <f t="shared" ca="1" si="138"/>
        <v>Female</v>
      </c>
      <c r="C461">
        <f t="shared" ca="1" si="139"/>
        <v>35</v>
      </c>
      <c r="D461">
        <f t="shared" ca="1" si="140"/>
        <v>2</v>
      </c>
      <c r="E461" t="str">
        <f ca="1">_xll.XLOOKUP(D461,$Y$8:$Y$13,$Z$8:$Z$13)</f>
        <v>Construction</v>
      </c>
      <c r="F461">
        <f t="shared" ca="1" si="141"/>
        <v>4</v>
      </c>
      <c r="G461" t="str">
        <f ca="1">_xll.XLOOKUP(F461,$AA$8:$AA$12,$AB$8:$AB$12)</f>
        <v>Techical</v>
      </c>
      <c r="H461">
        <f t="shared" ca="1" si="135"/>
        <v>0</v>
      </c>
      <c r="I461">
        <f t="shared" ca="1" si="136"/>
        <v>1</v>
      </c>
      <c r="J461">
        <f t="shared" ca="1" si="142"/>
        <v>57083</v>
      </c>
      <c r="K461">
        <f t="shared" ca="1" si="143"/>
        <v>9</v>
      </c>
      <c r="L461" t="str">
        <f ca="1">_xll.XLOOKUP(K461,$AC$8:$AC$17,$AD$8:$AD$17)</f>
        <v>Prampram</v>
      </c>
      <c r="M461">
        <f t="shared" ca="1" si="128"/>
        <v>228332</v>
      </c>
      <c r="N461" s="7">
        <f t="shared" ca="1" si="144"/>
        <v>208708.65745930781</v>
      </c>
      <c r="O461" s="7">
        <f t="shared" ca="1" si="129"/>
        <v>35258.806976805317</v>
      </c>
      <c r="P461">
        <f t="shared" ca="1" si="145"/>
        <v>1070</v>
      </c>
      <c r="Q461" s="7">
        <f t="shared" ca="1" si="130"/>
        <v>78843.77300904649</v>
      </c>
      <c r="R461">
        <f t="shared" ca="1" si="131"/>
        <v>45116.094592341069</v>
      </c>
      <c r="S461" s="7">
        <f t="shared" ca="1" si="132"/>
        <v>308706.90156914637</v>
      </c>
      <c r="T461" s="7">
        <f t="shared" ca="1" si="133"/>
        <v>288622.43046835432</v>
      </c>
      <c r="U461" s="7">
        <f t="shared" ca="1" si="134"/>
        <v>20084.471100792056</v>
      </c>
      <c r="X461" s="1"/>
      <c r="Y461" s="2"/>
      <c r="Z461" s="2"/>
      <c r="AA461" s="2"/>
      <c r="AB461" s="2"/>
      <c r="AC461" s="2"/>
      <c r="AD461" s="2"/>
      <c r="AE461" s="2">
        <f ca="1">IF(Table2[[#This Row],[Gender]]="Male",1,0)</f>
        <v>0</v>
      </c>
      <c r="AF461" s="2">
        <f ca="1">IF(Table2[[#This Row],[Gender]]="Female",1,0)</f>
        <v>1</v>
      </c>
      <c r="AG461" s="2"/>
      <c r="AH461" s="2"/>
      <c r="AI461" s="3"/>
      <c r="AK461" s="1">
        <f ca="1">IF(Table2[[#This Row],[Field of Work]]="Teaching",1,0)</f>
        <v>0</v>
      </c>
      <c r="AL461" s="2">
        <f ca="1">IF(Table2[[#This Row],[Field of Work]]="Agriculture",1,0)</f>
        <v>0</v>
      </c>
      <c r="AM461" s="2">
        <f ca="1">IF(Table2[[#This Row],[Field of Work]]="IT",1,0)</f>
        <v>0</v>
      </c>
      <c r="AN461" s="2">
        <f ca="1">IF(Table2[[#This Row],[Field of Work]]="Construction",1,0)</f>
        <v>1</v>
      </c>
      <c r="AO461" s="2">
        <f ca="1">IF(Table2[[#This Row],[Field of Work]]="Health",1,0)</f>
        <v>0</v>
      </c>
      <c r="AP461" s="2">
        <f ca="1">IF(Table2[[#This Row],[Field of Work]]="General work",1,0)</f>
        <v>0</v>
      </c>
      <c r="AQ461" s="2"/>
      <c r="AR461" s="2"/>
      <c r="AS461" s="2"/>
      <c r="AT461" s="2"/>
      <c r="AU461" s="2"/>
      <c r="AV461" s="3"/>
      <c r="AW461" s="10">
        <f ca="1">IF(Table2[[#This Row],[Residence]]="East Legon",1,0)</f>
        <v>0</v>
      </c>
      <c r="AX461" s="8">
        <f ca="1">IF(Table2[[#This Row],[Residence]]="Trasaco",1,0)</f>
        <v>0</v>
      </c>
      <c r="AY461" s="2">
        <f ca="1">IF(Table2[[#This Row],[Residence]]="North Legon",1,0)</f>
        <v>0</v>
      </c>
      <c r="AZ461" s="2">
        <f ca="1">IF(Table2[[#This Row],[Residence]]="Tema",1,0)</f>
        <v>0</v>
      </c>
      <c r="BA461" s="2">
        <f ca="1">IF(Table2[[#This Row],[Residence]]="Spintex",1,0)</f>
        <v>0</v>
      </c>
      <c r="BB461" s="2">
        <f ca="1">IF(Table2[[#This Row],[Residence]]="Airport Hills",1,0)</f>
        <v>0</v>
      </c>
      <c r="BC461" s="2">
        <f ca="1">IF(Table2[[#This Row],[Residence]]="Oyarifa",1,0)</f>
        <v>0</v>
      </c>
      <c r="BD461" s="2">
        <f ca="1">IF(Table2[[#This Row],[Residence]]="Prampram",1,0)</f>
        <v>1</v>
      </c>
      <c r="BE461" s="2">
        <f ca="1">IF(Table2[[#This Row],[Residence]]="Tse-Addo",1,0)</f>
        <v>0</v>
      </c>
      <c r="BF461" s="2">
        <f ca="1">IF(Table2[[#This Row],[Residence]]="Osu",1,0)</f>
        <v>0</v>
      </c>
      <c r="BG461" s="2"/>
      <c r="BH461" s="2"/>
      <c r="BI461" s="2"/>
      <c r="BJ461" s="2"/>
      <c r="BK461" s="2"/>
      <c r="BL461" s="2"/>
      <c r="BM461" s="2"/>
      <c r="BN461" s="2"/>
      <c r="BO461" s="2"/>
      <c r="BP461" s="3"/>
      <c r="BR461" s="20">
        <f ca="1">Table2[[#This Row],[Cars Value]]/Table2[[#This Row],[Cars]]</f>
        <v>35258.806976805317</v>
      </c>
      <c r="BS461" s="3"/>
      <c r="BT461" s="1">
        <f ca="1">IF(Table2[[#This Row],[Value of Debts]]&gt;$BU$6,1,0)</f>
        <v>1</v>
      </c>
      <c r="BU461" s="2"/>
      <c r="BV461" s="2"/>
      <c r="BW461" s="3"/>
    </row>
    <row r="462" spans="1:75" x14ac:dyDescent="0.25">
      <c r="A462">
        <f t="shared" ca="1" si="137"/>
        <v>1</v>
      </c>
      <c r="B462" t="str">
        <f t="shared" ca="1" si="138"/>
        <v>Male</v>
      </c>
      <c r="C462">
        <f t="shared" ca="1" si="139"/>
        <v>40</v>
      </c>
      <c r="D462">
        <f t="shared" ca="1" si="140"/>
        <v>6</v>
      </c>
      <c r="E462" t="str">
        <f ca="1">_xll.XLOOKUP(D462,$Y$8:$Y$13,$Z$8:$Z$13)</f>
        <v>Agriculture</v>
      </c>
      <c r="F462">
        <f t="shared" ca="1" si="141"/>
        <v>3</v>
      </c>
      <c r="G462" t="str">
        <f ca="1">_xll.XLOOKUP(F462,$AA$8:$AA$12,$AB$8:$AB$12)</f>
        <v>University</v>
      </c>
      <c r="H462">
        <f t="shared" ca="1" si="135"/>
        <v>3</v>
      </c>
      <c r="I462">
        <f t="shared" ca="1" si="136"/>
        <v>4</v>
      </c>
      <c r="J462">
        <f t="shared" ca="1" si="142"/>
        <v>27562</v>
      </c>
      <c r="K462">
        <f t="shared" ca="1" si="143"/>
        <v>8</v>
      </c>
      <c r="L462" t="str">
        <f ca="1">_xll.XLOOKUP(K462,$AC$8:$AC$17,$AD$8:$AD$17)</f>
        <v>Oyarifa</v>
      </c>
      <c r="M462">
        <f t="shared" ref="M462:M503" ca="1" si="146">J462*RANDBETWEEN(3,6)</f>
        <v>110248</v>
      </c>
      <c r="N462" s="7">
        <f t="shared" ca="1" si="144"/>
        <v>56417.358594690493</v>
      </c>
      <c r="O462" s="7">
        <f t="shared" ref="O462:O503" ca="1" si="147">I462*RAND()*J462</f>
        <v>31901.331571408853</v>
      </c>
      <c r="P462">
        <f t="shared" ca="1" si="145"/>
        <v>29391</v>
      </c>
      <c r="Q462" s="7">
        <f t="shared" ref="Q462:Q503" ca="1" si="148">RAND()*J462*2</f>
        <v>38764.149749937402</v>
      </c>
      <c r="R462">
        <f t="shared" ref="R462:R503" ca="1" si="149">RAND()*J462*1.5</f>
        <v>28637.912056082714</v>
      </c>
      <c r="S462" s="7">
        <f t="shared" ref="S462:S503" ca="1" si="150">M462+O462+R462</f>
        <v>170787.24362749155</v>
      </c>
      <c r="T462" s="7">
        <f t="shared" ref="T462:T503" ca="1" si="151">N462+P462+Q462</f>
        <v>124572.50834462789</v>
      </c>
      <c r="U462" s="7">
        <f t="shared" ref="U462:U503" ca="1" si="152">S462-T462</f>
        <v>46214.735282863665</v>
      </c>
      <c r="X462" s="1"/>
      <c r="Y462" s="2"/>
      <c r="Z462" s="2"/>
      <c r="AA462" s="2"/>
      <c r="AB462" s="2"/>
      <c r="AC462" s="2"/>
      <c r="AD462" s="2"/>
      <c r="AE462" s="2">
        <f ca="1">IF(Table2[[#This Row],[Gender]]="Male",1,0)</f>
        <v>1</v>
      </c>
      <c r="AF462" s="2">
        <f ca="1">IF(Table2[[#This Row],[Gender]]="Female",1,0)</f>
        <v>0</v>
      </c>
      <c r="AG462" s="2"/>
      <c r="AH462" s="2"/>
      <c r="AI462" s="3"/>
      <c r="AK462" s="1">
        <f ca="1">IF(Table2[[#This Row],[Field of Work]]="Teaching",1,0)</f>
        <v>0</v>
      </c>
      <c r="AL462" s="2">
        <f ca="1">IF(Table2[[#This Row],[Field of Work]]="Agriculture",1,0)</f>
        <v>1</v>
      </c>
      <c r="AM462" s="2">
        <f ca="1">IF(Table2[[#This Row],[Field of Work]]="IT",1,0)</f>
        <v>0</v>
      </c>
      <c r="AN462" s="2">
        <f ca="1">IF(Table2[[#This Row],[Field of Work]]="Construction",1,0)</f>
        <v>0</v>
      </c>
      <c r="AO462" s="2">
        <f ca="1">IF(Table2[[#This Row],[Field of Work]]="Health",1,0)</f>
        <v>0</v>
      </c>
      <c r="AP462" s="2">
        <f ca="1">IF(Table2[[#This Row],[Field of Work]]="General work",1,0)</f>
        <v>0</v>
      </c>
      <c r="AQ462" s="2"/>
      <c r="AR462" s="2"/>
      <c r="AS462" s="2"/>
      <c r="AT462" s="2"/>
      <c r="AU462" s="2"/>
      <c r="AV462" s="3"/>
      <c r="AW462" s="10">
        <f ca="1">IF(Table2[[#This Row],[Residence]]="East Legon",1,0)</f>
        <v>0</v>
      </c>
      <c r="AX462" s="8">
        <f ca="1">IF(Table2[[#This Row],[Residence]]="Trasaco",1,0)</f>
        <v>0</v>
      </c>
      <c r="AY462" s="2">
        <f ca="1">IF(Table2[[#This Row],[Residence]]="North Legon",1,0)</f>
        <v>0</v>
      </c>
      <c r="AZ462" s="2">
        <f ca="1">IF(Table2[[#This Row],[Residence]]="Tema",1,0)</f>
        <v>0</v>
      </c>
      <c r="BA462" s="2">
        <f ca="1">IF(Table2[[#This Row],[Residence]]="Spintex",1,0)</f>
        <v>0</v>
      </c>
      <c r="BB462" s="2">
        <f ca="1">IF(Table2[[#This Row],[Residence]]="Airport Hills",1,0)</f>
        <v>0</v>
      </c>
      <c r="BC462" s="2">
        <f ca="1">IF(Table2[[#This Row],[Residence]]="Oyarifa",1,0)</f>
        <v>1</v>
      </c>
      <c r="BD462" s="2">
        <f ca="1">IF(Table2[[#This Row],[Residence]]="Prampram",1,0)</f>
        <v>0</v>
      </c>
      <c r="BE462" s="2">
        <f ca="1">IF(Table2[[#This Row],[Residence]]="Tse-Addo",1,0)</f>
        <v>0</v>
      </c>
      <c r="BF462" s="2">
        <f ca="1">IF(Table2[[#This Row],[Residence]]="Osu",1,0)</f>
        <v>0</v>
      </c>
      <c r="BG462" s="2"/>
      <c r="BH462" s="2"/>
      <c r="BI462" s="2"/>
      <c r="BJ462" s="2"/>
      <c r="BK462" s="2"/>
      <c r="BL462" s="2"/>
      <c r="BM462" s="2"/>
      <c r="BN462" s="2"/>
      <c r="BO462" s="2"/>
      <c r="BP462" s="3"/>
      <c r="BR462" s="20">
        <f ca="1">Table2[[#This Row],[Cars Value]]/Table2[[#This Row],[Cars]]</f>
        <v>7975.3328928522133</v>
      </c>
      <c r="BS462" s="3"/>
      <c r="BT462" s="1">
        <f ca="1">IF(Table2[[#This Row],[Value of Debts]]&gt;$BU$6,1,0)</f>
        <v>1</v>
      </c>
      <c r="BU462" s="2"/>
      <c r="BV462" s="2"/>
      <c r="BW462" s="3"/>
    </row>
    <row r="463" spans="1:75" x14ac:dyDescent="0.25">
      <c r="A463">
        <f t="shared" ca="1" si="137"/>
        <v>2</v>
      </c>
      <c r="B463" t="str">
        <f t="shared" ca="1" si="138"/>
        <v>Female</v>
      </c>
      <c r="C463">
        <f t="shared" ca="1" si="139"/>
        <v>29</v>
      </c>
      <c r="D463">
        <f t="shared" ca="1" si="140"/>
        <v>6</v>
      </c>
      <c r="E463" t="str">
        <f ca="1">_xll.XLOOKUP(D463,$Y$8:$Y$13,$Z$8:$Z$13)</f>
        <v>Agriculture</v>
      </c>
      <c r="F463">
        <f t="shared" ca="1" si="141"/>
        <v>4</v>
      </c>
      <c r="G463" t="str">
        <f ca="1">_xll.XLOOKUP(F463,$AA$8:$AA$12,$AB$8:$AB$12)</f>
        <v>Techical</v>
      </c>
      <c r="H463">
        <f t="shared" ca="1" si="135"/>
        <v>1</v>
      </c>
      <c r="I463">
        <f t="shared" ca="1" si="136"/>
        <v>3</v>
      </c>
      <c r="J463">
        <f t="shared" ca="1" si="142"/>
        <v>57715</v>
      </c>
      <c r="K463">
        <f t="shared" ca="1" si="143"/>
        <v>10</v>
      </c>
      <c r="L463" t="str">
        <f ca="1">_xll.XLOOKUP(K463,$AC$8:$AC$17,$AD$8:$AD$17)</f>
        <v>Osu</v>
      </c>
      <c r="M463">
        <f t="shared" ca="1" si="146"/>
        <v>346290</v>
      </c>
      <c r="N463" s="7">
        <f t="shared" ca="1" si="144"/>
        <v>117949.38536198657</v>
      </c>
      <c r="O463" s="7">
        <f t="shared" ca="1" si="147"/>
        <v>138456.44535080413</v>
      </c>
      <c r="P463">
        <f t="shared" ca="1" si="145"/>
        <v>96600</v>
      </c>
      <c r="Q463" s="7">
        <f t="shared" ca="1" si="148"/>
        <v>18052.256881512676</v>
      </c>
      <c r="R463">
        <f t="shared" ca="1" si="149"/>
        <v>13016.1202879796</v>
      </c>
      <c r="S463" s="7">
        <f t="shared" ca="1" si="150"/>
        <v>497762.56563878374</v>
      </c>
      <c r="T463" s="7">
        <f t="shared" ca="1" si="151"/>
        <v>232601.64224349926</v>
      </c>
      <c r="U463" s="7">
        <f t="shared" ca="1" si="152"/>
        <v>265160.92339528445</v>
      </c>
      <c r="X463" s="1"/>
      <c r="Y463" s="2"/>
      <c r="Z463" s="2"/>
      <c r="AA463" s="2"/>
      <c r="AB463" s="2"/>
      <c r="AC463" s="2"/>
      <c r="AD463" s="2"/>
      <c r="AE463" s="2">
        <f ca="1">IF(Table2[[#This Row],[Gender]]="Male",1,0)</f>
        <v>0</v>
      </c>
      <c r="AF463" s="2">
        <f ca="1">IF(Table2[[#This Row],[Gender]]="Female",1,0)</f>
        <v>1</v>
      </c>
      <c r="AG463" s="2"/>
      <c r="AH463" s="2"/>
      <c r="AI463" s="3"/>
      <c r="AK463" s="1">
        <f ca="1">IF(Table2[[#This Row],[Field of Work]]="Teaching",1,0)</f>
        <v>0</v>
      </c>
      <c r="AL463" s="2">
        <f ca="1">IF(Table2[[#This Row],[Field of Work]]="Agriculture",1,0)</f>
        <v>1</v>
      </c>
      <c r="AM463" s="2">
        <f ca="1">IF(Table2[[#This Row],[Field of Work]]="IT",1,0)</f>
        <v>0</v>
      </c>
      <c r="AN463" s="2">
        <f ca="1">IF(Table2[[#This Row],[Field of Work]]="Construction",1,0)</f>
        <v>0</v>
      </c>
      <c r="AO463" s="2">
        <f ca="1">IF(Table2[[#This Row],[Field of Work]]="Health",1,0)</f>
        <v>0</v>
      </c>
      <c r="AP463" s="2">
        <f ca="1">IF(Table2[[#This Row],[Field of Work]]="General work",1,0)</f>
        <v>0</v>
      </c>
      <c r="AQ463" s="2"/>
      <c r="AR463" s="2"/>
      <c r="AS463" s="2"/>
      <c r="AT463" s="2"/>
      <c r="AU463" s="2"/>
      <c r="AV463" s="3"/>
      <c r="AW463" s="10">
        <f ca="1">IF(Table2[[#This Row],[Residence]]="East Legon",1,0)</f>
        <v>0</v>
      </c>
      <c r="AX463" s="8">
        <f ca="1">IF(Table2[[#This Row],[Residence]]="Trasaco",1,0)</f>
        <v>0</v>
      </c>
      <c r="AY463" s="2">
        <f ca="1">IF(Table2[[#This Row],[Residence]]="North Legon",1,0)</f>
        <v>0</v>
      </c>
      <c r="AZ463" s="2">
        <f ca="1">IF(Table2[[#This Row],[Residence]]="Tema",1,0)</f>
        <v>0</v>
      </c>
      <c r="BA463" s="2">
        <f ca="1">IF(Table2[[#This Row],[Residence]]="Spintex",1,0)</f>
        <v>0</v>
      </c>
      <c r="BB463" s="2">
        <f ca="1">IF(Table2[[#This Row],[Residence]]="Airport Hills",1,0)</f>
        <v>0</v>
      </c>
      <c r="BC463" s="2">
        <f ca="1">IF(Table2[[#This Row],[Residence]]="Oyarifa",1,0)</f>
        <v>0</v>
      </c>
      <c r="BD463" s="2">
        <f ca="1">IF(Table2[[#This Row],[Residence]]="Prampram",1,0)</f>
        <v>0</v>
      </c>
      <c r="BE463" s="2">
        <f ca="1">IF(Table2[[#This Row],[Residence]]="Tse-Addo",1,0)</f>
        <v>0</v>
      </c>
      <c r="BF463" s="2">
        <f ca="1">IF(Table2[[#This Row],[Residence]]="Osu",1,0)</f>
        <v>1</v>
      </c>
      <c r="BG463" s="2"/>
      <c r="BH463" s="2"/>
      <c r="BI463" s="2"/>
      <c r="BJ463" s="2"/>
      <c r="BK463" s="2"/>
      <c r="BL463" s="2"/>
      <c r="BM463" s="2"/>
      <c r="BN463" s="2"/>
      <c r="BO463" s="2"/>
      <c r="BP463" s="3"/>
      <c r="BR463" s="20">
        <f ca="1">Table2[[#This Row],[Cars Value]]/Table2[[#This Row],[Cars]]</f>
        <v>46152.148450268047</v>
      </c>
      <c r="BS463" s="3"/>
      <c r="BT463" s="1">
        <f ca="1">IF(Table2[[#This Row],[Value of Debts]]&gt;$BU$6,1,0)</f>
        <v>1</v>
      </c>
      <c r="BU463" s="2"/>
      <c r="BV463" s="2"/>
      <c r="BW463" s="3"/>
    </row>
    <row r="464" spans="1:75" x14ac:dyDescent="0.25">
      <c r="A464">
        <f t="shared" ca="1" si="137"/>
        <v>2</v>
      </c>
      <c r="B464" t="str">
        <f t="shared" ca="1" si="138"/>
        <v>Female</v>
      </c>
      <c r="C464">
        <f t="shared" ca="1" si="139"/>
        <v>27</v>
      </c>
      <c r="D464">
        <f t="shared" ca="1" si="140"/>
        <v>5</v>
      </c>
      <c r="E464" t="str">
        <f ca="1">_xll.XLOOKUP(D464,$Y$8:$Y$13,$Z$8:$Z$13)</f>
        <v>General work</v>
      </c>
      <c r="F464">
        <f t="shared" ca="1" si="141"/>
        <v>2</v>
      </c>
      <c r="G464" t="str">
        <f ca="1">_xll.XLOOKUP(F464,$AA$8:$AA$12,$AB$8:$AB$12)</f>
        <v>College</v>
      </c>
      <c r="H464">
        <f t="shared" ca="1" si="135"/>
        <v>0</v>
      </c>
      <c r="I464">
        <f t="shared" ca="1" si="136"/>
        <v>2</v>
      </c>
      <c r="J464">
        <f t="shared" ca="1" si="142"/>
        <v>61508</v>
      </c>
      <c r="K464">
        <f t="shared" ca="1" si="143"/>
        <v>10</v>
      </c>
      <c r="L464" t="str">
        <f ca="1">_xll.XLOOKUP(K464,$AC$8:$AC$17,$AD$8:$AD$17)</f>
        <v>Osu</v>
      </c>
      <c r="M464">
        <f t="shared" ca="1" si="146"/>
        <v>307540</v>
      </c>
      <c r="N464" s="7">
        <f t="shared" ca="1" si="144"/>
        <v>220084.6850997369</v>
      </c>
      <c r="O464" s="7">
        <f t="shared" ca="1" si="147"/>
        <v>22187.434800158138</v>
      </c>
      <c r="P464">
        <f t="shared" ca="1" si="145"/>
        <v>6513</v>
      </c>
      <c r="Q464" s="7">
        <f t="shared" ca="1" si="148"/>
        <v>19656.261129793165</v>
      </c>
      <c r="R464">
        <f t="shared" ca="1" si="149"/>
        <v>80411.010841547672</v>
      </c>
      <c r="S464" s="7">
        <f t="shared" ca="1" si="150"/>
        <v>410138.44564170582</v>
      </c>
      <c r="T464" s="7">
        <f t="shared" ca="1" si="151"/>
        <v>246253.94622953006</v>
      </c>
      <c r="U464" s="7">
        <f t="shared" ca="1" si="152"/>
        <v>163884.49941217576</v>
      </c>
      <c r="X464" s="1"/>
      <c r="Y464" s="2"/>
      <c r="Z464" s="2"/>
      <c r="AA464" s="2"/>
      <c r="AB464" s="2"/>
      <c r="AC464" s="2"/>
      <c r="AD464" s="2"/>
      <c r="AE464" s="2">
        <f ca="1">IF(Table2[[#This Row],[Gender]]="Male",1,0)</f>
        <v>0</v>
      </c>
      <c r="AF464" s="2">
        <f ca="1">IF(Table2[[#This Row],[Gender]]="Female",1,0)</f>
        <v>1</v>
      </c>
      <c r="AG464" s="2"/>
      <c r="AH464" s="2"/>
      <c r="AI464" s="3"/>
      <c r="AK464" s="1">
        <f ca="1">IF(Table2[[#This Row],[Field of Work]]="Teaching",1,0)</f>
        <v>0</v>
      </c>
      <c r="AL464" s="2">
        <f ca="1">IF(Table2[[#This Row],[Field of Work]]="Agriculture",1,0)</f>
        <v>0</v>
      </c>
      <c r="AM464" s="2">
        <f ca="1">IF(Table2[[#This Row],[Field of Work]]="IT",1,0)</f>
        <v>0</v>
      </c>
      <c r="AN464" s="2">
        <f ca="1">IF(Table2[[#This Row],[Field of Work]]="Construction",1,0)</f>
        <v>0</v>
      </c>
      <c r="AO464" s="2">
        <f ca="1">IF(Table2[[#This Row],[Field of Work]]="Health",1,0)</f>
        <v>0</v>
      </c>
      <c r="AP464" s="2">
        <f ca="1">IF(Table2[[#This Row],[Field of Work]]="General work",1,0)</f>
        <v>1</v>
      </c>
      <c r="AQ464" s="2"/>
      <c r="AR464" s="2"/>
      <c r="AS464" s="2"/>
      <c r="AT464" s="2"/>
      <c r="AU464" s="2"/>
      <c r="AV464" s="3"/>
      <c r="AW464" s="10">
        <f ca="1">IF(Table2[[#This Row],[Residence]]="East Legon",1,0)</f>
        <v>0</v>
      </c>
      <c r="AX464" s="8">
        <f ca="1">IF(Table2[[#This Row],[Residence]]="Trasaco",1,0)</f>
        <v>0</v>
      </c>
      <c r="AY464" s="2">
        <f ca="1">IF(Table2[[#This Row],[Residence]]="North Legon",1,0)</f>
        <v>0</v>
      </c>
      <c r="AZ464" s="2">
        <f ca="1">IF(Table2[[#This Row],[Residence]]="Tema",1,0)</f>
        <v>0</v>
      </c>
      <c r="BA464" s="2">
        <f ca="1">IF(Table2[[#This Row],[Residence]]="Spintex",1,0)</f>
        <v>0</v>
      </c>
      <c r="BB464" s="2">
        <f ca="1">IF(Table2[[#This Row],[Residence]]="Airport Hills",1,0)</f>
        <v>0</v>
      </c>
      <c r="BC464" s="2">
        <f ca="1">IF(Table2[[#This Row],[Residence]]="Oyarifa",1,0)</f>
        <v>0</v>
      </c>
      <c r="BD464" s="2">
        <f ca="1">IF(Table2[[#This Row],[Residence]]="Prampram",1,0)</f>
        <v>0</v>
      </c>
      <c r="BE464" s="2">
        <f ca="1">IF(Table2[[#This Row],[Residence]]="Tse-Addo",1,0)</f>
        <v>0</v>
      </c>
      <c r="BF464" s="2">
        <f ca="1">IF(Table2[[#This Row],[Residence]]="Osu",1,0)</f>
        <v>1</v>
      </c>
      <c r="BG464" s="2"/>
      <c r="BH464" s="2"/>
      <c r="BI464" s="2"/>
      <c r="BJ464" s="2"/>
      <c r="BK464" s="2"/>
      <c r="BL464" s="2"/>
      <c r="BM464" s="2"/>
      <c r="BN464" s="2"/>
      <c r="BO464" s="2"/>
      <c r="BP464" s="3"/>
      <c r="BR464" s="20">
        <f ca="1">Table2[[#This Row],[Cars Value]]/Table2[[#This Row],[Cars]]</f>
        <v>11093.717400079069</v>
      </c>
      <c r="BS464" s="3"/>
      <c r="BT464" s="1">
        <f ca="1">IF(Table2[[#This Row],[Value of Debts]]&gt;$BU$6,1,0)</f>
        <v>1</v>
      </c>
      <c r="BU464" s="2"/>
      <c r="BV464" s="2"/>
      <c r="BW464" s="3"/>
    </row>
    <row r="465" spans="1:75" x14ac:dyDescent="0.25">
      <c r="A465">
        <f t="shared" ca="1" si="137"/>
        <v>2</v>
      </c>
      <c r="B465" t="str">
        <f t="shared" ca="1" si="138"/>
        <v>Female</v>
      </c>
      <c r="C465">
        <f t="shared" ca="1" si="139"/>
        <v>38</v>
      </c>
      <c r="D465">
        <f t="shared" ca="1" si="140"/>
        <v>3</v>
      </c>
      <c r="E465" t="str">
        <f ca="1">_xll.XLOOKUP(D465,$Y$8:$Y$13,$Z$8:$Z$13)</f>
        <v>Teaching</v>
      </c>
      <c r="F465">
        <f t="shared" ca="1" si="141"/>
        <v>3</v>
      </c>
      <c r="G465" t="str">
        <f ca="1">_xll.XLOOKUP(F465,$AA$8:$AA$12,$AB$8:$AB$12)</f>
        <v>University</v>
      </c>
      <c r="H465">
        <f t="shared" ca="1" si="135"/>
        <v>4</v>
      </c>
      <c r="I465">
        <f t="shared" ca="1" si="136"/>
        <v>2</v>
      </c>
      <c r="J465">
        <f t="shared" ca="1" si="142"/>
        <v>37534</v>
      </c>
      <c r="K465">
        <f t="shared" ca="1" si="143"/>
        <v>10</v>
      </c>
      <c r="L465" t="str">
        <f ca="1">_xll.XLOOKUP(K465,$AC$8:$AC$17,$AD$8:$AD$17)</f>
        <v>Osu</v>
      </c>
      <c r="M465">
        <f t="shared" ca="1" si="146"/>
        <v>225204</v>
      </c>
      <c r="N465" s="7">
        <f t="shared" ca="1" si="144"/>
        <v>203100.64684421659</v>
      </c>
      <c r="O465" s="7">
        <f t="shared" ca="1" si="147"/>
        <v>70129.578035552404</v>
      </c>
      <c r="P465">
        <f t="shared" ca="1" si="145"/>
        <v>111</v>
      </c>
      <c r="Q465" s="7">
        <f t="shared" ca="1" si="148"/>
        <v>29397.829669100483</v>
      </c>
      <c r="R465">
        <f t="shared" ca="1" si="149"/>
        <v>44384.306036609312</v>
      </c>
      <c r="S465" s="7">
        <f t="shared" ca="1" si="150"/>
        <v>339717.88407216175</v>
      </c>
      <c r="T465" s="7">
        <f t="shared" ca="1" si="151"/>
        <v>232609.47651331709</v>
      </c>
      <c r="U465" s="7">
        <f t="shared" ca="1" si="152"/>
        <v>107108.40755884466</v>
      </c>
      <c r="X465" s="1"/>
      <c r="Y465" s="2"/>
      <c r="Z465" s="2"/>
      <c r="AA465" s="2"/>
      <c r="AB465" s="2"/>
      <c r="AC465" s="2"/>
      <c r="AD465" s="2"/>
      <c r="AE465" s="2">
        <f ca="1">IF(Table2[[#This Row],[Gender]]="Male",1,0)</f>
        <v>0</v>
      </c>
      <c r="AF465" s="2">
        <f ca="1">IF(Table2[[#This Row],[Gender]]="Female",1,0)</f>
        <v>1</v>
      </c>
      <c r="AG465" s="2"/>
      <c r="AH465" s="2"/>
      <c r="AI465" s="3"/>
      <c r="AK465" s="1">
        <f ca="1">IF(Table2[[#This Row],[Field of Work]]="Teaching",1,0)</f>
        <v>1</v>
      </c>
      <c r="AL465" s="2">
        <f ca="1">IF(Table2[[#This Row],[Field of Work]]="Agriculture",1,0)</f>
        <v>0</v>
      </c>
      <c r="AM465" s="2">
        <f ca="1">IF(Table2[[#This Row],[Field of Work]]="IT",1,0)</f>
        <v>0</v>
      </c>
      <c r="AN465" s="2">
        <f ca="1">IF(Table2[[#This Row],[Field of Work]]="Construction",1,0)</f>
        <v>0</v>
      </c>
      <c r="AO465" s="2">
        <f ca="1">IF(Table2[[#This Row],[Field of Work]]="Health",1,0)</f>
        <v>0</v>
      </c>
      <c r="AP465" s="2">
        <f ca="1">IF(Table2[[#This Row],[Field of Work]]="General work",1,0)</f>
        <v>0</v>
      </c>
      <c r="AQ465" s="2"/>
      <c r="AR465" s="2"/>
      <c r="AS465" s="2"/>
      <c r="AT465" s="2"/>
      <c r="AU465" s="2"/>
      <c r="AV465" s="3"/>
      <c r="AW465" s="10">
        <f ca="1">IF(Table2[[#This Row],[Residence]]="East Legon",1,0)</f>
        <v>0</v>
      </c>
      <c r="AX465" s="8">
        <f ca="1">IF(Table2[[#This Row],[Residence]]="Trasaco",1,0)</f>
        <v>0</v>
      </c>
      <c r="AY465" s="2">
        <f ca="1">IF(Table2[[#This Row],[Residence]]="North Legon",1,0)</f>
        <v>0</v>
      </c>
      <c r="AZ465" s="2">
        <f ca="1">IF(Table2[[#This Row],[Residence]]="Tema",1,0)</f>
        <v>0</v>
      </c>
      <c r="BA465" s="2">
        <f ca="1">IF(Table2[[#This Row],[Residence]]="Spintex",1,0)</f>
        <v>0</v>
      </c>
      <c r="BB465" s="2">
        <f ca="1">IF(Table2[[#This Row],[Residence]]="Airport Hills",1,0)</f>
        <v>0</v>
      </c>
      <c r="BC465" s="2">
        <f ca="1">IF(Table2[[#This Row],[Residence]]="Oyarifa",1,0)</f>
        <v>0</v>
      </c>
      <c r="BD465" s="2">
        <f ca="1">IF(Table2[[#This Row],[Residence]]="Prampram",1,0)</f>
        <v>0</v>
      </c>
      <c r="BE465" s="2">
        <f ca="1">IF(Table2[[#This Row],[Residence]]="Tse-Addo",1,0)</f>
        <v>0</v>
      </c>
      <c r="BF465" s="2">
        <f ca="1">IF(Table2[[#This Row],[Residence]]="Osu",1,0)</f>
        <v>1</v>
      </c>
      <c r="BG465" s="2"/>
      <c r="BH465" s="2"/>
      <c r="BI465" s="2"/>
      <c r="BJ465" s="2"/>
      <c r="BK465" s="2"/>
      <c r="BL465" s="2"/>
      <c r="BM465" s="2"/>
      <c r="BN465" s="2"/>
      <c r="BO465" s="2"/>
      <c r="BP465" s="3"/>
      <c r="BR465" s="20">
        <f ca="1">Table2[[#This Row],[Cars Value]]/Table2[[#This Row],[Cars]]</f>
        <v>35064.789017776202</v>
      </c>
      <c r="BS465" s="3"/>
      <c r="BT465" s="1">
        <f ca="1">IF(Table2[[#This Row],[Value of Debts]]&gt;$BU$6,1,0)</f>
        <v>1</v>
      </c>
      <c r="BU465" s="2"/>
      <c r="BV465" s="2"/>
      <c r="BW465" s="3"/>
    </row>
    <row r="466" spans="1:75" x14ac:dyDescent="0.25">
      <c r="A466">
        <f t="shared" ca="1" si="137"/>
        <v>2</v>
      </c>
      <c r="B466" t="str">
        <f t="shared" ca="1" si="138"/>
        <v>Female</v>
      </c>
      <c r="C466">
        <f t="shared" ca="1" si="139"/>
        <v>35</v>
      </c>
      <c r="D466">
        <f t="shared" ca="1" si="140"/>
        <v>4</v>
      </c>
      <c r="E466" t="str">
        <f ca="1">_xll.XLOOKUP(D466,$Y$8:$Y$13,$Z$8:$Z$13)</f>
        <v>IT</v>
      </c>
      <c r="F466">
        <f t="shared" ca="1" si="141"/>
        <v>5</v>
      </c>
      <c r="G466" t="str">
        <f ca="1">_xll.XLOOKUP(F466,$AA$8:$AA$12,$AB$8:$AB$12)</f>
        <v>Other</v>
      </c>
      <c r="H466">
        <f t="shared" ca="1" si="135"/>
        <v>0</v>
      </c>
      <c r="I466">
        <f t="shared" ca="1" si="136"/>
        <v>3</v>
      </c>
      <c r="J466">
        <f t="shared" ca="1" si="142"/>
        <v>37691</v>
      </c>
      <c r="K466">
        <f t="shared" ca="1" si="143"/>
        <v>5</v>
      </c>
      <c r="L466" t="str">
        <f ca="1">_xll.XLOOKUP(K466,$AC$8:$AC$17,$AD$8:$AD$17)</f>
        <v>Airport Hills</v>
      </c>
      <c r="M466">
        <f t="shared" ca="1" si="146"/>
        <v>113073</v>
      </c>
      <c r="N466" s="7">
        <f t="shared" ca="1" si="144"/>
        <v>14020.892908328995</v>
      </c>
      <c r="O466" s="7">
        <f t="shared" ca="1" si="147"/>
        <v>47530.19057891774</v>
      </c>
      <c r="P466">
        <f t="shared" ca="1" si="145"/>
        <v>30588</v>
      </c>
      <c r="Q466" s="7">
        <f t="shared" ca="1" si="148"/>
        <v>17172.182618396142</v>
      </c>
      <c r="R466">
        <f t="shared" ca="1" si="149"/>
        <v>29387.849660916407</v>
      </c>
      <c r="S466" s="7">
        <f t="shared" ca="1" si="150"/>
        <v>189991.04023983414</v>
      </c>
      <c r="T466" s="7">
        <f t="shared" ca="1" si="151"/>
        <v>61781.075526725137</v>
      </c>
      <c r="U466" s="7">
        <f t="shared" ca="1" si="152"/>
        <v>128209.964713109</v>
      </c>
      <c r="X466" s="1"/>
      <c r="Y466" s="2"/>
      <c r="Z466" s="2"/>
      <c r="AA466" s="2"/>
      <c r="AB466" s="2"/>
      <c r="AC466" s="2"/>
      <c r="AD466" s="2"/>
      <c r="AE466" s="2">
        <f ca="1">IF(Table2[[#This Row],[Gender]]="Male",1,0)</f>
        <v>0</v>
      </c>
      <c r="AF466" s="2">
        <f ca="1">IF(Table2[[#This Row],[Gender]]="Female",1,0)</f>
        <v>1</v>
      </c>
      <c r="AG466" s="2"/>
      <c r="AH466" s="2"/>
      <c r="AI466" s="3"/>
      <c r="AK466" s="1">
        <f ca="1">IF(Table2[[#This Row],[Field of Work]]="Teaching",1,0)</f>
        <v>0</v>
      </c>
      <c r="AL466" s="2">
        <f ca="1">IF(Table2[[#This Row],[Field of Work]]="Agriculture",1,0)</f>
        <v>0</v>
      </c>
      <c r="AM466" s="2">
        <f ca="1">IF(Table2[[#This Row],[Field of Work]]="IT",1,0)</f>
        <v>1</v>
      </c>
      <c r="AN466" s="2">
        <f ca="1">IF(Table2[[#This Row],[Field of Work]]="Construction",1,0)</f>
        <v>0</v>
      </c>
      <c r="AO466" s="2">
        <f ca="1">IF(Table2[[#This Row],[Field of Work]]="Health",1,0)</f>
        <v>0</v>
      </c>
      <c r="AP466" s="2">
        <f ca="1">IF(Table2[[#This Row],[Field of Work]]="General work",1,0)</f>
        <v>0</v>
      </c>
      <c r="AQ466" s="2"/>
      <c r="AR466" s="2"/>
      <c r="AS466" s="2"/>
      <c r="AT466" s="2"/>
      <c r="AU466" s="2"/>
      <c r="AV466" s="3"/>
      <c r="AW466" s="10">
        <f ca="1">IF(Table2[[#This Row],[Residence]]="East Legon",1,0)</f>
        <v>0</v>
      </c>
      <c r="AX466" s="8">
        <f ca="1">IF(Table2[[#This Row],[Residence]]="Trasaco",1,0)</f>
        <v>0</v>
      </c>
      <c r="AY466" s="2">
        <f ca="1">IF(Table2[[#This Row],[Residence]]="North Legon",1,0)</f>
        <v>0</v>
      </c>
      <c r="AZ466" s="2">
        <f ca="1">IF(Table2[[#This Row],[Residence]]="Tema",1,0)</f>
        <v>0</v>
      </c>
      <c r="BA466" s="2">
        <f ca="1">IF(Table2[[#This Row],[Residence]]="Spintex",1,0)</f>
        <v>0</v>
      </c>
      <c r="BB466" s="2">
        <f ca="1">IF(Table2[[#This Row],[Residence]]="Airport Hills",1,0)</f>
        <v>1</v>
      </c>
      <c r="BC466" s="2">
        <f ca="1">IF(Table2[[#This Row],[Residence]]="Oyarifa",1,0)</f>
        <v>0</v>
      </c>
      <c r="BD466" s="2">
        <f ca="1">IF(Table2[[#This Row],[Residence]]="Prampram",1,0)</f>
        <v>0</v>
      </c>
      <c r="BE466" s="2">
        <f ca="1">IF(Table2[[#This Row],[Residence]]="Tse-Addo",1,0)</f>
        <v>0</v>
      </c>
      <c r="BF466" s="2">
        <f ca="1">IF(Table2[[#This Row],[Residence]]="Osu",1,0)</f>
        <v>0</v>
      </c>
      <c r="BG466" s="2"/>
      <c r="BH466" s="2"/>
      <c r="BI466" s="2"/>
      <c r="BJ466" s="2"/>
      <c r="BK466" s="2"/>
      <c r="BL466" s="2"/>
      <c r="BM466" s="2"/>
      <c r="BN466" s="2"/>
      <c r="BO466" s="2"/>
      <c r="BP466" s="3"/>
      <c r="BR466" s="20">
        <f ca="1">Table2[[#This Row],[Cars Value]]/Table2[[#This Row],[Cars]]</f>
        <v>15843.396859639246</v>
      </c>
      <c r="BS466" s="3"/>
      <c r="BT466" s="1">
        <f ca="1">IF(Table2[[#This Row],[Value of Debts]]&gt;$BU$6,1,0)</f>
        <v>0</v>
      </c>
      <c r="BU466" s="2"/>
      <c r="BV466" s="2"/>
      <c r="BW466" s="3"/>
    </row>
    <row r="467" spans="1:75" x14ac:dyDescent="0.25">
      <c r="A467">
        <f t="shared" ca="1" si="137"/>
        <v>2</v>
      </c>
      <c r="B467" t="str">
        <f t="shared" ca="1" si="138"/>
        <v>Female</v>
      </c>
      <c r="C467">
        <f t="shared" ca="1" si="139"/>
        <v>33</v>
      </c>
      <c r="D467">
        <f t="shared" ca="1" si="140"/>
        <v>3</v>
      </c>
      <c r="E467" t="str">
        <f ca="1">_xll.XLOOKUP(D467,$Y$8:$Y$13,$Z$8:$Z$13)</f>
        <v>Teaching</v>
      </c>
      <c r="F467">
        <f t="shared" ca="1" si="141"/>
        <v>3</v>
      </c>
      <c r="G467" t="str">
        <f ca="1">_xll.XLOOKUP(F467,$AA$8:$AA$12,$AB$8:$AB$12)</f>
        <v>University</v>
      </c>
      <c r="H467">
        <f t="shared" ca="1" si="135"/>
        <v>0</v>
      </c>
      <c r="I467">
        <f t="shared" ca="1" si="136"/>
        <v>4</v>
      </c>
      <c r="J467">
        <f t="shared" ca="1" si="142"/>
        <v>79563</v>
      </c>
      <c r="K467">
        <f t="shared" ca="1" si="143"/>
        <v>7</v>
      </c>
      <c r="L467" t="str">
        <f ca="1">_xll.XLOOKUP(K467,$AC$8:$AC$17,$AD$8:$AD$17)</f>
        <v>Tema</v>
      </c>
      <c r="M467">
        <f t="shared" ca="1" si="146"/>
        <v>318252</v>
      </c>
      <c r="N467" s="7">
        <f t="shared" ca="1" si="144"/>
        <v>85656.769919224447</v>
      </c>
      <c r="O467" s="7">
        <f t="shared" ca="1" si="147"/>
        <v>128869.38355312603</v>
      </c>
      <c r="P467">
        <f t="shared" ca="1" si="145"/>
        <v>32288</v>
      </c>
      <c r="Q467" s="7">
        <f t="shared" ca="1" si="148"/>
        <v>64459.253028550607</v>
      </c>
      <c r="R467">
        <f t="shared" ca="1" si="149"/>
        <v>69515.889052592975</v>
      </c>
      <c r="S467" s="7">
        <f t="shared" ca="1" si="150"/>
        <v>516637.27260571899</v>
      </c>
      <c r="T467" s="7">
        <f t="shared" ca="1" si="151"/>
        <v>182404.02294777505</v>
      </c>
      <c r="U467" s="7">
        <f t="shared" ca="1" si="152"/>
        <v>334233.24965794396</v>
      </c>
      <c r="X467" s="1"/>
      <c r="Y467" s="2"/>
      <c r="Z467" s="2"/>
      <c r="AA467" s="2"/>
      <c r="AB467" s="2"/>
      <c r="AC467" s="2"/>
      <c r="AD467" s="2"/>
      <c r="AE467" s="2">
        <f ca="1">IF(Table2[[#This Row],[Gender]]="Male",1,0)</f>
        <v>0</v>
      </c>
      <c r="AF467" s="2">
        <f ca="1">IF(Table2[[#This Row],[Gender]]="Female",1,0)</f>
        <v>1</v>
      </c>
      <c r="AG467" s="2"/>
      <c r="AH467" s="2"/>
      <c r="AI467" s="3"/>
      <c r="AK467" s="1">
        <f ca="1">IF(Table2[[#This Row],[Field of Work]]="Teaching",1,0)</f>
        <v>1</v>
      </c>
      <c r="AL467" s="2">
        <f ca="1">IF(Table2[[#This Row],[Field of Work]]="Agriculture",1,0)</f>
        <v>0</v>
      </c>
      <c r="AM467" s="2">
        <f ca="1">IF(Table2[[#This Row],[Field of Work]]="IT",1,0)</f>
        <v>0</v>
      </c>
      <c r="AN467" s="2">
        <f ca="1">IF(Table2[[#This Row],[Field of Work]]="Construction",1,0)</f>
        <v>0</v>
      </c>
      <c r="AO467" s="2">
        <f ca="1">IF(Table2[[#This Row],[Field of Work]]="Health",1,0)</f>
        <v>0</v>
      </c>
      <c r="AP467" s="2">
        <f ca="1">IF(Table2[[#This Row],[Field of Work]]="General work",1,0)</f>
        <v>0</v>
      </c>
      <c r="AQ467" s="2"/>
      <c r="AR467" s="2"/>
      <c r="AS467" s="2"/>
      <c r="AT467" s="2"/>
      <c r="AU467" s="2"/>
      <c r="AV467" s="3"/>
      <c r="AW467" s="10">
        <f ca="1">IF(Table2[[#This Row],[Residence]]="East Legon",1,0)</f>
        <v>0</v>
      </c>
      <c r="AX467" s="8">
        <f ca="1">IF(Table2[[#This Row],[Residence]]="Trasaco",1,0)</f>
        <v>0</v>
      </c>
      <c r="AY467" s="2">
        <f ca="1">IF(Table2[[#This Row],[Residence]]="North Legon",1,0)</f>
        <v>0</v>
      </c>
      <c r="AZ467" s="2">
        <f ca="1">IF(Table2[[#This Row],[Residence]]="Tema",1,0)</f>
        <v>1</v>
      </c>
      <c r="BA467" s="2">
        <f ca="1">IF(Table2[[#This Row],[Residence]]="Spintex",1,0)</f>
        <v>0</v>
      </c>
      <c r="BB467" s="2">
        <f ca="1">IF(Table2[[#This Row],[Residence]]="Airport Hills",1,0)</f>
        <v>0</v>
      </c>
      <c r="BC467" s="2">
        <f ca="1">IF(Table2[[#This Row],[Residence]]="Oyarifa",1,0)</f>
        <v>0</v>
      </c>
      <c r="BD467" s="2">
        <f ca="1">IF(Table2[[#This Row],[Residence]]="Prampram",1,0)</f>
        <v>0</v>
      </c>
      <c r="BE467" s="2">
        <f ca="1">IF(Table2[[#This Row],[Residence]]="Tse-Addo",1,0)</f>
        <v>0</v>
      </c>
      <c r="BF467" s="2">
        <f ca="1">IF(Table2[[#This Row],[Residence]]="Osu",1,0)</f>
        <v>0</v>
      </c>
      <c r="BG467" s="2"/>
      <c r="BH467" s="2"/>
      <c r="BI467" s="2"/>
      <c r="BJ467" s="2"/>
      <c r="BK467" s="2"/>
      <c r="BL467" s="2"/>
      <c r="BM467" s="2"/>
      <c r="BN467" s="2"/>
      <c r="BO467" s="2"/>
      <c r="BP467" s="3"/>
      <c r="BR467" s="20">
        <f ca="1">Table2[[#This Row],[Cars Value]]/Table2[[#This Row],[Cars]]</f>
        <v>32217.345888281507</v>
      </c>
      <c r="BS467" s="3"/>
      <c r="BT467" s="1">
        <f ca="1">IF(Table2[[#This Row],[Value of Debts]]&gt;$BU$6,1,0)</f>
        <v>1</v>
      </c>
      <c r="BU467" s="2"/>
      <c r="BV467" s="2"/>
      <c r="BW467" s="3"/>
    </row>
    <row r="468" spans="1:75" x14ac:dyDescent="0.25">
      <c r="A468">
        <f t="shared" ca="1" si="137"/>
        <v>1</v>
      </c>
      <c r="B468" t="str">
        <f t="shared" ca="1" si="138"/>
        <v>Male</v>
      </c>
      <c r="C468">
        <f t="shared" ca="1" si="139"/>
        <v>39</v>
      </c>
      <c r="D468">
        <f t="shared" ca="1" si="140"/>
        <v>6</v>
      </c>
      <c r="E468" t="str">
        <f ca="1">_xll.XLOOKUP(D468,$Y$8:$Y$13,$Z$8:$Z$13)</f>
        <v>Agriculture</v>
      </c>
      <c r="F468">
        <f t="shared" ca="1" si="141"/>
        <v>1</v>
      </c>
      <c r="G468" t="str">
        <f ca="1">_xll.XLOOKUP(F468,$AA$8:$AA$12,$AB$8:$AB$12)</f>
        <v>Highschool</v>
      </c>
      <c r="H468">
        <f t="shared" ca="1" si="135"/>
        <v>3</v>
      </c>
      <c r="I468">
        <f t="shared" ca="1" si="136"/>
        <v>3</v>
      </c>
      <c r="J468">
        <f t="shared" ca="1" si="142"/>
        <v>28185</v>
      </c>
      <c r="K468">
        <f t="shared" ca="1" si="143"/>
        <v>8</v>
      </c>
      <c r="L468" t="str">
        <f ca="1">_xll.XLOOKUP(K468,$AC$8:$AC$17,$AD$8:$AD$17)</f>
        <v>Oyarifa</v>
      </c>
      <c r="M468">
        <f t="shared" ca="1" si="146"/>
        <v>140925</v>
      </c>
      <c r="N468" s="7">
        <f t="shared" ca="1" si="144"/>
        <v>16216.806936969013</v>
      </c>
      <c r="O468" s="7">
        <f t="shared" ca="1" si="147"/>
        <v>63830.670750045065</v>
      </c>
      <c r="P468">
        <f t="shared" ca="1" si="145"/>
        <v>56293</v>
      </c>
      <c r="Q468" s="7">
        <f t="shared" ca="1" si="148"/>
        <v>54390.239707915222</v>
      </c>
      <c r="R468">
        <f t="shared" ca="1" si="149"/>
        <v>42068.303886220623</v>
      </c>
      <c r="S468" s="7">
        <f t="shared" ca="1" si="150"/>
        <v>246823.97463626569</v>
      </c>
      <c r="T468" s="7">
        <f t="shared" ca="1" si="151"/>
        <v>126900.04664488425</v>
      </c>
      <c r="U468" s="7">
        <f t="shared" ca="1" si="152"/>
        <v>119923.92799138144</v>
      </c>
      <c r="X468" s="1"/>
      <c r="Y468" s="2"/>
      <c r="Z468" s="2"/>
      <c r="AA468" s="2"/>
      <c r="AB468" s="2"/>
      <c r="AC468" s="2"/>
      <c r="AD468" s="2"/>
      <c r="AE468" s="2">
        <f ca="1">IF(Table2[[#This Row],[Gender]]="Male",1,0)</f>
        <v>1</v>
      </c>
      <c r="AF468" s="2">
        <f ca="1">IF(Table2[[#This Row],[Gender]]="Female",1,0)</f>
        <v>0</v>
      </c>
      <c r="AG468" s="2"/>
      <c r="AH468" s="2"/>
      <c r="AI468" s="3"/>
      <c r="AK468" s="1">
        <f ca="1">IF(Table2[[#This Row],[Field of Work]]="Teaching",1,0)</f>
        <v>0</v>
      </c>
      <c r="AL468" s="2">
        <f ca="1">IF(Table2[[#This Row],[Field of Work]]="Agriculture",1,0)</f>
        <v>1</v>
      </c>
      <c r="AM468" s="2">
        <f ca="1">IF(Table2[[#This Row],[Field of Work]]="IT",1,0)</f>
        <v>0</v>
      </c>
      <c r="AN468" s="2">
        <f ca="1">IF(Table2[[#This Row],[Field of Work]]="Construction",1,0)</f>
        <v>0</v>
      </c>
      <c r="AO468" s="2">
        <f ca="1">IF(Table2[[#This Row],[Field of Work]]="Health",1,0)</f>
        <v>0</v>
      </c>
      <c r="AP468" s="2">
        <f ca="1">IF(Table2[[#This Row],[Field of Work]]="General work",1,0)</f>
        <v>0</v>
      </c>
      <c r="AQ468" s="2"/>
      <c r="AR468" s="2"/>
      <c r="AS468" s="2"/>
      <c r="AT468" s="2"/>
      <c r="AU468" s="2"/>
      <c r="AV468" s="3"/>
      <c r="AW468" s="10">
        <f ca="1">IF(Table2[[#This Row],[Residence]]="East Legon",1,0)</f>
        <v>0</v>
      </c>
      <c r="AX468" s="8">
        <f ca="1">IF(Table2[[#This Row],[Residence]]="Trasaco",1,0)</f>
        <v>0</v>
      </c>
      <c r="AY468" s="2">
        <f ca="1">IF(Table2[[#This Row],[Residence]]="North Legon",1,0)</f>
        <v>0</v>
      </c>
      <c r="AZ468" s="2">
        <f ca="1">IF(Table2[[#This Row],[Residence]]="Tema",1,0)</f>
        <v>0</v>
      </c>
      <c r="BA468" s="2">
        <f ca="1">IF(Table2[[#This Row],[Residence]]="Spintex",1,0)</f>
        <v>0</v>
      </c>
      <c r="BB468" s="2">
        <f ca="1">IF(Table2[[#This Row],[Residence]]="Airport Hills",1,0)</f>
        <v>0</v>
      </c>
      <c r="BC468" s="2">
        <f ca="1">IF(Table2[[#This Row],[Residence]]="Oyarifa",1,0)</f>
        <v>1</v>
      </c>
      <c r="BD468" s="2">
        <f ca="1">IF(Table2[[#This Row],[Residence]]="Prampram",1,0)</f>
        <v>0</v>
      </c>
      <c r="BE468" s="2">
        <f ca="1">IF(Table2[[#This Row],[Residence]]="Tse-Addo",1,0)</f>
        <v>0</v>
      </c>
      <c r="BF468" s="2">
        <f ca="1">IF(Table2[[#This Row],[Residence]]="Osu",1,0)</f>
        <v>0</v>
      </c>
      <c r="BG468" s="2"/>
      <c r="BH468" s="2"/>
      <c r="BI468" s="2"/>
      <c r="BJ468" s="2"/>
      <c r="BK468" s="2"/>
      <c r="BL468" s="2"/>
      <c r="BM468" s="2"/>
      <c r="BN468" s="2"/>
      <c r="BO468" s="2"/>
      <c r="BP468" s="3"/>
      <c r="BR468" s="20">
        <f ca="1">Table2[[#This Row],[Cars Value]]/Table2[[#This Row],[Cars]]</f>
        <v>21276.890250015022</v>
      </c>
      <c r="BS468" s="3"/>
      <c r="BT468" s="1">
        <f ca="1">IF(Table2[[#This Row],[Value of Debts]]&gt;$BU$6,1,0)</f>
        <v>1</v>
      </c>
      <c r="BU468" s="2"/>
      <c r="BV468" s="2"/>
      <c r="BW468" s="3"/>
    </row>
    <row r="469" spans="1:75" x14ac:dyDescent="0.25">
      <c r="A469">
        <f t="shared" ca="1" si="137"/>
        <v>1</v>
      </c>
      <c r="B469" t="str">
        <f t="shared" ca="1" si="138"/>
        <v>Male</v>
      </c>
      <c r="C469">
        <f t="shared" ca="1" si="139"/>
        <v>44</v>
      </c>
      <c r="D469">
        <f t="shared" ca="1" si="140"/>
        <v>6</v>
      </c>
      <c r="E469" t="str">
        <f ca="1">_xll.XLOOKUP(D469,$Y$8:$Y$13,$Z$8:$Z$13)</f>
        <v>Agriculture</v>
      </c>
      <c r="F469">
        <f t="shared" ca="1" si="141"/>
        <v>4</v>
      </c>
      <c r="G469" t="str">
        <f ca="1">_xll.XLOOKUP(F469,$AA$8:$AA$12,$AB$8:$AB$12)</f>
        <v>Techical</v>
      </c>
      <c r="H469">
        <f t="shared" ca="1" si="135"/>
        <v>1</v>
      </c>
      <c r="I469">
        <f t="shared" ca="1" si="136"/>
        <v>4</v>
      </c>
      <c r="J469">
        <f t="shared" ca="1" si="142"/>
        <v>89368</v>
      </c>
      <c r="K469">
        <f t="shared" ca="1" si="143"/>
        <v>5</v>
      </c>
      <c r="L469" t="str">
        <f ca="1">_xll.XLOOKUP(K469,$AC$8:$AC$17,$AD$8:$AD$17)</f>
        <v>Airport Hills</v>
      </c>
      <c r="M469">
        <f t="shared" ca="1" si="146"/>
        <v>357472</v>
      </c>
      <c r="N469" s="7">
        <f t="shared" ca="1" si="144"/>
        <v>330595.41881509102</v>
      </c>
      <c r="O469" s="7">
        <f t="shared" ca="1" si="147"/>
        <v>266921.56025218853</v>
      </c>
      <c r="P469">
        <f t="shared" ca="1" si="145"/>
        <v>41168</v>
      </c>
      <c r="Q469" s="7">
        <f t="shared" ca="1" si="148"/>
        <v>12584.410359908019</v>
      </c>
      <c r="R469">
        <f t="shared" ca="1" si="149"/>
        <v>30274.495589134567</v>
      </c>
      <c r="S469" s="7">
        <f t="shared" ca="1" si="150"/>
        <v>654668.05584132299</v>
      </c>
      <c r="T469" s="7">
        <f t="shared" ca="1" si="151"/>
        <v>384347.82917499903</v>
      </c>
      <c r="U469" s="7">
        <f t="shared" ca="1" si="152"/>
        <v>270320.22666632396</v>
      </c>
      <c r="X469" s="1"/>
      <c r="Y469" s="2"/>
      <c r="Z469" s="2"/>
      <c r="AA469" s="2"/>
      <c r="AB469" s="2"/>
      <c r="AC469" s="2"/>
      <c r="AD469" s="2"/>
      <c r="AE469" s="2">
        <f ca="1">IF(Table2[[#This Row],[Gender]]="Male",1,0)</f>
        <v>1</v>
      </c>
      <c r="AF469" s="2">
        <f ca="1">IF(Table2[[#This Row],[Gender]]="Female",1,0)</f>
        <v>0</v>
      </c>
      <c r="AG469" s="2"/>
      <c r="AH469" s="2"/>
      <c r="AI469" s="3"/>
      <c r="AK469" s="1">
        <f ca="1">IF(Table2[[#This Row],[Field of Work]]="Teaching",1,0)</f>
        <v>0</v>
      </c>
      <c r="AL469" s="2">
        <f ca="1">IF(Table2[[#This Row],[Field of Work]]="Agriculture",1,0)</f>
        <v>1</v>
      </c>
      <c r="AM469" s="2">
        <f ca="1">IF(Table2[[#This Row],[Field of Work]]="IT",1,0)</f>
        <v>0</v>
      </c>
      <c r="AN469" s="2">
        <f ca="1">IF(Table2[[#This Row],[Field of Work]]="Construction",1,0)</f>
        <v>0</v>
      </c>
      <c r="AO469" s="2">
        <f ca="1">IF(Table2[[#This Row],[Field of Work]]="Health",1,0)</f>
        <v>0</v>
      </c>
      <c r="AP469" s="2">
        <f ca="1">IF(Table2[[#This Row],[Field of Work]]="General work",1,0)</f>
        <v>0</v>
      </c>
      <c r="AQ469" s="2"/>
      <c r="AR469" s="2"/>
      <c r="AS469" s="2"/>
      <c r="AT469" s="2"/>
      <c r="AU469" s="2"/>
      <c r="AV469" s="3"/>
      <c r="AW469" s="10">
        <f ca="1">IF(Table2[[#This Row],[Residence]]="East Legon",1,0)</f>
        <v>0</v>
      </c>
      <c r="AX469" s="8">
        <f ca="1">IF(Table2[[#This Row],[Residence]]="Trasaco",1,0)</f>
        <v>0</v>
      </c>
      <c r="AY469" s="2">
        <f ca="1">IF(Table2[[#This Row],[Residence]]="North Legon",1,0)</f>
        <v>0</v>
      </c>
      <c r="AZ469" s="2">
        <f ca="1">IF(Table2[[#This Row],[Residence]]="Tema",1,0)</f>
        <v>0</v>
      </c>
      <c r="BA469" s="2">
        <f ca="1">IF(Table2[[#This Row],[Residence]]="Spintex",1,0)</f>
        <v>0</v>
      </c>
      <c r="BB469" s="2">
        <f ca="1">IF(Table2[[#This Row],[Residence]]="Airport Hills",1,0)</f>
        <v>1</v>
      </c>
      <c r="BC469" s="2">
        <f ca="1">IF(Table2[[#This Row],[Residence]]="Oyarifa",1,0)</f>
        <v>0</v>
      </c>
      <c r="BD469" s="2">
        <f ca="1">IF(Table2[[#This Row],[Residence]]="Prampram",1,0)</f>
        <v>0</v>
      </c>
      <c r="BE469" s="2">
        <f ca="1">IF(Table2[[#This Row],[Residence]]="Tse-Addo",1,0)</f>
        <v>0</v>
      </c>
      <c r="BF469" s="2">
        <f ca="1">IF(Table2[[#This Row],[Residence]]="Osu",1,0)</f>
        <v>0</v>
      </c>
      <c r="BG469" s="2"/>
      <c r="BH469" s="2"/>
      <c r="BI469" s="2"/>
      <c r="BJ469" s="2"/>
      <c r="BK469" s="2"/>
      <c r="BL469" s="2"/>
      <c r="BM469" s="2"/>
      <c r="BN469" s="2"/>
      <c r="BO469" s="2"/>
      <c r="BP469" s="3"/>
      <c r="BR469" s="20">
        <f ca="1">Table2[[#This Row],[Cars Value]]/Table2[[#This Row],[Cars]]</f>
        <v>66730.390063047133</v>
      </c>
      <c r="BS469" s="3"/>
      <c r="BT469" s="1">
        <f ca="1">IF(Table2[[#This Row],[Value of Debts]]&gt;$BU$6,1,0)</f>
        <v>1</v>
      </c>
      <c r="BU469" s="2"/>
      <c r="BV469" s="2"/>
      <c r="BW469" s="3"/>
    </row>
    <row r="470" spans="1:75" x14ac:dyDescent="0.25">
      <c r="A470">
        <f t="shared" ca="1" si="137"/>
        <v>2</v>
      </c>
      <c r="B470" t="str">
        <f t="shared" ca="1" si="138"/>
        <v>Female</v>
      </c>
      <c r="C470">
        <f t="shared" ca="1" si="139"/>
        <v>30</v>
      </c>
      <c r="D470">
        <f t="shared" ca="1" si="140"/>
        <v>2</v>
      </c>
      <c r="E470" t="str">
        <f ca="1">_xll.XLOOKUP(D470,$Y$8:$Y$13,$Z$8:$Z$13)</f>
        <v>Construction</v>
      </c>
      <c r="F470">
        <f t="shared" ca="1" si="141"/>
        <v>4</v>
      </c>
      <c r="G470" t="str">
        <f ca="1">_xll.XLOOKUP(F470,$AA$8:$AA$12,$AB$8:$AB$12)</f>
        <v>Techical</v>
      </c>
      <c r="H470">
        <f t="shared" ca="1" si="135"/>
        <v>4</v>
      </c>
      <c r="I470">
        <f t="shared" ca="1" si="136"/>
        <v>1</v>
      </c>
      <c r="J470">
        <f t="shared" ca="1" si="142"/>
        <v>72638</v>
      </c>
      <c r="K470">
        <f t="shared" ca="1" si="143"/>
        <v>9</v>
      </c>
      <c r="L470" t="str">
        <f ca="1">_xll.XLOOKUP(K470,$AC$8:$AC$17,$AD$8:$AD$17)</f>
        <v>Prampram</v>
      </c>
      <c r="M470">
        <f t="shared" ca="1" si="146"/>
        <v>217914</v>
      </c>
      <c r="N470" s="7">
        <f t="shared" ca="1" si="144"/>
        <v>85190.513138187074</v>
      </c>
      <c r="O470" s="7">
        <f t="shared" ca="1" si="147"/>
        <v>11378.577630654609</v>
      </c>
      <c r="P470">
        <f t="shared" ca="1" si="145"/>
        <v>10860</v>
      </c>
      <c r="Q470" s="7">
        <f t="shared" ca="1" si="148"/>
        <v>89097.929651463564</v>
      </c>
      <c r="R470">
        <f t="shared" ca="1" si="149"/>
        <v>1556.5926688185937</v>
      </c>
      <c r="S470" s="7">
        <f t="shared" ca="1" si="150"/>
        <v>230849.17029947322</v>
      </c>
      <c r="T470" s="7">
        <f t="shared" ca="1" si="151"/>
        <v>185148.44278965064</v>
      </c>
      <c r="U470" s="7">
        <f t="shared" ca="1" si="152"/>
        <v>45700.72750982258</v>
      </c>
      <c r="X470" s="1"/>
      <c r="Y470" s="2"/>
      <c r="Z470" s="2"/>
      <c r="AA470" s="2"/>
      <c r="AB470" s="2"/>
      <c r="AC470" s="2"/>
      <c r="AD470" s="2"/>
      <c r="AE470" s="2">
        <f ca="1">IF(Table2[[#This Row],[Gender]]="Male",1,0)</f>
        <v>0</v>
      </c>
      <c r="AF470" s="2">
        <f ca="1">IF(Table2[[#This Row],[Gender]]="Female",1,0)</f>
        <v>1</v>
      </c>
      <c r="AG470" s="2"/>
      <c r="AH470" s="2"/>
      <c r="AI470" s="3"/>
      <c r="AK470" s="1">
        <f ca="1">IF(Table2[[#This Row],[Field of Work]]="Teaching",1,0)</f>
        <v>0</v>
      </c>
      <c r="AL470" s="2">
        <f ca="1">IF(Table2[[#This Row],[Field of Work]]="Agriculture",1,0)</f>
        <v>0</v>
      </c>
      <c r="AM470" s="2">
        <f ca="1">IF(Table2[[#This Row],[Field of Work]]="IT",1,0)</f>
        <v>0</v>
      </c>
      <c r="AN470" s="2">
        <f ca="1">IF(Table2[[#This Row],[Field of Work]]="Construction",1,0)</f>
        <v>1</v>
      </c>
      <c r="AO470" s="2">
        <f ca="1">IF(Table2[[#This Row],[Field of Work]]="Health",1,0)</f>
        <v>0</v>
      </c>
      <c r="AP470" s="2">
        <f ca="1">IF(Table2[[#This Row],[Field of Work]]="General work",1,0)</f>
        <v>0</v>
      </c>
      <c r="AQ470" s="2"/>
      <c r="AR470" s="2"/>
      <c r="AS470" s="2"/>
      <c r="AT470" s="2"/>
      <c r="AU470" s="2"/>
      <c r="AV470" s="3"/>
      <c r="AW470" s="10">
        <f ca="1">IF(Table2[[#This Row],[Residence]]="East Legon",1,0)</f>
        <v>0</v>
      </c>
      <c r="AX470" s="8">
        <f ca="1">IF(Table2[[#This Row],[Residence]]="Trasaco",1,0)</f>
        <v>0</v>
      </c>
      <c r="AY470" s="2">
        <f ca="1">IF(Table2[[#This Row],[Residence]]="North Legon",1,0)</f>
        <v>0</v>
      </c>
      <c r="AZ470" s="2">
        <f ca="1">IF(Table2[[#This Row],[Residence]]="Tema",1,0)</f>
        <v>0</v>
      </c>
      <c r="BA470" s="2">
        <f ca="1">IF(Table2[[#This Row],[Residence]]="Spintex",1,0)</f>
        <v>0</v>
      </c>
      <c r="BB470" s="2">
        <f ca="1">IF(Table2[[#This Row],[Residence]]="Airport Hills",1,0)</f>
        <v>0</v>
      </c>
      <c r="BC470" s="2">
        <f ca="1">IF(Table2[[#This Row],[Residence]]="Oyarifa",1,0)</f>
        <v>0</v>
      </c>
      <c r="BD470" s="2">
        <f ca="1">IF(Table2[[#This Row],[Residence]]="Prampram",1,0)</f>
        <v>1</v>
      </c>
      <c r="BE470" s="2">
        <f ca="1">IF(Table2[[#This Row],[Residence]]="Tse-Addo",1,0)</f>
        <v>0</v>
      </c>
      <c r="BF470" s="2">
        <f ca="1">IF(Table2[[#This Row],[Residence]]="Osu",1,0)</f>
        <v>0</v>
      </c>
      <c r="BG470" s="2"/>
      <c r="BH470" s="2"/>
      <c r="BI470" s="2"/>
      <c r="BJ470" s="2"/>
      <c r="BK470" s="2"/>
      <c r="BL470" s="2"/>
      <c r="BM470" s="2"/>
      <c r="BN470" s="2"/>
      <c r="BO470" s="2"/>
      <c r="BP470" s="3"/>
      <c r="BR470" s="20">
        <f ca="1">Table2[[#This Row],[Cars Value]]/Table2[[#This Row],[Cars]]</f>
        <v>11378.577630654609</v>
      </c>
      <c r="BS470" s="3"/>
      <c r="BT470" s="1">
        <f ca="1">IF(Table2[[#This Row],[Value of Debts]]&gt;$BU$6,1,0)</f>
        <v>1</v>
      </c>
      <c r="BU470" s="2"/>
      <c r="BV470" s="2"/>
      <c r="BW470" s="3"/>
    </row>
    <row r="471" spans="1:75" x14ac:dyDescent="0.25">
      <c r="A471">
        <f t="shared" ca="1" si="137"/>
        <v>2</v>
      </c>
      <c r="B471" t="str">
        <f t="shared" ca="1" si="138"/>
        <v>Female</v>
      </c>
      <c r="C471">
        <f t="shared" ca="1" si="139"/>
        <v>29</v>
      </c>
      <c r="D471">
        <f t="shared" ca="1" si="140"/>
        <v>3</v>
      </c>
      <c r="E471" t="str">
        <f ca="1">_xll.XLOOKUP(D471,$Y$8:$Y$13,$Z$8:$Z$13)</f>
        <v>Teaching</v>
      </c>
      <c r="F471">
        <f t="shared" ca="1" si="141"/>
        <v>3</v>
      </c>
      <c r="G471" t="str">
        <f ca="1">_xll.XLOOKUP(F471,$AA$8:$AA$12,$AB$8:$AB$12)</f>
        <v>University</v>
      </c>
      <c r="H471">
        <f t="shared" ca="1" si="135"/>
        <v>0</v>
      </c>
      <c r="I471">
        <f t="shared" ca="1" si="136"/>
        <v>3</v>
      </c>
      <c r="J471">
        <f t="shared" ca="1" si="142"/>
        <v>73998</v>
      </c>
      <c r="K471">
        <f t="shared" ca="1" si="143"/>
        <v>1</v>
      </c>
      <c r="L471" t="str">
        <f ca="1">_xll.XLOOKUP(K471,$AC$8:$AC$17,$AD$8:$AD$17)</f>
        <v>East Legon</v>
      </c>
      <c r="M471">
        <f t="shared" ca="1" si="146"/>
        <v>295992</v>
      </c>
      <c r="N471" s="7">
        <f t="shared" ca="1" si="144"/>
        <v>89009.280642859172</v>
      </c>
      <c r="O471" s="7">
        <f t="shared" ca="1" si="147"/>
        <v>36619.526696376692</v>
      </c>
      <c r="P471">
        <f t="shared" ca="1" si="145"/>
        <v>12134</v>
      </c>
      <c r="Q471" s="7">
        <f t="shared" ca="1" si="148"/>
        <v>78400.234128910393</v>
      </c>
      <c r="R471">
        <f t="shared" ca="1" si="149"/>
        <v>55.564527916335322</v>
      </c>
      <c r="S471" s="7">
        <f t="shared" ca="1" si="150"/>
        <v>332667.09122429299</v>
      </c>
      <c r="T471" s="7">
        <f t="shared" ca="1" si="151"/>
        <v>179543.51477176958</v>
      </c>
      <c r="U471" s="7">
        <f t="shared" ca="1" si="152"/>
        <v>153123.57645252341</v>
      </c>
      <c r="X471" s="1"/>
      <c r="Y471" s="2"/>
      <c r="Z471" s="2"/>
      <c r="AA471" s="2"/>
      <c r="AB471" s="2"/>
      <c r="AC471" s="2"/>
      <c r="AD471" s="2"/>
      <c r="AE471" s="2">
        <f ca="1">IF(Table2[[#This Row],[Gender]]="Male",1,0)</f>
        <v>0</v>
      </c>
      <c r="AF471" s="2">
        <f ca="1">IF(Table2[[#This Row],[Gender]]="Female",1,0)</f>
        <v>1</v>
      </c>
      <c r="AG471" s="2"/>
      <c r="AH471" s="2"/>
      <c r="AI471" s="3"/>
      <c r="AK471" s="1">
        <f ca="1">IF(Table2[[#This Row],[Field of Work]]="Teaching",1,0)</f>
        <v>1</v>
      </c>
      <c r="AL471" s="2">
        <f ca="1">IF(Table2[[#This Row],[Field of Work]]="Agriculture",1,0)</f>
        <v>0</v>
      </c>
      <c r="AM471" s="2">
        <f ca="1">IF(Table2[[#This Row],[Field of Work]]="IT",1,0)</f>
        <v>0</v>
      </c>
      <c r="AN471" s="2">
        <f ca="1">IF(Table2[[#This Row],[Field of Work]]="Construction",1,0)</f>
        <v>0</v>
      </c>
      <c r="AO471" s="2">
        <f ca="1">IF(Table2[[#This Row],[Field of Work]]="Health",1,0)</f>
        <v>0</v>
      </c>
      <c r="AP471" s="2">
        <f ca="1">IF(Table2[[#This Row],[Field of Work]]="General work",1,0)</f>
        <v>0</v>
      </c>
      <c r="AQ471" s="2"/>
      <c r="AR471" s="2"/>
      <c r="AS471" s="2"/>
      <c r="AT471" s="2"/>
      <c r="AU471" s="2"/>
      <c r="AV471" s="3"/>
      <c r="AW471" s="10">
        <f ca="1">IF(Table2[[#This Row],[Residence]]="East Legon",1,0)</f>
        <v>1</v>
      </c>
      <c r="AX471" s="8">
        <f ca="1">IF(Table2[[#This Row],[Residence]]="Trasaco",1,0)</f>
        <v>0</v>
      </c>
      <c r="AY471" s="2">
        <f ca="1">IF(Table2[[#This Row],[Residence]]="North Legon",1,0)</f>
        <v>0</v>
      </c>
      <c r="AZ471" s="2">
        <f ca="1">IF(Table2[[#This Row],[Residence]]="Tema",1,0)</f>
        <v>0</v>
      </c>
      <c r="BA471" s="2">
        <f ca="1">IF(Table2[[#This Row],[Residence]]="Spintex",1,0)</f>
        <v>0</v>
      </c>
      <c r="BB471" s="2">
        <f ca="1">IF(Table2[[#This Row],[Residence]]="Airport Hills",1,0)</f>
        <v>0</v>
      </c>
      <c r="BC471" s="2">
        <f ca="1">IF(Table2[[#This Row],[Residence]]="Oyarifa",1,0)</f>
        <v>0</v>
      </c>
      <c r="BD471" s="2">
        <f ca="1">IF(Table2[[#This Row],[Residence]]="Prampram",1,0)</f>
        <v>0</v>
      </c>
      <c r="BE471" s="2">
        <f ca="1">IF(Table2[[#This Row],[Residence]]="Tse-Addo",1,0)</f>
        <v>0</v>
      </c>
      <c r="BF471" s="2">
        <f ca="1">IF(Table2[[#This Row],[Residence]]="Osu",1,0)</f>
        <v>0</v>
      </c>
      <c r="BG471" s="2"/>
      <c r="BH471" s="2"/>
      <c r="BI471" s="2"/>
      <c r="BJ471" s="2"/>
      <c r="BK471" s="2"/>
      <c r="BL471" s="2"/>
      <c r="BM471" s="2"/>
      <c r="BN471" s="2"/>
      <c r="BO471" s="2"/>
      <c r="BP471" s="3"/>
      <c r="BR471" s="20">
        <f ca="1">Table2[[#This Row],[Cars Value]]/Table2[[#This Row],[Cars]]</f>
        <v>12206.50889879223</v>
      </c>
      <c r="BS471" s="3"/>
      <c r="BT471" s="1">
        <f ca="1">IF(Table2[[#This Row],[Value of Debts]]&gt;$BU$6,1,0)</f>
        <v>1</v>
      </c>
      <c r="BU471" s="2"/>
      <c r="BV471" s="2"/>
      <c r="BW471" s="3"/>
    </row>
    <row r="472" spans="1:75" x14ac:dyDescent="0.25">
      <c r="A472">
        <f t="shared" ca="1" si="137"/>
        <v>2</v>
      </c>
      <c r="B472" t="str">
        <f t="shared" ca="1" si="138"/>
        <v>Female</v>
      </c>
      <c r="C472">
        <f t="shared" ca="1" si="139"/>
        <v>42</v>
      </c>
      <c r="D472">
        <f t="shared" ca="1" si="140"/>
        <v>2</v>
      </c>
      <c r="E472" t="str">
        <f ca="1">_xll.XLOOKUP(D472,$Y$8:$Y$13,$Z$8:$Z$13)</f>
        <v>Construction</v>
      </c>
      <c r="F472">
        <f t="shared" ca="1" si="141"/>
        <v>2</v>
      </c>
      <c r="G472" t="str">
        <f ca="1">_xll.XLOOKUP(F472,$AA$8:$AA$12,$AB$8:$AB$12)</f>
        <v>College</v>
      </c>
      <c r="H472">
        <f t="shared" ref="H472:H503" ca="1" si="153">RANDBETWEEN(0,4)</f>
        <v>2</v>
      </c>
      <c r="I472">
        <f t="shared" ca="1" si="136"/>
        <v>4</v>
      </c>
      <c r="J472">
        <f t="shared" ca="1" si="142"/>
        <v>87455</v>
      </c>
      <c r="K472">
        <f t="shared" ca="1" si="143"/>
        <v>1</v>
      </c>
      <c r="L472" t="str">
        <f ca="1">_xll.XLOOKUP(K472,$AC$8:$AC$17,$AD$8:$AD$17)</f>
        <v>East Legon</v>
      </c>
      <c r="M472">
        <f t="shared" ca="1" si="146"/>
        <v>349820</v>
      </c>
      <c r="N472" s="7">
        <f t="shared" ca="1" si="144"/>
        <v>56223.302054656531</v>
      </c>
      <c r="O472" s="7">
        <f t="shared" ca="1" si="147"/>
        <v>245257.90792512777</v>
      </c>
      <c r="P472">
        <f t="shared" ca="1" si="145"/>
        <v>156881</v>
      </c>
      <c r="Q472" s="7">
        <f t="shared" ca="1" si="148"/>
        <v>134967.50735109954</v>
      </c>
      <c r="R472">
        <f t="shared" ca="1" si="149"/>
        <v>9062.9922176072942</v>
      </c>
      <c r="S472" s="7">
        <f t="shared" ca="1" si="150"/>
        <v>604140.9001427351</v>
      </c>
      <c r="T472" s="7">
        <f t="shared" ca="1" si="151"/>
        <v>348071.80940575607</v>
      </c>
      <c r="U472" s="7">
        <f t="shared" ca="1" si="152"/>
        <v>256069.09073697904</v>
      </c>
      <c r="X472" s="1"/>
      <c r="Y472" s="2"/>
      <c r="Z472" s="2"/>
      <c r="AA472" s="2"/>
      <c r="AB472" s="2"/>
      <c r="AC472" s="2"/>
      <c r="AD472" s="2"/>
      <c r="AE472" s="2">
        <f ca="1">IF(Table2[[#This Row],[Gender]]="Male",1,0)</f>
        <v>0</v>
      </c>
      <c r="AF472" s="2">
        <f ca="1">IF(Table2[[#This Row],[Gender]]="Female",1,0)</f>
        <v>1</v>
      </c>
      <c r="AG472" s="2"/>
      <c r="AH472" s="2"/>
      <c r="AI472" s="3"/>
      <c r="AK472" s="1">
        <f ca="1">IF(Table2[[#This Row],[Field of Work]]="Teaching",1,0)</f>
        <v>0</v>
      </c>
      <c r="AL472" s="2">
        <f ca="1">IF(Table2[[#This Row],[Field of Work]]="Agriculture",1,0)</f>
        <v>0</v>
      </c>
      <c r="AM472" s="2">
        <f ca="1">IF(Table2[[#This Row],[Field of Work]]="IT",1,0)</f>
        <v>0</v>
      </c>
      <c r="AN472" s="2">
        <f ca="1">IF(Table2[[#This Row],[Field of Work]]="Construction",1,0)</f>
        <v>1</v>
      </c>
      <c r="AO472" s="2">
        <f ca="1">IF(Table2[[#This Row],[Field of Work]]="Health",1,0)</f>
        <v>0</v>
      </c>
      <c r="AP472" s="2">
        <f ca="1">IF(Table2[[#This Row],[Field of Work]]="General work",1,0)</f>
        <v>0</v>
      </c>
      <c r="AQ472" s="2"/>
      <c r="AR472" s="2"/>
      <c r="AS472" s="2"/>
      <c r="AT472" s="2"/>
      <c r="AU472" s="2"/>
      <c r="AV472" s="3"/>
      <c r="AW472" s="10">
        <f ca="1">IF(Table2[[#This Row],[Residence]]="East Legon",1,0)</f>
        <v>1</v>
      </c>
      <c r="AX472" s="8">
        <f ca="1">IF(Table2[[#This Row],[Residence]]="Trasaco",1,0)</f>
        <v>0</v>
      </c>
      <c r="AY472" s="2">
        <f ca="1">IF(Table2[[#This Row],[Residence]]="North Legon",1,0)</f>
        <v>0</v>
      </c>
      <c r="AZ472" s="2">
        <f ca="1">IF(Table2[[#This Row],[Residence]]="Tema",1,0)</f>
        <v>0</v>
      </c>
      <c r="BA472" s="2">
        <f ca="1">IF(Table2[[#This Row],[Residence]]="Spintex",1,0)</f>
        <v>0</v>
      </c>
      <c r="BB472" s="2">
        <f ca="1">IF(Table2[[#This Row],[Residence]]="Airport Hills",1,0)</f>
        <v>0</v>
      </c>
      <c r="BC472" s="2">
        <f ca="1">IF(Table2[[#This Row],[Residence]]="Oyarifa",1,0)</f>
        <v>0</v>
      </c>
      <c r="BD472" s="2">
        <f ca="1">IF(Table2[[#This Row],[Residence]]="Prampram",1,0)</f>
        <v>0</v>
      </c>
      <c r="BE472" s="2">
        <f ca="1">IF(Table2[[#This Row],[Residence]]="Tse-Addo",1,0)</f>
        <v>0</v>
      </c>
      <c r="BF472" s="2">
        <f ca="1">IF(Table2[[#This Row],[Residence]]="Osu",1,0)</f>
        <v>0</v>
      </c>
      <c r="BG472" s="2"/>
      <c r="BH472" s="2"/>
      <c r="BI472" s="2"/>
      <c r="BJ472" s="2"/>
      <c r="BK472" s="2"/>
      <c r="BL472" s="2"/>
      <c r="BM472" s="2"/>
      <c r="BN472" s="2"/>
      <c r="BO472" s="2"/>
      <c r="BP472" s="3"/>
      <c r="BR472" s="20">
        <f ca="1">Table2[[#This Row],[Cars Value]]/Table2[[#This Row],[Cars]]</f>
        <v>61314.476981281943</v>
      </c>
      <c r="BS472" s="3"/>
      <c r="BT472" s="1">
        <f ca="1">IF(Table2[[#This Row],[Value of Debts]]&gt;$BU$6,1,0)</f>
        <v>1</v>
      </c>
      <c r="BU472" s="2"/>
      <c r="BV472" s="2"/>
      <c r="BW472" s="3"/>
    </row>
    <row r="473" spans="1:75" x14ac:dyDescent="0.25">
      <c r="A473">
        <f t="shared" ca="1" si="137"/>
        <v>1</v>
      </c>
      <c r="B473" t="str">
        <f t="shared" ca="1" si="138"/>
        <v>Male</v>
      </c>
      <c r="C473">
        <f t="shared" ca="1" si="139"/>
        <v>35</v>
      </c>
      <c r="D473">
        <f t="shared" ca="1" si="140"/>
        <v>1</v>
      </c>
      <c r="E473" t="str">
        <f ca="1">_xll.XLOOKUP(D473,$Y$8:$Y$13,$Z$8:$Z$13)</f>
        <v>Health</v>
      </c>
      <c r="F473">
        <f t="shared" ca="1" si="141"/>
        <v>1</v>
      </c>
      <c r="G473" t="str">
        <f ca="1">_xll.XLOOKUP(F473,$AA$8:$AA$12,$AB$8:$AB$12)</f>
        <v>Highschool</v>
      </c>
      <c r="H473">
        <f t="shared" ca="1" si="153"/>
        <v>1</v>
      </c>
      <c r="I473">
        <f t="shared" ca="1" si="136"/>
        <v>4</v>
      </c>
      <c r="J473">
        <f t="shared" ca="1" si="142"/>
        <v>46941</v>
      </c>
      <c r="K473">
        <f t="shared" ca="1" si="143"/>
        <v>3</v>
      </c>
      <c r="L473" t="str">
        <f ca="1">_xll.XLOOKUP(K473,$AC$8:$AC$17,$AD$8:$AD$17)</f>
        <v>North Legon</v>
      </c>
      <c r="M473">
        <f t="shared" ca="1" si="146"/>
        <v>234705</v>
      </c>
      <c r="N473" s="7">
        <f t="shared" ca="1" si="144"/>
        <v>175823.08840684363</v>
      </c>
      <c r="O473" s="7">
        <f t="shared" ca="1" si="147"/>
        <v>16801.803365721316</v>
      </c>
      <c r="P473">
        <f t="shared" ca="1" si="145"/>
        <v>4170</v>
      </c>
      <c r="Q473" s="7">
        <f t="shared" ca="1" si="148"/>
        <v>74859.875465128731</v>
      </c>
      <c r="R473">
        <f t="shared" ca="1" si="149"/>
        <v>62980.950978212568</v>
      </c>
      <c r="S473" s="7">
        <f t="shared" ca="1" si="150"/>
        <v>314487.75434393389</v>
      </c>
      <c r="T473" s="7">
        <f t="shared" ca="1" si="151"/>
        <v>254852.96387197234</v>
      </c>
      <c r="U473" s="7">
        <f t="shared" ca="1" si="152"/>
        <v>59634.790471961547</v>
      </c>
      <c r="X473" s="1"/>
      <c r="Y473" s="2"/>
      <c r="Z473" s="2"/>
      <c r="AA473" s="2"/>
      <c r="AB473" s="2"/>
      <c r="AC473" s="2"/>
      <c r="AD473" s="2"/>
      <c r="AE473" s="2">
        <f ca="1">IF(Table2[[#This Row],[Gender]]="Male",1,0)</f>
        <v>1</v>
      </c>
      <c r="AF473" s="2">
        <f ca="1">IF(Table2[[#This Row],[Gender]]="Female",1,0)</f>
        <v>0</v>
      </c>
      <c r="AG473" s="2"/>
      <c r="AH473" s="2"/>
      <c r="AI473" s="3"/>
      <c r="AK473" s="1">
        <f ca="1">IF(Table2[[#This Row],[Field of Work]]="Teaching",1,0)</f>
        <v>0</v>
      </c>
      <c r="AL473" s="2">
        <f ca="1">IF(Table2[[#This Row],[Field of Work]]="Agriculture",1,0)</f>
        <v>0</v>
      </c>
      <c r="AM473" s="2">
        <f ca="1">IF(Table2[[#This Row],[Field of Work]]="IT",1,0)</f>
        <v>0</v>
      </c>
      <c r="AN473" s="2">
        <f ca="1">IF(Table2[[#This Row],[Field of Work]]="Construction",1,0)</f>
        <v>0</v>
      </c>
      <c r="AO473" s="2">
        <f ca="1">IF(Table2[[#This Row],[Field of Work]]="Health",1,0)</f>
        <v>1</v>
      </c>
      <c r="AP473" s="2">
        <f ca="1">IF(Table2[[#This Row],[Field of Work]]="General work",1,0)</f>
        <v>0</v>
      </c>
      <c r="AQ473" s="2"/>
      <c r="AR473" s="2"/>
      <c r="AS473" s="2"/>
      <c r="AT473" s="2"/>
      <c r="AU473" s="2"/>
      <c r="AV473" s="3"/>
      <c r="AW473" s="10">
        <f ca="1">IF(Table2[[#This Row],[Residence]]="East Legon",1,0)</f>
        <v>0</v>
      </c>
      <c r="AX473" s="8">
        <f ca="1">IF(Table2[[#This Row],[Residence]]="Trasaco",1,0)</f>
        <v>0</v>
      </c>
      <c r="AY473" s="2">
        <f ca="1">IF(Table2[[#This Row],[Residence]]="North Legon",1,0)</f>
        <v>1</v>
      </c>
      <c r="AZ473" s="2">
        <f ca="1">IF(Table2[[#This Row],[Residence]]="Tema",1,0)</f>
        <v>0</v>
      </c>
      <c r="BA473" s="2">
        <f ca="1">IF(Table2[[#This Row],[Residence]]="Spintex",1,0)</f>
        <v>0</v>
      </c>
      <c r="BB473" s="2">
        <f ca="1">IF(Table2[[#This Row],[Residence]]="Airport Hills",1,0)</f>
        <v>0</v>
      </c>
      <c r="BC473" s="2">
        <f ca="1">IF(Table2[[#This Row],[Residence]]="Oyarifa",1,0)</f>
        <v>0</v>
      </c>
      <c r="BD473" s="2">
        <f ca="1">IF(Table2[[#This Row],[Residence]]="Prampram",1,0)</f>
        <v>0</v>
      </c>
      <c r="BE473" s="2">
        <f ca="1">IF(Table2[[#This Row],[Residence]]="Tse-Addo",1,0)</f>
        <v>0</v>
      </c>
      <c r="BF473" s="2">
        <f ca="1">IF(Table2[[#This Row],[Residence]]="Osu",1,0)</f>
        <v>0</v>
      </c>
      <c r="BG473" s="2"/>
      <c r="BH473" s="2"/>
      <c r="BI473" s="2"/>
      <c r="BJ473" s="2"/>
      <c r="BK473" s="2"/>
      <c r="BL473" s="2"/>
      <c r="BM473" s="2"/>
      <c r="BN473" s="2"/>
      <c r="BO473" s="2"/>
      <c r="BP473" s="3"/>
      <c r="BR473" s="20">
        <f ca="1">Table2[[#This Row],[Cars Value]]/Table2[[#This Row],[Cars]]</f>
        <v>4200.4508414303291</v>
      </c>
      <c r="BS473" s="3"/>
      <c r="BT473" s="1">
        <f ca="1">IF(Table2[[#This Row],[Value of Debts]]&gt;$BU$6,1,0)</f>
        <v>1</v>
      </c>
      <c r="BU473" s="2"/>
      <c r="BV473" s="2"/>
      <c r="BW473" s="3"/>
    </row>
    <row r="474" spans="1:75" x14ac:dyDescent="0.25">
      <c r="A474">
        <f t="shared" ca="1" si="137"/>
        <v>1</v>
      </c>
      <c r="B474" t="str">
        <f t="shared" ca="1" si="138"/>
        <v>Male</v>
      </c>
      <c r="C474">
        <f t="shared" ca="1" si="139"/>
        <v>46</v>
      </c>
      <c r="D474">
        <f t="shared" ca="1" si="140"/>
        <v>2</v>
      </c>
      <c r="E474" t="str">
        <f ca="1">_xll.XLOOKUP(D474,$Y$8:$Y$13,$Z$8:$Z$13)</f>
        <v>Construction</v>
      </c>
      <c r="F474">
        <f t="shared" ca="1" si="141"/>
        <v>3</v>
      </c>
      <c r="G474" t="str">
        <f ca="1">_xll.XLOOKUP(F474,$AA$8:$AA$12,$AB$8:$AB$12)</f>
        <v>University</v>
      </c>
      <c r="H474">
        <f t="shared" ca="1" si="153"/>
        <v>3</v>
      </c>
      <c r="I474">
        <f t="shared" ca="1" si="136"/>
        <v>3</v>
      </c>
      <c r="J474">
        <f t="shared" ca="1" si="142"/>
        <v>57591</v>
      </c>
      <c r="K474">
        <f t="shared" ca="1" si="143"/>
        <v>10</v>
      </c>
      <c r="L474" t="str">
        <f ca="1">_xll.XLOOKUP(K474,$AC$8:$AC$17,$AD$8:$AD$17)</f>
        <v>Osu</v>
      </c>
      <c r="M474">
        <f t="shared" ca="1" si="146"/>
        <v>172773</v>
      </c>
      <c r="N474" s="7">
        <f t="shared" ca="1" si="144"/>
        <v>27595.392686954754</v>
      </c>
      <c r="O474" s="7">
        <f t="shared" ca="1" si="147"/>
        <v>133027.93326973682</v>
      </c>
      <c r="P474">
        <f t="shared" ca="1" si="145"/>
        <v>50764</v>
      </c>
      <c r="Q474" s="7">
        <f t="shared" ca="1" si="148"/>
        <v>103896.00829570695</v>
      </c>
      <c r="R474">
        <f t="shared" ca="1" si="149"/>
        <v>51749.108943812113</v>
      </c>
      <c r="S474" s="7">
        <f t="shared" ca="1" si="150"/>
        <v>357550.04221354891</v>
      </c>
      <c r="T474" s="7">
        <f t="shared" ca="1" si="151"/>
        <v>182255.4009826617</v>
      </c>
      <c r="U474" s="7">
        <f t="shared" ca="1" si="152"/>
        <v>175294.64123088721</v>
      </c>
      <c r="X474" s="1"/>
      <c r="Y474" s="2"/>
      <c r="Z474" s="2"/>
      <c r="AA474" s="2"/>
      <c r="AB474" s="2"/>
      <c r="AC474" s="2"/>
      <c r="AD474" s="2"/>
      <c r="AE474" s="2">
        <f ca="1">IF(Table2[[#This Row],[Gender]]="Male",1,0)</f>
        <v>1</v>
      </c>
      <c r="AF474" s="2">
        <f ca="1">IF(Table2[[#This Row],[Gender]]="Female",1,0)</f>
        <v>0</v>
      </c>
      <c r="AG474" s="2"/>
      <c r="AH474" s="2"/>
      <c r="AI474" s="3"/>
      <c r="AK474" s="1">
        <f ca="1">IF(Table2[[#This Row],[Field of Work]]="Teaching",1,0)</f>
        <v>0</v>
      </c>
      <c r="AL474" s="2">
        <f ca="1">IF(Table2[[#This Row],[Field of Work]]="Agriculture",1,0)</f>
        <v>0</v>
      </c>
      <c r="AM474" s="2">
        <f ca="1">IF(Table2[[#This Row],[Field of Work]]="IT",1,0)</f>
        <v>0</v>
      </c>
      <c r="AN474" s="2">
        <f ca="1">IF(Table2[[#This Row],[Field of Work]]="Construction",1,0)</f>
        <v>1</v>
      </c>
      <c r="AO474" s="2">
        <f ca="1">IF(Table2[[#This Row],[Field of Work]]="Health",1,0)</f>
        <v>0</v>
      </c>
      <c r="AP474" s="2">
        <f ca="1">IF(Table2[[#This Row],[Field of Work]]="General work",1,0)</f>
        <v>0</v>
      </c>
      <c r="AQ474" s="2"/>
      <c r="AR474" s="2"/>
      <c r="AS474" s="2"/>
      <c r="AT474" s="2"/>
      <c r="AU474" s="2"/>
      <c r="AV474" s="3"/>
      <c r="AW474" s="10">
        <f ca="1">IF(Table2[[#This Row],[Residence]]="East Legon",1,0)</f>
        <v>0</v>
      </c>
      <c r="AX474" s="8">
        <f ca="1">IF(Table2[[#This Row],[Residence]]="Trasaco",1,0)</f>
        <v>0</v>
      </c>
      <c r="AY474" s="2">
        <f ca="1">IF(Table2[[#This Row],[Residence]]="North Legon",1,0)</f>
        <v>0</v>
      </c>
      <c r="AZ474" s="2">
        <f ca="1">IF(Table2[[#This Row],[Residence]]="Tema",1,0)</f>
        <v>0</v>
      </c>
      <c r="BA474" s="2">
        <f ca="1">IF(Table2[[#This Row],[Residence]]="Spintex",1,0)</f>
        <v>0</v>
      </c>
      <c r="BB474" s="2">
        <f ca="1">IF(Table2[[#This Row],[Residence]]="Airport Hills",1,0)</f>
        <v>0</v>
      </c>
      <c r="BC474" s="2">
        <f ca="1">IF(Table2[[#This Row],[Residence]]="Oyarifa",1,0)</f>
        <v>0</v>
      </c>
      <c r="BD474" s="2">
        <f ca="1">IF(Table2[[#This Row],[Residence]]="Prampram",1,0)</f>
        <v>0</v>
      </c>
      <c r="BE474" s="2">
        <f ca="1">IF(Table2[[#This Row],[Residence]]="Tse-Addo",1,0)</f>
        <v>0</v>
      </c>
      <c r="BF474" s="2">
        <f ca="1">IF(Table2[[#This Row],[Residence]]="Osu",1,0)</f>
        <v>1</v>
      </c>
      <c r="BG474" s="2"/>
      <c r="BH474" s="2"/>
      <c r="BI474" s="2"/>
      <c r="BJ474" s="2"/>
      <c r="BK474" s="2"/>
      <c r="BL474" s="2"/>
      <c r="BM474" s="2"/>
      <c r="BN474" s="2"/>
      <c r="BO474" s="2"/>
      <c r="BP474" s="3"/>
      <c r="BR474" s="20">
        <f ca="1">Table2[[#This Row],[Cars Value]]/Table2[[#This Row],[Cars]]</f>
        <v>44342.644423245605</v>
      </c>
      <c r="BS474" s="3"/>
      <c r="BT474" s="1">
        <f ca="1">IF(Table2[[#This Row],[Value of Debts]]&gt;$BU$6,1,0)</f>
        <v>1</v>
      </c>
      <c r="BU474" s="2"/>
      <c r="BV474" s="2"/>
      <c r="BW474" s="3"/>
    </row>
    <row r="475" spans="1:75" x14ac:dyDescent="0.25">
      <c r="A475">
        <f t="shared" ca="1" si="137"/>
        <v>2</v>
      </c>
      <c r="B475" t="str">
        <f t="shared" ca="1" si="138"/>
        <v>Female</v>
      </c>
      <c r="C475">
        <f t="shared" ca="1" si="139"/>
        <v>46</v>
      </c>
      <c r="D475">
        <f t="shared" ca="1" si="140"/>
        <v>3</v>
      </c>
      <c r="E475" t="str">
        <f ca="1">_xll.XLOOKUP(D475,$Y$8:$Y$13,$Z$8:$Z$13)</f>
        <v>Teaching</v>
      </c>
      <c r="F475">
        <f t="shared" ca="1" si="141"/>
        <v>1</v>
      </c>
      <c r="G475" t="str">
        <f ca="1">_xll.XLOOKUP(F475,$AA$8:$AA$12,$AB$8:$AB$12)</f>
        <v>Highschool</v>
      </c>
      <c r="H475">
        <f t="shared" ca="1" si="153"/>
        <v>3</v>
      </c>
      <c r="I475">
        <f t="shared" ca="1" si="136"/>
        <v>2</v>
      </c>
      <c r="J475">
        <f t="shared" ca="1" si="142"/>
        <v>43644</v>
      </c>
      <c r="K475">
        <f t="shared" ca="1" si="143"/>
        <v>5</v>
      </c>
      <c r="L475" t="str">
        <f ca="1">_xll.XLOOKUP(K475,$AC$8:$AC$17,$AD$8:$AD$17)</f>
        <v>Airport Hills</v>
      </c>
      <c r="M475">
        <f t="shared" ca="1" si="146"/>
        <v>218220</v>
      </c>
      <c r="N475" s="7">
        <f t="shared" ca="1" si="144"/>
        <v>181215.1938619446</v>
      </c>
      <c r="O475" s="7">
        <f t="shared" ca="1" si="147"/>
        <v>15702.845835088001</v>
      </c>
      <c r="P475">
        <f t="shared" ca="1" si="145"/>
        <v>2812</v>
      </c>
      <c r="Q475" s="7">
        <f t="shared" ca="1" si="148"/>
        <v>32796.044989911024</v>
      </c>
      <c r="R475">
        <f t="shared" ca="1" si="149"/>
        <v>42162.075215968769</v>
      </c>
      <c r="S475" s="7">
        <f t="shared" ca="1" si="150"/>
        <v>276084.92105105676</v>
      </c>
      <c r="T475" s="7">
        <f t="shared" ca="1" si="151"/>
        <v>216823.23885185563</v>
      </c>
      <c r="U475" s="7">
        <f t="shared" ca="1" si="152"/>
        <v>59261.682199201139</v>
      </c>
      <c r="X475" s="1"/>
      <c r="Y475" s="2"/>
      <c r="Z475" s="2"/>
      <c r="AA475" s="2"/>
      <c r="AB475" s="2"/>
      <c r="AC475" s="2"/>
      <c r="AD475" s="2"/>
      <c r="AE475" s="2">
        <f ca="1">IF(Table2[[#This Row],[Gender]]="Male",1,0)</f>
        <v>0</v>
      </c>
      <c r="AF475" s="2">
        <f ca="1">IF(Table2[[#This Row],[Gender]]="Female",1,0)</f>
        <v>1</v>
      </c>
      <c r="AG475" s="2"/>
      <c r="AH475" s="2"/>
      <c r="AI475" s="3"/>
      <c r="AK475" s="1">
        <f ca="1">IF(Table2[[#This Row],[Field of Work]]="Teaching",1,0)</f>
        <v>1</v>
      </c>
      <c r="AL475" s="2">
        <f ca="1">IF(Table2[[#This Row],[Field of Work]]="Agriculture",1,0)</f>
        <v>0</v>
      </c>
      <c r="AM475" s="2">
        <f ca="1">IF(Table2[[#This Row],[Field of Work]]="IT",1,0)</f>
        <v>0</v>
      </c>
      <c r="AN475" s="2">
        <f ca="1">IF(Table2[[#This Row],[Field of Work]]="Construction",1,0)</f>
        <v>0</v>
      </c>
      <c r="AO475" s="2">
        <f ca="1">IF(Table2[[#This Row],[Field of Work]]="Health",1,0)</f>
        <v>0</v>
      </c>
      <c r="AP475" s="2">
        <f ca="1">IF(Table2[[#This Row],[Field of Work]]="General work",1,0)</f>
        <v>0</v>
      </c>
      <c r="AQ475" s="2"/>
      <c r="AR475" s="2"/>
      <c r="AS475" s="2"/>
      <c r="AT475" s="2"/>
      <c r="AU475" s="2"/>
      <c r="AV475" s="3"/>
      <c r="AW475" s="10">
        <f ca="1">IF(Table2[[#This Row],[Residence]]="East Legon",1,0)</f>
        <v>0</v>
      </c>
      <c r="AX475" s="8">
        <f ca="1">IF(Table2[[#This Row],[Residence]]="Trasaco",1,0)</f>
        <v>0</v>
      </c>
      <c r="AY475" s="2">
        <f ca="1">IF(Table2[[#This Row],[Residence]]="North Legon",1,0)</f>
        <v>0</v>
      </c>
      <c r="AZ475" s="2">
        <f ca="1">IF(Table2[[#This Row],[Residence]]="Tema",1,0)</f>
        <v>0</v>
      </c>
      <c r="BA475" s="2">
        <f ca="1">IF(Table2[[#This Row],[Residence]]="Spintex",1,0)</f>
        <v>0</v>
      </c>
      <c r="BB475" s="2">
        <f ca="1">IF(Table2[[#This Row],[Residence]]="Airport Hills",1,0)</f>
        <v>1</v>
      </c>
      <c r="BC475" s="2">
        <f ca="1">IF(Table2[[#This Row],[Residence]]="Oyarifa",1,0)</f>
        <v>0</v>
      </c>
      <c r="BD475" s="2">
        <f ca="1">IF(Table2[[#This Row],[Residence]]="Prampram",1,0)</f>
        <v>0</v>
      </c>
      <c r="BE475" s="2">
        <f ca="1">IF(Table2[[#This Row],[Residence]]="Tse-Addo",1,0)</f>
        <v>0</v>
      </c>
      <c r="BF475" s="2">
        <f ca="1">IF(Table2[[#This Row],[Residence]]="Osu",1,0)</f>
        <v>0</v>
      </c>
      <c r="BG475" s="2"/>
      <c r="BH475" s="2"/>
      <c r="BI475" s="2"/>
      <c r="BJ475" s="2"/>
      <c r="BK475" s="2"/>
      <c r="BL475" s="2"/>
      <c r="BM475" s="2"/>
      <c r="BN475" s="2"/>
      <c r="BO475" s="2"/>
      <c r="BP475" s="3"/>
      <c r="BR475" s="20">
        <f ca="1">Table2[[#This Row],[Cars Value]]/Table2[[#This Row],[Cars]]</f>
        <v>7851.4229175440005</v>
      </c>
      <c r="BS475" s="3"/>
      <c r="BT475" s="1">
        <f ca="1">IF(Table2[[#This Row],[Value of Debts]]&gt;$BU$6,1,0)</f>
        <v>1</v>
      </c>
      <c r="BU475" s="2"/>
      <c r="BV475" s="2"/>
      <c r="BW475" s="3"/>
    </row>
    <row r="476" spans="1:75" x14ac:dyDescent="0.25">
      <c r="A476">
        <f t="shared" ca="1" si="137"/>
        <v>2</v>
      </c>
      <c r="B476" t="str">
        <f t="shared" ca="1" si="138"/>
        <v>Female</v>
      </c>
      <c r="C476">
        <f t="shared" ca="1" si="139"/>
        <v>26</v>
      </c>
      <c r="D476">
        <f t="shared" ca="1" si="140"/>
        <v>5</v>
      </c>
      <c r="E476" t="str">
        <f ca="1">_xll.XLOOKUP(D476,$Y$8:$Y$13,$Z$8:$Z$13)</f>
        <v>General work</v>
      </c>
      <c r="F476">
        <f t="shared" ca="1" si="141"/>
        <v>5</v>
      </c>
      <c r="G476" t="str">
        <f ca="1">_xll.XLOOKUP(F476,$AA$8:$AA$12,$AB$8:$AB$12)</f>
        <v>Other</v>
      </c>
      <c r="H476">
        <f t="shared" ca="1" si="153"/>
        <v>2</v>
      </c>
      <c r="I476">
        <f t="shared" ca="1" si="136"/>
        <v>3</v>
      </c>
      <c r="J476">
        <f t="shared" ca="1" si="142"/>
        <v>63952</v>
      </c>
      <c r="K476">
        <f t="shared" ca="1" si="143"/>
        <v>7</v>
      </c>
      <c r="L476" t="str">
        <f ca="1">_xll.XLOOKUP(K476,$AC$8:$AC$17,$AD$8:$AD$17)</f>
        <v>Tema</v>
      </c>
      <c r="M476">
        <f t="shared" ca="1" si="146"/>
        <v>383712</v>
      </c>
      <c r="N476" s="7">
        <f t="shared" ca="1" si="144"/>
        <v>151106.9991606955</v>
      </c>
      <c r="O476" s="7">
        <f t="shared" ca="1" si="147"/>
        <v>148116.36206436512</v>
      </c>
      <c r="P476">
        <f t="shared" ca="1" si="145"/>
        <v>115722</v>
      </c>
      <c r="Q476" s="7">
        <f t="shared" ca="1" si="148"/>
        <v>66664.875263354654</v>
      </c>
      <c r="R476">
        <f t="shared" ca="1" si="149"/>
        <v>5868.845878874753</v>
      </c>
      <c r="S476" s="7">
        <f t="shared" ca="1" si="150"/>
        <v>537697.20794323983</v>
      </c>
      <c r="T476" s="7">
        <f t="shared" ca="1" si="151"/>
        <v>333493.8744240501</v>
      </c>
      <c r="U476" s="7">
        <f t="shared" ca="1" si="152"/>
        <v>204203.33351918973</v>
      </c>
      <c r="X476" s="1"/>
      <c r="Y476" s="2"/>
      <c r="Z476" s="2"/>
      <c r="AA476" s="2"/>
      <c r="AB476" s="2"/>
      <c r="AC476" s="2"/>
      <c r="AD476" s="2"/>
      <c r="AE476" s="2">
        <f ca="1">IF(Table2[[#This Row],[Gender]]="Male",1,0)</f>
        <v>0</v>
      </c>
      <c r="AF476" s="2">
        <f ca="1">IF(Table2[[#This Row],[Gender]]="Female",1,0)</f>
        <v>1</v>
      </c>
      <c r="AG476" s="2"/>
      <c r="AH476" s="2"/>
      <c r="AI476" s="3"/>
      <c r="AK476" s="1">
        <f ca="1">IF(Table2[[#This Row],[Field of Work]]="Teaching",1,0)</f>
        <v>0</v>
      </c>
      <c r="AL476" s="2">
        <f ca="1">IF(Table2[[#This Row],[Field of Work]]="Agriculture",1,0)</f>
        <v>0</v>
      </c>
      <c r="AM476" s="2">
        <f ca="1">IF(Table2[[#This Row],[Field of Work]]="IT",1,0)</f>
        <v>0</v>
      </c>
      <c r="AN476" s="2">
        <f ca="1">IF(Table2[[#This Row],[Field of Work]]="Construction",1,0)</f>
        <v>0</v>
      </c>
      <c r="AO476" s="2">
        <f ca="1">IF(Table2[[#This Row],[Field of Work]]="Health",1,0)</f>
        <v>0</v>
      </c>
      <c r="AP476" s="2">
        <f ca="1">IF(Table2[[#This Row],[Field of Work]]="General work",1,0)</f>
        <v>1</v>
      </c>
      <c r="AQ476" s="2"/>
      <c r="AR476" s="2"/>
      <c r="AS476" s="2"/>
      <c r="AT476" s="2"/>
      <c r="AU476" s="2"/>
      <c r="AV476" s="3"/>
      <c r="AW476" s="10">
        <f ca="1">IF(Table2[[#This Row],[Residence]]="East Legon",1,0)</f>
        <v>0</v>
      </c>
      <c r="AX476" s="8">
        <f ca="1">IF(Table2[[#This Row],[Residence]]="Trasaco",1,0)</f>
        <v>0</v>
      </c>
      <c r="AY476" s="2">
        <f ca="1">IF(Table2[[#This Row],[Residence]]="North Legon",1,0)</f>
        <v>0</v>
      </c>
      <c r="AZ476" s="2">
        <f ca="1">IF(Table2[[#This Row],[Residence]]="Tema",1,0)</f>
        <v>1</v>
      </c>
      <c r="BA476" s="2">
        <f ca="1">IF(Table2[[#This Row],[Residence]]="Spintex",1,0)</f>
        <v>0</v>
      </c>
      <c r="BB476" s="2">
        <f ca="1">IF(Table2[[#This Row],[Residence]]="Airport Hills",1,0)</f>
        <v>0</v>
      </c>
      <c r="BC476" s="2">
        <f ca="1">IF(Table2[[#This Row],[Residence]]="Oyarifa",1,0)</f>
        <v>0</v>
      </c>
      <c r="BD476" s="2">
        <f ca="1">IF(Table2[[#This Row],[Residence]]="Prampram",1,0)</f>
        <v>0</v>
      </c>
      <c r="BE476" s="2">
        <f ca="1">IF(Table2[[#This Row],[Residence]]="Tse-Addo",1,0)</f>
        <v>0</v>
      </c>
      <c r="BF476" s="2">
        <f ca="1">IF(Table2[[#This Row],[Residence]]="Osu",1,0)</f>
        <v>0</v>
      </c>
      <c r="BG476" s="2"/>
      <c r="BH476" s="2"/>
      <c r="BI476" s="2"/>
      <c r="BJ476" s="2"/>
      <c r="BK476" s="2"/>
      <c r="BL476" s="2"/>
      <c r="BM476" s="2"/>
      <c r="BN476" s="2"/>
      <c r="BO476" s="2"/>
      <c r="BP476" s="3"/>
      <c r="BR476" s="20">
        <f ca="1">Table2[[#This Row],[Cars Value]]/Table2[[#This Row],[Cars]]</f>
        <v>49372.120688121708</v>
      </c>
      <c r="BS476" s="3"/>
      <c r="BT476" s="1">
        <f ca="1">IF(Table2[[#This Row],[Value of Debts]]&gt;$BU$6,1,0)</f>
        <v>1</v>
      </c>
      <c r="BU476" s="2"/>
      <c r="BV476" s="2"/>
      <c r="BW476" s="3"/>
    </row>
    <row r="477" spans="1:75" x14ac:dyDescent="0.25">
      <c r="A477">
        <f t="shared" ca="1" si="137"/>
        <v>1</v>
      </c>
      <c r="B477" t="str">
        <f t="shared" ca="1" si="138"/>
        <v>Male</v>
      </c>
      <c r="C477">
        <f t="shared" ca="1" si="139"/>
        <v>37</v>
      </c>
      <c r="D477">
        <f t="shared" ca="1" si="140"/>
        <v>1</v>
      </c>
      <c r="E477" t="str">
        <f ca="1">_xll.XLOOKUP(D477,$Y$8:$Y$13,$Z$8:$Z$13)</f>
        <v>Health</v>
      </c>
      <c r="F477">
        <f t="shared" ca="1" si="141"/>
        <v>3</v>
      </c>
      <c r="G477" t="str">
        <f ca="1">_xll.XLOOKUP(F477,$AA$8:$AA$12,$AB$8:$AB$12)</f>
        <v>University</v>
      </c>
      <c r="H477">
        <f t="shared" ca="1" si="153"/>
        <v>4</v>
      </c>
      <c r="I477">
        <f t="shared" ca="1" si="136"/>
        <v>2</v>
      </c>
      <c r="J477">
        <f t="shared" ca="1" si="142"/>
        <v>85134</v>
      </c>
      <c r="K477">
        <f t="shared" ca="1" si="143"/>
        <v>3</v>
      </c>
      <c r="L477" t="str">
        <f ca="1">_xll.XLOOKUP(K477,$AC$8:$AC$17,$AD$8:$AD$17)</f>
        <v>North Legon</v>
      </c>
      <c r="M477">
        <f t="shared" ca="1" si="146"/>
        <v>255402</v>
      </c>
      <c r="N477" s="7">
        <f t="shared" ca="1" si="144"/>
        <v>188664.43378561601</v>
      </c>
      <c r="O477" s="7">
        <f t="shared" ca="1" si="147"/>
        <v>83187.5395147448</v>
      </c>
      <c r="P477">
        <f t="shared" ca="1" si="145"/>
        <v>46318</v>
      </c>
      <c r="Q477" s="7">
        <f t="shared" ca="1" si="148"/>
        <v>138727.61906388242</v>
      </c>
      <c r="R477">
        <f t="shared" ca="1" si="149"/>
        <v>109007.27202002531</v>
      </c>
      <c r="S477" s="7">
        <f t="shared" ca="1" si="150"/>
        <v>447596.81153477007</v>
      </c>
      <c r="T477" s="7">
        <f t="shared" ca="1" si="151"/>
        <v>373710.05284949846</v>
      </c>
      <c r="U477" s="7">
        <f t="shared" ca="1" si="152"/>
        <v>73886.758685271605</v>
      </c>
      <c r="X477" s="1"/>
      <c r="Y477" s="2"/>
      <c r="Z477" s="2"/>
      <c r="AA477" s="2"/>
      <c r="AB477" s="2"/>
      <c r="AC477" s="2"/>
      <c r="AD477" s="2"/>
      <c r="AE477" s="2">
        <f ca="1">IF(Table2[[#This Row],[Gender]]="Male",1,0)</f>
        <v>1</v>
      </c>
      <c r="AF477" s="2">
        <f ca="1">IF(Table2[[#This Row],[Gender]]="Female",1,0)</f>
        <v>0</v>
      </c>
      <c r="AG477" s="2"/>
      <c r="AH477" s="2"/>
      <c r="AI477" s="3"/>
      <c r="AK477" s="1">
        <f ca="1">IF(Table2[[#This Row],[Field of Work]]="Teaching",1,0)</f>
        <v>0</v>
      </c>
      <c r="AL477" s="2">
        <f ca="1">IF(Table2[[#This Row],[Field of Work]]="Agriculture",1,0)</f>
        <v>0</v>
      </c>
      <c r="AM477" s="2">
        <f ca="1">IF(Table2[[#This Row],[Field of Work]]="IT",1,0)</f>
        <v>0</v>
      </c>
      <c r="AN477" s="2">
        <f ca="1">IF(Table2[[#This Row],[Field of Work]]="Construction",1,0)</f>
        <v>0</v>
      </c>
      <c r="AO477" s="2">
        <f ca="1">IF(Table2[[#This Row],[Field of Work]]="Health",1,0)</f>
        <v>1</v>
      </c>
      <c r="AP477" s="2">
        <f ca="1">IF(Table2[[#This Row],[Field of Work]]="General work",1,0)</f>
        <v>0</v>
      </c>
      <c r="AQ477" s="2"/>
      <c r="AR477" s="2"/>
      <c r="AS477" s="2"/>
      <c r="AT477" s="2"/>
      <c r="AU477" s="2"/>
      <c r="AV477" s="3"/>
      <c r="AW477" s="10">
        <f ca="1">IF(Table2[[#This Row],[Residence]]="East Legon",1,0)</f>
        <v>0</v>
      </c>
      <c r="AX477" s="8">
        <f ca="1">IF(Table2[[#This Row],[Residence]]="Trasaco",1,0)</f>
        <v>0</v>
      </c>
      <c r="AY477" s="2">
        <f ca="1">IF(Table2[[#This Row],[Residence]]="North Legon",1,0)</f>
        <v>1</v>
      </c>
      <c r="AZ477" s="2">
        <f ca="1">IF(Table2[[#This Row],[Residence]]="Tema",1,0)</f>
        <v>0</v>
      </c>
      <c r="BA477" s="2">
        <f ca="1">IF(Table2[[#This Row],[Residence]]="Spintex",1,0)</f>
        <v>0</v>
      </c>
      <c r="BB477" s="2">
        <f ca="1">IF(Table2[[#This Row],[Residence]]="Airport Hills",1,0)</f>
        <v>0</v>
      </c>
      <c r="BC477" s="2">
        <f ca="1">IF(Table2[[#This Row],[Residence]]="Oyarifa",1,0)</f>
        <v>0</v>
      </c>
      <c r="BD477" s="2">
        <f ca="1">IF(Table2[[#This Row],[Residence]]="Prampram",1,0)</f>
        <v>0</v>
      </c>
      <c r="BE477" s="2">
        <f ca="1">IF(Table2[[#This Row],[Residence]]="Tse-Addo",1,0)</f>
        <v>0</v>
      </c>
      <c r="BF477" s="2">
        <f ca="1">IF(Table2[[#This Row],[Residence]]="Osu",1,0)</f>
        <v>0</v>
      </c>
      <c r="BG477" s="2"/>
      <c r="BH477" s="2"/>
      <c r="BI477" s="2"/>
      <c r="BJ477" s="2"/>
      <c r="BK477" s="2"/>
      <c r="BL477" s="2"/>
      <c r="BM477" s="2"/>
      <c r="BN477" s="2"/>
      <c r="BO477" s="2"/>
      <c r="BP477" s="3"/>
      <c r="BR477" s="20">
        <f ca="1">Table2[[#This Row],[Cars Value]]/Table2[[#This Row],[Cars]]</f>
        <v>41593.7697573724</v>
      </c>
      <c r="BS477" s="3"/>
      <c r="BT477" s="1">
        <f ca="1">IF(Table2[[#This Row],[Value of Debts]]&gt;$BU$6,1,0)</f>
        <v>1</v>
      </c>
      <c r="BU477" s="2"/>
      <c r="BV477" s="2"/>
      <c r="BW477" s="3"/>
    </row>
    <row r="478" spans="1:75" x14ac:dyDescent="0.25">
      <c r="A478">
        <f t="shared" ca="1" si="137"/>
        <v>1</v>
      </c>
      <c r="B478" t="str">
        <f t="shared" ca="1" si="138"/>
        <v>Male</v>
      </c>
      <c r="C478">
        <f t="shared" ca="1" si="139"/>
        <v>32</v>
      </c>
      <c r="D478">
        <f t="shared" ca="1" si="140"/>
        <v>2</v>
      </c>
      <c r="E478" t="str">
        <f ca="1">_xll.XLOOKUP(D478,$Y$8:$Y$13,$Z$8:$Z$13)</f>
        <v>Construction</v>
      </c>
      <c r="F478">
        <f t="shared" ca="1" si="141"/>
        <v>1</v>
      </c>
      <c r="G478" t="str">
        <f ca="1">_xll.XLOOKUP(F478,$AA$8:$AA$12,$AB$8:$AB$12)</f>
        <v>Highschool</v>
      </c>
      <c r="H478">
        <f t="shared" ca="1" si="153"/>
        <v>2</v>
      </c>
      <c r="I478">
        <f t="shared" ca="1" si="136"/>
        <v>4</v>
      </c>
      <c r="J478">
        <f t="shared" ca="1" si="142"/>
        <v>29072</v>
      </c>
      <c r="K478">
        <f t="shared" ca="1" si="143"/>
        <v>8</v>
      </c>
      <c r="L478" t="str">
        <f ca="1">_xll.XLOOKUP(K478,$AC$8:$AC$17,$AD$8:$AD$17)</f>
        <v>Oyarifa</v>
      </c>
      <c r="M478">
        <f t="shared" ca="1" si="146"/>
        <v>116288</v>
      </c>
      <c r="N478" s="7">
        <f t="shared" ca="1" si="144"/>
        <v>3584.3261663243115</v>
      </c>
      <c r="O478" s="7">
        <f t="shared" ca="1" si="147"/>
        <v>103428.01581118924</v>
      </c>
      <c r="P478">
        <f t="shared" ca="1" si="145"/>
        <v>63510</v>
      </c>
      <c r="Q478" s="7">
        <f t="shared" ca="1" si="148"/>
        <v>30866.164344071523</v>
      </c>
      <c r="R478">
        <f t="shared" ca="1" si="149"/>
        <v>5684.4059251647759</v>
      </c>
      <c r="S478" s="7">
        <f t="shared" ca="1" si="150"/>
        <v>225400.42173635404</v>
      </c>
      <c r="T478" s="7">
        <f t="shared" ca="1" si="151"/>
        <v>97960.490510395844</v>
      </c>
      <c r="U478" s="7">
        <f t="shared" ca="1" si="152"/>
        <v>127439.93122595819</v>
      </c>
      <c r="X478" s="1"/>
      <c r="Y478" s="2"/>
      <c r="Z478" s="2"/>
      <c r="AA478" s="2"/>
      <c r="AB478" s="2"/>
      <c r="AC478" s="2"/>
      <c r="AD478" s="2"/>
      <c r="AE478" s="2">
        <f ca="1">IF(Table2[[#This Row],[Gender]]="Male",1,0)</f>
        <v>1</v>
      </c>
      <c r="AF478" s="2">
        <f ca="1">IF(Table2[[#This Row],[Gender]]="Female",1,0)</f>
        <v>0</v>
      </c>
      <c r="AG478" s="2"/>
      <c r="AH478" s="2"/>
      <c r="AI478" s="3"/>
      <c r="AK478" s="1">
        <f ca="1">IF(Table2[[#This Row],[Field of Work]]="Teaching",1,0)</f>
        <v>0</v>
      </c>
      <c r="AL478" s="2">
        <f ca="1">IF(Table2[[#This Row],[Field of Work]]="Agriculture",1,0)</f>
        <v>0</v>
      </c>
      <c r="AM478" s="2">
        <f ca="1">IF(Table2[[#This Row],[Field of Work]]="IT",1,0)</f>
        <v>0</v>
      </c>
      <c r="AN478" s="2">
        <f ca="1">IF(Table2[[#This Row],[Field of Work]]="Construction",1,0)</f>
        <v>1</v>
      </c>
      <c r="AO478" s="2">
        <f ca="1">IF(Table2[[#This Row],[Field of Work]]="Health",1,0)</f>
        <v>0</v>
      </c>
      <c r="AP478" s="2">
        <f ca="1">IF(Table2[[#This Row],[Field of Work]]="General work",1,0)</f>
        <v>0</v>
      </c>
      <c r="AQ478" s="2"/>
      <c r="AR478" s="2"/>
      <c r="AS478" s="2"/>
      <c r="AT478" s="2"/>
      <c r="AU478" s="2"/>
      <c r="AV478" s="3"/>
      <c r="AW478" s="10">
        <f ca="1">IF(Table2[[#This Row],[Residence]]="East Legon",1,0)</f>
        <v>0</v>
      </c>
      <c r="AX478" s="8">
        <f ca="1">IF(Table2[[#This Row],[Residence]]="Trasaco",1,0)</f>
        <v>0</v>
      </c>
      <c r="AY478" s="2">
        <f ca="1">IF(Table2[[#This Row],[Residence]]="North Legon",1,0)</f>
        <v>0</v>
      </c>
      <c r="AZ478" s="2">
        <f ca="1">IF(Table2[[#This Row],[Residence]]="Tema",1,0)</f>
        <v>0</v>
      </c>
      <c r="BA478" s="2">
        <f ca="1">IF(Table2[[#This Row],[Residence]]="Spintex",1,0)</f>
        <v>0</v>
      </c>
      <c r="BB478" s="2">
        <f ca="1">IF(Table2[[#This Row],[Residence]]="Airport Hills",1,0)</f>
        <v>0</v>
      </c>
      <c r="BC478" s="2">
        <f ca="1">IF(Table2[[#This Row],[Residence]]="Oyarifa",1,0)</f>
        <v>1</v>
      </c>
      <c r="BD478" s="2">
        <f ca="1">IF(Table2[[#This Row],[Residence]]="Prampram",1,0)</f>
        <v>0</v>
      </c>
      <c r="BE478" s="2">
        <f ca="1">IF(Table2[[#This Row],[Residence]]="Tse-Addo",1,0)</f>
        <v>0</v>
      </c>
      <c r="BF478" s="2">
        <f ca="1">IF(Table2[[#This Row],[Residence]]="Osu",1,0)</f>
        <v>0</v>
      </c>
      <c r="BG478" s="2"/>
      <c r="BH478" s="2"/>
      <c r="BI478" s="2"/>
      <c r="BJ478" s="2"/>
      <c r="BK478" s="2"/>
      <c r="BL478" s="2"/>
      <c r="BM478" s="2"/>
      <c r="BN478" s="2"/>
      <c r="BO478" s="2"/>
      <c r="BP478" s="3"/>
      <c r="BR478" s="20">
        <f ca="1">Table2[[#This Row],[Cars Value]]/Table2[[#This Row],[Cars]]</f>
        <v>25857.003952797309</v>
      </c>
      <c r="BS478" s="3"/>
      <c r="BT478" s="1">
        <f ca="1">IF(Table2[[#This Row],[Value of Debts]]&gt;$BU$6,1,0)</f>
        <v>0</v>
      </c>
      <c r="BU478" s="2"/>
      <c r="BV478" s="2"/>
      <c r="BW478" s="3"/>
    </row>
    <row r="479" spans="1:75" x14ac:dyDescent="0.25">
      <c r="A479">
        <f t="shared" ca="1" si="137"/>
        <v>2</v>
      </c>
      <c r="B479" t="str">
        <f t="shared" ca="1" si="138"/>
        <v>Female</v>
      </c>
      <c r="C479">
        <f t="shared" ca="1" si="139"/>
        <v>30</v>
      </c>
      <c r="D479">
        <f t="shared" ca="1" si="140"/>
        <v>2</v>
      </c>
      <c r="E479" t="str">
        <f ca="1">_xll.XLOOKUP(D479,$Y$8:$Y$13,$Z$8:$Z$13)</f>
        <v>Construction</v>
      </c>
      <c r="F479">
        <f t="shared" ca="1" si="141"/>
        <v>4</v>
      </c>
      <c r="G479" t="str">
        <f ca="1">_xll.XLOOKUP(F479,$AA$8:$AA$12,$AB$8:$AB$12)</f>
        <v>Techical</v>
      </c>
      <c r="H479">
        <f t="shared" ca="1" si="153"/>
        <v>1</v>
      </c>
      <c r="I479">
        <f t="shared" ca="1" si="136"/>
        <v>1</v>
      </c>
      <c r="J479">
        <f t="shared" ca="1" si="142"/>
        <v>45027</v>
      </c>
      <c r="K479">
        <f t="shared" ca="1" si="143"/>
        <v>2</v>
      </c>
      <c r="L479" t="str">
        <f ca="1">_xll.XLOOKUP(K479,$AC$8:$AC$17,$AD$8:$AD$17)</f>
        <v>Trasaco</v>
      </c>
      <c r="M479">
        <f t="shared" ca="1" si="146"/>
        <v>135081</v>
      </c>
      <c r="N479" s="7">
        <f t="shared" ca="1" si="144"/>
        <v>87771.872381326248</v>
      </c>
      <c r="O479" s="7">
        <f t="shared" ca="1" si="147"/>
        <v>36221.948955642933</v>
      </c>
      <c r="P479">
        <f t="shared" ca="1" si="145"/>
        <v>12598</v>
      </c>
      <c r="Q479" s="7">
        <f t="shared" ca="1" si="148"/>
        <v>26429.371122059092</v>
      </c>
      <c r="R479">
        <f t="shared" ca="1" si="149"/>
        <v>52957.586582892429</v>
      </c>
      <c r="S479" s="7">
        <f t="shared" ca="1" si="150"/>
        <v>224260.53553853536</v>
      </c>
      <c r="T479" s="7">
        <f t="shared" ca="1" si="151"/>
        <v>126799.24350338534</v>
      </c>
      <c r="U479" s="7">
        <f t="shared" ca="1" si="152"/>
        <v>97461.292035150022</v>
      </c>
      <c r="X479" s="1"/>
      <c r="Y479" s="2"/>
      <c r="Z479" s="2"/>
      <c r="AA479" s="2"/>
      <c r="AB479" s="2"/>
      <c r="AC479" s="2"/>
      <c r="AD479" s="2"/>
      <c r="AE479" s="2">
        <f ca="1">IF(Table2[[#This Row],[Gender]]="Male",1,0)</f>
        <v>0</v>
      </c>
      <c r="AF479" s="2">
        <f ca="1">IF(Table2[[#This Row],[Gender]]="Female",1,0)</f>
        <v>1</v>
      </c>
      <c r="AG479" s="2"/>
      <c r="AH479" s="2"/>
      <c r="AI479" s="3"/>
      <c r="AK479" s="1">
        <f ca="1">IF(Table2[[#This Row],[Field of Work]]="Teaching",1,0)</f>
        <v>0</v>
      </c>
      <c r="AL479" s="2">
        <f ca="1">IF(Table2[[#This Row],[Field of Work]]="Agriculture",1,0)</f>
        <v>0</v>
      </c>
      <c r="AM479" s="2">
        <f ca="1">IF(Table2[[#This Row],[Field of Work]]="IT",1,0)</f>
        <v>0</v>
      </c>
      <c r="AN479" s="2">
        <f ca="1">IF(Table2[[#This Row],[Field of Work]]="Construction",1,0)</f>
        <v>1</v>
      </c>
      <c r="AO479" s="2">
        <f ca="1">IF(Table2[[#This Row],[Field of Work]]="Health",1,0)</f>
        <v>0</v>
      </c>
      <c r="AP479" s="2">
        <f ca="1">IF(Table2[[#This Row],[Field of Work]]="General work",1,0)</f>
        <v>0</v>
      </c>
      <c r="AQ479" s="2"/>
      <c r="AR479" s="2"/>
      <c r="AS479" s="2"/>
      <c r="AT479" s="2"/>
      <c r="AU479" s="2"/>
      <c r="AV479" s="3"/>
      <c r="AW479" s="10">
        <f ca="1">IF(Table2[[#This Row],[Residence]]="East Legon",1,0)</f>
        <v>0</v>
      </c>
      <c r="AX479" s="8">
        <f ca="1">IF(Table2[[#This Row],[Residence]]="Trasaco",1,0)</f>
        <v>1</v>
      </c>
      <c r="AY479" s="2">
        <f ca="1">IF(Table2[[#This Row],[Residence]]="North Legon",1,0)</f>
        <v>0</v>
      </c>
      <c r="AZ479" s="2">
        <f ca="1">IF(Table2[[#This Row],[Residence]]="Tema",1,0)</f>
        <v>0</v>
      </c>
      <c r="BA479" s="2">
        <f ca="1">IF(Table2[[#This Row],[Residence]]="Spintex",1,0)</f>
        <v>0</v>
      </c>
      <c r="BB479" s="2">
        <f ca="1">IF(Table2[[#This Row],[Residence]]="Airport Hills",1,0)</f>
        <v>0</v>
      </c>
      <c r="BC479" s="2">
        <f ca="1">IF(Table2[[#This Row],[Residence]]="Oyarifa",1,0)</f>
        <v>0</v>
      </c>
      <c r="BD479" s="2">
        <f ca="1">IF(Table2[[#This Row],[Residence]]="Prampram",1,0)</f>
        <v>0</v>
      </c>
      <c r="BE479" s="2">
        <f ca="1">IF(Table2[[#This Row],[Residence]]="Tse-Addo",1,0)</f>
        <v>0</v>
      </c>
      <c r="BF479" s="2">
        <f ca="1">IF(Table2[[#This Row],[Residence]]="Osu",1,0)</f>
        <v>0</v>
      </c>
      <c r="BG479" s="2"/>
      <c r="BH479" s="2"/>
      <c r="BI479" s="2"/>
      <c r="BJ479" s="2"/>
      <c r="BK479" s="2"/>
      <c r="BL479" s="2"/>
      <c r="BM479" s="2"/>
      <c r="BN479" s="2"/>
      <c r="BO479" s="2"/>
      <c r="BP479" s="3"/>
      <c r="BR479" s="20">
        <f ca="1">Table2[[#This Row],[Cars Value]]/Table2[[#This Row],[Cars]]</f>
        <v>36221.948955642933</v>
      </c>
      <c r="BS479" s="3"/>
      <c r="BT479" s="1">
        <f ca="1">IF(Table2[[#This Row],[Value of Debts]]&gt;$BU$6,1,0)</f>
        <v>1</v>
      </c>
      <c r="BU479" s="2"/>
      <c r="BV479" s="2"/>
      <c r="BW479" s="3"/>
    </row>
    <row r="480" spans="1:75" x14ac:dyDescent="0.25">
      <c r="A480">
        <f t="shared" ca="1" si="137"/>
        <v>1</v>
      </c>
      <c r="B480" t="str">
        <f t="shared" ca="1" si="138"/>
        <v>Male</v>
      </c>
      <c r="C480">
        <f t="shared" ca="1" si="139"/>
        <v>45</v>
      </c>
      <c r="D480">
        <f t="shared" ca="1" si="140"/>
        <v>3</v>
      </c>
      <c r="E480" t="str">
        <f ca="1">_xll.XLOOKUP(D480,$Y$8:$Y$13,$Z$8:$Z$13)</f>
        <v>Teaching</v>
      </c>
      <c r="F480">
        <f t="shared" ca="1" si="141"/>
        <v>3</v>
      </c>
      <c r="G480" t="str">
        <f ca="1">_xll.XLOOKUP(F480,$AA$8:$AA$12,$AB$8:$AB$12)</f>
        <v>University</v>
      </c>
      <c r="H480">
        <f t="shared" ca="1" si="153"/>
        <v>0</v>
      </c>
      <c r="I480">
        <f t="shared" ca="1" si="136"/>
        <v>4</v>
      </c>
      <c r="J480">
        <f t="shared" ca="1" si="142"/>
        <v>48878</v>
      </c>
      <c r="K480">
        <f t="shared" ca="1" si="143"/>
        <v>4</v>
      </c>
      <c r="L480" t="str">
        <f ca="1">_xll.XLOOKUP(K480,$AC$8:$AC$17,$AD$8:$AD$17)</f>
        <v>Spintex</v>
      </c>
      <c r="M480">
        <f t="shared" ca="1" si="146"/>
        <v>146634</v>
      </c>
      <c r="N480" s="7">
        <f t="shared" ca="1" si="144"/>
        <v>16142.446303998833</v>
      </c>
      <c r="O480" s="7">
        <f t="shared" ca="1" si="147"/>
        <v>132461.38492405732</v>
      </c>
      <c r="P480">
        <f t="shared" ca="1" si="145"/>
        <v>102582</v>
      </c>
      <c r="Q480" s="7">
        <f t="shared" ca="1" si="148"/>
        <v>15127.342804694887</v>
      </c>
      <c r="R480">
        <f t="shared" ca="1" si="149"/>
        <v>25967.744052355687</v>
      </c>
      <c r="S480" s="7">
        <f t="shared" ca="1" si="150"/>
        <v>305063.12897641299</v>
      </c>
      <c r="T480" s="7">
        <f t="shared" ca="1" si="151"/>
        <v>133851.78910869372</v>
      </c>
      <c r="U480" s="7">
        <f t="shared" ca="1" si="152"/>
        <v>171211.33986771927</v>
      </c>
      <c r="X480" s="1"/>
      <c r="Y480" s="2"/>
      <c r="Z480" s="2"/>
      <c r="AA480" s="2"/>
      <c r="AB480" s="2"/>
      <c r="AC480" s="2"/>
      <c r="AD480" s="2"/>
      <c r="AE480" s="2">
        <f ca="1">IF(Table2[[#This Row],[Gender]]="Male",1,0)</f>
        <v>1</v>
      </c>
      <c r="AF480" s="2">
        <f ca="1">IF(Table2[[#This Row],[Gender]]="Female",1,0)</f>
        <v>0</v>
      </c>
      <c r="AG480" s="2"/>
      <c r="AH480" s="2"/>
      <c r="AI480" s="3"/>
      <c r="AK480" s="1">
        <f ca="1">IF(Table2[[#This Row],[Field of Work]]="Teaching",1,0)</f>
        <v>1</v>
      </c>
      <c r="AL480" s="2">
        <f ca="1">IF(Table2[[#This Row],[Field of Work]]="Agriculture",1,0)</f>
        <v>0</v>
      </c>
      <c r="AM480" s="2">
        <f ca="1">IF(Table2[[#This Row],[Field of Work]]="IT",1,0)</f>
        <v>0</v>
      </c>
      <c r="AN480" s="2">
        <f ca="1">IF(Table2[[#This Row],[Field of Work]]="Construction",1,0)</f>
        <v>0</v>
      </c>
      <c r="AO480" s="2">
        <f ca="1">IF(Table2[[#This Row],[Field of Work]]="Health",1,0)</f>
        <v>0</v>
      </c>
      <c r="AP480" s="2">
        <f ca="1">IF(Table2[[#This Row],[Field of Work]]="General work",1,0)</f>
        <v>0</v>
      </c>
      <c r="AQ480" s="2"/>
      <c r="AR480" s="2"/>
      <c r="AS480" s="2"/>
      <c r="AT480" s="2"/>
      <c r="AU480" s="2"/>
      <c r="AV480" s="3"/>
      <c r="AW480" s="10">
        <f ca="1">IF(Table2[[#This Row],[Residence]]="East Legon",1,0)</f>
        <v>0</v>
      </c>
      <c r="AX480" s="8">
        <f ca="1">IF(Table2[[#This Row],[Residence]]="Trasaco",1,0)</f>
        <v>0</v>
      </c>
      <c r="AY480" s="2">
        <f ca="1">IF(Table2[[#This Row],[Residence]]="North Legon",1,0)</f>
        <v>0</v>
      </c>
      <c r="AZ480" s="2">
        <f ca="1">IF(Table2[[#This Row],[Residence]]="Tema",1,0)</f>
        <v>0</v>
      </c>
      <c r="BA480" s="2">
        <f ca="1">IF(Table2[[#This Row],[Residence]]="Spintex",1,0)</f>
        <v>1</v>
      </c>
      <c r="BB480" s="2">
        <f ca="1">IF(Table2[[#This Row],[Residence]]="Airport Hills",1,0)</f>
        <v>0</v>
      </c>
      <c r="BC480" s="2">
        <f ca="1">IF(Table2[[#This Row],[Residence]]="Oyarifa",1,0)</f>
        <v>0</v>
      </c>
      <c r="BD480" s="2">
        <f ca="1">IF(Table2[[#This Row],[Residence]]="Prampram",1,0)</f>
        <v>0</v>
      </c>
      <c r="BE480" s="2">
        <f ca="1">IF(Table2[[#This Row],[Residence]]="Tse-Addo",1,0)</f>
        <v>0</v>
      </c>
      <c r="BF480" s="2">
        <f ca="1">IF(Table2[[#This Row],[Residence]]="Osu",1,0)</f>
        <v>0</v>
      </c>
      <c r="BG480" s="2"/>
      <c r="BH480" s="2"/>
      <c r="BI480" s="2"/>
      <c r="BJ480" s="2"/>
      <c r="BK480" s="2"/>
      <c r="BL480" s="2"/>
      <c r="BM480" s="2"/>
      <c r="BN480" s="2"/>
      <c r="BO480" s="2"/>
      <c r="BP480" s="3"/>
      <c r="BR480" s="20">
        <f ca="1">Table2[[#This Row],[Cars Value]]/Table2[[#This Row],[Cars]]</f>
        <v>33115.34623101433</v>
      </c>
      <c r="BS480" s="3"/>
      <c r="BT480" s="1">
        <f ca="1">IF(Table2[[#This Row],[Value of Debts]]&gt;$BU$6,1,0)</f>
        <v>1</v>
      </c>
      <c r="BU480" s="2"/>
      <c r="BV480" s="2"/>
      <c r="BW480" s="3"/>
    </row>
    <row r="481" spans="1:75" x14ac:dyDescent="0.25">
      <c r="A481">
        <f t="shared" ca="1" si="137"/>
        <v>1</v>
      </c>
      <c r="B481" t="str">
        <f t="shared" ca="1" si="138"/>
        <v>Male</v>
      </c>
      <c r="C481">
        <f t="shared" ca="1" si="139"/>
        <v>46</v>
      </c>
      <c r="D481">
        <f t="shared" ca="1" si="140"/>
        <v>5</v>
      </c>
      <c r="E481" t="str">
        <f ca="1">_xll.XLOOKUP(D481,$Y$8:$Y$13,$Z$8:$Z$13)</f>
        <v>General work</v>
      </c>
      <c r="F481">
        <f t="shared" ca="1" si="141"/>
        <v>4</v>
      </c>
      <c r="G481" t="str">
        <f ca="1">_xll.XLOOKUP(F481,$AA$8:$AA$12,$AB$8:$AB$12)</f>
        <v>Techical</v>
      </c>
      <c r="H481">
        <f t="shared" ca="1" si="153"/>
        <v>3</v>
      </c>
      <c r="I481">
        <f t="shared" ca="1" si="136"/>
        <v>3</v>
      </c>
      <c r="J481">
        <f t="shared" ca="1" si="142"/>
        <v>35118</v>
      </c>
      <c r="K481">
        <f t="shared" ca="1" si="143"/>
        <v>10</v>
      </c>
      <c r="L481" t="str">
        <f ca="1">_xll.XLOOKUP(K481,$AC$8:$AC$17,$AD$8:$AD$17)</f>
        <v>Osu</v>
      </c>
      <c r="M481">
        <f t="shared" ca="1" si="146"/>
        <v>105354</v>
      </c>
      <c r="N481" s="7">
        <f t="shared" ca="1" si="144"/>
        <v>14989.018200305502</v>
      </c>
      <c r="O481" s="7">
        <f t="shared" ca="1" si="147"/>
        <v>25667.354702291424</v>
      </c>
      <c r="P481">
        <f t="shared" ca="1" si="145"/>
        <v>15797</v>
      </c>
      <c r="Q481" s="7">
        <f t="shared" ca="1" si="148"/>
        <v>62791.34632593314</v>
      </c>
      <c r="R481">
        <f t="shared" ca="1" si="149"/>
        <v>26667.06733289783</v>
      </c>
      <c r="S481" s="7">
        <f t="shared" ca="1" si="150"/>
        <v>157688.42203518926</v>
      </c>
      <c r="T481" s="7">
        <f t="shared" ca="1" si="151"/>
        <v>93577.364526238642</v>
      </c>
      <c r="U481" s="7">
        <f t="shared" ca="1" si="152"/>
        <v>64111.057508950616</v>
      </c>
      <c r="X481" s="1"/>
      <c r="Y481" s="2"/>
      <c r="Z481" s="2"/>
      <c r="AA481" s="2"/>
      <c r="AB481" s="2"/>
      <c r="AC481" s="2"/>
      <c r="AD481" s="2"/>
      <c r="AE481" s="2">
        <f ca="1">IF(Table2[[#This Row],[Gender]]="Male",1,0)</f>
        <v>1</v>
      </c>
      <c r="AF481" s="2">
        <f ca="1">IF(Table2[[#This Row],[Gender]]="Female",1,0)</f>
        <v>0</v>
      </c>
      <c r="AG481" s="2"/>
      <c r="AH481" s="2"/>
      <c r="AI481" s="3"/>
      <c r="AK481" s="1">
        <f ca="1">IF(Table2[[#This Row],[Field of Work]]="Teaching",1,0)</f>
        <v>0</v>
      </c>
      <c r="AL481" s="2">
        <f ca="1">IF(Table2[[#This Row],[Field of Work]]="Agriculture",1,0)</f>
        <v>0</v>
      </c>
      <c r="AM481" s="2">
        <f ca="1">IF(Table2[[#This Row],[Field of Work]]="IT",1,0)</f>
        <v>0</v>
      </c>
      <c r="AN481" s="2">
        <f ca="1">IF(Table2[[#This Row],[Field of Work]]="Construction",1,0)</f>
        <v>0</v>
      </c>
      <c r="AO481" s="2">
        <f ca="1">IF(Table2[[#This Row],[Field of Work]]="Health",1,0)</f>
        <v>0</v>
      </c>
      <c r="AP481" s="2">
        <f ca="1">IF(Table2[[#This Row],[Field of Work]]="General work",1,0)</f>
        <v>1</v>
      </c>
      <c r="AQ481" s="2"/>
      <c r="AR481" s="2"/>
      <c r="AS481" s="2"/>
      <c r="AT481" s="2"/>
      <c r="AU481" s="2"/>
      <c r="AV481" s="3"/>
      <c r="AW481" s="10">
        <f ca="1">IF(Table2[[#This Row],[Residence]]="East Legon",1,0)</f>
        <v>0</v>
      </c>
      <c r="AX481" s="8">
        <f ca="1">IF(Table2[[#This Row],[Residence]]="Trasaco",1,0)</f>
        <v>0</v>
      </c>
      <c r="AY481" s="2">
        <f ca="1">IF(Table2[[#This Row],[Residence]]="North Legon",1,0)</f>
        <v>0</v>
      </c>
      <c r="AZ481" s="2">
        <f ca="1">IF(Table2[[#This Row],[Residence]]="Tema",1,0)</f>
        <v>0</v>
      </c>
      <c r="BA481" s="2">
        <f ca="1">IF(Table2[[#This Row],[Residence]]="Spintex",1,0)</f>
        <v>0</v>
      </c>
      <c r="BB481" s="2">
        <f ca="1">IF(Table2[[#This Row],[Residence]]="Airport Hills",1,0)</f>
        <v>0</v>
      </c>
      <c r="BC481" s="2">
        <f ca="1">IF(Table2[[#This Row],[Residence]]="Oyarifa",1,0)</f>
        <v>0</v>
      </c>
      <c r="BD481" s="2">
        <f ca="1">IF(Table2[[#This Row],[Residence]]="Prampram",1,0)</f>
        <v>0</v>
      </c>
      <c r="BE481" s="2">
        <f ca="1">IF(Table2[[#This Row],[Residence]]="Tse-Addo",1,0)</f>
        <v>0</v>
      </c>
      <c r="BF481" s="2">
        <f ca="1">IF(Table2[[#This Row],[Residence]]="Osu",1,0)</f>
        <v>1</v>
      </c>
      <c r="BG481" s="2"/>
      <c r="BH481" s="2"/>
      <c r="BI481" s="2"/>
      <c r="BJ481" s="2"/>
      <c r="BK481" s="2"/>
      <c r="BL481" s="2"/>
      <c r="BM481" s="2"/>
      <c r="BN481" s="2"/>
      <c r="BO481" s="2"/>
      <c r="BP481" s="3"/>
      <c r="BR481" s="20">
        <f ca="1">Table2[[#This Row],[Cars Value]]/Table2[[#This Row],[Cars]]</f>
        <v>8555.7849007638088</v>
      </c>
      <c r="BS481" s="3"/>
      <c r="BT481" s="1">
        <f ca="1">IF(Table2[[#This Row],[Value of Debts]]&gt;$BU$6,1,0)</f>
        <v>0</v>
      </c>
      <c r="BU481" s="2"/>
      <c r="BV481" s="2"/>
      <c r="BW481" s="3"/>
    </row>
    <row r="482" spans="1:75" x14ac:dyDescent="0.25">
      <c r="A482">
        <f t="shared" ca="1" si="137"/>
        <v>2</v>
      </c>
      <c r="B482" t="str">
        <f t="shared" ca="1" si="138"/>
        <v>Female</v>
      </c>
      <c r="C482">
        <f t="shared" ca="1" si="139"/>
        <v>40</v>
      </c>
      <c r="D482">
        <f t="shared" ca="1" si="140"/>
        <v>6</v>
      </c>
      <c r="E482" t="str">
        <f ca="1">_xll.XLOOKUP(D482,$Y$8:$Y$13,$Z$8:$Z$13)</f>
        <v>Agriculture</v>
      </c>
      <c r="F482">
        <f t="shared" ca="1" si="141"/>
        <v>5</v>
      </c>
      <c r="G482" t="str">
        <f ca="1">_xll.XLOOKUP(F482,$AA$8:$AA$12,$AB$8:$AB$12)</f>
        <v>Other</v>
      </c>
      <c r="H482">
        <f t="shared" ca="1" si="153"/>
        <v>0</v>
      </c>
      <c r="I482">
        <f t="shared" ca="1" si="136"/>
        <v>4</v>
      </c>
      <c r="J482">
        <f t="shared" ca="1" si="142"/>
        <v>27411</v>
      </c>
      <c r="K482">
        <f t="shared" ca="1" si="143"/>
        <v>9</v>
      </c>
      <c r="L482" t="str">
        <f ca="1">_xll.XLOOKUP(K482,$AC$8:$AC$17,$AD$8:$AD$17)</f>
        <v>Prampram</v>
      </c>
      <c r="M482">
        <f t="shared" ca="1" si="146"/>
        <v>82233</v>
      </c>
      <c r="N482" s="7">
        <f t="shared" ca="1" si="144"/>
        <v>72207.206521949949</v>
      </c>
      <c r="O482" s="7">
        <f t="shared" ca="1" si="147"/>
        <v>39848.088117445463</v>
      </c>
      <c r="P482">
        <f t="shared" ca="1" si="145"/>
        <v>35379</v>
      </c>
      <c r="Q482" s="7">
        <f t="shared" ca="1" si="148"/>
        <v>46355.028252453085</v>
      </c>
      <c r="R482">
        <f t="shared" ca="1" si="149"/>
        <v>14730.515702873541</v>
      </c>
      <c r="S482" s="7">
        <f t="shared" ca="1" si="150"/>
        <v>136811.603820319</v>
      </c>
      <c r="T482" s="7">
        <f t="shared" ca="1" si="151"/>
        <v>153941.23477440304</v>
      </c>
      <c r="U482" s="7">
        <f t="shared" ca="1" si="152"/>
        <v>-17129.630954084045</v>
      </c>
      <c r="X482" s="1"/>
      <c r="Y482" s="2"/>
      <c r="Z482" s="2"/>
      <c r="AA482" s="2"/>
      <c r="AB482" s="2"/>
      <c r="AC482" s="2"/>
      <c r="AD482" s="2"/>
      <c r="AE482" s="2">
        <f ca="1">IF(Table2[[#This Row],[Gender]]="Male",1,0)</f>
        <v>0</v>
      </c>
      <c r="AF482" s="2">
        <f ca="1">IF(Table2[[#This Row],[Gender]]="Female",1,0)</f>
        <v>1</v>
      </c>
      <c r="AG482" s="2"/>
      <c r="AH482" s="2"/>
      <c r="AI482" s="3"/>
      <c r="AK482" s="1">
        <f ca="1">IF(Table2[[#This Row],[Field of Work]]="Teaching",1,0)</f>
        <v>0</v>
      </c>
      <c r="AL482" s="2">
        <f ca="1">IF(Table2[[#This Row],[Field of Work]]="Agriculture",1,0)</f>
        <v>1</v>
      </c>
      <c r="AM482" s="2">
        <f ca="1">IF(Table2[[#This Row],[Field of Work]]="IT",1,0)</f>
        <v>0</v>
      </c>
      <c r="AN482" s="2">
        <f ca="1">IF(Table2[[#This Row],[Field of Work]]="Construction",1,0)</f>
        <v>0</v>
      </c>
      <c r="AO482" s="2">
        <f ca="1">IF(Table2[[#This Row],[Field of Work]]="Health",1,0)</f>
        <v>0</v>
      </c>
      <c r="AP482" s="2">
        <f ca="1">IF(Table2[[#This Row],[Field of Work]]="General work",1,0)</f>
        <v>0</v>
      </c>
      <c r="AQ482" s="2"/>
      <c r="AR482" s="2"/>
      <c r="AS482" s="2"/>
      <c r="AT482" s="2"/>
      <c r="AU482" s="2"/>
      <c r="AV482" s="3"/>
      <c r="AW482" s="10">
        <f ca="1">IF(Table2[[#This Row],[Residence]]="East Legon",1,0)</f>
        <v>0</v>
      </c>
      <c r="AX482" s="8">
        <f ca="1">IF(Table2[[#This Row],[Residence]]="Trasaco",1,0)</f>
        <v>0</v>
      </c>
      <c r="AY482" s="2">
        <f ca="1">IF(Table2[[#This Row],[Residence]]="North Legon",1,0)</f>
        <v>0</v>
      </c>
      <c r="AZ482" s="2">
        <f ca="1">IF(Table2[[#This Row],[Residence]]="Tema",1,0)</f>
        <v>0</v>
      </c>
      <c r="BA482" s="2">
        <f ca="1">IF(Table2[[#This Row],[Residence]]="Spintex",1,0)</f>
        <v>0</v>
      </c>
      <c r="BB482" s="2">
        <f ca="1">IF(Table2[[#This Row],[Residence]]="Airport Hills",1,0)</f>
        <v>0</v>
      </c>
      <c r="BC482" s="2">
        <f ca="1">IF(Table2[[#This Row],[Residence]]="Oyarifa",1,0)</f>
        <v>0</v>
      </c>
      <c r="BD482" s="2">
        <f ca="1">IF(Table2[[#This Row],[Residence]]="Prampram",1,0)</f>
        <v>1</v>
      </c>
      <c r="BE482" s="2">
        <f ca="1">IF(Table2[[#This Row],[Residence]]="Tse-Addo",1,0)</f>
        <v>0</v>
      </c>
      <c r="BF482" s="2">
        <f ca="1">IF(Table2[[#This Row],[Residence]]="Osu",1,0)</f>
        <v>0</v>
      </c>
      <c r="BG482" s="2"/>
      <c r="BH482" s="2"/>
      <c r="BI482" s="2"/>
      <c r="BJ482" s="2"/>
      <c r="BK482" s="2"/>
      <c r="BL482" s="2"/>
      <c r="BM482" s="2"/>
      <c r="BN482" s="2"/>
      <c r="BO482" s="2"/>
      <c r="BP482" s="3"/>
      <c r="BR482" s="20">
        <f ca="1">Table2[[#This Row],[Cars Value]]/Table2[[#This Row],[Cars]]</f>
        <v>9962.0220293613656</v>
      </c>
      <c r="BS482" s="3"/>
      <c r="BT482" s="1">
        <f ca="1">IF(Table2[[#This Row],[Value of Debts]]&gt;$BU$6,1,0)</f>
        <v>1</v>
      </c>
      <c r="BU482" s="2"/>
      <c r="BV482" s="2"/>
      <c r="BW482" s="3"/>
    </row>
    <row r="483" spans="1:75" x14ac:dyDescent="0.25">
      <c r="A483">
        <f t="shared" ca="1" si="137"/>
        <v>1</v>
      </c>
      <c r="B483" t="str">
        <f t="shared" ca="1" si="138"/>
        <v>Male</v>
      </c>
      <c r="C483">
        <f t="shared" ca="1" si="139"/>
        <v>32</v>
      </c>
      <c r="D483">
        <f t="shared" ca="1" si="140"/>
        <v>1</v>
      </c>
      <c r="E483" t="str">
        <f ca="1">_xll.XLOOKUP(D483,$Y$8:$Y$13,$Z$8:$Z$13)</f>
        <v>Health</v>
      </c>
      <c r="F483">
        <f t="shared" ca="1" si="141"/>
        <v>4</v>
      </c>
      <c r="G483" t="str">
        <f ca="1">_xll.XLOOKUP(F483,$AA$8:$AA$12,$AB$8:$AB$12)</f>
        <v>Techical</v>
      </c>
      <c r="H483">
        <f t="shared" ca="1" si="153"/>
        <v>0</v>
      </c>
      <c r="I483">
        <f t="shared" ca="1" si="136"/>
        <v>3</v>
      </c>
      <c r="J483">
        <f t="shared" ca="1" si="142"/>
        <v>71688</v>
      </c>
      <c r="K483">
        <f t="shared" ca="1" si="143"/>
        <v>3</v>
      </c>
      <c r="L483" t="str">
        <f ca="1">_xll.XLOOKUP(K483,$AC$8:$AC$17,$AD$8:$AD$17)</f>
        <v>North Legon</v>
      </c>
      <c r="M483">
        <f t="shared" ca="1" si="146"/>
        <v>286752</v>
      </c>
      <c r="N483" s="7">
        <f t="shared" ca="1" si="144"/>
        <v>257074.76440375813</v>
      </c>
      <c r="O483" s="7">
        <f t="shared" ca="1" si="147"/>
        <v>103147.88090550934</v>
      </c>
      <c r="P483">
        <f t="shared" ca="1" si="145"/>
        <v>24776</v>
      </c>
      <c r="Q483" s="7">
        <f t="shared" ca="1" si="148"/>
        <v>10636.527104320823</v>
      </c>
      <c r="R483">
        <f t="shared" ca="1" si="149"/>
        <v>48493.902628114469</v>
      </c>
      <c r="S483" s="7">
        <f t="shared" ca="1" si="150"/>
        <v>438393.78353362379</v>
      </c>
      <c r="T483" s="7">
        <f t="shared" ca="1" si="151"/>
        <v>292487.29150807892</v>
      </c>
      <c r="U483" s="7">
        <f t="shared" ca="1" si="152"/>
        <v>145906.49202554487</v>
      </c>
      <c r="X483" s="1"/>
      <c r="Y483" s="2"/>
      <c r="Z483" s="2"/>
      <c r="AA483" s="2"/>
      <c r="AB483" s="2"/>
      <c r="AC483" s="2"/>
      <c r="AD483" s="2"/>
      <c r="AE483" s="2">
        <f ca="1">IF(Table2[[#This Row],[Gender]]="Male",1,0)</f>
        <v>1</v>
      </c>
      <c r="AF483" s="2">
        <f ca="1">IF(Table2[[#This Row],[Gender]]="Female",1,0)</f>
        <v>0</v>
      </c>
      <c r="AG483" s="2"/>
      <c r="AH483" s="2"/>
      <c r="AI483" s="3"/>
      <c r="AK483" s="1">
        <f ca="1">IF(Table2[[#This Row],[Field of Work]]="Teaching",1,0)</f>
        <v>0</v>
      </c>
      <c r="AL483" s="2">
        <f ca="1">IF(Table2[[#This Row],[Field of Work]]="Agriculture",1,0)</f>
        <v>0</v>
      </c>
      <c r="AM483" s="2">
        <f ca="1">IF(Table2[[#This Row],[Field of Work]]="IT",1,0)</f>
        <v>0</v>
      </c>
      <c r="AN483" s="2">
        <f ca="1">IF(Table2[[#This Row],[Field of Work]]="Construction",1,0)</f>
        <v>0</v>
      </c>
      <c r="AO483" s="2">
        <f ca="1">IF(Table2[[#This Row],[Field of Work]]="Health",1,0)</f>
        <v>1</v>
      </c>
      <c r="AP483" s="2">
        <f ca="1">IF(Table2[[#This Row],[Field of Work]]="General work",1,0)</f>
        <v>0</v>
      </c>
      <c r="AQ483" s="2"/>
      <c r="AR483" s="2"/>
      <c r="AS483" s="2"/>
      <c r="AT483" s="2"/>
      <c r="AU483" s="2"/>
      <c r="AV483" s="3"/>
      <c r="AW483" s="10">
        <f ca="1">IF(Table2[[#This Row],[Residence]]="East Legon",1,0)</f>
        <v>0</v>
      </c>
      <c r="AX483" s="8">
        <f ca="1">IF(Table2[[#This Row],[Residence]]="Trasaco",1,0)</f>
        <v>0</v>
      </c>
      <c r="AY483" s="2">
        <f ca="1">IF(Table2[[#This Row],[Residence]]="North Legon",1,0)</f>
        <v>1</v>
      </c>
      <c r="AZ483" s="2">
        <f ca="1">IF(Table2[[#This Row],[Residence]]="Tema",1,0)</f>
        <v>0</v>
      </c>
      <c r="BA483" s="2">
        <f ca="1">IF(Table2[[#This Row],[Residence]]="Spintex",1,0)</f>
        <v>0</v>
      </c>
      <c r="BB483" s="2">
        <f ca="1">IF(Table2[[#This Row],[Residence]]="Airport Hills",1,0)</f>
        <v>0</v>
      </c>
      <c r="BC483" s="2">
        <f ca="1">IF(Table2[[#This Row],[Residence]]="Oyarifa",1,0)</f>
        <v>0</v>
      </c>
      <c r="BD483" s="2">
        <f ca="1">IF(Table2[[#This Row],[Residence]]="Prampram",1,0)</f>
        <v>0</v>
      </c>
      <c r="BE483" s="2">
        <f ca="1">IF(Table2[[#This Row],[Residence]]="Tse-Addo",1,0)</f>
        <v>0</v>
      </c>
      <c r="BF483" s="2">
        <f ca="1">IF(Table2[[#This Row],[Residence]]="Osu",1,0)</f>
        <v>0</v>
      </c>
      <c r="BG483" s="2"/>
      <c r="BH483" s="2"/>
      <c r="BI483" s="2"/>
      <c r="BJ483" s="2"/>
      <c r="BK483" s="2"/>
      <c r="BL483" s="2"/>
      <c r="BM483" s="2"/>
      <c r="BN483" s="2"/>
      <c r="BO483" s="2"/>
      <c r="BP483" s="3"/>
      <c r="BR483" s="20">
        <f ca="1">Table2[[#This Row],[Cars Value]]/Table2[[#This Row],[Cars]]</f>
        <v>34382.626968503115</v>
      </c>
      <c r="BS483" s="3"/>
      <c r="BT483" s="1">
        <f ca="1">IF(Table2[[#This Row],[Value of Debts]]&gt;$BU$6,1,0)</f>
        <v>1</v>
      </c>
      <c r="BU483" s="2"/>
      <c r="BV483" s="2"/>
      <c r="BW483" s="3"/>
    </row>
    <row r="484" spans="1:75" x14ac:dyDescent="0.25">
      <c r="A484">
        <f t="shared" ca="1" si="137"/>
        <v>1</v>
      </c>
      <c r="B484" t="str">
        <f t="shared" ca="1" si="138"/>
        <v>Male</v>
      </c>
      <c r="C484">
        <f t="shared" ca="1" si="139"/>
        <v>33</v>
      </c>
      <c r="D484">
        <f t="shared" ca="1" si="140"/>
        <v>2</v>
      </c>
      <c r="E484" t="str">
        <f ca="1">_xll.XLOOKUP(D484,$Y$8:$Y$13,$Z$8:$Z$13)</f>
        <v>Construction</v>
      </c>
      <c r="F484">
        <f t="shared" ca="1" si="141"/>
        <v>2</v>
      </c>
      <c r="G484" t="str">
        <f ca="1">_xll.XLOOKUP(F484,$AA$8:$AA$12,$AB$8:$AB$12)</f>
        <v>College</v>
      </c>
      <c r="H484">
        <f t="shared" ca="1" si="153"/>
        <v>1</v>
      </c>
      <c r="I484">
        <f t="shared" ca="1" si="136"/>
        <v>1</v>
      </c>
      <c r="J484">
        <f t="shared" ca="1" si="142"/>
        <v>86599</v>
      </c>
      <c r="K484">
        <f t="shared" ca="1" si="143"/>
        <v>4</v>
      </c>
      <c r="L484" t="str">
        <f ca="1">_xll.XLOOKUP(K484,$AC$8:$AC$17,$AD$8:$AD$17)</f>
        <v>Spintex</v>
      </c>
      <c r="M484">
        <f t="shared" ca="1" si="146"/>
        <v>346396</v>
      </c>
      <c r="N484" s="7">
        <f t="shared" ca="1" si="144"/>
        <v>328201.39228897769</v>
      </c>
      <c r="O484" s="7">
        <f t="shared" ca="1" si="147"/>
        <v>23922.628948308084</v>
      </c>
      <c r="P484">
        <f t="shared" ca="1" si="145"/>
        <v>8101</v>
      </c>
      <c r="Q484" s="7">
        <f t="shared" ca="1" si="148"/>
        <v>52764.143805003376</v>
      </c>
      <c r="R484">
        <f t="shared" ca="1" si="149"/>
        <v>14361.810643097926</v>
      </c>
      <c r="S484" s="7">
        <f t="shared" ca="1" si="150"/>
        <v>384680.43959140597</v>
      </c>
      <c r="T484" s="7">
        <f t="shared" ca="1" si="151"/>
        <v>389066.53609398106</v>
      </c>
      <c r="U484" s="7">
        <f t="shared" ca="1" si="152"/>
        <v>-4386.096502575092</v>
      </c>
      <c r="X484" s="1"/>
      <c r="Y484" s="2"/>
      <c r="Z484" s="2"/>
      <c r="AA484" s="2"/>
      <c r="AB484" s="2"/>
      <c r="AC484" s="2"/>
      <c r="AD484" s="2"/>
      <c r="AE484" s="2">
        <f ca="1">IF(Table2[[#This Row],[Gender]]="Male",1,0)</f>
        <v>1</v>
      </c>
      <c r="AF484" s="2">
        <f ca="1">IF(Table2[[#This Row],[Gender]]="Female",1,0)</f>
        <v>0</v>
      </c>
      <c r="AG484" s="2"/>
      <c r="AH484" s="2"/>
      <c r="AI484" s="3"/>
      <c r="AK484" s="1">
        <f ca="1">IF(Table2[[#This Row],[Field of Work]]="Teaching",1,0)</f>
        <v>0</v>
      </c>
      <c r="AL484" s="2">
        <f ca="1">IF(Table2[[#This Row],[Field of Work]]="Agriculture",1,0)</f>
        <v>0</v>
      </c>
      <c r="AM484" s="2">
        <f ca="1">IF(Table2[[#This Row],[Field of Work]]="IT",1,0)</f>
        <v>0</v>
      </c>
      <c r="AN484" s="2">
        <f ca="1">IF(Table2[[#This Row],[Field of Work]]="Construction",1,0)</f>
        <v>1</v>
      </c>
      <c r="AO484" s="2">
        <f ca="1">IF(Table2[[#This Row],[Field of Work]]="Health",1,0)</f>
        <v>0</v>
      </c>
      <c r="AP484" s="2">
        <f ca="1">IF(Table2[[#This Row],[Field of Work]]="General work",1,0)</f>
        <v>0</v>
      </c>
      <c r="AQ484" s="2"/>
      <c r="AR484" s="2"/>
      <c r="AS484" s="2"/>
      <c r="AT484" s="2"/>
      <c r="AU484" s="2"/>
      <c r="AV484" s="3"/>
      <c r="AW484" s="10">
        <f ca="1">IF(Table2[[#This Row],[Residence]]="East Legon",1,0)</f>
        <v>0</v>
      </c>
      <c r="AX484" s="8">
        <f ca="1">IF(Table2[[#This Row],[Residence]]="Trasaco",1,0)</f>
        <v>0</v>
      </c>
      <c r="AY484" s="2">
        <f ca="1">IF(Table2[[#This Row],[Residence]]="North Legon",1,0)</f>
        <v>0</v>
      </c>
      <c r="AZ484" s="2">
        <f ca="1">IF(Table2[[#This Row],[Residence]]="Tema",1,0)</f>
        <v>0</v>
      </c>
      <c r="BA484" s="2">
        <f ca="1">IF(Table2[[#This Row],[Residence]]="Spintex",1,0)</f>
        <v>1</v>
      </c>
      <c r="BB484" s="2">
        <f ca="1">IF(Table2[[#This Row],[Residence]]="Airport Hills",1,0)</f>
        <v>0</v>
      </c>
      <c r="BC484" s="2">
        <f ca="1">IF(Table2[[#This Row],[Residence]]="Oyarifa",1,0)</f>
        <v>0</v>
      </c>
      <c r="BD484" s="2">
        <f ca="1">IF(Table2[[#This Row],[Residence]]="Prampram",1,0)</f>
        <v>0</v>
      </c>
      <c r="BE484" s="2">
        <f ca="1">IF(Table2[[#This Row],[Residence]]="Tse-Addo",1,0)</f>
        <v>0</v>
      </c>
      <c r="BF484" s="2">
        <f ca="1">IF(Table2[[#This Row],[Residence]]="Osu",1,0)</f>
        <v>0</v>
      </c>
      <c r="BG484" s="2"/>
      <c r="BH484" s="2"/>
      <c r="BI484" s="2"/>
      <c r="BJ484" s="2"/>
      <c r="BK484" s="2"/>
      <c r="BL484" s="2"/>
      <c r="BM484" s="2"/>
      <c r="BN484" s="2"/>
      <c r="BO484" s="2"/>
      <c r="BP484" s="3"/>
      <c r="BR484" s="20">
        <f ca="1">Table2[[#This Row],[Cars Value]]/Table2[[#This Row],[Cars]]</f>
        <v>23922.628948308084</v>
      </c>
      <c r="BS484" s="3"/>
      <c r="BT484" s="1">
        <f ca="1">IF(Table2[[#This Row],[Value of Debts]]&gt;$BU$6,1,0)</f>
        <v>1</v>
      </c>
      <c r="BU484" s="2"/>
      <c r="BV484" s="2"/>
      <c r="BW484" s="3"/>
    </row>
    <row r="485" spans="1:75" x14ac:dyDescent="0.25">
      <c r="A485">
        <f t="shared" ca="1" si="137"/>
        <v>1</v>
      </c>
      <c r="B485" t="str">
        <f t="shared" ca="1" si="138"/>
        <v>Male</v>
      </c>
      <c r="C485">
        <f t="shared" ca="1" si="139"/>
        <v>44</v>
      </c>
      <c r="D485">
        <f t="shared" ca="1" si="140"/>
        <v>5</v>
      </c>
      <c r="E485" t="str">
        <f ca="1">_xll.XLOOKUP(D485,$Y$8:$Y$13,$Z$8:$Z$13)</f>
        <v>General work</v>
      </c>
      <c r="F485">
        <f t="shared" ca="1" si="141"/>
        <v>1</v>
      </c>
      <c r="G485" t="str">
        <f ca="1">_xll.XLOOKUP(F485,$AA$8:$AA$12,$AB$8:$AB$12)</f>
        <v>Highschool</v>
      </c>
      <c r="H485">
        <f t="shared" ca="1" si="153"/>
        <v>1</v>
      </c>
      <c r="I485">
        <f t="shared" ca="1" si="136"/>
        <v>1</v>
      </c>
      <c r="J485">
        <f t="shared" ca="1" si="142"/>
        <v>59191</v>
      </c>
      <c r="K485">
        <f t="shared" ca="1" si="143"/>
        <v>1</v>
      </c>
      <c r="L485" t="str">
        <f ca="1">_xll.XLOOKUP(K485,$AC$8:$AC$17,$AD$8:$AD$17)</f>
        <v>East Legon</v>
      </c>
      <c r="M485">
        <f t="shared" ca="1" si="146"/>
        <v>295955</v>
      </c>
      <c r="N485" s="7">
        <f t="shared" ca="1" si="144"/>
        <v>91074.967130614998</v>
      </c>
      <c r="O485" s="7">
        <f t="shared" ca="1" si="147"/>
        <v>30614.053005671092</v>
      </c>
      <c r="P485">
        <f t="shared" ca="1" si="145"/>
        <v>26718</v>
      </c>
      <c r="Q485" s="7">
        <f t="shared" ca="1" si="148"/>
        <v>27477.68499581128</v>
      </c>
      <c r="R485">
        <f t="shared" ca="1" si="149"/>
        <v>76478.167038386353</v>
      </c>
      <c r="S485" s="7">
        <f t="shared" ca="1" si="150"/>
        <v>403047.22004405741</v>
      </c>
      <c r="T485" s="7">
        <f t="shared" ca="1" si="151"/>
        <v>145270.65212642628</v>
      </c>
      <c r="U485" s="7">
        <f t="shared" ca="1" si="152"/>
        <v>257776.56791763112</v>
      </c>
      <c r="X485" s="1"/>
      <c r="Y485" s="2"/>
      <c r="Z485" s="2"/>
      <c r="AA485" s="2"/>
      <c r="AB485" s="2"/>
      <c r="AC485" s="2"/>
      <c r="AD485" s="2"/>
      <c r="AE485" s="2">
        <f ca="1">IF(Table2[[#This Row],[Gender]]="Male",1,0)</f>
        <v>1</v>
      </c>
      <c r="AF485" s="2">
        <f ca="1">IF(Table2[[#This Row],[Gender]]="Female",1,0)</f>
        <v>0</v>
      </c>
      <c r="AG485" s="2"/>
      <c r="AH485" s="2"/>
      <c r="AI485" s="3"/>
      <c r="AK485" s="1">
        <f ca="1">IF(Table2[[#This Row],[Field of Work]]="Teaching",1,0)</f>
        <v>0</v>
      </c>
      <c r="AL485" s="2">
        <f ca="1">IF(Table2[[#This Row],[Field of Work]]="Agriculture",1,0)</f>
        <v>0</v>
      </c>
      <c r="AM485" s="2">
        <f ca="1">IF(Table2[[#This Row],[Field of Work]]="IT",1,0)</f>
        <v>0</v>
      </c>
      <c r="AN485" s="2">
        <f ca="1">IF(Table2[[#This Row],[Field of Work]]="Construction",1,0)</f>
        <v>0</v>
      </c>
      <c r="AO485" s="2">
        <f ca="1">IF(Table2[[#This Row],[Field of Work]]="Health",1,0)</f>
        <v>0</v>
      </c>
      <c r="AP485" s="2">
        <f ca="1">IF(Table2[[#This Row],[Field of Work]]="General work",1,0)</f>
        <v>1</v>
      </c>
      <c r="AQ485" s="2"/>
      <c r="AR485" s="2"/>
      <c r="AS485" s="2"/>
      <c r="AT485" s="2"/>
      <c r="AU485" s="2"/>
      <c r="AV485" s="3"/>
      <c r="AW485" s="10">
        <f ca="1">IF(Table2[[#This Row],[Residence]]="East Legon",1,0)</f>
        <v>1</v>
      </c>
      <c r="AX485" s="8">
        <f ca="1">IF(Table2[[#This Row],[Residence]]="Trasaco",1,0)</f>
        <v>0</v>
      </c>
      <c r="AY485" s="2">
        <f ca="1">IF(Table2[[#This Row],[Residence]]="North Legon",1,0)</f>
        <v>0</v>
      </c>
      <c r="AZ485" s="2">
        <f ca="1">IF(Table2[[#This Row],[Residence]]="Tema",1,0)</f>
        <v>0</v>
      </c>
      <c r="BA485" s="2">
        <f ca="1">IF(Table2[[#This Row],[Residence]]="Spintex",1,0)</f>
        <v>0</v>
      </c>
      <c r="BB485" s="2">
        <f ca="1">IF(Table2[[#This Row],[Residence]]="Airport Hills",1,0)</f>
        <v>0</v>
      </c>
      <c r="BC485" s="2">
        <f ca="1">IF(Table2[[#This Row],[Residence]]="Oyarifa",1,0)</f>
        <v>0</v>
      </c>
      <c r="BD485" s="2">
        <f ca="1">IF(Table2[[#This Row],[Residence]]="Prampram",1,0)</f>
        <v>0</v>
      </c>
      <c r="BE485" s="2">
        <f ca="1">IF(Table2[[#This Row],[Residence]]="Tse-Addo",1,0)</f>
        <v>0</v>
      </c>
      <c r="BF485" s="2">
        <f ca="1">IF(Table2[[#This Row],[Residence]]="Osu",1,0)</f>
        <v>0</v>
      </c>
      <c r="BG485" s="2"/>
      <c r="BH485" s="2"/>
      <c r="BI485" s="2"/>
      <c r="BJ485" s="2"/>
      <c r="BK485" s="2"/>
      <c r="BL485" s="2"/>
      <c r="BM485" s="2"/>
      <c r="BN485" s="2"/>
      <c r="BO485" s="2"/>
      <c r="BP485" s="3"/>
      <c r="BR485" s="20">
        <f ca="1">Table2[[#This Row],[Cars Value]]/Table2[[#This Row],[Cars]]</f>
        <v>30614.053005671092</v>
      </c>
      <c r="BS485" s="3"/>
      <c r="BT485" s="1">
        <f ca="1">IF(Table2[[#This Row],[Value of Debts]]&gt;$BU$6,1,0)</f>
        <v>1</v>
      </c>
      <c r="BU485" s="2"/>
      <c r="BV485" s="2"/>
      <c r="BW485" s="3"/>
    </row>
    <row r="486" spans="1:75" x14ac:dyDescent="0.25">
      <c r="A486">
        <f t="shared" ca="1" si="137"/>
        <v>1</v>
      </c>
      <c r="B486" t="str">
        <f t="shared" ca="1" si="138"/>
        <v>Male</v>
      </c>
      <c r="C486">
        <f t="shared" ca="1" si="139"/>
        <v>49</v>
      </c>
      <c r="D486">
        <f t="shared" ca="1" si="140"/>
        <v>6</v>
      </c>
      <c r="E486" t="str">
        <f ca="1">_xll.XLOOKUP(D486,$Y$8:$Y$13,$Z$8:$Z$13)</f>
        <v>Agriculture</v>
      </c>
      <c r="F486">
        <f t="shared" ca="1" si="141"/>
        <v>2</v>
      </c>
      <c r="G486" t="str">
        <f ca="1">_xll.XLOOKUP(F486,$AA$8:$AA$12,$AB$8:$AB$12)</f>
        <v>College</v>
      </c>
      <c r="H486">
        <f t="shared" ca="1" si="153"/>
        <v>4</v>
      </c>
      <c r="I486">
        <f t="shared" ca="1" si="136"/>
        <v>1</v>
      </c>
      <c r="J486">
        <f t="shared" ca="1" si="142"/>
        <v>65818</v>
      </c>
      <c r="K486">
        <f t="shared" ca="1" si="143"/>
        <v>10</v>
      </c>
      <c r="L486" t="str">
        <f ca="1">_xll.XLOOKUP(K486,$AC$8:$AC$17,$AD$8:$AD$17)</f>
        <v>Osu</v>
      </c>
      <c r="M486">
        <f t="shared" ca="1" si="146"/>
        <v>263272</v>
      </c>
      <c r="N486" s="7">
        <f t="shared" ca="1" si="144"/>
        <v>103455.07849071189</v>
      </c>
      <c r="O486" s="7">
        <f t="shared" ca="1" si="147"/>
        <v>63358.405765344447</v>
      </c>
      <c r="P486">
        <f t="shared" ca="1" si="145"/>
        <v>17591</v>
      </c>
      <c r="Q486" s="7">
        <f t="shared" ca="1" si="148"/>
        <v>18589.889252645513</v>
      </c>
      <c r="R486">
        <f t="shared" ca="1" si="149"/>
        <v>11068.740865568019</v>
      </c>
      <c r="S486" s="7">
        <f t="shared" ca="1" si="150"/>
        <v>337699.14663091244</v>
      </c>
      <c r="T486" s="7">
        <f t="shared" ca="1" si="151"/>
        <v>139635.96774335741</v>
      </c>
      <c r="U486" s="7">
        <f t="shared" ca="1" si="152"/>
        <v>198063.17888755503</v>
      </c>
      <c r="X486" s="1"/>
      <c r="Y486" s="2"/>
      <c r="Z486" s="2"/>
      <c r="AA486" s="2"/>
      <c r="AB486" s="2"/>
      <c r="AC486" s="2"/>
      <c r="AD486" s="2"/>
      <c r="AE486" s="2">
        <f ca="1">IF(Table2[[#This Row],[Gender]]="Male",1,0)</f>
        <v>1</v>
      </c>
      <c r="AF486" s="2">
        <f ca="1">IF(Table2[[#This Row],[Gender]]="Female",1,0)</f>
        <v>0</v>
      </c>
      <c r="AG486" s="2"/>
      <c r="AH486" s="2"/>
      <c r="AI486" s="3"/>
      <c r="AK486" s="1">
        <f ca="1">IF(Table2[[#This Row],[Field of Work]]="Teaching",1,0)</f>
        <v>0</v>
      </c>
      <c r="AL486" s="2">
        <f ca="1">IF(Table2[[#This Row],[Field of Work]]="Agriculture",1,0)</f>
        <v>1</v>
      </c>
      <c r="AM486" s="2">
        <f ca="1">IF(Table2[[#This Row],[Field of Work]]="IT",1,0)</f>
        <v>0</v>
      </c>
      <c r="AN486" s="2">
        <f ca="1">IF(Table2[[#This Row],[Field of Work]]="Construction",1,0)</f>
        <v>0</v>
      </c>
      <c r="AO486" s="2">
        <f ca="1">IF(Table2[[#This Row],[Field of Work]]="Health",1,0)</f>
        <v>0</v>
      </c>
      <c r="AP486" s="2">
        <f ca="1">IF(Table2[[#This Row],[Field of Work]]="General work",1,0)</f>
        <v>0</v>
      </c>
      <c r="AQ486" s="2"/>
      <c r="AR486" s="2"/>
      <c r="AS486" s="2"/>
      <c r="AT486" s="2"/>
      <c r="AU486" s="2"/>
      <c r="AV486" s="3"/>
      <c r="AW486" s="10">
        <f ca="1">IF(Table2[[#This Row],[Residence]]="East Legon",1,0)</f>
        <v>0</v>
      </c>
      <c r="AX486" s="8">
        <f ca="1">IF(Table2[[#This Row],[Residence]]="Trasaco",1,0)</f>
        <v>0</v>
      </c>
      <c r="AY486" s="2">
        <f ca="1">IF(Table2[[#This Row],[Residence]]="North Legon",1,0)</f>
        <v>0</v>
      </c>
      <c r="AZ486" s="2">
        <f ca="1">IF(Table2[[#This Row],[Residence]]="Tema",1,0)</f>
        <v>0</v>
      </c>
      <c r="BA486" s="2">
        <f ca="1">IF(Table2[[#This Row],[Residence]]="Spintex",1,0)</f>
        <v>0</v>
      </c>
      <c r="BB486" s="2">
        <f ca="1">IF(Table2[[#This Row],[Residence]]="Airport Hills",1,0)</f>
        <v>0</v>
      </c>
      <c r="BC486" s="2">
        <f ca="1">IF(Table2[[#This Row],[Residence]]="Oyarifa",1,0)</f>
        <v>0</v>
      </c>
      <c r="BD486" s="2">
        <f ca="1">IF(Table2[[#This Row],[Residence]]="Prampram",1,0)</f>
        <v>0</v>
      </c>
      <c r="BE486" s="2">
        <f ca="1">IF(Table2[[#This Row],[Residence]]="Tse-Addo",1,0)</f>
        <v>0</v>
      </c>
      <c r="BF486" s="2">
        <f ca="1">IF(Table2[[#This Row],[Residence]]="Osu",1,0)</f>
        <v>1</v>
      </c>
      <c r="BG486" s="2"/>
      <c r="BH486" s="2"/>
      <c r="BI486" s="2"/>
      <c r="BJ486" s="2"/>
      <c r="BK486" s="2"/>
      <c r="BL486" s="2"/>
      <c r="BM486" s="2"/>
      <c r="BN486" s="2"/>
      <c r="BO486" s="2"/>
      <c r="BP486" s="3"/>
      <c r="BR486" s="20">
        <f ca="1">Table2[[#This Row],[Cars Value]]/Table2[[#This Row],[Cars]]</f>
        <v>63358.405765344447</v>
      </c>
      <c r="BS486" s="3"/>
      <c r="BT486" s="1">
        <f ca="1">IF(Table2[[#This Row],[Value of Debts]]&gt;$BU$6,1,0)</f>
        <v>1</v>
      </c>
      <c r="BU486" s="2"/>
      <c r="BV486" s="2"/>
      <c r="BW486" s="3"/>
    </row>
    <row r="487" spans="1:75" x14ac:dyDescent="0.25">
      <c r="A487">
        <f t="shared" ca="1" si="137"/>
        <v>1</v>
      </c>
      <c r="B487" t="str">
        <f t="shared" ca="1" si="138"/>
        <v>Male</v>
      </c>
      <c r="C487">
        <f t="shared" ca="1" si="139"/>
        <v>44</v>
      </c>
      <c r="D487">
        <f t="shared" ca="1" si="140"/>
        <v>6</v>
      </c>
      <c r="E487" t="str">
        <f ca="1">_xll.XLOOKUP(D487,$Y$8:$Y$13,$Z$8:$Z$13)</f>
        <v>Agriculture</v>
      </c>
      <c r="F487">
        <f t="shared" ca="1" si="141"/>
        <v>2</v>
      </c>
      <c r="G487" t="str">
        <f ca="1">_xll.XLOOKUP(F487,$AA$8:$AA$12,$AB$8:$AB$12)</f>
        <v>College</v>
      </c>
      <c r="H487">
        <f t="shared" ca="1" si="153"/>
        <v>1</v>
      </c>
      <c r="I487">
        <f t="shared" ca="1" si="136"/>
        <v>1</v>
      </c>
      <c r="J487">
        <f t="shared" ca="1" si="142"/>
        <v>63994</v>
      </c>
      <c r="K487">
        <f t="shared" ca="1" si="143"/>
        <v>3</v>
      </c>
      <c r="L487" t="str">
        <f ca="1">_xll.XLOOKUP(K487,$AC$8:$AC$17,$AD$8:$AD$17)</f>
        <v>North Legon</v>
      </c>
      <c r="M487">
        <f t="shared" ca="1" si="146"/>
        <v>191982</v>
      </c>
      <c r="N487" s="7">
        <f t="shared" ca="1" si="144"/>
        <v>55760.316585967928</v>
      </c>
      <c r="O487" s="7">
        <f t="shared" ca="1" si="147"/>
        <v>27072.141617807865</v>
      </c>
      <c r="P487">
        <f t="shared" ca="1" si="145"/>
        <v>5653</v>
      </c>
      <c r="Q487" s="7">
        <f t="shared" ca="1" si="148"/>
        <v>18819.654992794814</v>
      </c>
      <c r="R487">
        <f t="shared" ca="1" si="149"/>
        <v>61695.096916555063</v>
      </c>
      <c r="S487" s="7">
        <f t="shared" ca="1" si="150"/>
        <v>280749.23853436293</v>
      </c>
      <c r="T487" s="7">
        <f t="shared" ca="1" si="151"/>
        <v>80232.97157876275</v>
      </c>
      <c r="U487" s="7">
        <f t="shared" ca="1" si="152"/>
        <v>200516.26695560018</v>
      </c>
      <c r="X487" s="1"/>
      <c r="Y487" s="2"/>
      <c r="Z487" s="2"/>
      <c r="AA487" s="2"/>
      <c r="AB487" s="2"/>
      <c r="AC487" s="2"/>
      <c r="AD487" s="2"/>
      <c r="AE487" s="2">
        <f ca="1">IF(Table2[[#This Row],[Gender]]="Male",1,0)</f>
        <v>1</v>
      </c>
      <c r="AF487" s="2">
        <f ca="1">IF(Table2[[#This Row],[Gender]]="Female",1,0)</f>
        <v>0</v>
      </c>
      <c r="AG487" s="2"/>
      <c r="AH487" s="2"/>
      <c r="AI487" s="3"/>
      <c r="AK487" s="1">
        <f ca="1">IF(Table2[[#This Row],[Field of Work]]="Teaching",1,0)</f>
        <v>0</v>
      </c>
      <c r="AL487" s="2">
        <f ca="1">IF(Table2[[#This Row],[Field of Work]]="Agriculture",1,0)</f>
        <v>1</v>
      </c>
      <c r="AM487" s="2">
        <f ca="1">IF(Table2[[#This Row],[Field of Work]]="IT",1,0)</f>
        <v>0</v>
      </c>
      <c r="AN487" s="2">
        <f ca="1">IF(Table2[[#This Row],[Field of Work]]="Construction",1,0)</f>
        <v>0</v>
      </c>
      <c r="AO487" s="2">
        <f ca="1">IF(Table2[[#This Row],[Field of Work]]="Health",1,0)</f>
        <v>0</v>
      </c>
      <c r="AP487" s="2">
        <f ca="1">IF(Table2[[#This Row],[Field of Work]]="General work",1,0)</f>
        <v>0</v>
      </c>
      <c r="AQ487" s="2"/>
      <c r="AR487" s="2"/>
      <c r="AS487" s="2"/>
      <c r="AT487" s="2"/>
      <c r="AU487" s="2"/>
      <c r="AV487" s="3"/>
      <c r="AW487" s="10">
        <f ca="1">IF(Table2[[#This Row],[Residence]]="East Legon",1,0)</f>
        <v>0</v>
      </c>
      <c r="AX487" s="8">
        <f ca="1">IF(Table2[[#This Row],[Residence]]="Trasaco",1,0)</f>
        <v>0</v>
      </c>
      <c r="AY487" s="2">
        <f ca="1">IF(Table2[[#This Row],[Residence]]="North Legon",1,0)</f>
        <v>1</v>
      </c>
      <c r="AZ487" s="2">
        <f ca="1">IF(Table2[[#This Row],[Residence]]="Tema",1,0)</f>
        <v>0</v>
      </c>
      <c r="BA487" s="2">
        <f ca="1">IF(Table2[[#This Row],[Residence]]="Spintex",1,0)</f>
        <v>0</v>
      </c>
      <c r="BB487" s="2">
        <f ca="1">IF(Table2[[#This Row],[Residence]]="Airport Hills",1,0)</f>
        <v>0</v>
      </c>
      <c r="BC487" s="2">
        <f ca="1">IF(Table2[[#This Row],[Residence]]="Oyarifa",1,0)</f>
        <v>0</v>
      </c>
      <c r="BD487" s="2">
        <f ca="1">IF(Table2[[#This Row],[Residence]]="Prampram",1,0)</f>
        <v>0</v>
      </c>
      <c r="BE487" s="2">
        <f ca="1">IF(Table2[[#This Row],[Residence]]="Tse-Addo",1,0)</f>
        <v>0</v>
      </c>
      <c r="BF487" s="2">
        <f ca="1">IF(Table2[[#This Row],[Residence]]="Osu",1,0)</f>
        <v>0</v>
      </c>
      <c r="BG487" s="2"/>
      <c r="BH487" s="2"/>
      <c r="BI487" s="2"/>
      <c r="BJ487" s="2"/>
      <c r="BK487" s="2"/>
      <c r="BL487" s="2"/>
      <c r="BM487" s="2"/>
      <c r="BN487" s="2"/>
      <c r="BO487" s="2"/>
      <c r="BP487" s="3"/>
      <c r="BR487" s="20">
        <f ca="1">Table2[[#This Row],[Cars Value]]/Table2[[#This Row],[Cars]]</f>
        <v>27072.141617807865</v>
      </c>
      <c r="BS487" s="3"/>
      <c r="BT487" s="1">
        <f ca="1">IF(Table2[[#This Row],[Value of Debts]]&gt;$BU$6,1,0)</f>
        <v>0</v>
      </c>
      <c r="BU487" s="2"/>
      <c r="BV487" s="2"/>
      <c r="BW487" s="3"/>
    </row>
    <row r="488" spans="1:75" x14ac:dyDescent="0.25">
      <c r="A488">
        <f t="shared" ca="1" si="137"/>
        <v>1</v>
      </c>
      <c r="B488" t="str">
        <f t="shared" ca="1" si="138"/>
        <v>Male</v>
      </c>
      <c r="C488">
        <f t="shared" ca="1" si="139"/>
        <v>48</v>
      </c>
      <c r="D488">
        <f t="shared" ca="1" si="140"/>
        <v>3</v>
      </c>
      <c r="E488" t="str">
        <f ca="1">_xll.XLOOKUP(D488,$Y$8:$Y$13,$Z$8:$Z$13)</f>
        <v>Teaching</v>
      </c>
      <c r="F488">
        <f t="shared" ca="1" si="141"/>
        <v>4</v>
      </c>
      <c r="G488" t="str">
        <f ca="1">_xll.XLOOKUP(F488,$AA$8:$AA$12,$AB$8:$AB$12)</f>
        <v>Techical</v>
      </c>
      <c r="H488">
        <f t="shared" ca="1" si="153"/>
        <v>4</v>
      </c>
      <c r="I488">
        <f t="shared" ca="1" si="136"/>
        <v>3</v>
      </c>
      <c r="J488">
        <f t="shared" ca="1" si="142"/>
        <v>66563</v>
      </c>
      <c r="K488">
        <f t="shared" ca="1" si="143"/>
        <v>6</v>
      </c>
      <c r="L488" t="str">
        <f ca="1">_xll.XLOOKUP(K488,$AC$8:$AC$17,$AD$8:$AD$17)</f>
        <v>Tse-Addo</v>
      </c>
      <c r="M488">
        <f t="shared" ca="1" si="146"/>
        <v>199689</v>
      </c>
      <c r="N488" s="7">
        <f t="shared" ca="1" si="144"/>
        <v>120686.94891530043</v>
      </c>
      <c r="O488" s="7">
        <f t="shared" ca="1" si="147"/>
        <v>35956.147397684188</v>
      </c>
      <c r="P488">
        <f t="shared" ca="1" si="145"/>
        <v>5184</v>
      </c>
      <c r="Q488" s="7">
        <f t="shared" ca="1" si="148"/>
        <v>99450.197634693977</v>
      </c>
      <c r="R488">
        <f t="shared" ca="1" si="149"/>
        <v>95328.554770814619</v>
      </c>
      <c r="S488" s="7">
        <f t="shared" ca="1" si="150"/>
        <v>330973.70216849883</v>
      </c>
      <c r="T488" s="7">
        <f t="shared" ca="1" si="151"/>
        <v>225321.14654999442</v>
      </c>
      <c r="U488" s="7">
        <f t="shared" ca="1" si="152"/>
        <v>105652.55561850441</v>
      </c>
      <c r="X488" s="1"/>
      <c r="Y488" s="2"/>
      <c r="Z488" s="2"/>
      <c r="AA488" s="2"/>
      <c r="AB488" s="2"/>
      <c r="AC488" s="2"/>
      <c r="AD488" s="2"/>
      <c r="AE488" s="2">
        <f ca="1">IF(Table2[[#This Row],[Gender]]="Male",1,0)</f>
        <v>1</v>
      </c>
      <c r="AF488" s="2">
        <f ca="1">IF(Table2[[#This Row],[Gender]]="Female",1,0)</f>
        <v>0</v>
      </c>
      <c r="AG488" s="2"/>
      <c r="AH488" s="2"/>
      <c r="AI488" s="3"/>
      <c r="AK488" s="1">
        <f ca="1">IF(Table2[[#This Row],[Field of Work]]="Teaching",1,0)</f>
        <v>1</v>
      </c>
      <c r="AL488" s="2">
        <f ca="1">IF(Table2[[#This Row],[Field of Work]]="Agriculture",1,0)</f>
        <v>0</v>
      </c>
      <c r="AM488" s="2">
        <f ca="1">IF(Table2[[#This Row],[Field of Work]]="IT",1,0)</f>
        <v>0</v>
      </c>
      <c r="AN488" s="2">
        <f ca="1">IF(Table2[[#This Row],[Field of Work]]="Construction",1,0)</f>
        <v>0</v>
      </c>
      <c r="AO488" s="2">
        <f ca="1">IF(Table2[[#This Row],[Field of Work]]="Health",1,0)</f>
        <v>0</v>
      </c>
      <c r="AP488" s="2">
        <f ca="1">IF(Table2[[#This Row],[Field of Work]]="General work",1,0)</f>
        <v>0</v>
      </c>
      <c r="AQ488" s="2"/>
      <c r="AR488" s="2"/>
      <c r="AS488" s="2"/>
      <c r="AT488" s="2"/>
      <c r="AU488" s="2"/>
      <c r="AV488" s="3"/>
      <c r="AW488" s="10">
        <f ca="1">IF(Table2[[#This Row],[Residence]]="East Legon",1,0)</f>
        <v>0</v>
      </c>
      <c r="AX488" s="8">
        <f ca="1">IF(Table2[[#This Row],[Residence]]="Trasaco",1,0)</f>
        <v>0</v>
      </c>
      <c r="AY488" s="2">
        <f ca="1">IF(Table2[[#This Row],[Residence]]="North Legon",1,0)</f>
        <v>0</v>
      </c>
      <c r="AZ488" s="2">
        <f ca="1">IF(Table2[[#This Row],[Residence]]="Tema",1,0)</f>
        <v>0</v>
      </c>
      <c r="BA488" s="2">
        <f ca="1">IF(Table2[[#This Row],[Residence]]="Spintex",1,0)</f>
        <v>0</v>
      </c>
      <c r="BB488" s="2">
        <f ca="1">IF(Table2[[#This Row],[Residence]]="Airport Hills",1,0)</f>
        <v>0</v>
      </c>
      <c r="BC488" s="2">
        <f ca="1">IF(Table2[[#This Row],[Residence]]="Oyarifa",1,0)</f>
        <v>0</v>
      </c>
      <c r="BD488" s="2">
        <f ca="1">IF(Table2[[#This Row],[Residence]]="Prampram",1,0)</f>
        <v>0</v>
      </c>
      <c r="BE488" s="2">
        <f ca="1">IF(Table2[[#This Row],[Residence]]="Tse-Addo",1,0)</f>
        <v>1</v>
      </c>
      <c r="BF488" s="2">
        <f ca="1">IF(Table2[[#This Row],[Residence]]="Osu",1,0)</f>
        <v>0</v>
      </c>
      <c r="BG488" s="2"/>
      <c r="BH488" s="2"/>
      <c r="BI488" s="2"/>
      <c r="BJ488" s="2"/>
      <c r="BK488" s="2"/>
      <c r="BL488" s="2"/>
      <c r="BM488" s="2"/>
      <c r="BN488" s="2"/>
      <c r="BO488" s="2"/>
      <c r="BP488" s="3"/>
      <c r="BR488" s="20">
        <f ca="1">Table2[[#This Row],[Cars Value]]/Table2[[#This Row],[Cars]]</f>
        <v>11985.382465894729</v>
      </c>
      <c r="BS488" s="3"/>
      <c r="BT488" s="1">
        <f ca="1">IF(Table2[[#This Row],[Value of Debts]]&gt;$BU$6,1,0)</f>
        <v>1</v>
      </c>
      <c r="BU488" s="2"/>
      <c r="BV488" s="2"/>
      <c r="BW488" s="3"/>
    </row>
    <row r="489" spans="1:75" x14ac:dyDescent="0.25">
      <c r="A489">
        <f t="shared" ca="1" si="137"/>
        <v>1</v>
      </c>
      <c r="B489" t="str">
        <f t="shared" ca="1" si="138"/>
        <v>Male</v>
      </c>
      <c r="C489">
        <f t="shared" ca="1" si="139"/>
        <v>38</v>
      </c>
      <c r="D489">
        <f t="shared" ca="1" si="140"/>
        <v>2</v>
      </c>
      <c r="E489" t="str">
        <f ca="1">_xll.XLOOKUP(D489,$Y$8:$Y$13,$Z$8:$Z$13)</f>
        <v>Construction</v>
      </c>
      <c r="F489">
        <f t="shared" ca="1" si="141"/>
        <v>4</v>
      </c>
      <c r="G489" t="str">
        <f ca="1">_xll.XLOOKUP(F489,$AA$8:$AA$12,$AB$8:$AB$12)</f>
        <v>Techical</v>
      </c>
      <c r="H489">
        <f t="shared" ca="1" si="153"/>
        <v>0</v>
      </c>
      <c r="I489">
        <f t="shared" ca="1" si="136"/>
        <v>1</v>
      </c>
      <c r="J489">
        <f t="shared" ca="1" si="142"/>
        <v>64428</v>
      </c>
      <c r="K489">
        <f t="shared" ca="1" si="143"/>
        <v>5</v>
      </c>
      <c r="L489" t="str">
        <f ca="1">_xll.XLOOKUP(K489,$AC$8:$AC$17,$AD$8:$AD$17)</f>
        <v>Airport Hills</v>
      </c>
      <c r="M489">
        <f t="shared" ca="1" si="146"/>
        <v>386568</v>
      </c>
      <c r="N489" s="7">
        <f t="shared" ca="1" si="144"/>
        <v>38598.654443246451</v>
      </c>
      <c r="O489" s="7">
        <f t="shared" ca="1" si="147"/>
        <v>12487.894110606647</v>
      </c>
      <c r="P489">
        <f t="shared" ca="1" si="145"/>
        <v>7450</v>
      </c>
      <c r="Q489" s="7">
        <f t="shared" ca="1" si="148"/>
        <v>65248.533938459288</v>
      </c>
      <c r="R489">
        <f t="shared" ca="1" si="149"/>
        <v>78516.664909417756</v>
      </c>
      <c r="S489" s="7">
        <f t="shared" ca="1" si="150"/>
        <v>477572.55902002438</v>
      </c>
      <c r="T489" s="7">
        <f t="shared" ca="1" si="151"/>
        <v>111297.18838170574</v>
      </c>
      <c r="U489" s="7">
        <f t="shared" ca="1" si="152"/>
        <v>366275.37063831865</v>
      </c>
      <c r="X489" s="1"/>
      <c r="Y489" s="2"/>
      <c r="Z489" s="2"/>
      <c r="AA489" s="2"/>
      <c r="AB489" s="2"/>
      <c r="AC489" s="2"/>
      <c r="AD489" s="2"/>
      <c r="AE489" s="2">
        <f ca="1">IF(Table2[[#This Row],[Gender]]="Male",1,0)</f>
        <v>1</v>
      </c>
      <c r="AF489" s="2">
        <f ca="1">IF(Table2[[#This Row],[Gender]]="Female",1,0)</f>
        <v>0</v>
      </c>
      <c r="AG489" s="2"/>
      <c r="AH489" s="2"/>
      <c r="AI489" s="3"/>
      <c r="AK489" s="1">
        <f ca="1">IF(Table2[[#This Row],[Field of Work]]="Teaching",1,0)</f>
        <v>0</v>
      </c>
      <c r="AL489" s="2">
        <f ca="1">IF(Table2[[#This Row],[Field of Work]]="Agriculture",1,0)</f>
        <v>0</v>
      </c>
      <c r="AM489" s="2">
        <f ca="1">IF(Table2[[#This Row],[Field of Work]]="IT",1,0)</f>
        <v>0</v>
      </c>
      <c r="AN489" s="2">
        <f ca="1">IF(Table2[[#This Row],[Field of Work]]="Construction",1,0)</f>
        <v>1</v>
      </c>
      <c r="AO489" s="2">
        <f ca="1">IF(Table2[[#This Row],[Field of Work]]="Health",1,0)</f>
        <v>0</v>
      </c>
      <c r="AP489" s="2">
        <f ca="1">IF(Table2[[#This Row],[Field of Work]]="General work",1,0)</f>
        <v>0</v>
      </c>
      <c r="AQ489" s="2"/>
      <c r="AR489" s="2"/>
      <c r="AS489" s="2"/>
      <c r="AT489" s="2"/>
      <c r="AU489" s="2"/>
      <c r="AV489" s="3"/>
      <c r="AW489" s="10">
        <f ca="1">IF(Table2[[#This Row],[Residence]]="East Legon",1,0)</f>
        <v>0</v>
      </c>
      <c r="AX489" s="8">
        <f ca="1">IF(Table2[[#This Row],[Residence]]="Trasaco",1,0)</f>
        <v>0</v>
      </c>
      <c r="AY489" s="2">
        <f ca="1">IF(Table2[[#This Row],[Residence]]="North Legon",1,0)</f>
        <v>0</v>
      </c>
      <c r="AZ489" s="2">
        <f ca="1">IF(Table2[[#This Row],[Residence]]="Tema",1,0)</f>
        <v>0</v>
      </c>
      <c r="BA489" s="2">
        <f ca="1">IF(Table2[[#This Row],[Residence]]="Spintex",1,0)</f>
        <v>0</v>
      </c>
      <c r="BB489" s="2">
        <f ca="1">IF(Table2[[#This Row],[Residence]]="Airport Hills",1,0)</f>
        <v>1</v>
      </c>
      <c r="BC489" s="2">
        <f ca="1">IF(Table2[[#This Row],[Residence]]="Oyarifa",1,0)</f>
        <v>0</v>
      </c>
      <c r="BD489" s="2">
        <f ca="1">IF(Table2[[#This Row],[Residence]]="Prampram",1,0)</f>
        <v>0</v>
      </c>
      <c r="BE489" s="2">
        <f ca="1">IF(Table2[[#This Row],[Residence]]="Tse-Addo",1,0)</f>
        <v>0</v>
      </c>
      <c r="BF489" s="2">
        <f ca="1">IF(Table2[[#This Row],[Residence]]="Osu",1,0)</f>
        <v>0</v>
      </c>
      <c r="BG489" s="2"/>
      <c r="BH489" s="2"/>
      <c r="BI489" s="2"/>
      <c r="BJ489" s="2"/>
      <c r="BK489" s="2"/>
      <c r="BL489" s="2"/>
      <c r="BM489" s="2"/>
      <c r="BN489" s="2"/>
      <c r="BO489" s="2"/>
      <c r="BP489" s="3"/>
      <c r="BR489" s="20">
        <f ca="1">Table2[[#This Row],[Cars Value]]/Table2[[#This Row],[Cars]]</f>
        <v>12487.894110606647</v>
      </c>
      <c r="BS489" s="3"/>
      <c r="BT489" s="1">
        <f ca="1">IF(Table2[[#This Row],[Value of Debts]]&gt;$BU$6,1,0)</f>
        <v>1</v>
      </c>
      <c r="BU489" s="2"/>
      <c r="BV489" s="2"/>
      <c r="BW489" s="3"/>
    </row>
    <row r="490" spans="1:75" x14ac:dyDescent="0.25">
      <c r="A490">
        <f t="shared" ca="1" si="137"/>
        <v>1</v>
      </c>
      <c r="B490" t="str">
        <f t="shared" ca="1" si="138"/>
        <v>Male</v>
      </c>
      <c r="C490">
        <f t="shared" ca="1" si="139"/>
        <v>32</v>
      </c>
      <c r="D490">
        <f t="shared" ca="1" si="140"/>
        <v>6</v>
      </c>
      <c r="E490" t="str">
        <f ca="1">_xll.XLOOKUP(D490,$Y$8:$Y$13,$Z$8:$Z$13)</f>
        <v>Agriculture</v>
      </c>
      <c r="F490">
        <f t="shared" ca="1" si="141"/>
        <v>3</v>
      </c>
      <c r="G490" t="str">
        <f ca="1">_xll.XLOOKUP(F490,$AA$8:$AA$12,$AB$8:$AB$12)</f>
        <v>University</v>
      </c>
      <c r="H490">
        <f t="shared" ca="1" si="153"/>
        <v>3</v>
      </c>
      <c r="I490">
        <f t="shared" ca="1" si="136"/>
        <v>1</v>
      </c>
      <c r="J490">
        <f t="shared" ca="1" si="142"/>
        <v>79356</v>
      </c>
      <c r="K490">
        <f t="shared" ca="1" si="143"/>
        <v>2</v>
      </c>
      <c r="L490" t="str">
        <f ca="1">_xll.XLOOKUP(K490,$AC$8:$AC$17,$AD$8:$AD$17)</f>
        <v>Trasaco</v>
      </c>
      <c r="M490">
        <f t="shared" ca="1" si="146"/>
        <v>476136</v>
      </c>
      <c r="N490" s="7">
        <f t="shared" ca="1" si="144"/>
        <v>242780.44664625751</v>
      </c>
      <c r="O490" s="7">
        <f t="shared" ca="1" si="147"/>
        <v>49420.714345569198</v>
      </c>
      <c r="P490">
        <f t="shared" ca="1" si="145"/>
        <v>6135</v>
      </c>
      <c r="Q490" s="7">
        <f t="shared" ca="1" si="148"/>
        <v>73161.016831690009</v>
      </c>
      <c r="R490">
        <f t="shared" ca="1" si="149"/>
        <v>108492.22508512269</v>
      </c>
      <c r="S490" s="7">
        <f t="shared" ca="1" si="150"/>
        <v>634048.939430692</v>
      </c>
      <c r="T490" s="7">
        <f t="shared" ca="1" si="151"/>
        <v>322076.46347794752</v>
      </c>
      <c r="U490" s="7">
        <f t="shared" ca="1" si="152"/>
        <v>311972.47595274448</v>
      </c>
      <c r="X490" s="1"/>
      <c r="Y490" s="2"/>
      <c r="Z490" s="2"/>
      <c r="AA490" s="2"/>
      <c r="AB490" s="2"/>
      <c r="AC490" s="2"/>
      <c r="AD490" s="2"/>
      <c r="AE490" s="2">
        <f ca="1">IF(Table2[[#This Row],[Gender]]="Male",1,0)</f>
        <v>1</v>
      </c>
      <c r="AF490" s="2">
        <f ca="1">IF(Table2[[#This Row],[Gender]]="Female",1,0)</f>
        <v>0</v>
      </c>
      <c r="AG490" s="2"/>
      <c r="AH490" s="2"/>
      <c r="AI490" s="3"/>
      <c r="AK490" s="1">
        <f ca="1">IF(Table2[[#This Row],[Field of Work]]="Teaching",1,0)</f>
        <v>0</v>
      </c>
      <c r="AL490" s="2">
        <f ca="1">IF(Table2[[#This Row],[Field of Work]]="Agriculture",1,0)</f>
        <v>1</v>
      </c>
      <c r="AM490" s="2">
        <f ca="1">IF(Table2[[#This Row],[Field of Work]]="IT",1,0)</f>
        <v>0</v>
      </c>
      <c r="AN490" s="2">
        <f ca="1">IF(Table2[[#This Row],[Field of Work]]="Construction",1,0)</f>
        <v>0</v>
      </c>
      <c r="AO490" s="2">
        <f ca="1">IF(Table2[[#This Row],[Field of Work]]="Health",1,0)</f>
        <v>0</v>
      </c>
      <c r="AP490" s="2">
        <f ca="1">IF(Table2[[#This Row],[Field of Work]]="General work",1,0)</f>
        <v>0</v>
      </c>
      <c r="AQ490" s="2"/>
      <c r="AR490" s="2"/>
      <c r="AS490" s="2"/>
      <c r="AT490" s="2"/>
      <c r="AU490" s="2"/>
      <c r="AV490" s="3"/>
      <c r="AW490" s="10">
        <f ca="1">IF(Table2[[#This Row],[Residence]]="East Legon",1,0)</f>
        <v>0</v>
      </c>
      <c r="AX490" s="8">
        <f ca="1">IF(Table2[[#This Row],[Residence]]="Trasaco",1,0)</f>
        <v>1</v>
      </c>
      <c r="AY490" s="2">
        <f ca="1">IF(Table2[[#This Row],[Residence]]="North Legon",1,0)</f>
        <v>0</v>
      </c>
      <c r="AZ490" s="2">
        <f ca="1">IF(Table2[[#This Row],[Residence]]="Tema",1,0)</f>
        <v>0</v>
      </c>
      <c r="BA490" s="2">
        <f ca="1">IF(Table2[[#This Row],[Residence]]="Spintex",1,0)</f>
        <v>0</v>
      </c>
      <c r="BB490" s="2">
        <f ca="1">IF(Table2[[#This Row],[Residence]]="Airport Hills",1,0)</f>
        <v>0</v>
      </c>
      <c r="BC490" s="2">
        <f ca="1">IF(Table2[[#This Row],[Residence]]="Oyarifa",1,0)</f>
        <v>0</v>
      </c>
      <c r="BD490" s="2">
        <f ca="1">IF(Table2[[#This Row],[Residence]]="Prampram",1,0)</f>
        <v>0</v>
      </c>
      <c r="BE490" s="2">
        <f ca="1">IF(Table2[[#This Row],[Residence]]="Tse-Addo",1,0)</f>
        <v>0</v>
      </c>
      <c r="BF490" s="2">
        <f ca="1">IF(Table2[[#This Row],[Residence]]="Osu",1,0)</f>
        <v>0</v>
      </c>
      <c r="BG490" s="2"/>
      <c r="BH490" s="2"/>
      <c r="BI490" s="2"/>
      <c r="BJ490" s="2"/>
      <c r="BK490" s="2"/>
      <c r="BL490" s="2"/>
      <c r="BM490" s="2"/>
      <c r="BN490" s="2"/>
      <c r="BO490" s="2"/>
      <c r="BP490" s="3"/>
      <c r="BR490" s="20">
        <f ca="1">Table2[[#This Row],[Cars Value]]/Table2[[#This Row],[Cars]]</f>
        <v>49420.714345569198</v>
      </c>
      <c r="BS490" s="3"/>
      <c r="BT490" s="1">
        <f ca="1">IF(Table2[[#This Row],[Value of Debts]]&gt;$BU$6,1,0)</f>
        <v>1</v>
      </c>
      <c r="BU490" s="2"/>
      <c r="BV490" s="2"/>
      <c r="BW490" s="3"/>
    </row>
    <row r="491" spans="1:75" x14ac:dyDescent="0.25">
      <c r="A491">
        <f t="shared" ca="1" si="137"/>
        <v>2</v>
      </c>
      <c r="B491" t="str">
        <f t="shared" ca="1" si="138"/>
        <v>Female</v>
      </c>
      <c r="C491">
        <f t="shared" ca="1" si="139"/>
        <v>48</v>
      </c>
      <c r="D491">
        <f t="shared" ca="1" si="140"/>
        <v>1</v>
      </c>
      <c r="E491" t="str">
        <f ca="1">_xll.XLOOKUP(D491,$Y$8:$Y$13,$Z$8:$Z$13)</f>
        <v>Health</v>
      </c>
      <c r="F491">
        <f t="shared" ca="1" si="141"/>
        <v>4</v>
      </c>
      <c r="G491" t="str">
        <f ca="1">_xll.XLOOKUP(F491,$AA$8:$AA$12,$AB$8:$AB$12)</f>
        <v>Techical</v>
      </c>
      <c r="H491">
        <f t="shared" ca="1" si="153"/>
        <v>0</v>
      </c>
      <c r="I491">
        <f t="shared" ca="1" si="136"/>
        <v>3</v>
      </c>
      <c r="J491">
        <f t="shared" ca="1" si="142"/>
        <v>51333</v>
      </c>
      <c r="K491">
        <f t="shared" ca="1" si="143"/>
        <v>6</v>
      </c>
      <c r="L491" t="str">
        <f ca="1">_xll.XLOOKUP(K491,$AC$8:$AC$17,$AD$8:$AD$17)</f>
        <v>Tse-Addo</v>
      </c>
      <c r="M491">
        <f t="shared" ca="1" si="146"/>
        <v>307998</v>
      </c>
      <c r="N491" s="7">
        <f t="shared" ca="1" si="144"/>
        <v>214053.74063308781</v>
      </c>
      <c r="O491" s="7">
        <f t="shared" ca="1" si="147"/>
        <v>140277.50742013039</v>
      </c>
      <c r="P491">
        <f t="shared" ca="1" si="145"/>
        <v>139862</v>
      </c>
      <c r="Q491" s="7">
        <f t="shared" ca="1" si="148"/>
        <v>51846.943728137434</v>
      </c>
      <c r="R491">
        <f t="shared" ca="1" si="149"/>
        <v>7311.3143298255982</v>
      </c>
      <c r="S491" s="7">
        <f t="shared" ca="1" si="150"/>
        <v>455586.821749956</v>
      </c>
      <c r="T491" s="7">
        <f t="shared" ca="1" si="151"/>
        <v>405762.68436122523</v>
      </c>
      <c r="U491" s="7">
        <f t="shared" ca="1" si="152"/>
        <v>49824.137388730771</v>
      </c>
      <c r="X491" s="1"/>
      <c r="Y491" s="2"/>
      <c r="Z491" s="2"/>
      <c r="AA491" s="2"/>
      <c r="AB491" s="2"/>
      <c r="AC491" s="2"/>
      <c r="AD491" s="2"/>
      <c r="AE491" s="2">
        <f ca="1">IF(Table2[[#This Row],[Gender]]="Male",1,0)</f>
        <v>0</v>
      </c>
      <c r="AF491" s="2">
        <f ca="1">IF(Table2[[#This Row],[Gender]]="Female",1,0)</f>
        <v>1</v>
      </c>
      <c r="AG491" s="2"/>
      <c r="AH491" s="2"/>
      <c r="AI491" s="3"/>
      <c r="AK491" s="1">
        <f ca="1">IF(Table2[[#This Row],[Field of Work]]="Teaching",1,0)</f>
        <v>0</v>
      </c>
      <c r="AL491" s="2">
        <f ca="1">IF(Table2[[#This Row],[Field of Work]]="Agriculture",1,0)</f>
        <v>0</v>
      </c>
      <c r="AM491" s="2">
        <f ca="1">IF(Table2[[#This Row],[Field of Work]]="IT",1,0)</f>
        <v>0</v>
      </c>
      <c r="AN491" s="2">
        <f ca="1">IF(Table2[[#This Row],[Field of Work]]="Construction",1,0)</f>
        <v>0</v>
      </c>
      <c r="AO491" s="2">
        <f ca="1">IF(Table2[[#This Row],[Field of Work]]="Health",1,0)</f>
        <v>1</v>
      </c>
      <c r="AP491" s="2">
        <f ca="1">IF(Table2[[#This Row],[Field of Work]]="General work",1,0)</f>
        <v>0</v>
      </c>
      <c r="AQ491" s="2"/>
      <c r="AR491" s="2"/>
      <c r="AS491" s="2"/>
      <c r="AT491" s="2"/>
      <c r="AU491" s="2"/>
      <c r="AV491" s="3"/>
      <c r="AW491" s="10">
        <f ca="1">IF(Table2[[#This Row],[Residence]]="East Legon",1,0)</f>
        <v>0</v>
      </c>
      <c r="AX491" s="8">
        <f ca="1">IF(Table2[[#This Row],[Residence]]="Trasaco",1,0)</f>
        <v>0</v>
      </c>
      <c r="AY491" s="2">
        <f ca="1">IF(Table2[[#This Row],[Residence]]="North Legon",1,0)</f>
        <v>0</v>
      </c>
      <c r="AZ491" s="2">
        <f ca="1">IF(Table2[[#This Row],[Residence]]="Tema",1,0)</f>
        <v>0</v>
      </c>
      <c r="BA491" s="2">
        <f ca="1">IF(Table2[[#This Row],[Residence]]="Spintex",1,0)</f>
        <v>0</v>
      </c>
      <c r="BB491" s="2">
        <f ca="1">IF(Table2[[#This Row],[Residence]]="Airport Hills",1,0)</f>
        <v>0</v>
      </c>
      <c r="BC491" s="2">
        <f ca="1">IF(Table2[[#This Row],[Residence]]="Oyarifa",1,0)</f>
        <v>0</v>
      </c>
      <c r="BD491" s="2">
        <f ca="1">IF(Table2[[#This Row],[Residence]]="Prampram",1,0)</f>
        <v>0</v>
      </c>
      <c r="BE491" s="2">
        <f ca="1">IF(Table2[[#This Row],[Residence]]="Tse-Addo",1,0)</f>
        <v>1</v>
      </c>
      <c r="BF491" s="2">
        <f ca="1">IF(Table2[[#This Row],[Residence]]="Osu",1,0)</f>
        <v>0</v>
      </c>
      <c r="BG491" s="2"/>
      <c r="BH491" s="2"/>
      <c r="BI491" s="2"/>
      <c r="BJ491" s="2"/>
      <c r="BK491" s="2"/>
      <c r="BL491" s="2"/>
      <c r="BM491" s="2"/>
      <c r="BN491" s="2"/>
      <c r="BO491" s="2"/>
      <c r="BP491" s="3"/>
      <c r="BR491" s="20">
        <f ca="1">Table2[[#This Row],[Cars Value]]/Table2[[#This Row],[Cars]]</f>
        <v>46759.169140043465</v>
      </c>
      <c r="BS491" s="3"/>
      <c r="BT491" s="1">
        <f ca="1">IF(Table2[[#This Row],[Value of Debts]]&gt;$BU$6,1,0)</f>
        <v>1</v>
      </c>
      <c r="BU491" s="2"/>
      <c r="BV491" s="2"/>
      <c r="BW491" s="3"/>
    </row>
    <row r="492" spans="1:75" x14ac:dyDescent="0.25">
      <c r="A492">
        <f t="shared" ca="1" si="137"/>
        <v>1</v>
      </c>
      <c r="B492" t="str">
        <f t="shared" ca="1" si="138"/>
        <v>Male</v>
      </c>
      <c r="C492">
        <f t="shared" ca="1" si="139"/>
        <v>30</v>
      </c>
      <c r="D492">
        <f t="shared" ca="1" si="140"/>
        <v>2</v>
      </c>
      <c r="E492" t="str">
        <f ca="1">_xll.XLOOKUP(D492,$Y$8:$Y$13,$Z$8:$Z$13)</f>
        <v>Construction</v>
      </c>
      <c r="F492">
        <f t="shared" ca="1" si="141"/>
        <v>2</v>
      </c>
      <c r="G492" t="str">
        <f ca="1">_xll.XLOOKUP(F492,$AA$8:$AA$12,$AB$8:$AB$12)</f>
        <v>College</v>
      </c>
      <c r="H492">
        <f t="shared" ca="1" si="153"/>
        <v>1</v>
      </c>
      <c r="I492">
        <f t="shared" ca="1" si="136"/>
        <v>2</v>
      </c>
      <c r="J492">
        <f t="shared" ca="1" si="142"/>
        <v>31132</v>
      </c>
      <c r="K492">
        <f t="shared" ca="1" si="143"/>
        <v>8</v>
      </c>
      <c r="L492" t="str">
        <f ca="1">_xll.XLOOKUP(K492,$AC$8:$AC$17,$AD$8:$AD$17)</f>
        <v>Oyarifa</v>
      </c>
      <c r="M492">
        <f t="shared" ca="1" si="146"/>
        <v>155660</v>
      </c>
      <c r="N492" s="7">
        <f t="shared" ca="1" si="144"/>
        <v>13420.511549703433</v>
      </c>
      <c r="O492" s="7">
        <f t="shared" ca="1" si="147"/>
        <v>11939.44494824693</v>
      </c>
      <c r="P492">
        <f t="shared" ca="1" si="145"/>
        <v>2409</v>
      </c>
      <c r="Q492" s="7">
        <f t="shared" ca="1" si="148"/>
        <v>44013.421398897124</v>
      </c>
      <c r="R492">
        <f t="shared" ca="1" si="149"/>
        <v>27811.615758062537</v>
      </c>
      <c r="S492" s="7">
        <f t="shared" ca="1" si="150"/>
        <v>195411.06070630948</v>
      </c>
      <c r="T492" s="7">
        <f t="shared" ca="1" si="151"/>
        <v>59842.932948600559</v>
      </c>
      <c r="U492" s="7">
        <f t="shared" ca="1" si="152"/>
        <v>135568.12775770892</v>
      </c>
      <c r="X492" s="1"/>
      <c r="Y492" s="2"/>
      <c r="Z492" s="2"/>
      <c r="AA492" s="2"/>
      <c r="AB492" s="2"/>
      <c r="AC492" s="2"/>
      <c r="AD492" s="2"/>
      <c r="AE492" s="2">
        <f ca="1">IF(Table2[[#This Row],[Gender]]="Male",1,0)</f>
        <v>1</v>
      </c>
      <c r="AF492" s="2">
        <f ca="1">IF(Table2[[#This Row],[Gender]]="Female",1,0)</f>
        <v>0</v>
      </c>
      <c r="AG492" s="2"/>
      <c r="AH492" s="2"/>
      <c r="AI492" s="3"/>
      <c r="AK492" s="1">
        <f ca="1">IF(Table2[[#This Row],[Field of Work]]="Teaching",1,0)</f>
        <v>0</v>
      </c>
      <c r="AL492" s="2">
        <f ca="1">IF(Table2[[#This Row],[Field of Work]]="Agriculture",1,0)</f>
        <v>0</v>
      </c>
      <c r="AM492" s="2">
        <f ca="1">IF(Table2[[#This Row],[Field of Work]]="IT",1,0)</f>
        <v>0</v>
      </c>
      <c r="AN492" s="2">
        <f ca="1">IF(Table2[[#This Row],[Field of Work]]="Construction",1,0)</f>
        <v>1</v>
      </c>
      <c r="AO492" s="2">
        <f ca="1">IF(Table2[[#This Row],[Field of Work]]="Health",1,0)</f>
        <v>0</v>
      </c>
      <c r="AP492" s="2">
        <f ca="1">IF(Table2[[#This Row],[Field of Work]]="General work",1,0)</f>
        <v>0</v>
      </c>
      <c r="AQ492" s="2"/>
      <c r="AR492" s="2"/>
      <c r="AS492" s="2"/>
      <c r="AT492" s="2"/>
      <c r="AU492" s="2"/>
      <c r="AV492" s="3"/>
      <c r="AW492" s="10">
        <f ca="1">IF(Table2[[#This Row],[Residence]]="East Legon",1,0)</f>
        <v>0</v>
      </c>
      <c r="AX492" s="8">
        <f ca="1">IF(Table2[[#This Row],[Residence]]="Trasaco",1,0)</f>
        <v>0</v>
      </c>
      <c r="AY492" s="2">
        <f ca="1">IF(Table2[[#This Row],[Residence]]="North Legon",1,0)</f>
        <v>0</v>
      </c>
      <c r="AZ492" s="2">
        <f ca="1">IF(Table2[[#This Row],[Residence]]="Tema",1,0)</f>
        <v>0</v>
      </c>
      <c r="BA492" s="2">
        <f ca="1">IF(Table2[[#This Row],[Residence]]="Spintex",1,0)</f>
        <v>0</v>
      </c>
      <c r="BB492" s="2">
        <f ca="1">IF(Table2[[#This Row],[Residence]]="Airport Hills",1,0)</f>
        <v>0</v>
      </c>
      <c r="BC492" s="2">
        <f ca="1">IF(Table2[[#This Row],[Residence]]="Oyarifa",1,0)</f>
        <v>1</v>
      </c>
      <c r="BD492" s="2">
        <f ca="1">IF(Table2[[#This Row],[Residence]]="Prampram",1,0)</f>
        <v>0</v>
      </c>
      <c r="BE492" s="2">
        <f ca="1">IF(Table2[[#This Row],[Residence]]="Tse-Addo",1,0)</f>
        <v>0</v>
      </c>
      <c r="BF492" s="2">
        <f ca="1">IF(Table2[[#This Row],[Residence]]="Osu",1,0)</f>
        <v>0</v>
      </c>
      <c r="BG492" s="2"/>
      <c r="BH492" s="2"/>
      <c r="BI492" s="2"/>
      <c r="BJ492" s="2"/>
      <c r="BK492" s="2"/>
      <c r="BL492" s="2"/>
      <c r="BM492" s="2"/>
      <c r="BN492" s="2"/>
      <c r="BO492" s="2"/>
      <c r="BP492" s="3"/>
      <c r="BR492" s="20">
        <f ca="1">Table2[[#This Row],[Cars Value]]/Table2[[#This Row],[Cars]]</f>
        <v>5969.722474123465</v>
      </c>
      <c r="BS492" s="3"/>
      <c r="BT492" s="1">
        <f ca="1">IF(Table2[[#This Row],[Value of Debts]]&gt;$BU$6,1,0)</f>
        <v>0</v>
      </c>
      <c r="BU492" s="2"/>
      <c r="BV492" s="2"/>
      <c r="BW492" s="3"/>
    </row>
    <row r="493" spans="1:75" x14ac:dyDescent="0.25">
      <c r="A493">
        <f t="shared" ca="1" si="137"/>
        <v>2</v>
      </c>
      <c r="B493" t="str">
        <f t="shared" ca="1" si="138"/>
        <v>Female</v>
      </c>
      <c r="C493">
        <f t="shared" ca="1" si="139"/>
        <v>48</v>
      </c>
      <c r="D493">
        <f t="shared" ca="1" si="140"/>
        <v>6</v>
      </c>
      <c r="E493" t="str">
        <f ca="1">_xll.XLOOKUP(D493,$Y$8:$Y$13,$Z$8:$Z$13)</f>
        <v>Agriculture</v>
      </c>
      <c r="F493">
        <f t="shared" ca="1" si="141"/>
        <v>1</v>
      </c>
      <c r="G493" t="str">
        <f ca="1">_xll.XLOOKUP(F493,$AA$8:$AA$12,$AB$8:$AB$12)</f>
        <v>Highschool</v>
      </c>
      <c r="H493">
        <f t="shared" ca="1" si="153"/>
        <v>2</v>
      </c>
      <c r="I493">
        <f t="shared" ca="1" si="136"/>
        <v>3</v>
      </c>
      <c r="J493">
        <f t="shared" ca="1" si="142"/>
        <v>39938</v>
      </c>
      <c r="K493">
        <f t="shared" ca="1" si="143"/>
        <v>9</v>
      </c>
      <c r="L493" t="str">
        <f ca="1">_xll.XLOOKUP(K493,$AC$8:$AC$17,$AD$8:$AD$17)</f>
        <v>Prampram</v>
      </c>
      <c r="M493">
        <f t="shared" ca="1" si="146"/>
        <v>119814</v>
      </c>
      <c r="N493" s="7">
        <f t="shared" ca="1" si="144"/>
        <v>65162.146824663585</v>
      </c>
      <c r="O493" s="7">
        <f t="shared" ca="1" si="147"/>
        <v>95351.474205329097</v>
      </c>
      <c r="P493">
        <f t="shared" ca="1" si="145"/>
        <v>90335</v>
      </c>
      <c r="Q493" s="7">
        <f t="shared" ca="1" si="148"/>
        <v>7764.6895220839442</v>
      </c>
      <c r="R493">
        <f t="shared" ca="1" si="149"/>
        <v>3520.2832411456984</v>
      </c>
      <c r="S493" s="7">
        <f t="shared" ca="1" si="150"/>
        <v>218685.75744647477</v>
      </c>
      <c r="T493" s="7">
        <f t="shared" ca="1" si="151"/>
        <v>163261.83634674753</v>
      </c>
      <c r="U493" s="7">
        <f t="shared" ca="1" si="152"/>
        <v>55423.921099727246</v>
      </c>
      <c r="X493" s="1"/>
      <c r="Y493" s="2"/>
      <c r="Z493" s="2"/>
      <c r="AA493" s="2"/>
      <c r="AB493" s="2"/>
      <c r="AC493" s="2"/>
      <c r="AD493" s="2"/>
      <c r="AE493" s="2">
        <f ca="1">IF(Table2[[#This Row],[Gender]]="Male",1,0)</f>
        <v>0</v>
      </c>
      <c r="AF493" s="2">
        <f ca="1">IF(Table2[[#This Row],[Gender]]="Female",1,0)</f>
        <v>1</v>
      </c>
      <c r="AG493" s="2"/>
      <c r="AH493" s="2"/>
      <c r="AI493" s="3"/>
      <c r="AK493" s="1">
        <f ca="1">IF(Table2[[#This Row],[Field of Work]]="Teaching",1,0)</f>
        <v>0</v>
      </c>
      <c r="AL493" s="2">
        <f ca="1">IF(Table2[[#This Row],[Field of Work]]="Agriculture",1,0)</f>
        <v>1</v>
      </c>
      <c r="AM493" s="2">
        <f ca="1">IF(Table2[[#This Row],[Field of Work]]="IT",1,0)</f>
        <v>0</v>
      </c>
      <c r="AN493" s="2">
        <f ca="1">IF(Table2[[#This Row],[Field of Work]]="Construction",1,0)</f>
        <v>0</v>
      </c>
      <c r="AO493" s="2">
        <f ca="1">IF(Table2[[#This Row],[Field of Work]]="Health",1,0)</f>
        <v>0</v>
      </c>
      <c r="AP493" s="2">
        <f ca="1">IF(Table2[[#This Row],[Field of Work]]="General work",1,0)</f>
        <v>0</v>
      </c>
      <c r="AQ493" s="2"/>
      <c r="AR493" s="2"/>
      <c r="AS493" s="2"/>
      <c r="AT493" s="2"/>
      <c r="AU493" s="2"/>
      <c r="AV493" s="3"/>
      <c r="AW493" s="10">
        <f ca="1">IF(Table2[[#This Row],[Residence]]="East Legon",1,0)</f>
        <v>0</v>
      </c>
      <c r="AX493" s="8">
        <f ca="1">IF(Table2[[#This Row],[Residence]]="Trasaco",1,0)</f>
        <v>0</v>
      </c>
      <c r="AY493" s="2">
        <f ca="1">IF(Table2[[#This Row],[Residence]]="North Legon",1,0)</f>
        <v>0</v>
      </c>
      <c r="AZ493" s="2">
        <f ca="1">IF(Table2[[#This Row],[Residence]]="Tema",1,0)</f>
        <v>0</v>
      </c>
      <c r="BA493" s="2">
        <f ca="1">IF(Table2[[#This Row],[Residence]]="Spintex",1,0)</f>
        <v>0</v>
      </c>
      <c r="BB493" s="2">
        <f ca="1">IF(Table2[[#This Row],[Residence]]="Airport Hills",1,0)</f>
        <v>0</v>
      </c>
      <c r="BC493" s="2">
        <f ca="1">IF(Table2[[#This Row],[Residence]]="Oyarifa",1,0)</f>
        <v>0</v>
      </c>
      <c r="BD493" s="2">
        <f ca="1">IF(Table2[[#This Row],[Residence]]="Prampram",1,0)</f>
        <v>1</v>
      </c>
      <c r="BE493" s="2">
        <f ca="1">IF(Table2[[#This Row],[Residence]]="Tse-Addo",1,0)</f>
        <v>0</v>
      </c>
      <c r="BF493" s="2">
        <f ca="1">IF(Table2[[#This Row],[Residence]]="Osu",1,0)</f>
        <v>0</v>
      </c>
      <c r="BG493" s="2"/>
      <c r="BH493" s="2"/>
      <c r="BI493" s="2"/>
      <c r="BJ493" s="2"/>
      <c r="BK493" s="2"/>
      <c r="BL493" s="2"/>
      <c r="BM493" s="2"/>
      <c r="BN493" s="2"/>
      <c r="BO493" s="2"/>
      <c r="BP493" s="3"/>
      <c r="BR493" s="20">
        <f ca="1">Table2[[#This Row],[Cars Value]]/Table2[[#This Row],[Cars]]</f>
        <v>31783.824735109698</v>
      </c>
      <c r="BS493" s="3"/>
      <c r="BT493" s="1">
        <f ca="1">IF(Table2[[#This Row],[Value of Debts]]&gt;$BU$6,1,0)</f>
        <v>1</v>
      </c>
      <c r="BU493" s="2"/>
      <c r="BV493" s="2"/>
      <c r="BW493" s="3"/>
    </row>
    <row r="494" spans="1:75" x14ac:dyDescent="0.25">
      <c r="A494">
        <f t="shared" ca="1" si="137"/>
        <v>1</v>
      </c>
      <c r="B494" t="str">
        <f t="shared" ca="1" si="138"/>
        <v>Male</v>
      </c>
      <c r="C494">
        <f t="shared" ca="1" si="139"/>
        <v>47</v>
      </c>
      <c r="D494">
        <f t="shared" ca="1" si="140"/>
        <v>4</v>
      </c>
      <c r="E494" t="str">
        <f ca="1">_xll.XLOOKUP(D494,$Y$8:$Y$13,$Z$8:$Z$13)</f>
        <v>IT</v>
      </c>
      <c r="F494">
        <f t="shared" ca="1" si="141"/>
        <v>5</v>
      </c>
      <c r="G494" t="str">
        <f ca="1">_xll.XLOOKUP(F494,$AA$8:$AA$12,$AB$8:$AB$12)</f>
        <v>Other</v>
      </c>
      <c r="H494">
        <f t="shared" ca="1" si="153"/>
        <v>4</v>
      </c>
      <c r="I494">
        <f t="shared" ca="1" si="136"/>
        <v>1</v>
      </c>
      <c r="J494">
        <f t="shared" ca="1" si="142"/>
        <v>25669</v>
      </c>
      <c r="K494">
        <f t="shared" ca="1" si="143"/>
        <v>9</v>
      </c>
      <c r="L494" t="str">
        <f ca="1">_xll.XLOOKUP(K494,$AC$8:$AC$17,$AD$8:$AD$17)</f>
        <v>Prampram</v>
      </c>
      <c r="M494">
        <f t="shared" ca="1" si="146"/>
        <v>102676</v>
      </c>
      <c r="N494" s="7">
        <f t="shared" ca="1" si="144"/>
        <v>82706.632520757048</v>
      </c>
      <c r="O494" s="7">
        <f t="shared" ca="1" si="147"/>
        <v>25449.114628322521</v>
      </c>
      <c r="P494">
        <f t="shared" ca="1" si="145"/>
        <v>17643</v>
      </c>
      <c r="Q494" s="7">
        <f t="shared" ca="1" si="148"/>
        <v>35183.245978350227</v>
      </c>
      <c r="R494">
        <f t="shared" ca="1" si="149"/>
        <v>35316.701308050629</v>
      </c>
      <c r="S494" s="7">
        <f t="shared" ca="1" si="150"/>
        <v>163441.81593637314</v>
      </c>
      <c r="T494" s="7">
        <f t="shared" ca="1" si="151"/>
        <v>135532.87849910726</v>
      </c>
      <c r="U494" s="7">
        <f t="shared" ca="1" si="152"/>
        <v>27908.937437265879</v>
      </c>
      <c r="X494" s="1"/>
      <c r="Y494" s="2"/>
      <c r="Z494" s="2"/>
      <c r="AA494" s="2"/>
      <c r="AB494" s="2"/>
      <c r="AC494" s="2"/>
      <c r="AD494" s="2"/>
      <c r="AE494" s="2">
        <f ca="1">IF(Table2[[#This Row],[Gender]]="Male",1,0)</f>
        <v>1</v>
      </c>
      <c r="AF494" s="2">
        <f ca="1">IF(Table2[[#This Row],[Gender]]="Female",1,0)</f>
        <v>0</v>
      </c>
      <c r="AG494" s="2"/>
      <c r="AH494" s="2"/>
      <c r="AI494" s="3"/>
      <c r="AK494" s="1">
        <f ca="1">IF(Table2[[#This Row],[Field of Work]]="Teaching",1,0)</f>
        <v>0</v>
      </c>
      <c r="AL494" s="2">
        <f ca="1">IF(Table2[[#This Row],[Field of Work]]="Agriculture",1,0)</f>
        <v>0</v>
      </c>
      <c r="AM494" s="2">
        <f ca="1">IF(Table2[[#This Row],[Field of Work]]="IT",1,0)</f>
        <v>1</v>
      </c>
      <c r="AN494" s="2">
        <f ca="1">IF(Table2[[#This Row],[Field of Work]]="Construction",1,0)</f>
        <v>0</v>
      </c>
      <c r="AO494" s="2">
        <f ca="1">IF(Table2[[#This Row],[Field of Work]]="Health",1,0)</f>
        <v>0</v>
      </c>
      <c r="AP494" s="2">
        <f ca="1">IF(Table2[[#This Row],[Field of Work]]="General work",1,0)</f>
        <v>0</v>
      </c>
      <c r="AQ494" s="2"/>
      <c r="AR494" s="2"/>
      <c r="AS494" s="2"/>
      <c r="AT494" s="2"/>
      <c r="AU494" s="2"/>
      <c r="AV494" s="3"/>
      <c r="AW494" s="10">
        <f ca="1">IF(Table2[[#This Row],[Residence]]="East Legon",1,0)</f>
        <v>0</v>
      </c>
      <c r="AX494" s="8">
        <f ca="1">IF(Table2[[#This Row],[Residence]]="Trasaco",1,0)</f>
        <v>0</v>
      </c>
      <c r="AY494" s="2">
        <f ca="1">IF(Table2[[#This Row],[Residence]]="North Legon",1,0)</f>
        <v>0</v>
      </c>
      <c r="AZ494" s="2">
        <f ca="1">IF(Table2[[#This Row],[Residence]]="Tema",1,0)</f>
        <v>0</v>
      </c>
      <c r="BA494" s="2">
        <f ca="1">IF(Table2[[#This Row],[Residence]]="Spintex",1,0)</f>
        <v>0</v>
      </c>
      <c r="BB494" s="2">
        <f ca="1">IF(Table2[[#This Row],[Residence]]="Airport Hills",1,0)</f>
        <v>0</v>
      </c>
      <c r="BC494" s="2">
        <f ca="1">IF(Table2[[#This Row],[Residence]]="Oyarifa",1,0)</f>
        <v>0</v>
      </c>
      <c r="BD494" s="2">
        <f ca="1">IF(Table2[[#This Row],[Residence]]="Prampram",1,0)</f>
        <v>1</v>
      </c>
      <c r="BE494" s="2">
        <f ca="1">IF(Table2[[#This Row],[Residence]]="Tse-Addo",1,0)</f>
        <v>0</v>
      </c>
      <c r="BF494" s="2">
        <f ca="1">IF(Table2[[#This Row],[Residence]]="Osu",1,0)</f>
        <v>0</v>
      </c>
      <c r="BG494" s="2"/>
      <c r="BH494" s="2"/>
      <c r="BI494" s="2"/>
      <c r="BJ494" s="2"/>
      <c r="BK494" s="2"/>
      <c r="BL494" s="2"/>
      <c r="BM494" s="2"/>
      <c r="BN494" s="2"/>
      <c r="BO494" s="2"/>
      <c r="BP494" s="3"/>
      <c r="BR494" s="20">
        <f ca="1">Table2[[#This Row],[Cars Value]]/Table2[[#This Row],[Cars]]</f>
        <v>25449.114628322521</v>
      </c>
      <c r="BS494" s="3"/>
      <c r="BT494" s="1">
        <f ca="1">IF(Table2[[#This Row],[Value of Debts]]&gt;$BU$6,1,0)</f>
        <v>1</v>
      </c>
      <c r="BU494" s="2"/>
      <c r="BV494" s="2"/>
      <c r="BW494" s="3"/>
    </row>
    <row r="495" spans="1:75" x14ac:dyDescent="0.25">
      <c r="A495">
        <f t="shared" ca="1" si="137"/>
        <v>2</v>
      </c>
      <c r="B495" t="str">
        <f t="shared" ca="1" si="138"/>
        <v>Female</v>
      </c>
      <c r="C495">
        <f t="shared" ca="1" si="139"/>
        <v>48</v>
      </c>
      <c r="D495">
        <f t="shared" ca="1" si="140"/>
        <v>6</v>
      </c>
      <c r="E495" t="str">
        <f ca="1">_xll.XLOOKUP(D495,$Y$8:$Y$13,$Z$8:$Z$13)</f>
        <v>Agriculture</v>
      </c>
      <c r="F495">
        <f t="shared" ca="1" si="141"/>
        <v>5</v>
      </c>
      <c r="G495" t="str">
        <f ca="1">_xll.XLOOKUP(F495,$AA$8:$AA$12,$AB$8:$AB$12)</f>
        <v>Other</v>
      </c>
      <c r="H495">
        <f t="shared" ca="1" si="153"/>
        <v>3</v>
      </c>
      <c r="I495">
        <f t="shared" ca="1" si="136"/>
        <v>2</v>
      </c>
      <c r="J495">
        <f t="shared" ca="1" si="142"/>
        <v>46712</v>
      </c>
      <c r="K495">
        <f t="shared" ca="1" si="143"/>
        <v>1</v>
      </c>
      <c r="L495" t="str">
        <f ca="1">_xll.XLOOKUP(K495,$AC$8:$AC$17,$AD$8:$AD$17)</f>
        <v>East Legon</v>
      </c>
      <c r="M495">
        <f t="shared" ca="1" si="146"/>
        <v>186848</v>
      </c>
      <c r="N495" s="7">
        <f t="shared" ca="1" si="144"/>
        <v>48685.297057046708</v>
      </c>
      <c r="O495" s="7">
        <f t="shared" ca="1" si="147"/>
        <v>27781.772132237031</v>
      </c>
      <c r="P495">
        <f t="shared" ca="1" si="145"/>
        <v>1956</v>
      </c>
      <c r="Q495" s="7">
        <f t="shared" ca="1" si="148"/>
        <v>13622.865137819077</v>
      </c>
      <c r="R495">
        <f t="shared" ca="1" si="149"/>
        <v>12618.632366458229</v>
      </c>
      <c r="S495" s="7">
        <f t="shared" ca="1" si="150"/>
        <v>227248.40449869525</v>
      </c>
      <c r="T495" s="7">
        <f t="shared" ca="1" si="151"/>
        <v>64264.162194865785</v>
      </c>
      <c r="U495" s="7">
        <f t="shared" ca="1" si="152"/>
        <v>162984.24230382947</v>
      </c>
      <c r="X495" s="1"/>
      <c r="Y495" s="2"/>
      <c r="Z495" s="2"/>
      <c r="AA495" s="2"/>
      <c r="AB495" s="2"/>
      <c r="AC495" s="2"/>
      <c r="AD495" s="2"/>
      <c r="AE495" s="2">
        <f ca="1">IF(Table2[[#This Row],[Gender]]="Male",1,0)</f>
        <v>0</v>
      </c>
      <c r="AF495" s="2">
        <f ca="1">IF(Table2[[#This Row],[Gender]]="Female",1,0)</f>
        <v>1</v>
      </c>
      <c r="AG495" s="2"/>
      <c r="AH495" s="2"/>
      <c r="AI495" s="3"/>
      <c r="AK495" s="1">
        <f ca="1">IF(Table2[[#This Row],[Field of Work]]="Teaching",1,0)</f>
        <v>0</v>
      </c>
      <c r="AL495" s="2">
        <f ca="1">IF(Table2[[#This Row],[Field of Work]]="Agriculture",1,0)</f>
        <v>1</v>
      </c>
      <c r="AM495" s="2">
        <f ca="1">IF(Table2[[#This Row],[Field of Work]]="IT",1,0)</f>
        <v>0</v>
      </c>
      <c r="AN495" s="2">
        <f ca="1">IF(Table2[[#This Row],[Field of Work]]="Construction",1,0)</f>
        <v>0</v>
      </c>
      <c r="AO495" s="2">
        <f ca="1">IF(Table2[[#This Row],[Field of Work]]="Health",1,0)</f>
        <v>0</v>
      </c>
      <c r="AP495" s="2">
        <f ca="1">IF(Table2[[#This Row],[Field of Work]]="General work",1,0)</f>
        <v>0</v>
      </c>
      <c r="AQ495" s="2"/>
      <c r="AR495" s="2"/>
      <c r="AS495" s="2"/>
      <c r="AT495" s="2"/>
      <c r="AU495" s="2"/>
      <c r="AV495" s="3"/>
      <c r="AW495" s="10">
        <f ca="1">IF(Table2[[#This Row],[Residence]]="East Legon",1,0)</f>
        <v>1</v>
      </c>
      <c r="AX495" s="8">
        <f ca="1">IF(Table2[[#This Row],[Residence]]="Trasaco",1,0)</f>
        <v>0</v>
      </c>
      <c r="AY495" s="2">
        <f ca="1">IF(Table2[[#This Row],[Residence]]="North Legon",1,0)</f>
        <v>0</v>
      </c>
      <c r="AZ495" s="2">
        <f ca="1">IF(Table2[[#This Row],[Residence]]="Tema",1,0)</f>
        <v>0</v>
      </c>
      <c r="BA495" s="2">
        <f ca="1">IF(Table2[[#This Row],[Residence]]="Spintex",1,0)</f>
        <v>0</v>
      </c>
      <c r="BB495" s="2">
        <f ca="1">IF(Table2[[#This Row],[Residence]]="Airport Hills",1,0)</f>
        <v>0</v>
      </c>
      <c r="BC495" s="2">
        <f ca="1">IF(Table2[[#This Row],[Residence]]="Oyarifa",1,0)</f>
        <v>0</v>
      </c>
      <c r="BD495" s="2">
        <f ca="1">IF(Table2[[#This Row],[Residence]]="Prampram",1,0)</f>
        <v>0</v>
      </c>
      <c r="BE495" s="2">
        <f ca="1">IF(Table2[[#This Row],[Residence]]="Tse-Addo",1,0)</f>
        <v>0</v>
      </c>
      <c r="BF495" s="2">
        <f ca="1">IF(Table2[[#This Row],[Residence]]="Osu",1,0)</f>
        <v>0</v>
      </c>
      <c r="BG495" s="2"/>
      <c r="BH495" s="2"/>
      <c r="BI495" s="2"/>
      <c r="BJ495" s="2"/>
      <c r="BK495" s="2"/>
      <c r="BL495" s="2"/>
      <c r="BM495" s="2"/>
      <c r="BN495" s="2"/>
      <c r="BO495" s="2"/>
      <c r="BP495" s="3"/>
      <c r="BR495" s="20">
        <f ca="1">Table2[[#This Row],[Cars Value]]/Table2[[#This Row],[Cars]]</f>
        <v>13890.886066118515</v>
      </c>
      <c r="BS495" s="3"/>
      <c r="BT495" s="1">
        <f ca="1">IF(Table2[[#This Row],[Value of Debts]]&gt;$BU$6,1,0)</f>
        <v>0</v>
      </c>
      <c r="BU495" s="2"/>
      <c r="BV495" s="2"/>
      <c r="BW495" s="3"/>
    </row>
    <row r="496" spans="1:75" x14ac:dyDescent="0.25">
      <c r="A496">
        <f t="shared" ca="1" si="137"/>
        <v>2</v>
      </c>
      <c r="B496" t="str">
        <f t="shared" ca="1" si="138"/>
        <v>Female</v>
      </c>
      <c r="C496">
        <f t="shared" ca="1" si="139"/>
        <v>39</v>
      </c>
      <c r="D496">
        <f t="shared" ca="1" si="140"/>
        <v>4</v>
      </c>
      <c r="E496" t="str">
        <f ca="1">_xll.XLOOKUP(D496,$Y$8:$Y$13,$Z$8:$Z$13)</f>
        <v>IT</v>
      </c>
      <c r="F496">
        <f t="shared" ca="1" si="141"/>
        <v>5</v>
      </c>
      <c r="G496" t="str">
        <f ca="1">_xll.XLOOKUP(F496,$AA$8:$AA$12,$AB$8:$AB$12)</f>
        <v>Other</v>
      </c>
      <c r="H496">
        <f t="shared" ca="1" si="153"/>
        <v>4</v>
      </c>
      <c r="I496">
        <f t="shared" ca="1" si="136"/>
        <v>4</v>
      </c>
      <c r="J496">
        <f t="shared" ca="1" si="142"/>
        <v>41785</v>
      </c>
      <c r="K496">
        <f t="shared" ca="1" si="143"/>
        <v>3</v>
      </c>
      <c r="L496" t="str">
        <f ca="1">_xll.XLOOKUP(K496,$AC$8:$AC$17,$AD$8:$AD$17)</f>
        <v>North Legon</v>
      </c>
      <c r="M496">
        <f t="shared" ca="1" si="146"/>
        <v>208925</v>
      </c>
      <c r="N496" s="7">
        <f t="shared" ca="1" si="144"/>
        <v>70909.961117875428</v>
      </c>
      <c r="O496" s="7">
        <f t="shared" ca="1" si="147"/>
        <v>57071.58127412849</v>
      </c>
      <c r="P496">
        <f t="shared" ca="1" si="145"/>
        <v>25200</v>
      </c>
      <c r="Q496" s="7">
        <f t="shared" ca="1" si="148"/>
        <v>76517.533098608648</v>
      </c>
      <c r="R496">
        <f t="shared" ca="1" si="149"/>
        <v>44247.831732481929</v>
      </c>
      <c r="S496" s="7">
        <f t="shared" ca="1" si="150"/>
        <v>310244.41300661047</v>
      </c>
      <c r="T496" s="7">
        <f t="shared" ca="1" si="151"/>
        <v>172627.49421648408</v>
      </c>
      <c r="U496" s="7">
        <f t="shared" ca="1" si="152"/>
        <v>137616.91879012639</v>
      </c>
      <c r="X496" s="1"/>
      <c r="Y496" s="2"/>
      <c r="Z496" s="2"/>
      <c r="AA496" s="2"/>
      <c r="AB496" s="2"/>
      <c r="AC496" s="2"/>
      <c r="AD496" s="2"/>
      <c r="AE496" s="2">
        <f ca="1">IF(Table2[[#This Row],[Gender]]="Male",1,0)</f>
        <v>0</v>
      </c>
      <c r="AF496" s="2">
        <f ca="1">IF(Table2[[#This Row],[Gender]]="Female",1,0)</f>
        <v>1</v>
      </c>
      <c r="AG496" s="2"/>
      <c r="AH496" s="2"/>
      <c r="AI496" s="3"/>
      <c r="AK496" s="1">
        <f ca="1">IF(Table2[[#This Row],[Field of Work]]="Teaching",1,0)</f>
        <v>0</v>
      </c>
      <c r="AL496" s="2">
        <f ca="1">IF(Table2[[#This Row],[Field of Work]]="Agriculture",1,0)</f>
        <v>0</v>
      </c>
      <c r="AM496" s="2">
        <f ca="1">IF(Table2[[#This Row],[Field of Work]]="IT",1,0)</f>
        <v>1</v>
      </c>
      <c r="AN496" s="2">
        <f ca="1">IF(Table2[[#This Row],[Field of Work]]="Construction",1,0)</f>
        <v>0</v>
      </c>
      <c r="AO496" s="2">
        <f ca="1">IF(Table2[[#This Row],[Field of Work]]="Health",1,0)</f>
        <v>0</v>
      </c>
      <c r="AP496" s="2">
        <f ca="1">IF(Table2[[#This Row],[Field of Work]]="General work",1,0)</f>
        <v>0</v>
      </c>
      <c r="AQ496" s="2"/>
      <c r="AR496" s="2"/>
      <c r="AS496" s="2"/>
      <c r="AT496" s="2"/>
      <c r="AU496" s="2"/>
      <c r="AV496" s="3"/>
      <c r="AW496" s="10">
        <f ca="1">IF(Table2[[#This Row],[Residence]]="East Legon",1,0)</f>
        <v>0</v>
      </c>
      <c r="AX496" s="8">
        <f ca="1">IF(Table2[[#This Row],[Residence]]="Trasaco",1,0)</f>
        <v>0</v>
      </c>
      <c r="AY496" s="2">
        <f ca="1">IF(Table2[[#This Row],[Residence]]="North Legon",1,0)</f>
        <v>1</v>
      </c>
      <c r="AZ496" s="2">
        <f ca="1">IF(Table2[[#This Row],[Residence]]="Tema",1,0)</f>
        <v>0</v>
      </c>
      <c r="BA496" s="2">
        <f ca="1">IF(Table2[[#This Row],[Residence]]="Spintex",1,0)</f>
        <v>0</v>
      </c>
      <c r="BB496" s="2">
        <f ca="1">IF(Table2[[#This Row],[Residence]]="Airport Hills",1,0)</f>
        <v>0</v>
      </c>
      <c r="BC496" s="2">
        <f ca="1">IF(Table2[[#This Row],[Residence]]="Oyarifa",1,0)</f>
        <v>0</v>
      </c>
      <c r="BD496" s="2">
        <f ca="1">IF(Table2[[#This Row],[Residence]]="Prampram",1,0)</f>
        <v>0</v>
      </c>
      <c r="BE496" s="2">
        <f ca="1">IF(Table2[[#This Row],[Residence]]="Tse-Addo",1,0)</f>
        <v>0</v>
      </c>
      <c r="BF496" s="2">
        <f ca="1">IF(Table2[[#This Row],[Residence]]="Osu",1,0)</f>
        <v>0</v>
      </c>
      <c r="BG496" s="2"/>
      <c r="BH496" s="2"/>
      <c r="BI496" s="2"/>
      <c r="BJ496" s="2"/>
      <c r="BK496" s="2"/>
      <c r="BL496" s="2"/>
      <c r="BM496" s="2"/>
      <c r="BN496" s="2"/>
      <c r="BO496" s="2"/>
      <c r="BP496" s="3"/>
      <c r="BR496" s="20">
        <f ca="1">Table2[[#This Row],[Cars Value]]/Table2[[#This Row],[Cars]]</f>
        <v>14267.895318532122</v>
      </c>
      <c r="BS496" s="3"/>
      <c r="BT496" s="1">
        <f ca="1">IF(Table2[[#This Row],[Value of Debts]]&gt;$BU$6,1,0)</f>
        <v>1</v>
      </c>
      <c r="BU496" s="2"/>
      <c r="BV496" s="2"/>
      <c r="BW496" s="3"/>
    </row>
    <row r="497" spans="1:75" x14ac:dyDescent="0.25">
      <c r="A497">
        <f t="shared" ca="1" si="137"/>
        <v>2</v>
      </c>
      <c r="B497" t="str">
        <f t="shared" ca="1" si="138"/>
        <v>Female</v>
      </c>
      <c r="C497">
        <f t="shared" ca="1" si="139"/>
        <v>29</v>
      </c>
      <c r="D497">
        <f t="shared" ca="1" si="140"/>
        <v>5</v>
      </c>
      <c r="E497" t="str">
        <f ca="1">_xll.XLOOKUP(D497,$Y$8:$Y$13,$Z$8:$Z$13)</f>
        <v>General work</v>
      </c>
      <c r="F497">
        <f t="shared" ca="1" si="141"/>
        <v>2</v>
      </c>
      <c r="G497" t="str">
        <f ca="1">_xll.XLOOKUP(F497,$AA$8:$AA$12,$AB$8:$AB$12)</f>
        <v>College</v>
      </c>
      <c r="H497">
        <f t="shared" ca="1" si="153"/>
        <v>2</v>
      </c>
      <c r="I497">
        <f t="shared" ca="1" si="136"/>
        <v>3</v>
      </c>
      <c r="J497">
        <f t="shared" ca="1" si="142"/>
        <v>47954</v>
      </c>
      <c r="K497">
        <f t="shared" ca="1" si="143"/>
        <v>8</v>
      </c>
      <c r="L497" t="str">
        <f ca="1">_xll.XLOOKUP(K497,$AC$8:$AC$17,$AD$8:$AD$17)</f>
        <v>Oyarifa</v>
      </c>
      <c r="M497">
        <f t="shared" ca="1" si="146"/>
        <v>239770</v>
      </c>
      <c r="N497" s="7">
        <f t="shared" ca="1" si="144"/>
        <v>144934.40826818385</v>
      </c>
      <c r="O497" s="7">
        <f t="shared" ca="1" si="147"/>
        <v>59403.605454091012</v>
      </c>
      <c r="P497">
        <f t="shared" ca="1" si="145"/>
        <v>52713</v>
      </c>
      <c r="Q497" s="7">
        <f t="shared" ca="1" si="148"/>
        <v>41860.53894100125</v>
      </c>
      <c r="R497">
        <f t="shared" ca="1" si="149"/>
        <v>14067.790812925145</v>
      </c>
      <c r="S497" s="7">
        <f t="shared" ca="1" si="150"/>
        <v>313241.39626701613</v>
      </c>
      <c r="T497" s="7">
        <f t="shared" ca="1" si="151"/>
        <v>239507.94720918511</v>
      </c>
      <c r="U497" s="7">
        <f t="shared" ca="1" si="152"/>
        <v>73733.449057831021</v>
      </c>
      <c r="X497" s="1"/>
      <c r="Y497" s="2"/>
      <c r="Z497" s="2"/>
      <c r="AA497" s="2"/>
      <c r="AB497" s="2"/>
      <c r="AC497" s="2"/>
      <c r="AD497" s="2"/>
      <c r="AE497" s="2">
        <f ca="1">IF(Table2[[#This Row],[Gender]]="Male",1,0)</f>
        <v>0</v>
      </c>
      <c r="AF497" s="2">
        <f ca="1">IF(Table2[[#This Row],[Gender]]="Female",1,0)</f>
        <v>1</v>
      </c>
      <c r="AG497" s="2"/>
      <c r="AH497" s="2"/>
      <c r="AI497" s="3"/>
      <c r="AK497" s="1">
        <f ca="1">IF(Table2[[#This Row],[Field of Work]]="Teaching",1,0)</f>
        <v>0</v>
      </c>
      <c r="AL497" s="2">
        <f ca="1">IF(Table2[[#This Row],[Field of Work]]="Agriculture",1,0)</f>
        <v>0</v>
      </c>
      <c r="AM497" s="2">
        <f ca="1">IF(Table2[[#This Row],[Field of Work]]="IT",1,0)</f>
        <v>0</v>
      </c>
      <c r="AN497" s="2">
        <f ca="1">IF(Table2[[#This Row],[Field of Work]]="Construction",1,0)</f>
        <v>0</v>
      </c>
      <c r="AO497" s="2">
        <f ca="1">IF(Table2[[#This Row],[Field of Work]]="Health",1,0)</f>
        <v>0</v>
      </c>
      <c r="AP497" s="2">
        <f ca="1">IF(Table2[[#This Row],[Field of Work]]="General work",1,0)</f>
        <v>1</v>
      </c>
      <c r="AQ497" s="2"/>
      <c r="AR497" s="2"/>
      <c r="AS497" s="2"/>
      <c r="AT497" s="2"/>
      <c r="AU497" s="2"/>
      <c r="AV497" s="3"/>
      <c r="AW497" s="10">
        <f ca="1">IF(Table2[[#This Row],[Residence]]="East Legon",1,0)</f>
        <v>0</v>
      </c>
      <c r="AX497" s="8">
        <f ca="1">IF(Table2[[#This Row],[Residence]]="Trasaco",1,0)</f>
        <v>0</v>
      </c>
      <c r="AY497" s="2">
        <f ca="1">IF(Table2[[#This Row],[Residence]]="North Legon",1,0)</f>
        <v>0</v>
      </c>
      <c r="AZ497" s="2">
        <f ca="1">IF(Table2[[#This Row],[Residence]]="Tema",1,0)</f>
        <v>0</v>
      </c>
      <c r="BA497" s="2">
        <f ca="1">IF(Table2[[#This Row],[Residence]]="Spintex",1,0)</f>
        <v>0</v>
      </c>
      <c r="BB497" s="2">
        <f ca="1">IF(Table2[[#This Row],[Residence]]="Airport Hills",1,0)</f>
        <v>0</v>
      </c>
      <c r="BC497" s="2">
        <f ca="1">IF(Table2[[#This Row],[Residence]]="Oyarifa",1,0)</f>
        <v>1</v>
      </c>
      <c r="BD497" s="2">
        <f ca="1">IF(Table2[[#This Row],[Residence]]="Prampram",1,0)</f>
        <v>0</v>
      </c>
      <c r="BE497" s="2">
        <f ca="1">IF(Table2[[#This Row],[Residence]]="Tse-Addo",1,0)</f>
        <v>0</v>
      </c>
      <c r="BF497" s="2">
        <f ca="1">IF(Table2[[#This Row],[Residence]]="Osu",1,0)</f>
        <v>0</v>
      </c>
      <c r="BG497" s="2"/>
      <c r="BH497" s="2"/>
      <c r="BI497" s="2"/>
      <c r="BJ497" s="2"/>
      <c r="BK497" s="2"/>
      <c r="BL497" s="2"/>
      <c r="BM497" s="2"/>
      <c r="BN497" s="2"/>
      <c r="BO497" s="2"/>
      <c r="BP497" s="3"/>
      <c r="BR497" s="20">
        <f ca="1">Table2[[#This Row],[Cars Value]]/Table2[[#This Row],[Cars]]</f>
        <v>19801.201818030338</v>
      </c>
      <c r="BS497" s="3"/>
      <c r="BT497" s="1">
        <f ca="1">IF(Table2[[#This Row],[Value of Debts]]&gt;$BU$6,1,0)</f>
        <v>1</v>
      </c>
      <c r="BU497" s="2"/>
      <c r="BV497" s="2"/>
      <c r="BW497" s="3"/>
    </row>
    <row r="498" spans="1:75" x14ac:dyDescent="0.25">
      <c r="A498">
        <f t="shared" ca="1" si="137"/>
        <v>2</v>
      </c>
      <c r="B498" t="str">
        <f t="shared" ca="1" si="138"/>
        <v>Female</v>
      </c>
      <c r="C498">
        <f t="shared" ca="1" si="139"/>
        <v>25</v>
      </c>
      <c r="D498">
        <f t="shared" ca="1" si="140"/>
        <v>2</v>
      </c>
      <c r="E498" t="str">
        <f ca="1">_xll.XLOOKUP(D498,$Y$8:$Y$13,$Z$8:$Z$13)</f>
        <v>Construction</v>
      </c>
      <c r="F498">
        <f t="shared" ca="1" si="141"/>
        <v>2</v>
      </c>
      <c r="G498" t="str">
        <f ca="1">_xll.XLOOKUP(F498,$AA$8:$AA$12,$AB$8:$AB$12)</f>
        <v>College</v>
      </c>
      <c r="H498">
        <f t="shared" ca="1" si="153"/>
        <v>3</v>
      </c>
      <c r="I498">
        <f t="shared" ca="1" si="136"/>
        <v>4</v>
      </c>
      <c r="J498">
        <f t="shared" ca="1" si="142"/>
        <v>83088</v>
      </c>
      <c r="K498">
        <f t="shared" ca="1" si="143"/>
        <v>3</v>
      </c>
      <c r="L498" t="str">
        <f ca="1">_xll.XLOOKUP(K498,$AC$8:$AC$17,$AD$8:$AD$17)</f>
        <v>North Legon</v>
      </c>
      <c r="M498">
        <f t="shared" ca="1" si="146"/>
        <v>332352</v>
      </c>
      <c r="N498" s="7">
        <f t="shared" ca="1" si="144"/>
        <v>297512.74319487851</v>
      </c>
      <c r="O498" s="7">
        <f t="shared" ca="1" si="147"/>
        <v>3367.1772486848454</v>
      </c>
      <c r="P498">
        <f t="shared" ca="1" si="145"/>
        <v>2750</v>
      </c>
      <c r="Q498" s="7">
        <f t="shared" ca="1" si="148"/>
        <v>138956.52063425089</v>
      </c>
      <c r="R498">
        <f t="shared" ca="1" si="149"/>
        <v>96450.664724589995</v>
      </c>
      <c r="S498" s="7">
        <f t="shared" ca="1" si="150"/>
        <v>432169.84197327483</v>
      </c>
      <c r="T498" s="7">
        <f t="shared" ca="1" si="151"/>
        <v>439219.2638291294</v>
      </c>
      <c r="U498" s="7">
        <f t="shared" ca="1" si="152"/>
        <v>-7049.421855854569</v>
      </c>
      <c r="X498" s="1"/>
      <c r="Y498" s="2"/>
      <c r="Z498" s="2"/>
      <c r="AA498" s="2"/>
      <c r="AB498" s="2"/>
      <c r="AC498" s="2"/>
      <c r="AD498" s="2"/>
      <c r="AE498" s="2">
        <f ca="1">IF(Table2[[#This Row],[Gender]]="Male",1,0)</f>
        <v>0</v>
      </c>
      <c r="AF498" s="2">
        <f ca="1">IF(Table2[[#This Row],[Gender]]="Female",1,0)</f>
        <v>1</v>
      </c>
      <c r="AG498" s="2"/>
      <c r="AH498" s="2"/>
      <c r="AI498" s="3"/>
      <c r="AK498" s="1">
        <f ca="1">IF(Table2[[#This Row],[Field of Work]]="Teaching",1,0)</f>
        <v>0</v>
      </c>
      <c r="AL498" s="2">
        <f ca="1">IF(Table2[[#This Row],[Field of Work]]="Agriculture",1,0)</f>
        <v>0</v>
      </c>
      <c r="AM498" s="2">
        <f ca="1">IF(Table2[[#This Row],[Field of Work]]="IT",1,0)</f>
        <v>0</v>
      </c>
      <c r="AN498" s="2">
        <f ca="1">IF(Table2[[#This Row],[Field of Work]]="Construction",1,0)</f>
        <v>1</v>
      </c>
      <c r="AO498" s="2">
        <f ca="1">IF(Table2[[#This Row],[Field of Work]]="Health",1,0)</f>
        <v>0</v>
      </c>
      <c r="AP498" s="2">
        <f ca="1">IF(Table2[[#This Row],[Field of Work]]="General work",1,0)</f>
        <v>0</v>
      </c>
      <c r="AQ498" s="2"/>
      <c r="AR498" s="2"/>
      <c r="AS498" s="2"/>
      <c r="AT498" s="2"/>
      <c r="AU498" s="2"/>
      <c r="AV498" s="3"/>
      <c r="AW498" s="10">
        <f ca="1">IF(Table2[[#This Row],[Residence]]="East Legon",1,0)</f>
        <v>0</v>
      </c>
      <c r="AX498" s="8">
        <f ca="1">IF(Table2[[#This Row],[Residence]]="Trasaco",1,0)</f>
        <v>0</v>
      </c>
      <c r="AY498" s="2">
        <f ca="1">IF(Table2[[#This Row],[Residence]]="North Legon",1,0)</f>
        <v>1</v>
      </c>
      <c r="AZ498" s="2">
        <f ca="1">IF(Table2[[#This Row],[Residence]]="Tema",1,0)</f>
        <v>0</v>
      </c>
      <c r="BA498" s="2">
        <f ca="1">IF(Table2[[#This Row],[Residence]]="Spintex",1,0)</f>
        <v>0</v>
      </c>
      <c r="BB498" s="2">
        <f ca="1">IF(Table2[[#This Row],[Residence]]="Airport Hills",1,0)</f>
        <v>0</v>
      </c>
      <c r="BC498" s="2">
        <f ca="1">IF(Table2[[#This Row],[Residence]]="Oyarifa",1,0)</f>
        <v>0</v>
      </c>
      <c r="BD498" s="2">
        <f ca="1">IF(Table2[[#This Row],[Residence]]="Prampram",1,0)</f>
        <v>0</v>
      </c>
      <c r="BE498" s="2">
        <f ca="1">IF(Table2[[#This Row],[Residence]]="Tse-Addo",1,0)</f>
        <v>0</v>
      </c>
      <c r="BF498" s="2">
        <f ca="1">IF(Table2[[#This Row],[Residence]]="Osu",1,0)</f>
        <v>0</v>
      </c>
      <c r="BG498" s="2"/>
      <c r="BH498" s="2"/>
      <c r="BI498" s="2"/>
      <c r="BJ498" s="2"/>
      <c r="BK498" s="2"/>
      <c r="BL498" s="2"/>
      <c r="BM498" s="2"/>
      <c r="BN498" s="2"/>
      <c r="BO498" s="2"/>
      <c r="BP498" s="3"/>
      <c r="BR498" s="20">
        <f ca="1">Table2[[#This Row],[Cars Value]]/Table2[[#This Row],[Cars]]</f>
        <v>841.79431217121135</v>
      </c>
      <c r="BS498" s="3"/>
      <c r="BT498" s="1">
        <f ca="1">IF(Table2[[#This Row],[Value of Debts]]&gt;$BU$6,1,0)</f>
        <v>1</v>
      </c>
      <c r="BU498" s="2"/>
      <c r="BV498" s="2"/>
      <c r="BW498" s="3"/>
    </row>
    <row r="499" spans="1:75" x14ac:dyDescent="0.25">
      <c r="A499">
        <f t="shared" ca="1" si="137"/>
        <v>2</v>
      </c>
      <c r="B499" t="str">
        <f t="shared" ca="1" si="138"/>
        <v>Female</v>
      </c>
      <c r="C499">
        <f t="shared" ca="1" si="139"/>
        <v>43</v>
      </c>
      <c r="D499">
        <f t="shared" ca="1" si="140"/>
        <v>5</v>
      </c>
      <c r="E499" t="str">
        <f ca="1">_xll.XLOOKUP(D499,$Y$8:$Y$13,$Z$8:$Z$13)</f>
        <v>General work</v>
      </c>
      <c r="F499">
        <f t="shared" ca="1" si="141"/>
        <v>4</v>
      </c>
      <c r="G499" t="str">
        <f ca="1">_xll.XLOOKUP(F499,$AA$8:$AA$12,$AB$8:$AB$12)</f>
        <v>Techical</v>
      </c>
      <c r="H499">
        <f t="shared" ca="1" si="153"/>
        <v>2</v>
      </c>
      <c r="I499">
        <f t="shared" ca="1" si="136"/>
        <v>4</v>
      </c>
      <c r="J499">
        <f t="shared" ca="1" si="142"/>
        <v>67925</v>
      </c>
      <c r="K499">
        <f t="shared" ca="1" si="143"/>
        <v>8</v>
      </c>
      <c r="L499" t="str">
        <f ca="1">_xll.XLOOKUP(K499,$AC$8:$AC$17,$AD$8:$AD$17)</f>
        <v>Oyarifa</v>
      </c>
      <c r="M499">
        <f t="shared" ca="1" si="146"/>
        <v>203775</v>
      </c>
      <c r="N499" s="7">
        <f t="shared" ca="1" si="144"/>
        <v>40677.005721451322</v>
      </c>
      <c r="O499" s="7">
        <f t="shared" ca="1" si="147"/>
        <v>262176.02771584672</v>
      </c>
      <c r="P499">
        <f t="shared" ca="1" si="145"/>
        <v>167986</v>
      </c>
      <c r="Q499" s="7">
        <f t="shared" ca="1" si="148"/>
        <v>37623.084875792891</v>
      </c>
      <c r="R499">
        <f t="shared" ca="1" si="149"/>
        <v>5551.5895523576864</v>
      </c>
      <c r="S499" s="7">
        <f t="shared" ca="1" si="150"/>
        <v>471502.6172682044</v>
      </c>
      <c r="T499" s="7">
        <f t="shared" ca="1" si="151"/>
        <v>246286.09059724421</v>
      </c>
      <c r="U499" s="7">
        <f t="shared" ca="1" si="152"/>
        <v>225216.52667096019</v>
      </c>
      <c r="X499" s="1"/>
      <c r="Y499" s="2"/>
      <c r="Z499" s="2"/>
      <c r="AA499" s="2"/>
      <c r="AB499" s="2"/>
      <c r="AC499" s="2"/>
      <c r="AD499" s="2"/>
      <c r="AE499" s="2">
        <f ca="1">IF(Table2[[#This Row],[Gender]]="Male",1,0)</f>
        <v>0</v>
      </c>
      <c r="AF499" s="2">
        <f ca="1">IF(Table2[[#This Row],[Gender]]="Female",1,0)</f>
        <v>1</v>
      </c>
      <c r="AG499" s="2"/>
      <c r="AH499" s="2"/>
      <c r="AI499" s="3"/>
      <c r="AK499" s="1">
        <f ca="1">IF(Table2[[#This Row],[Field of Work]]="Teaching",1,0)</f>
        <v>0</v>
      </c>
      <c r="AL499" s="2">
        <f ca="1">IF(Table2[[#This Row],[Field of Work]]="Agriculture",1,0)</f>
        <v>0</v>
      </c>
      <c r="AM499" s="2">
        <f ca="1">IF(Table2[[#This Row],[Field of Work]]="IT",1,0)</f>
        <v>0</v>
      </c>
      <c r="AN499" s="2">
        <f ca="1">IF(Table2[[#This Row],[Field of Work]]="Construction",1,0)</f>
        <v>0</v>
      </c>
      <c r="AO499" s="2">
        <f ca="1">IF(Table2[[#This Row],[Field of Work]]="Health",1,0)</f>
        <v>0</v>
      </c>
      <c r="AP499" s="2">
        <f ca="1">IF(Table2[[#This Row],[Field of Work]]="General work",1,0)</f>
        <v>1</v>
      </c>
      <c r="AQ499" s="2"/>
      <c r="AR499" s="2"/>
      <c r="AS499" s="2"/>
      <c r="AT499" s="2"/>
      <c r="AU499" s="2"/>
      <c r="AV499" s="3"/>
      <c r="AW499" s="10">
        <f ca="1">IF(Table2[[#This Row],[Residence]]="East Legon",1,0)</f>
        <v>0</v>
      </c>
      <c r="AX499" s="8">
        <f ca="1">IF(Table2[[#This Row],[Residence]]="Trasaco",1,0)</f>
        <v>0</v>
      </c>
      <c r="AY499" s="2">
        <f ca="1">IF(Table2[[#This Row],[Residence]]="North Legon",1,0)</f>
        <v>0</v>
      </c>
      <c r="AZ499" s="2">
        <f ca="1">IF(Table2[[#This Row],[Residence]]="Tema",1,0)</f>
        <v>0</v>
      </c>
      <c r="BA499" s="2">
        <f ca="1">IF(Table2[[#This Row],[Residence]]="Spintex",1,0)</f>
        <v>0</v>
      </c>
      <c r="BB499" s="2">
        <f ca="1">IF(Table2[[#This Row],[Residence]]="Airport Hills",1,0)</f>
        <v>0</v>
      </c>
      <c r="BC499" s="2">
        <f ca="1">IF(Table2[[#This Row],[Residence]]="Oyarifa",1,0)</f>
        <v>1</v>
      </c>
      <c r="BD499" s="2">
        <f ca="1">IF(Table2[[#This Row],[Residence]]="Prampram",1,0)</f>
        <v>0</v>
      </c>
      <c r="BE499" s="2">
        <f ca="1">IF(Table2[[#This Row],[Residence]]="Tse-Addo",1,0)</f>
        <v>0</v>
      </c>
      <c r="BF499" s="2">
        <f ca="1">IF(Table2[[#This Row],[Residence]]="Osu",1,0)</f>
        <v>0</v>
      </c>
      <c r="BG499" s="2"/>
      <c r="BH499" s="2"/>
      <c r="BI499" s="2"/>
      <c r="BJ499" s="2"/>
      <c r="BK499" s="2"/>
      <c r="BL499" s="2"/>
      <c r="BM499" s="2"/>
      <c r="BN499" s="2"/>
      <c r="BO499" s="2"/>
      <c r="BP499" s="3"/>
      <c r="BR499" s="20">
        <f ca="1">Table2[[#This Row],[Cars Value]]/Table2[[#This Row],[Cars]]</f>
        <v>65544.00692896168</v>
      </c>
      <c r="BS499" s="3"/>
      <c r="BT499" s="1">
        <f ca="1">IF(Table2[[#This Row],[Value of Debts]]&gt;$BU$6,1,0)</f>
        <v>1</v>
      </c>
      <c r="BU499" s="2"/>
      <c r="BV499" s="2"/>
      <c r="BW499" s="3"/>
    </row>
    <row r="500" spans="1:75" x14ac:dyDescent="0.25">
      <c r="A500">
        <f t="shared" ca="1" si="137"/>
        <v>2</v>
      </c>
      <c r="B500" t="str">
        <f t="shared" ca="1" si="138"/>
        <v>Female</v>
      </c>
      <c r="C500">
        <f t="shared" ca="1" si="139"/>
        <v>48</v>
      </c>
      <c r="D500">
        <f t="shared" ca="1" si="140"/>
        <v>6</v>
      </c>
      <c r="E500" t="str">
        <f ca="1">_xll.XLOOKUP(D500,$Y$8:$Y$13,$Z$8:$Z$13)</f>
        <v>Agriculture</v>
      </c>
      <c r="F500">
        <f t="shared" ca="1" si="141"/>
        <v>1</v>
      </c>
      <c r="G500" t="str">
        <f ca="1">_xll.XLOOKUP(F500,$AA$8:$AA$12,$AB$8:$AB$12)</f>
        <v>Highschool</v>
      </c>
      <c r="H500">
        <f t="shared" ca="1" si="153"/>
        <v>0</v>
      </c>
      <c r="I500">
        <f t="shared" ca="1" si="136"/>
        <v>3</v>
      </c>
      <c r="J500">
        <f t="shared" ca="1" si="142"/>
        <v>86662</v>
      </c>
      <c r="K500">
        <f t="shared" ca="1" si="143"/>
        <v>5</v>
      </c>
      <c r="L500" t="str">
        <f ca="1">_xll.XLOOKUP(K500,$AC$8:$AC$17,$AD$8:$AD$17)</f>
        <v>Airport Hills</v>
      </c>
      <c r="M500">
        <f t="shared" ca="1" si="146"/>
        <v>433310</v>
      </c>
      <c r="N500" s="7">
        <f t="shared" ca="1" si="144"/>
        <v>376850.2655743162</v>
      </c>
      <c r="O500" s="7">
        <f t="shared" ca="1" si="147"/>
        <v>130147.38867885494</v>
      </c>
      <c r="P500">
        <f t="shared" ca="1" si="145"/>
        <v>28699</v>
      </c>
      <c r="Q500" s="7">
        <f t="shared" ca="1" si="148"/>
        <v>165690.71593589007</v>
      </c>
      <c r="R500">
        <f t="shared" ca="1" si="149"/>
        <v>107537.32604359656</v>
      </c>
      <c r="S500" s="7">
        <f t="shared" ca="1" si="150"/>
        <v>670994.71472245152</v>
      </c>
      <c r="T500" s="7">
        <f t="shared" ca="1" si="151"/>
        <v>571239.98151020624</v>
      </c>
      <c r="U500" s="7">
        <f t="shared" ca="1" si="152"/>
        <v>99754.733212245279</v>
      </c>
      <c r="X500" s="1"/>
      <c r="Y500" s="2"/>
      <c r="Z500" s="2"/>
      <c r="AA500" s="2"/>
      <c r="AB500" s="2"/>
      <c r="AC500" s="2"/>
      <c r="AD500" s="2"/>
      <c r="AE500" s="2">
        <f ca="1">IF(Table2[[#This Row],[Gender]]="Male",1,0)</f>
        <v>0</v>
      </c>
      <c r="AF500" s="2">
        <f ca="1">IF(Table2[[#This Row],[Gender]]="Female",1,0)</f>
        <v>1</v>
      </c>
      <c r="AG500" s="2"/>
      <c r="AH500" s="2"/>
      <c r="AI500" s="3"/>
      <c r="AK500" s="1">
        <f ca="1">IF(Table2[[#This Row],[Field of Work]]="Teaching",1,0)</f>
        <v>0</v>
      </c>
      <c r="AL500" s="2">
        <f ca="1">IF(Table2[[#This Row],[Field of Work]]="Agriculture",1,0)</f>
        <v>1</v>
      </c>
      <c r="AM500" s="2">
        <f ca="1">IF(Table2[[#This Row],[Field of Work]]="IT",1,0)</f>
        <v>0</v>
      </c>
      <c r="AN500" s="2">
        <f ca="1">IF(Table2[[#This Row],[Field of Work]]="Construction",1,0)</f>
        <v>0</v>
      </c>
      <c r="AO500" s="2">
        <f ca="1">IF(Table2[[#This Row],[Field of Work]]="Health",1,0)</f>
        <v>0</v>
      </c>
      <c r="AP500" s="2">
        <f ca="1">IF(Table2[[#This Row],[Field of Work]]="General work",1,0)</f>
        <v>0</v>
      </c>
      <c r="AQ500" s="2"/>
      <c r="AR500" s="2"/>
      <c r="AS500" s="2"/>
      <c r="AT500" s="2"/>
      <c r="AU500" s="2"/>
      <c r="AV500" s="3"/>
      <c r="AW500" s="10">
        <f ca="1">IF(Table2[[#This Row],[Residence]]="East Legon",1,0)</f>
        <v>0</v>
      </c>
      <c r="AX500" s="8">
        <f ca="1">IF(Table2[[#This Row],[Residence]]="Trasaco",1,0)</f>
        <v>0</v>
      </c>
      <c r="AY500" s="2">
        <f ca="1">IF(Table2[[#This Row],[Residence]]="North Legon",1,0)</f>
        <v>0</v>
      </c>
      <c r="AZ500" s="2">
        <f ca="1">IF(Table2[[#This Row],[Residence]]="Tema",1,0)</f>
        <v>0</v>
      </c>
      <c r="BA500" s="2">
        <f ca="1">IF(Table2[[#This Row],[Residence]]="Spintex",1,0)</f>
        <v>0</v>
      </c>
      <c r="BB500" s="2">
        <f ca="1">IF(Table2[[#This Row],[Residence]]="Airport Hills",1,0)</f>
        <v>1</v>
      </c>
      <c r="BC500" s="2">
        <f ca="1">IF(Table2[[#This Row],[Residence]]="Oyarifa",1,0)</f>
        <v>0</v>
      </c>
      <c r="BD500" s="2">
        <f ca="1">IF(Table2[[#This Row],[Residence]]="Prampram",1,0)</f>
        <v>0</v>
      </c>
      <c r="BE500" s="2">
        <f ca="1">IF(Table2[[#This Row],[Residence]]="Tse-Addo",1,0)</f>
        <v>0</v>
      </c>
      <c r="BF500" s="2">
        <f ca="1">IF(Table2[[#This Row],[Residence]]="Osu",1,0)</f>
        <v>0</v>
      </c>
      <c r="BG500" s="2"/>
      <c r="BH500" s="2"/>
      <c r="BI500" s="2"/>
      <c r="BJ500" s="2"/>
      <c r="BK500" s="2"/>
      <c r="BL500" s="2"/>
      <c r="BM500" s="2"/>
      <c r="BN500" s="2"/>
      <c r="BO500" s="2"/>
      <c r="BP500" s="3"/>
      <c r="BR500" s="20">
        <f ca="1">Table2[[#This Row],[Cars Value]]/Table2[[#This Row],[Cars]]</f>
        <v>43382.462892951648</v>
      </c>
      <c r="BS500" s="3"/>
      <c r="BT500" s="1">
        <f ca="1">IF(Table2[[#This Row],[Value of Debts]]&gt;$BU$6,1,0)</f>
        <v>1</v>
      </c>
      <c r="BU500" s="2"/>
      <c r="BV500" s="2"/>
      <c r="BW500" s="3"/>
    </row>
    <row r="501" spans="1:75" x14ac:dyDescent="0.25">
      <c r="A501">
        <f t="shared" ca="1" si="137"/>
        <v>2</v>
      </c>
      <c r="B501" t="str">
        <f t="shared" ca="1" si="138"/>
        <v>Female</v>
      </c>
      <c r="C501">
        <f t="shared" ca="1" si="139"/>
        <v>36</v>
      </c>
      <c r="D501">
        <f t="shared" ca="1" si="140"/>
        <v>6</v>
      </c>
      <c r="E501" t="str">
        <f ca="1">_xll.XLOOKUP(D501,$Y$8:$Y$13,$Z$8:$Z$13)</f>
        <v>Agriculture</v>
      </c>
      <c r="F501">
        <f t="shared" ca="1" si="141"/>
        <v>5</v>
      </c>
      <c r="G501" t="str">
        <f ca="1">_xll.XLOOKUP(F501,$AA$8:$AA$12,$AB$8:$AB$12)</f>
        <v>Other</v>
      </c>
      <c r="H501">
        <f t="shared" ca="1" si="153"/>
        <v>1</v>
      </c>
      <c r="I501">
        <f t="shared" ca="1" si="136"/>
        <v>2</v>
      </c>
      <c r="J501">
        <f t="shared" ca="1" si="142"/>
        <v>32322</v>
      </c>
      <c r="K501">
        <f t="shared" ca="1" si="143"/>
        <v>8</v>
      </c>
      <c r="L501" t="str">
        <f ca="1">_xll.XLOOKUP(K501,$AC$8:$AC$17,$AD$8:$AD$17)</f>
        <v>Oyarifa</v>
      </c>
      <c r="M501">
        <f t="shared" ca="1" si="146"/>
        <v>193932</v>
      </c>
      <c r="N501" s="7">
        <f t="shared" ca="1" si="144"/>
        <v>15848.573981111387</v>
      </c>
      <c r="O501" s="7">
        <f t="shared" ca="1" si="147"/>
        <v>42827.553632962139</v>
      </c>
      <c r="P501">
        <f t="shared" ca="1" si="145"/>
        <v>39680</v>
      </c>
      <c r="Q501" s="7">
        <f t="shared" ca="1" si="148"/>
        <v>60847.16102797565</v>
      </c>
      <c r="R501">
        <f t="shared" ca="1" si="149"/>
        <v>3095.8524596043958</v>
      </c>
      <c r="S501" s="7">
        <f t="shared" ca="1" si="150"/>
        <v>239855.40609256653</v>
      </c>
      <c r="T501" s="7">
        <f t="shared" ca="1" si="151"/>
        <v>116375.73500908705</v>
      </c>
      <c r="U501" s="7">
        <f t="shared" ca="1" si="152"/>
        <v>123479.67108347948</v>
      </c>
      <c r="X501" s="1"/>
      <c r="Y501" s="2"/>
      <c r="Z501" s="2"/>
      <c r="AA501" s="2"/>
      <c r="AB501" s="2"/>
      <c r="AC501" s="2"/>
      <c r="AD501" s="2"/>
      <c r="AE501" s="2">
        <f ca="1">IF(Table2[[#This Row],[Gender]]="Male",1,0)</f>
        <v>0</v>
      </c>
      <c r="AF501" s="2">
        <f ca="1">IF(Table2[[#This Row],[Gender]]="Female",1,0)</f>
        <v>1</v>
      </c>
      <c r="AG501" s="2"/>
      <c r="AH501" s="2"/>
      <c r="AI501" s="3"/>
      <c r="AK501" s="1">
        <f ca="1">IF(Table2[[#This Row],[Field of Work]]="Teaching",1,0)</f>
        <v>0</v>
      </c>
      <c r="AL501" s="2">
        <f ca="1">IF(Table2[[#This Row],[Field of Work]]="Agriculture",1,0)</f>
        <v>1</v>
      </c>
      <c r="AM501" s="2">
        <f ca="1">IF(Table2[[#This Row],[Field of Work]]="IT",1,0)</f>
        <v>0</v>
      </c>
      <c r="AN501" s="2">
        <f ca="1">IF(Table2[[#This Row],[Field of Work]]="Construction",1,0)</f>
        <v>0</v>
      </c>
      <c r="AO501" s="2">
        <f ca="1">IF(Table2[[#This Row],[Field of Work]]="Health",1,0)</f>
        <v>0</v>
      </c>
      <c r="AP501" s="2">
        <f ca="1">IF(Table2[[#This Row],[Field of Work]]="General work",1,0)</f>
        <v>0</v>
      </c>
      <c r="AQ501" s="2"/>
      <c r="AR501" s="2"/>
      <c r="AS501" s="2"/>
      <c r="AT501" s="2"/>
      <c r="AU501" s="2"/>
      <c r="AV501" s="3"/>
      <c r="AW501" s="10">
        <f ca="1">IF(Table2[[#This Row],[Residence]]="East Legon",1,0)</f>
        <v>0</v>
      </c>
      <c r="AX501" s="8">
        <f ca="1">IF(Table2[[#This Row],[Residence]]="Trasaco",1,0)</f>
        <v>0</v>
      </c>
      <c r="AY501" s="2">
        <f ca="1">IF(Table2[[#This Row],[Residence]]="North Legon",1,0)</f>
        <v>0</v>
      </c>
      <c r="AZ501" s="2">
        <f ca="1">IF(Table2[[#This Row],[Residence]]="Tema",1,0)</f>
        <v>0</v>
      </c>
      <c r="BA501" s="2">
        <f ca="1">IF(Table2[[#This Row],[Residence]]="Spintex",1,0)</f>
        <v>0</v>
      </c>
      <c r="BB501" s="2">
        <f ca="1">IF(Table2[[#This Row],[Residence]]="Airport Hills",1,0)</f>
        <v>0</v>
      </c>
      <c r="BC501" s="2">
        <f ca="1">IF(Table2[[#This Row],[Residence]]="Oyarifa",1,0)</f>
        <v>1</v>
      </c>
      <c r="BD501" s="2">
        <f ca="1">IF(Table2[[#This Row],[Residence]]="Prampram",1,0)</f>
        <v>0</v>
      </c>
      <c r="BE501" s="2">
        <f ca="1">IF(Table2[[#This Row],[Residence]]="Tse-Addo",1,0)</f>
        <v>0</v>
      </c>
      <c r="BF501" s="2">
        <f ca="1">IF(Table2[[#This Row],[Residence]]="Osu",1,0)</f>
        <v>0</v>
      </c>
      <c r="BG501" s="2"/>
      <c r="BH501" s="2"/>
      <c r="BI501" s="2"/>
      <c r="BJ501" s="2"/>
      <c r="BK501" s="2"/>
      <c r="BL501" s="2"/>
      <c r="BM501" s="2"/>
      <c r="BN501" s="2"/>
      <c r="BO501" s="2"/>
      <c r="BP501" s="3"/>
      <c r="BR501" s="20">
        <f ca="1">Table2[[#This Row],[Cars Value]]/Table2[[#This Row],[Cars]]</f>
        <v>21413.77681648107</v>
      </c>
      <c r="BS501" s="3"/>
      <c r="BT501" s="1">
        <f ca="1">IF(Table2[[#This Row],[Value of Debts]]&gt;$BU$6,1,0)</f>
        <v>1</v>
      </c>
      <c r="BU501" s="2"/>
      <c r="BV501" s="2"/>
      <c r="BW501" s="3"/>
    </row>
    <row r="502" spans="1:75" x14ac:dyDescent="0.25">
      <c r="A502">
        <f t="shared" ca="1" si="137"/>
        <v>2</v>
      </c>
      <c r="B502" t="str">
        <f t="shared" ca="1" si="138"/>
        <v>Female</v>
      </c>
      <c r="C502">
        <f t="shared" ca="1" si="139"/>
        <v>30</v>
      </c>
      <c r="D502">
        <f t="shared" ca="1" si="140"/>
        <v>4</v>
      </c>
      <c r="E502" t="str">
        <f ca="1">_xll.XLOOKUP(D502,$Y$8:$Y$13,$Z$8:$Z$13)</f>
        <v>IT</v>
      </c>
      <c r="F502">
        <f t="shared" ca="1" si="141"/>
        <v>5</v>
      </c>
      <c r="G502" t="str">
        <f ca="1">_xll.XLOOKUP(F502,$AA$8:$AA$12,$AB$8:$AB$12)</f>
        <v>Other</v>
      </c>
      <c r="H502">
        <f t="shared" ca="1" si="153"/>
        <v>3</v>
      </c>
      <c r="I502">
        <f t="shared" ca="1" si="136"/>
        <v>2</v>
      </c>
      <c r="J502">
        <f t="shared" ca="1" si="142"/>
        <v>41870</v>
      </c>
      <c r="K502">
        <f t="shared" ca="1" si="143"/>
        <v>1</v>
      </c>
      <c r="L502" t="str">
        <f ca="1">_xll.XLOOKUP(K502,$AC$8:$AC$17,$AD$8:$AD$17)</f>
        <v>East Legon</v>
      </c>
      <c r="M502">
        <f t="shared" ca="1" si="146"/>
        <v>251220</v>
      </c>
      <c r="N502" s="7">
        <f t="shared" ca="1" si="144"/>
        <v>42643.761727508609</v>
      </c>
      <c r="O502" s="7">
        <f t="shared" ca="1" si="147"/>
        <v>69946.465452794699</v>
      </c>
      <c r="P502">
        <f t="shared" ca="1" si="145"/>
        <v>61672</v>
      </c>
      <c r="Q502" s="7">
        <f t="shared" ca="1" si="148"/>
        <v>62164.398173039976</v>
      </c>
      <c r="R502">
        <f t="shared" ca="1" si="149"/>
        <v>6765.3939347001688</v>
      </c>
      <c r="S502" s="7">
        <f t="shared" ca="1" si="150"/>
        <v>327931.85938749486</v>
      </c>
      <c r="T502" s="7">
        <f t="shared" ca="1" si="151"/>
        <v>166480.15990054858</v>
      </c>
      <c r="U502" s="7">
        <f t="shared" ca="1" si="152"/>
        <v>161451.69948694628</v>
      </c>
      <c r="X502" s="1"/>
      <c r="Y502" s="2"/>
      <c r="Z502" s="2"/>
      <c r="AA502" s="2"/>
      <c r="AB502" s="2"/>
      <c r="AC502" s="2"/>
      <c r="AD502" s="2"/>
      <c r="AE502" s="2">
        <f ca="1">IF(Table2[[#This Row],[Gender]]="Male",1,0)</f>
        <v>0</v>
      </c>
      <c r="AF502" s="2">
        <f ca="1">IF(Table2[[#This Row],[Gender]]="Female",1,0)</f>
        <v>1</v>
      </c>
      <c r="AG502" s="2"/>
      <c r="AH502" s="2"/>
      <c r="AI502" s="3"/>
      <c r="AK502" s="1">
        <f ca="1">IF(Table2[[#This Row],[Field of Work]]="Teaching",1,0)</f>
        <v>0</v>
      </c>
      <c r="AL502" s="2">
        <f ca="1">IF(Table2[[#This Row],[Field of Work]]="Agriculture",1,0)</f>
        <v>0</v>
      </c>
      <c r="AM502" s="2">
        <f ca="1">IF(Table2[[#This Row],[Field of Work]]="IT",1,0)</f>
        <v>1</v>
      </c>
      <c r="AN502" s="2">
        <f ca="1">IF(Table2[[#This Row],[Field of Work]]="Construction",1,0)</f>
        <v>0</v>
      </c>
      <c r="AO502" s="2">
        <f ca="1">IF(Table2[[#This Row],[Field of Work]]="Health",1,0)</f>
        <v>0</v>
      </c>
      <c r="AP502" s="2">
        <f ca="1">IF(Table2[[#This Row],[Field of Work]]="General work",1,0)</f>
        <v>0</v>
      </c>
      <c r="AQ502" s="2"/>
      <c r="AR502" s="2"/>
      <c r="AS502" s="2"/>
      <c r="AT502" s="2"/>
      <c r="AU502" s="2"/>
      <c r="AV502" s="3"/>
      <c r="AW502" s="10">
        <f ca="1">IF(Table2[[#This Row],[Residence]]="East Legon",1,0)</f>
        <v>1</v>
      </c>
      <c r="AX502" s="8">
        <f ca="1">IF(Table2[[#This Row],[Residence]]="Trasaco",1,0)</f>
        <v>0</v>
      </c>
      <c r="AY502" s="2">
        <f ca="1">IF(Table2[[#This Row],[Residence]]="North Legon",1,0)</f>
        <v>0</v>
      </c>
      <c r="AZ502" s="2">
        <f ca="1">IF(Table2[[#This Row],[Residence]]="Tema",1,0)</f>
        <v>0</v>
      </c>
      <c r="BA502" s="2">
        <f ca="1">IF(Table2[[#This Row],[Residence]]="Spintex",1,0)</f>
        <v>0</v>
      </c>
      <c r="BB502" s="2">
        <f ca="1">IF(Table2[[#This Row],[Residence]]="Airport Hills",1,0)</f>
        <v>0</v>
      </c>
      <c r="BC502" s="2">
        <f ca="1">IF(Table2[[#This Row],[Residence]]="Oyarifa",1,0)</f>
        <v>0</v>
      </c>
      <c r="BD502" s="2">
        <f ca="1">IF(Table2[[#This Row],[Residence]]="Prampram",1,0)</f>
        <v>0</v>
      </c>
      <c r="BE502" s="2">
        <f ca="1">IF(Table2[[#This Row],[Residence]]="Tse-Addo",1,0)</f>
        <v>0</v>
      </c>
      <c r="BF502" s="2">
        <f ca="1">IF(Table2[[#This Row],[Residence]]="Osu",1,0)</f>
        <v>0</v>
      </c>
      <c r="BG502" s="2"/>
      <c r="BH502" s="2"/>
      <c r="BI502" s="2"/>
      <c r="BJ502" s="2"/>
      <c r="BK502" s="2"/>
      <c r="BL502" s="2"/>
      <c r="BM502" s="2"/>
      <c r="BN502" s="2"/>
      <c r="BO502" s="2"/>
      <c r="BP502" s="3"/>
      <c r="BR502" s="20">
        <f ca="1">Table2[[#This Row],[Cars Value]]/Table2[[#This Row],[Cars]]</f>
        <v>34973.232726397349</v>
      </c>
      <c r="BS502" s="3"/>
      <c r="BT502" s="1">
        <f ca="1">IF(Table2[[#This Row],[Value of Debts]]&gt;$BU$6,1,0)</f>
        <v>1</v>
      </c>
      <c r="BU502" s="2"/>
      <c r="BV502" s="2"/>
      <c r="BW502" s="3"/>
    </row>
    <row r="503" spans="1:75" ht="15.75" thickBot="1" x14ac:dyDescent="0.3">
      <c r="A503">
        <f t="shared" ca="1" si="137"/>
        <v>2</v>
      </c>
      <c r="B503" t="str">
        <f t="shared" ca="1" si="138"/>
        <v>Female</v>
      </c>
      <c r="C503">
        <f t="shared" ca="1" si="139"/>
        <v>39</v>
      </c>
      <c r="D503">
        <f t="shared" ca="1" si="140"/>
        <v>1</v>
      </c>
      <c r="E503" t="str">
        <f ca="1">_xll.XLOOKUP(D503,$Y$8:$Y$13,$Z$8:$Z$13)</f>
        <v>Health</v>
      </c>
      <c r="F503">
        <f t="shared" ca="1" si="141"/>
        <v>5</v>
      </c>
      <c r="G503" t="str">
        <f ca="1">_xll.XLOOKUP(F503,$AA$8:$AA$12,$AB$8:$AB$12)</f>
        <v>Other</v>
      </c>
      <c r="H503">
        <f t="shared" ca="1" si="153"/>
        <v>0</v>
      </c>
      <c r="I503">
        <f t="shared" ca="1" si="136"/>
        <v>3</v>
      </c>
      <c r="J503">
        <f t="shared" ca="1" si="142"/>
        <v>88916</v>
      </c>
      <c r="K503">
        <f t="shared" ca="1" si="143"/>
        <v>10</v>
      </c>
      <c r="L503" t="str">
        <f ca="1">_xll.XLOOKUP(K503,$AC$8:$AC$17,$AD$8:$AD$17)</f>
        <v>Osu</v>
      </c>
      <c r="M503">
        <f t="shared" ca="1" si="146"/>
        <v>533496</v>
      </c>
      <c r="N503" s="7">
        <f t="shared" ca="1" si="144"/>
        <v>402083.58306769794</v>
      </c>
      <c r="O503" s="7">
        <f t="shared" ca="1" si="147"/>
        <v>70288.71270644755</v>
      </c>
      <c r="P503">
        <f t="shared" ca="1" si="145"/>
        <v>29874</v>
      </c>
      <c r="Q503" s="7">
        <f t="shared" ca="1" si="148"/>
        <v>127263.92435606288</v>
      </c>
      <c r="R503">
        <f t="shared" ca="1" si="149"/>
        <v>131681.02648669601</v>
      </c>
      <c r="S503" s="7">
        <f t="shared" ca="1" si="150"/>
        <v>735465.73919314356</v>
      </c>
      <c r="T503" s="7">
        <f t="shared" ca="1" si="151"/>
        <v>559221.50742376084</v>
      </c>
      <c r="U503" s="7">
        <f t="shared" ca="1" si="152"/>
        <v>176244.23176938272</v>
      </c>
      <c r="X503" s="4"/>
      <c r="Y503" s="5"/>
      <c r="Z503" s="5"/>
      <c r="AA503" s="5"/>
      <c r="AB503" s="5"/>
      <c r="AC503" s="5"/>
      <c r="AD503" s="5"/>
      <c r="AE503" s="5">
        <f ca="1">IF(Table2[[#This Row],[Gender]]="Male",1,0)</f>
        <v>0</v>
      </c>
      <c r="AF503" s="5">
        <f ca="1">IF(Table2[[#This Row],[Gender]]="Female",1,0)</f>
        <v>1</v>
      </c>
      <c r="AG503" s="5"/>
      <c r="AH503" s="5"/>
      <c r="AI503" s="6"/>
      <c r="AK503" s="4">
        <f ca="1">IF(Table2[[#This Row],[Field of Work]]="Teaching",1,0)</f>
        <v>0</v>
      </c>
      <c r="AL503" s="5">
        <f ca="1">IF(Table2[[#This Row],[Field of Work]]="Agriculture",1,0)</f>
        <v>0</v>
      </c>
      <c r="AM503" s="5">
        <f ca="1">IF(Table2[[#This Row],[Field of Work]]="IT",1,0)</f>
        <v>0</v>
      </c>
      <c r="AN503" s="5">
        <f ca="1">IF(Table2[[#This Row],[Field of Work]]="Construction",1,0)</f>
        <v>0</v>
      </c>
      <c r="AO503" s="5">
        <f ca="1">IF(Table2[[#This Row],[Field of Work]]="Health",1,0)</f>
        <v>1</v>
      </c>
      <c r="AP503" s="5">
        <f ca="1">IF(Table2[[#This Row],[Field of Work]]="General work",1,0)</f>
        <v>0</v>
      </c>
      <c r="AQ503" s="5"/>
      <c r="AR503" s="5"/>
      <c r="AS503" s="5"/>
      <c r="AT503" s="5"/>
      <c r="AU503" s="5"/>
      <c r="AV503" s="6"/>
      <c r="AW503" s="17">
        <f ca="1">IF(Table2[[#This Row],[Residence]]="East Legon",1,0)</f>
        <v>0</v>
      </c>
      <c r="AX503" s="18">
        <f ca="1">IF(Table2[[#This Row],[Residence]]="Trasaco",1,0)</f>
        <v>0</v>
      </c>
      <c r="AY503" s="5">
        <f ca="1">IF(Table2[[#This Row],[Residence]]="North Legon",1,0)</f>
        <v>0</v>
      </c>
      <c r="AZ503" s="5">
        <f ca="1">IF(Table2[[#This Row],[Residence]]="Tema",1,0)</f>
        <v>0</v>
      </c>
      <c r="BA503" s="5">
        <f ca="1">IF(Table2[[#This Row],[Residence]]="Spintex",1,0)</f>
        <v>0</v>
      </c>
      <c r="BB503" s="5">
        <f ca="1">IF(Table2[[#This Row],[Residence]]="Airport Hills",1,0)</f>
        <v>0</v>
      </c>
      <c r="BC503" s="5">
        <f ca="1">IF(Table2[[#This Row],[Residence]]="Oyarifa",1,0)</f>
        <v>0</v>
      </c>
      <c r="BD503" s="5">
        <f ca="1">IF(Table2[[#This Row],[Residence]]="Prampram",1,0)</f>
        <v>0</v>
      </c>
      <c r="BE503" s="5">
        <f ca="1">IF(Table2[[#This Row],[Residence]]="Tse-Addo",1,0)</f>
        <v>0</v>
      </c>
      <c r="BF503" s="5">
        <f ca="1">IF(Table2[[#This Row],[Residence]]="Osu",1,0)</f>
        <v>1</v>
      </c>
      <c r="BG503" s="5"/>
      <c r="BH503" s="5"/>
      <c r="BI503" s="5"/>
      <c r="BJ503" s="5"/>
      <c r="BK503" s="5"/>
      <c r="BL503" s="5"/>
      <c r="BM503" s="5"/>
      <c r="BN503" s="5"/>
      <c r="BO503" s="5"/>
      <c r="BP503" s="6"/>
      <c r="BR503" s="21">
        <f ca="1">Table2[[#This Row],[Cars Value]]/Table2[[#This Row],[Cars]]</f>
        <v>23429.570902149182</v>
      </c>
      <c r="BS503" s="6"/>
      <c r="BT503" s="4">
        <f ca="1">IF(Table2[[#This Row],[Value of Debts]]&gt;$BU$6,1,0)</f>
        <v>1</v>
      </c>
      <c r="BU503" s="5"/>
      <c r="BV503" s="5"/>
      <c r="BW503" s="6"/>
    </row>
  </sheetData>
  <mergeCells count="3">
    <mergeCell ref="X5:AI5"/>
    <mergeCell ref="AK5:AV5"/>
    <mergeCell ref="AW5:BP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2025-01-20T10:20:58Z</dcterms:created>
  <dcterms:modified xsi:type="dcterms:W3CDTF">2025-02-01T19:45:48Z</dcterms:modified>
</cp:coreProperties>
</file>