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rtual Machines\Excel Analysis\"/>
    </mc:Choice>
  </mc:AlternateContent>
  <xr:revisionPtr revIDLastSave="0" documentId="13_ncr:1_{B079B2F7-0CE6-4C31-BBB2-DDE51A79BDB0}" xr6:coauthVersionLast="36" xr6:coauthVersionMax="36" xr10:uidLastSave="{00000000-0000-0000-0000-000000000000}"/>
  <bookViews>
    <workbookView xWindow="0" yWindow="0" windowWidth="28800" windowHeight="10905" firstSheet="1" activeTab="2" xr2:uid="{B9DDB605-6C37-4631-950F-4485EEC45F38}"/>
  </bookViews>
  <sheets>
    <sheet name="Sheet1" sheetId="1" state="hidden" r:id="rId1"/>
    <sheet name="Database &amp; Analysis" sheetId="2" r:id="rId2"/>
    <sheet name="Dashbord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5" i="2" l="1"/>
  <c r="BZ6" i="2"/>
  <c r="BU6" i="2"/>
  <c r="CX503" i="2" l="1"/>
  <c r="CU50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A13" i="2"/>
  <c r="B13" i="2" s="1"/>
  <c r="C13" i="2"/>
  <c r="D13" i="2"/>
  <c r="F13" i="2"/>
  <c r="H13" i="2"/>
  <c r="J13" i="2"/>
  <c r="Q13" i="2" s="1"/>
  <c r="K13" i="2"/>
  <c r="A14" i="2"/>
  <c r="B14" i="2" s="1"/>
  <c r="C14" i="2"/>
  <c r="D14" i="2"/>
  <c r="F14" i="2"/>
  <c r="H14" i="2"/>
  <c r="J14" i="2"/>
  <c r="M14" i="2" s="1"/>
  <c r="K14" i="2"/>
  <c r="A15" i="2"/>
  <c r="B15" i="2" s="1"/>
  <c r="C15" i="2"/>
  <c r="D15" i="2"/>
  <c r="F15" i="2"/>
  <c r="H15" i="2"/>
  <c r="J15" i="2"/>
  <c r="M15" i="2" s="1"/>
  <c r="K15" i="2"/>
  <c r="A16" i="2"/>
  <c r="B16" i="2" s="1"/>
  <c r="C16" i="2"/>
  <c r="D16" i="2"/>
  <c r="F16" i="2"/>
  <c r="H16" i="2"/>
  <c r="J16" i="2"/>
  <c r="M16" i="2" s="1"/>
  <c r="K16" i="2"/>
  <c r="A17" i="2"/>
  <c r="B17" i="2" s="1"/>
  <c r="C17" i="2"/>
  <c r="D17" i="2"/>
  <c r="F17" i="2"/>
  <c r="H17" i="2"/>
  <c r="J17" i="2"/>
  <c r="R17" i="2" s="1"/>
  <c r="K17" i="2"/>
  <c r="A18" i="2"/>
  <c r="B18" i="2" s="1"/>
  <c r="C18" i="2"/>
  <c r="D18" i="2"/>
  <c r="F18" i="2"/>
  <c r="H18" i="2"/>
  <c r="J18" i="2"/>
  <c r="Q18" i="2" s="1"/>
  <c r="K18" i="2"/>
  <c r="A19" i="2"/>
  <c r="B19" i="2" s="1"/>
  <c r="C19" i="2"/>
  <c r="D19" i="2"/>
  <c r="F19" i="2"/>
  <c r="H19" i="2"/>
  <c r="J19" i="2"/>
  <c r="R19" i="2" s="1"/>
  <c r="K19" i="2"/>
  <c r="A20" i="2"/>
  <c r="B20" i="2" s="1"/>
  <c r="C20" i="2"/>
  <c r="D20" i="2"/>
  <c r="F20" i="2"/>
  <c r="H20" i="2"/>
  <c r="J20" i="2"/>
  <c r="Q20" i="2" s="1"/>
  <c r="K20" i="2"/>
  <c r="A21" i="2"/>
  <c r="B21" i="2" s="1"/>
  <c r="C21" i="2"/>
  <c r="D21" i="2"/>
  <c r="F21" i="2"/>
  <c r="H21" i="2"/>
  <c r="J21" i="2"/>
  <c r="K21" i="2"/>
  <c r="A22" i="2"/>
  <c r="B22" i="2" s="1"/>
  <c r="C22" i="2"/>
  <c r="D22" i="2"/>
  <c r="F22" i="2"/>
  <c r="H22" i="2"/>
  <c r="J22" i="2"/>
  <c r="K22" i="2"/>
  <c r="A23" i="2"/>
  <c r="B23" i="2" s="1"/>
  <c r="C23" i="2"/>
  <c r="D23" i="2"/>
  <c r="F23" i="2"/>
  <c r="H23" i="2"/>
  <c r="J23" i="2"/>
  <c r="M23" i="2" s="1"/>
  <c r="K23" i="2"/>
  <c r="A24" i="2"/>
  <c r="B24" i="2" s="1"/>
  <c r="C24" i="2"/>
  <c r="D24" i="2"/>
  <c r="F24" i="2"/>
  <c r="H24" i="2"/>
  <c r="J24" i="2"/>
  <c r="M24" i="2" s="1"/>
  <c r="K24" i="2"/>
  <c r="A25" i="2"/>
  <c r="B25" i="2" s="1"/>
  <c r="C25" i="2"/>
  <c r="D25" i="2"/>
  <c r="F25" i="2"/>
  <c r="H25" i="2"/>
  <c r="J25" i="2"/>
  <c r="Q25" i="2" s="1"/>
  <c r="K25" i="2"/>
  <c r="A26" i="2"/>
  <c r="B26" i="2" s="1"/>
  <c r="C26" i="2"/>
  <c r="D26" i="2"/>
  <c r="F26" i="2"/>
  <c r="H26" i="2"/>
  <c r="J26" i="2"/>
  <c r="Q26" i="2" s="1"/>
  <c r="K26" i="2"/>
  <c r="A27" i="2"/>
  <c r="B27" i="2" s="1"/>
  <c r="C27" i="2"/>
  <c r="D27" i="2"/>
  <c r="F27" i="2"/>
  <c r="H27" i="2"/>
  <c r="J27" i="2"/>
  <c r="R27" i="2" s="1"/>
  <c r="K27" i="2"/>
  <c r="A28" i="2"/>
  <c r="B28" i="2" s="1"/>
  <c r="C28" i="2"/>
  <c r="D28" i="2"/>
  <c r="F28" i="2"/>
  <c r="H28" i="2"/>
  <c r="J28" i="2"/>
  <c r="M28" i="2" s="1"/>
  <c r="K28" i="2"/>
  <c r="A29" i="2"/>
  <c r="B29" i="2" s="1"/>
  <c r="C29" i="2"/>
  <c r="D29" i="2"/>
  <c r="F29" i="2"/>
  <c r="H29" i="2"/>
  <c r="J29" i="2"/>
  <c r="K29" i="2"/>
  <c r="A30" i="2"/>
  <c r="B30" i="2" s="1"/>
  <c r="C30" i="2"/>
  <c r="D30" i="2"/>
  <c r="F30" i="2"/>
  <c r="H30" i="2"/>
  <c r="J30" i="2"/>
  <c r="M30" i="2" s="1"/>
  <c r="K30" i="2"/>
  <c r="A31" i="2"/>
  <c r="B31" i="2" s="1"/>
  <c r="C31" i="2"/>
  <c r="D31" i="2"/>
  <c r="F31" i="2"/>
  <c r="H31" i="2"/>
  <c r="J31" i="2"/>
  <c r="M31" i="2" s="1"/>
  <c r="N31" i="2" s="1"/>
  <c r="BX31" i="2" s="1"/>
  <c r="BY31" i="2" s="1"/>
  <c r="K31" i="2"/>
  <c r="A32" i="2"/>
  <c r="B32" i="2" s="1"/>
  <c r="C32" i="2"/>
  <c r="D32" i="2"/>
  <c r="F32" i="2"/>
  <c r="H32" i="2"/>
  <c r="J32" i="2"/>
  <c r="K32" i="2"/>
  <c r="A33" i="2"/>
  <c r="B33" i="2" s="1"/>
  <c r="C33" i="2"/>
  <c r="D33" i="2"/>
  <c r="F33" i="2"/>
  <c r="H33" i="2"/>
  <c r="J33" i="2"/>
  <c r="R33" i="2" s="1"/>
  <c r="K33" i="2"/>
  <c r="A34" i="2"/>
  <c r="B34" i="2" s="1"/>
  <c r="C34" i="2"/>
  <c r="D34" i="2"/>
  <c r="F34" i="2"/>
  <c r="H34" i="2"/>
  <c r="J34" i="2"/>
  <c r="K34" i="2"/>
  <c r="A35" i="2"/>
  <c r="B35" i="2" s="1"/>
  <c r="C35" i="2"/>
  <c r="D35" i="2"/>
  <c r="F35" i="2"/>
  <c r="H35" i="2"/>
  <c r="J35" i="2"/>
  <c r="R35" i="2" s="1"/>
  <c r="K35" i="2"/>
  <c r="A36" i="2"/>
  <c r="B36" i="2" s="1"/>
  <c r="C36" i="2"/>
  <c r="D36" i="2"/>
  <c r="F36" i="2"/>
  <c r="H36" i="2"/>
  <c r="J36" i="2"/>
  <c r="M36" i="2" s="1"/>
  <c r="K36" i="2"/>
  <c r="A37" i="2"/>
  <c r="B37" i="2" s="1"/>
  <c r="C37" i="2"/>
  <c r="D37" i="2"/>
  <c r="F37" i="2"/>
  <c r="H37" i="2"/>
  <c r="J37" i="2"/>
  <c r="M37" i="2" s="1"/>
  <c r="K37" i="2"/>
  <c r="A38" i="2"/>
  <c r="B38" i="2" s="1"/>
  <c r="C38" i="2"/>
  <c r="D38" i="2"/>
  <c r="F38" i="2"/>
  <c r="H38" i="2"/>
  <c r="J38" i="2"/>
  <c r="M38" i="2" s="1"/>
  <c r="K38" i="2"/>
  <c r="A39" i="2"/>
  <c r="B39" i="2" s="1"/>
  <c r="C39" i="2"/>
  <c r="D39" i="2"/>
  <c r="F39" i="2"/>
  <c r="H39" i="2"/>
  <c r="J39" i="2"/>
  <c r="K39" i="2"/>
  <c r="A40" i="2"/>
  <c r="B40" i="2" s="1"/>
  <c r="C40" i="2"/>
  <c r="D40" i="2"/>
  <c r="F40" i="2"/>
  <c r="H40" i="2"/>
  <c r="J40" i="2"/>
  <c r="K40" i="2"/>
  <c r="A41" i="2"/>
  <c r="B41" i="2" s="1"/>
  <c r="C41" i="2"/>
  <c r="D41" i="2"/>
  <c r="F41" i="2"/>
  <c r="H41" i="2"/>
  <c r="J41" i="2"/>
  <c r="K41" i="2"/>
  <c r="A42" i="2"/>
  <c r="B42" i="2" s="1"/>
  <c r="C42" i="2"/>
  <c r="D42" i="2"/>
  <c r="F42" i="2"/>
  <c r="H42" i="2"/>
  <c r="J42" i="2"/>
  <c r="K42" i="2"/>
  <c r="A43" i="2"/>
  <c r="B43" i="2" s="1"/>
  <c r="C43" i="2"/>
  <c r="D43" i="2"/>
  <c r="F43" i="2"/>
  <c r="H43" i="2"/>
  <c r="J43" i="2"/>
  <c r="K43" i="2"/>
  <c r="A44" i="2"/>
  <c r="B44" i="2" s="1"/>
  <c r="C44" i="2"/>
  <c r="D44" i="2"/>
  <c r="F44" i="2"/>
  <c r="H44" i="2"/>
  <c r="J44" i="2"/>
  <c r="M44" i="2" s="1"/>
  <c r="K44" i="2"/>
  <c r="A45" i="2"/>
  <c r="B45" i="2" s="1"/>
  <c r="C45" i="2"/>
  <c r="D45" i="2"/>
  <c r="F45" i="2"/>
  <c r="H45" i="2"/>
  <c r="J45" i="2"/>
  <c r="M45" i="2" s="1"/>
  <c r="N45" i="2" s="1"/>
  <c r="BX45" i="2" s="1"/>
  <c r="BY45" i="2" s="1"/>
  <c r="K45" i="2"/>
  <c r="A46" i="2"/>
  <c r="B46" i="2" s="1"/>
  <c r="C46" i="2"/>
  <c r="D46" i="2"/>
  <c r="F46" i="2"/>
  <c r="H46" i="2"/>
  <c r="J46" i="2"/>
  <c r="K46" i="2"/>
  <c r="A47" i="2"/>
  <c r="B47" i="2" s="1"/>
  <c r="C47" i="2"/>
  <c r="D47" i="2"/>
  <c r="F47" i="2"/>
  <c r="H47" i="2"/>
  <c r="J47" i="2"/>
  <c r="Q47" i="2" s="1"/>
  <c r="K47" i="2"/>
  <c r="A48" i="2"/>
  <c r="B48" i="2" s="1"/>
  <c r="C48" i="2"/>
  <c r="D48" i="2"/>
  <c r="F48" i="2"/>
  <c r="H48" i="2"/>
  <c r="J48" i="2"/>
  <c r="K48" i="2"/>
  <c r="A49" i="2"/>
  <c r="B49" i="2" s="1"/>
  <c r="C49" i="2"/>
  <c r="D49" i="2"/>
  <c r="F49" i="2"/>
  <c r="H49" i="2"/>
  <c r="J49" i="2"/>
  <c r="M49" i="2" s="1"/>
  <c r="K49" i="2"/>
  <c r="A50" i="2"/>
  <c r="B50" i="2" s="1"/>
  <c r="C50" i="2"/>
  <c r="D50" i="2"/>
  <c r="F50" i="2"/>
  <c r="H50" i="2"/>
  <c r="J50" i="2"/>
  <c r="R50" i="2" s="1"/>
  <c r="K50" i="2"/>
  <c r="A51" i="2"/>
  <c r="B51" i="2" s="1"/>
  <c r="C51" i="2"/>
  <c r="D51" i="2"/>
  <c r="F51" i="2"/>
  <c r="H51" i="2"/>
  <c r="J51" i="2"/>
  <c r="M51" i="2" s="1"/>
  <c r="K51" i="2"/>
  <c r="A52" i="2"/>
  <c r="B52" i="2" s="1"/>
  <c r="C52" i="2"/>
  <c r="D52" i="2"/>
  <c r="F52" i="2"/>
  <c r="H52" i="2"/>
  <c r="J52" i="2"/>
  <c r="M52" i="2" s="1"/>
  <c r="N52" i="2" s="1"/>
  <c r="BX52" i="2" s="1"/>
  <c r="BY52" i="2" s="1"/>
  <c r="K52" i="2"/>
  <c r="A53" i="2"/>
  <c r="B53" i="2" s="1"/>
  <c r="C53" i="2"/>
  <c r="D53" i="2"/>
  <c r="F53" i="2"/>
  <c r="H53" i="2"/>
  <c r="J53" i="2"/>
  <c r="K53" i="2"/>
  <c r="A54" i="2"/>
  <c r="B54" i="2" s="1"/>
  <c r="C54" i="2"/>
  <c r="D54" i="2"/>
  <c r="F54" i="2"/>
  <c r="H54" i="2"/>
  <c r="J54" i="2"/>
  <c r="Q54" i="2" s="1"/>
  <c r="K54" i="2"/>
  <c r="A55" i="2"/>
  <c r="B55" i="2" s="1"/>
  <c r="C55" i="2"/>
  <c r="D55" i="2"/>
  <c r="F55" i="2"/>
  <c r="H55" i="2"/>
  <c r="J55" i="2"/>
  <c r="R55" i="2" s="1"/>
  <c r="K55" i="2"/>
  <c r="A56" i="2"/>
  <c r="B56" i="2" s="1"/>
  <c r="C56" i="2"/>
  <c r="D56" i="2"/>
  <c r="F56" i="2"/>
  <c r="H56" i="2"/>
  <c r="J56" i="2"/>
  <c r="M56" i="2" s="1"/>
  <c r="N56" i="2" s="1"/>
  <c r="BX56" i="2" s="1"/>
  <c r="BY56" i="2" s="1"/>
  <c r="K56" i="2"/>
  <c r="A57" i="2"/>
  <c r="B57" i="2" s="1"/>
  <c r="C57" i="2"/>
  <c r="D57" i="2"/>
  <c r="F57" i="2"/>
  <c r="H57" i="2"/>
  <c r="J57" i="2"/>
  <c r="K57" i="2"/>
  <c r="A58" i="2"/>
  <c r="B58" i="2" s="1"/>
  <c r="C58" i="2"/>
  <c r="D58" i="2"/>
  <c r="F58" i="2"/>
  <c r="H58" i="2"/>
  <c r="J58" i="2"/>
  <c r="K58" i="2"/>
  <c r="A59" i="2"/>
  <c r="B59" i="2" s="1"/>
  <c r="C59" i="2"/>
  <c r="D59" i="2"/>
  <c r="F59" i="2"/>
  <c r="H59" i="2"/>
  <c r="J59" i="2"/>
  <c r="Q59" i="2" s="1"/>
  <c r="K59" i="2"/>
  <c r="A60" i="2"/>
  <c r="B60" i="2" s="1"/>
  <c r="C60" i="2"/>
  <c r="D60" i="2"/>
  <c r="F60" i="2"/>
  <c r="H60" i="2"/>
  <c r="J60" i="2"/>
  <c r="M60" i="2" s="1"/>
  <c r="K60" i="2"/>
  <c r="A61" i="2"/>
  <c r="B61" i="2" s="1"/>
  <c r="C61" i="2"/>
  <c r="D61" i="2"/>
  <c r="F61" i="2"/>
  <c r="H61" i="2"/>
  <c r="J61" i="2"/>
  <c r="K61" i="2"/>
  <c r="A62" i="2"/>
  <c r="B62" i="2" s="1"/>
  <c r="C62" i="2"/>
  <c r="D62" i="2"/>
  <c r="F62" i="2"/>
  <c r="H62" i="2"/>
  <c r="J62" i="2"/>
  <c r="Q62" i="2" s="1"/>
  <c r="K62" i="2"/>
  <c r="A63" i="2"/>
  <c r="B63" i="2" s="1"/>
  <c r="C63" i="2"/>
  <c r="D63" i="2"/>
  <c r="F63" i="2"/>
  <c r="H63" i="2"/>
  <c r="J63" i="2"/>
  <c r="K63" i="2"/>
  <c r="A64" i="2"/>
  <c r="B64" i="2" s="1"/>
  <c r="C64" i="2"/>
  <c r="D64" i="2"/>
  <c r="F64" i="2"/>
  <c r="H64" i="2"/>
  <c r="J64" i="2"/>
  <c r="M64" i="2" s="1"/>
  <c r="N64" i="2" s="1"/>
  <c r="BX64" i="2" s="1"/>
  <c r="BY64" i="2" s="1"/>
  <c r="K64" i="2"/>
  <c r="A65" i="2"/>
  <c r="B65" i="2" s="1"/>
  <c r="C65" i="2"/>
  <c r="D65" i="2"/>
  <c r="F65" i="2"/>
  <c r="H65" i="2"/>
  <c r="J65" i="2"/>
  <c r="M65" i="2" s="1"/>
  <c r="N65" i="2" s="1"/>
  <c r="BX65" i="2" s="1"/>
  <c r="BY65" i="2" s="1"/>
  <c r="K65" i="2"/>
  <c r="A66" i="2"/>
  <c r="B66" i="2" s="1"/>
  <c r="C66" i="2"/>
  <c r="D66" i="2"/>
  <c r="F66" i="2"/>
  <c r="H66" i="2"/>
  <c r="J66" i="2"/>
  <c r="M66" i="2" s="1"/>
  <c r="N66" i="2" s="1"/>
  <c r="BX66" i="2" s="1"/>
  <c r="BY66" i="2" s="1"/>
  <c r="K66" i="2"/>
  <c r="A67" i="2"/>
  <c r="B67" i="2" s="1"/>
  <c r="C67" i="2"/>
  <c r="D67" i="2"/>
  <c r="F67" i="2"/>
  <c r="H67" i="2"/>
  <c r="J67" i="2"/>
  <c r="Q67" i="2" s="1"/>
  <c r="K67" i="2"/>
  <c r="A68" i="2"/>
  <c r="B68" i="2" s="1"/>
  <c r="C68" i="2"/>
  <c r="D68" i="2"/>
  <c r="F68" i="2"/>
  <c r="H68" i="2"/>
  <c r="J68" i="2"/>
  <c r="K68" i="2"/>
  <c r="A69" i="2"/>
  <c r="B69" i="2" s="1"/>
  <c r="C69" i="2"/>
  <c r="D69" i="2"/>
  <c r="F69" i="2"/>
  <c r="H69" i="2"/>
  <c r="J69" i="2"/>
  <c r="R69" i="2" s="1"/>
  <c r="K69" i="2"/>
  <c r="A70" i="2"/>
  <c r="B70" i="2" s="1"/>
  <c r="C70" i="2"/>
  <c r="D70" i="2"/>
  <c r="F70" i="2"/>
  <c r="H70" i="2"/>
  <c r="J70" i="2"/>
  <c r="Q70" i="2" s="1"/>
  <c r="K70" i="2"/>
  <c r="A71" i="2"/>
  <c r="B71" i="2" s="1"/>
  <c r="C71" i="2"/>
  <c r="D71" i="2"/>
  <c r="F71" i="2"/>
  <c r="H71" i="2"/>
  <c r="J71" i="2"/>
  <c r="R71" i="2" s="1"/>
  <c r="K71" i="2"/>
  <c r="A72" i="2"/>
  <c r="B72" i="2" s="1"/>
  <c r="C72" i="2"/>
  <c r="D72" i="2"/>
  <c r="F72" i="2"/>
  <c r="H72" i="2"/>
  <c r="J72" i="2"/>
  <c r="M72" i="2" s="1"/>
  <c r="K72" i="2"/>
  <c r="A73" i="2"/>
  <c r="B73" i="2" s="1"/>
  <c r="C73" i="2"/>
  <c r="D73" i="2"/>
  <c r="F73" i="2"/>
  <c r="H73" i="2"/>
  <c r="J73" i="2"/>
  <c r="M73" i="2" s="1"/>
  <c r="N73" i="2" s="1"/>
  <c r="BX73" i="2" s="1"/>
  <c r="BY73" i="2" s="1"/>
  <c r="K73" i="2"/>
  <c r="A74" i="2"/>
  <c r="B74" i="2" s="1"/>
  <c r="C74" i="2"/>
  <c r="D74" i="2"/>
  <c r="F74" i="2"/>
  <c r="H74" i="2"/>
  <c r="J74" i="2"/>
  <c r="M74" i="2" s="1"/>
  <c r="N74" i="2" s="1"/>
  <c r="BX74" i="2" s="1"/>
  <c r="BY74" i="2" s="1"/>
  <c r="K74" i="2"/>
  <c r="A75" i="2"/>
  <c r="B75" i="2" s="1"/>
  <c r="C75" i="2"/>
  <c r="D75" i="2"/>
  <c r="F75" i="2"/>
  <c r="H75" i="2"/>
  <c r="J75" i="2"/>
  <c r="M75" i="2" s="1"/>
  <c r="K75" i="2"/>
  <c r="A76" i="2"/>
  <c r="B76" i="2" s="1"/>
  <c r="C76" i="2"/>
  <c r="D76" i="2"/>
  <c r="F76" i="2"/>
  <c r="H76" i="2"/>
  <c r="J76" i="2"/>
  <c r="K76" i="2"/>
  <c r="A77" i="2"/>
  <c r="B77" i="2" s="1"/>
  <c r="C77" i="2"/>
  <c r="D77" i="2"/>
  <c r="F77" i="2"/>
  <c r="H77" i="2"/>
  <c r="J77" i="2"/>
  <c r="M77" i="2" s="1"/>
  <c r="K77" i="2"/>
  <c r="A78" i="2"/>
  <c r="B78" i="2" s="1"/>
  <c r="C78" i="2"/>
  <c r="D78" i="2"/>
  <c r="F78" i="2"/>
  <c r="H78" i="2"/>
  <c r="J78" i="2"/>
  <c r="Q78" i="2" s="1"/>
  <c r="K78" i="2"/>
  <c r="A79" i="2"/>
  <c r="B79" i="2" s="1"/>
  <c r="C79" i="2"/>
  <c r="D79" i="2"/>
  <c r="F79" i="2"/>
  <c r="H79" i="2"/>
  <c r="J79" i="2"/>
  <c r="K79" i="2"/>
  <c r="A80" i="2"/>
  <c r="B80" i="2" s="1"/>
  <c r="C80" i="2"/>
  <c r="D80" i="2"/>
  <c r="F80" i="2"/>
  <c r="H80" i="2"/>
  <c r="J80" i="2"/>
  <c r="M80" i="2" s="1"/>
  <c r="K80" i="2"/>
  <c r="A81" i="2"/>
  <c r="B81" i="2" s="1"/>
  <c r="C81" i="2"/>
  <c r="D81" i="2"/>
  <c r="F81" i="2"/>
  <c r="H81" i="2"/>
  <c r="J81" i="2"/>
  <c r="R81" i="2" s="1"/>
  <c r="K81" i="2"/>
  <c r="A82" i="2"/>
  <c r="B82" i="2" s="1"/>
  <c r="C82" i="2"/>
  <c r="D82" i="2"/>
  <c r="F82" i="2"/>
  <c r="H82" i="2"/>
  <c r="J82" i="2"/>
  <c r="K82" i="2"/>
  <c r="A83" i="2"/>
  <c r="B83" i="2" s="1"/>
  <c r="C83" i="2"/>
  <c r="D83" i="2"/>
  <c r="F83" i="2"/>
  <c r="H83" i="2"/>
  <c r="J83" i="2"/>
  <c r="Q83" i="2" s="1"/>
  <c r="K83" i="2"/>
  <c r="A84" i="2"/>
  <c r="B84" i="2" s="1"/>
  <c r="C84" i="2"/>
  <c r="D84" i="2"/>
  <c r="F84" i="2"/>
  <c r="H84" i="2"/>
  <c r="J84" i="2"/>
  <c r="R84" i="2" s="1"/>
  <c r="K84" i="2"/>
  <c r="A85" i="2"/>
  <c r="B85" i="2" s="1"/>
  <c r="C85" i="2"/>
  <c r="D85" i="2"/>
  <c r="F85" i="2"/>
  <c r="H85" i="2"/>
  <c r="J85" i="2"/>
  <c r="R85" i="2" s="1"/>
  <c r="K85" i="2"/>
  <c r="A86" i="2"/>
  <c r="B86" i="2" s="1"/>
  <c r="C86" i="2"/>
  <c r="D86" i="2"/>
  <c r="F86" i="2"/>
  <c r="H86" i="2"/>
  <c r="J86" i="2"/>
  <c r="Q86" i="2" s="1"/>
  <c r="K86" i="2"/>
  <c r="A87" i="2"/>
  <c r="B87" i="2" s="1"/>
  <c r="C87" i="2"/>
  <c r="D87" i="2"/>
  <c r="F87" i="2"/>
  <c r="H87" i="2"/>
  <c r="J87" i="2"/>
  <c r="M87" i="2" s="1"/>
  <c r="K87" i="2"/>
  <c r="A88" i="2"/>
  <c r="B88" i="2" s="1"/>
  <c r="C88" i="2"/>
  <c r="D88" i="2"/>
  <c r="F88" i="2"/>
  <c r="H88" i="2"/>
  <c r="J88" i="2"/>
  <c r="K88" i="2"/>
  <c r="A89" i="2"/>
  <c r="B89" i="2" s="1"/>
  <c r="C89" i="2"/>
  <c r="D89" i="2"/>
  <c r="F89" i="2"/>
  <c r="H89" i="2"/>
  <c r="J89" i="2"/>
  <c r="M89" i="2" s="1"/>
  <c r="K89" i="2"/>
  <c r="A90" i="2"/>
  <c r="B90" i="2" s="1"/>
  <c r="C90" i="2"/>
  <c r="D90" i="2"/>
  <c r="F90" i="2"/>
  <c r="H90" i="2"/>
  <c r="J90" i="2"/>
  <c r="M90" i="2" s="1"/>
  <c r="K90" i="2"/>
  <c r="A91" i="2"/>
  <c r="B91" i="2" s="1"/>
  <c r="C91" i="2"/>
  <c r="D91" i="2"/>
  <c r="F91" i="2"/>
  <c r="H91" i="2"/>
  <c r="J91" i="2"/>
  <c r="M91" i="2" s="1"/>
  <c r="K91" i="2"/>
  <c r="A92" i="2"/>
  <c r="B92" i="2" s="1"/>
  <c r="C92" i="2"/>
  <c r="D92" i="2"/>
  <c r="F92" i="2"/>
  <c r="H92" i="2"/>
  <c r="J92" i="2"/>
  <c r="M92" i="2" s="1"/>
  <c r="K92" i="2"/>
  <c r="A93" i="2"/>
  <c r="B93" i="2" s="1"/>
  <c r="C93" i="2"/>
  <c r="D93" i="2"/>
  <c r="F93" i="2"/>
  <c r="H93" i="2"/>
  <c r="J93" i="2"/>
  <c r="Q93" i="2" s="1"/>
  <c r="K93" i="2"/>
  <c r="A94" i="2"/>
  <c r="B94" i="2" s="1"/>
  <c r="C94" i="2"/>
  <c r="D94" i="2"/>
  <c r="F94" i="2"/>
  <c r="H94" i="2"/>
  <c r="J94" i="2"/>
  <c r="R94" i="2" s="1"/>
  <c r="K94" i="2"/>
  <c r="A95" i="2"/>
  <c r="B95" i="2" s="1"/>
  <c r="C95" i="2"/>
  <c r="D95" i="2"/>
  <c r="F95" i="2"/>
  <c r="H95" i="2"/>
  <c r="J95" i="2"/>
  <c r="M95" i="2" s="1"/>
  <c r="K95" i="2"/>
  <c r="A96" i="2"/>
  <c r="B96" i="2" s="1"/>
  <c r="C96" i="2"/>
  <c r="D96" i="2"/>
  <c r="F96" i="2"/>
  <c r="H96" i="2"/>
  <c r="J96" i="2"/>
  <c r="K96" i="2"/>
  <c r="A97" i="2"/>
  <c r="B97" i="2" s="1"/>
  <c r="C97" i="2"/>
  <c r="D97" i="2"/>
  <c r="F97" i="2"/>
  <c r="H97" i="2"/>
  <c r="J97" i="2"/>
  <c r="M97" i="2" s="1"/>
  <c r="K97" i="2"/>
  <c r="A98" i="2"/>
  <c r="B98" i="2" s="1"/>
  <c r="C98" i="2"/>
  <c r="D98" i="2"/>
  <c r="F98" i="2"/>
  <c r="H98" i="2"/>
  <c r="J98" i="2"/>
  <c r="R98" i="2" s="1"/>
  <c r="K98" i="2"/>
  <c r="A99" i="2"/>
  <c r="B99" i="2" s="1"/>
  <c r="C99" i="2"/>
  <c r="D99" i="2"/>
  <c r="F99" i="2"/>
  <c r="H99" i="2"/>
  <c r="J99" i="2"/>
  <c r="R99" i="2" s="1"/>
  <c r="K99" i="2"/>
  <c r="A100" i="2"/>
  <c r="B100" i="2" s="1"/>
  <c r="C100" i="2"/>
  <c r="D100" i="2"/>
  <c r="F100" i="2"/>
  <c r="H100" i="2"/>
  <c r="J100" i="2"/>
  <c r="K100" i="2"/>
  <c r="A101" i="2"/>
  <c r="B101" i="2" s="1"/>
  <c r="C101" i="2"/>
  <c r="D101" i="2"/>
  <c r="F101" i="2"/>
  <c r="H101" i="2"/>
  <c r="J101" i="2"/>
  <c r="R101" i="2" s="1"/>
  <c r="K101" i="2"/>
  <c r="A102" i="2"/>
  <c r="B102" i="2" s="1"/>
  <c r="C102" i="2"/>
  <c r="D102" i="2"/>
  <c r="F102" i="2"/>
  <c r="H102" i="2"/>
  <c r="J102" i="2"/>
  <c r="K102" i="2"/>
  <c r="A103" i="2"/>
  <c r="B103" i="2" s="1"/>
  <c r="C103" i="2"/>
  <c r="D103" i="2"/>
  <c r="F103" i="2"/>
  <c r="H103" i="2"/>
  <c r="J103" i="2"/>
  <c r="Q103" i="2" s="1"/>
  <c r="K103" i="2"/>
  <c r="A104" i="2"/>
  <c r="B104" i="2" s="1"/>
  <c r="C104" i="2"/>
  <c r="D104" i="2"/>
  <c r="F104" i="2"/>
  <c r="H104" i="2"/>
  <c r="J104" i="2"/>
  <c r="Q104" i="2" s="1"/>
  <c r="K104" i="2"/>
  <c r="A105" i="2"/>
  <c r="B105" i="2" s="1"/>
  <c r="C105" i="2"/>
  <c r="D105" i="2"/>
  <c r="F105" i="2"/>
  <c r="H105" i="2"/>
  <c r="J105" i="2"/>
  <c r="K105" i="2"/>
  <c r="A106" i="2"/>
  <c r="B106" i="2" s="1"/>
  <c r="C106" i="2"/>
  <c r="D106" i="2"/>
  <c r="F106" i="2"/>
  <c r="H106" i="2"/>
  <c r="J106" i="2"/>
  <c r="Q106" i="2" s="1"/>
  <c r="K106" i="2"/>
  <c r="A107" i="2"/>
  <c r="B107" i="2" s="1"/>
  <c r="C107" i="2"/>
  <c r="D107" i="2"/>
  <c r="F107" i="2"/>
  <c r="H107" i="2"/>
  <c r="J107" i="2"/>
  <c r="M107" i="2" s="1"/>
  <c r="K107" i="2"/>
  <c r="A108" i="2"/>
  <c r="B108" i="2" s="1"/>
  <c r="C108" i="2"/>
  <c r="D108" i="2"/>
  <c r="F108" i="2"/>
  <c r="H108" i="2"/>
  <c r="J108" i="2"/>
  <c r="M108" i="2" s="1"/>
  <c r="K108" i="2"/>
  <c r="A109" i="2"/>
  <c r="B109" i="2" s="1"/>
  <c r="C109" i="2"/>
  <c r="D109" i="2"/>
  <c r="F109" i="2"/>
  <c r="H109" i="2"/>
  <c r="J109" i="2"/>
  <c r="Q109" i="2" s="1"/>
  <c r="K109" i="2"/>
  <c r="A110" i="2"/>
  <c r="B110" i="2" s="1"/>
  <c r="C110" i="2"/>
  <c r="D110" i="2"/>
  <c r="F110" i="2"/>
  <c r="H110" i="2"/>
  <c r="J110" i="2"/>
  <c r="K110" i="2"/>
  <c r="A111" i="2"/>
  <c r="B111" i="2" s="1"/>
  <c r="C111" i="2"/>
  <c r="D111" i="2"/>
  <c r="F111" i="2"/>
  <c r="H111" i="2"/>
  <c r="J111" i="2"/>
  <c r="K111" i="2"/>
  <c r="A112" i="2"/>
  <c r="B112" i="2" s="1"/>
  <c r="C112" i="2"/>
  <c r="D112" i="2"/>
  <c r="F112" i="2"/>
  <c r="H112" i="2"/>
  <c r="J112" i="2"/>
  <c r="M112" i="2" s="1"/>
  <c r="N112" i="2" s="1"/>
  <c r="BX112" i="2" s="1"/>
  <c r="BY112" i="2" s="1"/>
  <c r="K112" i="2"/>
  <c r="A113" i="2"/>
  <c r="B113" i="2" s="1"/>
  <c r="C113" i="2"/>
  <c r="D113" i="2"/>
  <c r="F113" i="2"/>
  <c r="H113" i="2"/>
  <c r="J113" i="2"/>
  <c r="K113" i="2"/>
  <c r="A114" i="2"/>
  <c r="B114" i="2" s="1"/>
  <c r="C114" i="2"/>
  <c r="D114" i="2"/>
  <c r="F114" i="2"/>
  <c r="H114" i="2"/>
  <c r="J114" i="2"/>
  <c r="M114" i="2" s="1"/>
  <c r="K114" i="2"/>
  <c r="A115" i="2"/>
  <c r="B115" i="2" s="1"/>
  <c r="C115" i="2"/>
  <c r="D115" i="2"/>
  <c r="F115" i="2"/>
  <c r="H115" i="2"/>
  <c r="J115" i="2"/>
  <c r="M115" i="2" s="1"/>
  <c r="K115" i="2"/>
  <c r="A116" i="2"/>
  <c r="B116" i="2" s="1"/>
  <c r="C116" i="2"/>
  <c r="D116" i="2"/>
  <c r="F116" i="2"/>
  <c r="H116" i="2"/>
  <c r="J116" i="2"/>
  <c r="Q116" i="2" s="1"/>
  <c r="K116" i="2"/>
  <c r="A117" i="2"/>
  <c r="B117" i="2" s="1"/>
  <c r="C117" i="2"/>
  <c r="D117" i="2"/>
  <c r="F117" i="2"/>
  <c r="H117" i="2"/>
  <c r="J117" i="2"/>
  <c r="K117" i="2"/>
  <c r="A118" i="2"/>
  <c r="B118" i="2" s="1"/>
  <c r="C118" i="2"/>
  <c r="D118" i="2"/>
  <c r="F118" i="2"/>
  <c r="H118" i="2"/>
  <c r="J118" i="2"/>
  <c r="K118" i="2"/>
  <c r="A119" i="2"/>
  <c r="B119" i="2" s="1"/>
  <c r="C119" i="2"/>
  <c r="D119" i="2"/>
  <c r="F119" i="2"/>
  <c r="H119" i="2"/>
  <c r="J119" i="2"/>
  <c r="Q119" i="2" s="1"/>
  <c r="K119" i="2"/>
  <c r="A120" i="2"/>
  <c r="B120" i="2" s="1"/>
  <c r="C120" i="2"/>
  <c r="D120" i="2"/>
  <c r="F120" i="2"/>
  <c r="H120" i="2"/>
  <c r="J120" i="2"/>
  <c r="K120" i="2"/>
  <c r="A121" i="2"/>
  <c r="B121" i="2" s="1"/>
  <c r="C121" i="2"/>
  <c r="D121" i="2"/>
  <c r="F121" i="2"/>
  <c r="H121" i="2"/>
  <c r="J121" i="2"/>
  <c r="Q121" i="2" s="1"/>
  <c r="K121" i="2"/>
  <c r="A122" i="2"/>
  <c r="B122" i="2" s="1"/>
  <c r="C122" i="2"/>
  <c r="D122" i="2"/>
  <c r="F122" i="2"/>
  <c r="H122" i="2"/>
  <c r="J122" i="2"/>
  <c r="K122" i="2"/>
  <c r="A123" i="2"/>
  <c r="B123" i="2" s="1"/>
  <c r="C123" i="2"/>
  <c r="D123" i="2"/>
  <c r="F123" i="2"/>
  <c r="H123" i="2"/>
  <c r="J123" i="2"/>
  <c r="K123" i="2"/>
  <c r="A124" i="2"/>
  <c r="B124" i="2" s="1"/>
  <c r="C124" i="2"/>
  <c r="D124" i="2"/>
  <c r="F124" i="2"/>
  <c r="H124" i="2"/>
  <c r="J124" i="2"/>
  <c r="Q124" i="2" s="1"/>
  <c r="K124" i="2"/>
  <c r="A125" i="2"/>
  <c r="B125" i="2" s="1"/>
  <c r="C125" i="2"/>
  <c r="D125" i="2"/>
  <c r="F125" i="2"/>
  <c r="H125" i="2"/>
  <c r="J125" i="2"/>
  <c r="K125" i="2"/>
  <c r="A126" i="2"/>
  <c r="B126" i="2" s="1"/>
  <c r="C126" i="2"/>
  <c r="D126" i="2"/>
  <c r="F126" i="2"/>
  <c r="H126" i="2"/>
  <c r="J126" i="2"/>
  <c r="Q126" i="2" s="1"/>
  <c r="K126" i="2"/>
  <c r="A127" i="2"/>
  <c r="B127" i="2" s="1"/>
  <c r="C127" i="2"/>
  <c r="D127" i="2"/>
  <c r="F127" i="2"/>
  <c r="H127" i="2"/>
  <c r="J127" i="2"/>
  <c r="Q127" i="2" s="1"/>
  <c r="K127" i="2"/>
  <c r="A128" i="2"/>
  <c r="B128" i="2" s="1"/>
  <c r="C128" i="2"/>
  <c r="D128" i="2"/>
  <c r="F128" i="2"/>
  <c r="H128" i="2"/>
  <c r="J128" i="2"/>
  <c r="K128" i="2"/>
  <c r="A129" i="2"/>
  <c r="B129" i="2" s="1"/>
  <c r="C129" i="2"/>
  <c r="D129" i="2"/>
  <c r="F129" i="2"/>
  <c r="H129" i="2"/>
  <c r="J129" i="2"/>
  <c r="K129" i="2"/>
  <c r="A130" i="2"/>
  <c r="B130" i="2" s="1"/>
  <c r="C130" i="2"/>
  <c r="D130" i="2"/>
  <c r="F130" i="2"/>
  <c r="H130" i="2"/>
  <c r="J130" i="2"/>
  <c r="K130" i="2"/>
  <c r="A131" i="2"/>
  <c r="B131" i="2" s="1"/>
  <c r="C131" i="2"/>
  <c r="D131" i="2"/>
  <c r="F131" i="2"/>
  <c r="H131" i="2"/>
  <c r="J131" i="2"/>
  <c r="Q131" i="2" s="1"/>
  <c r="K131" i="2"/>
  <c r="A132" i="2"/>
  <c r="B132" i="2" s="1"/>
  <c r="C132" i="2"/>
  <c r="D132" i="2"/>
  <c r="F132" i="2"/>
  <c r="H132" i="2"/>
  <c r="J132" i="2"/>
  <c r="K132" i="2"/>
  <c r="A133" i="2"/>
  <c r="B133" i="2" s="1"/>
  <c r="C133" i="2"/>
  <c r="D133" i="2"/>
  <c r="F133" i="2"/>
  <c r="H133" i="2"/>
  <c r="J133" i="2"/>
  <c r="M133" i="2" s="1"/>
  <c r="K133" i="2"/>
  <c r="A134" i="2"/>
  <c r="B134" i="2" s="1"/>
  <c r="C134" i="2"/>
  <c r="D134" i="2"/>
  <c r="F134" i="2"/>
  <c r="H134" i="2"/>
  <c r="J134" i="2"/>
  <c r="K134" i="2"/>
  <c r="A135" i="2"/>
  <c r="B135" i="2" s="1"/>
  <c r="C135" i="2"/>
  <c r="D135" i="2"/>
  <c r="F135" i="2"/>
  <c r="H135" i="2"/>
  <c r="J135" i="2"/>
  <c r="K135" i="2"/>
  <c r="A136" i="2"/>
  <c r="B136" i="2" s="1"/>
  <c r="C136" i="2"/>
  <c r="D136" i="2"/>
  <c r="F136" i="2"/>
  <c r="H136" i="2"/>
  <c r="J136" i="2"/>
  <c r="M136" i="2" s="1"/>
  <c r="N136" i="2" s="1"/>
  <c r="BX136" i="2" s="1"/>
  <c r="BY136" i="2" s="1"/>
  <c r="K136" i="2"/>
  <c r="A137" i="2"/>
  <c r="B137" i="2" s="1"/>
  <c r="C137" i="2"/>
  <c r="D137" i="2"/>
  <c r="F137" i="2"/>
  <c r="H137" i="2"/>
  <c r="J137" i="2"/>
  <c r="K137" i="2"/>
  <c r="A138" i="2"/>
  <c r="B138" i="2" s="1"/>
  <c r="C138" i="2"/>
  <c r="D138" i="2"/>
  <c r="F138" i="2"/>
  <c r="H138" i="2"/>
  <c r="J138" i="2"/>
  <c r="M138" i="2" s="1"/>
  <c r="N138" i="2" s="1"/>
  <c r="BX138" i="2" s="1"/>
  <c r="BY138" i="2" s="1"/>
  <c r="K138" i="2"/>
  <c r="A139" i="2"/>
  <c r="B139" i="2" s="1"/>
  <c r="C139" i="2"/>
  <c r="D139" i="2"/>
  <c r="F139" i="2"/>
  <c r="H139" i="2"/>
  <c r="J139" i="2"/>
  <c r="R139" i="2" s="1"/>
  <c r="K139" i="2"/>
  <c r="A140" i="2"/>
  <c r="B140" i="2" s="1"/>
  <c r="C140" i="2"/>
  <c r="D140" i="2"/>
  <c r="F140" i="2"/>
  <c r="H140" i="2"/>
  <c r="J140" i="2"/>
  <c r="M140" i="2" s="1"/>
  <c r="K140" i="2"/>
  <c r="A141" i="2"/>
  <c r="B141" i="2" s="1"/>
  <c r="C141" i="2"/>
  <c r="D141" i="2"/>
  <c r="F141" i="2"/>
  <c r="H141" i="2"/>
  <c r="J141" i="2"/>
  <c r="K141" i="2"/>
  <c r="A142" i="2"/>
  <c r="B142" i="2" s="1"/>
  <c r="C142" i="2"/>
  <c r="D142" i="2"/>
  <c r="F142" i="2"/>
  <c r="H142" i="2"/>
  <c r="J142" i="2"/>
  <c r="K142" i="2"/>
  <c r="A143" i="2"/>
  <c r="B143" i="2" s="1"/>
  <c r="C143" i="2"/>
  <c r="D143" i="2"/>
  <c r="F143" i="2"/>
  <c r="H143" i="2"/>
  <c r="J143" i="2"/>
  <c r="Q143" i="2" s="1"/>
  <c r="K143" i="2"/>
  <c r="A144" i="2"/>
  <c r="B144" i="2" s="1"/>
  <c r="C144" i="2"/>
  <c r="D144" i="2"/>
  <c r="F144" i="2"/>
  <c r="H144" i="2"/>
  <c r="J144" i="2"/>
  <c r="R144" i="2" s="1"/>
  <c r="K144" i="2"/>
  <c r="A145" i="2"/>
  <c r="B145" i="2" s="1"/>
  <c r="C145" i="2"/>
  <c r="D145" i="2"/>
  <c r="F145" i="2"/>
  <c r="H145" i="2"/>
  <c r="J145" i="2"/>
  <c r="M145" i="2" s="1"/>
  <c r="N145" i="2" s="1"/>
  <c r="BX145" i="2" s="1"/>
  <c r="BY145" i="2" s="1"/>
  <c r="K145" i="2"/>
  <c r="A146" i="2"/>
  <c r="B146" i="2" s="1"/>
  <c r="C146" i="2"/>
  <c r="D146" i="2"/>
  <c r="F146" i="2"/>
  <c r="H146" i="2"/>
  <c r="J146" i="2"/>
  <c r="K146" i="2"/>
  <c r="A147" i="2"/>
  <c r="B147" i="2" s="1"/>
  <c r="C147" i="2"/>
  <c r="D147" i="2"/>
  <c r="F147" i="2"/>
  <c r="H147" i="2"/>
  <c r="J147" i="2"/>
  <c r="Q147" i="2" s="1"/>
  <c r="K147" i="2"/>
  <c r="A148" i="2"/>
  <c r="B148" i="2" s="1"/>
  <c r="C148" i="2"/>
  <c r="D148" i="2"/>
  <c r="F148" i="2"/>
  <c r="H148" i="2"/>
  <c r="J148" i="2"/>
  <c r="M148" i="2" s="1"/>
  <c r="N148" i="2" s="1"/>
  <c r="BX148" i="2" s="1"/>
  <c r="BY148" i="2" s="1"/>
  <c r="K148" i="2"/>
  <c r="A149" i="2"/>
  <c r="B149" i="2" s="1"/>
  <c r="C149" i="2"/>
  <c r="D149" i="2"/>
  <c r="F149" i="2"/>
  <c r="H149" i="2"/>
  <c r="J149" i="2"/>
  <c r="K149" i="2"/>
  <c r="A150" i="2"/>
  <c r="B150" i="2" s="1"/>
  <c r="C150" i="2"/>
  <c r="D150" i="2"/>
  <c r="F150" i="2"/>
  <c r="H150" i="2"/>
  <c r="J150" i="2"/>
  <c r="Q150" i="2" s="1"/>
  <c r="K150" i="2"/>
  <c r="A151" i="2"/>
  <c r="B151" i="2" s="1"/>
  <c r="C151" i="2"/>
  <c r="D151" i="2"/>
  <c r="F151" i="2"/>
  <c r="H151" i="2"/>
  <c r="J151" i="2"/>
  <c r="Q151" i="2" s="1"/>
  <c r="K151" i="2"/>
  <c r="A152" i="2"/>
  <c r="B152" i="2" s="1"/>
  <c r="C152" i="2"/>
  <c r="D152" i="2"/>
  <c r="F152" i="2"/>
  <c r="H152" i="2"/>
  <c r="J152" i="2"/>
  <c r="K152" i="2"/>
  <c r="A153" i="2"/>
  <c r="B153" i="2" s="1"/>
  <c r="C153" i="2"/>
  <c r="D153" i="2"/>
  <c r="F153" i="2"/>
  <c r="H153" i="2"/>
  <c r="J153" i="2"/>
  <c r="M153" i="2" s="1"/>
  <c r="K153" i="2"/>
  <c r="A154" i="2"/>
  <c r="B154" i="2" s="1"/>
  <c r="C154" i="2"/>
  <c r="D154" i="2"/>
  <c r="F154" i="2"/>
  <c r="H154" i="2"/>
  <c r="J154" i="2"/>
  <c r="K154" i="2"/>
  <c r="A155" i="2"/>
  <c r="B155" i="2" s="1"/>
  <c r="C155" i="2"/>
  <c r="D155" i="2"/>
  <c r="F155" i="2"/>
  <c r="H155" i="2"/>
  <c r="J155" i="2"/>
  <c r="K155" i="2"/>
  <c r="A156" i="2"/>
  <c r="B156" i="2" s="1"/>
  <c r="C156" i="2"/>
  <c r="D156" i="2"/>
  <c r="F156" i="2"/>
  <c r="H156" i="2"/>
  <c r="J156" i="2"/>
  <c r="R156" i="2" s="1"/>
  <c r="K156" i="2"/>
  <c r="A157" i="2"/>
  <c r="B157" i="2" s="1"/>
  <c r="C157" i="2"/>
  <c r="D157" i="2"/>
  <c r="F157" i="2"/>
  <c r="H157" i="2"/>
  <c r="J157" i="2"/>
  <c r="Q157" i="2" s="1"/>
  <c r="K157" i="2"/>
  <c r="A158" i="2"/>
  <c r="B158" i="2" s="1"/>
  <c r="C158" i="2"/>
  <c r="D158" i="2"/>
  <c r="F158" i="2"/>
  <c r="H158" i="2"/>
  <c r="J158" i="2"/>
  <c r="M158" i="2" s="1"/>
  <c r="K158" i="2"/>
  <c r="A159" i="2"/>
  <c r="B159" i="2" s="1"/>
  <c r="C159" i="2"/>
  <c r="D159" i="2"/>
  <c r="F159" i="2"/>
  <c r="H159" i="2"/>
  <c r="J159" i="2"/>
  <c r="K159" i="2"/>
  <c r="A160" i="2"/>
  <c r="B160" i="2" s="1"/>
  <c r="C160" i="2"/>
  <c r="D160" i="2"/>
  <c r="F160" i="2"/>
  <c r="H160" i="2"/>
  <c r="J160" i="2"/>
  <c r="Q160" i="2" s="1"/>
  <c r="K160" i="2"/>
  <c r="A161" i="2"/>
  <c r="B161" i="2" s="1"/>
  <c r="C161" i="2"/>
  <c r="D161" i="2"/>
  <c r="F161" i="2"/>
  <c r="H161" i="2"/>
  <c r="J161" i="2"/>
  <c r="R161" i="2" s="1"/>
  <c r="K161" i="2"/>
  <c r="A162" i="2"/>
  <c r="B162" i="2" s="1"/>
  <c r="C162" i="2"/>
  <c r="D162" i="2"/>
  <c r="F162" i="2"/>
  <c r="H162" i="2"/>
  <c r="J162" i="2"/>
  <c r="Q162" i="2" s="1"/>
  <c r="K162" i="2"/>
  <c r="A163" i="2"/>
  <c r="B163" i="2" s="1"/>
  <c r="C163" i="2"/>
  <c r="D163" i="2"/>
  <c r="F163" i="2"/>
  <c r="H163" i="2"/>
  <c r="J163" i="2"/>
  <c r="K163" i="2"/>
  <c r="A164" i="2"/>
  <c r="B164" i="2" s="1"/>
  <c r="C164" i="2"/>
  <c r="D164" i="2"/>
  <c r="F164" i="2"/>
  <c r="H164" i="2"/>
  <c r="J164" i="2"/>
  <c r="K164" i="2"/>
  <c r="A165" i="2"/>
  <c r="B165" i="2" s="1"/>
  <c r="C165" i="2"/>
  <c r="D165" i="2"/>
  <c r="F165" i="2"/>
  <c r="H165" i="2"/>
  <c r="J165" i="2"/>
  <c r="Q165" i="2" s="1"/>
  <c r="K165" i="2"/>
  <c r="A166" i="2"/>
  <c r="B166" i="2" s="1"/>
  <c r="C166" i="2"/>
  <c r="D166" i="2"/>
  <c r="F166" i="2"/>
  <c r="H166" i="2"/>
  <c r="J166" i="2"/>
  <c r="M166" i="2" s="1"/>
  <c r="K166" i="2"/>
  <c r="A167" i="2"/>
  <c r="B167" i="2" s="1"/>
  <c r="C167" i="2"/>
  <c r="D167" i="2"/>
  <c r="F167" i="2"/>
  <c r="H167" i="2"/>
  <c r="J167" i="2"/>
  <c r="M167" i="2" s="1"/>
  <c r="K167" i="2"/>
  <c r="A168" i="2"/>
  <c r="B168" i="2" s="1"/>
  <c r="C168" i="2"/>
  <c r="D168" i="2"/>
  <c r="F168" i="2"/>
  <c r="H168" i="2"/>
  <c r="J168" i="2"/>
  <c r="K168" i="2"/>
  <c r="A169" i="2"/>
  <c r="B169" i="2" s="1"/>
  <c r="C169" i="2"/>
  <c r="D169" i="2"/>
  <c r="F169" i="2"/>
  <c r="H169" i="2"/>
  <c r="J169" i="2"/>
  <c r="R169" i="2" s="1"/>
  <c r="K169" i="2"/>
  <c r="A170" i="2"/>
  <c r="B170" i="2" s="1"/>
  <c r="C170" i="2"/>
  <c r="D170" i="2"/>
  <c r="F170" i="2"/>
  <c r="H170" i="2"/>
  <c r="J170" i="2"/>
  <c r="Q170" i="2" s="1"/>
  <c r="K170" i="2"/>
  <c r="A171" i="2"/>
  <c r="B171" i="2" s="1"/>
  <c r="C171" i="2"/>
  <c r="D171" i="2"/>
  <c r="F171" i="2"/>
  <c r="H171" i="2"/>
  <c r="J171" i="2"/>
  <c r="K171" i="2"/>
  <c r="A172" i="2"/>
  <c r="B172" i="2" s="1"/>
  <c r="C172" i="2"/>
  <c r="D172" i="2"/>
  <c r="F172" i="2"/>
  <c r="H172" i="2"/>
  <c r="J172" i="2"/>
  <c r="M172" i="2" s="1"/>
  <c r="K172" i="2"/>
  <c r="A173" i="2"/>
  <c r="B173" i="2" s="1"/>
  <c r="C173" i="2"/>
  <c r="D173" i="2"/>
  <c r="F173" i="2"/>
  <c r="H173" i="2"/>
  <c r="J173" i="2"/>
  <c r="Q173" i="2" s="1"/>
  <c r="K173" i="2"/>
  <c r="A174" i="2"/>
  <c r="B174" i="2" s="1"/>
  <c r="C174" i="2"/>
  <c r="D174" i="2"/>
  <c r="F174" i="2"/>
  <c r="H174" i="2"/>
  <c r="J174" i="2"/>
  <c r="M174" i="2" s="1"/>
  <c r="K174" i="2"/>
  <c r="A175" i="2"/>
  <c r="B175" i="2" s="1"/>
  <c r="C175" i="2"/>
  <c r="D175" i="2"/>
  <c r="F175" i="2"/>
  <c r="H175" i="2"/>
  <c r="J175" i="2"/>
  <c r="K175" i="2"/>
  <c r="A176" i="2"/>
  <c r="B176" i="2" s="1"/>
  <c r="C176" i="2"/>
  <c r="D176" i="2"/>
  <c r="F176" i="2"/>
  <c r="H176" i="2"/>
  <c r="J176" i="2"/>
  <c r="M176" i="2" s="1"/>
  <c r="K176" i="2"/>
  <c r="A177" i="2"/>
  <c r="B177" i="2" s="1"/>
  <c r="C177" i="2"/>
  <c r="D177" i="2"/>
  <c r="F177" i="2"/>
  <c r="H177" i="2"/>
  <c r="J177" i="2"/>
  <c r="R177" i="2" s="1"/>
  <c r="K177" i="2"/>
  <c r="A178" i="2"/>
  <c r="B178" i="2" s="1"/>
  <c r="C178" i="2"/>
  <c r="D178" i="2"/>
  <c r="F178" i="2"/>
  <c r="H178" i="2"/>
  <c r="J178" i="2"/>
  <c r="K178" i="2"/>
  <c r="A179" i="2"/>
  <c r="B179" i="2" s="1"/>
  <c r="C179" i="2"/>
  <c r="D179" i="2"/>
  <c r="F179" i="2"/>
  <c r="H179" i="2"/>
  <c r="J179" i="2"/>
  <c r="Q179" i="2" s="1"/>
  <c r="K179" i="2"/>
  <c r="A180" i="2"/>
  <c r="B180" i="2" s="1"/>
  <c r="C180" i="2"/>
  <c r="D180" i="2"/>
  <c r="F180" i="2"/>
  <c r="H180" i="2"/>
  <c r="J180" i="2"/>
  <c r="M180" i="2" s="1"/>
  <c r="N180" i="2" s="1"/>
  <c r="BX180" i="2" s="1"/>
  <c r="BY180" i="2" s="1"/>
  <c r="K180" i="2"/>
  <c r="A181" i="2"/>
  <c r="B181" i="2" s="1"/>
  <c r="C181" i="2"/>
  <c r="D181" i="2"/>
  <c r="F181" i="2"/>
  <c r="H181" i="2"/>
  <c r="J181" i="2"/>
  <c r="Q181" i="2" s="1"/>
  <c r="K181" i="2"/>
  <c r="A182" i="2"/>
  <c r="B182" i="2" s="1"/>
  <c r="C182" i="2"/>
  <c r="D182" i="2"/>
  <c r="F182" i="2"/>
  <c r="H182" i="2"/>
  <c r="J182" i="2"/>
  <c r="M182" i="2" s="1"/>
  <c r="N182" i="2" s="1"/>
  <c r="BX182" i="2" s="1"/>
  <c r="BY182" i="2" s="1"/>
  <c r="K182" i="2"/>
  <c r="A183" i="2"/>
  <c r="B183" i="2" s="1"/>
  <c r="C183" i="2"/>
  <c r="D183" i="2"/>
  <c r="F183" i="2"/>
  <c r="H183" i="2"/>
  <c r="J183" i="2"/>
  <c r="R183" i="2" s="1"/>
  <c r="K183" i="2"/>
  <c r="A184" i="2"/>
  <c r="B184" i="2" s="1"/>
  <c r="C184" i="2"/>
  <c r="D184" i="2"/>
  <c r="F184" i="2"/>
  <c r="H184" i="2"/>
  <c r="J184" i="2"/>
  <c r="K184" i="2"/>
  <c r="A185" i="2"/>
  <c r="B185" i="2" s="1"/>
  <c r="AF185" i="2" s="1"/>
  <c r="C185" i="2"/>
  <c r="D185" i="2"/>
  <c r="F185" i="2"/>
  <c r="H185" i="2"/>
  <c r="J185" i="2"/>
  <c r="K185" i="2"/>
  <c r="A186" i="2"/>
  <c r="B186" i="2" s="1"/>
  <c r="C186" i="2"/>
  <c r="D186" i="2"/>
  <c r="F186" i="2"/>
  <c r="H186" i="2"/>
  <c r="J186" i="2"/>
  <c r="M186" i="2" s="1"/>
  <c r="N186" i="2" s="1"/>
  <c r="BX186" i="2" s="1"/>
  <c r="BY186" i="2" s="1"/>
  <c r="K186" i="2"/>
  <c r="A187" i="2"/>
  <c r="B187" i="2" s="1"/>
  <c r="C187" i="2"/>
  <c r="D187" i="2"/>
  <c r="F187" i="2"/>
  <c r="H187" i="2"/>
  <c r="J187" i="2"/>
  <c r="M187" i="2" s="1"/>
  <c r="N187" i="2" s="1"/>
  <c r="BX187" i="2" s="1"/>
  <c r="BY187" i="2" s="1"/>
  <c r="K187" i="2"/>
  <c r="A188" i="2"/>
  <c r="B188" i="2" s="1"/>
  <c r="C188" i="2"/>
  <c r="D188" i="2"/>
  <c r="F188" i="2"/>
  <c r="H188" i="2"/>
  <c r="J188" i="2"/>
  <c r="M188" i="2" s="1"/>
  <c r="N188" i="2" s="1"/>
  <c r="BX188" i="2" s="1"/>
  <c r="BY188" i="2" s="1"/>
  <c r="K188" i="2"/>
  <c r="A189" i="2"/>
  <c r="B189" i="2" s="1"/>
  <c r="C189" i="2"/>
  <c r="D189" i="2"/>
  <c r="F189" i="2"/>
  <c r="H189" i="2"/>
  <c r="J189" i="2"/>
  <c r="M189" i="2" s="1"/>
  <c r="N189" i="2" s="1"/>
  <c r="BX189" i="2" s="1"/>
  <c r="BY189" i="2" s="1"/>
  <c r="K189" i="2"/>
  <c r="A190" i="2"/>
  <c r="B190" i="2" s="1"/>
  <c r="C190" i="2"/>
  <c r="D190" i="2"/>
  <c r="F190" i="2"/>
  <c r="H190" i="2"/>
  <c r="J190" i="2"/>
  <c r="M190" i="2" s="1"/>
  <c r="N190" i="2" s="1"/>
  <c r="BX190" i="2" s="1"/>
  <c r="BY190" i="2" s="1"/>
  <c r="K190" i="2"/>
  <c r="A191" i="2"/>
  <c r="B191" i="2" s="1"/>
  <c r="C191" i="2"/>
  <c r="D191" i="2"/>
  <c r="F191" i="2"/>
  <c r="H191" i="2"/>
  <c r="J191" i="2"/>
  <c r="Q191" i="2" s="1"/>
  <c r="K191" i="2"/>
  <c r="A192" i="2"/>
  <c r="B192" i="2" s="1"/>
  <c r="C192" i="2"/>
  <c r="D192" i="2"/>
  <c r="F192" i="2"/>
  <c r="H192" i="2"/>
  <c r="J192" i="2"/>
  <c r="K192" i="2"/>
  <c r="A193" i="2"/>
  <c r="B193" i="2" s="1"/>
  <c r="C193" i="2"/>
  <c r="D193" i="2"/>
  <c r="F193" i="2"/>
  <c r="H193" i="2"/>
  <c r="J193" i="2"/>
  <c r="Q193" i="2" s="1"/>
  <c r="K193" i="2"/>
  <c r="A194" i="2"/>
  <c r="B194" i="2" s="1"/>
  <c r="C194" i="2"/>
  <c r="D194" i="2"/>
  <c r="F194" i="2"/>
  <c r="H194" i="2"/>
  <c r="J194" i="2"/>
  <c r="K194" i="2"/>
  <c r="A195" i="2"/>
  <c r="B195" i="2" s="1"/>
  <c r="C195" i="2"/>
  <c r="D195" i="2"/>
  <c r="F195" i="2"/>
  <c r="H195" i="2"/>
  <c r="J195" i="2"/>
  <c r="K195" i="2"/>
  <c r="A196" i="2"/>
  <c r="B196" i="2" s="1"/>
  <c r="C196" i="2"/>
  <c r="D196" i="2"/>
  <c r="F196" i="2"/>
  <c r="H196" i="2"/>
  <c r="J196" i="2"/>
  <c r="K196" i="2"/>
  <c r="A197" i="2"/>
  <c r="B197" i="2" s="1"/>
  <c r="C197" i="2"/>
  <c r="D197" i="2"/>
  <c r="F197" i="2"/>
  <c r="H197" i="2"/>
  <c r="J197" i="2"/>
  <c r="M197" i="2" s="1"/>
  <c r="K197" i="2"/>
  <c r="A198" i="2"/>
  <c r="B198" i="2" s="1"/>
  <c r="C198" i="2"/>
  <c r="D198" i="2"/>
  <c r="F198" i="2"/>
  <c r="H198" i="2"/>
  <c r="J198" i="2"/>
  <c r="M198" i="2" s="1"/>
  <c r="N198" i="2" s="1"/>
  <c r="BX198" i="2" s="1"/>
  <c r="BY198" i="2" s="1"/>
  <c r="K198" i="2"/>
  <c r="A199" i="2"/>
  <c r="B199" i="2" s="1"/>
  <c r="C199" i="2"/>
  <c r="D199" i="2"/>
  <c r="F199" i="2"/>
  <c r="H199" i="2"/>
  <c r="J199" i="2"/>
  <c r="K199" i="2"/>
  <c r="A200" i="2"/>
  <c r="B200" i="2" s="1"/>
  <c r="C200" i="2"/>
  <c r="D200" i="2"/>
  <c r="F200" i="2"/>
  <c r="H200" i="2"/>
  <c r="J200" i="2"/>
  <c r="M200" i="2" s="1"/>
  <c r="K200" i="2"/>
  <c r="A201" i="2"/>
  <c r="B201" i="2" s="1"/>
  <c r="AF201" i="2" s="1"/>
  <c r="C201" i="2"/>
  <c r="D201" i="2"/>
  <c r="F201" i="2"/>
  <c r="H201" i="2"/>
  <c r="J201" i="2"/>
  <c r="K201" i="2"/>
  <c r="A202" i="2"/>
  <c r="B202" i="2" s="1"/>
  <c r="C202" i="2"/>
  <c r="D202" i="2"/>
  <c r="F202" i="2"/>
  <c r="H202" i="2"/>
  <c r="J202" i="2"/>
  <c r="K202" i="2"/>
  <c r="A203" i="2"/>
  <c r="B203" i="2" s="1"/>
  <c r="C203" i="2"/>
  <c r="D203" i="2"/>
  <c r="F203" i="2"/>
  <c r="H203" i="2"/>
  <c r="J203" i="2"/>
  <c r="M203" i="2" s="1"/>
  <c r="N203" i="2" s="1"/>
  <c r="BX203" i="2" s="1"/>
  <c r="BY203" i="2" s="1"/>
  <c r="K203" i="2"/>
  <c r="A204" i="2"/>
  <c r="B204" i="2" s="1"/>
  <c r="C204" i="2"/>
  <c r="D204" i="2"/>
  <c r="F204" i="2"/>
  <c r="H204" i="2"/>
  <c r="J204" i="2"/>
  <c r="R204" i="2" s="1"/>
  <c r="K204" i="2"/>
  <c r="A205" i="2"/>
  <c r="B205" i="2" s="1"/>
  <c r="C205" i="2"/>
  <c r="D205" i="2"/>
  <c r="F205" i="2"/>
  <c r="H205" i="2"/>
  <c r="J205" i="2"/>
  <c r="R205" i="2" s="1"/>
  <c r="K205" i="2"/>
  <c r="A206" i="2"/>
  <c r="B206" i="2" s="1"/>
  <c r="C206" i="2"/>
  <c r="D206" i="2"/>
  <c r="F206" i="2"/>
  <c r="H206" i="2"/>
  <c r="J206" i="2"/>
  <c r="R206" i="2" s="1"/>
  <c r="K206" i="2"/>
  <c r="A207" i="2"/>
  <c r="B207" i="2" s="1"/>
  <c r="C207" i="2"/>
  <c r="D207" i="2"/>
  <c r="F207" i="2"/>
  <c r="H207" i="2"/>
  <c r="J207" i="2"/>
  <c r="Q207" i="2" s="1"/>
  <c r="K207" i="2"/>
  <c r="A208" i="2"/>
  <c r="B208" i="2" s="1"/>
  <c r="C208" i="2"/>
  <c r="D208" i="2"/>
  <c r="F208" i="2"/>
  <c r="H208" i="2"/>
  <c r="J208" i="2"/>
  <c r="R208" i="2" s="1"/>
  <c r="K208" i="2"/>
  <c r="A209" i="2"/>
  <c r="B209" i="2" s="1"/>
  <c r="C209" i="2"/>
  <c r="D209" i="2"/>
  <c r="F209" i="2"/>
  <c r="H209" i="2"/>
  <c r="J209" i="2"/>
  <c r="Q209" i="2" s="1"/>
  <c r="K209" i="2"/>
  <c r="A210" i="2"/>
  <c r="B210" i="2" s="1"/>
  <c r="C210" i="2"/>
  <c r="D210" i="2"/>
  <c r="F210" i="2"/>
  <c r="H210" i="2"/>
  <c r="J210" i="2"/>
  <c r="M210" i="2" s="1"/>
  <c r="N210" i="2" s="1"/>
  <c r="BX210" i="2" s="1"/>
  <c r="BY210" i="2" s="1"/>
  <c r="K210" i="2"/>
  <c r="A211" i="2"/>
  <c r="B211" i="2" s="1"/>
  <c r="C211" i="2"/>
  <c r="D211" i="2"/>
  <c r="F211" i="2"/>
  <c r="H211" i="2"/>
  <c r="J211" i="2"/>
  <c r="R211" i="2" s="1"/>
  <c r="K211" i="2"/>
  <c r="A212" i="2"/>
  <c r="B212" i="2" s="1"/>
  <c r="C212" i="2"/>
  <c r="D212" i="2"/>
  <c r="F212" i="2"/>
  <c r="H212" i="2"/>
  <c r="J212" i="2"/>
  <c r="M212" i="2" s="1"/>
  <c r="K212" i="2"/>
  <c r="A213" i="2"/>
  <c r="B213" i="2" s="1"/>
  <c r="C213" i="2"/>
  <c r="D213" i="2"/>
  <c r="F213" i="2"/>
  <c r="H213" i="2"/>
  <c r="J213" i="2"/>
  <c r="R213" i="2" s="1"/>
  <c r="K213" i="2"/>
  <c r="A214" i="2"/>
  <c r="B214" i="2" s="1"/>
  <c r="C214" i="2"/>
  <c r="D214" i="2"/>
  <c r="F214" i="2"/>
  <c r="H214" i="2"/>
  <c r="J214" i="2"/>
  <c r="K214" i="2"/>
  <c r="A215" i="2"/>
  <c r="B215" i="2" s="1"/>
  <c r="C215" i="2"/>
  <c r="D215" i="2"/>
  <c r="F215" i="2"/>
  <c r="H215" i="2"/>
  <c r="J215" i="2"/>
  <c r="K215" i="2"/>
  <c r="A216" i="2"/>
  <c r="B216" i="2" s="1"/>
  <c r="C216" i="2"/>
  <c r="D216" i="2"/>
  <c r="F216" i="2"/>
  <c r="H216" i="2"/>
  <c r="J216" i="2"/>
  <c r="Q216" i="2" s="1"/>
  <c r="K216" i="2"/>
  <c r="A217" i="2"/>
  <c r="B217" i="2" s="1"/>
  <c r="AF217" i="2" s="1"/>
  <c r="C217" i="2"/>
  <c r="D217" i="2"/>
  <c r="F217" i="2"/>
  <c r="H217" i="2"/>
  <c r="J217" i="2"/>
  <c r="Q217" i="2" s="1"/>
  <c r="K217" i="2"/>
  <c r="A218" i="2"/>
  <c r="B218" i="2" s="1"/>
  <c r="C218" i="2"/>
  <c r="D218" i="2"/>
  <c r="F218" i="2"/>
  <c r="H218" i="2"/>
  <c r="J218" i="2"/>
  <c r="M218" i="2" s="1"/>
  <c r="N218" i="2" s="1"/>
  <c r="BX218" i="2" s="1"/>
  <c r="BY218" i="2" s="1"/>
  <c r="K218" i="2"/>
  <c r="A219" i="2"/>
  <c r="B219" i="2" s="1"/>
  <c r="C219" i="2"/>
  <c r="D219" i="2"/>
  <c r="F219" i="2"/>
  <c r="H219" i="2"/>
  <c r="J219" i="2"/>
  <c r="K219" i="2"/>
  <c r="A220" i="2"/>
  <c r="B220" i="2" s="1"/>
  <c r="C220" i="2"/>
  <c r="D220" i="2"/>
  <c r="F220" i="2"/>
  <c r="H220" i="2"/>
  <c r="J220" i="2"/>
  <c r="K220" i="2"/>
  <c r="A221" i="2"/>
  <c r="B221" i="2" s="1"/>
  <c r="C221" i="2"/>
  <c r="D221" i="2"/>
  <c r="F221" i="2"/>
  <c r="H221" i="2"/>
  <c r="J221" i="2"/>
  <c r="M221" i="2" s="1"/>
  <c r="K221" i="2"/>
  <c r="A222" i="2"/>
  <c r="B222" i="2" s="1"/>
  <c r="C222" i="2"/>
  <c r="D222" i="2"/>
  <c r="F222" i="2"/>
  <c r="H222" i="2"/>
  <c r="J222" i="2"/>
  <c r="M222" i="2" s="1"/>
  <c r="K222" i="2"/>
  <c r="A223" i="2"/>
  <c r="B223" i="2" s="1"/>
  <c r="C223" i="2"/>
  <c r="D223" i="2"/>
  <c r="F223" i="2"/>
  <c r="H223" i="2"/>
  <c r="J223" i="2"/>
  <c r="R223" i="2" s="1"/>
  <c r="K223" i="2"/>
  <c r="A224" i="2"/>
  <c r="B224" i="2" s="1"/>
  <c r="C224" i="2"/>
  <c r="D224" i="2"/>
  <c r="F224" i="2"/>
  <c r="H224" i="2"/>
  <c r="J224" i="2"/>
  <c r="Q224" i="2" s="1"/>
  <c r="K224" i="2"/>
  <c r="A225" i="2"/>
  <c r="B225" i="2" s="1"/>
  <c r="C225" i="2"/>
  <c r="D225" i="2"/>
  <c r="F225" i="2"/>
  <c r="H225" i="2"/>
  <c r="J225" i="2"/>
  <c r="K225" i="2"/>
  <c r="A226" i="2"/>
  <c r="B226" i="2" s="1"/>
  <c r="C226" i="2"/>
  <c r="D226" i="2"/>
  <c r="F226" i="2"/>
  <c r="H226" i="2"/>
  <c r="J226" i="2"/>
  <c r="M226" i="2" s="1"/>
  <c r="N226" i="2" s="1"/>
  <c r="BX226" i="2" s="1"/>
  <c r="BY226" i="2" s="1"/>
  <c r="K226" i="2"/>
  <c r="A227" i="2"/>
  <c r="B227" i="2" s="1"/>
  <c r="C227" i="2"/>
  <c r="D227" i="2"/>
  <c r="F227" i="2"/>
  <c r="H227" i="2"/>
  <c r="J227" i="2"/>
  <c r="R227" i="2" s="1"/>
  <c r="K227" i="2"/>
  <c r="A228" i="2"/>
  <c r="B228" i="2" s="1"/>
  <c r="C228" i="2"/>
  <c r="D228" i="2"/>
  <c r="F228" i="2"/>
  <c r="H228" i="2"/>
  <c r="J228" i="2"/>
  <c r="K228" i="2"/>
  <c r="A229" i="2"/>
  <c r="B229" i="2" s="1"/>
  <c r="C229" i="2"/>
  <c r="D229" i="2"/>
  <c r="F229" i="2"/>
  <c r="H229" i="2"/>
  <c r="J229" i="2"/>
  <c r="Q229" i="2" s="1"/>
  <c r="K229" i="2"/>
  <c r="A230" i="2"/>
  <c r="B230" i="2" s="1"/>
  <c r="C230" i="2"/>
  <c r="D230" i="2"/>
  <c r="F230" i="2"/>
  <c r="H230" i="2"/>
  <c r="J230" i="2"/>
  <c r="K230" i="2"/>
  <c r="A231" i="2"/>
  <c r="B231" i="2" s="1"/>
  <c r="C231" i="2"/>
  <c r="D231" i="2"/>
  <c r="F231" i="2"/>
  <c r="H231" i="2"/>
  <c r="J231" i="2"/>
  <c r="R231" i="2" s="1"/>
  <c r="K231" i="2"/>
  <c r="A232" i="2"/>
  <c r="B232" i="2" s="1"/>
  <c r="C232" i="2"/>
  <c r="D232" i="2"/>
  <c r="F232" i="2"/>
  <c r="H232" i="2"/>
  <c r="J232" i="2"/>
  <c r="Q232" i="2" s="1"/>
  <c r="K232" i="2"/>
  <c r="A233" i="2"/>
  <c r="B233" i="2" s="1"/>
  <c r="AF233" i="2" s="1"/>
  <c r="C233" i="2"/>
  <c r="D233" i="2"/>
  <c r="F233" i="2"/>
  <c r="H233" i="2"/>
  <c r="J233" i="2"/>
  <c r="Q233" i="2" s="1"/>
  <c r="K233" i="2"/>
  <c r="A234" i="2"/>
  <c r="B234" i="2" s="1"/>
  <c r="C234" i="2"/>
  <c r="D234" i="2"/>
  <c r="F234" i="2"/>
  <c r="H234" i="2"/>
  <c r="J234" i="2"/>
  <c r="Q234" i="2" s="1"/>
  <c r="K234" i="2"/>
  <c r="A235" i="2"/>
  <c r="B235" i="2" s="1"/>
  <c r="C235" i="2"/>
  <c r="D235" i="2"/>
  <c r="F235" i="2"/>
  <c r="H235" i="2"/>
  <c r="J235" i="2"/>
  <c r="Q235" i="2" s="1"/>
  <c r="K235" i="2"/>
  <c r="A236" i="2"/>
  <c r="B236" i="2" s="1"/>
  <c r="C236" i="2"/>
  <c r="D236" i="2"/>
  <c r="F236" i="2"/>
  <c r="H236" i="2"/>
  <c r="J236" i="2"/>
  <c r="M236" i="2" s="1"/>
  <c r="K236" i="2"/>
  <c r="A237" i="2"/>
  <c r="B237" i="2" s="1"/>
  <c r="C237" i="2"/>
  <c r="D237" i="2"/>
  <c r="F237" i="2"/>
  <c r="H237" i="2"/>
  <c r="J237" i="2"/>
  <c r="R237" i="2" s="1"/>
  <c r="K237" i="2"/>
  <c r="A238" i="2"/>
  <c r="B238" i="2" s="1"/>
  <c r="C238" i="2"/>
  <c r="D238" i="2"/>
  <c r="F238" i="2"/>
  <c r="H238" i="2"/>
  <c r="J238" i="2"/>
  <c r="M238" i="2" s="1"/>
  <c r="K238" i="2"/>
  <c r="A239" i="2"/>
  <c r="B239" i="2" s="1"/>
  <c r="C239" i="2"/>
  <c r="D239" i="2"/>
  <c r="F239" i="2"/>
  <c r="H239" i="2"/>
  <c r="J239" i="2"/>
  <c r="R239" i="2" s="1"/>
  <c r="K239" i="2"/>
  <c r="A240" i="2"/>
  <c r="B240" i="2" s="1"/>
  <c r="C240" i="2"/>
  <c r="D240" i="2"/>
  <c r="F240" i="2"/>
  <c r="H240" i="2"/>
  <c r="J240" i="2"/>
  <c r="Q240" i="2" s="1"/>
  <c r="K240" i="2"/>
  <c r="A241" i="2"/>
  <c r="B241" i="2" s="1"/>
  <c r="C241" i="2"/>
  <c r="D241" i="2"/>
  <c r="F241" i="2"/>
  <c r="H241" i="2"/>
  <c r="J241" i="2"/>
  <c r="R241" i="2" s="1"/>
  <c r="K241" i="2"/>
  <c r="A242" i="2"/>
  <c r="B242" i="2" s="1"/>
  <c r="C242" i="2"/>
  <c r="D242" i="2"/>
  <c r="F242" i="2"/>
  <c r="H242" i="2"/>
  <c r="J242" i="2"/>
  <c r="K242" i="2"/>
  <c r="A243" i="2"/>
  <c r="B243" i="2" s="1"/>
  <c r="C243" i="2"/>
  <c r="D243" i="2"/>
  <c r="F243" i="2"/>
  <c r="H243" i="2"/>
  <c r="J243" i="2"/>
  <c r="K243" i="2"/>
  <c r="A244" i="2"/>
  <c r="B244" i="2" s="1"/>
  <c r="AE244" i="2" s="1"/>
  <c r="C244" i="2"/>
  <c r="D244" i="2"/>
  <c r="F244" i="2"/>
  <c r="H244" i="2"/>
  <c r="J244" i="2"/>
  <c r="M244" i="2" s="1"/>
  <c r="N244" i="2" s="1"/>
  <c r="BX244" i="2" s="1"/>
  <c r="BY244" i="2" s="1"/>
  <c r="K244" i="2"/>
  <c r="A245" i="2"/>
  <c r="B245" i="2" s="1"/>
  <c r="C245" i="2"/>
  <c r="D245" i="2"/>
  <c r="F245" i="2"/>
  <c r="H245" i="2"/>
  <c r="J245" i="2"/>
  <c r="K245" i="2"/>
  <c r="A246" i="2"/>
  <c r="B246" i="2" s="1"/>
  <c r="C246" i="2"/>
  <c r="D246" i="2"/>
  <c r="F246" i="2"/>
  <c r="H246" i="2"/>
  <c r="J246" i="2"/>
  <c r="M246" i="2" s="1"/>
  <c r="N246" i="2" s="1"/>
  <c r="BX246" i="2" s="1"/>
  <c r="BY246" i="2" s="1"/>
  <c r="K246" i="2"/>
  <c r="A247" i="2"/>
  <c r="B247" i="2" s="1"/>
  <c r="C247" i="2"/>
  <c r="D247" i="2"/>
  <c r="F247" i="2"/>
  <c r="H247" i="2"/>
  <c r="J247" i="2"/>
  <c r="M247" i="2" s="1"/>
  <c r="K247" i="2"/>
  <c r="A248" i="2"/>
  <c r="B248" i="2" s="1"/>
  <c r="C248" i="2"/>
  <c r="D248" i="2"/>
  <c r="F248" i="2"/>
  <c r="H248" i="2"/>
  <c r="J248" i="2"/>
  <c r="Q248" i="2" s="1"/>
  <c r="K248" i="2"/>
  <c r="A249" i="2"/>
  <c r="B249" i="2" s="1"/>
  <c r="C249" i="2"/>
  <c r="D249" i="2"/>
  <c r="F249" i="2"/>
  <c r="H249" i="2"/>
  <c r="J249" i="2"/>
  <c r="R249" i="2" s="1"/>
  <c r="K249" i="2"/>
  <c r="A250" i="2"/>
  <c r="B250" i="2" s="1"/>
  <c r="C250" i="2"/>
  <c r="D250" i="2"/>
  <c r="F250" i="2"/>
  <c r="H250" i="2"/>
  <c r="J250" i="2"/>
  <c r="K250" i="2"/>
  <c r="A251" i="2"/>
  <c r="B251" i="2" s="1"/>
  <c r="C251" i="2"/>
  <c r="D251" i="2"/>
  <c r="F251" i="2"/>
  <c r="H251" i="2"/>
  <c r="J251" i="2"/>
  <c r="K251" i="2"/>
  <c r="A252" i="2"/>
  <c r="B252" i="2" s="1"/>
  <c r="C252" i="2"/>
  <c r="D252" i="2"/>
  <c r="F252" i="2"/>
  <c r="H252" i="2"/>
  <c r="J252" i="2"/>
  <c r="M252" i="2" s="1"/>
  <c r="N252" i="2" s="1"/>
  <c r="BX252" i="2" s="1"/>
  <c r="BY252" i="2" s="1"/>
  <c r="K252" i="2"/>
  <c r="A253" i="2"/>
  <c r="B253" i="2" s="1"/>
  <c r="C253" i="2"/>
  <c r="D253" i="2"/>
  <c r="F253" i="2"/>
  <c r="H253" i="2"/>
  <c r="J253" i="2"/>
  <c r="Q253" i="2" s="1"/>
  <c r="K253" i="2"/>
  <c r="A254" i="2"/>
  <c r="B254" i="2" s="1"/>
  <c r="AF254" i="2" s="1"/>
  <c r="C254" i="2"/>
  <c r="D254" i="2"/>
  <c r="F254" i="2"/>
  <c r="H254" i="2"/>
  <c r="J254" i="2"/>
  <c r="M254" i="2" s="1"/>
  <c r="K254" i="2"/>
  <c r="A255" i="2"/>
  <c r="B255" i="2" s="1"/>
  <c r="C255" i="2"/>
  <c r="D255" i="2"/>
  <c r="F255" i="2"/>
  <c r="H255" i="2"/>
  <c r="J255" i="2"/>
  <c r="M255" i="2" s="1"/>
  <c r="K255" i="2"/>
  <c r="A256" i="2"/>
  <c r="B256" i="2" s="1"/>
  <c r="C256" i="2"/>
  <c r="D256" i="2"/>
  <c r="F256" i="2"/>
  <c r="H256" i="2"/>
  <c r="J256" i="2"/>
  <c r="K256" i="2"/>
  <c r="A257" i="2"/>
  <c r="B257" i="2" s="1"/>
  <c r="C257" i="2"/>
  <c r="D257" i="2"/>
  <c r="F257" i="2"/>
  <c r="H257" i="2"/>
  <c r="J257" i="2"/>
  <c r="K257" i="2"/>
  <c r="A258" i="2"/>
  <c r="B258" i="2" s="1"/>
  <c r="C258" i="2"/>
  <c r="D258" i="2"/>
  <c r="F258" i="2"/>
  <c r="H258" i="2"/>
  <c r="J258" i="2"/>
  <c r="M258" i="2" s="1"/>
  <c r="N258" i="2" s="1"/>
  <c r="BX258" i="2" s="1"/>
  <c r="BY258" i="2" s="1"/>
  <c r="K258" i="2"/>
  <c r="A259" i="2"/>
  <c r="B259" i="2" s="1"/>
  <c r="C259" i="2"/>
  <c r="D259" i="2"/>
  <c r="F259" i="2"/>
  <c r="H259" i="2"/>
  <c r="J259" i="2"/>
  <c r="M259" i="2" s="1"/>
  <c r="N259" i="2" s="1"/>
  <c r="BX259" i="2" s="1"/>
  <c r="BY259" i="2" s="1"/>
  <c r="K259" i="2"/>
  <c r="A260" i="2"/>
  <c r="B260" i="2" s="1"/>
  <c r="C260" i="2"/>
  <c r="D260" i="2"/>
  <c r="F260" i="2"/>
  <c r="H260" i="2"/>
  <c r="J260" i="2"/>
  <c r="M260" i="2" s="1"/>
  <c r="N260" i="2" s="1"/>
  <c r="BX260" i="2" s="1"/>
  <c r="BY260" i="2" s="1"/>
  <c r="K260" i="2"/>
  <c r="A261" i="2"/>
  <c r="B261" i="2" s="1"/>
  <c r="C261" i="2"/>
  <c r="D261" i="2"/>
  <c r="F261" i="2"/>
  <c r="H261" i="2"/>
  <c r="J261" i="2"/>
  <c r="R261" i="2" s="1"/>
  <c r="K261" i="2"/>
  <c r="A262" i="2"/>
  <c r="B262" i="2" s="1"/>
  <c r="AF262" i="2" s="1"/>
  <c r="C262" i="2"/>
  <c r="D262" i="2"/>
  <c r="F262" i="2"/>
  <c r="H262" i="2"/>
  <c r="J262" i="2"/>
  <c r="K262" i="2"/>
  <c r="A263" i="2"/>
  <c r="B263" i="2" s="1"/>
  <c r="C263" i="2"/>
  <c r="D263" i="2"/>
  <c r="F263" i="2"/>
  <c r="H263" i="2"/>
  <c r="J263" i="2"/>
  <c r="M263" i="2" s="1"/>
  <c r="K263" i="2"/>
  <c r="A264" i="2"/>
  <c r="B264" i="2" s="1"/>
  <c r="C264" i="2"/>
  <c r="D264" i="2"/>
  <c r="F264" i="2"/>
  <c r="H264" i="2"/>
  <c r="J264" i="2"/>
  <c r="K264" i="2"/>
  <c r="A265" i="2"/>
  <c r="B265" i="2" s="1"/>
  <c r="C265" i="2"/>
  <c r="D265" i="2"/>
  <c r="F265" i="2"/>
  <c r="H265" i="2"/>
  <c r="J265" i="2"/>
  <c r="K265" i="2"/>
  <c r="A266" i="2"/>
  <c r="B266" i="2" s="1"/>
  <c r="C266" i="2"/>
  <c r="D266" i="2"/>
  <c r="F266" i="2"/>
  <c r="H266" i="2"/>
  <c r="J266" i="2"/>
  <c r="M266" i="2" s="1"/>
  <c r="N266" i="2" s="1"/>
  <c r="BX266" i="2" s="1"/>
  <c r="BY266" i="2" s="1"/>
  <c r="K266" i="2"/>
  <c r="A267" i="2"/>
  <c r="B267" i="2" s="1"/>
  <c r="C267" i="2"/>
  <c r="D267" i="2"/>
  <c r="F267" i="2"/>
  <c r="H267" i="2"/>
  <c r="J267" i="2"/>
  <c r="Q267" i="2" s="1"/>
  <c r="K267" i="2"/>
  <c r="A268" i="2"/>
  <c r="B268" i="2" s="1"/>
  <c r="C268" i="2"/>
  <c r="D268" i="2"/>
  <c r="F268" i="2"/>
  <c r="H268" i="2"/>
  <c r="J268" i="2"/>
  <c r="M268" i="2" s="1"/>
  <c r="K268" i="2"/>
  <c r="A269" i="2"/>
  <c r="B269" i="2" s="1"/>
  <c r="C269" i="2"/>
  <c r="D269" i="2"/>
  <c r="F269" i="2"/>
  <c r="H269" i="2"/>
  <c r="J269" i="2"/>
  <c r="M269" i="2" s="1"/>
  <c r="K269" i="2"/>
  <c r="A270" i="2"/>
  <c r="B270" i="2" s="1"/>
  <c r="AF270" i="2" s="1"/>
  <c r="C270" i="2"/>
  <c r="D270" i="2"/>
  <c r="F270" i="2"/>
  <c r="H270" i="2"/>
  <c r="J270" i="2"/>
  <c r="K270" i="2"/>
  <c r="A271" i="2"/>
  <c r="B271" i="2" s="1"/>
  <c r="C271" i="2"/>
  <c r="D271" i="2"/>
  <c r="F271" i="2"/>
  <c r="H271" i="2"/>
  <c r="J271" i="2"/>
  <c r="Q271" i="2" s="1"/>
  <c r="K271" i="2"/>
  <c r="A272" i="2"/>
  <c r="B272" i="2" s="1"/>
  <c r="C272" i="2"/>
  <c r="D272" i="2"/>
  <c r="F272" i="2"/>
  <c r="H272" i="2"/>
  <c r="J272" i="2"/>
  <c r="K272" i="2"/>
  <c r="A273" i="2"/>
  <c r="B273" i="2" s="1"/>
  <c r="C273" i="2"/>
  <c r="D273" i="2"/>
  <c r="F273" i="2"/>
  <c r="H273" i="2"/>
  <c r="J273" i="2"/>
  <c r="Q273" i="2" s="1"/>
  <c r="K273" i="2"/>
  <c r="A274" i="2"/>
  <c r="B274" i="2" s="1"/>
  <c r="C274" i="2"/>
  <c r="D274" i="2"/>
  <c r="F274" i="2"/>
  <c r="H274" i="2"/>
  <c r="J274" i="2"/>
  <c r="Q274" i="2" s="1"/>
  <c r="K274" i="2"/>
  <c r="A275" i="2"/>
  <c r="B275" i="2" s="1"/>
  <c r="C275" i="2"/>
  <c r="D275" i="2"/>
  <c r="F275" i="2"/>
  <c r="H275" i="2"/>
  <c r="J275" i="2"/>
  <c r="K275" i="2"/>
  <c r="A276" i="2"/>
  <c r="B276" i="2" s="1"/>
  <c r="C276" i="2"/>
  <c r="D276" i="2"/>
  <c r="F276" i="2"/>
  <c r="H276" i="2"/>
  <c r="J276" i="2"/>
  <c r="M276" i="2" s="1"/>
  <c r="K276" i="2"/>
  <c r="A277" i="2"/>
  <c r="B277" i="2" s="1"/>
  <c r="C277" i="2"/>
  <c r="D277" i="2"/>
  <c r="F277" i="2"/>
  <c r="H277" i="2"/>
  <c r="J277" i="2"/>
  <c r="M277" i="2" s="1"/>
  <c r="K277" i="2"/>
  <c r="A278" i="2"/>
  <c r="B278" i="2" s="1"/>
  <c r="AF278" i="2" s="1"/>
  <c r="C278" i="2"/>
  <c r="D278" i="2"/>
  <c r="F278" i="2"/>
  <c r="H278" i="2"/>
  <c r="J278" i="2"/>
  <c r="K278" i="2"/>
  <c r="A279" i="2"/>
  <c r="B279" i="2" s="1"/>
  <c r="C279" i="2"/>
  <c r="D279" i="2"/>
  <c r="F279" i="2"/>
  <c r="H279" i="2"/>
  <c r="J279" i="2"/>
  <c r="M279" i="2" s="1"/>
  <c r="K279" i="2"/>
  <c r="A280" i="2"/>
  <c r="B280" i="2" s="1"/>
  <c r="C280" i="2"/>
  <c r="D280" i="2"/>
  <c r="F280" i="2"/>
  <c r="H280" i="2"/>
  <c r="J280" i="2"/>
  <c r="R280" i="2" s="1"/>
  <c r="K280" i="2"/>
  <c r="A281" i="2"/>
  <c r="B281" i="2" s="1"/>
  <c r="C281" i="2"/>
  <c r="D281" i="2"/>
  <c r="F281" i="2"/>
  <c r="H281" i="2"/>
  <c r="J281" i="2"/>
  <c r="K281" i="2"/>
  <c r="A282" i="2"/>
  <c r="B282" i="2" s="1"/>
  <c r="C282" i="2"/>
  <c r="D282" i="2"/>
  <c r="F282" i="2"/>
  <c r="H282" i="2"/>
  <c r="J282" i="2"/>
  <c r="Q282" i="2" s="1"/>
  <c r="K282" i="2"/>
  <c r="A283" i="2"/>
  <c r="B283" i="2" s="1"/>
  <c r="C283" i="2"/>
  <c r="D283" i="2"/>
  <c r="F283" i="2"/>
  <c r="H283" i="2"/>
  <c r="J283" i="2"/>
  <c r="M283" i="2" s="1"/>
  <c r="K283" i="2"/>
  <c r="A284" i="2"/>
  <c r="B284" i="2" s="1"/>
  <c r="C284" i="2"/>
  <c r="D284" i="2"/>
  <c r="F284" i="2"/>
  <c r="H284" i="2"/>
  <c r="J284" i="2"/>
  <c r="M284" i="2" s="1"/>
  <c r="K284" i="2"/>
  <c r="A285" i="2"/>
  <c r="B285" i="2" s="1"/>
  <c r="C285" i="2"/>
  <c r="D285" i="2"/>
  <c r="F285" i="2"/>
  <c r="H285" i="2"/>
  <c r="J285" i="2"/>
  <c r="Q285" i="2" s="1"/>
  <c r="K285" i="2"/>
  <c r="A286" i="2"/>
  <c r="B286" i="2" s="1"/>
  <c r="AF286" i="2" s="1"/>
  <c r="C286" i="2"/>
  <c r="D286" i="2"/>
  <c r="F286" i="2"/>
  <c r="H286" i="2"/>
  <c r="J286" i="2"/>
  <c r="M286" i="2" s="1"/>
  <c r="K286" i="2"/>
  <c r="A287" i="2"/>
  <c r="B287" i="2" s="1"/>
  <c r="C287" i="2"/>
  <c r="D287" i="2"/>
  <c r="F287" i="2"/>
  <c r="H287" i="2"/>
  <c r="J287" i="2"/>
  <c r="M287" i="2" s="1"/>
  <c r="K287" i="2"/>
  <c r="A288" i="2"/>
  <c r="B288" i="2" s="1"/>
  <c r="C288" i="2"/>
  <c r="D288" i="2"/>
  <c r="F288" i="2"/>
  <c r="H288" i="2"/>
  <c r="J288" i="2"/>
  <c r="R288" i="2" s="1"/>
  <c r="K288" i="2"/>
  <c r="A289" i="2"/>
  <c r="B289" i="2" s="1"/>
  <c r="C289" i="2"/>
  <c r="D289" i="2"/>
  <c r="F289" i="2"/>
  <c r="H289" i="2"/>
  <c r="J289" i="2"/>
  <c r="Q289" i="2" s="1"/>
  <c r="K289" i="2"/>
  <c r="A290" i="2"/>
  <c r="B290" i="2" s="1"/>
  <c r="C290" i="2"/>
  <c r="D290" i="2"/>
  <c r="F290" i="2"/>
  <c r="H290" i="2"/>
  <c r="J290" i="2"/>
  <c r="R290" i="2" s="1"/>
  <c r="K290" i="2"/>
  <c r="A291" i="2"/>
  <c r="B291" i="2" s="1"/>
  <c r="C291" i="2"/>
  <c r="D291" i="2"/>
  <c r="F291" i="2"/>
  <c r="H291" i="2"/>
  <c r="J291" i="2"/>
  <c r="M291" i="2" s="1"/>
  <c r="K291" i="2"/>
  <c r="A292" i="2"/>
  <c r="B292" i="2" s="1"/>
  <c r="C292" i="2"/>
  <c r="D292" i="2"/>
  <c r="F292" i="2"/>
  <c r="H292" i="2"/>
  <c r="J292" i="2"/>
  <c r="M292" i="2" s="1"/>
  <c r="K292" i="2"/>
  <c r="A293" i="2"/>
  <c r="B293" i="2" s="1"/>
  <c r="C293" i="2"/>
  <c r="D293" i="2"/>
  <c r="F293" i="2"/>
  <c r="H293" i="2"/>
  <c r="J293" i="2"/>
  <c r="K293" i="2"/>
  <c r="A294" i="2"/>
  <c r="B294" i="2" s="1"/>
  <c r="AF294" i="2" s="1"/>
  <c r="C294" i="2"/>
  <c r="D294" i="2"/>
  <c r="F294" i="2"/>
  <c r="H294" i="2"/>
  <c r="J294" i="2"/>
  <c r="R294" i="2" s="1"/>
  <c r="K294" i="2"/>
  <c r="A295" i="2"/>
  <c r="B295" i="2" s="1"/>
  <c r="C295" i="2"/>
  <c r="D295" i="2"/>
  <c r="F295" i="2"/>
  <c r="H295" i="2"/>
  <c r="J295" i="2"/>
  <c r="M295" i="2" s="1"/>
  <c r="K295" i="2"/>
  <c r="A296" i="2"/>
  <c r="B296" i="2" s="1"/>
  <c r="C296" i="2"/>
  <c r="D296" i="2"/>
  <c r="F296" i="2"/>
  <c r="H296" i="2"/>
  <c r="J296" i="2"/>
  <c r="R296" i="2" s="1"/>
  <c r="K296" i="2"/>
  <c r="A297" i="2"/>
  <c r="B297" i="2" s="1"/>
  <c r="C297" i="2"/>
  <c r="D297" i="2"/>
  <c r="F297" i="2"/>
  <c r="H297" i="2"/>
  <c r="J297" i="2"/>
  <c r="R297" i="2" s="1"/>
  <c r="K297" i="2"/>
  <c r="A298" i="2"/>
  <c r="B298" i="2" s="1"/>
  <c r="C298" i="2"/>
  <c r="D298" i="2"/>
  <c r="F298" i="2"/>
  <c r="H298" i="2"/>
  <c r="J298" i="2"/>
  <c r="R298" i="2" s="1"/>
  <c r="K298" i="2"/>
  <c r="A299" i="2"/>
  <c r="B299" i="2" s="1"/>
  <c r="AE299" i="2" s="1"/>
  <c r="C299" i="2"/>
  <c r="D299" i="2"/>
  <c r="F299" i="2"/>
  <c r="H299" i="2"/>
  <c r="J299" i="2"/>
  <c r="R299" i="2" s="1"/>
  <c r="K299" i="2"/>
  <c r="A300" i="2"/>
  <c r="B300" i="2" s="1"/>
  <c r="C300" i="2"/>
  <c r="D300" i="2"/>
  <c r="F300" i="2"/>
  <c r="H300" i="2"/>
  <c r="J300" i="2"/>
  <c r="K300" i="2"/>
  <c r="A301" i="2"/>
  <c r="B301" i="2" s="1"/>
  <c r="C301" i="2"/>
  <c r="D301" i="2"/>
  <c r="F301" i="2"/>
  <c r="H301" i="2"/>
  <c r="J301" i="2"/>
  <c r="K301" i="2"/>
  <c r="A302" i="2"/>
  <c r="B302" i="2" s="1"/>
  <c r="C302" i="2"/>
  <c r="D302" i="2"/>
  <c r="F302" i="2"/>
  <c r="H302" i="2"/>
  <c r="J302" i="2"/>
  <c r="R302" i="2" s="1"/>
  <c r="K302" i="2"/>
  <c r="A303" i="2"/>
  <c r="B303" i="2" s="1"/>
  <c r="C303" i="2"/>
  <c r="D303" i="2"/>
  <c r="F303" i="2"/>
  <c r="H303" i="2"/>
  <c r="J303" i="2"/>
  <c r="M303" i="2" s="1"/>
  <c r="K303" i="2"/>
  <c r="A304" i="2"/>
  <c r="B304" i="2" s="1"/>
  <c r="AE304" i="2" s="1"/>
  <c r="C304" i="2"/>
  <c r="D304" i="2"/>
  <c r="F304" i="2"/>
  <c r="H304" i="2"/>
  <c r="J304" i="2"/>
  <c r="K304" i="2"/>
  <c r="A305" i="2"/>
  <c r="B305" i="2" s="1"/>
  <c r="C305" i="2"/>
  <c r="D305" i="2"/>
  <c r="F305" i="2"/>
  <c r="H305" i="2"/>
  <c r="J305" i="2"/>
  <c r="K305" i="2"/>
  <c r="A306" i="2"/>
  <c r="B306" i="2" s="1"/>
  <c r="C306" i="2"/>
  <c r="D306" i="2"/>
  <c r="F306" i="2"/>
  <c r="H306" i="2"/>
  <c r="J306" i="2"/>
  <c r="R306" i="2" s="1"/>
  <c r="K306" i="2"/>
  <c r="A307" i="2"/>
  <c r="B307" i="2" s="1"/>
  <c r="C307" i="2"/>
  <c r="D307" i="2"/>
  <c r="F307" i="2"/>
  <c r="H307" i="2"/>
  <c r="J307" i="2"/>
  <c r="Q307" i="2" s="1"/>
  <c r="K307" i="2"/>
  <c r="A308" i="2"/>
  <c r="B308" i="2" s="1"/>
  <c r="C308" i="2"/>
  <c r="D308" i="2"/>
  <c r="F308" i="2"/>
  <c r="H308" i="2"/>
  <c r="J308" i="2"/>
  <c r="K308" i="2"/>
  <c r="A309" i="2"/>
  <c r="B309" i="2" s="1"/>
  <c r="C309" i="2"/>
  <c r="D309" i="2"/>
  <c r="F309" i="2"/>
  <c r="H309" i="2"/>
  <c r="J309" i="2"/>
  <c r="M309" i="2" s="1"/>
  <c r="N309" i="2" s="1"/>
  <c r="BX309" i="2" s="1"/>
  <c r="BY309" i="2" s="1"/>
  <c r="K309" i="2"/>
  <c r="A310" i="2"/>
  <c r="B310" i="2" s="1"/>
  <c r="AF310" i="2" s="1"/>
  <c r="C310" i="2"/>
  <c r="D310" i="2"/>
  <c r="F310" i="2"/>
  <c r="H310" i="2"/>
  <c r="J310" i="2"/>
  <c r="R310" i="2" s="1"/>
  <c r="K310" i="2"/>
  <c r="A311" i="2"/>
  <c r="B311" i="2" s="1"/>
  <c r="C311" i="2"/>
  <c r="D311" i="2"/>
  <c r="F311" i="2"/>
  <c r="H311" i="2"/>
  <c r="J311" i="2"/>
  <c r="K311" i="2"/>
  <c r="A312" i="2"/>
  <c r="B312" i="2" s="1"/>
  <c r="C312" i="2"/>
  <c r="D312" i="2"/>
  <c r="F312" i="2"/>
  <c r="H312" i="2"/>
  <c r="J312" i="2"/>
  <c r="R312" i="2" s="1"/>
  <c r="K312" i="2"/>
  <c r="A313" i="2"/>
  <c r="B313" i="2" s="1"/>
  <c r="C313" i="2"/>
  <c r="D313" i="2"/>
  <c r="F313" i="2"/>
  <c r="H313" i="2"/>
  <c r="J313" i="2"/>
  <c r="K313" i="2"/>
  <c r="A314" i="2"/>
  <c r="B314" i="2" s="1"/>
  <c r="C314" i="2"/>
  <c r="D314" i="2"/>
  <c r="F314" i="2"/>
  <c r="H314" i="2"/>
  <c r="J314" i="2"/>
  <c r="K314" i="2"/>
  <c r="A315" i="2"/>
  <c r="B315" i="2" s="1"/>
  <c r="AE315" i="2" s="1"/>
  <c r="C315" i="2"/>
  <c r="D315" i="2"/>
  <c r="F315" i="2"/>
  <c r="H315" i="2"/>
  <c r="J315" i="2"/>
  <c r="M315" i="2" s="1"/>
  <c r="N315" i="2" s="1"/>
  <c r="BX315" i="2" s="1"/>
  <c r="BY315" i="2" s="1"/>
  <c r="K315" i="2"/>
  <c r="A316" i="2"/>
  <c r="B316" i="2" s="1"/>
  <c r="C316" i="2"/>
  <c r="D316" i="2"/>
  <c r="F316" i="2"/>
  <c r="H316" i="2"/>
  <c r="J316" i="2"/>
  <c r="M316" i="2" s="1"/>
  <c r="N316" i="2" s="1"/>
  <c r="BX316" i="2" s="1"/>
  <c r="BY316" i="2" s="1"/>
  <c r="K316" i="2"/>
  <c r="A317" i="2"/>
  <c r="B317" i="2" s="1"/>
  <c r="C317" i="2"/>
  <c r="D317" i="2"/>
  <c r="F317" i="2"/>
  <c r="H317" i="2"/>
  <c r="J317" i="2"/>
  <c r="M317" i="2" s="1"/>
  <c r="N317" i="2" s="1"/>
  <c r="BX317" i="2" s="1"/>
  <c r="BY317" i="2" s="1"/>
  <c r="K317" i="2"/>
  <c r="A318" i="2"/>
  <c r="B318" i="2" s="1"/>
  <c r="C318" i="2"/>
  <c r="D318" i="2"/>
  <c r="F318" i="2"/>
  <c r="H318" i="2"/>
  <c r="J318" i="2"/>
  <c r="M318" i="2" s="1"/>
  <c r="K318" i="2"/>
  <c r="A319" i="2"/>
  <c r="B319" i="2" s="1"/>
  <c r="C319" i="2"/>
  <c r="D319" i="2"/>
  <c r="F319" i="2"/>
  <c r="H319" i="2"/>
  <c r="J319" i="2"/>
  <c r="K319" i="2"/>
  <c r="A320" i="2"/>
  <c r="B320" i="2" s="1"/>
  <c r="AE320" i="2" s="1"/>
  <c r="C320" i="2"/>
  <c r="D320" i="2"/>
  <c r="F320" i="2"/>
  <c r="H320" i="2"/>
  <c r="J320" i="2"/>
  <c r="Q320" i="2" s="1"/>
  <c r="K320" i="2"/>
  <c r="A321" i="2"/>
  <c r="B321" i="2" s="1"/>
  <c r="C321" i="2"/>
  <c r="D321" i="2"/>
  <c r="F321" i="2"/>
  <c r="H321" i="2"/>
  <c r="J321" i="2"/>
  <c r="Q321" i="2" s="1"/>
  <c r="K321" i="2"/>
  <c r="A322" i="2"/>
  <c r="B322" i="2" s="1"/>
  <c r="C322" i="2"/>
  <c r="D322" i="2"/>
  <c r="F322" i="2"/>
  <c r="H322" i="2"/>
  <c r="J322" i="2"/>
  <c r="M322" i="2" s="1"/>
  <c r="N322" i="2" s="1"/>
  <c r="BX322" i="2" s="1"/>
  <c r="BY322" i="2" s="1"/>
  <c r="K322" i="2"/>
  <c r="A323" i="2"/>
  <c r="B323" i="2" s="1"/>
  <c r="C323" i="2"/>
  <c r="D323" i="2"/>
  <c r="F323" i="2"/>
  <c r="H323" i="2"/>
  <c r="J323" i="2"/>
  <c r="Q323" i="2" s="1"/>
  <c r="K323" i="2"/>
  <c r="A324" i="2"/>
  <c r="B324" i="2" s="1"/>
  <c r="C324" i="2"/>
  <c r="D324" i="2"/>
  <c r="F324" i="2"/>
  <c r="H324" i="2"/>
  <c r="J324" i="2"/>
  <c r="M324" i="2" s="1"/>
  <c r="N324" i="2" s="1"/>
  <c r="BX324" i="2" s="1"/>
  <c r="BY324" i="2" s="1"/>
  <c r="K324" i="2"/>
  <c r="A325" i="2"/>
  <c r="B325" i="2" s="1"/>
  <c r="C325" i="2"/>
  <c r="D325" i="2"/>
  <c r="F325" i="2"/>
  <c r="H325" i="2"/>
  <c r="J325" i="2"/>
  <c r="Q325" i="2" s="1"/>
  <c r="K325" i="2"/>
  <c r="A326" i="2"/>
  <c r="B326" i="2" s="1"/>
  <c r="AF326" i="2" s="1"/>
  <c r="C326" i="2"/>
  <c r="D326" i="2"/>
  <c r="F326" i="2"/>
  <c r="H326" i="2"/>
  <c r="J326" i="2"/>
  <c r="Q326" i="2" s="1"/>
  <c r="K326" i="2"/>
  <c r="A327" i="2"/>
  <c r="B327" i="2" s="1"/>
  <c r="C327" i="2"/>
  <c r="D327" i="2"/>
  <c r="F327" i="2"/>
  <c r="H327" i="2"/>
  <c r="J327" i="2"/>
  <c r="M327" i="2" s="1"/>
  <c r="K327" i="2"/>
  <c r="A328" i="2"/>
  <c r="B328" i="2" s="1"/>
  <c r="C328" i="2"/>
  <c r="D328" i="2"/>
  <c r="F328" i="2"/>
  <c r="H328" i="2"/>
  <c r="J328" i="2"/>
  <c r="K328" i="2"/>
  <c r="A329" i="2"/>
  <c r="B329" i="2" s="1"/>
  <c r="C329" i="2"/>
  <c r="D329" i="2"/>
  <c r="F329" i="2"/>
  <c r="H329" i="2"/>
  <c r="J329" i="2"/>
  <c r="Q329" i="2" s="1"/>
  <c r="K329" i="2"/>
  <c r="A330" i="2"/>
  <c r="B330" i="2" s="1"/>
  <c r="C330" i="2"/>
  <c r="D330" i="2"/>
  <c r="F330" i="2"/>
  <c r="H330" i="2"/>
  <c r="J330" i="2"/>
  <c r="K330" i="2"/>
  <c r="A331" i="2"/>
  <c r="B331" i="2" s="1"/>
  <c r="AE331" i="2" s="1"/>
  <c r="C331" i="2"/>
  <c r="D331" i="2"/>
  <c r="F331" i="2"/>
  <c r="H331" i="2"/>
  <c r="J331" i="2"/>
  <c r="M331" i="2" s="1"/>
  <c r="K331" i="2"/>
  <c r="A332" i="2"/>
  <c r="B332" i="2" s="1"/>
  <c r="C332" i="2"/>
  <c r="D332" i="2"/>
  <c r="F332" i="2"/>
  <c r="H332" i="2"/>
  <c r="J332" i="2"/>
  <c r="R332" i="2" s="1"/>
  <c r="K332" i="2"/>
  <c r="A333" i="2"/>
  <c r="B333" i="2" s="1"/>
  <c r="C333" i="2"/>
  <c r="D333" i="2"/>
  <c r="F333" i="2"/>
  <c r="H333" i="2"/>
  <c r="J333" i="2"/>
  <c r="Q333" i="2" s="1"/>
  <c r="K333" i="2"/>
  <c r="A334" i="2"/>
  <c r="B334" i="2" s="1"/>
  <c r="C334" i="2"/>
  <c r="D334" i="2"/>
  <c r="F334" i="2"/>
  <c r="H334" i="2"/>
  <c r="J334" i="2"/>
  <c r="Q334" i="2" s="1"/>
  <c r="K334" i="2"/>
  <c r="A335" i="2"/>
  <c r="B335" i="2" s="1"/>
  <c r="C335" i="2"/>
  <c r="D335" i="2"/>
  <c r="F335" i="2"/>
  <c r="H335" i="2"/>
  <c r="J335" i="2"/>
  <c r="R335" i="2" s="1"/>
  <c r="K335" i="2"/>
  <c r="A336" i="2"/>
  <c r="B336" i="2" s="1"/>
  <c r="AE336" i="2" s="1"/>
  <c r="C336" i="2"/>
  <c r="D336" i="2"/>
  <c r="F336" i="2"/>
  <c r="H336" i="2"/>
  <c r="J336" i="2"/>
  <c r="Q336" i="2" s="1"/>
  <c r="K336" i="2"/>
  <c r="A337" i="2"/>
  <c r="B337" i="2" s="1"/>
  <c r="C337" i="2"/>
  <c r="D337" i="2"/>
  <c r="F337" i="2"/>
  <c r="H337" i="2"/>
  <c r="J337" i="2"/>
  <c r="M337" i="2" s="1"/>
  <c r="K337" i="2"/>
  <c r="A338" i="2"/>
  <c r="B338" i="2" s="1"/>
  <c r="C338" i="2"/>
  <c r="D338" i="2"/>
  <c r="F338" i="2"/>
  <c r="H338" i="2"/>
  <c r="J338" i="2"/>
  <c r="M338" i="2" s="1"/>
  <c r="K338" i="2"/>
  <c r="A339" i="2"/>
  <c r="B339" i="2" s="1"/>
  <c r="C339" i="2"/>
  <c r="D339" i="2"/>
  <c r="F339" i="2"/>
  <c r="H339" i="2"/>
  <c r="J339" i="2"/>
  <c r="K339" i="2"/>
  <c r="A340" i="2"/>
  <c r="B340" i="2" s="1"/>
  <c r="C340" i="2"/>
  <c r="D340" i="2"/>
  <c r="F340" i="2"/>
  <c r="H340" i="2"/>
  <c r="J340" i="2"/>
  <c r="M340" i="2" s="1"/>
  <c r="K340" i="2"/>
  <c r="A341" i="2"/>
  <c r="B341" i="2" s="1"/>
  <c r="C341" i="2"/>
  <c r="D341" i="2"/>
  <c r="F341" i="2"/>
  <c r="H341" i="2"/>
  <c r="J341" i="2"/>
  <c r="Q341" i="2" s="1"/>
  <c r="K341" i="2"/>
  <c r="A342" i="2"/>
  <c r="B342" i="2" s="1"/>
  <c r="AF342" i="2" s="1"/>
  <c r="C342" i="2"/>
  <c r="D342" i="2"/>
  <c r="F342" i="2"/>
  <c r="H342" i="2"/>
  <c r="J342" i="2"/>
  <c r="Q342" i="2" s="1"/>
  <c r="K342" i="2"/>
  <c r="A343" i="2"/>
  <c r="B343" i="2" s="1"/>
  <c r="C343" i="2"/>
  <c r="D343" i="2"/>
  <c r="F343" i="2"/>
  <c r="H343" i="2"/>
  <c r="J343" i="2"/>
  <c r="R343" i="2" s="1"/>
  <c r="K343" i="2"/>
  <c r="A344" i="2"/>
  <c r="B344" i="2" s="1"/>
  <c r="C344" i="2"/>
  <c r="D344" i="2"/>
  <c r="F344" i="2"/>
  <c r="H344" i="2"/>
  <c r="J344" i="2"/>
  <c r="Q344" i="2" s="1"/>
  <c r="K344" i="2"/>
  <c r="A345" i="2"/>
  <c r="B345" i="2" s="1"/>
  <c r="C345" i="2"/>
  <c r="D345" i="2"/>
  <c r="F345" i="2"/>
  <c r="H345" i="2"/>
  <c r="J345" i="2"/>
  <c r="M345" i="2" s="1"/>
  <c r="K345" i="2"/>
  <c r="A346" i="2"/>
  <c r="B346" i="2" s="1"/>
  <c r="C346" i="2"/>
  <c r="D346" i="2"/>
  <c r="F346" i="2"/>
  <c r="H346" i="2"/>
  <c r="J346" i="2"/>
  <c r="R346" i="2" s="1"/>
  <c r="K346" i="2"/>
  <c r="A347" i="2"/>
  <c r="B347" i="2" s="1"/>
  <c r="AE347" i="2" s="1"/>
  <c r="C347" i="2"/>
  <c r="D347" i="2"/>
  <c r="F347" i="2"/>
  <c r="H347" i="2"/>
  <c r="J347" i="2"/>
  <c r="M347" i="2" s="1"/>
  <c r="K347" i="2"/>
  <c r="A348" i="2"/>
  <c r="B348" i="2" s="1"/>
  <c r="C348" i="2"/>
  <c r="D348" i="2"/>
  <c r="F348" i="2"/>
  <c r="H348" i="2"/>
  <c r="J348" i="2"/>
  <c r="M348" i="2" s="1"/>
  <c r="K348" i="2"/>
  <c r="A349" i="2"/>
  <c r="B349" i="2" s="1"/>
  <c r="C349" i="2"/>
  <c r="D349" i="2"/>
  <c r="F349" i="2"/>
  <c r="H349" i="2"/>
  <c r="J349" i="2"/>
  <c r="Q349" i="2" s="1"/>
  <c r="K349" i="2"/>
  <c r="A350" i="2"/>
  <c r="B350" i="2" s="1"/>
  <c r="C350" i="2"/>
  <c r="D350" i="2"/>
  <c r="F350" i="2"/>
  <c r="H350" i="2"/>
  <c r="J350" i="2"/>
  <c r="Q350" i="2" s="1"/>
  <c r="K350" i="2"/>
  <c r="A351" i="2"/>
  <c r="B351" i="2" s="1"/>
  <c r="C351" i="2"/>
  <c r="D351" i="2"/>
  <c r="F351" i="2"/>
  <c r="H351" i="2"/>
  <c r="J351" i="2"/>
  <c r="R351" i="2" s="1"/>
  <c r="K351" i="2"/>
  <c r="A352" i="2"/>
  <c r="B352" i="2" s="1"/>
  <c r="C352" i="2"/>
  <c r="D352" i="2"/>
  <c r="F352" i="2"/>
  <c r="H352" i="2"/>
  <c r="J352" i="2"/>
  <c r="Q352" i="2" s="1"/>
  <c r="K352" i="2"/>
  <c r="A353" i="2"/>
  <c r="B353" i="2" s="1"/>
  <c r="C353" i="2"/>
  <c r="D353" i="2"/>
  <c r="F353" i="2"/>
  <c r="H353" i="2"/>
  <c r="J353" i="2"/>
  <c r="M353" i="2" s="1"/>
  <c r="K353" i="2"/>
  <c r="A354" i="2"/>
  <c r="B354" i="2" s="1"/>
  <c r="C354" i="2"/>
  <c r="D354" i="2"/>
  <c r="F354" i="2"/>
  <c r="H354" i="2"/>
  <c r="J354" i="2"/>
  <c r="K354" i="2"/>
  <c r="A355" i="2"/>
  <c r="B355" i="2" s="1"/>
  <c r="C355" i="2"/>
  <c r="D355" i="2"/>
  <c r="F355" i="2"/>
  <c r="H355" i="2"/>
  <c r="J355" i="2"/>
  <c r="M355" i="2" s="1"/>
  <c r="K355" i="2"/>
  <c r="A356" i="2"/>
  <c r="B356" i="2" s="1"/>
  <c r="C356" i="2"/>
  <c r="D356" i="2"/>
  <c r="F356" i="2"/>
  <c r="H356" i="2"/>
  <c r="J356" i="2"/>
  <c r="M356" i="2" s="1"/>
  <c r="K356" i="2"/>
  <c r="A357" i="2"/>
  <c r="B357" i="2" s="1"/>
  <c r="C357" i="2"/>
  <c r="D357" i="2"/>
  <c r="F357" i="2"/>
  <c r="H357" i="2"/>
  <c r="J357" i="2"/>
  <c r="Q357" i="2" s="1"/>
  <c r="K357" i="2"/>
  <c r="A358" i="2"/>
  <c r="B358" i="2" s="1"/>
  <c r="C358" i="2"/>
  <c r="D358" i="2"/>
  <c r="F358" i="2"/>
  <c r="H358" i="2"/>
  <c r="J358" i="2"/>
  <c r="Q358" i="2" s="1"/>
  <c r="K358" i="2"/>
  <c r="A359" i="2"/>
  <c r="B359" i="2" s="1"/>
  <c r="C359" i="2"/>
  <c r="D359" i="2"/>
  <c r="F359" i="2"/>
  <c r="H359" i="2"/>
  <c r="J359" i="2"/>
  <c r="R359" i="2" s="1"/>
  <c r="K359" i="2"/>
  <c r="A360" i="2"/>
  <c r="B360" i="2" s="1"/>
  <c r="C360" i="2"/>
  <c r="D360" i="2"/>
  <c r="F360" i="2"/>
  <c r="H360" i="2"/>
  <c r="J360" i="2"/>
  <c r="Q360" i="2" s="1"/>
  <c r="K360" i="2"/>
  <c r="A361" i="2"/>
  <c r="B361" i="2" s="1"/>
  <c r="C361" i="2"/>
  <c r="D361" i="2"/>
  <c r="F361" i="2"/>
  <c r="H361" i="2"/>
  <c r="J361" i="2"/>
  <c r="M361" i="2" s="1"/>
  <c r="K361" i="2"/>
  <c r="A362" i="2"/>
  <c r="B362" i="2" s="1"/>
  <c r="C362" i="2"/>
  <c r="D362" i="2"/>
  <c r="F362" i="2"/>
  <c r="H362" i="2"/>
  <c r="J362" i="2"/>
  <c r="R362" i="2" s="1"/>
  <c r="K362" i="2"/>
  <c r="A363" i="2"/>
  <c r="B363" i="2" s="1"/>
  <c r="C363" i="2"/>
  <c r="D363" i="2"/>
  <c r="F363" i="2"/>
  <c r="H363" i="2"/>
  <c r="J363" i="2"/>
  <c r="M363" i="2" s="1"/>
  <c r="K363" i="2"/>
  <c r="A364" i="2"/>
  <c r="B364" i="2" s="1"/>
  <c r="C364" i="2"/>
  <c r="D364" i="2"/>
  <c r="F364" i="2"/>
  <c r="H364" i="2"/>
  <c r="J364" i="2"/>
  <c r="M364" i="2" s="1"/>
  <c r="K364" i="2"/>
  <c r="A365" i="2"/>
  <c r="B365" i="2" s="1"/>
  <c r="C365" i="2"/>
  <c r="D365" i="2"/>
  <c r="F365" i="2"/>
  <c r="H365" i="2"/>
  <c r="J365" i="2"/>
  <c r="Q365" i="2" s="1"/>
  <c r="K365" i="2"/>
  <c r="A366" i="2"/>
  <c r="B366" i="2" s="1"/>
  <c r="C366" i="2"/>
  <c r="D366" i="2"/>
  <c r="F366" i="2"/>
  <c r="H366" i="2"/>
  <c r="J366" i="2"/>
  <c r="Q366" i="2" s="1"/>
  <c r="K366" i="2"/>
  <c r="A367" i="2"/>
  <c r="B367" i="2" s="1"/>
  <c r="C367" i="2"/>
  <c r="D367" i="2"/>
  <c r="F367" i="2"/>
  <c r="H367" i="2"/>
  <c r="J367" i="2"/>
  <c r="R367" i="2" s="1"/>
  <c r="K367" i="2"/>
  <c r="A368" i="2"/>
  <c r="B368" i="2" s="1"/>
  <c r="C368" i="2"/>
  <c r="D368" i="2"/>
  <c r="F368" i="2"/>
  <c r="H368" i="2"/>
  <c r="J368" i="2"/>
  <c r="Q368" i="2" s="1"/>
  <c r="K368" i="2"/>
  <c r="A369" i="2"/>
  <c r="B369" i="2" s="1"/>
  <c r="C369" i="2"/>
  <c r="D369" i="2"/>
  <c r="F369" i="2"/>
  <c r="H369" i="2"/>
  <c r="J369" i="2"/>
  <c r="M369" i="2" s="1"/>
  <c r="K369" i="2"/>
  <c r="A370" i="2"/>
  <c r="B370" i="2" s="1"/>
  <c r="C370" i="2"/>
  <c r="D370" i="2"/>
  <c r="F370" i="2"/>
  <c r="H370" i="2"/>
  <c r="J370" i="2"/>
  <c r="K370" i="2"/>
  <c r="A371" i="2"/>
  <c r="B371" i="2" s="1"/>
  <c r="C371" i="2"/>
  <c r="D371" i="2"/>
  <c r="F371" i="2"/>
  <c r="H371" i="2"/>
  <c r="J371" i="2"/>
  <c r="M371" i="2" s="1"/>
  <c r="N371" i="2" s="1"/>
  <c r="BX371" i="2" s="1"/>
  <c r="BY371" i="2" s="1"/>
  <c r="K371" i="2"/>
  <c r="A372" i="2"/>
  <c r="B372" i="2" s="1"/>
  <c r="C372" i="2"/>
  <c r="D372" i="2"/>
  <c r="F372" i="2"/>
  <c r="H372" i="2"/>
  <c r="J372" i="2"/>
  <c r="M372" i="2" s="1"/>
  <c r="K372" i="2"/>
  <c r="A373" i="2"/>
  <c r="B373" i="2" s="1"/>
  <c r="C373" i="2"/>
  <c r="D373" i="2"/>
  <c r="F373" i="2"/>
  <c r="H373" i="2"/>
  <c r="J373" i="2"/>
  <c r="Q373" i="2" s="1"/>
  <c r="K373" i="2"/>
  <c r="A374" i="2"/>
  <c r="B374" i="2" s="1"/>
  <c r="C374" i="2"/>
  <c r="D374" i="2"/>
  <c r="F374" i="2"/>
  <c r="H374" i="2"/>
  <c r="J374" i="2"/>
  <c r="K374" i="2"/>
  <c r="A375" i="2"/>
  <c r="B375" i="2" s="1"/>
  <c r="C375" i="2"/>
  <c r="D375" i="2"/>
  <c r="F375" i="2"/>
  <c r="H375" i="2"/>
  <c r="J375" i="2"/>
  <c r="R375" i="2" s="1"/>
  <c r="K375" i="2"/>
  <c r="A376" i="2"/>
  <c r="B376" i="2" s="1"/>
  <c r="C376" i="2"/>
  <c r="D376" i="2"/>
  <c r="F376" i="2"/>
  <c r="H376" i="2"/>
  <c r="J376" i="2"/>
  <c r="M376" i="2" s="1"/>
  <c r="K376" i="2"/>
  <c r="A377" i="2"/>
  <c r="B377" i="2" s="1"/>
  <c r="C377" i="2"/>
  <c r="D377" i="2"/>
  <c r="F377" i="2"/>
  <c r="H377" i="2"/>
  <c r="J377" i="2"/>
  <c r="K377" i="2"/>
  <c r="A378" i="2"/>
  <c r="B378" i="2" s="1"/>
  <c r="C378" i="2"/>
  <c r="D378" i="2"/>
  <c r="F378" i="2"/>
  <c r="H378" i="2"/>
  <c r="J378" i="2"/>
  <c r="K378" i="2"/>
  <c r="A379" i="2"/>
  <c r="B379" i="2" s="1"/>
  <c r="C379" i="2"/>
  <c r="D379" i="2"/>
  <c r="F379" i="2"/>
  <c r="H379" i="2"/>
  <c r="J379" i="2"/>
  <c r="M379" i="2" s="1"/>
  <c r="N379" i="2" s="1"/>
  <c r="BX379" i="2" s="1"/>
  <c r="BY379" i="2" s="1"/>
  <c r="K379" i="2"/>
  <c r="A380" i="2"/>
  <c r="B380" i="2" s="1"/>
  <c r="C380" i="2"/>
  <c r="D380" i="2"/>
  <c r="F380" i="2"/>
  <c r="H380" i="2"/>
  <c r="J380" i="2"/>
  <c r="M380" i="2" s="1"/>
  <c r="K380" i="2"/>
  <c r="A381" i="2"/>
  <c r="B381" i="2" s="1"/>
  <c r="C381" i="2"/>
  <c r="D381" i="2"/>
  <c r="F381" i="2"/>
  <c r="H381" i="2"/>
  <c r="J381" i="2"/>
  <c r="Q381" i="2" s="1"/>
  <c r="K381" i="2"/>
  <c r="A382" i="2"/>
  <c r="B382" i="2" s="1"/>
  <c r="C382" i="2"/>
  <c r="D382" i="2"/>
  <c r="F382" i="2"/>
  <c r="H382" i="2"/>
  <c r="J382" i="2"/>
  <c r="Q382" i="2" s="1"/>
  <c r="K382" i="2"/>
  <c r="A383" i="2"/>
  <c r="B383" i="2" s="1"/>
  <c r="C383" i="2"/>
  <c r="D383" i="2"/>
  <c r="F383" i="2"/>
  <c r="H383" i="2"/>
  <c r="J383" i="2"/>
  <c r="M383" i="2" s="1"/>
  <c r="K383" i="2"/>
  <c r="A384" i="2"/>
  <c r="B384" i="2" s="1"/>
  <c r="C384" i="2"/>
  <c r="D384" i="2"/>
  <c r="F384" i="2"/>
  <c r="H384" i="2"/>
  <c r="J384" i="2"/>
  <c r="K384" i="2"/>
  <c r="A385" i="2"/>
  <c r="B385" i="2" s="1"/>
  <c r="C385" i="2"/>
  <c r="D385" i="2"/>
  <c r="F385" i="2"/>
  <c r="H385" i="2"/>
  <c r="J385" i="2"/>
  <c r="M385" i="2" s="1"/>
  <c r="K385" i="2"/>
  <c r="A386" i="2"/>
  <c r="B386" i="2" s="1"/>
  <c r="C386" i="2"/>
  <c r="D386" i="2"/>
  <c r="F386" i="2"/>
  <c r="H386" i="2"/>
  <c r="J386" i="2"/>
  <c r="M386" i="2" s="1"/>
  <c r="N386" i="2" s="1"/>
  <c r="BX386" i="2" s="1"/>
  <c r="BY386" i="2" s="1"/>
  <c r="K386" i="2"/>
  <c r="A387" i="2"/>
  <c r="B387" i="2" s="1"/>
  <c r="C387" i="2"/>
  <c r="D387" i="2"/>
  <c r="F387" i="2"/>
  <c r="H387" i="2"/>
  <c r="J387" i="2"/>
  <c r="M387" i="2" s="1"/>
  <c r="N387" i="2" s="1"/>
  <c r="BX387" i="2" s="1"/>
  <c r="BY387" i="2" s="1"/>
  <c r="K387" i="2"/>
  <c r="A388" i="2"/>
  <c r="B388" i="2" s="1"/>
  <c r="C388" i="2"/>
  <c r="D388" i="2"/>
  <c r="F388" i="2"/>
  <c r="H388" i="2"/>
  <c r="J388" i="2"/>
  <c r="M388" i="2" s="1"/>
  <c r="N388" i="2" s="1"/>
  <c r="BX388" i="2" s="1"/>
  <c r="BY388" i="2" s="1"/>
  <c r="K388" i="2"/>
  <c r="A389" i="2"/>
  <c r="B389" i="2" s="1"/>
  <c r="C389" i="2"/>
  <c r="D389" i="2"/>
  <c r="F389" i="2"/>
  <c r="H389" i="2"/>
  <c r="J389" i="2"/>
  <c r="Q389" i="2" s="1"/>
  <c r="K389" i="2"/>
  <c r="A390" i="2"/>
  <c r="B390" i="2" s="1"/>
  <c r="C390" i="2"/>
  <c r="D390" i="2"/>
  <c r="F390" i="2"/>
  <c r="H390" i="2"/>
  <c r="J390" i="2"/>
  <c r="K390" i="2"/>
  <c r="A391" i="2"/>
  <c r="B391" i="2" s="1"/>
  <c r="C391" i="2"/>
  <c r="D391" i="2"/>
  <c r="F391" i="2"/>
  <c r="H391" i="2"/>
  <c r="J391" i="2"/>
  <c r="M391" i="2" s="1"/>
  <c r="N391" i="2" s="1"/>
  <c r="BX391" i="2" s="1"/>
  <c r="BY391" i="2" s="1"/>
  <c r="K391" i="2"/>
  <c r="A392" i="2"/>
  <c r="B392" i="2" s="1"/>
  <c r="C392" i="2"/>
  <c r="D392" i="2"/>
  <c r="F392" i="2"/>
  <c r="H392" i="2"/>
  <c r="J392" i="2"/>
  <c r="K392" i="2"/>
  <c r="A393" i="2"/>
  <c r="B393" i="2" s="1"/>
  <c r="C393" i="2"/>
  <c r="D393" i="2"/>
  <c r="F393" i="2"/>
  <c r="H393" i="2"/>
  <c r="J393" i="2"/>
  <c r="K393" i="2"/>
  <c r="A394" i="2"/>
  <c r="B394" i="2" s="1"/>
  <c r="C394" i="2"/>
  <c r="D394" i="2"/>
  <c r="F394" i="2"/>
  <c r="H394" i="2"/>
  <c r="J394" i="2"/>
  <c r="Q394" i="2" s="1"/>
  <c r="K394" i="2"/>
  <c r="A395" i="2"/>
  <c r="B395" i="2" s="1"/>
  <c r="C395" i="2"/>
  <c r="D395" i="2"/>
  <c r="F395" i="2"/>
  <c r="H395" i="2"/>
  <c r="J395" i="2"/>
  <c r="K395" i="2"/>
  <c r="A396" i="2"/>
  <c r="B396" i="2" s="1"/>
  <c r="C396" i="2"/>
  <c r="D396" i="2"/>
  <c r="F396" i="2"/>
  <c r="H396" i="2"/>
  <c r="J396" i="2"/>
  <c r="M396" i="2" s="1"/>
  <c r="N396" i="2" s="1"/>
  <c r="BX396" i="2" s="1"/>
  <c r="BY396" i="2" s="1"/>
  <c r="K396" i="2"/>
  <c r="A397" i="2"/>
  <c r="B397" i="2" s="1"/>
  <c r="C397" i="2"/>
  <c r="D397" i="2"/>
  <c r="F397" i="2"/>
  <c r="H397" i="2"/>
  <c r="J397" i="2"/>
  <c r="K397" i="2"/>
  <c r="A398" i="2"/>
  <c r="B398" i="2" s="1"/>
  <c r="C398" i="2"/>
  <c r="D398" i="2"/>
  <c r="F398" i="2"/>
  <c r="H398" i="2"/>
  <c r="J398" i="2"/>
  <c r="K398" i="2"/>
  <c r="A399" i="2"/>
  <c r="B399" i="2" s="1"/>
  <c r="C399" i="2"/>
  <c r="D399" i="2"/>
  <c r="F399" i="2"/>
  <c r="H399" i="2"/>
  <c r="J399" i="2"/>
  <c r="M399" i="2" s="1"/>
  <c r="N399" i="2" s="1"/>
  <c r="BX399" i="2" s="1"/>
  <c r="BY399" i="2" s="1"/>
  <c r="K399" i="2"/>
  <c r="A400" i="2"/>
  <c r="B400" i="2" s="1"/>
  <c r="C400" i="2"/>
  <c r="D400" i="2"/>
  <c r="F400" i="2"/>
  <c r="H400" i="2"/>
  <c r="J400" i="2"/>
  <c r="M400" i="2" s="1"/>
  <c r="K400" i="2"/>
  <c r="A401" i="2"/>
  <c r="B401" i="2" s="1"/>
  <c r="C401" i="2"/>
  <c r="D401" i="2"/>
  <c r="F401" i="2"/>
  <c r="H401" i="2"/>
  <c r="J401" i="2"/>
  <c r="M401" i="2" s="1"/>
  <c r="N401" i="2" s="1"/>
  <c r="BX401" i="2" s="1"/>
  <c r="BY401" i="2" s="1"/>
  <c r="K401" i="2"/>
  <c r="A402" i="2"/>
  <c r="B402" i="2" s="1"/>
  <c r="C402" i="2"/>
  <c r="D402" i="2"/>
  <c r="F402" i="2"/>
  <c r="H402" i="2"/>
  <c r="J402" i="2"/>
  <c r="M402" i="2" s="1"/>
  <c r="K402" i="2"/>
  <c r="A403" i="2"/>
  <c r="B403" i="2" s="1"/>
  <c r="C403" i="2"/>
  <c r="D403" i="2"/>
  <c r="F403" i="2"/>
  <c r="H403" i="2"/>
  <c r="J403" i="2"/>
  <c r="K403" i="2"/>
  <c r="A404" i="2"/>
  <c r="B404" i="2" s="1"/>
  <c r="C404" i="2"/>
  <c r="D404" i="2"/>
  <c r="F404" i="2"/>
  <c r="H404" i="2"/>
  <c r="J404" i="2"/>
  <c r="M404" i="2" s="1"/>
  <c r="N404" i="2" s="1"/>
  <c r="BX404" i="2" s="1"/>
  <c r="BY404" i="2" s="1"/>
  <c r="K404" i="2"/>
  <c r="A405" i="2"/>
  <c r="B405" i="2" s="1"/>
  <c r="C405" i="2"/>
  <c r="D405" i="2"/>
  <c r="F405" i="2"/>
  <c r="H405" i="2"/>
  <c r="J405" i="2"/>
  <c r="M405" i="2" s="1"/>
  <c r="K405" i="2"/>
  <c r="A406" i="2"/>
  <c r="B406" i="2" s="1"/>
  <c r="C406" i="2"/>
  <c r="D406" i="2"/>
  <c r="F406" i="2"/>
  <c r="H406" i="2"/>
  <c r="J406" i="2"/>
  <c r="M406" i="2" s="1"/>
  <c r="K406" i="2"/>
  <c r="A407" i="2"/>
  <c r="B407" i="2" s="1"/>
  <c r="C407" i="2"/>
  <c r="D407" i="2"/>
  <c r="F407" i="2"/>
  <c r="H407" i="2"/>
  <c r="J407" i="2"/>
  <c r="Q407" i="2" s="1"/>
  <c r="K407" i="2"/>
  <c r="A408" i="2"/>
  <c r="B408" i="2" s="1"/>
  <c r="C408" i="2"/>
  <c r="D408" i="2"/>
  <c r="F408" i="2"/>
  <c r="H408" i="2"/>
  <c r="J408" i="2"/>
  <c r="R408" i="2" s="1"/>
  <c r="K408" i="2"/>
  <c r="A409" i="2"/>
  <c r="B409" i="2" s="1"/>
  <c r="C409" i="2"/>
  <c r="D409" i="2"/>
  <c r="F409" i="2"/>
  <c r="H409" i="2"/>
  <c r="J409" i="2"/>
  <c r="K409" i="2"/>
  <c r="A410" i="2"/>
  <c r="B410" i="2" s="1"/>
  <c r="C410" i="2"/>
  <c r="D410" i="2"/>
  <c r="F410" i="2"/>
  <c r="H410" i="2"/>
  <c r="J410" i="2"/>
  <c r="K410" i="2"/>
  <c r="A411" i="2"/>
  <c r="B411" i="2" s="1"/>
  <c r="C411" i="2"/>
  <c r="D411" i="2"/>
  <c r="F411" i="2"/>
  <c r="H411" i="2"/>
  <c r="J411" i="2"/>
  <c r="K411" i="2"/>
  <c r="A412" i="2"/>
  <c r="B412" i="2" s="1"/>
  <c r="C412" i="2"/>
  <c r="D412" i="2"/>
  <c r="F412" i="2"/>
  <c r="H412" i="2"/>
  <c r="J412" i="2"/>
  <c r="M412" i="2" s="1"/>
  <c r="N412" i="2" s="1"/>
  <c r="BX412" i="2" s="1"/>
  <c r="BY412" i="2" s="1"/>
  <c r="K412" i="2"/>
  <c r="A413" i="2"/>
  <c r="B413" i="2" s="1"/>
  <c r="C413" i="2"/>
  <c r="D413" i="2"/>
  <c r="F413" i="2"/>
  <c r="H413" i="2"/>
  <c r="J413" i="2"/>
  <c r="M413" i="2" s="1"/>
  <c r="K413" i="2"/>
  <c r="A414" i="2"/>
  <c r="B414" i="2" s="1"/>
  <c r="C414" i="2"/>
  <c r="D414" i="2"/>
  <c r="F414" i="2"/>
  <c r="H414" i="2"/>
  <c r="J414" i="2"/>
  <c r="M414" i="2" s="1"/>
  <c r="K414" i="2"/>
  <c r="A415" i="2"/>
  <c r="B415" i="2" s="1"/>
  <c r="C415" i="2"/>
  <c r="D415" i="2"/>
  <c r="F415" i="2"/>
  <c r="H415" i="2"/>
  <c r="J415" i="2"/>
  <c r="Q415" i="2" s="1"/>
  <c r="K415" i="2"/>
  <c r="A416" i="2"/>
  <c r="B416" i="2" s="1"/>
  <c r="C416" i="2"/>
  <c r="D416" i="2"/>
  <c r="F416" i="2"/>
  <c r="H416" i="2"/>
  <c r="J416" i="2"/>
  <c r="R416" i="2" s="1"/>
  <c r="K416" i="2"/>
  <c r="A417" i="2"/>
  <c r="B417" i="2" s="1"/>
  <c r="C417" i="2"/>
  <c r="D417" i="2"/>
  <c r="F417" i="2"/>
  <c r="H417" i="2"/>
  <c r="J417" i="2"/>
  <c r="K417" i="2"/>
  <c r="A418" i="2"/>
  <c r="B418" i="2" s="1"/>
  <c r="C418" i="2"/>
  <c r="D418" i="2"/>
  <c r="F418" i="2"/>
  <c r="H418" i="2"/>
  <c r="J418" i="2"/>
  <c r="Q418" i="2" s="1"/>
  <c r="K418" i="2"/>
  <c r="A419" i="2"/>
  <c r="B419" i="2" s="1"/>
  <c r="C419" i="2"/>
  <c r="D419" i="2"/>
  <c r="F419" i="2"/>
  <c r="H419" i="2"/>
  <c r="J419" i="2"/>
  <c r="M419" i="2" s="1"/>
  <c r="K419" i="2"/>
  <c r="A420" i="2"/>
  <c r="B420" i="2" s="1"/>
  <c r="C420" i="2"/>
  <c r="D420" i="2"/>
  <c r="F420" i="2"/>
  <c r="H420" i="2"/>
  <c r="J420" i="2"/>
  <c r="M420" i="2" s="1"/>
  <c r="N420" i="2" s="1"/>
  <c r="BX420" i="2" s="1"/>
  <c r="BY420" i="2" s="1"/>
  <c r="K420" i="2"/>
  <c r="A421" i="2"/>
  <c r="B421" i="2" s="1"/>
  <c r="C421" i="2"/>
  <c r="D421" i="2"/>
  <c r="F421" i="2"/>
  <c r="H421" i="2"/>
  <c r="J421" i="2"/>
  <c r="M421" i="2" s="1"/>
  <c r="N421" i="2" s="1"/>
  <c r="BX421" i="2" s="1"/>
  <c r="BY421" i="2" s="1"/>
  <c r="K421" i="2"/>
  <c r="A422" i="2"/>
  <c r="B422" i="2" s="1"/>
  <c r="C422" i="2"/>
  <c r="D422" i="2"/>
  <c r="F422" i="2"/>
  <c r="H422" i="2"/>
  <c r="J422" i="2"/>
  <c r="M422" i="2" s="1"/>
  <c r="K422" i="2"/>
  <c r="A423" i="2"/>
  <c r="B423" i="2" s="1"/>
  <c r="C423" i="2"/>
  <c r="D423" i="2"/>
  <c r="F423" i="2"/>
  <c r="H423" i="2"/>
  <c r="J423" i="2"/>
  <c r="Q423" i="2" s="1"/>
  <c r="K423" i="2"/>
  <c r="A424" i="2"/>
  <c r="B424" i="2" s="1"/>
  <c r="C424" i="2"/>
  <c r="D424" i="2"/>
  <c r="F424" i="2"/>
  <c r="H424" i="2"/>
  <c r="J424" i="2"/>
  <c r="R424" i="2" s="1"/>
  <c r="K424" i="2"/>
  <c r="A425" i="2"/>
  <c r="B425" i="2" s="1"/>
  <c r="C425" i="2"/>
  <c r="D425" i="2"/>
  <c r="F425" i="2"/>
  <c r="H425" i="2"/>
  <c r="J425" i="2"/>
  <c r="M425" i="2" s="1"/>
  <c r="K425" i="2"/>
  <c r="A426" i="2"/>
  <c r="B426" i="2" s="1"/>
  <c r="C426" i="2"/>
  <c r="D426" i="2"/>
  <c r="F426" i="2"/>
  <c r="H426" i="2"/>
  <c r="J426" i="2"/>
  <c r="K426" i="2"/>
  <c r="A427" i="2"/>
  <c r="B427" i="2" s="1"/>
  <c r="C427" i="2"/>
  <c r="D427" i="2"/>
  <c r="F427" i="2"/>
  <c r="H427" i="2"/>
  <c r="J427" i="2"/>
  <c r="M427" i="2" s="1"/>
  <c r="K427" i="2"/>
  <c r="A428" i="2"/>
  <c r="B428" i="2" s="1"/>
  <c r="C428" i="2"/>
  <c r="D428" i="2"/>
  <c r="F428" i="2"/>
  <c r="H428" i="2"/>
  <c r="J428" i="2"/>
  <c r="M428" i="2" s="1"/>
  <c r="N428" i="2" s="1"/>
  <c r="BX428" i="2" s="1"/>
  <c r="BY428" i="2" s="1"/>
  <c r="K428" i="2"/>
  <c r="A429" i="2"/>
  <c r="B429" i="2" s="1"/>
  <c r="C429" i="2"/>
  <c r="D429" i="2"/>
  <c r="F429" i="2"/>
  <c r="H429" i="2"/>
  <c r="J429" i="2"/>
  <c r="K429" i="2"/>
  <c r="A430" i="2"/>
  <c r="B430" i="2" s="1"/>
  <c r="C430" i="2"/>
  <c r="D430" i="2"/>
  <c r="F430" i="2"/>
  <c r="H430" i="2"/>
  <c r="J430" i="2"/>
  <c r="K430" i="2"/>
  <c r="A431" i="2"/>
  <c r="B431" i="2" s="1"/>
  <c r="C431" i="2"/>
  <c r="D431" i="2"/>
  <c r="F431" i="2"/>
  <c r="H431" i="2"/>
  <c r="J431" i="2"/>
  <c r="Q431" i="2" s="1"/>
  <c r="K431" i="2"/>
  <c r="A432" i="2"/>
  <c r="B432" i="2" s="1"/>
  <c r="C432" i="2"/>
  <c r="D432" i="2"/>
  <c r="F432" i="2"/>
  <c r="H432" i="2"/>
  <c r="J432" i="2"/>
  <c r="K432" i="2"/>
  <c r="A433" i="2"/>
  <c r="B433" i="2" s="1"/>
  <c r="C433" i="2"/>
  <c r="D433" i="2"/>
  <c r="F433" i="2"/>
  <c r="H433" i="2"/>
  <c r="J433" i="2"/>
  <c r="M433" i="2" s="1"/>
  <c r="K433" i="2"/>
  <c r="A434" i="2"/>
  <c r="B434" i="2" s="1"/>
  <c r="C434" i="2"/>
  <c r="D434" i="2"/>
  <c r="F434" i="2"/>
  <c r="H434" i="2"/>
  <c r="J434" i="2"/>
  <c r="R434" i="2" s="1"/>
  <c r="K434" i="2"/>
  <c r="A435" i="2"/>
  <c r="B435" i="2" s="1"/>
  <c r="C435" i="2"/>
  <c r="D435" i="2"/>
  <c r="F435" i="2"/>
  <c r="H435" i="2"/>
  <c r="J435" i="2"/>
  <c r="M435" i="2" s="1"/>
  <c r="K435" i="2"/>
  <c r="A436" i="2"/>
  <c r="B436" i="2" s="1"/>
  <c r="C436" i="2"/>
  <c r="D436" i="2"/>
  <c r="F436" i="2"/>
  <c r="H436" i="2"/>
  <c r="J436" i="2"/>
  <c r="M436" i="2" s="1"/>
  <c r="K436" i="2"/>
  <c r="A437" i="2"/>
  <c r="B437" i="2" s="1"/>
  <c r="C437" i="2"/>
  <c r="D437" i="2"/>
  <c r="F437" i="2"/>
  <c r="H437" i="2"/>
  <c r="J437" i="2"/>
  <c r="M437" i="2" s="1"/>
  <c r="N437" i="2" s="1"/>
  <c r="BX437" i="2" s="1"/>
  <c r="BY437" i="2" s="1"/>
  <c r="K437" i="2"/>
  <c r="A438" i="2"/>
  <c r="B438" i="2" s="1"/>
  <c r="C438" i="2"/>
  <c r="D438" i="2"/>
  <c r="F438" i="2"/>
  <c r="H438" i="2"/>
  <c r="J438" i="2"/>
  <c r="M438" i="2" s="1"/>
  <c r="N438" i="2" s="1"/>
  <c r="BX438" i="2" s="1"/>
  <c r="BY438" i="2" s="1"/>
  <c r="K438" i="2"/>
  <c r="A439" i="2"/>
  <c r="B439" i="2" s="1"/>
  <c r="C439" i="2"/>
  <c r="D439" i="2"/>
  <c r="F439" i="2"/>
  <c r="H439" i="2"/>
  <c r="J439" i="2"/>
  <c r="K439" i="2"/>
  <c r="A440" i="2"/>
  <c r="B440" i="2" s="1"/>
  <c r="C440" i="2"/>
  <c r="D440" i="2"/>
  <c r="F440" i="2"/>
  <c r="H440" i="2"/>
  <c r="J440" i="2"/>
  <c r="R440" i="2" s="1"/>
  <c r="K440" i="2"/>
  <c r="A441" i="2"/>
  <c r="B441" i="2" s="1"/>
  <c r="C441" i="2"/>
  <c r="D441" i="2"/>
  <c r="F441" i="2"/>
  <c r="H441" i="2"/>
  <c r="J441" i="2"/>
  <c r="K441" i="2"/>
  <c r="A442" i="2"/>
  <c r="B442" i="2" s="1"/>
  <c r="C442" i="2"/>
  <c r="D442" i="2"/>
  <c r="F442" i="2"/>
  <c r="H442" i="2"/>
  <c r="J442" i="2"/>
  <c r="K442" i="2"/>
  <c r="A443" i="2"/>
  <c r="B443" i="2" s="1"/>
  <c r="C443" i="2"/>
  <c r="D443" i="2"/>
  <c r="F443" i="2"/>
  <c r="H443" i="2"/>
  <c r="J443" i="2"/>
  <c r="M443" i="2" s="1"/>
  <c r="N443" i="2" s="1"/>
  <c r="BX443" i="2" s="1"/>
  <c r="BY443" i="2" s="1"/>
  <c r="K443" i="2"/>
  <c r="A444" i="2"/>
  <c r="B444" i="2" s="1"/>
  <c r="C444" i="2"/>
  <c r="D444" i="2"/>
  <c r="F444" i="2"/>
  <c r="H444" i="2"/>
  <c r="J444" i="2"/>
  <c r="K444" i="2"/>
  <c r="A445" i="2"/>
  <c r="B445" i="2" s="1"/>
  <c r="C445" i="2"/>
  <c r="D445" i="2"/>
  <c r="F445" i="2"/>
  <c r="H445" i="2"/>
  <c r="J445" i="2"/>
  <c r="M445" i="2" s="1"/>
  <c r="K445" i="2"/>
  <c r="A446" i="2"/>
  <c r="B446" i="2" s="1"/>
  <c r="C446" i="2"/>
  <c r="D446" i="2"/>
  <c r="F446" i="2"/>
  <c r="H446" i="2"/>
  <c r="J446" i="2"/>
  <c r="Q446" i="2" s="1"/>
  <c r="K446" i="2"/>
  <c r="A447" i="2"/>
  <c r="B447" i="2" s="1"/>
  <c r="C447" i="2"/>
  <c r="D447" i="2"/>
  <c r="F447" i="2"/>
  <c r="H447" i="2"/>
  <c r="J447" i="2"/>
  <c r="M447" i="2" s="1"/>
  <c r="K447" i="2"/>
  <c r="A448" i="2"/>
  <c r="B448" i="2" s="1"/>
  <c r="C448" i="2"/>
  <c r="D448" i="2"/>
  <c r="F448" i="2"/>
  <c r="H448" i="2"/>
  <c r="J448" i="2"/>
  <c r="R448" i="2" s="1"/>
  <c r="K448" i="2"/>
  <c r="A449" i="2"/>
  <c r="B449" i="2" s="1"/>
  <c r="C449" i="2"/>
  <c r="D449" i="2"/>
  <c r="F449" i="2"/>
  <c r="H449" i="2"/>
  <c r="J449" i="2"/>
  <c r="M449" i="2" s="1"/>
  <c r="K449" i="2"/>
  <c r="A450" i="2"/>
  <c r="B450" i="2" s="1"/>
  <c r="C450" i="2"/>
  <c r="D450" i="2"/>
  <c r="F450" i="2"/>
  <c r="H450" i="2"/>
  <c r="J450" i="2"/>
  <c r="Q450" i="2" s="1"/>
  <c r="K450" i="2"/>
  <c r="A451" i="2"/>
  <c r="B451" i="2" s="1"/>
  <c r="C451" i="2"/>
  <c r="D451" i="2"/>
  <c r="F451" i="2"/>
  <c r="H451" i="2"/>
  <c r="J451" i="2"/>
  <c r="R451" i="2" s="1"/>
  <c r="K451" i="2"/>
  <c r="A452" i="2"/>
  <c r="B452" i="2" s="1"/>
  <c r="C452" i="2"/>
  <c r="D452" i="2"/>
  <c r="F452" i="2"/>
  <c r="H452" i="2"/>
  <c r="J452" i="2"/>
  <c r="M452" i="2" s="1"/>
  <c r="N452" i="2" s="1"/>
  <c r="BX452" i="2" s="1"/>
  <c r="BY452" i="2" s="1"/>
  <c r="K452" i="2"/>
  <c r="A453" i="2"/>
  <c r="B453" i="2" s="1"/>
  <c r="C453" i="2"/>
  <c r="D453" i="2"/>
  <c r="F453" i="2"/>
  <c r="H453" i="2"/>
  <c r="J453" i="2"/>
  <c r="M453" i="2" s="1"/>
  <c r="K453" i="2"/>
  <c r="A454" i="2"/>
  <c r="B454" i="2" s="1"/>
  <c r="C454" i="2"/>
  <c r="D454" i="2"/>
  <c r="F454" i="2"/>
  <c r="H454" i="2"/>
  <c r="J454" i="2"/>
  <c r="R454" i="2" s="1"/>
  <c r="K454" i="2"/>
  <c r="A455" i="2"/>
  <c r="B455" i="2" s="1"/>
  <c r="C455" i="2"/>
  <c r="D455" i="2"/>
  <c r="F455" i="2"/>
  <c r="H455" i="2"/>
  <c r="J455" i="2"/>
  <c r="M455" i="2" s="1"/>
  <c r="K455" i="2"/>
  <c r="A456" i="2"/>
  <c r="B456" i="2" s="1"/>
  <c r="C456" i="2"/>
  <c r="D456" i="2"/>
  <c r="F456" i="2"/>
  <c r="H456" i="2"/>
  <c r="J456" i="2"/>
  <c r="R456" i="2" s="1"/>
  <c r="K456" i="2"/>
  <c r="A457" i="2"/>
  <c r="B457" i="2" s="1"/>
  <c r="C457" i="2"/>
  <c r="D457" i="2"/>
  <c r="F457" i="2"/>
  <c r="H457" i="2"/>
  <c r="J457" i="2"/>
  <c r="K457" i="2"/>
  <c r="A458" i="2"/>
  <c r="B458" i="2" s="1"/>
  <c r="C458" i="2"/>
  <c r="D458" i="2"/>
  <c r="F458" i="2"/>
  <c r="H458" i="2"/>
  <c r="J458" i="2"/>
  <c r="Q458" i="2" s="1"/>
  <c r="K458" i="2"/>
  <c r="A459" i="2"/>
  <c r="B459" i="2" s="1"/>
  <c r="C459" i="2"/>
  <c r="D459" i="2"/>
  <c r="F459" i="2"/>
  <c r="H459" i="2"/>
  <c r="J459" i="2"/>
  <c r="R459" i="2" s="1"/>
  <c r="K459" i="2"/>
  <c r="A460" i="2"/>
  <c r="B460" i="2" s="1"/>
  <c r="C460" i="2"/>
  <c r="D460" i="2"/>
  <c r="F460" i="2"/>
  <c r="H460" i="2"/>
  <c r="J460" i="2"/>
  <c r="M460" i="2" s="1"/>
  <c r="N460" i="2" s="1"/>
  <c r="BX460" i="2" s="1"/>
  <c r="BY460" i="2" s="1"/>
  <c r="K460" i="2"/>
  <c r="A461" i="2"/>
  <c r="B461" i="2" s="1"/>
  <c r="C461" i="2"/>
  <c r="D461" i="2"/>
  <c r="F461" i="2"/>
  <c r="H461" i="2"/>
  <c r="J461" i="2"/>
  <c r="M461" i="2" s="1"/>
  <c r="N461" i="2" s="1"/>
  <c r="BX461" i="2" s="1"/>
  <c r="BY461" i="2" s="1"/>
  <c r="K461" i="2"/>
  <c r="A462" i="2"/>
  <c r="B462" i="2" s="1"/>
  <c r="C462" i="2"/>
  <c r="D462" i="2"/>
  <c r="F462" i="2"/>
  <c r="H462" i="2"/>
  <c r="J462" i="2"/>
  <c r="Q462" i="2" s="1"/>
  <c r="K462" i="2"/>
  <c r="A463" i="2"/>
  <c r="B463" i="2" s="1"/>
  <c r="C463" i="2"/>
  <c r="D463" i="2"/>
  <c r="F463" i="2"/>
  <c r="H463" i="2"/>
  <c r="J463" i="2"/>
  <c r="M463" i="2" s="1"/>
  <c r="K463" i="2"/>
  <c r="A464" i="2"/>
  <c r="B464" i="2" s="1"/>
  <c r="C464" i="2"/>
  <c r="D464" i="2"/>
  <c r="F464" i="2"/>
  <c r="H464" i="2"/>
  <c r="J464" i="2"/>
  <c r="K464" i="2"/>
  <c r="A465" i="2"/>
  <c r="B465" i="2" s="1"/>
  <c r="C465" i="2"/>
  <c r="D465" i="2"/>
  <c r="F465" i="2"/>
  <c r="H465" i="2"/>
  <c r="J465" i="2"/>
  <c r="R465" i="2" s="1"/>
  <c r="K465" i="2"/>
  <c r="A466" i="2"/>
  <c r="B466" i="2" s="1"/>
  <c r="C466" i="2"/>
  <c r="D466" i="2"/>
  <c r="F466" i="2"/>
  <c r="H466" i="2"/>
  <c r="J466" i="2"/>
  <c r="Q466" i="2" s="1"/>
  <c r="K466" i="2"/>
  <c r="A467" i="2"/>
  <c r="B467" i="2" s="1"/>
  <c r="C467" i="2"/>
  <c r="D467" i="2"/>
  <c r="F467" i="2"/>
  <c r="H467" i="2"/>
  <c r="J467" i="2"/>
  <c r="M467" i="2" s="1"/>
  <c r="K467" i="2"/>
  <c r="A468" i="2"/>
  <c r="B468" i="2" s="1"/>
  <c r="C468" i="2"/>
  <c r="D468" i="2"/>
  <c r="F468" i="2"/>
  <c r="H468" i="2"/>
  <c r="J468" i="2"/>
  <c r="M468" i="2" s="1"/>
  <c r="N468" i="2" s="1"/>
  <c r="BX468" i="2" s="1"/>
  <c r="BY468" i="2" s="1"/>
  <c r="K468" i="2"/>
  <c r="A469" i="2"/>
  <c r="B469" i="2" s="1"/>
  <c r="C469" i="2"/>
  <c r="D469" i="2"/>
  <c r="F469" i="2"/>
  <c r="H469" i="2"/>
  <c r="J469" i="2"/>
  <c r="M469" i="2" s="1"/>
  <c r="N469" i="2" s="1"/>
  <c r="BX469" i="2" s="1"/>
  <c r="BY469" i="2" s="1"/>
  <c r="K469" i="2"/>
  <c r="A470" i="2"/>
  <c r="B470" i="2" s="1"/>
  <c r="C470" i="2"/>
  <c r="D470" i="2"/>
  <c r="F470" i="2"/>
  <c r="H470" i="2"/>
  <c r="J470" i="2"/>
  <c r="M470" i="2" s="1"/>
  <c r="N470" i="2" s="1"/>
  <c r="BX470" i="2" s="1"/>
  <c r="BY470" i="2" s="1"/>
  <c r="K470" i="2"/>
  <c r="A471" i="2"/>
  <c r="B471" i="2" s="1"/>
  <c r="C471" i="2"/>
  <c r="D471" i="2"/>
  <c r="F471" i="2"/>
  <c r="H471" i="2"/>
  <c r="J471" i="2"/>
  <c r="M471" i="2" s="1"/>
  <c r="K471" i="2"/>
  <c r="A472" i="2"/>
  <c r="B472" i="2" s="1"/>
  <c r="C472" i="2"/>
  <c r="D472" i="2"/>
  <c r="F472" i="2"/>
  <c r="H472" i="2"/>
  <c r="J472" i="2"/>
  <c r="K472" i="2"/>
  <c r="A473" i="2"/>
  <c r="B473" i="2" s="1"/>
  <c r="C473" i="2"/>
  <c r="D473" i="2"/>
  <c r="F473" i="2"/>
  <c r="H473" i="2"/>
  <c r="J473" i="2"/>
  <c r="Q473" i="2" s="1"/>
  <c r="K473" i="2"/>
  <c r="A474" i="2"/>
  <c r="B474" i="2" s="1"/>
  <c r="C474" i="2"/>
  <c r="D474" i="2"/>
  <c r="F474" i="2"/>
  <c r="H474" i="2"/>
  <c r="J474" i="2"/>
  <c r="Q474" i="2" s="1"/>
  <c r="K474" i="2"/>
  <c r="A475" i="2"/>
  <c r="B475" i="2" s="1"/>
  <c r="C475" i="2"/>
  <c r="D475" i="2"/>
  <c r="F475" i="2"/>
  <c r="H475" i="2"/>
  <c r="J475" i="2"/>
  <c r="R475" i="2" s="1"/>
  <c r="K475" i="2"/>
  <c r="A476" i="2"/>
  <c r="B476" i="2" s="1"/>
  <c r="C476" i="2"/>
  <c r="D476" i="2"/>
  <c r="F476" i="2"/>
  <c r="H476" i="2"/>
  <c r="J476" i="2"/>
  <c r="K476" i="2"/>
  <c r="A477" i="2"/>
  <c r="B477" i="2" s="1"/>
  <c r="C477" i="2"/>
  <c r="D477" i="2"/>
  <c r="F477" i="2"/>
  <c r="H477" i="2"/>
  <c r="J477" i="2"/>
  <c r="M477" i="2" s="1"/>
  <c r="N477" i="2" s="1"/>
  <c r="BX477" i="2" s="1"/>
  <c r="BY477" i="2" s="1"/>
  <c r="K477" i="2"/>
  <c r="A478" i="2"/>
  <c r="B478" i="2" s="1"/>
  <c r="C478" i="2"/>
  <c r="D478" i="2"/>
  <c r="F478" i="2"/>
  <c r="H478" i="2"/>
  <c r="J478" i="2"/>
  <c r="K478" i="2"/>
  <c r="A479" i="2"/>
  <c r="B479" i="2" s="1"/>
  <c r="C479" i="2"/>
  <c r="D479" i="2"/>
  <c r="F479" i="2"/>
  <c r="H479" i="2"/>
  <c r="J479" i="2"/>
  <c r="M479" i="2" s="1"/>
  <c r="K479" i="2"/>
  <c r="A480" i="2"/>
  <c r="B480" i="2" s="1"/>
  <c r="C480" i="2"/>
  <c r="D480" i="2"/>
  <c r="F480" i="2"/>
  <c r="H480" i="2"/>
  <c r="J480" i="2"/>
  <c r="Q480" i="2" s="1"/>
  <c r="K480" i="2"/>
  <c r="A481" i="2"/>
  <c r="B481" i="2" s="1"/>
  <c r="C481" i="2"/>
  <c r="D481" i="2"/>
  <c r="F481" i="2"/>
  <c r="H481" i="2"/>
  <c r="J481" i="2"/>
  <c r="Q481" i="2" s="1"/>
  <c r="K481" i="2"/>
  <c r="A482" i="2"/>
  <c r="B482" i="2" s="1"/>
  <c r="C482" i="2"/>
  <c r="D482" i="2"/>
  <c r="F482" i="2"/>
  <c r="H482" i="2"/>
  <c r="J482" i="2"/>
  <c r="Q482" i="2" s="1"/>
  <c r="K482" i="2"/>
  <c r="A483" i="2"/>
  <c r="B483" i="2" s="1"/>
  <c r="C483" i="2"/>
  <c r="D483" i="2"/>
  <c r="F483" i="2"/>
  <c r="H483" i="2"/>
  <c r="J483" i="2"/>
  <c r="R483" i="2" s="1"/>
  <c r="K483" i="2"/>
  <c r="A484" i="2"/>
  <c r="B484" i="2" s="1"/>
  <c r="C484" i="2"/>
  <c r="D484" i="2"/>
  <c r="F484" i="2"/>
  <c r="H484" i="2"/>
  <c r="J484" i="2"/>
  <c r="K484" i="2"/>
  <c r="A485" i="2"/>
  <c r="B485" i="2" s="1"/>
  <c r="C485" i="2"/>
  <c r="D485" i="2"/>
  <c r="F485" i="2"/>
  <c r="H485" i="2"/>
  <c r="J485" i="2"/>
  <c r="R485" i="2" s="1"/>
  <c r="K485" i="2"/>
  <c r="A486" i="2"/>
  <c r="B486" i="2" s="1"/>
  <c r="C486" i="2"/>
  <c r="D486" i="2"/>
  <c r="F486" i="2"/>
  <c r="H486" i="2"/>
  <c r="J486" i="2"/>
  <c r="K486" i="2"/>
  <c r="A487" i="2"/>
  <c r="B487" i="2" s="1"/>
  <c r="C487" i="2"/>
  <c r="D487" i="2"/>
  <c r="F487" i="2"/>
  <c r="H487" i="2"/>
  <c r="J487" i="2"/>
  <c r="M487" i="2" s="1"/>
  <c r="K487" i="2"/>
  <c r="A488" i="2"/>
  <c r="B488" i="2" s="1"/>
  <c r="C488" i="2"/>
  <c r="D488" i="2"/>
  <c r="F488" i="2"/>
  <c r="H488" i="2"/>
  <c r="J488" i="2"/>
  <c r="Q488" i="2" s="1"/>
  <c r="K488" i="2"/>
  <c r="A489" i="2"/>
  <c r="B489" i="2" s="1"/>
  <c r="C489" i="2"/>
  <c r="D489" i="2"/>
  <c r="F489" i="2"/>
  <c r="H489" i="2"/>
  <c r="J489" i="2"/>
  <c r="M489" i="2" s="1"/>
  <c r="K489" i="2"/>
  <c r="A490" i="2"/>
  <c r="B490" i="2" s="1"/>
  <c r="C490" i="2"/>
  <c r="D490" i="2"/>
  <c r="F490" i="2"/>
  <c r="H490" i="2"/>
  <c r="J490" i="2"/>
  <c r="K490" i="2"/>
  <c r="A491" i="2"/>
  <c r="B491" i="2" s="1"/>
  <c r="C491" i="2"/>
  <c r="D491" i="2"/>
  <c r="F491" i="2"/>
  <c r="H491" i="2"/>
  <c r="J491" i="2"/>
  <c r="K491" i="2"/>
  <c r="A492" i="2"/>
  <c r="B492" i="2" s="1"/>
  <c r="C492" i="2"/>
  <c r="D492" i="2"/>
  <c r="F492" i="2"/>
  <c r="H492" i="2"/>
  <c r="J492" i="2"/>
  <c r="M492" i="2" s="1"/>
  <c r="N492" i="2" s="1"/>
  <c r="BX492" i="2" s="1"/>
  <c r="BY492" i="2" s="1"/>
  <c r="K492" i="2"/>
  <c r="A493" i="2"/>
  <c r="B493" i="2" s="1"/>
  <c r="C493" i="2"/>
  <c r="D493" i="2"/>
  <c r="F493" i="2"/>
  <c r="H493" i="2"/>
  <c r="J493" i="2"/>
  <c r="M493" i="2" s="1"/>
  <c r="K493" i="2"/>
  <c r="A494" i="2"/>
  <c r="B494" i="2" s="1"/>
  <c r="C494" i="2"/>
  <c r="D494" i="2"/>
  <c r="F494" i="2"/>
  <c r="H494" i="2"/>
  <c r="J494" i="2"/>
  <c r="K494" i="2"/>
  <c r="A495" i="2"/>
  <c r="B495" i="2" s="1"/>
  <c r="C495" i="2"/>
  <c r="D495" i="2"/>
  <c r="F495" i="2"/>
  <c r="H495" i="2"/>
  <c r="J495" i="2"/>
  <c r="M495" i="2" s="1"/>
  <c r="K495" i="2"/>
  <c r="A496" i="2"/>
  <c r="B496" i="2" s="1"/>
  <c r="C496" i="2"/>
  <c r="D496" i="2"/>
  <c r="F496" i="2"/>
  <c r="H496" i="2"/>
  <c r="J496" i="2"/>
  <c r="Q496" i="2" s="1"/>
  <c r="K496" i="2"/>
  <c r="A497" i="2"/>
  <c r="B497" i="2" s="1"/>
  <c r="C497" i="2"/>
  <c r="D497" i="2"/>
  <c r="F497" i="2"/>
  <c r="H497" i="2"/>
  <c r="J497" i="2"/>
  <c r="M497" i="2" s="1"/>
  <c r="K497" i="2"/>
  <c r="A498" i="2"/>
  <c r="B498" i="2" s="1"/>
  <c r="C498" i="2"/>
  <c r="D498" i="2"/>
  <c r="F498" i="2"/>
  <c r="H498" i="2"/>
  <c r="J498" i="2"/>
  <c r="R498" i="2" s="1"/>
  <c r="K498" i="2"/>
  <c r="A499" i="2"/>
  <c r="B499" i="2" s="1"/>
  <c r="C499" i="2"/>
  <c r="D499" i="2"/>
  <c r="F499" i="2"/>
  <c r="H499" i="2"/>
  <c r="J499" i="2"/>
  <c r="Q499" i="2" s="1"/>
  <c r="K499" i="2"/>
  <c r="A500" i="2"/>
  <c r="B500" i="2" s="1"/>
  <c r="C500" i="2"/>
  <c r="D500" i="2"/>
  <c r="F500" i="2"/>
  <c r="H500" i="2"/>
  <c r="J500" i="2"/>
  <c r="M500" i="2" s="1"/>
  <c r="N500" i="2" s="1"/>
  <c r="BX500" i="2" s="1"/>
  <c r="BY500" i="2" s="1"/>
  <c r="K500" i="2"/>
  <c r="A501" i="2"/>
  <c r="B501" i="2" s="1"/>
  <c r="C501" i="2"/>
  <c r="D501" i="2"/>
  <c r="F501" i="2"/>
  <c r="H501" i="2"/>
  <c r="J501" i="2"/>
  <c r="R501" i="2" s="1"/>
  <c r="K501" i="2"/>
  <c r="A502" i="2"/>
  <c r="B502" i="2" s="1"/>
  <c r="C502" i="2"/>
  <c r="D502" i="2"/>
  <c r="F502" i="2"/>
  <c r="H502" i="2"/>
  <c r="J502" i="2"/>
  <c r="Q502" i="2" s="1"/>
  <c r="K502" i="2"/>
  <c r="A503" i="2"/>
  <c r="B503" i="2" s="1"/>
  <c r="C503" i="2"/>
  <c r="D503" i="2"/>
  <c r="F503" i="2"/>
  <c r="H503" i="2"/>
  <c r="J503" i="2"/>
  <c r="R503" i="2" s="1"/>
  <c r="K503" i="2"/>
  <c r="K8" i="2"/>
  <c r="K9" i="2"/>
  <c r="K10" i="2"/>
  <c r="K11" i="2"/>
  <c r="K12" i="2"/>
  <c r="J8" i="2"/>
  <c r="Q8" i="2" s="1"/>
  <c r="J9" i="2"/>
  <c r="Q9" i="2" s="1"/>
  <c r="J10" i="2"/>
  <c r="Q10" i="2" s="1"/>
  <c r="J11" i="2"/>
  <c r="M11" i="2" s="1"/>
  <c r="N11" i="2" s="1"/>
  <c r="BX11" i="2" s="1"/>
  <c r="BY11" i="2" s="1"/>
  <c r="J12" i="2"/>
  <c r="M12" i="2" s="1"/>
  <c r="N12" i="2" s="1"/>
  <c r="BX12" i="2" s="1"/>
  <c r="BY12" i="2" s="1"/>
  <c r="H8" i="2"/>
  <c r="H9" i="2"/>
  <c r="H10" i="2"/>
  <c r="H11" i="2"/>
  <c r="H12" i="2"/>
  <c r="F8" i="2"/>
  <c r="F9" i="2"/>
  <c r="F10" i="2"/>
  <c r="F11" i="2"/>
  <c r="F12" i="2"/>
  <c r="A8" i="2"/>
  <c r="B8" i="2" s="1"/>
  <c r="A9" i="2"/>
  <c r="B9" i="2" s="1"/>
  <c r="A10" i="2"/>
  <c r="B10" i="2" s="1"/>
  <c r="A11" i="2"/>
  <c r="B11" i="2" s="1"/>
  <c r="A12" i="2"/>
  <c r="B12" i="2" s="1"/>
  <c r="C8" i="2"/>
  <c r="C9" i="2"/>
  <c r="C10" i="2"/>
  <c r="C11" i="2"/>
  <c r="C12" i="2"/>
  <c r="D8" i="2"/>
  <c r="D9" i="2"/>
  <c r="D10" i="2"/>
  <c r="D11" i="2"/>
  <c r="D12" i="2"/>
  <c r="K7" i="2"/>
  <c r="J7" i="2"/>
  <c r="M7" i="2" s="1"/>
  <c r="N7" i="2" s="1"/>
  <c r="BX7" i="2" s="1"/>
  <c r="BY7" i="2" s="1"/>
  <c r="H7" i="2"/>
  <c r="F7" i="2"/>
  <c r="D7" i="2"/>
  <c r="C7" i="2"/>
  <c r="A7" i="2"/>
  <c r="B7" i="2" s="1"/>
  <c r="AE7" i="2" s="1"/>
  <c r="L61" i="2"/>
  <c r="L62" i="2"/>
  <c r="L33" i="2"/>
  <c r="E112" i="2"/>
  <c r="E122" i="2"/>
  <c r="L142" i="2"/>
  <c r="L163" i="2"/>
  <c r="E150" i="2"/>
  <c r="E226" i="2"/>
  <c r="L183" i="2"/>
  <c r="L216" i="2"/>
  <c r="E288" i="2"/>
  <c r="E186" i="2"/>
  <c r="E349" i="2"/>
  <c r="L364" i="2"/>
  <c r="E377" i="2"/>
  <c r="E29" i="2"/>
  <c r="G80" i="2"/>
  <c r="E71" i="2"/>
  <c r="G121" i="2"/>
  <c r="E146" i="2"/>
  <c r="G150" i="2"/>
  <c r="L187" i="2"/>
  <c r="E173" i="2"/>
  <c r="L189" i="2"/>
  <c r="E217" i="2"/>
  <c r="L240" i="2"/>
  <c r="E312" i="2"/>
  <c r="L35" i="2"/>
  <c r="G32" i="2"/>
  <c r="L17" i="2"/>
  <c r="L40" i="2"/>
  <c r="L110" i="2"/>
  <c r="E135" i="2"/>
  <c r="E141" i="2"/>
  <c r="G177" i="2"/>
  <c r="E192" i="2"/>
  <c r="L244" i="2"/>
  <c r="G189" i="2"/>
  <c r="L291" i="2"/>
  <c r="L298" i="2"/>
  <c r="E284" i="2"/>
  <c r="L351" i="2"/>
  <c r="G362" i="2"/>
  <c r="L59" i="2"/>
  <c r="G56" i="2"/>
  <c r="L81" i="2"/>
  <c r="L80" i="2"/>
  <c r="G34" i="2"/>
  <c r="G114" i="2"/>
  <c r="L177" i="2"/>
  <c r="G201" i="2"/>
  <c r="L218" i="2"/>
  <c r="G197" i="2"/>
  <c r="L219" i="2"/>
  <c r="L193" i="2"/>
  <c r="G27" i="2"/>
  <c r="L79" i="2"/>
  <c r="E69" i="2"/>
  <c r="L120" i="2"/>
  <c r="G144" i="2"/>
  <c r="L148" i="2"/>
  <c r="E182" i="2"/>
  <c r="G171" i="2"/>
  <c r="L188" i="2"/>
  <c r="G215" i="2"/>
  <c r="E235" i="2"/>
  <c r="G310" i="2"/>
  <c r="E271" i="2"/>
  <c r="G371" i="2"/>
  <c r="G301" i="2"/>
  <c r="G31" i="2"/>
  <c r="G51" i="2"/>
  <c r="E44" i="2"/>
  <c r="G92" i="2"/>
  <c r="E85" i="2"/>
  <c r="G105" i="2"/>
  <c r="L172" i="2"/>
  <c r="E153" i="2"/>
  <c r="G195" i="2"/>
  <c r="L220" i="2"/>
  <c r="G239" i="2"/>
  <c r="L256" i="2"/>
  <c r="L274" i="2"/>
  <c r="E54" i="2"/>
  <c r="L55" i="2"/>
  <c r="G77" i="2"/>
  <c r="L72" i="2"/>
  <c r="G134" i="2"/>
  <c r="L112" i="2"/>
  <c r="E172" i="2"/>
  <c r="L200" i="2"/>
  <c r="E213" i="2"/>
  <c r="G194" i="2"/>
  <c r="E214" i="2"/>
  <c r="E310" i="2"/>
  <c r="E317" i="2"/>
  <c r="G306" i="2"/>
  <c r="E370" i="2"/>
  <c r="L385" i="2"/>
  <c r="E27" i="2"/>
  <c r="G13" i="2"/>
  <c r="L41" i="2"/>
  <c r="G26" i="2"/>
  <c r="L122" i="2"/>
  <c r="L137" i="2"/>
  <c r="G159" i="2"/>
  <c r="G142" i="2"/>
  <c r="E237" i="2"/>
  <c r="E212" i="2"/>
  <c r="E238" i="2"/>
  <c r="E268" i="2"/>
  <c r="G257" i="2"/>
  <c r="G330" i="2"/>
  <c r="E313" i="2"/>
  <c r="L29" i="2"/>
  <c r="G37" i="2"/>
  <c r="L78" i="2"/>
  <c r="E80" i="2"/>
  <c r="L77" i="2"/>
  <c r="E36" i="2"/>
  <c r="G183" i="2"/>
  <c r="G166" i="2"/>
  <c r="G186" i="2"/>
  <c r="E236" i="2"/>
  <c r="E262" i="2"/>
  <c r="E242" i="2"/>
  <c r="L279" i="2"/>
  <c r="E321" i="2"/>
  <c r="L332" i="2"/>
  <c r="L53" i="2"/>
  <c r="G61" i="2"/>
  <c r="L102" i="2"/>
  <c r="E104" i="2"/>
  <c r="E114" i="2"/>
  <c r="L134" i="2"/>
  <c r="E152" i="2"/>
  <c r="E136" i="2"/>
  <c r="E218" i="2"/>
  <c r="E260" i="2"/>
  <c r="G206" i="2"/>
  <c r="E280" i="2"/>
  <c r="L303" i="2"/>
  <c r="E341" i="2"/>
  <c r="L16" i="2"/>
  <c r="G64" i="2"/>
  <c r="L89" i="2"/>
  <c r="L88" i="2"/>
  <c r="L111" i="2"/>
  <c r="G122" i="2"/>
  <c r="E134" i="2"/>
  <c r="G209" i="2"/>
  <c r="L226" i="2"/>
  <c r="E201" i="2"/>
  <c r="L227" i="2"/>
  <c r="E255" i="2"/>
  <c r="L330" i="2"/>
  <c r="G28" i="2"/>
  <c r="E26" i="2"/>
  <c r="G85" i="2"/>
  <c r="E110" i="2"/>
  <c r="L105" i="2"/>
  <c r="L132" i="2"/>
  <c r="G93" i="2"/>
  <c r="E171" i="2"/>
  <c r="L185" i="2"/>
  <c r="G237" i="2"/>
  <c r="E257" i="2"/>
  <c r="G284" i="2"/>
  <c r="G291" i="2"/>
  <c r="L281" i="2"/>
  <c r="G344" i="2"/>
  <c r="E356" i="2"/>
  <c r="G52" i="2"/>
  <c r="E50" i="2"/>
  <c r="G75" i="2"/>
  <c r="E67" i="2"/>
  <c r="L133" i="2"/>
  <c r="G111" i="2"/>
  <c r="G170" i="2"/>
  <c r="E195" i="2"/>
  <c r="G211" i="2"/>
  <c r="E184" i="2"/>
  <c r="G212" i="2"/>
  <c r="G308" i="2"/>
  <c r="G315" i="2"/>
  <c r="G22" i="2"/>
  <c r="E31" i="2"/>
  <c r="G73" i="2"/>
  <c r="G76" i="2"/>
  <c r="L70" i="2"/>
  <c r="G154" i="2"/>
  <c r="E177" i="2"/>
  <c r="E160" i="2"/>
  <c r="L139" i="2"/>
  <c r="L233" i="2"/>
  <c r="L259" i="2"/>
  <c r="L205" i="2"/>
  <c r="G272" i="2"/>
  <c r="L312" i="2"/>
  <c r="G326" i="2"/>
  <c r="L342" i="2"/>
  <c r="G46" i="2"/>
  <c r="E55" i="2"/>
  <c r="G95" i="2"/>
  <c r="L101" i="2"/>
  <c r="G109" i="2"/>
  <c r="G127" i="2"/>
  <c r="E149" i="2"/>
  <c r="E126" i="2"/>
  <c r="L215" i="2"/>
  <c r="L257" i="2"/>
  <c r="E199" i="2"/>
  <c r="L277" i="2"/>
  <c r="G296" i="2"/>
  <c r="L338" i="2"/>
  <c r="G349" i="2"/>
  <c r="L18" i="2"/>
  <c r="E70" i="2"/>
  <c r="E57" i="2"/>
  <c r="E108" i="2"/>
  <c r="L135" i="2"/>
  <c r="L138" i="2"/>
  <c r="G172" i="2"/>
  <c r="L162" i="2"/>
  <c r="L239" i="2"/>
  <c r="E204" i="2"/>
  <c r="G225" i="2"/>
  <c r="L301" i="2"/>
  <c r="E248" i="2"/>
  <c r="L362" i="2"/>
  <c r="L22" i="2"/>
  <c r="L42" i="2"/>
  <c r="E90" i="2"/>
  <c r="L83" i="2"/>
  <c r="E131" i="2"/>
  <c r="G58" i="2"/>
  <c r="E159" i="2"/>
  <c r="G196" i="2"/>
  <c r="L186" i="2"/>
  <c r="G207" i="2"/>
  <c r="L230" i="2"/>
  <c r="G214" i="2"/>
  <c r="E250" i="2"/>
  <c r="G285" i="2"/>
  <c r="L304" i="2"/>
  <c r="E32" i="2"/>
  <c r="L44" i="2"/>
  <c r="E81" i="2"/>
  <c r="G86" i="2"/>
  <c r="G98" i="2"/>
  <c r="L108" i="2"/>
  <c r="L100" i="2"/>
  <c r="L173" i="2"/>
  <c r="E194" i="2"/>
  <c r="G242" i="2"/>
  <c r="G268" i="2"/>
  <c r="E265" i="2"/>
  <c r="E282" i="2"/>
  <c r="G325" i="2"/>
  <c r="E335" i="2"/>
  <c r="E158" i="2"/>
  <c r="G331" i="2"/>
  <c r="G359" i="2"/>
  <c r="G353" i="2"/>
  <c r="E486" i="2"/>
  <c r="E470" i="2"/>
  <c r="L51" i="2"/>
  <c r="G48" i="2"/>
  <c r="G70" i="2"/>
  <c r="G66" i="2"/>
  <c r="E128" i="2"/>
  <c r="G106" i="2"/>
  <c r="L169" i="2"/>
  <c r="G193" i="2"/>
  <c r="L210" i="2"/>
  <c r="E180" i="2"/>
  <c r="L211" i="2"/>
  <c r="L307" i="2"/>
  <c r="L314" i="2"/>
  <c r="E300" i="2"/>
  <c r="L367" i="2"/>
  <c r="G378" i="2"/>
  <c r="L24" i="2"/>
  <c r="G72" i="2"/>
  <c r="E28" i="2"/>
  <c r="L96" i="2"/>
  <c r="G115" i="2"/>
  <c r="G130" i="2"/>
  <c r="L149" i="2"/>
  <c r="L123" i="2"/>
  <c r="L234" i="2"/>
  <c r="L206" i="2"/>
  <c r="L235" i="2"/>
  <c r="L262" i="2"/>
  <c r="L248" i="2"/>
  <c r="L45" i="2"/>
  <c r="G53" i="2"/>
  <c r="L94" i="2"/>
  <c r="E96" i="2"/>
  <c r="E106" i="2"/>
  <c r="L126" i="2"/>
  <c r="G148" i="2"/>
  <c r="E118" i="2"/>
  <c r="E210" i="2"/>
  <c r="E252" i="2"/>
  <c r="E191" i="2"/>
  <c r="E272" i="2"/>
  <c r="L295" i="2"/>
  <c r="E333" i="2"/>
  <c r="L348" i="2"/>
  <c r="E361" i="2"/>
  <c r="E13" i="2"/>
  <c r="E68" i="2"/>
  <c r="L56" i="2"/>
  <c r="G107" i="2"/>
  <c r="E130" i="2"/>
  <c r="G116" i="2"/>
  <c r="L171" i="2"/>
  <c r="E157" i="2"/>
  <c r="E234" i="2"/>
  <c r="L202" i="2"/>
  <c r="L224" i="2"/>
  <c r="E296" i="2"/>
  <c r="L247" i="2"/>
  <c r="E357" i="2"/>
  <c r="E17" i="2"/>
  <c r="E37" i="2"/>
  <c r="G88" i="2"/>
  <c r="E78" i="2"/>
  <c r="G129" i="2"/>
  <c r="E154" i="2"/>
  <c r="G157" i="2"/>
  <c r="L195" i="2"/>
  <c r="E181" i="2"/>
  <c r="G205" i="2"/>
  <c r="E225" i="2"/>
  <c r="E209" i="2"/>
  <c r="G246" i="2"/>
  <c r="L284" i="2"/>
  <c r="L292" i="2"/>
  <c r="G20" i="2"/>
  <c r="E18" i="2"/>
  <c r="E73" i="2"/>
  <c r="E102" i="2"/>
  <c r="E100" i="2"/>
  <c r="L124" i="2"/>
  <c r="G181" i="2"/>
  <c r="E163" i="2"/>
  <c r="L175" i="2"/>
  <c r="G229" i="2"/>
  <c r="E249" i="2"/>
  <c r="G276" i="2"/>
  <c r="G283" i="2"/>
  <c r="L273" i="2"/>
  <c r="G336" i="2"/>
  <c r="G54" i="2"/>
  <c r="E63" i="2"/>
  <c r="G103" i="2"/>
  <c r="L109" i="2"/>
  <c r="L119" i="2"/>
  <c r="G135" i="2"/>
  <c r="G156" i="2"/>
  <c r="G145" i="2"/>
  <c r="L223" i="2"/>
  <c r="L265" i="2"/>
  <c r="G208" i="2"/>
  <c r="L285" i="2"/>
  <c r="G304" i="2"/>
  <c r="L346" i="2"/>
  <c r="G357" i="2"/>
  <c r="E147" i="2"/>
  <c r="E346" i="2"/>
  <c r="E385" i="2"/>
  <c r="L376" i="2"/>
  <c r="L403" i="2"/>
  <c r="E472" i="2"/>
  <c r="E442" i="2"/>
  <c r="E420" i="2"/>
  <c r="L477" i="2"/>
  <c r="L487" i="2"/>
  <c r="E409" i="2"/>
  <c r="E77" i="2"/>
  <c r="L214" i="2"/>
  <c r="L268" i="2"/>
  <c r="G327" i="2"/>
  <c r="E368" i="2"/>
  <c r="G449" i="2"/>
  <c r="L442" i="2"/>
  <c r="E407" i="2"/>
  <c r="L489" i="2"/>
  <c r="E45" i="2"/>
  <c r="G213" i="2"/>
  <c r="E19" i="2"/>
  <c r="L71" i="2"/>
  <c r="L25" i="2"/>
  <c r="E91" i="2"/>
  <c r="L114" i="2"/>
  <c r="L129" i="2"/>
  <c r="L144" i="2"/>
  <c r="L115" i="2"/>
  <c r="E229" i="2"/>
  <c r="L204" i="2"/>
  <c r="E230" i="2"/>
  <c r="G261" i="2"/>
  <c r="L213" i="2"/>
  <c r="G322" i="2"/>
  <c r="L296" i="2"/>
  <c r="G297" i="2"/>
  <c r="L21" i="2"/>
  <c r="G29" i="2"/>
  <c r="L69" i="2"/>
  <c r="G71" i="2"/>
  <c r="L48" i="2"/>
  <c r="L153" i="2"/>
  <c r="G175" i="2"/>
  <c r="G158" i="2"/>
  <c r="E253" i="2"/>
  <c r="E228" i="2"/>
  <c r="E254" i="2"/>
  <c r="E283" i="2"/>
  <c r="L271" i="2"/>
  <c r="E64" i="2"/>
  <c r="L65" i="2"/>
  <c r="G47" i="2"/>
  <c r="L104" i="2"/>
  <c r="G128" i="2"/>
  <c r="E145" i="2"/>
  <c r="E166" i="2"/>
  <c r="E155" i="2"/>
  <c r="G232" i="2"/>
  <c r="L190" i="2"/>
  <c r="E219" i="2"/>
  <c r="G294" i="2"/>
  <c r="L221" i="2"/>
  <c r="G355" i="2"/>
  <c r="E367" i="2"/>
  <c r="G15" i="2"/>
  <c r="G35" i="2"/>
  <c r="L87" i="2"/>
  <c r="E76" i="2"/>
  <c r="L128" i="2"/>
  <c r="G152" i="2"/>
  <c r="L156" i="2"/>
  <c r="E190" i="2"/>
  <c r="G179" i="2"/>
  <c r="L198" i="2"/>
  <c r="G223" i="2"/>
  <c r="G190" i="2"/>
  <c r="G238" i="2"/>
  <c r="E279" i="2"/>
  <c r="L278" i="2"/>
  <c r="L19" i="2"/>
  <c r="G16" i="2"/>
  <c r="E65" i="2"/>
  <c r="E16" i="2"/>
  <c r="L28" i="2"/>
  <c r="G65" i="2"/>
  <c r="G69" i="2"/>
  <c r="G42" i="2"/>
  <c r="E148" i="2"/>
  <c r="L174" i="2"/>
  <c r="L157" i="2"/>
  <c r="G251" i="2"/>
  <c r="G226" i="2"/>
  <c r="G252" i="2"/>
  <c r="G281" i="2"/>
  <c r="E266" i="2"/>
  <c r="L310" i="2"/>
  <c r="E323" i="2"/>
  <c r="G335" i="2"/>
  <c r="E40" i="2"/>
  <c r="L52" i="2"/>
  <c r="E89" i="2"/>
  <c r="G94" i="2"/>
  <c r="G104" i="2"/>
  <c r="E121" i="2"/>
  <c r="E142" i="2"/>
  <c r="L113" i="2"/>
  <c r="L201" i="2"/>
  <c r="G250" i="2"/>
  <c r="L181" i="2"/>
  <c r="G270" i="2"/>
  <c r="L14" i="2"/>
  <c r="L34" i="2"/>
  <c r="E82" i="2"/>
  <c r="L74" i="2"/>
  <c r="E123" i="2"/>
  <c r="L151" i="2"/>
  <c r="G155" i="2"/>
  <c r="G188" i="2"/>
  <c r="L178" i="2"/>
  <c r="G192" i="2"/>
  <c r="L222" i="2"/>
  <c r="G241" i="2"/>
  <c r="G202" i="2"/>
  <c r="G277" i="2"/>
  <c r="G259" i="2"/>
  <c r="G312" i="2"/>
  <c r="E14" i="2"/>
  <c r="L15" i="2"/>
  <c r="G55" i="2"/>
  <c r="L99" i="2"/>
  <c r="L97" i="2"/>
  <c r="G117" i="2"/>
  <c r="E175" i="2"/>
  <c r="L160" i="2"/>
  <c r="E162" i="2"/>
  <c r="E223" i="2"/>
  <c r="L246" i="2"/>
  <c r="E270" i="2"/>
  <c r="E277" i="2"/>
  <c r="L264" i="2"/>
  <c r="E329" i="2"/>
  <c r="E38" i="2"/>
  <c r="L39" i="2"/>
  <c r="E35" i="2"/>
  <c r="E51" i="2"/>
  <c r="G118" i="2"/>
  <c r="G74" i="2"/>
  <c r="L152" i="2"/>
  <c r="L184" i="2"/>
  <c r="G199" i="2"/>
  <c r="E247" i="2"/>
  <c r="G198" i="2"/>
  <c r="E294" i="2"/>
  <c r="E301" i="2"/>
  <c r="G290" i="2"/>
  <c r="E354" i="2"/>
  <c r="E62" i="2"/>
  <c r="L63" i="2"/>
  <c r="E84" i="2"/>
  <c r="E83" i="2"/>
  <c r="L106" i="2"/>
  <c r="L121" i="2"/>
  <c r="G132" i="2"/>
  <c r="L208" i="2"/>
  <c r="E221" i="2"/>
  <c r="G200" i="2"/>
  <c r="E222" i="2"/>
  <c r="E240" i="2"/>
  <c r="E325" i="2"/>
  <c r="G314" i="2"/>
  <c r="G23" i="2"/>
  <c r="G43" i="2"/>
  <c r="L95" i="2"/>
  <c r="G84" i="2"/>
  <c r="L136" i="2"/>
  <c r="L68" i="2"/>
  <c r="L164" i="2"/>
  <c r="E143" i="2"/>
  <c r="G187" i="2"/>
  <c r="L212" i="2"/>
  <c r="G231" i="2"/>
  <c r="E232" i="2"/>
  <c r="G256" i="2"/>
  <c r="E287" i="2"/>
  <c r="E305" i="2"/>
  <c r="G49" i="2"/>
  <c r="G266" i="2"/>
  <c r="E264" i="2"/>
  <c r="L325" i="2"/>
  <c r="E360" i="2"/>
  <c r="L448" i="2"/>
  <c r="E437" i="2"/>
  <c r="G405" i="2"/>
  <c r="L465" i="2"/>
  <c r="L372" i="2"/>
  <c r="G9" i="2"/>
  <c r="G472" i="2"/>
  <c r="E115" i="2"/>
  <c r="L309" i="2"/>
  <c r="E364" i="2"/>
  <c r="E366" i="2"/>
  <c r="L427" i="2"/>
  <c r="G389" i="2"/>
  <c r="G483" i="2"/>
  <c r="L452" i="2"/>
  <c r="E474" i="2"/>
  <c r="E86" i="2"/>
  <c r="E251" i="2"/>
  <c r="L91" i="2"/>
  <c r="L146" i="2"/>
  <c r="L253" i="2"/>
  <c r="L337" i="2"/>
  <c r="G18" i="2"/>
  <c r="L176" i="2"/>
  <c r="E286" i="2"/>
  <c r="G39" i="2"/>
  <c r="L158" i="2"/>
  <c r="G236" i="2"/>
  <c r="G311" i="2"/>
  <c r="L76" i="2"/>
  <c r="L182" i="2"/>
  <c r="G260" i="2"/>
  <c r="L315" i="2"/>
  <c r="E15" i="2"/>
  <c r="G102" i="2"/>
  <c r="E129" i="2"/>
  <c r="L131" i="2"/>
  <c r="G258" i="2"/>
  <c r="G278" i="2"/>
  <c r="G339" i="2"/>
  <c r="G19" i="2"/>
  <c r="L58" i="2"/>
  <c r="G136" i="2"/>
  <c r="E174" i="2"/>
  <c r="G240" i="2"/>
  <c r="E227" i="2"/>
  <c r="E259" i="2"/>
  <c r="L13" i="2"/>
  <c r="L57" i="2"/>
  <c r="L130" i="2"/>
  <c r="G167" i="2"/>
  <c r="E245" i="2"/>
  <c r="E246" i="2"/>
  <c r="E263" i="2"/>
  <c r="G360" i="2"/>
  <c r="G224" i="2"/>
  <c r="E388" i="2"/>
  <c r="E389" i="2"/>
  <c r="G430" i="2"/>
  <c r="L373" i="2"/>
  <c r="E417" i="2"/>
  <c r="G400" i="2"/>
  <c r="G492" i="2"/>
  <c r="G147" i="2"/>
  <c r="E362" i="2"/>
  <c r="L347" i="2"/>
  <c r="G468" i="2"/>
  <c r="G271" i="2"/>
  <c r="G429" i="2"/>
  <c r="E495" i="2"/>
  <c r="E144" i="2"/>
  <c r="L340" i="2"/>
  <c r="E299" i="2"/>
  <c r="G401" i="2"/>
  <c r="E451" i="2"/>
  <c r="G443" i="2"/>
  <c r="L412" i="2"/>
  <c r="E468" i="2"/>
  <c r="G415" i="2"/>
  <c r="E8" i="2"/>
  <c r="G169" i="2"/>
  <c r="L370" i="2"/>
  <c r="E369" i="2"/>
  <c r="G361" i="2"/>
  <c r="G388" i="2"/>
  <c r="L461" i="2"/>
  <c r="L431" i="2"/>
  <c r="L409" i="2"/>
  <c r="G439" i="2"/>
  <c r="G407" i="2"/>
  <c r="E410" i="2"/>
  <c r="E449" i="2"/>
  <c r="L11" i="2"/>
  <c r="E347" i="2"/>
  <c r="L469" i="2"/>
  <c r="E46" i="2"/>
  <c r="E207" i="2"/>
  <c r="E261" i="2"/>
  <c r="L398" i="2"/>
  <c r="G385" i="2"/>
  <c r="L416" i="2"/>
  <c r="L450" i="2"/>
  <c r="E499" i="2"/>
  <c r="E66" i="2"/>
  <c r="G203" i="2"/>
  <c r="E359" i="2"/>
  <c r="G309" i="2"/>
  <c r="E336" i="2"/>
  <c r="L440" i="2"/>
  <c r="E429" i="2"/>
  <c r="E400" i="2"/>
  <c r="L457" i="2"/>
  <c r="L498" i="2"/>
  <c r="G11" i="2"/>
  <c r="L155" i="2"/>
  <c r="E327" i="2"/>
  <c r="E344" i="2"/>
  <c r="E453" i="2"/>
  <c r="L118" i="2"/>
  <c r="E460" i="2"/>
  <c r="G319" i="2"/>
  <c r="L470" i="2"/>
  <c r="E458" i="2"/>
  <c r="E353" i="2"/>
  <c r="G491" i="2"/>
  <c r="G45" i="2"/>
  <c r="L394" i="2"/>
  <c r="G420" i="2"/>
  <c r="G435" i="2"/>
  <c r="E423" i="2"/>
  <c r="L404" i="2"/>
  <c r="G350" i="2"/>
  <c r="L472" i="2"/>
  <c r="G480" i="2"/>
  <c r="L352" i="2"/>
  <c r="E196" i="2"/>
  <c r="E500" i="2"/>
  <c r="E281" i="2"/>
  <c r="G99" i="2"/>
  <c r="E233" i="2"/>
  <c r="L485" i="2"/>
  <c r="E343" i="2"/>
  <c r="E403" i="2"/>
  <c r="L426" i="2"/>
  <c r="E493" i="2"/>
  <c r="L93" i="2"/>
  <c r="E92" i="2"/>
  <c r="L269" i="2"/>
  <c r="L358" i="2"/>
  <c r="L98" i="2"/>
  <c r="G153" i="2"/>
  <c r="L293" i="2"/>
  <c r="E94" i="2"/>
  <c r="L154" i="2"/>
  <c r="G267" i="2"/>
  <c r="E340" i="2"/>
  <c r="L49" i="2"/>
  <c r="E179" i="2"/>
  <c r="G292" i="2"/>
  <c r="G352" i="2"/>
  <c r="L60" i="2"/>
  <c r="E99" i="2"/>
  <c r="L180" i="2"/>
  <c r="G168" i="2"/>
  <c r="G247" i="2"/>
  <c r="L282" i="2"/>
  <c r="L335" i="2"/>
  <c r="G40" i="2"/>
  <c r="L54" i="2"/>
  <c r="G83" i="2"/>
  <c r="G185" i="2"/>
  <c r="L252" i="2"/>
  <c r="L299" i="2"/>
  <c r="E292" i="2"/>
  <c r="E21" i="2"/>
  <c r="G63" i="2"/>
  <c r="E138" i="2"/>
  <c r="L179" i="2"/>
  <c r="G160" i="2"/>
  <c r="L232" i="2"/>
  <c r="L260" i="2"/>
  <c r="L383" i="2"/>
  <c r="E211" i="2"/>
  <c r="L320" i="2"/>
  <c r="E422" i="2"/>
  <c r="L453" i="2"/>
  <c r="L428" i="2"/>
  <c r="L492" i="2"/>
  <c r="L496" i="2"/>
  <c r="E402" i="2"/>
  <c r="G180" i="2"/>
  <c r="G333" i="2"/>
  <c r="E273" i="2"/>
  <c r="E376" i="2"/>
  <c r="G419" i="2"/>
  <c r="E471" i="2"/>
  <c r="E381" i="2"/>
  <c r="E189" i="2"/>
  <c r="L286" i="2"/>
  <c r="L328" i="2"/>
  <c r="G373" i="2"/>
  <c r="L333" i="2"/>
  <c r="L466" i="2"/>
  <c r="E431" i="2"/>
  <c r="G490" i="2"/>
  <c r="L493" i="2"/>
  <c r="L27" i="2"/>
  <c r="E178" i="2"/>
  <c r="E378" i="2"/>
  <c r="E393" i="2"/>
  <c r="L384" i="2"/>
  <c r="E411" i="2"/>
  <c r="L396" i="2"/>
  <c r="E450" i="2"/>
  <c r="E428" i="2"/>
  <c r="E483" i="2"/>
  <c r="G497" i="2"/>
  <c r="L455" i="2"/>
  <c r="E501" i="2"/>
  <c r="L225" i="2"/>
  <c r="L392" i="2"/>
  <c r="L434" i="2"/>
  <c r="L47" i="2"/>
  <c r="L159" i="2"/>
  <c r="L356" i="2"/>
  <c r="E307" i="2"/>
  <c r="G317" i="2"/>
  <c r="E435" i="2"/>
  <c r="G334" i="2"/>
  <c r="G488" i="2"/>
  <c r="G90" i="2"/>
  <c r="G228" i="2"/>
  <c r="E314" i="2"/>
  <c r="E334" i="2"/>
  <c r="E383" i="2"/>
  <c r="E459" i="2"/>
  <c r="G451" i="2"/>
  <c r="L420" i="2"/>
  <c r="E476" i="2"/>
  <c r="L462" i="2"/>
  <c r="E12" i="2"/>
  <c r="L250" i="2"/>
  <c r="L353" i="2"/>
  <c r="L419" i="2"/>
  <c r="E276" i="2"/>
  <c r="E328" i="2"/>
  <c r="L471" i="2"/>
  <c r="E322" i="2"/>
  <c r="G8" i="2"/>
  <c r="L441" i="2"/>
  <c r="G348" i="2"/>
  <c r="E392" i="2"/>
  <c r="L30" i="2"/>
  <c r="E139" i="2"/>
  <c r="L194" i="2"/>
  <c r="E269" i="2"/>
  <c r="E30" i="2"/>
  <c r="E109" i="2"/>
  <c r="G191" i="2"/>
  <c r="E293" i="2"/>
  <c r="G97" i="2"/>
  <c r="E133" i="2"/>
  <c r="G264" i="2"/>
  <c r="G313" i="2"/>
  <c r="G78" i="2"/>
  <c r="L165" i="2"/>
  <c r="G230" i="2"/>
  <c r="L375" i="2"/>
  <c r="G82" i="2"/>
  <c r="L90" i="2"/>
  <c r="G178" i="2"/>
  <c r="G219" i="2"/>
  <c r="G220" i="2"/>
  <c r="G323" i="2"/>
  <c r="G376" i="2"/>
  <c r="L20" i="2"/>
  <c r="G41" i="2"/>
  <c r="E140" i="2"/>
  <c r="G149" i="2"/>
  <c r="G218" i="2"/>
  <c r="G273" i="2"/>
  <c r="L270" i="2"/>
  <c r="L23" i="2"/>
  <c r="L107" i="2"/>
  <c r="G125" i="2"/>
  <c r="L168" i="2"/>
  <c r="E231" i="2"/>
  <c r="E278" i="2"/>
  <c r="G274" i="2"/>
  <c r="G321" i="2"/>
  <c r="G286" i="2"/>
  <c r="L288" i="2"/>
  <c r="G444" i="2"/>
  <c r="L418" i="2"/>
  <c r="E447" i="2"/>
  <c r="E473" i="2"/>
  <c r="L8" i="2"/>
  <c r="G493" i="2"/>
  <c r="L170" i="2"/>
  <c r="E332" i="2"/>
  <c r="L336" i="2"/>
  <c r="L408" i="2"/>
  <c r="E461" i="2"/>
  <c r="L326" i="2"/>
  <c r="G10" i="2"/>
  <c r="G338" i="2"/>
  <c r="E406" i="2"/>
  <c r="E390" i="2"/>
  <c r="E485" i="2"/>
  <c r="G453" i="2"/>
  <c r="E441" i="2"/>
  <c r="G24" i="2"/>
  <c r="L236" i="2"/>
  <c r="L302" i="2"/>
  <c r="G433" i="2"/>
  <c r="G450" i="2"/>
  <c r="L9" i="2"/>
  <c r="G38" i="2"/>
  <c r="G101" i="2"/>
  <c r="E200" i="2"/>
  <c r="G288" i="2"/>
  <c r="G62" i="2"/>
  <c r="L127" i="2"/>
  <c r="L231" i="2"/>
  <c r="E33" i="2"/>
  <c r="E95" i="2"/>
  <c r="E197" i="2"/>
  <c r="G275" i="2"/>
  <c r="G36" i="2"/>
  <c r="L117" i="2"/>
  <c r="L197" i="2"/>
  <c r="G299" i="2"/>
  <c r="L327" i="2"/>
  <c r="E43" i="2"/>
  <c r="G123" i="2"/>
  <c r="E161" i="2"/>
  <c r="L242" i="2"/>
  <c r="L243" i="2"/>
  <c r="E258" i="2"/>
  <c r="E315" i="2"/>
  <c r="E39" i="2"/>
  <c r="L85" i="2"/>
  <c r="E107" i="2"/>
  <c r="E168" i="2"/>
  <c r="L241" i="2"/>
  <c r="L258" i="2"/>
  <c r="L323" i="2"/>
  <c r="E42" i="2"/>
  <c r="E59" i="2"/>
  <c r="L92" i="2"/>
  <c r="E187" i="2"/>
  <c r="G253" i="2"/>
  <c r="G300" i="2"/>
  <c r="L297" i="2"/>
  <c r="E56" i="2"/>
  <c r="E290" i="2"/>
  <c r="E342" i="2"/>
  <c r="L467" i="2"/>
  <c r="G459" i="2"/>
  <c r="G469" i="2"/>
  <c r="G500" i="2"/>
  <c r="G7" i="2"/>
  <c r="L12" i="2"/>
  <c r="G182" i="2"/>
  <c r="L245" i="2"/>
  <c r="E355" i="2"/>
  <c r="E427" i="2"/>
  <c r="E375" i="2"/>
  <c r="L402" i="2"/>
  <c r="E25" i="2"/>
  <c r="L263" i="2"/>
  <c r="L369" i="2"/>
  <c r="L371" i="2"/>
  <c r="G428" i="2"/>
  <c r="G414" i="2"/>
  <c r="L386" i="2"/>
  <c r="L476" i="2"/>
  <c r="E496" i="2"/>
  <c r="G478" i="2"/>
  <c r="L84" i="2"/>
  <c r="G255" i="2"/>
  <c r="G287" i="2"/>
  <c r="L331" i="2"/>
  <c r="G374" i="2"/>
  <c r="L456" i="2"/>
  <c r="E445" i="2"/>
  <c r="G413" i="2"/>
  <c r="L473" i="2"/>
  <c r="L422" i="2"/>
  <c r="E9" i="2"/>
  <c r="G437" i="2"/>
  <c r="L500" i="2"/>
  <c r="E380" i="2"/>
  <c r="E438" i="2"/>
  <c r="E396" i="2"/>
  <c r="E60" i="2"/>
  <c r="E302" i="2"/>
  <c r="G346" i="2"/>
  <c r="L355" i="2"/>
  <c r="G412" i="2"/>
  <c r="L349" i="2"/>
  <c r="L393" i="2"/>
  <c r="E482" i="2"/>
  <c r="G113" i="2"/>
  <c r="L207" i="2"/>
  <c r="L377" i="2"/>
  <c r="L379" i="2"/>
  <c r="G436" i="2"/>
  <c r="L399" i="2"/>
  <c r="G342" i="2"/>
  <c r="G461" i="2"/>
  <c r="L454" i="2"/>
  <c r="G392" i="2"/>
  <c r="E23" i="2"/>
  <c r="L280" i="2"/>
  <c r="L382" i="2"/>
  <c r="E419" i="2"/>
  <c r="L401" i="2"/>
  <c r="E224" i="2"/>
  <c r="E502" i="2"/>
  <c r="L429" i="2"/>
  <c r="G473" i="2"/>
  <c r="E477" i="2"/>
  <c r="E448" i="2"/>
  <c r="G396" i="2"/>
  <c r="G383" i="2"/>
  <c r="G503" i="2"/>
  <c r="E170" i="2"/>
  <c r="E457" i="2"/>
  <c r="G329" i="2"/>
  <c r="G494" i="2"/>
  <c r="L495" i="2"/>
  <c r="G351" i="2"/>
  <c r="L439" i="2"/>
  <c r="E309" i="2"/>
  <c r="E374" i="2"/>
  <c r="L435" i="2"/>
  <c r="L460" i="2"/>
  <c r="G502" i="2"/>
  <c r="E216" i="2"/>
  <c r="G316" i="2"/>
  <c r="L459" i="2"/>
  <c r="G395" i="2"/>
  <c r="L484" i="2"/>
  <c r="L486" i="2"/>
  <c r="E61" i="2"/>
  <c r="E320" i="2"/>
  <c r="L464" i="2"/>
  <c r="L443" i="2"/>
  <c r="G12" i="2"/>
  <c r="L7" i="2"/>
  <c r="E418" i="2"/>
  <c r="G481" i="2"/>
  <c r="E244" i="2"/>
  <c r="L490" i="2"/>
  <c r="G340" i="2"/>
  <c r="L50" i="2"/>
  <c r="L82" i="2"/>
  <c r="E215" i="2"/>
  <c r="L229" i="2"/>
  <c r="L31" i="2"/>
  <c r="G133" i="2"/>
  <c r="E239" i="2"/>
  <c r="G25" i="2"/>
  <c r="E117" i="2"/>
  <c r="G235" i="2"/>
  <c r="G254" i="2"/>
  <c r="E24" i="2"/>
  <c r="E72" i="2"/>
  <c r="L167" i="2"/>
  <c r="L322" i="2"/>
  <c r="G60" i="2"/>
  <c r="E97" i="2"/>
  <c r="E111" i="2"/>
  <c r="G151" i="2"/>
  <c r="G216" i="2"/>
  <c r="G204" i="2"/>
  <c r="E298" i="2"/>
  <c r="E351" i="2"/>
  <c r="L73" i="2"/>
  <c r="G112" i="2"/>
  <c r="L140" i="2"/>
  <c r="G163" i="2"/>
  <c r="E206" i="2"/>
  <c r="G302" i="2"/>
  <c r="G363" i="2"/>
  <c r="G21" i="2"/>
  <c r="E49" i="2"/>
  <c r="L145" i="2"/>
  <c r="L150" i="2"/>
  <c r="E220" i="2"/>
  <c r="E275" i="2"/>
  <c r="E316" i="2"/>
  <c r="E105" i="2"/>
  <c r="G282" i="2"/>
  <c r="G364" i="2"/>
  <c r="G425" i="2"/>
  <c r="L482" i="2"/>
  <c r="L311" i="2"/>
  <c r="G496" i="2"/>
  <c r="G466" i="2"/>
  <c r="E7" i="2"/>
  <c r="G233" i="2"/>
  <c r="L334" i="2"/>
  <c r="G377" i="2"/>
  <c r="E318" i="2"/>
  <c r="G403" i="2"/>
  <c r="L425" i="2"/>
  <c r="G96" i="2"/>
  <c r="L196" i="2"/>
  <c r="E289" i="2"/>
  <c r="G289" i="2"/>
  <c r="L451" i="2"/>
  <c r="L437" i="2"/>
  <c r="L407" i="2"/>
  <c r="L381" i="2"/>
  <c r="L478" i="2"/>
  <c r="L406" i="2"/>
  <c r="G108" i="2"/>
  <c r="L283" i="2"/>
  <c r="L345" i="2"/>
  <c r="E350" i="2"/>
  <c r="L411" i="2"/>
  <c r="L341" i="2"/>
  <c r="G467" i="2"/>
  <c r="L436" i="2"/>
  <c r="E492" i="2"/>
  <c r="L421" i="2"/>
  <c r="E479" i="2"/>
  <c r="E425" i="2"/>
  <c r="G397" i="2"/>
  <c r="G126" i="2"/>
  <c r="E372" i="2"/>
  <c r="E398" i="2"/>
  <c r="E124" i="2"/>
  <c r="G303" i="2"/>
  <c r="G422" i="2"/>
  <c r="L503" i="2"/>
  <c r="G265" i="2"/>
  <c r="L444" i="2"/>
  <c r="G398" i="2"/>
  <c r="L488" i="2"/>
  <c r="E371" i="2"/>
  <c r="G249" i="2"/>
  <c r="G464" i="2"/>
  <c r="E47" i="2"/>
  <c r="G119" i="2"/>
  <c r="L249" i="2"/>
  <c r="G328" i="2"/>
  <c r="L64" i="2"/>
  <c r="G143" i="2"/>
  <c r="E188" i="2"/>
  <c r="E53" i="2"/>
  <c r="L116" i="2"/>
  <c r="G221" i="2"/>
  <c r="G263" i="2"/>
  <c r="E34" i="2"/>
  <c r="G67" i="2"/>
  <c r="G245" i="2"/>
  <c r="E274" i="2"/>
  <c r="L32" i="2"/>
  <c r="G100" i="2"/>
  <c r="E119" i="2"/>
  <c r="G161" i="2"/>
  <c r="L228" i="2"/>
  <c r="L275" i="2"/>
  <c r="E267" i="2"/>
  <c r="L43" i="2"/>
  <c r="L46" i="2"/>
  <c r="E120" i="2"/>
  <c r="L161" i="2"/>
  <c r="L203" i="2"/>
  <c r="L199" i="2"/>
  <c r="L306" i="2"/>
  <c r="L359" i="2"/>
  <c r="E75" i="2"/>
  <c r="E113" i="2"/>
  <c r="L141" i="2"/>
  <c r="E165" i="2"/>
  <c r="E208" i="2"/>
  <c r="E304" i="2"/>
  <c r="G279" i="2"/>
  <c r="G110" i="2"/>
  <c r="L324" i="2"/>
  <c r="G248" i="2"/>
  <c r="E467" i="2"/>
  <c r="G366" i="2"/>
  <c r="L397" i="2"/>
  <c r="E480" i="2"/>
  <c r="E494" i="2"/>
  <c r="L26" i="2"/>
  <c r="E306" i="2"/>
  <c r="L366" i="2"/>
  <c r="L400" i="2"/>
  <c r="L413" i="2"/>
  <c r="G424" i="2"/>
  <c r="E444" i="2"/>
  <c r="G137" i="2"/>
  <c r="L305" i="2"/>
  <c r="E337" i="2"/>
  <c r="G337" i="2"/>
  <c r="G381" i="2"/>
  <c r="E456" i="2"/>
  <c r="E426" i="2"/>
  <c r="E404" i="2"/>
  <c r="L414" i="2"/>
  <c r="E397" i="2"/>
  <c r="E103" i="2"/>
  <c r="L290" i="2"/>
  <c r="G370" i="2"/>
  <c r="G372" i="2"/>
  <c r="E430" i="2"/>
  <c r="L391" i="2"/>
  <c r="L237" i="2"/>
  <c r="E455" i="2"/>
  <c r="L446" i="2"/>
  <c r="E491" i="2"/>
  <c r="G427" i="2"/>
  <c r="G410" i="2"/>
  <c r="E498" i="2"/>
  <c r="E401" i="2"/>
  <c r="G441" i="2"/>
  <c r="G421" i="2"/>
  <c r="E93" i="2"/>
  <c r="L276" i="2"/>
  <c r="E303" i="2"/>
  <c r="L294" i="2"/>
  <c r="E454" i="2"/>
  <c r="E440" i="2"/>
  <c r="E386" i="2"/>
  <c r="E11" i="2"/>
  <c r="G139" i="2"/>
  <c r="L300" i="2"/>
  <c r="L350" i="2"/>
  <c r="G345" i="2"/>
  <c r="E478" i="2"/>
  <c r="L445" i="2"/>
  <c r="L415" i="2"/>
  <c r="L388" i="2"/>
  <c r="E503" i="2"/>
  <c r="G479" i="2"/>
  <c r="G57" i="2"/>
  <c r="L261" i="2"/>
  <c r="E358" i="2"/>
  <c r="L405" i="2"/>
  <c r="G485" i="2"/>
  <c r="G406" i="2"/>
  <c r="G489" i="2"/>
  <c r="L468" i="2"/>
  <c r="E433" i="2"/>
  <c r="L37" i="2"/>
  <c r="E487" i="2"/>
  <c r="G146" i="2"/>
  <c r="G402" i="2"/>
  <c r="L255" i="2"/>
  <c r="G324" i="2"/>
  <c r="E394" i="2"/>
  <c r="G387" i="2"/>
  <c r="L494" i="2"/>
  <c r="L238" i="2"/>
  <c r="G184" i="2"/>
  <c r="L329" i="2"/>
  <c r="L289" i="2"/>
  <c r="E203" i="2"/>
  <c r="G33" i="2"/>
  <c r="G243" i="2"/>
  <c r="E79" i="2"/>
  <c r="L254" i="2"/>
  <c r="E330" i="2"/>
  <c r="G442" i="2"/>
  <c r="G298" i="2"/>
  <c r="L447" i="2"/>
  <c r="G367" i="2"/>
  <c r="G448" i="2"/>
  <c r="E127" i="2"/>
  <c r="G452" i="2"/>
  <c r="L499" i="2"/>
  <c r="G474" i="2"/>
  <c r="L365" i="2"/>
  <c r="L209" i="2"/>
  <c r="E363" i="2"/>
  <c r="E452" i="2"/>
  <c r="E256" i="2"/>
  <c r="E387" i="2"/>
  <c r="E434" i="2"/>
  <c r="L502" i="2"/>
  <c r="E319" i="2"/>
  <c r="E436" i="2"/>
  <c r="E462" i="2"/>
  <c r="G318" i="2"/>
  <c r="G470" i="2"/>
  <c r="G418" i="2"/>
  <c r="G431" i="2"/>
  <c r="E308" i="2"/>
  <c r="E484" i="2"/>
  <c r="G487" i="2"/>
  <c r="G456" i="2"/>
  <c r="E176" i="2"/>
  <c r="L66" i="2"/>
  <c r="L387" i="2"/>
  <c r="E382" i="2"/>
  <c r="G458" i="2"/>
  <c r="E465" i="2"/>
  <c r="L316" i="2"/>
  <c r="E74" i="2"/>
  <c r="L36" i="2"/>
  <c r="E48" i="2"/>
  <c r="E198" i="2"/>
  <c r="E52" i="2"/>
  <c r="G244" i="2"/>
  <c r="E101" i="2"/>
  <c r="E285" i="2"/>
  <c r="E331" i="2"/>
  <c r="E490" i="2"/>
  <c r="L390" i="2"/>
  <c r="L438" i="2"/>
  <c r="L360" i="2"/>
  <c r="G426" i="2"/>
  <c r="G269" i="2"/>
  <c r="E416" i="2"/>
  <c r="E481" i="2"/>
  <c r="G471" i="2"/>
  <c r="G475" i="2"/>
  <c r="E373" i="2"/>
  <c r="G476" i="2"/>
  <c r="G499" i="2"/>
  <c r="E297" i="2"/>
  <c r="L395" i="2"/>
  <c r="E439" i="2"/>
  <c r="L380" i="2"/>
  <c r="L318" i="2"/>
  <c r="G386" i="2"/>
  <c r="E475" i="2"/>
  <c r="G482" i="2"/>
  <c r="L463" i="2"/>
  <c r="L287" i="2"/>
  <c r="E489" i="2"/>
  <c r="G341" i="2"/>
  <c r="G50" i="2"/>
  <c r="E20" i="2"/>
  <c r="E58" i="2"/>
  <c r="L217" i="2"/>
  <c r="G79" i="2"/>
  <c r="L267" i="2"/>
  <c r="L125" i="2"/>
  <c r="G307" i="2"/>
  <c r="E395" i="2"/>
  <c r="E466" i="2"/>
  <c r="E295" i="2"/>
  <c r="G501" i="2"/>
  <c r="E379" i="2"/>
  <c r="L449" i="2"/>
  <c r="L321" i="2"/>
  <c r="G438" i="2"/>
  <c r="G463" i="2"/>
  <c r="G423" i="2"/>
  <c r="E463" i="2"/>
  <c r="G305" i="2"/>
  <c r="G394" i="2"/>
  <c r="G460" i="2"/>
  <c r="E348" i="2"/>
  <c r="G417" i="2"/>
  <c r="E412" i="2"/>
  <c r="G14" i="2"/>
  <c r="G369" i="2"/>
  <c r="G358" i="2"/>
  <c r="E10" i="2"/>
  <c r="G486" i="2"/>
  <c r="E413" i="2"/>
  <c r="L266" i="2"/>
  <c r="E365" i="2"/>
  <c r="G404" i="2"/>
  <c r="G409" i="2"/>
  <c r="G293" i="2"/>
  <c r="E469" i="2"/>
  <c r="L417" i="2"/>
  <c r="G457" i="2"/>
  <c r="G375" i="2"/>
  <c r="L357" i="2"/>
  <c r="G131" i="2"/>
  <c r="L483" i="2"/>
  <c r="L86" i="2"/>
  <c r="G295" i="2"/>
  <c r="G465" i="2"/>
  <c r="E338" i="2"/>
  <c r="L432" i="2"/>
  <c r="E391" i="2"/>
  <c r="G68" i="2"/>
  <c r="G89" i="2"/>
  <c r="E464" i="2"/>
  <c r="E169" i="2"/>
  <c r="G393" i="2"/>
  <c r="E88" i="2"/>
  <c r="E137" i="2"/>
  <c r="E193" i="2"/>
  <c r="G379" i="2"/>
  <c r="L475" i="2"/>
  <c r="L497" i="2"/>
  <c r="L317" i="2"/>
  <c r="G440" i="2"/>
  <c r="E98" i="2"/>
  <c r="E87" i="2"/>
  <c r="E132" i="2"/>
  <c r="E156" i="2"/>
  <c r="G81" i="2"/>
  <c r="G222" i="2"/>
  <c r="E125" i="2"/>
  <c r="G262" i="2"/>
  <c r="E183" i="2"/>
  <c r="G382" i="2"/>
  <c r="L389" i="2"/>
  <c r="L75" i="2"/>
  <c r="L480" i="2"/>
  <c r="G390" i="2"/>
  <c r="G365" i="2"/>
  <c r="E345" i="2"/>
  <c r="G17" i="2"/>
  <c r="G434" i="2"/>
  <c r="G445" i="2"/>
  <c r="L424" i="2"/>
  <c r="G162" i="2"/>
  <c r="E446" i="2"/>
  <c r="L491" i="2"/>
  <c r="G408" i="2"/>
  <c r="L339" i="2"/>
  <c r="G462" i="2"/>
  <c r="G498" i="2"/>
  <c r="G446" i="2"/>
  <c r="L378" i="2"/>
  <c r="E243" i="2"/>
  <c r="L368" i="2"/>
  <c r="L343" i="2"/>
  <c r="G347" i="2"/>
  <c r="G447" i="2"/>
  <c r="L430" i="2"/>
  <c r="G87" i="2"/>
  <c r="E41" i="2"/>
  <c r="G173" i="2"/>
  <c r="E151" i="2"/>
  <c r="L38" i="2"/>
  <c r="L272" i="2"/>
  <c r="G91" i="2"/>
  <c r="G280" i="2"/>
  <c r="E408" i="2"/>
  <c r="L479" i="2"/>
  <c r="G165" i="2"/>
  <c r="G343" i="2"/>
  <c r="L374" i="2"/>
  <c r="G399" i="2"/>
  <c r="L501" i="2"/>
  <c r="L458" i="2"/>
  <c r="E421" i="2"/>
  <c r="L363" i="2"/>
  <c r="G217" i="2"/>
  <c r="L147" i="2"/>
  <c r="E202" i="2"/>
  <c r="G391" i="2"/>
  <c r="E424" i="2"/>
  <c r="E414" i="2"/>
  <c r="G484" i="2"/>
  <c r="E167" i="2"/>
  <c r="G124" i="2"/>
  <c r="G210" i="2"/>
  <c r="G234" i="2"/>
  <c r="E116" i="2"/>
  <c r="L313" i="2"/>
  <c r="L166" i="2"/>
  <c r="E22" i="2"/>
  <c r="G176" i="2"/>
  <c r="G120" i="2"/>
  <c r="E399" i="2"/>
  <c r="L67" i="2"/>
  <c r="E432" i="2"/>
  <c r="L354" i="2"/>
  <c r="G320" i="2"/>
  <c r="G495" i="2"/>
  <c r="E291" i="2"/>
  <c r="G477" i="2"/>
  <c r="E415" i="2"/>
  <c r="G380" i="2"/>
  <c r="E164" i="2"/>
  <c r="G332" i="2"/>
  <c r="E405" i="2"/>
  <c r="L103" i="2"/>
  <c r="G356" i="2"/>
  <c r="L410" i="2"/>
  <c r="G455" i="2"/>
  <c r="L251" i="2"/>
  <c r="G411" i="2"/>
  <c r="G140" i="2"/>
  <c r="G354" i="2"/>
  <c r="E497" i="2"/>
  <c r="E352" i="2"/>
  <c r="E488" i="2"/>
  <c r="G141" i="2"/>
  <c r="G164" i="2"/>
  <c r="E241" i="2"/>
  <c r="L191" i="2"/>
  <c r="G138" i="2"/>
  <c r="E185" i="2"/>
  <c r="G44" i="2"/>
  <c r="E205" i="2"/>
  <c r="L423" i="2"/>
  <c r="L143" i="2"/>
  <c r="G454" i="2"/>
  <c r="G368" i="2"/>
  <c r="L10" i="2"/>
  <c r="E339" i="2"/>
  <c r="E384" i="2"/>
  <c r="L433" i="2"/>
  <c r="G384" i="2"/>
  <c r="L192" i="2"/>
  <c r="L344" i="2"/>
  <c r="G432" i="2"/>
  <c r="G227" i="2"/>
  <c r="L474" i="2"/>
  <c r="E311" i="2"/>
  <c r="G416" i="2"/>
  <c r="E326" i="2"/>
  <c r="G174" i="2"/>
  <c r="E443" i="2"/>
  <c r="L319" i="2"/>
  <c r="G30" i="2"/>
  <c r="L361" i="2"/>
  <c r="G59" i="2"/>
  <c r="E324" i="2"/>
  <c r="L308" i="2"/>
  <c r="L481" i="2"/>
  <c r="CR10" i="2" l="1"/>
  <c r="CS10" i="2"/>
  <c r="CN10" i="2"/>
  <c r="CO10" i="2"/>
  <c r="CP10" i="2"/>
  <c r="CQ10" i="2"/>
  <c r="CN12" i="2"/>
  <c r="CO12" i="2"/>
  <c r="CP12" i="2"/>
  <c r="CQ12" i="2"/>
  <c r="CR12" i="2"/>
  <c r="CS12" i="2"/>
  <c r="CN11" i="2"/>
  <c r="CO11" i="2"/>
  <c r="CP11" i="2"/>
  <c r="CQ11" i="2"/>
  <c r="CR11" i="2"/>
  <c r="CS11" i="2"/>
  <c r="CP9" i="2"/>
  <c r="CQ9" i="2"/>
  <c r="CR9" i="2"/>
  <c r="CS9" i="2"/>
  <c r="CN9" i="2"/>
  <c r="CO9" i="2"/>
  <c r="CN8" i="2"/>
  <c r="CO8" i="2"/>
  <c r="CP8" i="2"/>
  <c r="CQ8" i="2"/>
  <c r="CR8" i="2"/>
  <c r="CS8" i="2"/>
  <c r="CN465" i="2"/>
  <c r="CO465" i="2"/>
  <c r="CP465" i="2"/>
  <c r="CQ465" i="2"/>
  <c r="CR465" i="2"/>
  <c r="CS465" i="2"/>
  <c r="CN433" i="2"/>
  <c r="CO433" i="2"/>
  <c r="CP433" i="2"/>
  <c r="CQ433" i="2"/>
  <c r="CR433" i="2"/>
  <c r="CS433" i="2"/>
  <c r="CO397" i="2"/>
  <c r="CN397" i="2"/>
  <c r="CP397" i="2"/>
  <c r="CQ397" i="2"/>
  <c r="CR397" i="2"/>
  <c r="CS397" i="2"/>
  <c r="CQ381" i="2"/>
  <c r="CR381" i="2"/>
  <c r="CS381" i="2"/>
  <c r="CN381" i="2"/>
  <c r="CO381" i="2"/>
  <c r="CP381" i="2"/>
  <c r="CQ402" i="2"/>
  <c r="CN402" i="2"/>
  <c r="CO402" i="2"/>
  <c r="CP402" i="2"/>
  <c r="CR402" i="2"/>
  <c r="CS402" i="2"/>
  <c r="CR502" i="2"/>
  <c r="CS502" i="2"/>
  <c r="CN502" i="2"/>
  <c r="CO502" i="2"/>
  <c r="CQ502" i="2"/>
  <c r="CP502" i="2"/>
  <c r="CP497" i="2"/>
  <c r="CN497" i="2"/>
  <c r="CO497" i="2"/>
  <c r="CQ497" i="2"/>
  <c r="CR497" i="2"/>
  <c r="CS497" i="2"/>
  <c r="CN482" i="2"/>
  <c r="CP482" i="2"/>
  <c r="CR482" i="2"/>
  <c r="CS482" i="2"/>
  <c r="CO482" i="2"/>
  <c r="CQ482" i="2"/>
  <c r="CN481" i="2"/>
  <c r="CO481" i="2"/>
  <c r="CP481" i="2"/>
  <c r="CQ481" i="2"/>
  <c r="CR481" i="2"/>
  <c r="CS481" i="2"/>
  <c r="CN466" i="2"/>
  <c r="CO466" i="2"/>
  <c r="CP466" i="2"/>
  <c r="CQ466" i="2"/>
  <c r="CR466" i="2"/>
  <c r="CS466" i="2"/>
  <c r="CQ394" i="2"/>
  <c r="CN394" i="2"/>
  <c r="CO394" i="2"/>
  <c r="CP394" i="2"/>
  <c r="CR394" i="2"/>
  <c r="CS394" i="2"/>
  <c r="CR498" i="2"/>
  <c r="CP498" i="2"/>
  <c r="CO498" i="2"/>
  <c r="CQ498" i="2"/>
  <c r="CS498" i="2"/>
  <c r="CN498" i="2"/>
  <c r="CR491" i="2"/>
  <c r="CS491" i="2"/>
  <c r="CN491" i="2"/>
  <c r="CQ491" i="2"/>
  <c r="CO491" i="2"/>
  <c r="CP491" i="2"/>
  <c r="CP495" i="2"/>
  <c r="CQ495" i="2"/>
  <c r="CR495" i="2"/>
  <c r="CS495" i="2"/>
  <c r="CN495" i="2"/>
  <c r="CO495" i="2"/>
  <c r="CR490" i="2"/>
  <c r="CS490" i="2"/>
  <c r="CN490" i="2"/>
  <c r="CO490" i="2"/>
  <c r="CP490" i="2"/>
  <c r="CQ490" i="2"/>
  <c r="CR480" i="2"/>
  <c r="CN480" i="2"/>
  <c r="CO480" i="2"/>
  <c r="CP480" i="2"/>
  <c r="CQ480" i="2"/>
  <c r="CS480" i="2"/>
  <c r="CN425" i="2"/>
  <c r="CO425" i="2"/>
  <c r="CP425" i="2"/>
  <c r="CQ425" i="2"/>
  <c r="CR425" i="2"/>
  <c r="CS425" i="2"/>
  <c r="CO409" i="2"/>
  <c r="CN409" i="2"/>
  <c r="CP409" i="2"/>
  <c r="CQ409" i="2"/>
  <c r="CR409" i="2"/>
  <c r="CS409" i="2"/>
  <c r="CP493" i="2"/>
  <c r="CQ493" i="2"/>
  <c r="CR493" i="2"/>
  <c r="CS493" i="2"/>
  <c r="CO493" i="2"/>
  <c r="CN493" i="2"/>
  <c r="CP489" i="2"/>
  <c r="CQ489" i="2"/>
  <c r="CN489" i="2"/>
  <c r="CO489" i="2"/>
  <c r="CS489" i="2"/>
  <c r="CR489" i="2"/>
  <c r="CP483" i="2"/>
  <c r="CR483" i="2"/>
  <c r="CN483" i="2"/>
  <c r="CS483" i="2"/>
  <c r="CQ483" i="2"/>
  <c r="CO483" i="2"/>
  <c r="CP475" i="2"/>
  <c r="CQ475" i="2"/>
  <c r="CR475" i="2"/>
  <c r="CS475" i="2"/>
  <c r="CN475" i="2"/>
  <c r="CO475" i="2"/>
  <c r="CN503" i="2"/>
  <c r="CO503" i="2"/>
  <c r="CP503" i="2"/>
  <c r="CS503" i="2"/>
  <c r="CQ503" i="2"/>
  <c r="CR503" i="2"/>
  <c r="CS499" i="2"/>
  <c r="CN499" i="2"/>
  <c r="CR499" i="2"/>
  <c r="CO499" i="2"/>
  <c r="CP499" i="2"/>
  <c r="CQ499" i="2"/>
  <c r="CN474" i="2"/>
  <c r="CO474" i="2"/>
  <c r="CP474" i="2"/>
  <c r="CQ474" i="2"/>
  <c r="CR474" i="2"/>
  <c r="CS474" i="2"/>
  <c r="CN473" i="2"/>
  <c r="CO473" i="2"/>
  <c r="CP473" i="2"/>
  <c r="CQ473" i="2"/>
  <c r="CR473" i="2"/>
  <c r="CS473" i="2"/>
  <c r="CP501" i="2"/>
  <c r="CQ501" i="2"/>
  <c r="CR501" i="2"/>
  <c r="CS501" i="2"/>
  <c r="CN501" i="2"/>
  <c r="CO501" i="2"/>
  <c r="CN496" i="2"/>
  <c r="CS496" i="2"/>
  <c r="CO496" i="2"/>
  <c r="CP496" i="2"/>
  <c r="CR496" i="2"/>
  <c r="CQ496" i="2"/>
  <c r="CR494" i="2"/>
  <c r="CS494" i="2"/>
  <c r="CN494" i="2"/>
  <c r="CO494" i="2"/>
  <c r="CP494" i="2"/>
  <c r="CQ494" i="2"/>
  <c r="CN488" i="2"/>
  <c r="CO488" i="2"/>
  <c r="CP488" i="2"/>
  <c r="CQ488" i="2"/>
  <c r="CR488" i="2"/>
  <c r="CS488" i="2"/>
  <c r="CN457" i="2"/>
  <c r="CO457" i="2"/>
  <c r="CP457" i="2"/>
  <c r="CQ457" i="2"/>
  <c r="CR457" i="2"/>
  <c r="CS457" i="2"/>
  <c r="CN449" i="2"/>
  <c r="CO449" i="2"/>
  <c r="CP449" i="2"/>
  <c r="CQ449" i="2"/>
  <c r="CR449" i="2"/>
  <c r="CS449" i="2"/>
  <c r="CN441" i="2"/>
  <c r="CO441" i="2"/>
  <c r="CP441" i="2"/>
  <c r="CQ441" i="2"/>
  <c r="CR441" i="2"/>
  <c r="CS441" i="2"/>
  <c r="CN417" i="2"/>
  <c r="CO417" i="2"/>
  <c r="CP417" i="2"/>
  <c r="CQ417" i="2"/>
  <c r="CR417" i="2"/>
  <c r="CS417" i="2"/>
  <c r="CN500" i="2"/>
  <c r="CO500" i="2"/>
  <c r="CP500" i="2"/>
  <c r="CQ500" i="2"/>
  <c r="CR500" i="2"/>
  <c r="CS500" i="2"/>
  <c r="CN492" i="2"/>
  <c r="CO492" i="2"/>
  <c r="CP492" i="2"/>
  <c r="CQ492" i="2"/>
  <c r="CR492" i="2"/>
  <c r="CS492" i="2"/>
  <c r="CR484" i="2"/>
  <c r="CN484" i="2"/>
  <c r="CO484" i="2"/>
  <c r="CP484" i="2"/>
  <c r="CQ484" i="2"/>
  <c r="CS484" i="2"/>
  <c r="CR476" i="2"/>
  <c r="CS476" i="2"/>
  <c r="CN476" i="2"/>
  <c r="CO476" i="2"/>
  <c r="CP476" i="2"/>
  <c r="CQ476" i="2"/>
  <c r="CR468" i="2"/>
  <c r="CS468" i="2"/>
  <c r="CN468" i="2"/>
  <c r="CO468" i="2"/>
  <c r="CP468" i="2"/>
  <c r="CQ468" i="2"/>
  <c r="CR460" i="2"/>
  <c r="CS460" i="2"/>
  <c r="CN460" i="2"/>
  <c r="CO460" i="2"/>
  <c r="CP460" i="2"/>
  <c r="CQ460" i="2"/>
  <c r="CR452" i="2"/>
  <c r="CS452" i="2"/>
  <c r="CN452" i="2"/>
  <c r="CO452" i="2"/>
  <c r="CP452" i="2"/>
  <c r="CQ452" i="2"/>
  <c r="CR444" i="2"/>
  <c r="CS444" i="2"/>
  <c r="CN444" i="2"/>
  <c r="CO444" i="2"/>
  <c r="CP444" i="2"/>
  <c r="CQ444" i="2"/>
  <c r="CR436" i="2"/>
  <c r="CS436" i="2"/>
  <c r="CN436" i="2"/>
  <c r="CO436" i="2"/>
  <c r="CP436" i="2"/>
  <c r="CQ436" i="2"/>
  <c r="CR428" i="2"/>
  <c r="CS428" i="2"/>
  <c r="CN428" i="2"/>
  <c r="CO428" i="2"/>
  <c r="CP428" i="2"/>
  <c r="CQ428" i="2"/>
  <c r="CR420" i="2"/>
  <c r="CS420" i="2"/>
  <c r="CN420" i="2"/>
  <c r="CO420" i="2"/>
  <c r="CP420" i="2"/>
  <c r="CQ420" i="2"/>
  <c r="CO412" i="2"/>
  <c r="CP412" i="2"/>
  <c r="CQ412" i="2"/>
  <c r="CR412" i="2"/>
  <c r="CS412" i="2"/>
  <c r="CN412" i="2"/>
  <c r="CQ404" i="2"/>
  <c r="CR404" i="2"/>
  <c r="CS404" i="2"/>
  <c r="CN404" i="2"/>
  <c r="CO404" i="2"/>
  <c r="CP404" i="2"/>
  <c r="CS386" i="2"/>
  <c r="CN386" i="2"/>
  <c r="CO386" i="2"/>
  <c r="CQ386" i="2"/>
  <c r="CP386" i="2"/>
  <c r="CR386" i="2"/>
  <c r="CO384" i="2"/>
  <c r="CQ384" i="2"/>
  <c r="CR384" i="2"/>
  <c r="CS384" i="2"/>
  <c r="CN384" i="2"/>
  <c r="CP384" i="2"/>
  <c r="CS487" i="2"/>
  <c r="CN487" i="2"/>
  <c r="CO487" i="2"/>
  <c r="CP487" i="2"/>
  <c r="CQ487" i="2"/>
  <c r="CR487" i="2"/>
  <c r="CP479" i="2"/>
  <c r="CQ479" i="2"/>
  <c r="CR479" i="2"/>
  <c r="CS479" i="2"/>
  <c r="CN479" i="2"/>
  <c r="CO479" i="2"/>
  <c r="CP471" i="2"/>
  <c r="CQ471" i="2"/>
  <c r="CR471" i="2"/>
  <c r="CS471" i="2"/>
  <c r="CN471" i="2"/>
  <c r="CO471" i="2"/>
  <c r="CP463" i="2"/>
  <c r="CQ463" i="2"/>
  <c r="CR463" i="2"/>
  <c r="CS463" i="2"/>
  <c r="CN463" i="2"/>
  <c r="CO463" i="2"/>
  <c r="CP455" i="2"/>
  <c r="CQ455" i="2"/>
  <c r="CR455" i="2"/>
  <c r="CS455" i="2"/>
  <c r="CN455" i="2"/>
  <c r="CO455" i="2"/>
  <c r="CP447" i="2"/>
  <c r="CQ447" i="2"/>
  <c r="CR447" i="2"/>
  <c r="CS447" i="2"/>
  <c r="CN447" i="2"/>
  <c r="CO447" i="2"/>
  <c r="CP439" i="2"/>
  <c r="CQ439" i="2"/>
  <c r="CR439" i="2"/>
  <c r="CS439" i="2"/>
  <c r="CN439" i="2"/>
  <c r="CO439" i="2"/>
  <c r="CP431" i="2"/>
  <c r="CQ431" i="2"/>
  <c r="CR431" i="2"/>
  <c r="CS431" i="2"/>
  <c r="CN431" i="2"/>
  <c r="CO431" i="2"/>
  <c r="CP423" i="2"/>
  <c r="CQ423" i="2"/>
  <c r="CR423" i="2"/>
  <c r="CS423" i="2"/>
  <c r="CN423" i="2"/>
  <c r="CO423" i="2"/>
  <c r="CS415" i="2"/>
  <c r="CO415" i="2"/>
  <c r="CP415" i="2"/>
  <c r="CQ415" i="2"/>
  <c r="CR415" i="2"/>
  <c r="CN415" i="2"/>
  <c r="CS407" i="2"/>
  <c r="CQ407" i="2"/>
  <c r="CR407" i="2"/>
  <c r="CN407" i="2"/>
  <c r="CO407" i="2"/>
  <c r="CP407" i="2"/>
  <c r="CN400" i="2"/>
  <c r="CO400" i="2"/>
  <c r="CP400" i="2"/>
  <c r="CQ400" i="2"/>
  <c r="CR400" i="2"/>
  <c r="CS400" i="2"/>
  <c r="CO392" i="2"/>
  <c r="CS392" i="2"/>
  <c r="CN392" i="2"/>
  <c r="CP392" i="2"/>
  <c r="CQ392" i="2"/>
  <c r="CR392" i="2"/>
  <c r="CS281" i="2"/>
  <c r="CN281" i="2"/>
  <c r="CO281" i="2"/>
  <c r="CP281" i="2"/>
  <c r="CQ281" i="2"/>
  <c r="CR281" i="2"/>
  <c r="CN458" i="2"/>
  <c r="CO458" i="2"/>
  <c r="CP458" i="2"/>
  <c r="CQ458" i="2"/>
  <c r="CR458" i="2"/>
  <c r="CS458" i="2"/>
  <c r="CN450" i="2"/>
  <c r="CO450" i="2"/>
  <c r="CP450" i="2"/>
  <c r="CQ450" i="2"/>
  <c r="CR450" i="2"/>
  <c r="CS450" i="2"/>
  <c r="CN442" i="2"/>
  <c r="CO442" i="2"/>
  <c r="CP442" i="2"/>
  <c r="CQ442" i="2"/>
  <c r="CR442" i="2"/>
  <c r="CS442" i="2"/>
  <c r="CN434" i="2"/>
  <c r="CO434" i="2"/>
  <c r="CP434" i="2"/>
  <c r="CQ434" i="2"/>
  <c r="CR434" i="2"/>
  <c r="CS434" i="2"/>
  <c r="CN426" i="2"/>
  <c r="CO426" i="2"/>
  <c r="CP426" i="2"/>
  <c r="CQ426" i="2"/>
  <c r="CR426" i="2"/>
  <c r="CS426" i="2"/>
  <c r="CN418" i="2"/>
  <c r="CO418" i="2"/>
  <c r="CP418" i="2"/>
  <c r="CQ418" i="2"/>
  <c r="CR418" i="2"/>
  <c r="CS418" i="2"/>
  <c r="CQ410" i="2"/>
  <c r="CR410" i="2"/>
  <c r="CS410" i="2"/>
  <c r="CN410" i="2"/>
  <c r="CO410" i="2"/>
  <c r="CP410" i="2"/>
  <c r="CS399" i="2"/>
  <c r="CN399" i="2"/>
  <c r="CO399" i="2"/>
  <c r="CP399" i="2"/>
  <c r="CQ399" i="2"/>
  <c r="CR399" i="2"/>
  <c r="CS396" i="2"/>
  <c r="CN396" i="2"/>
  <c r="CO396" i="2"/>
  <c r="CP396" i="2"/>
  <c r="CQ396" i="2"/>
  <c r="CR396" i="2"/>
  <c r="CO391" i="2"/>
  <c r="CP391" i="2"/>
  <c r="CQ391" i="2"/>
  <c r="CS391" i="2"/>
  <c r="CN391" i="2"/>
  <c r="CR391" i="2"/>
  <c r="CN375" i="2"/>
  <c r="CO375" i="2"/>
  <c r="CP375" i="2"/>
  <c r="CQ375" i="2"/>
  <c r="CR375" i="2"/>
  <c r="CS375" i="2"/>
  <c r="CN485" i="2"/>
  <c r="CP485" i="2"/>
  <c r="CQ485" i="2"/>
  <c r="CO485" i="2"/>
  <c r="CR485" i="2"/>
  <c r="CS485" i="2"/>
  <c r="CN477" i="2"/>
  <c r="CO477" i="2"/>
  <c r="CP477" i="2"/>
  <c r="CQ477" i="2"/>
  <c r="CR477" i="2"/>
  <c r="CS477" i="2"/>
  <c r="CN469" i="2"/>
  <c r="CO469" i="2"/>
  <c r="CP469" i="2"/>
  <c r="CQ469" i="2"/>
  <c r="CR469" i="2"/>
  <c r="CS469" i="2"/>
  <c r="CN461" i="2"/>
  <c r="CO461" i="2"/>
  <c r="CP461" i="2"/>
  <c r="CQ461" i="2"/>
  <c r="CR461" i="2"/>
  <c r="CS461" i="2"/>
  <c r="CN453" i="2"/>
  <c r="CO453" i="2"/>
  <c r="CP453" i="2"/>
  <c r="CQ453" i="2"/>
  <c r="CR453" i="2"/>
  <c r="CS453" i="2"/>
  <c r="CN445" i="2"/>
  <c r="CO445" i="2"/>
  <c r="CP445" i="2"/>
  <c r="CQ445" i="2"/>
  <c r="CR445" i="2"/>
  <c r="CS445" i="2"/>
  <c r="CN437" i="2"/>
  <c r="CO437" i="2"/>
  <c r="CP437" i="2"/>
  <c r="CQ437" i="2"/>
  <c r="CR437" i="2"/>
  <c r="CS437" i="2"/>
  <c r="CN429" i="2"/>
  <c r="CO429" i="2"/>
  <c r="CP429" i="2"/>
  <c r="CQ429" i="2"/>
  <c r="CR429" i="2"/>
  <c r="CS429" i="2"/>
  <c r="CN421" i="2"/>
  <c r="CO421" i="2"/>
  <c r="CP421" i="2"/>
  <c r="CQ421" i="2"/>
  <c r="CR421" i="2"/>
  <c r="CS421" i="2"/>
  <c r="CO413" i="2"/>
  <c r="CR413" i="2"/>
  <c r="CS413" i="2"/>
  <c r="CN413" i="2"/>
  <c r="CP413" i="2"/>
  <c r="CQ413" i="2"/>
  <c r="CO405" i="2"/>
  <c r="CN405" i="2"/>
  <c r="CP405" i="2"/>
  <c r="CQ405" i="2"/>
  <c r="CR405" i="2"/>
  <c r="CS405" i="2"/>
  <c r="CR472" i="2"/>
  <c r="CS472" i="2"/>
  <c r="CN472" i="2"/>
  <c r="CO472" i="2"/>
  <c r="CP472" i="2"/>
  <c r="CQ472" i="2"/>
  <c r="CR464" i="2"/>
  <c r="CS464" i="2"/>
  <c r="CN464" i="2"/>
  <c r="CO464" i="2"/>
  <c r="CP464" i="2"/>
  <c r="CQ464" i="2"/>
  <c r="CR456" i="2"/>
  <c r="CS456" i="2"/>
  <c r="CN456" i="2"/>
  <c r="CO456" i="2"/>
  <c r="CP456" i="2"/>
  <c r="CQ456" i="2"/>
  <c r="CR448" i="2"/>
  <c r="CS448" i="2"/>
  <c r="CN448" i="2"/>
  <c r="CO448" i="2"/>
  <c r="CP448" i="2"/>
  <c r="CQ448" i="2"/>
  <c r="CR440" i="2"/>
  <c r="CS440" i="2"/>
  <c r="CN440" i="2"/>
  <c r="CO440" i="2"/>
  <c r="CP440" i="2"/>
  <c r="CQ440" i="2"/>
  <c r="CR432" i="2"/>
  <c r="CS432" i="2"/>
  <c r="CN432" i="2"/>
  <c r="CO432" i="2"/>
  <c r="CP432" i="2"/>
  <c r="CQ432" i="2"/>
  <c r="CR424" i="2"/>
  <c r="CS424" i="2"/>
  <c r="CN424" i="2"/>
  <c r="CO424" i="2"/>
  <c r="CP424" i="2"/>
  <c r="CQ424" i="2"/>
  <c r="CR416" i="2"/>
  <c r="CS416" i="2"/>
  <c r="CN416" i="2"/>
  <c r="CO416" i="2"/>
  <c r="CP416" i="2"/>
  <c r="CQ416" i="2"/>
  <c r="CN408" i="2"/>
  <c r="CO408" i="2"/>
  <c r="CP408" i="2"/>
  <c r="CQ408" i="2"/>
  <c r="CR408" i="2"/>
  <c r="CS408" i="2"/>
  <c r="CQ398" i="2"/>
  <c r="CP398" i="2"/>
  <c r="CR398" i="2"/>
  <c r="CS398" i="2"/>
  <c r="CN398" i="2"/>
  <c r="CO398" i="2"/>
  <c r="CS390" i="2"/>
  <c r="CN390" i="2"/>
  <c r="CO390" i="2"/>
  <c r="CQ390" i="2"/>
  <c r="CP390" i="2"/>
  <c r="CR390" i="2"/>
  <c r="CO318" i="2"/>
  <c r="CQ318" i="2"/>
  <c r="CN318" i="2"/>
  <c r="CP318" i="2"/>
  <c r="CR318" i="2"/>
  <c r="CS318" i="2"/>
  <c r="CP467" i="2"/>
  <c r="CQ467" i="2"/>
  <c r="CR467" i="2"/>
  <c r="CS467" i="2"/>
  <c r="CN467" i="2"/>
  <c r="CO467" i="2"/>
  <c r="CP459" i="2"/>
  <c r="CQ459" i="2"/>
  <c r="CR459" i="2"/>
  <c r="CS459" i="2"/>
  <c r="CN459" i="2"/>
  <c r="CO459" i="2"/>
  <c r="CP451" i="2"/>
  <c r="CQ451" i="2"/>
  <c r="CR451" i="2"/>
  <c r="CS451" i="2"/>
  <c r="CN451" i="2"/>
  <c r="CO451" i="2"/>
  <c r="CP443" i="2"/>
  <c r="CQ443" i="2"/>
  <c r="CR443" i="2"/>
  <c r="CS443" i="2"/>
  <c r="CN443" i="2"/>
  <c r="CO443" i="2"/>
  <c r="CP435" i="2"/>
  <c r="CQ435" i="2"/>
  <c r="CR435" i="2"/>
  <c r="CS435" i="2"/>
  <c r="CN435" i="2"/>
  <c r="CO435" i="2"/>
  <c r="CP427" i="2"/>
  <c r="CQ427" i="2"/>
  <c r="CR427" i="2"/>
  <c r="CS427" i="2"/>
  <c r="CN427" i="2"/>
  <c r="CO427" i="2"/>
  <c r="CP419" i="2"/>
  <c r="CQ419" i="2"/>
  <c r="CR419" i="2"/>
  <c r="CS419" i="2"/>
  <c r="CN419" i="2"/>
  <c r="CO419" i="2"/>
  <c r="CS411" i="2"/>
  <c r="CN411" i="2"/>
  <c r="CO411" i="2"/>
  <c r="CP411" i="2"/>
  <c r="CQ411" i="2"/>
  <c r="CR411" i="2"/>
  <c r="CO376" i="2"/>
  <c r="CP376" i="2"/>
  <c r="CQ376" i="2"/>
  <c r="CR376" i="2"/>
  <c r="CS376" i="2"/>
  <c r="CN376" i="2"/>
  <c r="CR486" i="2"/>
  <c r="CS486" i="2"/>
  <c r="CP486" i="2"/>
  <c r="CQ486" i="2"/>
  <c r="CN486" i="2"/>
  <c r="CO486" i="2"/>
  <c r="CN478" i="2"/>
  <c r="CO478" i="2"/>
  <c r="CP478" i="2"/>
  <c r="CQ478" i="2"/>
  <c r="CR478" i="2"/>
  <c r="CS478" i="2"/>
  <c r="CN470" i="2"/>
  <c r="CO470" i="2"/>
  <c r="CP470" i="2"/>
  <c r="CQ470" i="2"/>
  <c r="CR470" i="2"/>
  <c r="CS470" i="2"/>
  <c r="CN462" i="2"/>
  <c r="CO462" i="2"/>
  <c r="CP462" i="2"/>
  <c r="CQ462" i="2"/>
  <c r="CR462" i="2"/>
  <c r="CS462" i="2"/>
  <c r="CN454" i="2"/>
  <c r="CO454" i="2"/>
  <c r="CP454" i="2"/>
  <c r="CQ454" i="2"/>
  <c r="CR454" i="2"/>
  <c r="CS454" i="2"/>
  <c r="CN446" i="2"/>
  <c r="CO446" i="2"/>
  <c r="CP446" i="2"/>
  <c r="CQ446" i="2"/>
  <c r="CR446" i="2"/>
  <c r="CS446" i="2"/>
  <c r="CN438" i="2"/>
  <c r="CO438" i="2"/>
  <c r="CP438" i="2"/>
  <c r="CQ438" i="2"/>
  <c r="CR438" i="2"/>
  <c r="CS438" i="2"/>
  <c r="CN430" i="2"/>
  <c r="CO430" i="2"/>
  <c r="CP430" i="2"/>
  <c r="CQ430" i="2"/>
  <c r="CR430" i="2"/>
  <c r="CS430" i="2"/>
  <c r="CN422" i="2"/>
  <c r="CO422" i="2"/>
  <c r="CP422" i="2"/>
  <c r="CQ422" i="2"/>
  <c r="CR422" i="2"/>
  <c r="CS422" i="2"/>
  <c r="CQ414" i="2"/>
  <c r="CN414" i="2"/>
  <c r="CO414" i="2"/>
  <c r="CP414" i="2"/>
  <c r="CR414" i="2"/>
  <c r="CS414" i="2"/>
  <c r="CQ406" i="2"/>
  <c r="CN406" i="2"/>
  <c r="CO406" i="2"/>
  <c r="CP406" i="2"/>
  <c r="CR406" i="2"/>
  <c r="CS406" i="2"/>
  <c r="CQ389" i="2"/>
  <c r="CS389" i="2"/>
  <c r="CO389" i="2"/>
  <c r="CN389" i="2"/>
  <c r="CP389" i="2"/>
  <c r="CR389" i="2"/>
  <c r="CO383" i="2"/>
  <c r="CP383" i="2"/>
  <c r="CQ383" i="2"/>
  <c r="CS383" i="2"/>
  <c r="CN383" i="2"/>
  <c r="CR383" i="2"/>
  <c r="CS382" i="2"/>
  <c r="CN382" i="2"/>
  <c r="CO382" i="2"/>
  <c r="CP382" i="2"/>
  <c r="CQ382" i="2"/>
  <c r="CR382" i="2"/>
  <c r="CO368" i="2"/>
  <c r="CP368" i="2"/>
  <c r="CQ368" i="2"/>
  <c r="CR368" i="2"/>
  <c r="CS368" i="2"/>
  <c r="CN368" i="2"/>
  <c r="CO360" i="2"/>
  <c r="CP360" i="2"/>
  <c r="CQ360" i="2"/>
  <c r="CR360" i="2"/>
  <c r="CS360" i="2"/>
  <c r="CN360" i="2"/>
  <c r="CO352" i="2"/>
  <c r="CP352" i="2"/>
  <c r="CQ352" i="2"/>
  <c r="CR352" i="2"/>
  <c r="CS352" i="2"/>
  <c r="CN352" i="2"/>
  <c r="CO344" i="2"/>
  <c r="CP344" i="2"/>
  <c r="CQ344" i="2"/>
  <c r="CR344" i="2"/>
  <c r="CS344" i="2"/>
  <c r="CN344" i="2"/>
  <c r="CO336" i="2"/>
  <c r="CP336" i="2"/>
  <c r="CQ336" i="2"/>
  <c r="CR336" i="2"/>
  <c r="CS336" i="2"/>
  <c r="CN336" i="2"/>
  <c r="CS403" i="2"/>
  <c r="CN403" i="2"/>
  <c r="CO403" i="2"/>
  <c r="CP403" i="2"/>
  <c r="CQ403" i="2"/>
  <c r="CR403" i="2"/>
  <c r="CS395" i="2"/>
  <c r="CP395" i="2"/>
  <c r="CQ395" i="2"/>
  <c r="CR395" i="2"/>
  <c r="CN395" i="2"/>
  <c r="CO395" i="2"/>
  <c r="CO387" i="2"/>
  <c r="CP387" i="2"/>
  <c r="CQ387" i="2"/>
  <c r="CS387" i="2"/>
  <c r="CN387" i="2"/>
  <c r="CR387" i="2"/>
  <c r="CN379" i="2"/>
  <c r="CO379" i="2"/>
  <c r="CP379" i="2"/>
  <c r="CQ379" i="2"/>
  <c r="CR379" i="2"/>
  <c r="CS379" i="2"/>
  <c r="CN371" i="2"/>
  <c r="CO371" i="2"/>
  <c r="CP371" i="2"/>
  <c r="CQ371" i="2"/>
  <c r="CR371" i="2"/>
  <c r="CS371" i="2"/>
  <c r="CN363" i="2"/>
  <c r="CO363" i="2"/>
  <c r="CP363" i="2"/>
  <c r="CQ363" i="2"/>
  <c r="CR363" i="2"/>
  <c r="CS363" i="2"/>
  <c r="CN355" i="2"/>
  <c r="CO355" i="2"/>
  <c r="CP355" i="2"/>
  <c r="CQ355" i="2"/>
  <c r="CR355" i="2"/>
  <c r="CS355" i="2"/>
  <c r="CN347" i="2"/>
  <c r="CO347" i="2"/>
  <c r="CP347" i="2"/>
  <c r="CQ347" i="2"/>
  <c r="CR347" i="2"/>
  <c r="CS347" i="2"/>
  <c r="CN339" i="2"/>
  <c r="CO339" i="2"/>
  <c r="CP339" i="2"/>
  <c r="CQ339" i="2"/>
  <c r="CR339" i="2"/>
  <c r="CS339" i="2"/>
  <c r="CN331" i="2"/>
  <c r="CO331" i="2"/>
  <c r="CP331" i="2"/>
  <c r="CQ331" i="2"/>
  <c r="CR331" i="2"/>
  <c r="CS331" i="2"/>
  <c r="CS328" i="2"/>
  <c r="CN328" i="2"/>
  <c r="CO328" i="2"/>
  <c r="CP328" i="2"/>
  <c r="CQ328" i="2"/>
  <c r="CR328" i="2"/>
  <c r="CQ291" i="2"/>
  <c r="CS291" i="2"/>
  <c r="CN291" i="2"/>
  <c r="CP291" i="2"/>
  <c r="CR291" i="2"/>
  <c r="CO291" i="2"/>
  <c r="CS273" i="2"/>
  <c r="CN273" i="2"/>
  <c r="CO273" i="2"/>
  <c r="CP273" i="2"/>
  <c r="CQ273" i="2"/>
  <c r="CR273" i="2"/>
  <c r="CQ224" i="2"/>
  <c r="CR224" i="2"/>
  <c r="CS224" i="2"/>
  <c r="CN224" i="2"/>
  <c r="CO224" i="2"/>
  <c r="CP224" i="2"/>
  <c r="CS374" i="2"/>
  <c r="CN374" i="2"/>
  <c r="CO374" i="2"/>
  <c r="CP374" i="2"/>
  <c r="CQ374" i="2"/>
  <c r="CR374" i="2"/>
  <c r="CS366" i="2"/>
  <c r="CN366" i="2"/>
  <c r="CO366" i="2"/>
  <c r="CP366" i="2"/>
  <c r="CQ366" i="2"/>
  <c r="CR366" i="2"/>
  <c r="CS358" i="2"/>
  <c r="CN358" i="2"/>
  <c r="CO358" i="2"/>
  <c r="CP358" i="2"/>
  <c r="CQ358" i="2"/>
  <c r="CR358" i="2"/>
  <c r="CS350" i="2"/>
  <c r="CN350" i="2"/>
  <c r="CO350" i="2"/>
  <c r="CP350" i="2"/>
  <c r="CQ350" i="2"/>
  <c r="CR350" i="2"/>
  <c r="CS342" i="2"/>
  <c r="CN342" i="2"/>
  <c r="CO342" i="2"/>
  <c r="CP342" i="2"/>
  <c r="CQ342" i="2"/>
  <c r="CR342" i="2"/>
  <c r="CS334" i="2"/>
  <c r="CN334" i="2"/>
  <c r="CO334" i="2"/>
  <c r="CP334" i="2"/>
  <c r="CQ334" i="2"/>
  <c r="CR334" i="2"/>
  <c r="CS320" i="2"/>
  <c r="CP320" i="2"/>
  <c r="CO320" i="2"/>
  <c r="CQ320" i="2"/>
  <c r="CR320" i="2"/>
  <c r="CN320" i="2"/>
  <c r="CQ307" i="2"/>
  <c r="CS307" i="2"/>
  <c r="CN307" i="2"/>
  <c r="CP307" i="2"/>
  <c r="CR307" i="2"/>
  <c r="CO307" i="2"/>
  <c r="CQ299" i="2"/>
  <c r="CS299" i="2"/>
  <c r="CN299" i="2"/>
  <c r="CP299" i="2"/>
  <c r="CR299" i="2"/>
  <c r="CO299" i="2"/>
  <c r="CQ295" i="2"/>
  <c r="CS295" i="2"/>
  <c r="CN295" i="2"/>
  <c r="CO295" i="2"/>
  <c r="CP295" i="2"/>
  <c r="CR295" i="2"/>
  <c r="CO401" i="2"/>
  <c r="CQ401" i="2"/>
  <c r="CR401" i="2"/>
  <c r="CS401" i="2"/>
  <c r="CN401" i="2"/>
  <c r="CP401" i="2"/>
  <c r="CO393" i="2"/>
  <c r="CS393" i="2"/>
  <c r="CN393" i="2"/>
  <c r="CP393" i="2"/>
  <c r="CQ393" i="2"/>
  <c r="CR393" i="2"/>
  <c r="CQ385" i="2"/>
  <c r="CS385" i="2"/>
  <c r="CO385" i="2"/>
  <c r="CN385" i="2"/>
  <c r="CP385" i="2"/>
  <c r="CR385" i="2"/>
  <c r="CQ377" i="2"/>
  <c r="CR377" i="2"/>
  <c r="CS377" i="2"/>
  <c r="CN377" i="2"/>
  <c r="CO377" i="2"/>
  <c r="CP377" i="2"/>
  <c r="CQ369" i="2"/>
  <c r="CR369" i="2"/>
  <c r="CS369" i="2"/>
  <c r="CN369" i="2"/>
  <c r="CO369" i="2"/>
  <c r="CP369" i="2"/>
  <c r="CQ361" i="2"/>
  <c r="CR361" i="2"/>
  <c r="CS361" i="2"/>
  <c r="CN361" i="2"/>
  <c r="CO361" i="2"/>
  <c r="CP361" i="2"/>
  <c r="CQ353" i="2"/>
  <c r="CR353" i="2"/>
  <c r="CS353" i="2"/>
  <c r="CN353" i="2"/>
  <c r="CO353" i="2"/>
  <c r="CP353" i="2"/>
  <c r="CQ345" i="2"/>
  <c r="CR345" i="2"/>
  <c r="CS345" i="2"/>
  <c r="CN345" i="2"/>
  <c r="CO345" i="2"/>
  <c r="CP345" i="2"/>
  <c r="CQ337" i="2"/>
  <c r="CR337" i="2"/>
  <c r="CS337" i="2"/>
  <c r="CN337" i="2"/>
  <c r="CO337" i="2"/>
  <c r="CP337" i="2"/>
  <c r="CQ303" i="2"/>
  <c r="CS303" i="2"/>
  <c r="CN303" i="2"/>
  <c r="CO303" i="2"/>
  <c r="CP303" i="2"/>
  <c r="CR303" i="2"/>
  <c r="CO289" i="2"/>
  <c r="CQ289" i="2"/>
  <c r="CR289" i="2"/>
  <c r="CN289" i="2"/>
  <c r="CP289" i="2"/>
  <c r="CS289" i="2"/>
  <c r="CO388" i="2"/>
  <c r="CQ388" i="2"/>
  <c r="CR388" i="2"/>
  <c r="CS388" i="2"/>
  <c r="CP388" i="2"/>
  <c r="CN388" i="2"/>
  <c r="CO380" i="2"/>
  <c r="CP380" i="2"/>
  <c r="CQ380" i="2"/>
  <c r="CR380" i="2"/>
  <c r="CS380" i="2"/>
  <c r="CN380" i="2"/>
  <c r="CO372" i="2"/>
  <c r="CP372" i="2"/>
  <c r="CQ372" i="2"/>
  <c r="CR372" i="2"/>
  <c r="CS372" i="2"/>
  <c r="CN372" i="2"/>
  <c r="CO364" i="2"/>
  <c r="CP364" i="2"/>
  <c r="CQ364" i="2"/>
  <c r="CR364" i="2"/>
  <c r="CS364" i="2"/>
  <c r="CN364" i="2"/>
  <c r="CO356" i="2"/>
  <c r="CP356" i="2"/>
  <c r="CQ356" i="2"/>
  <c r="CR356" i="2"/>
  <c r="CS356" i="2"/>
  <c r="CN356" i="2"/>
  <c r="CO348" i="2"/>
  <c r="CP348" i="2"/>
  <c r="CQ348" i="2"/>
  <c r="CR348" i="2"/>
  <c r="CS348" i="2"/>
  <c r="CN348" i="2"/>
  <c r="CO340" i="2"/>
  <c r="CP340" i="2"/>
  <c r="CQ340" i="2"/>
  <c r="CR340" i="2"/>
  <c r="CS340" i="2"/>
  <c r="CN340" i="2"/>
  <c r="CO332" i="2"/>
  <c r="CP332" i="2"/>
  <c r="CQ332" i="2"/>
  <c r="CR332" i="2"/>
  <c r="CS332" i="2"/>
  <c r="CN332" i="2"/>
  <c r="CS330" i="2"/>
  <c r="CN330" i="2"/>
  <c r="CO330" i="2"/>
  <c r="CP330" i="2"/>
  <c r="CQ330" i="2"/>
  <c r="CR330" i="2"/>
  <c r="CQ327" i="2"/>
  <c r="CN327" i="2"/>
  <c r="CO327" i="2"/>
  <c r="CP327" i="2"/>
  <c r="CR327" i="2"/>
  <c r="CS327" i="2"/>
  <c r="CO314" i="2"/>
  <c r="CQ314" i="2"/>
  <c r="CS314" i="2"/>
  <c r="CN314" i="2"/>
  <c r="CP314" i="2"/>
  <c r="CR314" i="2"/>
  <c r="CQ264" i="2"/>
  <c r="CR264" i="2"/>
  <c r="CS264" i="2"/>
  <c r="CN264" i="2"/>
  <c r="CO264" i="2"/>
  <c r="CP264" i="2"/>
  <c r="CN367" i="2"/>
  <c r="CO367" i="2"/>
  <c r="CP367" i="2"/>
  <c r="CQ367" i="2"/>
  <c r="CR367" i="2"/>
  <c r="CS367" i="2"/>
  <c r="CN359" i="2"/>
  <c r="CO359" i="2"/>
  <c r="CP359" i="2"/>
  <c r="CQ359" i="2"/>
  <c r="CR359" i="2"/>
  <c r="CS359" i="2"/>
  <c r="CN351" i="2"/>
  <c r="CO351" i="2"/>
  <c r="CP351" i="2"/>
  <c r="CQ351" i="2"/>
  <c r="CR351" i="2"/>
  <c r="CS351" i="2"/>
  <c r="CN343" i="2"/>
  <c r="CO343" i="2"/>
  <c r="CP343" i="2"/>
  <c r="CQ343" i="2"/>
  <c r="CR343" i="2"/>
  <c r="CS343" i="2"/>
  <c r="CN335" i="2"/>
  <c r="CO335" i="2"/>
  <c r="CP335" i="2"/>
  <c r="CQ335" i="2"/>
  <c r="CR335" i="2"/>
  <c r="CS335" i="2"/>
  <c r="CQ323" i="2"/>
  <c r="CP323" i="2"/>
  <c r="CR323" i="2"/>
  <c r="CS323" i="2"/>
  <c r="CN323" i="2"/>
  <c r="CO323" i="2"/>
  <c r="CO322" i="2"/>
  <c r="CN322" i="2"/>
  <c r="CP322" i="2"/>
  <c r="CQ322" i="2"/>
  <c r="CR322" i="2"/>
  <c r="CS322" i="2"/>
  <c r="CQ319" i="2"/>
  <c r="CS319" i="2"/>
  <c r="CN319" i="2"/>
  <c r="CO319" i="2"/>
  <c r="CP319" i="2"/>
  <c r="CR319" i="2"/>
  <c r="CQ315" i="2"/>
  <c r="CS315" i="2"/>
  <c r="CN315" i="2"/>
  <c r="CP315" i="2"/>
  <c r="CR315" i="2"/>
  <c r="CO315" i="2"/>
  <c r="CO313" i="2"/>
  <c r="CQ313" i="2"/>
  <c r="CR313" i="2"/>
  <c r="CN313" i="2"/>
  <c r="CP313" i="2"/>
  <c r="CS313" i="2"/>
  <c r="CO297" i="2"/>
  <c r="CQ297" i="2"/>
  <c r="CR297" i="2"/>
  <c r="CN297" i="2"/>
  <c r="CP297" i="2"/>
  <c r="CS297" i="2"/>
  <c r="CS261" i="2"/>
  <c r="CN261" i="2"/>
  <c r="CO261" i="2"/>
  <c r="CP261" i="2"/>
  <c r="CQ261" i="2"/>
  <c r="CR261" i="2"/>
  <c r="CS378" i="2"/>
  <c r="CN378" i="2"/>
  <c r="CO378" i="2"/>
  <c r="CP378" i="2"/>
  <c r="CQ378" i="2"/>
  <c r="CR378" i="2"/>
  <c r="CS370" i="2"/>
  <c r="CN370" i="2"/>
  <c r="CO370" i="2"/>
  <c r="CP370" i="2"/>
  <c r="CQ370" i="2"/>
  <c r="CR370" i="2"/>
  <c r="CS362" i="2"/>
  <c r="CN362" i="2"/>
  <c r="CO362" i="2"/>
  <c r="CP362" i="2"/>
  <c r="CQ362" i="2"/>
  <c r="CR362" i="2"/>
  <c r="CS354" i="2"/>
  <c r="CN354" i="2"/>
  <c r="CO354" i="2"/>
  <c r="CP354" i="2"/>
  <c r="CQ354" i="2"/>
  <c r="CR354" i="2"/>
  <c r="CS346" i="2"/>
  <c r="CN346" i="2"/>
  <c r="CO346" i="2"/>
  <c r="CP346" i="2"/>
  <c r="CQ346" i="2"/>
  <c r="CR346" i="2"/>
  <c r="CS338" i="2"/>
  <c r="CN338" i="2"/>
  <c r="CO338" i="2"/>
  <c r="CP338" i="2"/>
  <c r="CQ338" i="2"/>
  <c r="CR338" i="2"/>
  <c r="CQ329" i="2"/>
  <c r="CR329" i="2"/>
  <c r="CS329" i="2"/>
  <c r="CN329" i="2"/>
  <c r="CO329" i="2"/>
  <c r="CP329" i="2"/>
  <c r="CO305" i="2"/>
  <c r="CQ305" i="2"/>
  <c r="CR305" i="2"/>
  <c r="CN305" i="2"/>
  <c r="CP305" i="2"/>
  <c r="CS305" i="2"/>
  <c r="CQ373" i="2"/>
  <c r="CR373" i="2"/>
  <c r="CS373" i="2"/>
  <c r="CN373" i="2"/>
  <c r="CO373" i="2"/>
  <c r="CP373" i="2"/>
  <c r="CQ365" i="2"/>
  <c r="CR365" i="2"/>
  <c r="CS365" i="2"/>
  <c r="CN365" i="2"/>
  <c r="CO365" i="2"/>
  <c r="CP365" i="2"/>
  <c r="CQ357" i="2"/>
  <c r="CR357" i="2"/>
  <c r="CS357" i="2"/>
  <c r="CN357" i="2"/>
  <c r="CO357" i="2"/>
  <c r="CP357" i="2"/>
  <c r="CQ349" i="2"/>
  <c r="CR349" i="2"/>
  <c r="CS349" i="2"/>
  <c r="CN349" i="2"/>
  <c r="CO349" i="2"/>
  <c r="CP349" i="2"/>
  <c r="CQ341" i="2"/>
  <c r="CR341" i="2"/>
  <c r="CS341" i="2"/>
  <c r="CN341" i="2"/>
  <c r="CO341" i="2"/>
  <c r="CP341" i="2"/>
  <c r="CQ333" i="2"/>
  <c r="CR333" i="2"/>
  <c r="CS333" i="2"/>
  <c r="CN333" i="2"/>
  <c r="CO333" i="2"/>
  <c r="CP333" i="2"/>
  <c r="CO326" i="2"/>
  <c r="CQ326" i="2"/>
  <c r="CR326" i="2"/>
  <c r="CS326" i="2"/>
  <c r="CN326" i="2"/>
  <c r="CP326" i="2"/>
  <c r="CS321" i="2"/>
  <c r="CN321" i="2"/>
  <c r="CO321" i="2"/>
  <c r="CP321" i="2"/>
  <c r="CQ321" i="2"/>
  <c r="CR321" i="2"/>
  <c r="CQ311" i="2"/>
  <c r="CS311" i="2"/>
  <c r="CN311" i="2"/>
  <c r="CO311" i="2"/>
  <c r="CP311" i="2"/>
  <c r="CR311" i="2"/>
  <c r="CO243" i="2"/>
  <c r="CP243" i="2"/>
  <c r="CQ243" i="2"/>
  <c r="CR243" i="2"/>
  <c r="CS243" i="2"/>
  <c r="CN243" i="2"/>
  <c r="CS324" i="2"/>
  <c r="CN324" i="2"/>
  <c r="CO324" i="2"/>
  <c r="CP324" i="2"/>
  <c r="CQ324" i="2"/>
  <c r="CR324" i="2"/>
  <c r="CS316" i="2"/>
  <c r="CO316" i="2"/>
  <c r="CP316" i="2"/>
  <c r="CN316" i="2"/>
  <c r="CQ316" i="2"/>
  <c r="CR316" i="2"/>
  <c r="CS308" i="2"/>
  <c r="CO308" i="2"/>
  <c r="CP308" i="2"/>
  <c r="CN308" i="2"/>
  <c r="CQ308" i="2"/>
  <c r="CR308" i="2"/>
  <c r="CS300" i="2"/>
  <c r="CO300" i="2"/>
  <c r="CP300" i="2"/>
  <c r="CN300" i="2"/>
  <c r="CQ300" i="2"/>
  <c r="CR300" i="2"/>
  <c r="CS292" i="2"/>
  <c r="CO292" i="2"/>
  <c r="CP292" i="2"/>
  <c r="CN292" i="2"/>
  <c r="CQ292" i="2"/>
  <c r="CR292" i="2"/>
  <c r="CS284" i="2"/>
  <c r="CO284" i="2"/>
  <c r="CP284" i="2"/>
  <c r="CN284" i="2"/>
  <c r="CQ284" i="2"/>
  <c r="CR284" i="2"/>
  <c r="CQ276" i="2"/>
  <c r="CR276" i="2"/>
  <c r="CS276" i="2"/>
  <c r="CN276" i="2"/>
  <c r="CO276" i="2"/>
  <c r="CP276" i="2"/>
  <c r="CO267" i="2"/>
  <c r="CP267" i="2"/>
  <c r="CQ267" i="2"/>
  <c r="CR267" i="2"/>
  <c r="CS267" i="2"/>
  <c r="CN267" i="2"/>
  <c r="CP216" i="2"/>
  <c r="CQ216" i="2"/>
  <c r="CR216" i="2"/>
  <c r="CS216" i="2"/>
  <c r="CN216" i="2"/>
  <c r="CO216" i="2"/>
  <c r="CQ287" i="2"/>
  <c r="CS287" i="2"/>
  <c r="CN287" i="2"/>
  <c r="CO287" i="2"/>
  <c r="CP287" i="2"/>
  <c r="CR287" i="2"/>
  <c r="CO279" i="2"/>
  <c r="CP279" i="2"/>
  <c r="CQ279" i="2"/>
  <c r="CR279" i="2"/>
  <c r="CS279" i="2"/>
  <c r="CN279" i="2"/>
  <c r="CO271" i="2"/>
  <c r="CP271" i="2"/>
  <c r="CQ271" i="2"/>
  <c r="CR271" i="2"/>
  <c r="CS271" i="2"/>
  <c r="CN271" i="2"/>
  <c r="CO259" i="2"/>
  <c r="CP259" i="2"/>
  <c r="CQ259" i="2"/>
  <c r="CR259" i="2"/>
  <c r="CS259" i="2"/>
  <c r="CN259" i="2"/>
  <c r="CQ248" i="2"/>
  <c r="CR248" i="2"/>
  <c r="CS248" i="2"/>
  <c r="CN248" i="2"/>
  <c r="CO248" i="2"/>
  <c r="CP248" i="2"/>
  <c r="CN186" i="2"/>
  <c r="CO186" i="2"/>
  <c r="CP186" i="2"/>
  <c r="CQ186" i="2"/>
  <c r="CR186" i="2"/>
  <c r="CS186" i="2"/>
  <c r="CO306" i="2"/>
  <c r="CQ306" i="2"/>
  <c r="CS306" i="2"/>
  <c r="CN306" i="2"/>
  <c r="CP306" i="2"/>
  <c r="CR306" i="2"/>
  <c r="CO298" i="2"/>
  <c r="CQ298" i="2"/>
  <c r="CS298" i="2"/>
  <c r="CN298" i="2"/>
  <c r="CP298" i="2"/>
  <c r="CR298" i="2"/>
  <c r="CO290" i="2"/>
  <c r="CQ290" i="2"/>
  <c r="CS290" i="2"/>
  <c r="CN290" i="2"/>
  <c r="CP290" i="2"/>
  <c r="CR290" i="2"/>
  <c r="CN282" i="2"/>
  <c r="CO282" i="2"/>
  <c r="CP282" i="2"/>
  <c r="CQ282" i="2"/>
  <c r="CR282" i="2"/>
  <c r="CS282" i="2"/>
  <c r="CN274" i="2"/>
  <c r="CO274" i="2"/>
  <c r="CP274" i="2"/>
  <c r="CQ274" i="2"/>
  <c r="CR274" i="2"/>
  <c r="CS274" i="2"/>
  <c r="CN266" i="2"/>
  <c r="CO266" i="2"/>
  <c r="CP266" i="2"/>
  <c r="CQ266" i="2"/>
  <c r="CR266" i="2"/>
  <c r="CS266" i="2"/>
  <c r="CO263" i="2"/>
  <c r="CP263" i="2"/>
  <c r="CQ263" i="2"/>
  <c r="CR263" i="2"/>
  <c r="CS263" i="2"/>
  <c r="CN263" i="2"/>
  <c r="CN258" i="2"/>
  <c r="CO258" i="2"/>
  <c r="CP258" i="2"/>
  <c r="CQ258" i="2"/>
  <c r="CR258" i="2"/>
  <c r="CS258" i="2"/>
  <c r="CN325" i="2"/>
  <c r="CO325" i="2"/>
  <c r="CP325" i="2"/>
  <c r="CQ325" i="2"/>
  <c r="CR325" i="2"/>
  <c r="CS325" i="2"/>
  <c r="CO317" i="2"/>
  <c r="CQ317" i="2"/>
  <c r="CR317" i="2"/>
  <c r="CN317" i="2"/>
  <c r="CP317" i="2"/>
  <c r="CS317" i="2"/>
  <c r="CO309" i="2"/>
  <c r="CQ309" i="2"/>
  <c r="CR309" i="2"/>
  <c r="CN309" i="2"/>
  <c r="CP309" i="2"/>
  <c r="CS309" i="2"/>
  <c r="CO301" i="2"/>
  <c r="CQ301" i="2"/>
  <c r="CR301" i="2"/>
  <c r="CN301" i="2"/>
  <c r="CP301" i="2"/>
  <c r="CS301" i="2"/>
  <c r="CO293" i="2"/>
  <c r="CQ293" i="2"/>
  <c r="CR293" i="2"/>
  <c r="CN293" i="2"/>
  <c r="CP293" i="2"/>
  <c r="CS293" i="2"/>
  <c r="CO285" i="2"/>
  <c r="CQ285" i="2"/>
  <c r="CR285" i="2"/>
  <c r="CN285" i="2"/>
  <c r="CP285" i="2"/>
  <c r="CS285" i="2"/>
  <c r="CS277" i="2"/>
  <c r="CN277" i="2"/>
  <c r="CO277" i="2"/>
  <c r="CP277" i="2"/>
  <c r="CQ277" i="2"/>
  <c r="CR277" i="2"/>
  <c r="CS269" i="2"/>
  <c r="CN269" i="2"/>
  <c r="CO269" i="2"/>
  <c r="CP269" i="2"/>
  <c r="CQ269" i="2"/>
  <c r="CR269" i="2"/>
  <c r="CN250" i="2"/>
  <c r="CO250" i="2"/>
  <c r="CP250" i="2"/>
  <c r="CQ250" i="2"/>
  <c r="CR250" i="2"/>
  <c r="CS250" i="2"/>
  <c r="CS312" i="2"/>
  <c r="CO312" i="2"/>
  <c r="CP312" i="2"/>
  <c r="CR312" i="2"/>
  <c r="CN312" i="2"/>
  <c r="CQ312" i="2"/>
  <c r="CS304" i="2"/>
  <c r="CO304" i="2"/>
  <c r="CP304" i="2"/>
  <c r="CR304" i="2"/>
  <c r="CN304" i="2"/>
  <c r="CQ304" i="2"/>
  <c r="CS296" i="2"/>
  <c r="CO296" i="2"/>
  <c r="CP296" i="2"/>
  <c r="CR296" i="2"/>
  <c r="CN296" i="2"/>
  <c r="CQ296" i="2"/>
  <c r="CS288" i="2"/>
  <c r="CO288" i="2"/>
  <c r="CP288" i="2"/>
  <c r="CR288" i="2"/>
  <c r="CN288" i="2"/>
  <c r="CQ288" i="2"/>
  <c r="CQ280" i="2"/>
  <c r="CR280" i="2"/>
  <c r="CS280" i="2"/>
  <c r="CN280" i="2"/>
  <c r="CO280" i="2"/>
  <c r="CP280" i="2"/>
  <c r="CQ272" i="2"/>
  <c r="CR272" i="2"/>
  <c r="CS272" i="2"/>
  <c r="CN272" i="2"/>
  <c r="CO272" i="2"/>
  <c r="CP272" i="2"/>
  <c r="CS265" i="2"/>
  <c r="CN265" i="2"/>
  <c r="CO265" i="2"/>
  <c r="CP265" i="2"/>
  <c r="CQ265" i="2"/>
  <c r="CR265" i="2"/>
  <c r="CN242" i="2"/>
  <c r="CO242" i="2"/>
  <c r="CP242" i="2"/>
  <c r="CQ242" i="2"/>
  <c r="CR242" i="2"/>
  <c r="CS242" i="2"/>
  <c r="CO283" i="2"/>
  <c r="CQ283" i="2"/>
  <c r="CS283" i="2"/>
  <c r="CN283" i="2"/>
  <c r="CP283" i="2"/>
  <c r="CR283" i="2"/>
  <c r="CO275" i="2"/>
  <c r="CP275" i="2"/>
  <c r="CQ275" i="2"/>
  <c r="CR275" i="2"/>
  <c r="CS275" i="2"/>
  <c r="CN275" i="2"/>
  <c r="CQ268" i="2"/>
  <c r="CR268" i="2"/>
  <c r="CS268" i="2"/>
  <c r="CN268" i="2"/>
  <c r="CO268" i="2"/>
  <c r="CP268" i="2"/>
  <c r="CQ256" i="2"/>
  <c r="CR256" i="2"/>
  <c r="CS256" i="2"/>
  <c r="CN256" i="2"/>
  <c r="CO256" i="2"/>
  <c r="CP256" i="2"/>
  <c r="CO255" i="2"/>
  <c r="CP255" i="2"/>
  <c r="CQ255" i="2"/>
  <c r="CR255" i="2"/>
  <c r="CS255" i="2"/>
  <c r="CN255" i="2"/>
  <c r="CQ240" i="2"/>
  <c r="CR240" i="2"/>
  <c r="CS240" i="2"/>
  <c r="CN240" i="2"/>
  <c r="CO240" i="2"/>
  <c r="CP240" i="2"/>
  <c r="CO310" i="2"/>
  <c r="CQ310" i="2"/>
  <c r="CS310" i="2"/>
  <c r="CN310" i="2"/>
  <c r="CP310" i="2"/>
  <c r="CR310" i="2"/>
  <c r="CO302" i="2"/>
  <c r="CQ302" i="2"/>
  <c r="CS302" i="2"/>
  <c r="CN302" i="2"/>
  <c r="CP302" i="2"/>
  <c r="CR302" i="2"/>
  <c r="CO294" i="2"/>
  <c r="CQ294" i="2"/>
  <c r="CS294" i="2"/>
  <c r="CN294" i="2"/>
  <c r="CP294" i="2"/>
  <c r="CR294" i="2"/>
  <c r="CO286" i="2"/>
  <c r="CQ286" i="2"/>
  <c r="CS286" i="2"/>
  <c r="CN286" i="2"/>
  <c r="CP286" i="2"/>
  <c r="CR286" i="2"/>
  <c r="CN278" i="2"/>
  <c r="CO278" i="2"/>
  <c r="CP278" i="2"/>
  <c r="CQ278" i="2"/>
  <c r="CR278" i="2"/>
  <c r="CS278" i="2"/>
  <c r="CN270" i="2"/>
  <c r="CO270" i="2"/>
  <c r="CP270" i="2"/>
  <c r="CQ270" i="2"/>
  <c r="CR270" i="2"/>
  <c r="CS270" i="2"/>
  <c r="CO251" i="2"/>
  <c r="CP251" i="2"/>
  <c r="CQ251" i="2"/>
  <c r="CR251" i="2"/>
  <c r="CS251" i="2"/>
  <c r="CN251" i="2"/>
  <c r="CQ232" i="2"/>
  <c r="CR232" i="2"/>
  <c r="CS232" i="2"/>
  <c r="CN232" i="2"/>
  <c r="CO232" i="2"/>
  <c r="CP232" i="2"/>
  <c r="CN209" i="2"/>
  <c r="CP209" i="2"/>
  <c r="CR209" i="2"/>
  <c r="CS209" i="2"/>
  <c r="CO209" i="2"/>
  <c r="CQ209" i="2"/>
  <c r="CO235" i="2"/>
  <c r="CP235" i="2"/>
  <c r="CQ235" i="2"/>
  <c r="CR235" i="2"/>
  <c r="CS235" i="2"/>
  <c r="CN235" i="2"/>
  <c r="CO227" i="2"/>
  <c r="CP227" i="2"/>
  <c r="CQ227" i="2"/>
  <c r="CR227" i="2"/>
  <c r="CS227" i="2"/>
  <c r="CN227" i="2"/>
  <c r="CR219" i="2"/>
  <c r="CN219" i="2"/>
  <c r="CO219" i="2"/>
  <c r="CP219" i="2"/>
  <c r="CQ219" i="2"/>
  <c r="CS219" i="2"/>
  <c r="CR211" i="2"/>
  <c r="CN211" i="2"/>
  <c r="CO211" i="2"/>
  <c r="CP211" i="2"/>
  <c r="CQ211" i="2"/>
  <c r="CS211" i="2"/>
  <c r="CP199" i="2"/>
  <c r="CR199" i="2"/>
  <c r="CN199" i="2"/>
  <c r="CO199" i="2"/>
  <c r="CQ199" i="2"/>
  <c r="CS199" i="2"/>
  <c r="CP191" i="2"/>
  <c r="CR191" i="2"/>
  <c r="CN191" i="2"/>
  <c r="CO191" i="2"/>
  <c r="CQ191" i="2"/>
  <c r="CS191" i="2"/>
  <c r="CR176" i="2"/>
  <c r="CS176" i="2"/>
  <c r="CN176" i="2"/>
  <c r="CO176" i="2"/>
  <c r="CP176" i="2"/>
  <c r="CQ176" i="2"/>
  <c r="CN170" i="2"/>
  <c r="CO170" i="2"/>
  <c r="CP170" i="2"/>
  <c r="CQ170" i="2"/>
  <c r="CR170" i="2"/>
  <c r="CS170" i="2"/>
  <c r="CN262" i="2"/>
  <c r="CO262" i="2"/>
  <c r="CP262" i="2"/>
  <c r="CQ262" i="2"/>
  <c r="CR262" i="2"/>
  <c r="CS262" i="2"/>
  <c r="CN254" i="2"/>
  <c r="CO254" i="2"/>
  <c r="CP254" i="2"/>
  <c r="CQ254" i="2"/>
  <c r="CR254" i="2"/>
  <c r="CS254" i="2"/>
  <c r="CN246" i="2"/>
  <c r="CO246" i="2"/>
  <c r="CP246" i="2"/>
  <c r="CQ246" i="2"/>
  <c r="CR246" i="2"/>
  <c r="CS246" i="2"/>
  <c r="CN238" i="2"/>
  <c r="CO238" i="2"/>
  <c r="CP238" i="2"/>
  <c r="CQ238" i="2"/>
  <c r="CR238" i="2"/>
  <c r="CS238" i="2"/>
  <c r="CN230" i="2"/>
  <c r="CO230" i="2"/>
  <c r="CP230" i="2"/>
  <c r="CQ230" i="2"/>
  <c r="CR230" i="2"/>
  <c r="CS230" i="2"/>
  <c r="CN222" i="2"/>
  <c r="CO222" i="2"/>
  <c r="CP222" i="2"/>
  <c r="CQ222" i="2"/>
  <c r="CR222" i="2"/>
  <c r="CS222" i="2"/>
  <c r="CP214" i="2"/>
  <c r="CR214" i="2"/>
  <c r="CS214" i="2"/>
  <c r="CN214" i="2"/>
  <c r="CO214" i="2"/>
  <c r="CQ214" i="2"/>
  <c r="CN202" i="2"/>
  <c r="CP202" i="2"/>
  <c r="CR202" i="2"/>
  <c r="CS202" i="2"/>
  <c r="CO202" i="2"/>
  <c r="CQ202" i="2"/>
  <c r="CS257" i="2"/>
  <c r="CN257" i="2"/>
  <c r="CO257" i="2"/>
  <c r="CP257" i="2"/>
  <c r="CQ257" i="2"/>
  <c r="CR257" i="2"/>
  <c r="CS249" i="2"/>
  <c r="CN249" i="2"/>
  <c r="CO249" i="2"/>
  <c r="CP249" i="2"/>
  <c r="CQ249" i="2"/>
  <c r="CR249" i="2"/>
  <c r="CS241" i="2"/>
  <c r="CN241" i="2"/>
  <c r="CO241" i="2"/>
  <c r="CP241" i="2"/>
  <c r="CQ241" i="2"/>
  <c r="CR241" i="2"/>
  <c r="CS233" i="2"/>
  <c r="CN233" i="2"/>
  <c r="CO233" i="2"/>
  <c r="CP233" i="2"/>
  <c r="CQ233" i="2"/>
  <c r="CR233" i="2"/>
  <c r="CS225" i="2"/>
  <c r="CN225" i="2"/>
  <c r="CO225" i="2"/>
  <c r="CP225" i="2"/>
  <c r="CQ225" i="2"/>
  <c r="CR225" i="2"/>
  <c r="CN217" i="2"/>
  <c r="CR217" i="2"/>
  <c r="CO217" i="2"/>
  <c r="CP217" i="2"/>
  <c r="CQ217" i="2"/>
  <c r="CS217" i="2"/>
  <c r="CN208" i="2"/>
  <c r="CP208" i="2"/>
  <c r="CQ208" i="2"/>
  <c r="CO208" i="2"/>
  <c r="CR208" i="2"/>
  <c r="CS208" i="2"/>
  <c r="CN206" i="2"/>
  <c r="CP206" i="2"/>
  <c r="CR206" i="2"/>
  <c r="CO206" i="2"/>
  <c r="CQ206" i="2"/>
  <c r="CS206" i="2"/>
  <c r="CR204" i="2"/>
  <c r="CN204" i="2"/>
  <c r="CO204" i="2"/>
  <c r="CP204" i="2"/>
  <c r="CQ204" i="2"/>
  <c r="CS204" i="2"/>
  <c r="CR188" i="2"/>
  <c r="CN188" i="2"/>
  <c r="CO188" i="2"/>
  <c r="CP188" i="2"/>
  <c r="CQ188" i="2"/>
  <c r="CS188" i="2"/>
  <c r="CQ260" i="2"/>
  <c r="CR260" i="2"/>
  <c r="CS260" i="2"/>
  <c r="CN260" i="2"/>
  <c r="CO260" i="2"/>
  <c r="CP260" i="2"/>
  <c r="CQ252" i="2"/>
  <c r="CR252" i="2"/>
  <c r="CS252" i="2"/>
  <c r="CN252" i="2"/>
  <c r="CO252" i="2"/>
  <c r="CP252" i="2"/>
  <c r="CQ244" i="2"/>
  <c r="CR244" i="2"/>
  <c r="CS244" i="2"/>
  <c r="CN244" i="2"/>
  <c r="CO244" i="2"/>
  <c r="CP244" i="2"/>
  <c r="CQ236" i="2"/>
  <c r="CR236" i="2"/>
  <c r="CS236" i="2"/>
  <c r="CN236" i="2"/>
  <c r="CO236" i="2"/>
  <c r="CP236" i="2"/>
  <c r="CQ228" i="2"/>
  <c r="CR228" i="2"/>
  <c r="CS228" i="2"/>
  <c r="CN228" i="2"/>
  <c r="CO228" i="2"/>
  <c r="CP228" i="2"/>
  <c r="CP220" i="2"/>
  <c r="CN220" i="2"/>
  <c r="CO220" i="2"/>
  <c r="CQ220" i="2"/>
  <c r="CR220" i="2"/>
  <c r="CS220" i="2"/>
  <c r="CP212" i="2"/>
  <c r="CS212" i="2"/>
  <c r="CN212" i="2"/>
  <c r="CO212" i="2"/>
  <c r="CQ212" i="2"/>
  <c r="CR212" i="2"/>
  <c r="CN201" i="2"/>
  <c r="CP201" i="2"/>
  <c r="CQ201" i="2"/>
  <c r="CR201" i="2"/>
  <c r="CS201" i="2"/>
  <c r="CO201" i="2"/>
  <c r="CN198" i="2"/>
  <c r="CP198" i="2"/>
  <c r="CR198" i="2"/>
  <c r="CS198" i="2"/>
  <c r="CO198" i="2"/>
  <c r="CQ198" i="2"/>
  <c r="CR184" i="2"/>
  <c r="CS184" i="2"/>
  <c r="CN184" i="2"/>
  <c r="CO184" i="2"/>
  <c r="CP184" i="2"/>
  <c r="CQ184" i="2"/>
  <c r="CR180" i="2"/>
  <c r="CS180" i="2"/>
  <c r="CN180" i="2"/>
  <c r="CO180" i="2"/>
  <c r="CP180" i="2"/>
  <c r="CQ180" i="2"/>
  <c r="CO247" i="2"/>
  <c r="CP247" i="2"/>
  <c r="CQ247" i="2"/>
  <c r="CR247" i="2"/>
  <c r="CS247" i="2"/>
  <c r="CN247" i="2"/>
  <c r="CO239" i="2"/>
  <c r="CP239" i="2"/>
  <c r="CQ239" i="2"/>
  <c r="CR239" i="2"/>
  <c r="CS239" i="2"/>
  <c r="CN239" i="2"/>
  <c r="CO231" i="2"/>
  <c r="CP231" i="2"/>
  <c r="CQ231" i="2"/>
  <c r="CR231" i="2"/>
  <c r="CS231" i="2"/>
  <c r="CN231" i="2"/>
  <c r="CO223" i="2"/>
  <c r="CP223" i="2"/>
  <c r="CQ223" i="2"/>
  <c r="CR223" i="2"/>
  <c r="CS223" i="2"/>
  <c r="CN223" i="2"/>
  <c r="CR215" i="2"/>
  <c r="CN215" i="2"/>
  <c r="CO215" i="2"/>
  <c r="CP215" i="2"/>
  <c r="CQ215" i="2"/>
  <c r="CS215" i="2"/>
  <c r="CN234" i="2"/>
  <c r="CO234" i="2"/>
  <c r="CP234" i="2"/>
  <c r="CQ234" i="2"/>
  <c r="CR234" i="2"/>
  <c r="CS234" i="2"/>
  <c r="CN226" i="2"/>
  <c r="CO226" i="2"/>
  <c r="CP226" i="2"/>
  <c r="CQ226" i="2"/>
  <c r="CR226" i="2"/>
  <c r="CS226" i="2"/>
  <c r="CP218" i="2"/>
  <c r="CO218" i="2"/>
  <c r="CQ218" i="2"/>
  <c r="CR218" i="2"/>
  <c r="CS218" i="2"/>
  <c r="CN218" i="2"/>
  <c r="CP210" i="2"/>
  <c r="CR210" i="2"/>
  <c r="CS210" i="2"/>
  <c r="CN210" i="2"/>
  <c r="CO210" i="2"/>
  <c r="CQ210" i="2"/>
  <c r="CR200" i="2"/>
  <c r="CN200" i="2"/>
  <c r="CO200" i="2"/>
  <c r="CP200" i="2"/>
  <c r="CQ200" i="2"/>
  <c r="CS200" i="2"/>
  <c r="CR196" i="2"/>
  <c r="CN196" i="2"/>
  <c r="CO196" i="2"/>
  <c r="CP196" i="2"/>
  <c r="CQ196" i="2"/>
  <c r="CS196" i="2"/>
  <c r="CN194" i="2"/>
  <c r="CP194" i="2"/>
  <c r="CR194" i="2"/>
  <c r="CS194" i="2"/>
  <c r="CO194" i="2"/>
  <c r="CQ194" i="2"/>
  <c r="CN193" i="2"/>
  <c r="CP193" i="2"/>
  <c r="CQ193" i="2"/>
  <c r="CR193" i="2"/>
  <c r="CS193" i="2"/>
  <c r="CO193" i="2"/>
  <c r="CS253" i="2"/>
  <c r="CN253" i="2"/>
  <c r="CO253" i="2"/>
  <c r="CP253" i="2"/>
  <c r="CQ253" i="2"/>
  <c r="CR253" i="2"/>
  <c r="CS245" i="2"/>
  <c r="CN245" i="2"/>
  <c r="CO245" i="2"/>
  <c r="CP245" i="2"/>
  <c r="CQ245" i="2"/>
  <c r="CR245" i="2"/>
  <c r="CS237" i="2"/>
  <c r="CN237" i="2"/>
  <c r="CO237" i="2"/>
  <c r="CP237" i="2"/>
  <c r="CQ237" i="2"/>
  <c r="CR237" i="2"/>
  <c r="CS229" i="2"/>
  <c r="CN229" i="2"/>
  <c r="CO229" i="2"/>
  <c r="CP229" i="2"/>
  <c r="CQ229" i="2"/>
  <c r="CR229" i="2"/>
  <c r="CN221" i="2"/>
  <c r="CR221" i="2"/>
  <c r="CS221" i="2"/>
  <c r="CO221" i="2"/>
  <c r="CP221" i="2"/>
  <c r="CQ221" i="2"/>
  <c r="CN213" i="2"/>
  <c r="CR213" i="2"/>
  <c r="CO213" i="2"/>
  <c r="CP213" i="2"/>
  <c r="CQ213" i="2"/>
  <c r="CS213" i="2"/>
  <c r="CR207" i="2"/>
  <c r="CN207" i="2"/>
  <c r="CO207" i="2"/>
  <c r="CP207" i="2"/>
  <c r="CQ207" i="2"/>
  <c r="CS207" i="2"/>
  <c r="CN205" i="2"/>
  <c r="CP205" i="2"/>
  <c r="CQ205" i="2"/>
  <c r="CR205" i="2"/>
  <c r="CS205" i="2"/>
  <c r="CO205" i="2"/>
  <c r="CR192" i="2"/>
  <c r="CN192" i="2"/>
  <c r="CO192" i="2"/>
  <c r="CP192" i="2"/>
  <c r="CQ192" i="2"/>
  <c r="CS192" i="2"/>
  <c r="CN178" i="2"/>
  <c r="CO178" i="2"/>
  <c r="CP178" i="2"/>
  <c r="CQ178" i="2"/>
  <c r="CR178" i="2"/>
  <c r="CS178" i="2"/>
  <c r="CN162" i="2"/>
  <c r="CO162" i="2"/>
  <c r="CP162" i="2"/>
  <c r="CQ162" i="2"/>
  <c r="CR162" i="2"/>
  <c r="CS162" i="2"/>
  <c r="CN197" i="2"/>
  <c r="CP197" i="2"/>
  <c r="CQ197" i="2"/>
  <c r="CR197" i="2"/>
  <c r="CS197" i="2"/>
  <c r="CO197" i="2"/>
  <c r="CN189" i="2"/>
  <c r="CP189" i="2"/>
  <c r="CQ189" i="2"/>
  <c r="CR189" i="2"/>
  <c r="CS189" i="2"/>
  <c r="CO189" i="2"/>
  <c r="CN181" i="2"/>
  <c r="CO181" i="2"/>
  <c r="CP181" i="2"/>
  <c r="CQ181" i="2"/>
  <c r="CR181" i="2"/>
  <c r="CS181" i="2"/>
  <c r="CN173" i="2"/>
  <c r="CO173" i="2"/>
  <c r="CP173" i="2"/>
  <c r="CQ173" i="2"/>
  <c r="CR173" i="2"/>
  <c r="CS173" i="2"/>
  <c r="CN165" i="2"/>
  <c r="CO165" i="2"/>
  <c r="CP165" i="2"/>
  <c r="CQ165" i="2"/>
  <c r="CR165" i="2"/>
  <c r="CS165" i="2"/>
  <c r="CN157" i="2"/>
  <c r="CO157" i="2"/>
  <c r="CP157" i="2"/>
  <c r="CQ157" i="2"/>
  <c r="CR157" i="2"/>
  <c r="CS157" i="2"/>
  <c r="CP155" i="2"/>
  <c r="CQ155" i="2"/>
  <c r="CR155" i="2"/>
  <c r="CS155" i="2"/>
  <c r="CN155" i="2"/>
  <c r="CO155" i="2"/>
  <c r="CN150" i="2"/>
  <c r="CO150" i="2"/>
  <c r="CP150" i="2"/>
  <c r="CQ150" i="2"/>
  <c r="CR150" i="2"/>
  <c r="CS150" i="2"/>
  <c r="CP147" i="2"/>
  <c r="CQ147" i="2"/>
  <c r="CR147" i="2"/>
  <c r="CS147" i="2"/>
  <c r="CN147" i="2"/>
  <c r="CO147" i="2"/>
  <c r="CR136" i="2"/>
  <c r="CS136" i="2"/>
  <c r="CN136" i="2"/>
  <c r="CO136" i="2"/>
  <c r="CP136" i="2"/>
  <c r="CQ136" i="2"/>
  <c r="CN126" i="2"/>
  <c r="CO126" i="2"/>
  <c r="CP126" i="2"/>
  <c r="CQ126" i="2"/>
  <c r="CR126" i="2"/>
  <c r="CS126" i="2"/>
  <c r="CR118" i="2"/>
  <c r="CO118" i="2"/>
  <c r="CS118" i="2"/>
  <c r="CN118" i="2"/>
  <c r="CP118" i="2"/>
  <c r="CQ118" i="2"/>
  <c r="CN92" i="2"/>
  <c r="CO92" i="2"/>
  <c r="CP92" i="2"/>
  <c r="CQ92" i="2"/>
  <c r="CR92" i="2"/>
  <c r="CS92" i="2"/>
  <c r="CR168" i="2"/>
  <c r="CS168" i="2"/>
  <c r="CN168" i="2"/>
  <c r="CO168" i="2"/>
  <c r="CP168" i="2"/>
  <c r="CQ168" i="2"/>
  <c r="CR160" i="2"/>
  <c r="CS160" i="2"/>
  <c r="CN160" i="2"/>
  <c r="CO160" i="2"/>
  <c r="CP160" i="2"/>
  <c r="CQ160" i="2"/>
  <c r="CN133" i="2"/>
  <c r="CO133" i="2"/>
  <c r="CP133" i="2"/>
  <c r="CQ133" i="2"/>
  <c r="CR133" i="2"/>
  <c r="CS133" i="2"/>
  <c r="CP203" i="2"/>
  <c r="CR203" i="2"/>
  <c r="CN203" i="2"/>
  <c r="CO203" i="2"/>
  <c r="CQ203" i="2"/>
  <c r="CS203" i="2"/>
  <c r="CP195" i="2"/>
  <c r="CR195" i="2"/>
  <c r="CN195" i="2"/>
  <c r="CO195" i="2"/>
  <c r="CQ195" i="2"/>
  <c r="CS195" i="2"/>
  <c r="CP187" i="2"/>
  <c r="CQ187" i="2"/>
  <c r="CR187" i="2"/>
  <c r="CS187" i="2"/>
  <c r="CN187" i="2"/>
  <c r="CO187" i="2"/>
  <c r="CP179" i="2"/>
  <c r="CQ179" i="2"/>
  <c r="CR179" i="2"/>
  <c r="CS179" i="2"/>
  <c r="CN179" i="2"/>
  <c r="CO179" i="2"/>
  <c r="CP171" i="2"/>
  <c r="CQ171" i="2"/>
  <c r="CR171" i="2"/>
  <c r="CS171" i="2"/>
  <c r="CN171" i="2"/>
  <c r="CO171" i="2"/>
  <c r="CP163" i="2"/>
  <c r="CQ163" i="2"/>
  <c r="CR163" i="2"/>
  <c r="CS163" i="2"/>
  <c r="CN163" i="2"/>
  <c r="CO163" i="2"/>
  <c r="CN153" i="2"/>
  <c r="CO153" i="2"/>
  <c r="CP153" i="2"/>
  <c r="CQ153" i="2"/>
  <c r="CR153" i="2"/>
  <c r="CS153" i="2"/>
  <c r="CR144" i="2"/>
  <c r="CS144" i="2"/>
  <c r="CN144" i="2"/>
  <c r="CO144" i="2"/>
  <c r="CP144" i="2"/>
  <c r="CQ144" i="2"/>
  <c r="CP143" i="2"/>
  <c r="CQ143" i="2"/>
  <c r="CR143" i="2"/>
  <c r="CS143" i="2"/>
  <c r="CN143" i="2"/>
  <c r="CO143" i="2"/>
  <c r="CN190" i="2"/>
  <c r="CP190" i="2"/>
  <c r="CR190" i="2"/>
  <c r="CS190" i="2"/>
  <c r="CO190" i="2"/>
  <c r="CQ190" i="2"/>
  <c r="CN182" i="2"/>
  <c r="CO182" i="2"/>
  <c r="CP182" i="2"/>
  <c r="CQ182" i="2"/>
  <c r="CR182" i="2"/>
  <c r="CS182" i="2"/>
  <c r="CN174" i="2"/>
  <c r="CO174" i="2"/>
  <c r="CP174" i="2"/>
  <c r="CQ174" i="2"/>
  <c r="CR174" i="2"/>
  <c r="CS174" i="2"/>
  <c r="CN166" i="2"/>
  <c r="CO166" i="2"/>
  <c r="CP166" i="2"/>
  <c r="CQ166" i="2"/>
  <c r="CR166" i="2"/>
  <c r="CS166" i="2"/>
  <c r="CN158" i="2"/>
  <c r="CO158" i="2"/>
  <c r="CP158" i="2"/>
  <c r="CQ158" i="2"/>
  <c r="CR158" i="2"/>
  <c r="CS158" i="2"/>
  <c r="CR152" i="2"/>
  <c r="CS152" i="2"/>
  <c r="CN152" i="2"/>
  <c r="CO152" i="2"/>
  <c r="CP152" i="2"/>
  <c r="CQ152" i="2"/>
  <c r="CN149" i="2"/>
  <c r="CO149" i="2"/>
  <c r="CP149" i="2"/>
  <c r="CQ149" i="2"/>
  <c r="CR149" i="2"/>
  <c r="CS149" i="2"/>
  <c r="CN142" i="2"/>
  <c r="CO142" i="2"/>
  <c r="CP142" i="2"/>
  <c r="CQ142" i="2"/>
  <c r="CR142" i="2"/>
  <c r="CS142" i="2"/>
  <c r="CN185" i="2"/>
  <c r="CO185" i="2"/>
  <c r="CP185" i="2"/>
  <c r="CQ185" i="2"/>
  <c r="CR185" i="2"/>
  <c r="CS185" i="2"/>
  <c r="CN177" i="2"/>
  <c r="CO177" i="2"/>
  <c r="CP177" i="2"/>
  <c r="CQ177" i="2"/>
  <c r="CR177" i="2"/>
  <c r="CS177" i="2"/>
  <c r="CN169" i="2"/>
  <c r="CO169" i="2"/>
  <c r="CP169" i="2"/>
  <c r="CQ169" i="2"/>
  <c r="CR169" i="2"/>
  <c r="CS169" i="2"/>
  <c r="CN161" i="2"/>
  <c r="CO161" i="2"/>
  <c r="CP161" i="2"/>
  <c r="CQ161" i="2"/>
  <c r="CR161" i="2"/>
  <c r="CS161" i="2"/>
  <c r="CN134" i="2"/>
  <c r="CO134" i="2"/>
  <c r="CP134" i="2"/>
  <c r="CQ134" i="2"/>
  <c r="CR134" i="2"/>
  <c r="CS134" i="2"/>
  <c r="CR172" i="2"/>
  <c r="CS172" i="2"/>
  <c r="CN172" i="2"/>
  <c r="CO172" i="2"/>
  <c r="CP172" i="2"/>
  <c r="CQ172" i="2"/>
  <c r="CR164" i="2"/>
  <c r="CS164" i="2"/>
  <c r="CN164" i="2"/>
  <c r="CO164" i="2"/>
  <c r="CP164" i="2"/>
  <c r="CQ164" i="2"/>
  <c r="CP151" i="2"/>
  <c r="CQ151" i="2"/>
  <c r="CR151" i="2"/>
  <c r="CS151" i="2"/>
  <c r="CN151" i="2"/>
  <c r="CO151" i="2"/>
  <c r="CN141" i="2"/>
  <c r="CO141" i="2"/>
  <c r="CP141" i="2"/>
  <c r="CQ141" i="2"/>
  <c r="CR141" i="2"/>
  <c r="CS141" i="2"/>
  <c r="CP183" i="2"/>
  <c r="CQ183" i="2"/>
  <c r="CR183" i="2"/>
  <c r="CS183" i="2"/>
  <c r="CN183" i="2"/>
  <c r="CO183" i="2"/>
  <c r="CP175" i="2"/>
  <c r="CQ175" i="2"/>
  <c r="CR175" i="2"/>
  <c r="CS175" i="2"/>
  <c r="CN175" i="2"/>
  <c r="CO175" i="2"/>
  <c r="CP167" i="2"/>
  <c r="CQ167" i="2"/>
  <c r="CR167" i="2"/>
  <c r="CS167" i="2"/>
  <c r="CN167" i="2"/>
  <c r="CO167" i="2"/>
  <c r="CP159" i="2"/>
  <c r="CQ159" i="2"/>
  <c r="CR159" i="2"/>
  <c r="CS159" i="2"/>
  <c r="CN159" i="2"/>
  <c r="CO159" i="2"/>
  <c r="CN145" i="2"/>
  <c r="CO145" i="2"/>
  <c r="CP145" i="2"/>
  <c r="CQ145" i="2"/>
  <c r="CR145" i="2"/>
  <c r="CS145" i="2"/>
  <c r="CN137" i="2"/>
  <c r="CO137" i="2"/>
  <c r="CP137" i="2"/>
  <c r="CQ137" i="2"/>
  <c r="CR137" i="2"/>
  <c r="CS137" i="2"/>
  <c r="CN129" i="2"/>
  <c r="CO129" i="2"/>
  <c r="CP129" i="2"/>
  <c r="CQ129" i="2"/>
  <c r="CR129" i="2"/>
  <c r="CS129" i="2"/>
  <c r="CN121" i="2"/>
  <c r="CO121" i="2"/>
  <c r="CP121" i="2"/>
  <c r="CQ121" i="2"/>
  <c r="CR121" i="2"/>
  <c r="CS121" i="2"/>
  <c r="CN107" i="2"/>
  <c r="CO107" i="2"/>
  <c r="CP107" i="2"/>
  <c r="CQ107" i="2"/>
  <c r="CR107" i="2"/>
  <c r="CS107" i="2"/>
  <c r="CN36" i="2"/>
  <c r="CO36" i="2"/>
  <c r="CP36" i="2"/>
  <c r="CQ36" i="2"/>
  <c r="CR36" i="2"/>
  <c r="CS36" i="2"/>
  <c r="CR156" i="2"/>
  <c r="CS156" i="2"/>
  <c r="CN156" i="2"/>
  <c r="CO156" i="2"/>
  <c r="CP156" i="2"/>
  <c r="CQ156" i="2"/>
  <c r="CR148" i="2"/>
  <c r="CS148" i="2"/>
  <c r="CN148" i="2"/>
  <c r="CO148" i="2"/>
  <c r="CP148" i="2"/>
  <c r="CQ148" i="2"/>
  <c r="CR140" i="2"/>
  <c r="CS140" i="2"/>
  <c r="CN140" i="2"/>
  <c r="CO140" i="2"/>
  <c r="CP140" i="2"/>
  <c r="CQ140" i="2"/>
  <c r="CR132" i="2"/>
  <c r="CS132" i="2"/>
  <c r="CN132" i="2"/>
  <c r="CO132" i="2"/>
  <c r="CP132" i="2"/>
  <c r="CQ132" i="2"/>
  <c r="CR124" i="2"/>
  <c r="CS124" i="2"/>
  <c r="CN124" i="2"/>
  <c r="CO124" i="2"/>
  <c r="CP124" i="2"/>
  <c r="CQ124" i="2"/>
  <c r="CN116" i="2"/>
  <c r="CO116" i="2"/>
  <c r="CQ116" i="2"/>
  <c r="CR116" i="2"/>
  <c r="CS116" i="2"/>
  <c r="CP116" i="2"/>
  <c r="CP93" i="2"/>
  <c r="CQ93" i="2"/>
  <c r="CR93" i="2"/>
  <c r="CS93" i="2"/>
  <c r="CO93" i="2"/>
  <c r="CN93" i="2"/>
  <c r="CP135" i="2"/>
  <c r="CQ135" i="2"/>
  <c r="CR135" i="2"/>
  <c r="CS135" i="2"/>
  <c r="CN135" i="2"/>
  <c r="CO135" i="2"/>
  <c r="CP127" i="2"/>
  <c r="CQ127" i="2"/>
  <c r="CR127" i="2"/>
  <c r="CS127" i="2"/>
  <c r="CN127" i="2"/>
  <c r="CO127" i="2"/>
  <c r="CQ119" i="2"/>
  <c r="CN119" i="2"/>
  <c r="CO119" i="2"/>
  <c r="CP119" i="2"/>
  <c r="CR119" i="2"/>
  <c r="CS119" i="2"/>
  <c r="CN154" i="2"/>
  <c r="CO154" i="2"/>
  <c r="CP154" i="2"/>
  <c r="CQ154" i="2"/>
  <c r="CR154" i="2"/>
  <c r="CS154" i="2"/>
  <c r="CN146" i="2"/>
  <c r="CO146" i="2"/>
  <c r="CP146" i="2"/>
  <c r="CQ146" i="2"/>
  <c r="CR146" i="2"/>
  <c r="CS146" i="2"/>
  <c r="CN138" i="2"/>
  <c r="CO138" i="2"/>
  <c r="CP138" i="2"/>
  <c r="CQ138" i="2"/>
  <c r="CR138" i="2"/>
  <c r="CS138" i="2"/>
  <c r="CN130" i="2"/>
  <c r="CO130" i="2"/>
  <c r="CP130" i="2"/>
  <c r="CQ130" i="2"/>
  <c r="CR130" i="2"/>
  <c r="CS130" i="2"/>
  <c r="CN122" i="2"/>
  <c r="CO122" i="2"/>
  <c r="CP122" i="2"/>
  <c r="CQ122" i="2"/>
  <c r="CR122" i="2"/>
  <c r="CS122" i="2"/>
  <c r="CR114" i="2"/>
  <c r="CS114" i="2"/>
  <c r="CN114" i="2"/>
  <c r="CO114" i="2"/>
  <c r="CP114" i="2"/>
  <c r="CQ114" i="2"/>
  <c r="CN111" i="2"/>
  <c r="CO111" i="2"/>
  <c r="CP111" i="2"/>
  <c r="CQ111" i="2"/>
  <c r="CS111" i="2"/>
  <c r="CR111" i="2"/>
  <c r="CR106" i="2"/>
  <c r="CS106" i="2"/>
  <c r="CN106" i="2"/>
  <c r="CO106" i="2"/>
  <c r="CQ106" i="2"/>
  <c r="CP106" i="2"/>
  <c r="CN72" i="2"/>
  <c r="CO72" i="2"/>
  <c r="CP72" i="2"/>
  <c r="CQ72" i="2"/>
  <c r="CR72" i="2"/>
  <c r="CS72" i="2"/>
  <c r="CN125" i="2"/>
  <c r="CO125" i="2"/>
  <c r="CP125" i="2"/>
  <c r="CQ125" i="2"/>
  <c r="CR125" i="2"/>
  <c r="CS125" i="2"/>
  <c r="CP117" i="2"/>
  <c r="CN117" i="2"/>
  <c r="CO117" i="2"/>
  <c r="CQ117" i="2"/>
  <c r="CR117" i="2"/>
  <c r="CS117" i="2"/>
  <c r="CR128" i="2"/>
  <c r="CS128" i="2"/>
  <c r="CN128" i="2"/>
  <c r="CO128" i="2"/>
  <c r="CP128" i="2"/>
  <c r="CQ128" i="2"/>
  <c r="CN120" i="2"/>
  <c r="CS120" i="2"/>
  <c r="CQ120" i="2"/>
  <c r="CR120" i="2"/>
  <c r="CO120" i="2"/>
  <c r="CP120" i="2"/>
  <c r="CP109" i="2"/>
  <c r="CQ109" i="2"/>
  <c r="CR109" i="2"/>
  <c r="CS109" i="2"/>
  <c r="CN109" i="2"/>
  <c r="CO109" i="2"/>
  <c r="CN103" i="2"/>
  <c r="CO103" i="2"/>
  <c r="CP103" i="2"/>
  <c r="CQ103" i="2"/>
  <c r="CR103" i="2"/>
  <c r="CS103" i="2"/>
  <c r="CP101" i="2"/>
  <c r="CQ101" i="2"/>
  <c r="CR101" i="2"/>
  <c r="CS101" i="2"/>
  <c r="CO101" i="2"/>
  <c r="CN101" i="2"/>
  <c r="CN100" i="2"/>
  <c r="CO100" i="2"/>
  <c r="CP100" i="2"/>
  <c r="CQ100" i="2"/>
  <c r="CR100" i="2"/>
  <c r="CS100" i="2"/>
  <c r="CN99" i="2"/>
  <c r="CO99" i="2"/>
  <c r="CP99" i="2"/>
  <c r="CQ99" i="2"/>
  <c r="CS99" i="2"/>
  <c r="CR99" i="2"/>
  <c r="CN95" i="2"/>
  <c r="CO95" i="2"/>
  <c r="CP95" i="2"/>
  <c r="CQ95" i="2"/>
  <c r="CS95" i="2"/>
  <c r="CR95" i="2"/>
  <c r="CP85" i="2"/>
  <c r="CQ85" i="2"/>
  <c r="CR85" i="2"/>
  <c r="CS85" i="2"/>
  <c r="CO85" i="2"/>
  <c r="CN85" i="2"/>
  <c r="CP139" i="2"/>
  <c r="CQ139" i="2"/>
  <c r="CR139" i="2"/>
  <c r="CS139" i="2"/>
  <c r="CN139" i="2"/>
  <c r="CO139" i="2"/>
  <c r="CP131" i="2"/>
  <c r="CQ131" i="2"/>
  <c r="CR131" i="2"/>
  <c r="CS131" i="2"/>
  <c r="CN131" i="2"/>
  <c r="CO131" i="2"/>
  <c r="CP123" i="2"/>
  <c r="CQ123" i="2"/>
  <c r="CR123" i="2"/>
  <c r="CS123" i="2"/>
  <c r="CN123" i="2"/>
  <c r="CO123" i="2"/>
  <c r="CN115" i="2"/>
  <c r="CO115" i="2"/>
  <c r="CP115" i="2"/>
  <c r="CQ115" i="2"/>
  <c r="CR115" i="2"/>
  <c r="CS115" i="2"/>
  <c r="CP113" i="2"/>
  <c r="CQ113" i="2"/>
  <c r="CR113" i="2"/>
  <c r="CS113" i="2"/>
  <c r="CN113" i="2"/>
  <c r="CO113" i="2"/>
  <c r="CN108" i="2"/>
  <c r="CO108" i="2"/>
  <c r="CP108" i="2"/>
  <c r="CQ108" i="2"/>
  <c r="CR108" i="2"/>
  <c r="CS108" i="2"/>
  <c r="CN112" i="2"/>
  <c r="CO112" i="2"/>
  <c r="CP112" i="2"/>
  <c r="CQ112" i="2"/>
  <c r="CR112" i="2"/>
  <c r="CS112" i="2"/>
  <c r="CN104" i="2"/>
  <c r="CO104" i="2"/>
  <c r="CP104" i="2"/>
  <c r="CQ104" i="2"/>
  <c r="CR104" i="2"/>
  <c r="CS104" i="2"/>
  <c r="CN96" i="2"/>
  <c r="CO96" i="2"/>
  <c r="CP96" i="2"/>
  <c r="CQ96" i="2"/>
  <c r="CR96" i="2"/>
  <c r="CS96" i="2"/>
  <c r="CN88" i="2"/>
  <c r="CO88" i="2"/>
  <c r="CP88" i="2"/>
  <c r="CQ88" i="2"/>
  <c r="CR88" i="2"/>
  <c r="CS88" i="2"/>
  <c r="CN80" i="2"/>
  <c r="CO80" i="2"/>
  <c r="CP80" i="2"/>
  <c r="CQ80" i="2"/>
  <c r="CR80" i="2"/>
  <c r="CS80" i="2"/>
  <c r="CP49" i="2"/>
  <c r="CQ49" i="2"/>
  <c r="CR49" i="2"/>
  <c r="CS49" i="2"/>
  <c r="CN49" i="2"/>
  <c r="CO49" i="2"/>
  <c r="CN91" i="2"/>
  <c r="CO91" i="2"/>
  <c r="CP91" i="2"/>
  <c r="CQ91" i="2"/>
  <c r="CS91" i="2"/>
  <c r="CR91" i="2"/>
  <c r="CN83" i="2"/>
  <c r="CO83" i="2"/>
  <c r="CP83" i="2"/>
  <c r="CQ83" i="2"/>
  <c r="CS83" i="2"/>
  <c r="CR83" i="2"/>
  <c r="CN67" i="2"/>
  <c r="CO67" i="2"/>
  <c r="CP67" i="2"/>
  <c r="CQ67" i="2"/>
  <c r="CS67" i="2"/>
  <c r="CR67" i="2"/>
  <c r="CN60" i="2"/>
  <c r="CO60" i="2"/>
  <c r="CP60" i="2"/>
  <c r="CQ60" i="2"/>
  <c r="CR60" i="2"/>
  <c r="CS60" i="2"/>
  <c r="CN59" i="2"/>
  <c r="CO59" i="2"/>
  <c r="CP59" i="2"/>
  <c r="CQ59" i="2"/>
  <c r="CS59" i="2"/>
  <c r="CR59" i="2"/>
  <c r="CN51" i="2"/>
  <c r="CO51" i="2"/>
  <c r="CP51" i="2"/>
  <c r="CQ51" i="2"/>
  <c r="CR51" i="2"/>
  <c r="CS51" i="2"/>
  <c r="CR110" i="2"/>
  <c r="CS110" i="2"/>
  <c r="CN110" i="2"/>
  <c r="CO110" i="2"/>
  <c r="CP110" i="2"/>
  <c r="CQ110" i="2"/>
  <c r="CR102" i="2"/>
  <c r="CS102" i="2"/>
  <c r="CN102" i="2"/>
  <c r="CO102" i="2"/>
  <c r="CP102" i="2"/>
  <c r="CQ102" i="2"/>
  <c r="CR94" i="2"/>
  <c r="CS94" i="2"/>
  <c r="CN94" i="2"/>
  <c r="CO94" i="2"/>
  <c r="CQ94" i="2"/>
  <c r="CP94" i="2"/>
  <c r="CR86" i="2"/>
  <c r="CS86" i="2"/>
  <c r="CN86" i="2"/>
  <c r="CO86" i="2"/>
  <c r="CQ86" i="2"/>
  <c r="CP86" i="2"/>
  <c r="CR78" i="2"/>
  <c r="CS78" i="2"/>
  <c r="CN78" i="2"/>
  <c r="CO78" i="2"/>
  <c r="CQ78" i="2"/>
  <c r="CP78" i="2"/>
  <c r="CN76" i="2"/>
  <c r="CO76" i="2"/>
  <c r="CP76" i="2"/>
  <c r="CQ76" i="2"/>
  <c r="CR76" i="2"/>
  <c r="CS76" i="2"/>
  <c r="CN71" i="2"/>
  <c r="CO71" i="2"/>
  <c r="CP71" i="2"/>
  <c r="CQ71" i="2"/>
  <c r="CS71" i="2"/>
  <c r="CR71" i="2"/>
  <c r="CP69" i="2"/>
  <c r="CQ69" i="2"/>
  <c r="CR69" i="2"/>
  <c r="CS69" i="2"/>
  <c r="CO69" i="2"/>
  <c r="CN69" i="2"/>
  <c r="CP57" i="2"/>
  <c r="CQ57" i="2"/>
  <c r="CR57" i="2"/>
  <c r="CS57" i="2"/>
  <c r="CN57" i="2"/>
  <c r="CO57" i="2"/>
  <c r="CP41" i="2"/>
  <c r="CQ41" i="2"/>
  <c r="CR41" i="2"/>
  <c r="CS41" i="2"/>
  <c r="CN41" i="2"/>
  <c r="CO41" i="2"/>
  <c r="CP105" i="2"/>
  <c r="CQ105" i="2"/>
  <c r="CR105" i="2"/>
  <c r="CS105" i="2"/>
  <c r="CN105" i="2"/>
  <c r="CO105" i="2"/>
  <c r="CP97" i="2"/>
  <c r="CQ97" i="2"/>
  <c r="CR97" i="2"/>
  <c r="CS97" i="2"/>
  <c r="CO97" i="2"/>
  <c r="CN97" i="2"/>
  <c r="CP89" i="2"/>
  <c r="CQ89" i="2"/>
  <c r="CR89" i="2"/>
  <c r="CS89" i="2"/>
  <c r="CO89" i="2"/>
  <c r="CN89" i="2"/>
  <c r="CP81" i="2"/>
  <c r="CQ81" i="2"/>
  <c r="CR81" i="2"/>
  <c r="CS81" i="2"/>
  <c r="CO81" i="2"/>
  <c r="CN81" i="2"/>
  <c r="CP61" i="2"/>
  <c r="CQ61" i="2"/>
  <c r="CR61" i="2"/>
  <c r="CS61" i="2"/>
  <c r="CO61" i="2"/>
  <c r="CN61" i="2"/>
  <c r="CN52" i="2"/>
  <c r="CO52" i="2"/>
  <c r="CP52" i="2"/>
  <c r="CQ52" i="2"/>
  <c r="CR52" i="2"/>
  <c r="CS52" i="2"/>
  <c r="CN43" i="2"/>
  <c r="CO43" i="2"/>
  <c r="CP43" i="2"/>
  <c r="CQ43" i="2"/>
  <c r="CR43" i="2"/>
  <c r="CS43" i="2"/>
  <c r="CN28" i="2"/>
  <c r="CO28" i="2"/>
  <c r="CP28" i="2"/>
  <c r="CQ28" i="2"/>
  <c r="CR28" i="2"/>
  <c r="CS28" i="2"/>
  <c r="CN84" i="2"/>
  <c r="CO84" i="2"/>
  <c r="CP84" i="2"/>
  <c r="CQ84" i="2"/>
  <c r="CR84" i="2"/>
  <c r="CS84" i="2"/>
  <c r="CN35" i="2"/>
  <c r="CO35" i="2"/>
  <c r="CP35" i="2"/>
  <c r="CQ35" i="2"/>
  <c r="CR35" i="2"/>
  <c r="CS35" i="2"/>
  <c r="CN20" i="2"/>
  <c r="CO20" i="2"/>
  <c r="CP20" i="2"/>
  <c r="CQ20" i="2"/>
  <c r="CR20" i="2"/>
  <c r="CS20" i="2"/>
  <c r="CN87" i="2"/>
  <c r="CO87" i="2"/>
  <c r="CP87" i="2"/>
  <c r="CQ87" i="2"/>
  <c r="CS87" i="2"/>
  <c r="CR87" i="2"/>
  <c r="CN79" i="2"/>
  <c r="CO79" i="2"/>
  <c r="CP79" i="2"/>
  <c r="CQ79" i="2"/>
  <c r="CS79" i="2"/>
  <c r="CR79" i="2"/>
  <c r="CP73" i="2"/>
  <c r="CQ73" i="2"/>
  <c r="CR73" i="2"/>
  <c r="CS73" i="2"/>
  <c r="CO73" i="2"/>
  <c r="CN73" i="2"/>
  <c r="CP65" i="2"/>
  <c r="CQ65" i="2"/>
  <c r="CR65" i="2"/>
  <c r="CS65" i="2"/>
  <c r="CO65" i="2"/>
  <c r="CN65" i="2"/>
  <c r="CN44" i="2"/>
  <c r="CO44" i="2"/>
  <c r="CP44" i="2"/>
  <c r="CQ44" i="2"/>
  <c r="CR44" i="2"/>
  <c r="CS44" i="2"/>
  <c r="CR98" i="2"/>
  <c r="CS98" i="2"/>
  <c r="CN98" i="2"/>
  <c r="CO98" i="2"/>
  <c r="CQ98" i="2"/>
  <c r="CP98" i="2"/>
  <c r="CR90" i="2"/>
  <c r="CS90" i="2"/>
  <c r="CN90" i="2"/>
  <c r="CO90" i="2"/>
  <c r="CQ90" i="2"/>
  <c r="CP90" i="2"/>
  <c r="CR82" i="2"/>
  <c r="CS82" i="2"/>
  <c r="CN82" i="2"/>
  <c r="CO82" i="2"/>
  <c r="CQ82" i="2"/>
  <c r="CP82" i="2"/>
  <c r="CP77" i="2"/>
  <c r="CQ77" i="2"/>
  <c r="CR77" i="2"/>
  <c r="CS77" i="2"/>
  <c r="CO77" i="2"/>
  <c r="CN77" i="2"/>
  <c r="CN75" i="2"/>
  <c r="CO75" i="2"/>
  <c r="CP75" i="2"/>
  <c r="CQ75" i="2"/>
  <c r="CS75" i="2"/>
  <c r="CR75" i="2"/>
  <c r="CR70" i="2"/>
  <c r="CS70" i="2"/>
  <c r="CN70" i="2"/>
  <c r="CO70" i="2"/>
  <c r="CQ70" i="2"/>
  <c r="CP70" i="2"/>
  <c r="CN68" i="2"/>
  <c r="CO68" i="2"/>
  <c r="CP68" i="2"/>
  <c r="CQ68" i="2"/>
  <c r="CR68" i="2"/>
  <c r="CS68" i="2"/>
  <c r="CN63" i="2"/>
  <c r="CO63" i="2"/>
  <c r="CP63" i="2"/>
  <c r="CQ63" i="2"/>
  <c r="CS63" i="2"/>
  <c r="CR63" i="2"/>
  <c r="CN55" i="2"/>
  <c r="CO55" i="2"/>
  <c r="CP55" i="2"/>
  <c r="CQ55" i="2"/>
  <c r="CR55" i="2"/>
  <c r="CS55" i="2"/>
  <c r="CN47" i="2"/>
  <c r="CO47" i="2"/>
  <c r="CP47" i="2"/>
  <c r="CQ47" i="2"/>
  <c r="CR47" i="2"/>
  <c r="CS47" i="2"/>
  <c r="CN39" i="2"/>
  <c r="CO39" i="2"/>
  <c r="CP39" i="2"/>
  <c r="CQ39" i="2"/>
  <c r="CR39" i="2"/>
  <c r="CS39" i="2"/>
  <c r="CN31" i="2"/>
  <c r="CO31" i="2"/>
  <c r="CP31" i="2"/>
  <c r="CQ31" i="2"/>
  <c r="CR31" i="2"/>
  <c r="CS31" i="2"/>
  <c r="CN23" i="2"/>
  <c r="CO23" i="2"/>
  <c r="CP23" i="2"/>
  <c r="CQ23" i="2"/>
  <c r="CR23" i="2"/>
  <c r="CS23" i="2"/>
  <c r="CN15" i="2"/>
  <c r="CO15" i="2"/>
  <c r="CP15" i="2"/>
  <c r="CQ15" i="2"/>
  <c r="CR15" i="2"/>
  <c r="CS15" i="2"/>
  <c r="CR74" i="2"/>
  <c r="CS74" i="2"/>
  <c r="CN74" i="2"/>
  <c r="CO74" i="2"/>
  <c r="CQ74" i="2"/>
  <c r="CP74" i="2"/>
  <c r="CR66" i="2"/>
  <c r="CS66" i="2"/>
  <c r="CN66" i="2"/>
  <c r="CO66" i="2"/>
  <c r="CQ66" i="2"/>
  <c r="CP66" i="2"/>
  <c r="CR58" i="2"/>
  <c r="CS58" i="2"/>
  <c r="CN58" i="2"/>
  <c r="CO58" i="2"/>
  <c r="CQ58" i="2"/>
  <c r="CP58" i="2"/>
  <c r="CR50" i="2"/>
  <c r="CS50" i="2"/>
  <c r="CN50" i="2"/>
  <c r="CO50" i="2"/>
  <c r="CP50" i="2"/>
  <c r="CQ50" i="2"/>
  <c r="CR42" i="2"/>
  <c r="CS42" i="2"/>
  <c r="CN42" i="2"/>
  <c r="CO42" i="2"/>
  <c r="CP42" i="2"/>
  <c r="CQ42" i="2"/>
  <c r="CR34" i="2"/>
  <c r="CS34" i="2"/>
  <c r="CN34" i="2"/>
  <c r="CO34" i="2"/>
  <c r="CP34" i="2"/>
  <c r="CQ34" i="2"/>
  <c r="CR26" i="2"/>
  <c r="CS26" i="2"/>
  <c r="CN26" i="2"/>
  <c r="CO26" i="2"/>
  <c r="CP26" i="2"/>
  <c r="CQ26" i="2"/>
  <c r="CR18" i="2"/>
  <c r="CS18" i="2"/>
  <c r="CN18" i="2"/>
  <c r="CO18" i="2"/>
  <c r="CP18" i="2"/>
  <c r="CQ18" i="2"/>
  <c r="CP53" i="2"/>
  <c r="CQ53" i="2"/>
  <c r="CR53" i="2"/>
  <c r="CS53" i="2"/>
  <c r="CN53" i="2"/>
  <c r="CO53" i="2"/>
  <c r="CP45" i="2"/>
  <c r="CQ45" i="2"/>
  <c r="CR45" i="2"/>
  <c r="CS45" i="2"/>
  <c r="CN45" i="2"/>
  <c r="CO45" i="2"/>
  <c r="CP37" i="2"/>
  <c r="CQ37" i="2"/>
  <c r="CR37" i="2"/>
  <c r="CS37" i="2"/>
  <c r="CN37" i="2"/>
  <c r="CO37" i="2"/>
  <c r="CP29" i="2"/>
  <c r="CQ29" i="2"/>
  <c r="CR29" i="2"/>
  <c r="CS29" i="2"/>
  <c r="CN29" i="2"/>
  <c r="CO29" i="2"/>
  <c r="CP21" i="2"/>
  <c r="CQ21" i="2"/>
  <c r="CR21" i="2"/>
  <c r="CS21" i="2"/>
  <c r="CN21" i="2"/>
  <c r="CO21" i="2"/>
  <c r="CP13" i="2"/>
  <c r="CQ13" i="2"/>
  <c r="CR13" i="2"/>
  <c r="CS13" i="2"/>
  <c r="CN13" i="2"/>
  <c r="CO13" i="2"/>
  <c r="CN64" i="2"/>
  <c r="CO64" i="2"/>
  <c r="CP64" i="2"/>
  <c r="CQ64" i="2"/>
  <c r="CR64" i="2"/>
  <c r="CS64" i="2"/>
  <c r="CN56" i="2"/>
  <c r="CO56" i="2"/>
  <c r="CP56" i="2"/>
  <c r="CQ56" i="2"/>
  <c r="CR56" i="2"/>
  <c r="CS56" i="2"/>
  <c r="CN48" i="2"/>
  <c r="CO48" i="2"/>
  <c r="CP48" i="2"/>
  <c r="CQ48" i="2"/>
  <c r="CR48" i="2"/>
  <c r="CS48" i="2"/>
  <c r="CN40" i="2"/>
  <c r="CO40" i="2"/>
  <c r="CP40" i="2"/>
  <c r="CQ40" i="2"/>
  <c r="CR40" i="2"/>
  <c r="CS40" i="2"/>
  <c r="CN32" i="2"/>
  <c r="CO32" i="2"/>
  <c r="CP32" i="2"/>
  <c r="CQ32" i="2"/>
  <c r="CR32" i="2"/>
  <c r="CS32" i="2"/>
  <c r="CN24" i="2"/>
  <c r="CO24" i="2"/>
  <c r="CP24" i="2"/>
  <c r="CQ24" i="2"/>
  <c r="CR24" i="2"/>
  <c r="CS24" i="2"/>
  <c r="CN16" i="2"/>
  <c r="CO16" i="2"/>
  <c r="CP16" i="2"/>
  <c r="CQ16" i="2"/>
  <c r="CR16" i="2"/>
  <c r="CS16" i="2"/>
  <c r="CN27" i="2"/>
  <c r="CO27" i="2"/>
  <c r="CP27" i="2"/>
  <c r="CQ27" i="2"/>
  <c r="CR27" i="2"/>
  <c r="CS27" i="2"/>
  <c r="CN19" i="2"/>
  <c r="CO19" i="2"/>
  <c r="CP19" i="2"/>
  <c r="CQ19" i="2"/>
  <c r="CR19" i="2"/>
  <c r="CS19" i="2"/>
  <c r="CR62" i="2"/>
  <c r="CS62" i="2"/>
  <c r="CN62" i="2"/>
  <c r="CO62" i="2"/>
  <c r="CQ62" i="2"/>
  <c r="CP62" i="2"/>
  <c r="CR54" i="2"/>
  <c r="CS54" i="2"/>
  <c r="CN54" i="2"/>
  <c r="CO54" i="2"/>
  <c r="CP54" i="2"/>
  <c r="CQ54" i="2"/>
  <c r="CR46" i="2"/>
  <c r="CS46" i="2"/>
  <c r="CN46" i="2"/>
  <c r="CO46" i="2"/>
  <c r="CP46" i="2"/>
  <c r="CQ46" i="2"/>
  <c r="CR38" i="2"/>
  <c r="CS38" i="2"/>
  <c r="CN38" i="2"/>
  <c r="CO38" i="2"/>
  <c r="CP38" i="2"/>
  <c r="CQ38" i="2"/>
  <c r="CR30" i="2"/>
  <c r="CS30" i="2"/>
  <c r="CN30" i="2"/>
  <c r="CO30" i="2"/>
  <c r="CP30" i="2"/>
  <c r="CQ30" i="2"/>
  <c r="CR22" i="2"/>
  <c r="CS22" i="2"/>
  <c r="CN22" i="2"/>
  <c r="CO22" i="2"/>
  <c r="CP22" i="2"/>
  <c r="CQ22" i="2"/>
  <c r="CR14" i="2"/>
  <c r="CS14" i="2"/>
  <c r="CN14" i="2"/>
  <c r="CO14" i="2"/>
  <c r="CP14" i="2"/>
  <c r="CQ14" i="2"/>
  <c r="CP33" i="2"/>
  <c r="CQ33" i="2"/>
  <c r="CR33" i="2"/>
  <c r="CS33" i="2"/>
  <c r="CN33" i="2"/>
  <c r="CO33" i="2"/>
  <c r="CP25" i="2"/>
  <c r="CQ25" i="2"/>
  <c r="CR25" i="2"/>
  <c r="CS25" i="2"/>
  <c r="CN25" i="2"/>
  <c r="CO25" i="2"/>
  <c r="CP17" i="2"/>
  <c r="CQ17" i="2"/>
  <c r="CR17" i="2"/>
  <c r="CS17" i="2"/>
  <c r="CN17" i="2"/>
  <c r="CO17" i="2"/>
  <c r="CS7" i="2"/>
  <c r="CR7" i="2"/>
  <c r="CQ7" i="2"/>
  <c r="CP7" i="2"/>
  <c r="CO7" i="2"/>
  <c r="CN7" i="2"/>
  <c r="CI11" i="2"/>
  <c r="CJ11" i="2"/>
  <c r="CK11" i="2"/>
  <c r="CD11" i="2"/>
  <c r="CL11" i="2"/>
  <c r="CE11" i="2"/>
  <c r="CF11" i="2"/>
  <c r="CG11" i="2"/>
  <c r="CH11" i="2"/>
  <c r="CK9" i="2"/>
  <c r="CD9" i="2"/>
  <c r="CL9" i="2"/>
  <c r="CE9" i="2"/>
  <c r="CF9" i="2"/>
  <c r="CG9" i="2"/>
  <c r="CH9" i="2"/>
  <c r="CI9" i="2"/>
  <c r="CJ9" i="2"/>
  <c r="CJ10" i="2"/>
  <c r="CK10" i="2"/>
  <c r="CD10" i="2"/>
  <c r="CL10" i="2"/>
  <c r="CE10" i="2"/>
  <c r="CF10" i="2"/>
  <c r="CI10" i="2"/>
  <c r="CG10" i="2"/>
  <c r="CH10" i="2"/>
  <c r="CH12" i="2"/>
  <c r="CI12" i="2"/>
  <c r="CJ12" i="2"/>
  <c r="CK12" i="2"/>
  <c r="CD12" i="2"/>
  <c r="CL12" i="2"/>
  <c r="CE12" i="2"/>
  <c r="CF12" i="2"/>
  <c r="CG12" i="2"/>
  <c r="CD8" i="2"/>
  <c r="CL8" i="2"/>
  <c r="CE8" i="2"/>
  <c r="CF8" i="2"/>
  <c r="CG8" i="2"/>
  <c r="CH8" i="2"/>
  <c r="CI8" i="2"/>
  <c r="CJ8" i="2"/>
  <c r="CK8" i="2"/>
  <c r="CI494" i="2"/>
  <c r="CJ494" i="2"/>
  <c r="CK494" i="2"/>
  <c r="CD494" i="2"/>
  <c r="CL494" i="2"/>
  <c r="CH494" i="2"/>
  <c r="CE494" i="2"/>
  <c r="CF494" i="2"/>
  <c r="CG494" i="2"/>
  <c r="CH380" i="2"/>
  <c r="CI380" i="2"/>
  <c r="CJ380" i="2"/>
  <c r="CK380" i="2"/>
  <c r="CD380" i="2"/>
  <c r="CL380" i="2"/>
  <c r="CE380" i="2"/>
  <c r="CF380" i="2"/>
  <c r="CG380" i="2"/>
  <c r="CH487" i="2"/>
  <c r="CI487" i="2"/>
  <c r="CJ487" i="2"/>
  <c r="CK487" i="2"/>
  <c r="CD487" i="2"/>
  <c r="CL487" i="2"/>
  <c r="CE487" i="2"/>
  <c r="CF487" i="2"/>
  <c r="CG487" i="2"/>
  <c r="CF430" i="2"/>
  <c r="CG430" i="2"/>
  <c r="CH430" i="2"/>
  <c r="CI430" i="2"/>
  <c r="CJ430" i="2"/>
  <c r="CD430" i="2"/>
  <c r="CL430" i="2"/>
  <c r="CE430" i="2"/>
  <c r="CK430" i="2"/>
  <c r="CG496" i="2"/>
  <c r="CH496" i="2"/>
  <c r="CI496" i="2"/>
  <c r="CF496" i="2"/>
  <c r="CJ496" i="2"/>
  <c r="CK496" i="2"/>
  <c r="CD496" i="2"/>
  <c r="CL496" i="2"/>
  <c r="CE496" i="2"/>
  <c r="CF406" i="2"/>
  <c r="CG406" i="2"/>
  <c r="CH406" i="2"/>
  <c r="CI406" i="2"/>
  <c r="CJ406" i="2"/>
  <c r="CK406" i="2"/>
  <c r="CD406" i="2"/>
  <c r="CL406" i="2"/>
  <c r="CE406" i="2"/>
  <c r="CI486" i="2"/>
  <c r="CJ486" i="2"/>
  <c r="CK486" i="2"/>
  <c r="CD486" i="2"/>
  <c r="CL486" i="2"/>
  <c r="CE486" i="2"/>
  <c r="CH486" i="2"/>
  <c r="CF486" i="2"/>
  <c r="CG486" i="2"/>
  <c r="CJ485" i="2"/>
  <c r="CK485" i="2"/>
  <c r="CD485" i="2"/>
  <c r="CL485" i="2"/>
  <c r="CI485" i="2"/>
  <c r="CE485" i="2"/>
  <c r="CF485" i="2"/>
  <c r="CG485" i="2"/>
  <c r="CH485" i="2"/>
  <c r="CI502" i="2"/>
  <c r="CJ502" i="2"/>
  <c r="CK502" i="2"/>
  <c r="CD502" i="2"/>
  <c r="CL502" i="2"/>
  <c r="CE502" i="2"/>
  <c r="CH502" i="2"/>
  <c r="CF502" i="2"/>
  <c r="CG502" i="2"/>
  <c r="CH495" i="2"/>
  <c r="CG495" i="2"/>
  <c r="CI495" i="2"/>
  <c r="CJ495" i="2"/>
  <c r="CK495" i="2"/>
  <c r="CD495" i="2"/>
  <c r="CL495" i="2"/>
  <c r="CE495" i="2"/>
  <c r="CF495" i="2"/>
  <c r="CJ493" i="2"/>
  <c r="CK493" i="2"/>
  <c r="CD493" i="2"/>
  <c r="CL493" i="2"/>
  <c r="CE493" i="2"/>
  <c r="CF493" i="2"/>
  <c r="CG493" i="2"/>
  <c r="CH493" i="2"/>
  <c r="CI493" i="2"/>
  <c r="CI470" i="2"/>
  <c r="CJ470" i="2"/>
  <c r="CK470" i="2"/>
  <c r="CD470" i="2"/>
  <c r="CL470" i="2"/>
  <c r="CE470" i="2"/>
  <c r="CH470" i="2"/>
  <c r="CF470" i="2"/>
  <c r="CG470" i="2"/>
  <c r="CI462" i="2"/>
  <c r="CJ462" i="2"/>
  <c r="CK462" i="2"/>
  <c r="CD462" i="2"/>
  <c r="CL462" i="2"/>
  <c r="CE462" i="2"/>
  <c r="CF462" i="2"/>
  <c r="CG462" i="2"/>
  <c r="CH462" i="2"/>
  <c r="CF422" i="2"/>
  <c r="CG422" i="2"/>
  <c r="CH422" i="2"/>
  <c r="CI422" i="2"/>
  <c r="CJ422" i="2"/>
  <c r="CK422" i="2"/>
  <c r="CD422" i="2"/>
  <c r="CL422" i="2"/>
  <c r="CE422" i="2"/>
  <c r="CH372" i="2"/>
  <c r="CI372" i="2"/>
  <c r="CJ372" i="2"/>
  <c r="CK372" i="2"/>
  <c r="CD372" i="2"/>
  <c r="CL372" i="2"/>
  <c r="CE372" i="2"/>
  <c r="CF372" i="2"/>
  <c r="CG372" i="2"/>
  <c r="CJ501" i="2"/>
  <c r="CK501" i="2"/>
  <c r="CD501" i="2"/>
  <c r="CL501" i="2"/>
  <c r="CI501" i="2"/>
  <c r="CE501" i="2"/>
  <c r="CF501" i="2"/>
  <c r="CG501" i="2"/>
  <c r="CH501" i="2"/>
  <c r="CG488" i="2"/>
  <c r="CF488" i="2"/>
  <c r="CH488" i="2"/>
  <c r="CI488" i="2"/>
  <c r="CJ488" i="2"/>
  <c r="CK488" i="2"/>
  <c r="CD488" i="2"/>
  <c r="CL488" i="2"/>
  <c r="CE488" i="2"/>
  <c r="CE498" i="2"/>
  <c r="CF498" i="2"/>
  <c r="CD498" i="2"/>
  <c r="CG498" i="2"/>
  <c r="CH498" i="2"/>
  <c r="CL498" i="2"/>
  <c r="CI498" i="2"/>
  <c r="CJ498" i="2"/>
  <c r="CK498" i="2"/>
  <c r="CK500" i="2"/>
  <c r="CJ500" i="2"/>
  <c r="CD500" i="2"/>
  <c r="CL500" i="2"/>
  <c r="CE500" i="2"/>
  <c r="CF500" i="2"/>
  <c r="CG500" i="2"/>
  <c r="CH500" i="2"/>
  <c r="CI500" i="2"/>
  <c r="CD491" i="2"/>
  <c r="CL491" i="2"/>
  <c r="CE491" i="2"/>
  <c r="CK491" i="2"/>
  <c r="CF491" i="2"/>
  <c r="CG491" i="2"/>
  <c r="CH491" i="2"/>
  <c r="CI491" i="2"/>
  <c r="CJ491" i="2"/>
  <c r="CE490" i="2"/>
  <c r="CF490" i="2"/>
  <c r="CG490" i="2"/>
  <c r="CD490" i="2"/>
  <c r="CH490" i="2"/>
  <c r="CI490" i="2"/>
  <c r="CJ490" i="2"/>
  <c r="CL490" i="2"/>
  <c r="CK490" i="2"/>
  <c r="CG480" i="2"/>
  <c r="CH480" i="2"/>
  <c r="CI480" i="2"/>
  <c r="CJ480" i="2"/>
  <c r="CK480" i="2"/>
  <c r="CF480" i="2"/>
  <c r="CD480" i="2"/>
  <c r="CL480" i="2"/>
  <c r="CE480" i="2"/>
  <c r="CH479" i="2"/>
  <c r="CI479" i="2"/>
  <c r="CG479" i="2"/>
  <c r="CJ479" i="2"/>
  <c r="CK479" i="2"/>
  <c r="CD479" i="2"/>
  <c r="CL479" i="2"/>
  <c r="CE479" i="2"/>
  <c r="CF479" i="2"/>
  <c r="CJ477" i="2"/>
  <c r="CK477" i="2"/>
  <c r="CD477" i="2"/>
  <c r="CL477" i="2"/>
  <c r="CI477" i="2"/>
  <c r="CE477" i="2"/>
  <c r="CF477" i="2"/>
  <c r="CG477" i="2"/>
  <c r="CH477" i="2"/>
  <c r="CH471" i="2"/>
  <c r="CI471" i="2"/>
  <c r="CJ471" i="2"/>
  <c r="CK471" i="2"/>
  <c r="CD471" i="2"/>
  <c r="CL471" i="2"/>
  <c r="CE471" i="2"/>
  <c r="CF471" i="2"/>
  <c r="CG471" i="2"/>
  <c r="CH463" i="2"/>
  <c r="CI463" i="2"/>
  <c r="CJ463" i="2"/>
  <c r="CK463" i="2"/>
  <c r="CD463" i="2"/>
  <c r="CL463" i="2"/>
  <c r="CG463" i="2"/>
  <c r="CE463" i="2"/>
  <c r="CF463" i="2"/>
  <c r="CF414" i="2"/>
  <c r="CG414" i="2"/>
  <c r="CH414" i="2"/>
  <c r="CI414" i="2"/>
  <c r="CJ414" i="2"/>
  <c r="CK414" i="2"/>
  <c r="CD414" i="2"/>
  <c r="CL414" i="2"/>
  <c r="CE414" i="2"/>
  <c r="CG389" i="2"/>
  <c r="CH389" i="2"/>
  <c r="CI389" i="2"/>
  <c r="CJ389" i="2"/>
  <c r="CK389" i="2"/>
  <c r="CD389" i="2"/>
  <c r="CL389" i="2"/>
  <c r="CE389" i="2"/>
  <c r="CF389" i="2"/>
  <c r="CI478" i="2"/>
  <c r="CH478" i="2"/>
  <c r="CJ478" i="2"/>
  <c r="CK478" i="2"/>
  <c r="CD478" i="2"/>
  <c r="CL478" i="2"/>
  <c r="CE478" i="2"/>
  <c r="CF478" i="2"/>
  <c r="CG478" i="2"/>
  <c r="CG472" i="2"/>
  <c r="CH472" i="2"/>
  <c r="CI472" i="2"/>
  <c r="CF472" i="2"/>
  <c r="CJ472" i="2"/>
  <c r="CK472" i="2"/>
  <c r="CD472" i="2"/>
  <c r="CL472" i="2"/>
  <c r="CE472" i="2"/>
  <c r="CH503" i="2"/>
  <c r="CI503" i="2"/>
  <c r="CG503" i="2"/>
  <c r="CJ503" i="2"/>
  <c r="CK503" i="2"/>
  <c r="CD503" i="2"/>
  <c r="CL503" i="2"/>
  <c r="CE503" i="2"/>
  <c r="CF503" i="2"/>
  <c r="CD499" i="2"/>
  <c r="CL499" i="2"/>
  <c r="CE499" i="2"/>
  <c r="CF499" i="2"/>
  <c r="CG499" i="2"/>
  <c r="CH499" i="2"/>
  <c r="CI499" i="2"/>
  <c r="CJ499" i="2"/>
  <c r="CK499" i="2"/>
  <c r="CK492" i="2"/>
  <c r="CD492" i="2"/>
  <c r="CL492" i="2"/>
  <c r="CE492" i="2"/>
  <c r="CF492" i="2"/>
  <c r="CG492" i="2"/>
  <c r="CJ492" i="2"/>
  <c r="CH492" i="2"/>
  <c r="CI492" i="2"/>
  <c r="CI454" i="2"/>
  <c r="CJ454" i="2"/>
  <c r="CD454" i="2"/>
  <c r="CL454" i="2"/>
  <c r="CH454" i="2"/>
  <c r="CK454" i="2"/>
  <c r="CG454" i="2"/>
  <c r="CE454" i="2"/>
  <c r="CF454" i="2"/>
  <c r="CG446" i="2"/>
  <c r="CH446" i="2"/>
  <c r="CI446" i="2"/>
  <c r="CJ446" i="2"/>
  <c r="CD446" i="2"/>
  <c r="CL446" i="2"/>
  <c r="CE446" i="2"/>
  <c r="CF446" i="2"/>
  <c r="CK446" i="2"/>
  <c r="CG438" i="2"/>
  <c r="CH438" i="2"/>
  <c r="CI438" i="2"/>
  <c r="CJ438" i="2"/>
  <c r="CD438" i="2"/>
  <c r="CL438" i="2"/>
  <c r="CE438" i="2"/>
  <c r="CF438" i="2"/>
  <c r="CK438" i="2"/>
  <c r="CF497" i="2"/>
  <c r="CG497" i="2"/>
  <c r="CH497" i="2"/>
  <c r="CI497" i="2"/>
  <c r="CJ497" i="2"/>
  <c r="CE497" i="2"/>
  <c r="CK497" i="2"/>
  <c r="CD497" i="2"/>
  <c r="CL497" i="2"/>
  <c r="CF489" i="2"/>
  <c r="CG489" i="2"/>
  <c r="CH489" i="2"/>
  <c r="CI489" i="2"/>
  <c r="CE489" i="2"/>
  <c r="CJ489" i="2"/>
  <c r="CK489" i="2"/>
  <c r="CD489" i="2"/>
  <c r="CL489" i="2"/>
  <c r="CF481" i="2"/>
  <c r="CG481" i="2"/>
  <c r="CH481" i="2"/>
  <c r="CI481" i="2"/>
  <c r="CJ481" i="2"/>
  <c r="CK481" i="2"/>
  <c r="CD481" i="2"/>
  <c r="CL481" i="2"/>
  <c r="CE481" i="2"/>
  <c r="CF473" i="2"/>
  <c r="CE473" i="2"/>
  <c r="CG473" i="2"/>
  <c r="CH473" i="2"/>
  <c r="CI473" i="2"/>
  <c r="CJ473" i="2"/>
  <c r="CK473" i="2"/>
  <c r="CD473" i="2"/>
  <c r="CL473" i="2"/>
  <c r="CF465" i="2"/>
  <c r="CE465" i="2"/>
  <c r="CG465" i="2"/>
  <c r="CH465" i="2"/>
  <c r="CI465" i="2"/>
  <c r="CJ465" i="2"/>
  <c r="CK465" i="2"/>
  <c r="CD465" i="2"/>
  <c r="CL465" i="2"/>
  <c r="CF457" i="2"/>
  <c r="CG457" i="2"/>
  <c r="CI457" i="2"/>
  <c r="CH457" i="2"/>
  <c r="CJ457" i="2"/>
  <c r="CK457" i="2"/>
  <c r="CL457" i="2"/>
  <c r="CE457" i="2"/>
  <c r="CD457" i="2"/>
  <c r="CF449" i="2"/>
  <c r="CG449" i="2"/>
  <c r="CI449" i="2"/>
  <c r="CD449" i="2"/>
  <c r="CE449" i="2"/>
  <c r="CH449" i="2"/>
  <c r="CJ449" i="2"/>
  <c r="CK449" i="2"/>
  <c r="CL449" i="2"/>
  <c r="CD441" i="2"/>
  <c r="CL441" i="2"/>
  <c r="CE441" i="2"/>
  <c r="CF441" i="2"/>
  <c r="CG441" i="2"/>
  <c r="CI441" i="2"/>
  <c r="CH441" i="2"/>
  <c r="CJ441" i="2"/>
  <c r="CK441" i="2"/>
  <c r="CK433" i="2"/>
  <c r="CD433" i="2"/>
  <c r="CL433" i="2"/>
  <c r="CE433" i="2"/>
  <c r="CF433" i="2"/>
  <c r="CG433" i="2"/>
  <c r="CI433" i="2"/>
  <c r="CH433" i="2"/>
  <c r="CJ433" i="2"/>
  <c r="CK425" i="2"/>
  <c r="CD425" i="2"/>
  <c r="CL425" i="2"/>
  <c r="CE425" i="2"/>
  <c r="CF425" i="2"/>
  <c r="CG425" i="2"/>
  <c r="CH425" i="2"/>
  <c r="CI425" i="2"/>
  <c r="CJ425" i="2"/>
  <c r="CK417" i="2"/>
  <c r="CD417" i="2"/>
  <c r="CL417" i="2"/>
  <c r="CE417" i="2"/>
  <c r="CF417" i="2"/>
  <c r="CG417" i="2"/>
  <c r="CH417" i="2"/>
  <c r="CI417" i="2"/>
  <c r="CJ417" i="2"/>
  <c r="CK409" i="2"/>
  <c r="CD409" i="2"/>
  <c r="CL409" i="2"/>
  <c r="CE409" i="2"/>
  <c r="CF409" i="2"/>
  <c r="CG409" i="2"/>
  <c r="CH409" i="2"/>
  <c r="CI409" i="2"/>
  <c r="CJ409" i="2"/>
  <c r="CJ402" i="2"/>
  <c r="CK402" i="2"/>
  <c r="CD402" i="2"/>
  <c r="CL402" i="2"/>
  <c r="CE402" i="2"/>
  <c r="CF402" i="2"/>
  <c r="CG402" i="2"/>
  <c r="CH402" i="2"/>
  <c r="CI402" i="2"/>
  <c r="CG397" i="2"/>
  <c r="CH397" i="2"/>
  <c r="CI397" i="2"/>
  <c r="CJ397" i="2"/>
  <c r="CK397" i="2"/>
  <c r="CD397" i="2"/>
  <c r="CL397" i="2"/>
  <c r="CE397" i="2"/>
  <c r="CF397" i="2"/>
  <c r="CJ394" i="2"/>
  <c r="CK394" i="2"/>
  <c r="CD394" i="2"/>
  <c r="CL394" i="2"/>
  <c r="CE394" i="2"/>
  <c r="CF394" i="2"/>
  <c r="CG394" i="2"/>
  <c r="CH394" i="2"/>
  <c r="CI394" i="2"/>
  <c r="CH388" i="2"/>
  <c r="CI388" i="2"/>
  <c r="CJ388" i="2"/>
  <c r="CK388" i="2"/>
  <c r="CD388" i="2"/>
  <c r="CL388" i="2"/>
  <c r="CE388" i="2"/>
  <c r="CF388" i="2"/>
  <c r="CG388" i="2"/>
  <c r="CG381" i="2"/>
  <c r="CH381" i="2"/>
  <c r="CI381" i="2"/>
  <c r="CJ381" i="2"/>
  <c r="CK381" i="2"/>
  <c r="CD381" i="2"/>
  <c r="CL381" i="2"/>
  <c r="CE381" i="2"/>
  <c r="CF381" i="2"/>
  <c r="CH326" i="2"/>
  <c r="CI326" i="2"/>
  <c r="CJ326" i="2"/>
  <c r="CK326" i="2"/>
  <c r="CD326" i="2"/>
  <c r="CL326" i="2"/>
  <c r="CE326" i="2"/>
  <c r="CF326" i="2"/>
  <c r="CG326" i="2"/>
  <c r="CG311" i="2"/>
  <c r="CH311" i="2"/>
  <c r="CI311" i="2"/>
  <c r="CJ311" i="2"/>
  <c r="CK311" i="2"/>
  <c r="CD311" i="2"/>
  <c r="CL311" i="2"/>
  <c r="CE311" i="2"/>
  <c r="CF311" i="2"/>
  <c r="CK484" i="2"/>
  <c r="CD484" i="2"/>
  <c r="CL484" i="2"/>
  <c r="CJ484" i="2"/>
  <c r="CE484" i="2"/>
  <c r="CF484" i="2"/>
  <c r="CG484" i="2"/>
  <c r="CH484" i="2"/>
  <c r="CI484" i="2"/>
  <c r="CK476" i="2"/>
  <c r="CD476" i="2"/>
  <c r="CL476" i="2"/>
  <c r="CE476" i="2"/>
  <c r="CF476" i="2"/>
  <c r="CG476" i="2"/>
  <c r="CH476" i="2"/>
  <c r="CI476" i="2"/>
  <c r="CJ476" i="2"/>
  <c r="CK468" i="2"/>
  <c r="CJ468" i="2"/>
  <c r="CD468" i="2"/>
  <c r="CL468" i="2"/>
  <c r="CE468" i="2"/>
  <c r="CF468" i="2"/>
  <c r="CG468" i="2"/>
  <c r="CH468" i="2"/>
  <c r="CI468" i="2"/>
  <c r="CK460" i="2"/>
  <c r="CJ460" i="2"/>
  <c r="CD460" i="2"/>
  <c r="CL460" i="2"/>
  <c r="CE460" i="2"/>
  <c r="CF460" i="2"/>
  <c r="CG460" i="2"/>
  <c r="CH460" i="2"/>
  <c r="CI460" i="2"/>
  <c r="CK452" i="2"/>
  <c r="CD452" i="2"/>
  <c r="CL452" i="2"/>
  <c r="CF452" i="2"/>
  <c r="CE452" i="2"/>
  <c r="CG452" i="2"/>
  <c r="CH452" i="2"/>
  <c r="CI452" i="2"/>
  <c r="CJ452" i="2"/>
  <c r="CI444" i="2"/>
  <c r="CJ444" i="2"/>
  <c r="CK444" i="2"/>
  <c r="CD444" i="2"/>
  <c r="CL444" i="2"/>
  <c r="CF444" i="2"/>
  <c r="CE444" i="2"/>
  <c r="CG444" i="2"/>
  <c r="CH444" i="2"/>
  <c r="CH436" i="2"/>
  <c r="CI436" i="2"/>
  <c r="CJ436" i="2"/>
  <c r="CK436" i="2"/>
  <c r="CD436" i="2"/>
  <c r="CL436" i="2"/>
  <c r="CF436" i="2"/>
  <c r="CE436" i="2"/>
  <c r="CG436" i="2"/>
  <c r="CH428" i="2"/>
  <c r="CI428" i="2"/>
  <c r="CJ428" i="2"/>
  <c r="CK428" i="2"/>
  <c r="CD428" i="2"/>
  <c r="CL428" i="2"/>
  <c r="CE428" i="2"/>
  <c r="CF428" i="2"/>
  <c r="CG428" i="2"/>
  <c r="CH420" i="2"/>
  <c r="CI420" i="2"/>
  <c r="CJ420" i="2"/>
  <c r="CK420" i="2"/>
  <c r="CD420" i="2"/>
  <c r="CL420" i="2"/>
  <c r="CE420" i="2"/>
  <c r="CF420" i="2"/>
  <c r="CG420" i="2"/>
  <c r="CH412" i="2"/>
  <c r="CI412" i="2"/>
  <c r="CJ412" i="2"/>
  <c r="CK412" i="2"/>
  <c r="CD412" i="2"/>
  <c r="CL412" i="2"/>
  <c r="CE412" i="2"/>
  <c r="CF412" i="2"/>
  <c r="CG412" i="2"/>
  <c r="CH404" i="2"/>
  <c r="CI404" i="2"/>
  <c r="CJ404" i="2"/>
  <c r="CK404" i="2"/>
  <c r="CD404" i="2"/>
  <c r="CL404" i="2"/>
  <c r="CE404" i="2"/>
  <c r="CF404" i="2"/>
  <c r="CG404" i="2"/>
  <c r="CK401" i="2"/>
  <c r="CD401" i="2"/>
  <c r="CL401" i="2"/>
  <c r="CE401" i="2"/>
  <c r="CF401" i="2"/>
  <c r="CG401" i="2"/>
  <c r="CH401" i="2"/>
  <c r="CI401" i="2"/>
  <c r="CJ401" i="2"/>
  <c r="CK393" i="2"/>
  <c r="CD393" i="2"/>
  <c r="CL393" i="2"/>
  <c r="CE393" i="2"/>
  <c r="CF393" i="2"/>
  <c r="CG393" i="2"/>
  <c r="CH393" i="2"/>
  <c r="CI393" i="2"/>
  <c r="CJ393" i="2"/>
  <c r="CI387" i="2"/>
  <c r="CJ387" i="2"/>
  <c r="CK387" i="2"/>
  <c r="CD387" i="2"/>
  <c r="CL387" i="2"/>
  <c r="CE387" i="2"/>
  <c r="CF387" i="2"/>
  <c r="CG387" i="2"/>
  <c r="CH387" i="2"/>
  <c r="CG373" i="2"/>
  <c r="CH373" i="2"/>
  <c r="CI373" i="2"/>
  <c r="CJ373" i="2"/>
  <c r="CK373" i="2"/>
  <c r="CD373" i="2"/>
  <c r="CL373" i="2"/>
  <c r="CE373" i="2"/>
  <c r="CF373" i="2"/>
  <c r="CH455" i="2"/>
  <c r="CI455" i="2"/>
  <c r="CK455" i="2"/>
  <c r="CL455" i="2"/>
  <c r="CD455" i="2"/>
  <c r="CE455" i="2"/>
  <c r="CF455" i="2"/>
  <c r="CG455" i="2"/>
  <c r="CJ455" i="2"/>
  <c r="CF447" i="2"/>
  <c r="CG447" i="2"/>
  <c r="CH447" i="2"/>
  <c r="CI447" i="2"/>
  <c r="CK447" i="2"/>
  <c r="CE447" i="2"/>
  <c r="CJ447" i="2"/>
  <c r="CL447" i="2"/>
  <c r="CD447" i="2"/>
  <c r="CF439" i="2"/>
  <c r="CG439" i="2"/>
  <c r="CH439" i="2"/>
  <c r="CI439" i="2"/>
  <c r="CK439" i="2"/>
  <c r="CL439" i="2"/>
  <c r="CD439" i="2"/>
  <c r="CE439" i="2"/>
  <c r="CJ439" i="2"/>
  <c r="CE431" i="2"/>
  <c r="CF431" i="2"/>
  <c r="CG431" i="2"/>
  <c r="CH431" i="2"/>
  <c r="CI431" i="2"/>
  <c r="CK431" i="2"/>
  <c r="CD431" i="2"/>
  <c r="CJ431" i="2"/>
  <c r="CL431" i="2"/>
  <c r="CE423" i="2"/>
  <c r="CF423" i="2"/>
  <c r="CG423" i="2"/>
  <c r="CH423" i="2"/>
  <c r="CI423" i="2"/>
  <c r="CJ423" i="2"/>
  <c r="CK423" i="2"/>
  <c r="CD423" i="2"/>
  <c r="CL423" i="2"/>
  <c r="CE415" i="2"/>
  <c r="CF415" i="2"/>
  <c r="CG415" i="2"/>
  <c r="CH415" i="2"/>
  <c r="CI415" i="2"/>
  <c r="CJ415" i="2"/>
  <c r="CK415" i="2"/>
  <c r="CD415" i="2"/>
  <c r="CL415" i="2"/>
  <c r="CE407" i="2"/>
  <c r="CF407" i="2"/>
  <c r="CG407" i="2"/>
  <c r="CH407" i="2"/>
  <c r="CI407" i="2"/>
  <c r="CJ407" i="2"/>
  <c r="CK407" i="2"/>
  <c r="CD407" i="2"/>
  <c r="CL407" i="2"/>
  <c r="CJ386" i="2"/>
  <c r="CK386" i="2"/>
  <c r="CD386" i="2"/>
  <c r="CL386" i="2"/>
  <c r="CE386" i="2"/>
  <c r="CF386" i="2"/>
  <c r="CG386" i="2"/>
  <c r="CH386" i="2"/>
  <c r="CI386" i="2"/>
  <c r="CJ237" i="2"/>
  <c r="CK237" i="2"/>
  <c r="CE237" i="2"/>
  <c r="CD237" i="2"/>
  <c r="CF237" i="2"/>
  <c r="CG237" i="2"/>
  <c r="CH237" i="2"/>
  <c r="CI237" i="2"/>
  <c r="CL237" i="2"/>
  <c r="CE482" i="2"/>
  <c r="CF482" i="2"/>
  <c r="CG482" i="2"/>
  <c r="CD482" i="2"/>
  <c r="CH482" i="2"/>
  <c r="CL482" i="2"/>
  <c r="CI482" i="2"/>
  <c r="CJ482" i="2"/>
  <c r="CK482" i="2"/>
  <c r="CE474" i="2"/>
  <c r="CF474" i="2"/>
  <c r="CD474" i="2"/>
  <c r="CG474" i="2"/>
  <c r="CH474" i="2"/>
  <c r="CI474" i="2"/>
  <c r="CL474" i="2"/>
  <c r="CJ474" i="2"/>
  <c r="CK474" i="2"/>
  <c r="CE466" i="2"/>
  <c r="CF466" i="2"/>
  <c r="CG466" i="2"/>
  <c r="CH466" i="2"/>
  <c r="CD466" i="2"/>
  <c r="CI466" i="2"/>
  <c r="CJ466" i="2"/>
  <c r="CK466" i="2"/>
  <c r="CL466" i="2"/>
  <c r="CE458" i="2"/>
  <c r="CF458" i="2"/>
  <c r="CH458" i="2"/>
  <c r="CK458" i="2"/>
  <c r="CL458" i="2"/>
  <c r="CD458" i="2"/>
  <c r="CG458" i="2"/>
  <c r="CI458" i="2"/>
  <c r="CJ458" i="2"/>
  <c r="CE450" i="2"/>
  <c r="CF450" i="2"/>
  <c r="CH450" i="2"/>
  <c r="CG450" i="2"/>
  <c r="CD450" i="2"/>
  <c r="CI450" i="2"/>
  <c r="CJ450" i="2"/>
  <c r="CK450" i="2"/>
  <c r="CL450" i="2"/>
  <c r="CK442" i="2"/>
  <c r="CD442" i="2"/>
  <c r="CL442" i="2"/>
  <c r="CE442" i="2"/>
  <c r="CF442" i="2"/>
  <c r="CH442" i="2"/>
  <c r="CI442" i="2"/>
  <c r="CJ442" i="2"/>
  <c r="CG442" i="2"/>
  <c r="CJ434" i="2"/>
  <c r="CK434" i="2"/>
  <c r="CD434" i="2"/>
  <c r="CL434" i="2"/>
  <c r="CE434" i="2"/>
  <c r="CF434" i="2"/>
  <c r="CH434" i="2"/>
  <c r="CI434" i="2"/>
  <c r="CG434" i="2"/>
  <c r="CJ426" i="2"/>
  <c r="CK426" i="2"/>
  <c r="CD426" i="2"/>
  <c r="CL426" i="2"/>
  <c r="CE426" i="2"/>
  <c r="CF426" i="2"/>
  <c r="CG426" i="2"/>
  <c r="CH426" i="2"/>
  <c r="CI426" i="2"/>
  <c r="CJ418" i="2"/>
  <c r="CK418" i="2"/>
  <c r="CD418" i="2"/>
  <c r="CL418" i="2"/>
  <c r="CE418" i="2"/>
  <c r="CF418" i="2"/>
  <c r="CG418" i="2"/>
  <c r="CH418" i="2"/>
  <c r="CI418" i="2"/>
  <c r="CJ410" i="2"/>
  <c r="CK410" i="2"/>
  <c r="CD410" i="2"/>
  <c r="CL410" i="2"/>
  <c r="CE410" i="2"/>
  <c r="CF410" i="2"/>
  <c r="CG410" i="2"/>
  <c r="CH410" i="2"/>
  <c r="CI410" i="2"/>
  <c r="CH396" i="2"/>
  <c r="CI396" i="2"/>
  <c r="CJ396" i="2"/>
  <c r="CK396" i="2"/>
  <c r="CD396" i="2"/>
  <c r="CL396" i="2"/>
  <c r="CE396" i="2"/>
  <c r="CF396" i="2"/>
  <c r="CG396" i="2"/>
  <c r="CJ469" i="2"/>
  <c r="CK469" i="2"/>
  <c r="CI469" i="2"/>
  <c r="CD469" i="2"/>
  <c r="CL469" i="2"/>
  <c r="CE469" i="2"/>
  <c r="CF469" i="2"/>
  <c r="CG469" i="2"/>
  <c r="CH469" i="2"/>
  <c r="CJ461" i="2"/>
  <c r="CK461" i="2"/>
  <c r="CI461" i="2"/>
  <c r="CD461" i="2"/>
  <c r="CL461" i="2"/>
  <c r="CE461" i="2"/>
  <c r="CF461" i="2"/>
  <c r="CG461" i="2"/>
  <c r="CH461" i="2"/>
  <c r="CJ453" i="2"/>
  <c r="CK453" i="2"/>
  <c r="CE453" i="2"/>
  <c r="CF453" i="2"/>
  <c r="CG453" i="2"/>
  <c r="CH453" i="2"/>
  <c r="CI453" i="2"/>
  <c r="CL453" i="2"/>
  <c r="CD453" i="2"/>
  <c r="CH445" i="2"/>
  <c r="CI445" i="2"/>
  <c r="CJ445" i="2"/>
  <c r="CK445" i="2"/>
  <c r="CE445" i="2"/>
  <c r="CD445" i="2"/>
  <c r="CF445" i="2"/>
  <c r="CG445" i="2"/>
  <c r="CL445" i="2"/>
  <c r="CH437" i="2"/>
  <c r="CI437" i="2"/>
  <c r="CJ437" i="2"/>
  <c r="CK437" i="2"/>
  <c r="CE437" i="2"/>
  <c r="CL437" i="2"/>
  <c r="CD437" i="2"/>
  <c r="CF437" i="2"/>
  <c r="CG437" i="2"/>
  <c r="CG429" i="2"/>
  <c r="CH429" i="2"/>
  <c r="CI429" i="2"/>
  <c r="CJ429" i="2"/>
  <c r="CK429" i="2"/>
  <c r="CD429" i="2"/>
  <c r="CE429" i="2"/>
  <c r="CF429" i="2"/>
  <c r="CL429" i="2"/>
  <c r="CG421" i="2"/>
  <c r="CH421" i="2"/>
  <c r="CI421" i="2"/>
  <c r="CJ421" i="2"/>
  <c r="CK421" i="2"/>
  <c r="CD421" i="2"/>
  <c r="CL421" i="2"/>
  <c r="CE421" i="2"/>
  <c r="CF421" i="2"/>
  <c r="CG413" i="2"/>
  <c r="CH413" i="2"/>
  <c r="CI413" i="2"/>
  <c r="CJ413" i="2"/>
  <c r="CK413" i="2"/>
  <c r="CD413" i="2"/>
  <c r="CL413" i="2"/>
  <c r="CE413" i="2"/>
  <c r="CF413" i="2"/>
  <c r="CG405" i="2"/>
  <c r="CH405" i="2"/>
  <c r="CI405" i="2"/>
  <c r="CJ405" i="2"/>
  <c r="CK405" i="2"/>
  <c r="CD405" i="2"/>
  <c r="CL405" i="2"/>
  <c r="CE405" i="2"/>
  <c r="CF405" i="2"/>
  <c r="CE399" i="2"/>
  <c r="CF399" i="2"/>
  <c r="CG399" i="2"/>
  <c r="CH399" i="2"/>
  <c r="CI399" i="2"/>
  <c r="CJ399" i="2"/>
  <c r="CK399" i="2"/>
  <c r="CD399" i="2"/>
  <c r="CL399" i="2"/>
  <c r="CE391" i="2"/>
  <c r="CF391" i="2"/>
  <c r="CG391" i="2"/>
  <c r="CH391" i="2"/>
  <c r="CI391" i="2"/>
  <c r="CJ391" i="2"/>
  <c r="CK391" i="2"/>
  <c r="CD391" i="2"/>
  <c r="CL391" i="2"/>
  <c r="CJ378" i="2"/>
  <c r="CK378" i="2"/>
  <c r="CD378" i="2"/>
  <c r="CL378" i="2"/>
  <c r="CE378" i="2"/>
  <c r="CF378" i="2"/>
  <c r="CG378" i="2"/>
  <c r="CH378" i="2"/>
  <c r="CI378" i="2"/>
  <c r="CI365" i="2"/>
  <c r="CK365" i="2"/>
  <c r="CJ365" i="2"/>
  <c r="CL365" i="2"/>
  <c r="CD365" i="2"/>
  <c r="CE365" i="2"/>
  <c r="CF365" i="2"/>
  <c r="CG365" i="2"/>
  <c r="CH365" i="2"/>
  <c r="CI357" i="2"/>
  <c r="CJ357" i="2"/>
  <c r="CK357" i="2"/>
  <c r="CD357" i="2"/>
  <c r="CL357" i="2"/>
  <c r="CE357" i="2"/>
  <c r="CF357" i="2"/>
  <c r="CG357" i="2"/>
  <c r="CH357" i="2"/>
  <c r="CI349" i="2"/>
  <c r="CJ349" i="2"/>
  <c r="CK349" i="2"/>
  <c r="CD349" i="2"/>
  <c r="CL349" i="2"/>
  <c r="CE349" i="2"/>
  <c r="CF349" i="2"/>
  <c r="CG349" i="2"/>
  <c r="CH349" i="2"/>
  <c r="CI341" i="2"/>
  <c r="CJ341" i="2"/>
  <c r="CK341" i="2"/>
  <c r="CD341" i="2"/>
  <c r="CL341" i="2"/>
  <c r="CE341" i="2"/>
  <c r="CF341" i="2"/>
  <c r="CG341" i="2"/>
  <c r="CH341" i="2"/>
  <c r="CI333" i="2"/>
  <c r="CJ333" i="2"/>
  <c r="CK333" i="2"/>
  <c r="CD333" i="2"/>
  <c r="CL333" i="2"/>
  <c r="CE333" i="2"/>
  <c r="CF333" i="2"/>
  <c r="CG333" i="2"/>
  <c r="CH333" i="2"/>
  <c r="CG464" i="2"/>
  <c r="CH464" i="2"/>
  <c r="CI464" i="2"/>
  <c r="CF464" i="2"/>
  <c r="CJ464" i="2"/>
  <c r="CK464" i="2"/>
  <c r="CD464" i="2"/>
  <c r="CL464" i="2"/>
  <c r="CE464" i="2"/>
  <c r="CG456" i="2"/>
  <c r="CH456" i="2"/>
  <c r="CJ456" i="2"/>
  <c r="CD456" i="2"/>
  <c r="CE456" i="2"/>
  <c r="CF456" i="2"/>
  <c r="CI456" i="2"/>
  <c r="CK456" i="2"/>
  <c r="CL456" i="2"/>
  <c r="CG448" i="2"/>
  <c r="CH448" i="2"/>
  <c r="CJ448" i="2"/>
  <c r="CL448" i="2"/>
  <c r="CD448" i="2"/>
  <c r="CE448" i="2"/>
  <c r="CF448" i="2"/>
  <c r="CI448" i="2"/>
  <c r="CK448" i="2"/>
  <c r="CE440" i="2"/>
  <c r="CF440" i="2"/>
  <c r="CG440" i="2"/>
  <c r="CH440" i="2"/>
  <c r="CJ440" i="2"/>
  <c r="CD440" i="2"/>
  <c r="CI440" i="2"/>
  <c r="CK440" i="2"/>
  <c r="CL440" i="2"/>
  <c r="CD432" i="2"/>
  <c r="CL432" i="2"/>
  <c r="CE432" i="2"/>
  <c r="CF432" i="2"/>
  <c r="CG432" i="2"/>
  <c r="CH432" i="2"/>
  <c r="CJ432" i="2"/>
  <c r="CI432" i="2"/>
  <c r="CK432" i="2"/>
  <c r="CD424" i="2"/>
  <c r="CL424" i="2"/>
  <c r="CE424" i="2"/>
  <c r="CF424" i="2"/>
  <c r="CG424" i="2"/>
  <c r="CH424" i="2"/>
  <c r="CI424" i="2"/>
  <c r="CJ424" i="2"/>
  <c r="CK424" i="2"/>
  <c r="CD416" i="2"/>
  <c r="CL416" i="2"/>
  <c r="CE416" i="2"/>
  <c r="CF416" i="2"/>
  <c r="CG416" i="2"/>
  <c r="CH416" i="2"/>
  <c r="CI416" i="2"/>
  <c r="CJ416" i="2"/>
  <c r="CK416" i="2"/>
  <c r="CD408" i="2"/>
  <c r="CL408" i="2"/>
  <c r="CE408" i="2"/>
  <c r="CF408" i="2"/>
  <c r="CG408" i="2"/>
  <c r="CH408" i="2"/>
  <c r="CI408" i="2"/>
  <c r="CJ408" i="2"/>
  <c r="CK408" i="2"/>
  <c r="CI403" i="2"/>
  <c r="CJ403" i="2"/>
  <c r="CK403" i="2"/>
  <c r="CD403" i="2"/>
  <c r="CL403" i="2"/>
  <c r="CE403" i="2"/>
  <c r="CF403" i="2"/>
  <c r="CG403" i="2"/>
  <c r="CH403" i="2"/>
  <c r="CI395" i="2"/>
  <c r="CJ395" i="2"/>
  <c r="CK395" i="2"/>
  <c r="CD395" i="2"/>
  <c r="CL395" i="2"/>
  <c r="CE395" i="2"/>
  <c r="CF395" i="2"/>
  <c r="CG395" i="2"/>
  <c r="CH395" i="2"/>
  <c r="CD483" i="2"/>
  <c r="CL483" i="2"/>
  <c r="CK483" i="2"/>
  <c r="CE483" i="2"/>
  <c r="CF483" i="2"/>
  <c r="CG483" i="2"/>
  <c r="CH483" i="2"/>
  <c r="CI483" i="2"/>
  <c r="CJ483" i="2"/>
  <c r="CD475" i="2"/>
  <c r="CL475" i="2"/>
  <c r="CE475" i="2"/>
  <c r="CF475" i="2"/>
  <c r="CG475" i="2"/>
  <c r="CK475" i="2"/>
  <c r="CH475" i="2"/>
  <c r="CI475" i="2"/>
  <c r="CJ475" i="2"/>
  <c r="CD467" i="2"/>
  <c r="CL467" i="2"/>
  <c r="CE467" i="2"/>
  <c r="CF467" i="2"/>
  <c r="CK467" i="2"/>
  <c r="CG467" i="2"/>
  <c r="CH467" i="2"/>
  <c r="CI467" i="2"/>
  <c r="CJ467" i="2"/>
  <c r="CE459" i="2"/>
  <c r="CG459" i="2"/>
  <c r="CL459" i="2"/>
  <c r="CD459" i="2"/>
  <c r="CK459" i="2"/>
  <c r="CF459" i="2"/>
  <c r="CH459" i="2"/>
  <c r="CI459" i="2"/>
  <c r="CJ459" i="2"/>
  <c r="CD451" i="2"/>
  <c r="CL451" i="2"/>
  <c r="CE451" i="2"/>
  <c r="CG451" i="2"/>
  <c r="CJ451" i="2"/>
  <c r="CK451" i="2"/>
  <c r="CI451" i="2"/>
  <c r="CF451" i="2"/>
  <c r="CH451" i="2"/>
  <c r="CJ443" i="2"/>
  <c r="CK443" i="2"/>
  <c r="CD443" i="2"/>
  <c r="CL443" i="2"/>
  <c r="CE443" i="2"/>
  <c r="CG443" i="2"/>
  <c r="CF443" i="2"/>
  <c r="CH443" i="2"/>
  <c r="CI443" i="2"/>
  <c r="CI435" i="2"/>
  <c r="CJ435" i="2"/>
  <c r="CK435" i="2"/>
  <c r="CD435" i="2"/>
  <c r="CL435" i="2"/>
  <c r="CE435" i="2"/>
  <c r="CG435" i="2"/>
  <c r="CF435" i="2"/>
  <c r="CH435" i="2"/>
  <c r="CI427" i="2"/>
  <c r="CJ427" i="2"/>
  <c r="CK427" i="2"/>
  <c r="CD427" i="2"/>
  <c r="CL427" i="2"/>
  <c r="CE427" i="2"/>
  <c r="CF427" i="2"/>
  <c r="CG427" i="2"/>
  <c r="CH427" i="2"/>
  <c r="CI419" i="2"/>
  <c r="CJ419" i="2"/>
  <c r="CK419" i="2"/>
  <c r="CD419" i="2"/>
  <c r="CL419" i="2"/>
  <c r="CE419" i="2"/>
  <c r="CF419" i="2"/>
  <c r="CG419" i="2"/>
  <c r="CH419" i="2"/>
  <c r="CI411" i="2"/>
  <c r="CJ411" i="2"/>
  <c r="CK411" i="2"/>
  <c r="CD411" i="2"/>
  <c r="CL411" i="2"/>
  <c r="CE411" i="2"/>
  <c r="CF411" i="2"/>
  <c r="CG411" i="2"/>
  <c r="CH411" i="2"/>
  <c r="CD400" i="2"/>
  <c r="CL400" i="2"/>
  <c r="CE400" i="2"/>
  <c r="CF400" i="2"/>
  <c r="CG400" i="2"/>
  <c r="CH400" i="2"/>
  <c r="CI400" i="2"/>
  <c r="CJ400" i="2"/>
  <c r="CK400" i="2"/>
  <c r="CD392" i="2"/>
  <c r="CL392" i="2"/>
  <c r="CE392" i="2"/>
  <c r="CF392" i="2"/>
  <c r="CG392" i="2"/>
  <c r="CH392" i="2"/>
  <c r="CI392" i="2"/>
  <c r="CJ392" i="2"/>
  <c r="CK392" i="2"/>
  <c r="CD384" i="2"/>
  <c r="CL384" i="2"/>
  <c r="CE384" i="2"/>
  <c r="CF384" i="2"/>
  <c r="CG384" i="2"/>
  <c r="CH384" i="2"/>
  <c r="CI384" i="2"/>
  <c r="CJ384" i="2"/>
  <c r="CK384" i="2"/>
  <c r="CD376" i="2"/>
  <c r="CL376" i="2"/>
  <c r="CE376" i="2"/>
  <c r="CF376" i="2"/>
  <c r="CG376" i="2"/>
  <c r="CH376" i="2"/>
  <c r="CI376" i="2"/>
  <c r="CJ376" i="2"/>
  <c r="CK376" i="2"/>
  <c r="CH368" i="2"/>
  <c r="CK368" i="2"/>
  <c r="CL368" i="2"/>
  <c r="CD368" i="2"/>
  <c r="CE368" i="2"/>
  <c r="CF368" i="2"/>
  <c r="CG368" i="2"/>
  <c r="CI368" i="2"/>
  <c r="CJ368" i="2"/>
  <c r="CF360" i="2"/>
  <c r="CH360" i="2"/>
  <c r="CI360" i="2"/>
  <c r="CD360" i="2"/>
  <c r="CL360" i="2"/>
  <c r="CE360" i="2"/>
  <c r="CG360" i="2"/>
  <c r="CJ360" i="2"/>
  <c r="CK360" i="2"/>
  <c r="CF352" i="2"/>
  <c r="CG352" i="2"/>
  <c r="CH352" i="2"/>
  <c r="CI352" i="2"/>
  <c r="CJ352" i="2"/>
  <c r="CK352" i="2"/>
  <c r="CD352" i="2"/>
  <c r="CL352" i="2"/>
  <c r="CE352" i="2"/>
  <c r="CF344" i="2"/>
  <c r="CG344" i="2"/>
  <c r="CH344" i="2"/>
  <c r="CI344" i="2"/>
  <c r="CJ344" i="2"/>
  <c r="CK344" i="2"/>
  <c r="CD344" i="2"/>
  <c r="CL344" i="2"/>
  <c r="CE344" i="2"/>
  <c r="CF336" i="2"/>
  <c r="CG336" i="2"/>
  <c r="CH336" i="2"/>
  <c r="CI336" i="2"/>
  <c r="CJ336" i="2"/>
  <c r="CK336" i="2"/>
  <c r="CD336" i="2"/>
  <c r="CL336" i="2"/>
  <c r="CE336" i="2"/>
  <c r="CH318" i="2"/>
  <c r="CI318" i="2"/>
  <c r="CJ318" i="2"/>
  <c r="CK318" i="2"/>
  <c r="CD318" i="2"/>
  <c r="CL318" i="2"/>
  <c r="CE318" i="2"/>
  <c r="CF318" i="2"/>
  <c r="CG318" i="2"/>
  <c r="CJ294" i="2"/>
  <c r="CK294" i="2"/>
  <c r="CD294" i="2"/>
  <c r="CL294" i="2"/>
  <c r="CE294" i="2"/>
  <c r="CF294" i="2"/>
  <c r="CG294" i="2"/>
  <c r="CH294" i="2"/>
  <c r="CI294" i="2"/>
  <c r="CI379" i="2"/>
  <c r="CJ379" i="2"/>
  <c r="CK379" i="2"/>
  <c r="CD379" i="2"/>
  <c r="CL379" i="2"/>
  <c r="CE379" i="2"/>
  <c r="CF379" i="2"/>
  <c r="CG379" i="2"/>
  <c r="CH379" i="2"/>
  <c r="CI371" i="2"/>
  <c r="CJ371" i="2"/>
  <c r="CK371" i="2"/>
  <c r="CD371" i="2"/>
  <c r="CL371" i="2"/>
  <c r="CE371" i="2"/>
  <c r="CF371" i="2"/>
  <c r="CG371" i="2"/>
  <c r="CH371" i="2"/>
  <c r="CK363" i="2"/>
  <c r="CE363" i="2"/>
  <c r="CF363" i="2"/>
  <c r="CI363" i="2"/>
  <c r="CD363" i="2"/>
  <c r="CG363" i="2"/>
  <c r="CH363" i="2"/>
  <c r="CJ363" i="2"/>
  <c r="CL363" i="2"/>
  <c r="CK355" i="2"/>
  <c r="CD355" i="2"/>
  <c r="CL355" i="2"/>
  <c r="CE355" i="2"/>
  <c r="CF355" i="2"/>
  <c r="CG355" i="2"/>
  <c r="CH355" i="2"/>
  <c r="CI355" i="2"/>
  <c r="CJ355" i="2"/>
  <c r="CK347" i="2"/>
  <c r="CD347" i="2"/>
  <c r="CL347" i="2"/>
  <c r="CE347" i="2"/>
  <c r="CF347" i="2"/>
  <c r="CG347" i="2"/>
  <c r="CH347" i="2"/>
  <c r="CI347" i="2"/>
  <c r="CJ347" i="2"/>
  <c r="CK339" i="2"/>
  <c r="CD339" i="2"/>
  <c r="CL339" i="2"/>
  <c r="CE339" i="2"/>
  <c r="CF339" i="2"/>
  <c r="CG339" i="2"/>
  <c r="CH339" i="2"/>
  <c r="CI339" i="2"/>
  <c r="CJ339" i="2"/>
  <c r="CK331" i="2"/>
  <c r="CD331" i="2"/>
  <c r="CL331" i="2"/>
  <c r="CE331" i="2"/>
  <c r="CF331" i="2"/>
  <c r="CG331" i="2"/>
  <c r="CH331" i="2"/>
  <c r="CI331" i="2"/>
  <c r="CJ331" i="2"/>
  <c r="CF328" i="2"/>
  <c r="CG328" i="2"/>
  <c r="CH328" i="2"/>
  <c r="CI328" i="2"/>
  <c r="CJ328" i="2"/>
  <c r="CK328" i="2"/>
  <c r="CD328" i="2"/>
  <c r="CL328" i="2"/>
  <c r="CE328" i="2"/>
  <c r="CI325" i="2"/>
  <c r="CJ325" i="2"/>
  <c r="CK325" i="2"/>
  <c r="CD325" i="2"/>
  <c r="CL325" i="2"/>
  <c r="CE325" i="2"/>
  <c r="CF325" i="2"/>
  <c r="CG325" i="2"/>
  <c r="CH325" i="2"/>
  <c r="CH302" i="2"/>
  <c r="CI302" i="2"/>
  <c r="CJ302" i="2"/>
  <c r="CK302" i="2"/>
  <c r="CD302" i="2"/>
  <c r="CL302" i="2"/>
  <c r="CE302" i="2"/>
  <c r="CF302" i="2"/>
  <c r="CG302" i="2"/>
  <c r="CH288" i="2"/>
  <c r="CI288" i="2"/>
  <c r="CJ288" i="2"/>
  <c r="CK288" i="2"/>
  <c r="CD288" i="2"/>
  <c r="CL288" i="2"/>
  <c r="CE288" i="2"/>
  <c r="CF288" i="2"/>
  <c r="CG288" i="2"/>
  <c r="CI255" i="2"/>
  <c r="CJ255" i="2"/>
  <c r="CK255" i="2"/>
  <c r="CD255" i="2"/>
  <c r="CL255" i="2"/>
  <c r="CE255" i="2"/>
  <c r="CF255" i="2"/>
  <c r="CG255" i="2"/>
  <c r="CH255" i="2"/>
  <c r="CF398" i="2"/>
  <c r="CG398" i="2"/>
  <c r="CH398" i="2"/>
  <c r="CI398" i="2"/>
  <c r="CJ398" i="2"/>
  <c r="CK398" i="2"/>
  <c r="CD398" i="2"/>
  <c r="CL398" i="2"/>
  <c r="CE398" i="2"/>
  <c r="CF390" i="2"/>
  <c r="CG390" i="2"/>
  <c r="CH390" i="2"/>
  <c r="CI390" i="2"/>
  <c r="CJ390" i="2"/>
  <c r="CK390" i="2"/>
  <c r="CD390" i="2"/>
  <c r="CL390" i="2"/>
  <c r="CE390" i="2"/>
  <c r="CF382" i="2"/>
  <c r="CG382" i="2"/>
  <c r="CH382" i="2"/>
  <c r="CI382" i="2"/>
  <c r="CJ382" i="2"/>
  <c r="CK382" i="2"/>
  <c r="CD382" i="2"/>
  <c r="CL382" i="2"/>
  <c r="CE382" i="2"/>
  <c r="CF374" i="2"/>
  <c r="CG374" i="2"/>
  <c r="CH374" i="2"/>
  <c r="CI374" i="2"/>
  <c r="CJ374" i="2"/>
  <c r="CK374" i="2"/>
  <c r="CD374" i="2"/>
  <c r="CL374" i="2"/>
  <c r="CE374" i="2"/>
  <c r="CJ366" i="2"/>
  <c r="CK366" i="2"/>
  <c r="CL366" i="2"/>
  <c r="CD366" i="2"/>
  <c r="CE366" i="2"/>
  <c r="CF366" i="2"/>
  <c r="CG366" i="2"/>
  <c r="CH366" i="2"/>
  <c r="CI366" i="2"/>
  <c r="CH358" i="2"/>
  <c r="CI358" i="2"/>
  <c r="CJ358" i="2"/>
  <c r="CK358" i="2"/>
  <c r="CE358" i="2"/>
  <c r="CF358" i="2"/>
  <c r="CD358" i="2"/>
  <c r="CG358" i="2"/>
  <c r="CL358" i="2"/>
  <c r="CH350" i="2"/>
  <c r="CI350" i="2"/>
  <c r="CJ350" i="2"/>
  <c r="CK350" i="2"/>
  <c r="CD350" i="2"/>
  <c r="CL350" i="2"/>
  <c r="CE350" i="2"/>
  <c r="CF350" i="2"/>
  <c r="CG350" i="2"/>
  <c r="CH342" i="2"/>
  <c r="CI342" i="2"/>
  <c r="CJ342" i="2"/>
  <c r="CK342" i="2"/>
  <c r="CD342" i="2"/>
  <c r="CL342" i="2"/>
  <c r="CE342" i="2"/>
  <c r="CF342" i="2"/>
  <c r="CG342" i="2"/>
  <c r="CH334" i="2"/>
  <c r="CI334" i="2"/>
  <c r="CJ334" i="2"/>
  <c r="CK334" i="2"/>
  <c r="CD334" i="2"/>
  <c r="CL334" i="2"/>
  <c r="CE334" i="2"/>
  <c r="CF334" i="2"/>
  <c r="CG334" i="2"/>
  <c r="CF320" i="2"/>
  <c r="CG320" i="2"/>
  <c r="CH320" i="2"/>
  <c r="CI320" i="2"/>
  <c r="CJ320" i="2"/>
  <c r="CK320" i="2"/>
  <c r="CD320" i="2"/>
  <c r="CL320" i="2"/>
  <c r="CE320" i="2"/>
  <c r="CI317" i="2"/>
  <c r="CJ317" i="2"/>
  <c r="CK317" i="2"/>
  <c r="CD317" i="2"/>
  <c r="CL317" i="2"/>
  <c r="CE317" i="2"/>
  <c r="CF317" i="2"/>
  <c r="CG317" i="2"/>
  <c r="CH317" i="2"/>
  <c r="CK245" i="2"/>
  <c r="CD245" i="2"/>
  <c r="CL245" i="2"/>
  <c r="CE245" i="2"/>
  <c r="CF245" i="2"/>
  <c r="CG245" i="2"/>
  <c r="CH245" i="2"/>
  <c r="CI245" i="2"/>
  <c r="CJ245" i="2"/>
  <c r="CK385" i="2"/>
  <c r="CD385" i="2"/>
  <c r="CL385" i="2"/>
  <c r="CE385" i="2"/>
  <c r="CF385" i="2"/>
  <c r="CG385" i="2"/>
  <c r="CH385" i="2"/>
  <c r="CI385" i="2"/>
  <c r="CJ385" i="2"/>
  <c r="CK377" i="2"/>
  <c r="CD377" i="2"/>
  <c r="CL377" i="2"/>
  <c r="CE377" i="2"/>
  <c r="CF377" i="2"/>
  <c r="CG377" i="2"/>
  <c r="CH377" i="2"/>
  <c r="CI377" i="2"/>
  <c r="CJ377" i="2"/>
  <c r="CG369" i="2"/>
  <c r="CK369" i="2"/>
  <c r="CL369" i="2"/>
  <c r="CD369" i="2"/>
  <c r="CE369" i="2"/>
  <c r="CF369" i="2"/>
  <c r="CH369" i="2"/>
  <c r="CI369" i="2"/>
  <c r="CJ369" i="2"/>
  <c r="CE361" i="2"/>
  <c r="CG361" i="2"/>
  <c r="CH361" i="2"/>
  <c r="CK361" i="2"/>
  <c r="CD361" i="2"/>
  <c r="CF361" i="2"/>
  <c r="CI361" i="2"/>
  <c r="CJ361" i="2"/>
  <c r="CL361" i="2"/>
  <c r="CE353" i="2"/>
  <c r="CF353" i="2"/>
  <c r="CG353" i="2"/>
  <c r="CH353" i="2"/>
  <c r="CI353" i="2"/>
  <c r="CJ353" i="2"/>
  <c r="CK353" i="2"/>
  <c r="CL353" i="2"/>
  <c r="CD353" i="2"/>
  <c r="CE345" i="2"/>
  <c r="CF345" i="2"/>
  <c r="CG345" i="2"/>
  <c r="CH345" i="2"/>
  <c r="CI345" i="2"/>
  <c r="CJ345" i="2"/>
  <c r="CK345" i="2"/>
  <c r="CD345" i="2"/>
  <c r="CL345" i="2"/>
  <c r="CE337" i="2"/>
  <c r="CF337" i="2"/>
  <c r="CG337" i="2"/>
  <c r="CH337" i="2"/>
  <c r="CI337" i="2"/>
  <c r="CJ337" i="2"/>
  <c r="CK337" i="2"/>
  <c r="CD337" i="2"/>
  <c r="CL337" i="2"/>
  <c r="CJ286" i="2"/>
  <c r="CK286" i="2"/>
  <c r="CD286" i="2"/>
  <c r="CL286" i="2"/>
  <c r="CE286" i="2"/>
  <c r="CF286" i="2"/>
  <c r="CG286" i="2"/>
  <c r="CH286" i="2"/>
  <c r="CI286" i="2"/>
  <c r="CD268" i="2"/>
  <c r="CL268" i="2"/>
  <c r="CE268" i="2"/>
  <c r="CF268" i="2"/>
  <c r="CG268" i="2"/>
  <c r="CH268" i="2"/>
  <c r="CI268" i="2"/>
  <c r="CJ268" i="2"/>
  <c r="CK268" i="2"/>
  <c r="CJ364" i="2"/>
  <c r="CD364" i="2"/>
  <c r="CL364" i="2"/>
  <c r="CH364" i="2"/>
  <c r="CG364" i="2"/>
  <c r="CI364" i="2"/>
  <c r="CK364" i="2"/>
  <c r="CE364" i="2"/>
  <c r="CF364" i="2"/>
  <c r="CJ356" i="2"/>
  <c r="CK356" i="2"/>
  <c r="CD356" i="2"/>
  <c r="CL356" i="2"/>
  <c r="CE356" i="2"/>
  <c r="CF356" i="2"/>
  <c r="CG356" i="2"/>
  <c r="CH356" i="2"/>
  <c r="CI356" i="2"/>
  <c r="CJ348" i="2"/>
  <c r="CK348" i="2"/>
  <c r="CD348" i="2"/>
  <c r="CL348" i="2"/>
  <c r="CE348" i="2"/>
  <c r="CF348" i="2"/>
  <c r="CG348" i="2"/>
  <c r="CH348" i="2"/>
  <c r="CI348" i="2"/>
  <c r="CJ340" i="2"/>
  <c r="CK340" i="2"/>
  <c r="CD340" i="2"/>
  <c r="CL340" i="2"/>
  <c r="CE340" i="2"/>
  <c r="CF340" i="2"/>
  <c r="CG340" i="2"/>
  <c r="CH340" i="2"/>
  <c r="CI340" i="2"/>
  <c r="CJ332" i="2"/>
  <c r="CK332" i="2"/>
  <c r="CD332" i="2"/>
  <c r="CL332" i="2"/>
  <c r="CE332" i="2"/>
  <c r="CF332" i="2"/>
  <c r="CG332" i="2"/>
  <c r="CH332" i="2"/>
  <c r="CI332" i="2"/>
  <c r="CG327" i="2"/>
  <c r="CH327" i="2"/>
  <c r="CI327" i="2"/>
  <c r="CJ327" i="2"/>
  <c r="CK327" i="2"/>
  <c r="CD327" i="2"/>
  <c r="CL327" i="2"/>
  <c r="CE327" i="2"/>
  <c r="CF327" i="2"/>
  <c r="CJ324" i="2"/>
  <c r="CK324" i="2"/>
  <c r="CD324" i="2"/>
  <c r="CL324" i="2"/>
  <c r="CE324" i="2"/>
  <c r="CF324" i="2"/>
  <c r="CG324" i="2"/>
  <c r="CH324" i="2"/>
  <c r="CI324" i="2"/>
  <c r="CH296" i="2"/>
  <c r="CK296" i="2"/>
  <c r="CD296" i="2"/>
  <c r="CL296" i="2"/>
  <c r="CE296" i="2"/>
  <c r="CF296" i="2"/>
  <c r="CG296" i="2"/>
  <c r="CI296" i="2"/>
  <c r="CJ296" i="2"/>
  <c r="CE383" i="2"/>
  <c r="CF383" i="2"/>
  <c r="CG383" i="2"/>
  <c r="CH383" i="2"/>
  <c r="CI383" i="2"/>
  <c r="CJ383" i="2"/>
  <c r="CK383" i="2"/>
  <c r="CD383" i="2"/>
  <c r="CL383" i="2"/>
  <c r="CE375" i="2"/>
  <c r="CF375" i="2"/>
  <c r="CG375" i="2"/>
  <c r="CH375" i="2"/>
  <c r="CI375" i="2"/>
  <c r="CJ375" i="2"/>
  <c r="CK375" i="2"/>
  <c r="CL375" i="2"/>
  <c r="CD375" i="2"/>
  <c r="CI367" i="2"/>
  <c r="CK367" i="2"/>
  <c r="CL367" i="2"/>
  <c r="CD367" i="2"/>
  <c r="CE367" i="2"/>
  <c r="CF367" i="2"/>
  <c r="CG367" i="2"/>
  <c r="CH367" i="2"/>
  <c r="CJ367" i="2"/>
  <c r="CG359" i="2"/>
  <c r="CI359" i="2"/>
  <c r="CJ359" i="2"/>
  <c r="CD359" i="2"/>
  <c r="CE359" i="2"/>
  <c r="CF359" i="2"/>
  <c r="CH359" i="2"/>
  <c r="CK359" i="2"/>
  <c r="CL359" i="2"/>
  <c r="CG351" i="2"/>
  <c r="CH351" i="2"/>
  <c r="CI351" i="2"/>
  <c r="CJ351" i="2"/>
  <c r="CK351" i="2"/>
  <c r="CD351" i="2"/>
  <c r="CL351" i="2"/>
  <c r="CE351" i="2"/>
  <c r="CF351" i="2"/>
  <c r="CG343" i="2"/>
  <c r="CH343" i="2"/>
  <c r="CI343" i="2"/>
  <c r="CJ343" i="2"/>
  <c r="CK343" i="2"/>
  <c r="CD343" i="2"/>
  <c r="CL343" i="2"/>
  <c r="CE343" i="2"/>
  <c r="CF343" i="2"/>
  <c r="CG335" i="2"/>
  <c r="CH335" i="2"/>
  <c r="CI335" i="2"/>
  <c r="CJ335" i="2"/>
  <c r="CK335" i="2"/>
  <c r="CD335" i="2"/>
  <c r="CL335" i="2"/>
  <c r="CE335" i="2"/>
  <c r="CF335" i="2"/>
  <c r="CG319" i="2"/>
  <c r="CH319" i="2"/>
  <c r="CI319" i="2"/>
  <c r="CJ319" i="2"/>
  <c r="CK319" i="2"/>
  <c r="CD319" i="2"/>
  <c r="CL319" i="2"/>
  <c r="CE319" i="2"/>
  <c r="CF319" i="2"/>
  <c r="CJ316" i="2"/>
  <c r="CK316" i="2"/>
  <c r="CD316" i="2"/>
  <c r="CL316" i="2"/>
  <c r="CE316" i="2"/>
  <c r="CF316" i="2"/>
  <c r="CG316" i="2"/>
  <c r="CH316" i="2"/>
  <c r="CI316" i="2"/>
  <c r="CJ308" i="2"/>
  <c r="CK308" i="2"/>
  <c r="CD308" i="2"/>
  <c r="CL308" i="2"/>
  <c r="CE308" i="2"/>
  <c r="CF308" i="2"/>
  <c r="CG308" i="2"/>
  <c r="CH308" i="2"/>
  <c r="CI308" i="2"/>
  <c r="CF304" i="2"/>
  <c r="CG304" i="2"/>
  <c r="CH304" i="2"/>
  <c r="CI304" i="2"/>
  <c r="CJ304" i="2"/>
  <c r="CK304" i="2"/>
  <c r="CD304" i="2"/>
  <c r="CL304" i="2"/>
  <c r="CE304" i="2"/>
  <c r="CD292" i="2"/>
  <c r="CL292" i="2"/>
  <c r="CE292" i="2"/>
  <c r="CF292" i="2"/>
  <c r="CG292" i="2"/>
  <c r="CH292" i="2"/>
  <c r="CI292" i="2"/>
  <c r="CJ292" i="2"/>
  <c r="CK292" i="2"/>
  <c r="CJ278" i="2"/>
  <c r="CK278" i="2"/>
  <c r="CD278" i="2"/>
  <c r="CL278" i="2"/>
  <c r="CE278" i="2"/>
  <c r="CF278" i="2"/>
  <c r="CG278" i="2"/>
  <c r="CH278" i="2"/>
  <c r="CI278" i="2"/>
  <c r="CJ370" i="2"/>
  <c r="CK370" i="2"/>
  <c r="CD370" i="2"/>
  <c r="CL370" i="2"/>
  <c r="CE370" i="2"/>
  <c r="CF370" i="2"/>
  <c r="CG370" i="2"/>
  <c r="CH370" i="2"/>
  <c r="CI370" i="2"/>
  <c r="CD362" i="2"/>
  <c r="CL362" i="2"/>
  <c r="CF362" i="2"/>
  <c r="CG362" i="2"/>
  <c r="CJ362" i="2"/>
  <c r="CK362" i="2"/>
  <c r="CE362" i="2"/>
  <c r="CH362" i="2"/>
  <c r="CI362" i="2"/>
  <c r="CD354" i="2"/>
  <c r="CL354" i="2"/>
  <c r="CE354" i="2"/>
  <c r="CF354" i="2"/>
  <c r="CG354" i="2"/>
  <c r="CH354" i="2"/>
  <c r="CI354" i="2"/>
  <c r="CJ354" i="2"/>
  <c r="CK354" i="2"/>
  <c r="CD346" i="2"/>
  <c r="CL346" i="2"/>
  <c r="CE346" i="2"/>
  <c r="CF346" i="2"/>
  <c r="CG346" i="2"/>
  <c r="CH346" i="2"/>
  <c r="CI346" i="2"/>
  <c r="CJ346" i="2"/>
  <c r="CK346" i="2"/>
  <c r="CD338" i="2"/>
  <c r="CL338" i="2"/>
  <c r="CE338" i="2"/>
  <c r="CF338" i="2"/>
  <c r="CG338" i="2"/>
  <c r="CH338" i="2"/>
  <c r="CI338" i="2"/>
  <c r="CJ338" i="2"/>
  <c r="CK338" i="2"/>
  <c r="CK323" i="2"/>
  <c r="CD323" i="2"/>
  <c r="CL323" i="2"/>
  <c r="CE323" i="2"/>
  <c r="CF323" i="2"/>
  <c r="CG323" i="2"/>
  <c r="CH323" i="2"/>
  <c r="CI323" i="2"/>
  <c r="CJ323" i="2"/>
  <c r="CK315" i="2"/>
  <c r="CD315" i="2"/>
  <c r="CL315" i="2"/>
  <c r="CE315" i="2"/>
  <c r="CF315" i="2"/>
  <c r="CG315" i="2"/>
  <c r="CH315" i="2"/>
  <c r="CI315" i="2"/>
  <c r="CJ315" i="2"/>
  <c r="CF312" i="2"/>
  <c r="CG312" i="2"/>
  <c r="CH312" i="2"/>
  <c r="CI312" i="2"/>
  <c r="CJ312" i="2"/>
  <c r="CK312" i="2"/>
  <c r="CD312" i="2"/>
  <c r="CL312" i="2"/>
  <c r="CE312" i="2"/>
  <c r="CH310" i="2"/>
  <c r="CI310" i="2"/>
  <c r="CJ310" i="2"/>
  <c r="CK310" i="2"/>
  <c r="CD310" i="2"/>
  <c r="CL310" i="2"/>
  <c r="CE310" i="2"/>
  <c r="CF310" i="2"/>
  <c r="CG310" i="2"/>
  <c r="CJ300" i="2"/>
  <c r="CK300" i="2"/>
  <c r="CD300" i="2"/>
  <c r="CL300" i="2"/>
  <c r="CE300" i="2"/>
  <c r="CF300" i="2"/>
  <c r="CG300" i="2"/>
  <c r="CH300" i="2"/>
  <c r="CI300" i="2"/>
  <c r="CJ270" i="2"/>
  <c r="CK270" i="2"/>
  <c r="CD270" i="2"/>
  <c r="CL270" i="2"/>
  <c r="CE270" i="2"/>
  <c r="CF270" i="2"/>
  <c r="CG270" i="2"/>
  <c r="CH270" i="2"/>
  <c r="CI270" i="2"/>
  <c r="CE329" i="2"/>
  <c r="CF329" i="2"/>
  <c r="CG329" i="2"/>
  <c r="CH329" i="2"/>
  <c r="CI329" i="2"/>
  <c r="CJ329" i="2"/>
  <c r="CK329" i="2"/>
  <c r="CD329" i="2"/>
  <c r="CL329" i="2"/>
  <c r="CE321" i="2"/>
  <c r="CF321" i="2"/>
  <c r="CG321" i="2"/>
  <c r="CH321" i="2"/>
  <c r="CI321" i="2"/>
  <c r="CJ321" i="2"/>
  <c r="CK321" i="2"/>
  <c r="CD321" i="2"/>
  <c r="CL321" i="2"/>
  <c r="CE313" i="2"/>
  <c r="CF313" i="2"/>
  <c r="CG313" i="2"/>
  <c r="CH313" i="2"/>
  <c r="CI313" i="2"/>
  <c r="CJ313" i="2"/>
  <c r="CK313" i="2"/>
  <c r="CD313" i="2"/>
  <c r="CL313" i="2"/>
  <c r="CE305" i="2"/>
  <c r="CF305" i="2"/>
  <c r="CG305" i="2"/>
  <c r="CH305" i="2"/>
  <c r="CI305" i="2"/>
  <c r="CJ305" i="2"/>
  <c r="CK305" i="2"/>
  <c r="CD305" i="2"/>
  <c r="CL305" i="2"/>
  <c r="CG297" i="2"/>
  <c r="CJ297" i="2"/>
  <c r="CK297" i="2"/>
  <c r="CD297" i="2"/>
  <c r="CE297" i="2"/>
  <c r="CL297" i="2"/>
  <c r="CF297" i="2"/>
  <c r="CH297" i="2"/>
  <c r="CI297" i="2"/>
  <c r="CG289" i="2"/>
  <c r="CH289" i="2"/>
  <c r="CI289" i="2"/>
  <c r="CJ289" i="2"/>
  <c r="CK289" i="2"/>
  <c r="CD289" i="2"/>
  <c r="CL289" i="2"/>
  <c r="CE289" i="2"/>
  <c r="CF289" i="2"/>
  <c r="CG281" i="2"/>
  <c r="CH281" i="2"/>
  <c r="CI281" i="2"/>
  <c r="CJ281" i="2"/>
  <c r="CK281" i="2"/>
  <c r="CD281" i="2"/>
  <c r="CL281" i="2"/>
  <c r="CE281" i="2"/>
  <c r="CF281" i="2"/>
  <c r="CG273" i="2"/>
  <c r="CH273" i="2"/>
  <c r="CI273" i="2"/>
  <c r="CJ273" i="2"/>
  <c r="CK273" i="2"/>
  <c r="CD273" i="2"/>
  <c r="CL273" i="2"/>
  <c r="CE273" i="2"/>
  <c r="CF273" i="2"/>
  <c r="CH264" i="2"/>
  <c r="CI264" i="2"/>
  <c r="CJ264" i="2"/>
  <c r="CK264" i="2"/>
  <c r="CD264" i="2"/>
  <c r="CL264" i="2"/>
  <c r="CE264" i="2"/>
  <c r="CF264" i="2"/>
  <c r="CG264" i="2"/>
  <c r="CK261" i="2"/>
  <c r="CD261" i="2"/>
  <c r="CL261" i="2"/>
  <c r="CE261" i="2"/>
  <c r="CF261" i="2"/>
  <c r="CG261" i="2"/>
  <c r="CH261" i="2"/>
  <c r="CI261" i="2"/>
  <c r="CJ261" i="2"/>
  <c r="CJ229" i="2"/>
  <c r="CK229" i="2"/>
  <c r="CE229" i="2"/>
  <c r="CL229" i="2"/>
  <c r="CD229" i="2"/>
  <c r="CF229" i="2"/>
  <c r="CG229" i="2"/>
  <c r="CH229" i="2"/>
  <c r="CI229" i="2"/>
  <c r="CD284" i="2"/>
  <c r="CL284" i="2"/>
  <c r="CE284" i="2"/>
  <c r="CF284" i="2"/>
  <c r="CG284" i="2"/>
  <c r="CH284" i="2"/>
  <c r="CI284" i="2"/>
  <c r="CJ284" i="2"/>
  <c r="CK284" i="2"/>
  <c r="CD276" i="2"/>
  <c r="CL276" i="2"/>
  <c r="CE276" i="2"/>
  <c r="CF276" i="2"/>
  <c r="CG276" i="2"/>
  <c r="CH276" i="2"/>
  <c r="CI276" i="2"/>
  <c r="CJ276" i="2"/>
  <c r="CK276" i="2"/>
  <c r="CD260" i="2"/>
  <c r="CL260" i="2"/>
  <c r="CE260" i="2"/>
  <c r="CF260" i="2"/>
  <c r="CG260" i="2"/>
  <c r="CH260" i="2"/>
  <c r="CI260" i="2"/>
  <c r="CJ260" i="2"/>
  <c r="CK260" i="2"/>
  <c r="CI247" i="2"/>
  <c r="CJ247" i="2"/>
  <c r="CK247" i="2"/>
  <c r="CD247" i="2"/>
  <c r="CL247" i="2"/>
  <c r="CE247" i="2"/>
  <c r="CF247" i="2"/>
  <c r="CG247" i="2"/>
  <c r="CH247" i="2"/>
  <c r="CG221" i="2"/>
  <c r="CH221" i="2"/>
  <c r="CI221" i="2"/>
  <c r="CJ221" i="2"/>
  <c r="CK221" i="2"/>
  <c r="CD221" i="2"/>
  <c r="CL221" i="2"/>
  <c r="CE221" i="2"/>
  <c r="CF221" i="2"/>
  <c r="CH196" i="2"/>
  <c r="CI196" i="2"/>
  <c r="CJ196" i="2"/>
  <c r="CK196" i="2"/>
  <c r="CD196" i="2"/>
  <c r="CL196" i="2"/>
  <c r="CE196" i="2"/>
  <c r="CF196" i="2"/>
  <c r="CG196" i="2"/>
  <c r="CG303" i="2"/>
  <c r="CH303" i="2"/>
  <c r="CI303" i="2"/>
  <c r="CJ303" i="2"/>
  <c r="CK303" i="2"/>
  <c r="CD303" i="2"/>
  <c r="CL303" i="2"/>
  <c r="CE303" i="2"/>
  <c r="CF303" i="2"/>
  <c r="CI295" i="2"/>
  <c r="CD295" i="2"/>
  <c r="CL295" i="2"/>
  <c r="CE295" i="2"/>
  <c r="CF295" i="2"/>
  <c r="CG295" i="2"/>
  <c r="CJ295" i="2"/>
  <c r="CK295" i="2"/>
  <c r="CH295" i="2"/>
  <c r="CI287" i="2"/>
  <c r="CJ287" i="2"/>
  <c r="CK287" i="2"/>
  <c r="CD287" i="2"/>
  <c r="CL287" i="2"/>
  <c r="CE287" i="2"/>
  <c r="CF287" i="2"/>
  <c r="CG287" i="2"/>
  <c r="CH287" i="2"/>
  <c r="CI279" i="2"/>
  <c r="CJ279" i="2"/>
  <c r="CK279" i="2"/>
  <c r="CD279" i="2"/>
  <c r="CL279" i="2"/>
  <c r="CE279" i="2"/>
  <c r="CF279" i="2"/>
  <c r="CG279" i="2"/>
  <c r="CH279" i="2"/>
  <c r="CI271" i="2"/>
  <c r="CJ271" i="2"/>
  <c r="CK271" i="2"/>
  <c r="CD271" i="2"/>
  <c r="CL271" i="2"/>
  <c r="CE271" i="2"/>
  <c r="CF271" i="2"/>
  <c r="CG271" i="2"/>
  <c r="CH271" i="2"/>
  <c r="CH248" i="2"/>
  <c r="CI248" i="2"/>
  <c r="CJ248" i="2"/>
  <c r="CK248" i="2"/>
  <c r="CD248" i="2"/>
  <c r="CL248" i="2"/>
  <c r="CE248" i="2"/>
  <c r="CF248" i="2"/>
  <c r="CG248" i="2"/>
  <c r="CG213" i="2"/>
  <c r="CH213" i="2"/>
  <c r="CI213" i="2"/>
  <c r="CJ213" i="2"/>
  <c r="CK213" i="2"/>
  <c r="CD213" i="2"/>
  <c r="CL213" i="2"/>
  <c r="CE213" i="2"/>
  <c r="CF213" i="2"/>
  <c r="CE207" i="2"/>
  <c r="CF207" i="2"/>
  <c r="CG207" i="2"/>
  <c r="CH207" i="2"/>
  <c r="CI207" i="2"/>
  <c r="CJ207" i="2"/>
  <c r="CK207" i="2"/>
  <c r="CD207" i="2"/>
  <c r="CL207" i="2"/>
  <c r="CD330" i="2"/>
  <c r="CL330" i="2"/>
  <c r="CE330" i="2"/>
  <c r="CF330" i="2"/>
  <c r="CG330" i="2"/>
  <c r="CH330" i="2"/>
  <c r="CI330" i="2"/>
  <c r="CJ330" i="2"/>
  <c r="CK330" i="2"/>
  <c r="CD322" i="2"/>
  <c r="CL322" i="2"/>
  <c r="CE322" i="2"/>
  <c r="CF322" i="2"/>
  <c r="CG322" i="2"/>
  <c r="CH322" i="2"/>
  <c r="CI322" i="2"/>
  <c r="CJ322" i="2"/>
  <c r="CK322" i="2"/>
  <c r="CD314" i="2"/>
  <c r="CL314" i="2"/>
  <c r="CE314" i="2"/>
  <c r="CF314" i="2"/>
  <c r="CG314" i="2"/>
  <c r="CH314" i="2"/>
  <c r="CI314" i="2"/>
  <c r="CJ314" i="2"/>
  <c r="CK314" i="2"/>
  <c r="CD306" i="2"/>
  <c r="CL306" i="2"/>
  <c r="CE306" i="2"/>
  <c r="CF306" i="2"/>
  <c r="CG306" i="2"/>
  <c r="CH306" i="2"/>
  <c r="CI306" i="2"/>
  <c r="CJ306" i="2"/>
  <c r="CK306" i="2"/>
  <c r="CF298" i="2"/>
  <c r="CI298" i="2"/>
  <c r="CJ298" i="2"/>
  <c r="CD298" i="2"/>
  <c r="CL298" i="2"/>
  <c r="CE298" i="2"/>
  <c r="CG298" i="2"/>
  <c r="CH298" i="2"/>
  <c r="CK298" i="2"/>
  <c r="CF290" i="2"/>
  <c r="CG290" i="2"/>
  <c r="CH290" i="2"/>
  <c r="CI290" i="2"/>
  <c r="CJ290" i="2"/>
  <c r="CK290" i="2"/>
  <c r="CD290" i="2"/>
  <c r="CL290" i="2"/>
  <c r="CE290" i="2"/>
  <c r="CF282" i="2"/>
  <c r="CG282" i="2"/>
  <c r="CH282" i="2"/>
  <c r="CI282" i="2"/>
  <c r="CJ282" i="2"/>
  <c r="CK282" i="2"/>
  <c r="CD282" i="2"/>
  <c r="CL282" i="2"/>
  <c r="CE282" i="2"/>
  <c r="CF274" i="2"/>
  <c r="CG274" i="2"/>
  <c r="CH274" i="2"/>
  <c r="CI274" i="2"/>
  <c r="CJ274" i="2"/>
  <c r="CK274" i="2"/>
  <c r="CD274" i="2"/>
  <c r="CL274" i="2"/>
  <c r="CE274" i="2"/>
  <c r="CI263" i="2"/>
  <c r="CJ263" i="2"/>
  <c r="CK263" i="2"/>
  <c r="CD263" i="2"/>
  <c r="CL263" i="2"/>
  <c r="CE263" i="2"/>
  <c r="CF263" i="2"/>
  <c r="CG263" i="2"/>
  <c r="CH263" i="2"/>
  <c r="CI309" i="2"/>
  <c r="CJ309" i="2"/>
  <c r="CK309" i="2"/>
  <c r="CD309" i="2"/>
  <c r="CL309" i="2"/>
  <c r="CE309" i="2"/>
  <c r="CF309" i="2"/>
  <c r="CG309" i="2"/>
  <c r="CH309" i="2"/>
  <c r="CI301" i="2"/>
  <c r="CJ301" i="2"/>
  <c r="CK301" i="2"/>
  <c r="CD301" i="2"/>
  <c r="CL301" i="2"/>
  <c r="CE301" i="2"/>
  <c r="CF301" i="2"/>
  <c r="CG301" i="2"/>
  <c r="CH301" i="2"/>
  <c r="CK293" i="2"/>
  <c r="CD293" i="2"/>
  <c r="CL293" i="2"/>
  <c r="CE293" i="2"/>
  <c r="CF293" i="2"/>
  <c r="CG293" i="2"/>
  <c r="CH293" i="2"/>
  <c r="CI293" i="2"/>
  <c r="CJ293" i="2"/>
  <c r="CK285" i="2"/>
  <c r="CD285" i="2"/>
  <c r="CL285" i="2"/>
  <c r="CE285" i="2"/>
  <c r="CF285" i="2"/>
  <c r="CG285" i="2"/>
  <c r="CH285" i="2"/>
  <c r="CI285" i="2"/>
  <c r="CJ285" i="2"/>
  <c r="CK277" i="2"/>
  <c r="CD277" i="2"/>
  <c r="CL277" i="2"/>
  <c r="CE277" i="2"/>
  <c r="CF277" i="2"/>
  <c r="CG277" i="2"/>
  <c r="CH277" i="2"/>
  <c r="CI277" i="2"/>
  <c r="CJ277" i="2"/>
  <c r="CK269" i="2"/>
  <c r="CD269" i="2"/>
  <c r="CL269" i="2"/>
  <c r="CE269" i="2"/>
  <c r="CF269" i="2"/>
  <c r="CG269" i="2"/>
  <c r="CH269" i="2"/>
  <c r="CI269" i="2"/>
  <c r="CJ269" i="2"/>
  <c r="CF266" i="2"/>
  <c r="CG266" i="2"/>
  <c r="CH266" i="2"/>
  <c r="CI266" i="2"/>
  <c r="CJ266" i="2"/>
  <c r="CK266" i="2"/>
  <c r="CD266" i="2"/>
  <c r="CL266" i="2"/>
  <c r="CE266" i="2"/>
  <c r="CF258" i="2"/>
  <c r="CG258" i="2"/>
  <c r="CH258" i="2"/>
  <c r="CI258" i="2"/>
  <c r="CJ258" i="2"/>
  <c r="CK258" i="2"/>
  <c r="CD258" i="2"/>
  <c r="CL258" i="2"/>
  <c r="CE258" i="2"/>
  <c r="CG205" i="2"/>
  <c r="CH205" i="2"/>
  <c r="CI205" i="2"/>
  <c r="CJ205" i="2"/>
  <c r="CK205" i="2"/>
  <c r="CD205" i="2"/>
  <c r="CL205" i="2"/>
  <c r="CE205" i="2"/>
  <c r="CF205" i="2"/>
  <c r="CH280" i="2"/>
  <c r="CI280" i="2"/>
  <c r="CJ280" i="2"/>
  <c r="CK280" i="2"/>
  <c r="CD280" i="2"/>
  <c r="CL280" i="2"/>
  <c r="CE280" i="2"/>
  <c r="CF280" i="2"/>
  <c r="CG280" i="2"/>
  <c r="CH272" i="2"/>
  <c r="CI272" i="2"/>
  <c r="CJ272" i="2"/>
  <c r="CK272" i="2"/>
  <c r="CD272" i="2"/>
  <c r="CL272" i="2"/>
  <c r="CE272" i="2"/>
  <c r="CF272" i="2"/>
  <c r="CG272" i="2"/>
  <c r="CJ262" i="2"/>
  <c r="CK262" i="2"/>
  <c r="CD262" i="2"/>
  <c r="CL262" i="2"/>
  <c r="CE262" i="2"/>
  <c r="CF262" i="2"/>
  <c r="CG262" i="2"/>
  <c r="CH262" i="2"/>
  <c r="CI262" i="2"/>
  <c r="CK193" i="2"/>
  <c r="CD193" i="2"/>
  <c r="CL193" i="2"/>
  <c r="CE193" i="2"/>
  <c r="CF193" i="2"/>
  <c r="CG193" i="2"/>
  <c r="CH193" i="2"/>
  <c r="CI193" i="2"/>
  <c r="CJ193" i="2"/>
  <c r="CK307" i="2"/>
  <c r="CD307" i="2"/>
  <c r="CL307" i="2"/>
  <c r="CE307" i="2"/>
  <c r="CF307" i="2"/>
  <c r="CG307" i="2"/>
  <c r="CH307" i="2"/>
  <c r="CI307" i="2"/>
  <c r="CJ307" i="2"/>
  <c r="CE299" i="2"/>
  <c r="CH299" i="2"/>
  <c r="CI299" i="2"/>
  <c r="CK299" i="2"/>
  <c r="CJ299" i="2"/>
  <c r="CL299" i="2"/>
  <c r="CD299" i="2"/>
  <c r="CF299" i="2"/>
  <c r="CG299" i="2"/>
  <c r="CE291" i="2"/>
  <c r="CF291" i="2"/>
  <c r="CG291" i="2"/>
  <c r="CH291" i="2"/>
  <c r="CI291" i="2"/>
  <c r="CJ291" i="2"/>
  <c r="CK291" i="2"/>
  <c r="CD291" i="2"/>
  <c r="CL291" i="2"/>
  <c r="CE283" i="2"/>
  <c r="CF283" i="2"/>
  <c r="CG283" i="2"/>
  <c r="CH283" i="2"/>
  <c r="CI283" i="2"/>
  <c r="CJ283" i="2"/>
  <c r="CK283" i="2"/>
  <c r="CD283" i="2"/>
  <c r="CL283" i="2"/>
  <c r="CE275" i="2"/>
  <c r="CF275" i="2"/>
  <c r="CG275" i="2"/>
  <c r="CH275" i="2"/>
  <c r="CI275" i="2"/>
  <c r="CJ275" i="2"/>
  <c r="CK275" i="2"/>
  <c r="CD275" i="2"/>
  <c r="CL275" i="2"/>
  <c r="CH256" i="2"/>
  <c r="CI256" i="2"/>
  <c r="CJ256" i="2"/>
  <c r="CK256" i="2"/>
  <c r="CD256" i="2"/>
  <c r="CL256" i="2"/>
  <c r="CE256" i="2"/>
  <c r="CF256" i="2"/>
  <c r="CG256" i="2"/>
  <c r="CK253" i="2"/>
  <c r="CD253" i="2"/>
  <c r="CL253" i="2"/>
  <c r="CE253" i="2"/>
  <c r="CF253" i="2"/>
  <c r="CG253" i="2"/>
  <c r="CH253" i="2"/>
  <c r="CI253" i="2"/>
  <c r="CJ253" i="2"/>
  <c r="CG240" i="2"/>
  <c r="CL240" i="2"/>
  <c r="CD240" i="2"/>
  <c r="CE240" i="2"/>
  <c r="CF240" i="2"/>
  <c r="CH240" i="2"/>
  <c r="CI240" i="2"/>
  <c r="CJ240" i="2"/>
  <c r="CK240" i="2"/>
  <c r="CG232" i="2"/>
  <c r="CH232" i="2"/>
  <c r="CJ232" i="2"/>
  <c r="CK232" i="2"/>
  <c r="CL232" i="2"/>
  <c r="CD232" i="2"/>
  <c r="CE232" i="2"/>
  <c r="CF232" i="2"/>
  <c r="CI232" i="2"/>
  <c r="CD224" i="2"/>
  <c r="CE224" i="2"/>
  <c r="CF224" i="2"/>
  <c r="CG224" i="2"/>
  <c r="CH224" i="2"/>
  <c r="CJ224" i="2"/>
  <c r="CL224" i="2"/>
  <c r="CI224" i="2"/>
  <c r="CK224" i="2"/>
  <c r="CD216" i="2"/>
  <c r="CL216" i="2"/>
  <c r="CE216" i="2"/>
  <c r="CF216" i="2"/>
  <c r="CG216" i="2"/>
  <c r="CH216" i="2"/>
  <c r="CI216" i="2"/>
  <c r="CJ216" i="2"/>
  <c r="CK216" i="2"/>
  <c r="CD181" i="2"/>
  <c r="CL181" i="2"/>
  <c r="CE181" i="2"/>
  <c r="CH181" i="2"/>
  <c r="CJ181" i="2"/>
  <c r="CK181" i="2"/>
  <c r="CF181" i="2"/>
  <c r="CG181" i="2"/>
  <c r="CI181" i="2"/>
  <c r="CE267" i="2"/>
  <c r="CF267" i="2"/>
  <c r="CG267" i="2"/>
  <c r="CH267" i="2"/>
  <c r="CI267" i="2"/>
  <c r="CJ267" i="2"/>
  <c r="CK267" i="2"/>
  <c r="CL267" i="2"/>
  <c r="CD267" i="2"/>
  <c r="CE259" i="2"/>
  <c r="CF259" i="2"/>
  <c r="CG259" i="2"/>
  <c r="CH259" i="2"/>
  <c r="CI259" i="2"/>
  <c r="CJ259" i="2"/>
  <c r="CK259" i="2"/>
  <c r="CD259" i="2"/>
  <c r="CL259" i="2"/>
  <c r="CE251" i="2"/>
  <c r="CF251" i="2"/>
  <c r="CG251" i="2"/>
  <c r="CH251" i="2"/>
  <c r="CI251" i="2"/>
  <c r="CJ251" i="2"/>
  <c r="CK251" i="2"/>
  <c r="CD251" i="2"/>
  <c r="CL251" i="2"/>
  <c r="CD243" i="2"/>
  <c r="CL243" i="2"/>
  <c r="CE243" i="2"/>
  <c r="CF243" i="2"/>
  <c r="CG243" i="2"/>
  <c r="CH243" i="2"/>
  <c r="CI243" i="2"/>
  <c r="CJ243" i="2"/>
  <c r="CK243" i="2"/>
  <c r="CD235" i="2"/>
  <c r="CL235" i="2"/>
  <c r="CE235" i="2"/>
  <c r="CG235" i="2"/>
  <c r="CI235" i="2"/>
  <c r="CJ235" i="2"/>
  <c r="CK235" i="2"/>
  <c r="CF235" i="2"/>
  <c r="CH235" i="2"/>
  <c r="CD227" i="2"/>
  <c r="CL227" i="2"/>
  <c r="CE227" i="2"/>
  <c r="CG227" i="2"/>
  <c r="CF227" i="2"/>
  <c r="CH227" i="2"/>
  <c r="CI227" i="2"/>
  <c r="CJ227" i="2"/>
  <c r="CK227" i="2"/>
  <c r="CI219" i="2"/>
  <c r="CJ219" i="2"/>
  <c r="CK219" i="2"/>
  <c r="CD219" i="2"/>
  <c r="CL219" i="2"/>
  <c r="CE219" i="2"/>
  <c r="CF219" i="2"/>
  <c r="CG219" i="2"/>
  <c r="CH219" i="2"/>
  <c r="CI211" i="2"/>
  <c r="CJ211" i="2"/>
  <c r="CK211" i="2"/>
  <c r="CD211" i="2"/>
  <c r="CL211" i="2"/>
  <c r="CE211" i="2"/>
  <c r="CF211" i="2"/>
  <c r="CG211" i="2"/>
  <c r="CH211" i="2"/>
  <c r="CK209" i="2"/>
  <c r="CD209" i="2"/>
  <c r="CL209" i="2"/>
  <c r="CE209" i="2"/>
  <c r="CF209" i="2"/>
  <c r="CG209" i="2"/>
  <c r="CH209" i="2"/>
  <c r="CI209" i="2"/>
  <c r="CJ209" i="2"/>
  <c r="CE199" i="2"/>
  <c r="CF199" i="2"/>
  <c r="CG199" i="2"/>
  <c r="CH199" i="2"/>
  <c r="CI199" i="2"/>
  <c r="CJ199" i="2"/>
  <c r="CK199" i="2"/>
  <c r="CD199" i="2"/>
  <c r="CL199" i="2"/>
  <c r="CE191" i="2"/>
  <c r="CF191" i="2"/>
  <c r="CG191" i="2"/>
  <c r="CH191" i="2"/>
  <c r="CI191" i="2"/>
  <c r="CJ191" i="2"/>
  <c r="CK191" i="2"/>
  <c r="CD191" i="2"/>
  <c r="CL191" i="2"/>
  <c r="CJ254" i="2"/>
  <c r="CK254" i="2"/>
  <c r="CD254" i="2"/>
  <c r="CL254" i="2"/>
  <c r="CE254" i="2"/>
  <c r="CF254" i="2"/>
  <c r="CG254" i="2"/>
  <c r="CH254" i="2"/>
  <c r="CI254" i="2"/>
  <c r="CJ246" i="2"/>
  <c r="CK246" i="2"/>
  <c r="CD246" i="2"/>
  <c r="CL246" i="2"/>
  <c r="CE246" i="2"/>
  <c r="CF246" i="2"/>
  <c r="CG246" i="2"/>
  <c r="CH246" i="2"/>
  <c r="CI246" i="2"/>
  <c r="CI238" i="2"/>
  <c r="CJ238" i="2"/>
  <c r="CD238" i="2"/>
  <c r="CL238" i="2"/>
  <c r="CG238" i="2"/>
  <c r="CH238" i="2"/>
  <c r="CK238" i="2"/>
  <c r="CE238" i="2"/>
  <c r="CF238" i="2"/>
  <c r="CI230" i="2"/>
  <c r="CJ230" i="2"/>
  <c r="CD230" i="2"/>
  <c r="CL230" i="2"/>
  <c r="CE230" i="2"/>
  <c r="CF230" i="2"/>
  <c r="CG230" i="2"/>
  <c r="CH230" i="2"/>
  <c r="CK230" i="2"/>
  <c r="CF222" i="2"/>
  <c r="CG222" i="2"/>
  <c r="CH222" i="2"/>
  <c r="CI222" i="2"/>
  <c r="CJ222" i="2"/>
  <c r="CK222" i="2"/>
  <c r="CD222" i="2"/>
  <c r="CL222" i="2"/>
  <c r="CE222" i="2"/>
  <c r="CF214" i="2"/>
  <c r="CG214" i="2"/>
  <c r="CH214" i="2"/>
  <c r="CI214" i="2"/>
  <c r="CJ214" i="2"/>
  <c r="CK214" i="2"/>
  <c r="CD214" i="2"/>
  <c r="CL214" i="2"/>
  <c r="CE214" i="2"/>
  <c r="CJ202" i="2"/>
  <c r="CK202" i="2"/>
  <c r="CD202" i="2"/>
  <c r="CL202" i="2"/>
  <c r="CE202" i="2"/>
  <c r="CF202" i="2"/>
  <c r="CG202" i="2"/>
  <c r="CH202" i="2"/>
  <c r="CI202" i="2"/>
  <c r="CF190" i="2"/>
  <c r="CG190" i="2"/>
  <c r="CH190" i="2"/>
  <c r="CI190" i="2"/>
  <c r="CJ190" i="2"/>
  <c r="CK190" i="2"/>
  <c r="CD190" i="2"/>
  <c r="CL190" i="2"/>
  <c r="CE190" i="2"/>
  <c r="CE183" i="2"/>
  <c r="CF183" i="2"/>
  <c r="CG183" i="2"/>
  <c r="CH183" i="2"/>
  <c r="CI183" i="2"/>
  <c r="CJ183" i="2"/>
  <c r="CK183" i="2"/>
  <c r="CL183" i="2"/>
  <c r="CD183" i="2"/>
  <c r="CG265" i="2"/>
  <c r="CH265" i="2"/>
  <c r="CI265" i="2"/>
  <c r="CJ265" i="2"/>
  <c r="CK265" i="2"/>
  <c r="CD265" i="2"/>
  <c r="CL265" i="2"/>
  <c r="CE265" i="2"/>
  <c r="CF265" i="2"/>
  <c r="CG257" i="2"/>
  <c r="CH257" i="2"/>
  <c r="CI257" i="2"/>
  <c r="CJ257" i="2"/>
  <c r="CK257" i="2"/>
  <c r="CD257" i="2"/>
  <c r="CL257" i="2"/>
  <c r="CE257" i="2"/>
  <c r="CF257" i="2"/>
  <c r="CG249" i="2"/>
  <c r="CH249" i="2"/>
  <c r="CI249" i="2"/>
  <c r="CJ249" i="2"/>
  <c r="CK249" i="2"/>
  <c r="CD249" i="2"/>
  <c r="CL249" i="2"/>
  <c r="CE249" i="2"/>
  <c r="CF249" i="2"/>
  <c r="CF241" i="2"/>
  <c r="CL241" i="2"/>
  <c r="CD241" i="2"/>
  <c r="CE241" i="2"/>
  <c r="CG241" i="2"/>
  <c r="CH241" i="2"/>
  <c r="CI241" i="2"/>
  <c r="CJ241" i="2"/>
  <c r="CK241" i="2"/>
  <c r="CF233" i="2"/>
  <c r="CG233" i="2"/>
  <c r="CI233" i="2"/>
  <c r="CD233" i="2"/>
  <c r="CE233" i="2"/>
  <c r="CH233" i="2"/>
  <c r="CJ233" i="2"/>
  <c r="CK233" i="2"/>
  <c r="CL233" i="2"/>
  <c r="CD225" i="2"/>
  <c r="CL225" i="2"/>
  <c r="CE225" i="2"/>
  <c r="CF225" i="2"/>
  <c r="CG225" i="2"/>
  <c r="CI225" i="2"/>
  <c r="CH225" i="2"/>
  <c r="CJ225" i="2"/>
  <c r="CK225" i="2"/>
  <c r="CK217" i="2"/>
  <c r="CD217" i="2"/>
  <c r="CL217" i="2"/>
  <c r="CE217" i="2"/>
  <c r="CF217" i="2"/>
  <c r="CG217" i="2"/>
  <c r="CH217" i="2"/>
  <c r="CI217" i="2"/>
  <c r="CJ217" i="2"/>
  <c r="CF206" i="2"/>
  <c r="CG206" i="2"/>
  <c r="CH206" i="2"/>
  <c r="CI206" i="2"/>
  <c r="CJ206" i="2"/>
  <c r="CK206" i="2"/>
  <c r="CD206" i="2"/>
  <c r="CL206" i="2"/>
  <c r="CE206" i="2"/>
  <c r="CH204" i="2"/>
  <c r="CI204" i="2"/>
  <c r="CJ204" i="2"/>
  <c r="CK204" i="2"/>
  <c r="CD204" i="2"/>
  <c r="CL204" i="2"/>
  <c r="CE204" i="2"/>
  <c r="CF204" i="2"/>
  <c r="CG204" i="2"/>
  <c r="CH159" i="2"/>
  <c r="CI159" i="2"/>
  <c r="CJ159" i="2"/>
  <c r="CK159" i="2"/>
  <c r="CD159" i="2"/>
  <c r="CL159" i="2"/>
  <c r="CE159" i="2"/>
  <c r="CF159" i="2"/>
  <c r="CG159" i="2"/>
  <c r="CD252" i="2"/>
  <c r="CL252" i="2"/>
  <c r="CE252" i="2"/>
  <c r="CF252" i="2"/>
  <c r="CG252" i="2"/>
  <c r="CH252" i="2"/>
  <c r="CI252" i="2"/>
  <c r="CJ252" i="2"/>
  <c r="CK252" i="2"/>
  <c r="CD244" i="2"/>
  <c r="CL244" i="2"/>
  <c r="CE244" i="2"/>
  <c r="CF244" i="2"/>
  <c r="CG244" i="2"/>
  <c r="CH244" i="2"/>
  <c r="CI244" i="2"/>
  <c r="CJ244" i="2"/>
  <c r="CK244" i="2"/>
  <c r="CK236" i="2"/>
  <c r="CD236" i="2"/>
  <c r="CL236" i="2"/>
  <c r="CF236" i="2"/>
  <c r="CE236" i="2"/>
  <c r="CG236" i="2"/>
  <c r="CH236" i="2"/>
  <c r="CI236" i="2"/>
  <c r="CJ236" i="2"/>
  <c r="CK228" i="2"/>
  <c r="CD228" i="2"/>
  <c r="CL228" i="2"/>
  <c r="CF228" i="2"/>
  <c r="CH228" i="2"/>
  <c r="CI228" i="2"/>
  <c r="CJ228" i="2"/>
  <c r="CE228" i="2"/>
  <c r="CG228" i="2"/>
  <c r="CH220" i="2"/>
  <c r="CI220" i="2"/>
  <c r="CJ220" i="2"/>
  <c r="CK220" i="2"/>
  <c r="CD220" i="2"/>
  <c r="CL220" i="2"/>
  <c r="CE220" i="2"/>
  <c r="CF220" i="2"/>
  <c r="CG220" i="2"/>
  <c r="CH212" i="2"/>
  <c r="CI212" i="2"/>
  <c r="CJ212" i="2"/>
  <c r="CK212" i="2"/>
  <c r="CD212" i="2"/>
  <c r="CL212" i="2"/>
  <c r="CE212" i="2"/>
  <c r="CF212" i="2"/>
  <c r="CG212" i="2"/>
  <c r="CF198" i="2"/>
  <c r="CG198" i="2"/>
  <c r="CH198" i="2"/>
  <c r="CI198" i="2"/>
  <c r="CJ198" i="2"/>
  <c r="CK198" i="2"/>
  <c r="CD198" i="2"/>
  <c r="CL198" i="2"/>
  <c r="CE198" i="2"/>
  <c r="CG189" i="2"/>
  <c r="CH189" i="2"/>
  <c r="CI189" i="2"/>
  <c r="CJ189" i="2"/>
  <c r="CK189" i="2"/>
  <c r="CD189" i="2"/>
  <c r="CL189" i="2"/>
  <c r="CE189" i="2"/>
  <c r="CF189" i="2"/>
  <c r="CH188" i="2"/>
  <c r="CI188" i="2"/>
  <c r="CJ188" i="2"/>
  <c r="CK188" i="2"/>
  <c r="CD188" i="2"/>
  <c r="CL188" i="2"/>
  <c r="CE188" i="2"/>
  <c r="CF188" i="2"/>
  <c r="CG188" i="2"/>
  <c r="CH239" i="2"/>
  <c r="CI239" i="2"/>
  <c r="CK239" i="2"/>
  <c r="CL239" i="2"/>
  <c r="CD239" i="2"/>
  <c r="CE239" i="2"/>
  <c r="CF239" i="2"/>
  <c r="CG239" i="2"/>
  <c r="CJ239" i="2"/>
  <c r="CH231" i="2"/>
  <c r="CI231" i="2"/>
  <c r="CK231" i="2"/>
  <c r="CF231" i="2"/>
  <c r="CG231" i="2"/>
  <c r="CJ231" i="2"/>
  <c r="CL231" i="2"/>
  <c r="CD231" i="2"/>
  <c r="CE231" i="2"/>
  <c r="CE223" i="2"/>
  <c r="CF223" i="2"/>
  <c r="CG223" i="2"/>
  <c r="CH223" i="2"/>
  <c r="CI223" i="2"/>
  <c r="CJ223" i="2"/>
  <c r="CK223" i="2"/>
  <c r="CD223" i="2"/>
  <c r="CL223" i="2"/>
  <c r="CE215" i="2"/>
  <c r="CF215" i="2"/>
  <c r="CG215" i="2"/>
  <c r="CH215" i="2"/>
  <c r="CI215" i="2"/>
  <c r="CJ215" i="2"/>
  <c r="CK215" i="2"/>
  <c r="CD215" i="2"/>
  <c r="CL215" i="2"/>
  <c r="CK201" i="2"/>
  <c r="CD201" i="2"/>
  <c r="CL201" i="2"/>
  <c r="CE201" i="2"/>
  <c r="CF201" i="2"/>
  <c r="CG201" i="2"/>
  <c r="CH201" i="2"/>
  <c r="CI201" i="2"/>
  <c r="CJ201" i="2"/>
  <c r="CH167" i="2"/>
  <c r="CI167" i="2"/>
  <c r="CJ167" i="2"/>
  <c r="CK167" i="2"/>
  <c r="CD167" i="2"/>
  <c r="CL167" i="2"/>
  <c r="CE167" i="2"/>
  <c r="CF167" i="2"/>
  <c r="CG167" i="2"/>
  <c r="CD139" i="2"/>
  <c r="CL139" i="2"/>
  <c r="CE139" i="2"/>
  <c r="CF139" i="2"/>
  <c r="CG139" i="2"/>
  <c r="CH139" i="2"/>
  <c r="CI139" i="2"/>
  <c r="CJ139" i="2"/>
  <c r="CK139" i="2"/>
  <c r="CF250" i="2"/>
  <c r="CG250" i="2"/>
  <c r="CH250" i="2"/>
  <c r="CI250" i="2"/>
  <c r="CJ250" i="2"/>
  <c r="CK250" i="2"/>
  <c r="CD250" i="2"/>
  <c r="CL250" i="2"/>
  <c r="CE250" i="2"/>
  <c r="CE242" i="2"/>
  <c r="CL242" i="2"/>
  <c r="CD242" i="2"/>
  <c r="CF242" i="2"/>
  <c r="CG242" i="2"/>
  <c r="CH242" i="2"/>
  <c r="CI242" i="2"/>
  <c r="CJ242" i="2"/>
  <c r="CK242" i="2"/>
  <c r="CE234" i="2"/>
  <c r="CF234" i="2"/>
  <c r="CH234" i="2"/>
  <c r="CD234" i="2"/>
  <c r="CG234" i="2"/>
  <c r="CI234" i="2"/>
  <c r="CJ234" i="2"/>
  <c r="CK234" i="2"/>
  <c r="CL234" i="2"/>
  <c r="CD226" i="2"/>
  <c r="CE226" i="2"/>
  <c r="CF226" i="2"/>
  <c r="CH226" i="2"/>
  <c r="CL226" i="2"/>
  <c r="CG226" i="2"/>
  <c r="CI226" i="2"/>
  <c r="CJ226" i="2"/>
  <c r="CK226" i="2"/>
  <c r="CJ218" i="2"/>
  <c r="CK218" i="2"/>
  <c r="CD218" i="2"/>
  <c r="CL218" i="2"/>
  <c r="CE218" i="2"/>
  <c r="CF218" i="2"/>
  <c r="CG218" i="2"/>
  <c r="CH218" i="2"/>
  <c r="CI218" i="2"/>
  <c r="CJ210" i="2"/>
  <c r="CK210" i="2"/>
  <c r="CD210" i="2"/>
  <c r="CL210" i="2"/>
  <c r="CE210" i="2"/>
  <c r="CF210" i="2"/>
  <c r="CG210" i="2"/>
  <c r="CH210" i="2"/>
  <c r="CI210" i="2"/>
  <c r="CI203" i="2"/>
  <c r="CJ203" i="2"/>
  <c r="CK203" i="2"/>
  <c r="CD203" i="2"/>
  <c r="CL203" i="2"/>
  <c r="CE203" i="2"/>
  <c r="CF203" i="2"/>
  <c r="CG203" i="2"/>
  <c r="CH203" i="2"/>
  <c r="CG197" i="2"/>
  <c r="CH197" i="2"/>
  <c r="CI197" i="2"/>
  <c r="CJ197" i="2"/>
  <c r="CK197" i="2"/>
  <c r="CD197" i="2"/>
  <c r="CL197" i="2"/>
  <c r="CE197" i="2"/>
  <c r="CF197" i="2"/>
  <c r="CK185" i="2"/>
  <c r="CD185" i="2"/>
  <c r="CL185" i="2"/>
  <c r="CE185" i="2"/>
  <c r="CF185" i="2"/>
  <c r="CG185" i="2"/>
  <c r="CH185" i="2"/>
  <c r="CI185" i="2"/>
  <c r="CJ185" i="2"/>
  <c r="CH175" i="2"/>
  <c r="CJ175" i="2"/>
  <c r="CK175" i="2"/>
  <c r="CD175" i="2"/>
  <c r="CL175" i="2"/>
  <c r="CF175" i="2"/>
  <c r="CE175" i="2"/>
  <c r="CG175" i="2"/>
  <c r="CI175" i="2"/>
  <c r="CJ194" i="2"/>
  <c r="CK194" i="2"/>
  <c r="CD194" i="2"/>
  <c r="CL194" i="2"/>
  <c r="CE194" i="2"/>
  <c r="CF194" i="2"/>
  <c r="CG194" i="2"/>
  <c r="CH194" i="2"/>
  <c r="CI194" i="2"/>
  <c r="CJ186" i="2"/>
  <c r="CK186" i="2"/>
  <c r="CD186" i="2"/>
  <c r="CL186" i="2"/>
  <c r="CE186" i="2"/>
  <c r="CF186" i="2"/>
  <c r="CG186" i="2"/>
  <c r="CH186" i="2"/>
  <c r="CI186" i="2"/>
  <c r="CG178" i="2"/>
  <c r="CH178" i="2"/>
  <c r="CK178" i="2"/>
  <c r="CL178" i="2"/>
  <c r="CD178" i="2"/>
  <c r="CE178" i="2"/>
  <c r="CF178" i="2"/>
  <c r="CI178" i="2"/>
  <c r="CJ178" i="2"/>
  <c r="CE170" i="2"/>
  <c r="CG170" i="2"/>
  <c r="CH170" i="2"/>
  <c r="CI170" i="2"/>
  <c r="CK170" i="2"/>
  <c r="CD170" i="2"/>
  <c r="CF170" i="2"/>
  <c r="CJ170" i="2"/>
  <c r="CL170" i="2"/>
  <c r="CE162" i="2"/>
  <c r="CF162" i="2"/>
  <c r="CG162" i="2"/>
  <c r="CH162" i="2"/>
  <c r="CI162" i="2"/>
  <c r="CJ162" i="2"/>
  <c r="CK162" i="2"/>
  <c r="CD162" i="2"/>
  <c r="CL162" i="2"/>
  <c r="CD131" i="2"/>
  <c r="CL131" i="2"/>
  <c r="CE131" i="2"/>
  <c r="CF131" i="2"/>
  <c r="CG131" i="2"/>
  <c r="CH131" i="2"/>
  <c r="CI131" i="2"/>
  <c r="CJ131" i="2"/>
  <c r="CK131" i="2"/>
  <c r="CJ113" i="2"/>
  <c r="CE113" i="2"/>
  <c r="CF113" i="2"/>
  <c r="CG113" i="2"/>
  <c r="CH113" i="2"/>
  <c r="CK113" i="2"/>
  <c r="CL113" i="2"/>
  <c r="CD113" i="2"/>
  <c r="CI113" i="2"/>
  <c r="CJ173" i="2"/>
  <c r="CD173" i="2"/>
  <c r="CL173" i="2"/>
  <c r="CE173" i="2"/>
  <c r="CF173" i="2"/>
  <c r="CH173" i="2"/>
  <c r="CG173" i="2"/>
  <c r="CI173" i="2"/>
  <c r="CK173" i="2"/>
  <c r="CJ165" i="2"/>
  <c r="CK165" i="2"/>
  <c r="CD165" i="2"/>
  <c r="CL165" i="2"/>
  <c r="CE165" i="2"/>
  <c r="CF165" i="2"/>
  <c r="CG165" i="2"/>
  <c r="CH165" i="2"/>
  <c r="CI165" i="2"/>
  <c r="CJ157" i="2"/>
  <c r="CK157" i="2"/>
  <c r="CD157" i="2"/>
  <c r="CL157" i="2"/>
  <c r="CE157" i="2"/>
  <c r="CF157" i="2"/>
  <c r="CG157" i="2"/>
  <c r="CH157" i="2"/>
  <c r="CI157" i="2"/>
  <c r="CD155" i="2"/>
  <c r="CL155" i="2"/>
  <c r="CE155" i="2"/>
  <c r="CF155" i="2"/>
  <c r="CG155" i="2"/>
  <c r="CH155" i="2"/>
  <c r="CI155" i="2"/>
  <c r="CJ155" i="2"/>
  <c r="CK155" i="2"/>
  <c r="CI150" i="2"/>
  <c r="CJ150" i="2"/>
  <c r="CK150" i="2"/>
  <c r="CD150" i="2"/>
  <c r="CL150" i="2"/>
  <c r="CE150" i="2"/>
  <c r="CF150" i="2"/>
  <c r="CG150" i="2"/>
  <c r="CH150" i="2"/>
  <c r="CD147" i="2"/>
  <c r="CL147" i="2"/>
  <c r="CE147" i="2"/>
  <c r="CF147" i="2"/>
  <c r="CG147" i="2"/>
  <c r="CH147" i="2"/>
  <c r="CI147" i="2"/>
  <c r="CJ147" i="2"/>
  <c r="CK147" i="2"/>
  <c r="CD123" i="2"/>
  <c r="CL123" i="2"/>
  <c r="CF123" i="2"/>
  <c r="CH123" i="2"/>
  <c r="CI123" i="2"/>
  <c r="CJ123" i="2"/>
  <c r="CK123" i="2"/>
  <c r="CE123" i="2"/>
  <c r="CG123" i="2"/>
  <c r="CH115" i="2"/>
  <c r="CK115" i="2"/>
  <c r="CD115" i="2"/>
  <c r="CL115" i="2"/>
  <c r="CE115" i="2"/>
  <c r="CF115" i="2"/>
  <c r="CG115" i="2"/>
  <c r="CI115" i="2"/>
  <c r="CJ115" i="2"/>
  <c r="CD103" i="2"/>
  <c r="CL103" i="2"/>
  <c r="CE103" i="2"/>
  <c r="CF103" i="2"/>
  <c r="CG103" i="2"/>
  <c r="CH103" i="2"/>
  <c r="CI103" i="2"/>
  <c r="CJ103" i="2"/>
  <c r="CK103" i="2"/>
  <c r="CD208" i="2"/>
  <c r="CL208" i="2"/>
  <c r="CE208" i="2"/>
  <c r="CF208" i="2"/>
  <c r="CG208" i="2"/>
  <c r="CH208" i="2"/>
  <c r="CI208" i="2"/>
  <c r="CJ208" i="2"/>
  <c r="CK208" i="2"/>
  <c r="CD200" i="2"/>
  <c r="CL200" i="2"/>
  <c r="CE200" i="2"/>
  <c r="CF200" i="2"/>
  <c r="CG200" i="2"/>
  <c r="CH200" i="2"/>
  <c r="CI200" i="2"/>
  <c r="CJ200" i="2"/>
  <c r="CK200" i="2"/>
  <c r="CD192" i="2"/>
  <c r="CL192" i="2"/>
  <c r="CE192" i="2"/>
  <c r="CF192" i="2"/>
  <c r="CG192" i="2"/>
  <c r="CH192" i="2"/>
  <c r="CI192" i="2"/>
  <c r="CJ192" i="2"/>
  <c r="CK192" i="2"/>
  <c r="CD184" i="2"/>
  <c r="CL184" i="2"/>
  <c r="CE184" i="2"/>
  <c r="CF184" i="2"/>
  <c r="CG184" i="2"/>
  <c r="CH184" i="2"/>
  <c r="CI184" i="2"/>
  <c r="CJ184" i="2"/>
  <c r="CK184" i="2"/>
  <c r="CG176" i="2"/>
  <c r="CI176" i="2"/>
  <c r="CJ176" i="2"/>
  <c r="CK176" i="2"/>
  <c r="CE176" i="2"/>
  <c r="CD176" i="2"/>
  <c r="CF176" i="2"/>
  <c r="CH176" i="2"/>
  <c r="CL176" i="2"/>
  <c r="CG168" i="2"/>
  <c r="CH168" i="2"/>
  <c r="CI168" i="2"/>
  <c r="CJ168" i="2"/>
  <c r="CK168" i="2"/>
  <c r="CD168" i="2"/>
  <c r="CE168" i="2"/>
  <c r="CF168" i="2"/>
  <c r="CL168" i="2"/>
  <c r="CG160" i="2"/>
  <c r="CH160" i="2"/>
  <c r="CI160" i="2"/>
  <c r="CJ160" i="2"/>
  <c r="CK160" i="2"/>
  <c r="CD160" i="2"/>
  <c r="CL160" i="2"/>
  <c r="CE160" i="2"/>
  <c r="CF160" i="2"/>
  <c r="CE154" i="2"/>
  <c r="CF154" i="2"/>
  <c r="CG154" i="2"/>
  <c r="CH154" i="2"/>
  <c r="CI154" i="2"/>
  <c r="CJ154" i="2"/>
  <c r="CK154" i="2"/>
  <c r="CD154" i="2"/>
  <c r="CL154" i="2"/>
  <c r="CE146" i="2"/>
  <c r="CF146" i="2"/>
  <c r="CG146" i="2"/>
  <c r="CH146" i="2"/>
  <c r="CI146" i="2"/>
  <c r="CJ146" i="2"/>
  <c r="CK146" i="2"/>
  <c r="CD146" i="2"/>
  <c r="CL146" i="2"/>
  <c r="CI195" i="2"/>
  <c r="CJ195" i="2"/>
  <c r="CK195" i="2"/>
  <c r="CD195" i="2"/>
  <c r="CL195" i="2"/>
  <c r="CE195" i="2"/>
  <c r="CF195" i="2"/>
  <c r="CG195" i="2"/>
  <c r="CH195" i="2"/>
  <c r="CI187" i="2"/>
  <c r="CJ187" i="2"/>
  <c r="CK187" i="2"/>
  <c r="CD187" i="2"/>
  <c r="CL187" i="2"/>
  <c r="CE187" i="2"/>
  <c r="CF187" i="2"/>
  <c r="CG187" i="2"/>
  <c r="CH187" i="2"/>
  <c r="CF179" i="2"/>
  <c r="CG179" i="2"/>
  <c r="CJ179" i="2"/>
  <c r="CD179" i="2"/>
  <c r="CE179" i="2"/>
  <c r="CH179" i="2"/>
  <c r="CI179" i="2"/>
  <c r="CK179" i="2"/>
  <c r="CL179" i="2"/>
  <c r="CD171" i="2"/>
  <c r="CL171" i="2"/>
  <c r="CF171" i="2"/>
  <c r="CG171" i="2"/>
  <c r="CH171" i="2"/>
  <c r="CJ171" i="2"/>
  <c r="CE171" i="2"/>
  <c r="CI171" i="2"/>
  <c r="CK171" i="2"/>
  <c r="CD163" i="2"/>
  <c r="CL163" i="2"/>
  <c r="CE163" i="2"/>
  <c r="CF163" i="2"/>
  <c r="CG163" i="2"/>
  <c r="CH163" i="2"/>
  <c r="CI163" i="2"/>
  <c r="CJ163" i="2"/>
  <c r="CK163" i="2"/>
  <c r="CG100" i="2"/>
  <c r="CH100" i="2"/>
  <c r="CI100" i="2"/>
  <c r="CJ100" i="2"/>
  <c r="CK100" i="2"/>
  <c r="CD100" i="2"/>
  <c r="CL100" i="2"/>
  <c r="CE100" i="2"/>
  <c r="CF100" i="2"/>
  <c r="CK182" i="2"/>
  <c r="CD182" i="2"/>
  <c r="CL182" i="2"/>
  <c r="CG182" i="2"/>
  <c r="CE182" i="2"/>
  <c r="CF182" i="2"/>
  <c r="CH182" i="2"/>
  <c r="CI182" i="2"/>
  <c r="CJ182" i="2"/>
  <c r="CI174" i="2"/>
  <c r="CK174" i="2"/>
  <c r="CD174" i="2"/>
  <c r="CL174" i="2"/>
  <c r="CE174" i="2"/>
  <c r="CG174" i="2"/>
  <c r="CJ174" i="2"/>
  <c r="CF174" i="2"/>
  <c r="CH174" i="2"/>
  <c r="CI166" i="2"/>
  <c r="CJ166" i="2"/>
  <c r="CK166" i="2"/>
  <c r="CD166" i="2"/>
  <c r="CL166" i="2"/>
  <c r="CE166" i="2"/>
  <c r="CF166" i="2"/>
  <c r="CG166" i="2"/>
  <c r="CH166" i="2"/>
  <c r="CI158" i="2"/>
  <c r="CJ158" i="2"/>
  <c r="CK158" i="2"/>
  <c r="CD158" i="2"/>
  <c r="CL158" i="2"/>
  <c r="CE158" i="2"/>
  <c r="CF158" i="2"/>
  <c r="CG158" i="2"/>
  <c r="CH158" i="2"/>
  <c r="CJ149" i="2"/>
  <c r="CK149" i="2"/>
  <c r="CD149" i="2"/>
  <c r="CL149" i="2"/>
  <c r="CE149" i="2"/>
  <c r="CF149" i="2"/>
  <c r="CG149" i="2"/>
  <c r="CH149" i="2"/>
  <c r="CI149" i="2"/>
  <c r="CG144" i="2"/>
  <c r="CH144" i="2"/>
  <c r="CI144" i="2"/>
  <c r="CJ144" i="2"/>
  <c r="CK144" i="2"/>
  <c r="CD144" i="2"/>
  <c r="CL144" i="2"/>
  <c r="CE144" i="2"/>
  <c r="CF144" i="2"/>
  <c r="CF177" i="2"/>
  <c r="CH177" i="2"/>
  <c r="CI177" i="2"/>
  <c r="CJ177" i="2"/>
  <c r="CD177" i="2"/>
  <c r="CL177" i="2"/>
  <c r="CE177" i="2"/>
  <c r="CG177" i="2"/>
  <c r="CK177" i="2"/>
  <c r="CF169" i="2"/>
  <c r="CH169" i="2"/>
  <c r="CI169" i="2"/>
  <c r="CJ169" i="2"/>
  <c r="CD169" i="2"/>
  <c r="CL169" i="2"/>
  <c r="CE169" i="2"/>
  <c r="CG169" i="2"/>
  <c r="CK169" i="2"/>
  <c r="CF161" i="2"/>
  <c r="CG161" i="2"/>
  <c r="CH161" i="2"/>
  <c r="CI161" i="2"/>
  <c r="CJ161" i="2"/>
  <c r="CK161" i="2"/>
  <c r="CD161" i="2"/>
  <c r="CL161" i="2"/>
  <c r="CE161" i="2"/>
  <c r="CG152" i="2"/>
  <c r="CH152" i="2"/>
  <c r="CI152" i="2"/>
  <c r="CJ152" i="2"/>
  <c r="CK152" i="2"/>
  <c r="CD152" i="2"/>
  <c r="CL152" i="2"/>
  <c r="CE152" i="2"/>
  <c r="CF152" i="2"/>
  <c r="CE180" i="2"/>
  <c r="CF180" i="2"/>
  <c r="CI180" i="2"/>
  <c r="CG180" i="2"/>
  <c r="CH180" i="2"/>
  <c r="CJ180" i="2"/>
  <c r="CK180" i="2"/>
  <c r="CL180" i="2"/>
  <c r="CD180" i="2"/>
  <c r="CK172" i="2"/>
  <c r="CE172" i="2"/>
  <c r="CF172" i="2"/>
  <c r="CG172" i="2"/>
  <c r="CI172" i="2"/>
  <c r="CH172" i="2"/>
  <c r="CJ172" i="2"/>
  <c r="CL172" i="2"/>
  <c r="CD172" i="2"/>
  <c r="CK164" i="2"/>
  <c r="CD164" i="2"/>
  <c r="CL164" i="2"/>
  <c r="CE164" i="2"/>
  <c r="CF164" i="2"/>
  <c r="CG164" i="2"/>
  <c r="CH164" i="2"/>
  <c r="CI164" i="2"/>
  <c r="CJ164" i="2"/>
  <c r="CK156" i="2"/>
  <c r="CD156" i="2"/>
  <c r="CL156" i="2"/>
  <c r="CE156" i="2"/>
  <c r="CF156" i="2"/>
  <c r="CG156" i="2"/>
  <c r="CH156" i="2"/>
  <c r="CI156" i="2"/>
  <c r="CJ156" i="2"/>
  <c r="CK148" i="2"/>
  <c r="CD148" i="2"/>
  <c r="CL148" i="2"/>
  <c r="CE148" i="2"/>
  <c r="CF148" i="2"/>
  <c r="CG148" i="2"/>
  <c r="CH148" i="2"/>
  <c r="CI148" i="2"/>
  <c r="CJ148" i="2"/>
  <c r="CJ141" i="2"/>
  <c r="CK141" i="2"/>
  <c r="CD141" i="2"/>
  <c r="CL141" i="2"/>
  <c r="CE141" i="2"/>
  <c r="CF141" i="2"/>
  <c r="CG141" i="2"/>
  <c r="CH141" i="2"/>
  <c r="CI141" i="2"/>
  <c r="CK140" i="2"/>
  <c r="CD140" i="2"/>
  <c r="CL140" i="2"/>
  <c r="CE140" i="2"/>
  <c r="CF140" i="2"/>
  <c r="CG140" i="2"/>
  <c r="CH140" i="2"/>
  <c r="CI140" i="2"/>
  <c r="CJ140" i="2"/>
  <c r="CE138" i="2"/>
  <c r="CF138" i="2"/>
  <c r="CG138" i="2"/>
  <c r="CH138" i="2"/>
  <c r="CI138" i="2"/>
  <c r="CJ138" i="2"/>
  <c r="CK138" i="2"/>
  <c r="CD138" i="2"/>
  <c r="CL138" i="2"/>
  <c r="CI142" i="2"/>
  <c r="CJ142" i="2"/>
  <c r="CK142" i="2"/>
  <c r="CD142" i="2"/>
  <c r="CL142" i="2"/>
  <c r="CE142" i="2"/>
  <c r="CF142" i="2"/>
  <c r="CG142" i="2"/>
  <c r="CH142" i="2"/>
  <c r="CI134" i="2"/>
  <c r="CJ134" i="2"/>
  <c r="CK134" i="2"/>
  <c r="CD134" i="2"/>
  <c r="CL134" i="2"/>
  <c r="CE134" i="2"/>
  <c r="CF134" i="2"/>
  <c r="CG134" i="2"/>
  <c r="CH134" i="2"/>
  <c r="CI126" i="2"/>
  <c r="CJ126" i="2"/>
  <c r="CK126" i="2"/>
  <c r="CD126" i="2"/>
  <c r="CL126" i="2"/>
  <c r="CE126" i="2"/>
  <c r="CF126" i="2"/>
  <c r="CG126" i="2"/>
  <c r="CH126" i="2"/>
  <c r="CI118" i="2"/>
  <c r="CK118" i="2"/>
  <c r="CJ118" i="2"/>
  <c r="CL118" i="2"/>
  <c r="CD118" i="2"/>
  <c r="CE118" i="2"/>
  <c r="CF118" i="2"/>
  <c r="CG118" i="2"/>
  <c r="CH118" i="2"/>
  <c r="CG108" i="2"/>
  <c r="CJ108" i="2"/>
  <c r="CK108" i="2"/>
  <c r="CD108" i="2"/>
  <c r="CL108" i="2"/>
  <c r="CE108" i="2"/>
  <c r="CF108" i="2"/>
  <c r="CH108" i="2"/>
  <c r="CI108" i="2"/>
  <c r="CF153" i="2"/>
  <c r="CG153" i="2"/>
  <c r="CH153" i="2"/>
  <c r="CI153" i="2"/>
  <c r="CJ153" i="2"/>
  <c r="CK153" i="2"/>
  <c r="CD153" i="2"/>
  <c r="CL153" i="2"/>
  <c r="CE153" i="2"/>
  <c r="CF145" i="2"/>
  <c r="CG145" i="2"/>
  <c r="CH145" i="2"/>
  <c r="CI145" i="2"/>
  <c r="CJ145" i="2"/>
  <c r="CK145" i="2"/>
  <c r="CD145" i="2"/>
  <c r="CL145" i="2"/>
  <c r="CE145" i="2"/>
  <c r="CF137" i="2"/>
  <c r="CG137" i="2"/>
  <c r="CH137" i="2"/>
  <c r="CI137" i="2"/>
  <c r="CJ137" i="2"/>
  <c r="CK137" i="2"/>
  <c r="CD137" i="2"/>
  <c r="CL137" i="2"/>
  <c r="CE137" i="2"/>
  <c r="CF129" i="2"/>
  <c r="CG129" i="2"/>
  <c r="CH129" i="2"/>
  <c r="CI129" i="2"/>
  <c r="CJ129" i="2"/>
  <c r="CK129" i="2"/>
  <c r="CD129" i="2"/>
  <c r="CL129" i="2"/>
  <c r="CE129" i="2"/>
  <c r="CF121" i="2"/>
  <c r="CH121" i="2"/>
  <c r="CD121" i="2"/>
  <c r="CE121" i="2"/>
  <c r="CG121" i="2"/>
  <c r="CI121" i="2"/>
  <c r="CJ121" i="2"/>
  <c r="CK121" i="2"/>
  <c r="CL121" i="2"/>
  <c r="CK112" i="2"/>
  <c r="CF112" i="2"/>
  <c r="CG112" i="2"/>
  <c r="CH112" i="2"/>
  <c r="CI112" i="2"/>
  <c r="CD112" i="2"/>
  <c r="CE112" i="2"/>
  <c r="CJ112" i="2"/>
  <c r="CL112" i="2"/>
  <c r="CG92" i="2"/>
  <c r="CH92" i="2"/>
  <c r="CI92" i="2"/>
  <c r="CJ92" i="2"/>
  <c r="CK92" i="2"/>
  <c r="CD92" i="2"/>
  <c r="CL92" i="2"/>
  <c r="CE92" i="2"/>
  <c r="CF92" i="2"/>
  <c r="CK132" i="2"/>
  <c r="CD132" i="2"/>
  <c r="CL132" i="2"/>
  <c r="CE132" i="2"/>
  <c r="CF132" i="2"/>
  <c r="CG132" i="2"/>
  <c r="CH132" i="2"/>
  <c r="CI132" i="2"/>
  <c r="CJ132" i="2"/>
  <c r="CK124" i="2"/>
  <c r="CE124" i="2"/>
  <c r="CI124" i="2"/>
  <c r="CJ124" i="2"/>
  <c r="CL124" i="2"/>
  <c r="CD124" i="2"/>
  <c r="CF124" i="2"/>
  <c r="CG124" i="2"/>
  <c r="CH124" i="2"/>
  <c r="CJ116" i="2"/>
  <c r="CK116" i="2"/>
  <c r="CE116" i="2"/>
  <c r="CD116" i="2"/>
  <c r="CF116" i="2"/>
  <c r="CG116" i="2"/>
  <c r="CH116" i="2"/>
  <c r="CI116" i="2"/>
  <c r="CL116" i="2"/>
  <c r="CK82" i="2"/>
  <c r="CH82" i="2"/>
  <c r="CI82" i="2"/>
  <c r="CJ82" i="2"/>
  <c r="CL82" i="2"/>
  <c r="CD82" i="2"/>
  <c r="CE82" i="2"/>
  <c r="CF82" i="2"/>
  <c r="CG82" i="2"/>
  <c r="CJ75" i="2"/>
  <c r="CK75" i="2"/>
  <c r="CE75" i="2"/>
  <c r="CD75" i="2"/>
  <c r="CF75" i="2"/>
  <c r="CG75" i="2"/>
  <c r="CH75" i="2"/>
  <c r="CI75" i="2"/>
  <c r="CL75" i="2"/>
  <c r="CI68" i="2"/>
  <c r="CJ68" i="2"/>
  <c r="CD68" i="2"/>
  <c r="CL68" i="2"/>
  <c r="CE68" i="2"/>
  <c r="CF68" i="2"/>
  <c r="CG68" i="2"/>
  <c r="CH68" i="2"/>
  <c r="CK68" i="2"/>
  <c r="CH151" i="2"/>
  <c r="CI151" i="2"/>
  <c r="CJ151" i="2"/>
  <c r="CK151" i="2"/>
  <c r="CD151" i="2"/>
  <c r="CL151" i="2"/>
  <c r="CE151" i="2"/>
  <c r="CF151" i="2"/>
  <c r="CG151" i="2"/>
  <c r="CH143" i="2"/>
  <c r="CI143" i="2"/>
  <c r="CJ143" i="2"/>
  <c r="CK143" i="2"/>
  <c r="CD143" i="2"/>
  <c r="CL143" i="2"/>
  <c r="CE143" i="2"/>
  <c r="CF143" i="2"/>
  <c r="CG143" i="2"/>
  <c r="CH135" i="2"/>
  <c r="CI135" i="2"/>
  <c r="CJ135" i="2"/>
  <c r="CK135" i="2"/>
  <c r="CD135" i="2"/>
  <c r="CL135" i="2"/>
  <c r="CE135" i="2"/>
  <c r="CF135" i="2"/>
  <c r="CG135" i="2"/>
  <c r="CH127" i="2"/>
  <c r="CI127" i="2"/>
  <c r="CJ127" i="2"/>
  <c r="CK127" i="2"/>
  <c r="CD127" i="2"/>
  <c r="CL127" i="2"/>
  <c r="CE127" i="2"/>
  <c r="CF127" i="2"/>
  <c r="CG127" i="2"/>
  <c r="CH119" i="2"/>
  <c r="CJ119" i="2"/>
  <c r="CL119" i="2"/>
  <c r="CD119" i="2"/>
  <c r="CE119" i="2"/>
  <c r="CF119" i="2"/>
  <c r="CG119" i="2"/>
  <c r="CI119" i="2"/>
  <c r="CK119" i="2"/>
  <c r="CH77" i="2"/>
  <c r="CI77" i="2"/>
  <c r="CK77" i="2"/>
  <c r="CL77" i="2"/>
  <c r="CD77" i="2"/>
  <c r="CE77" i="2"/>
  <c r="CF77" i="2"/>
  <c r="CG77" i="2"/>
  <c r="CJ77" i="2"/>
  <c r="CG70" i="2"/>
  <c r="CH70" i="2"/>
  <c r="CJ70" i="2"/>
  <c r="CK70" i="2"/>
  <c r="CL70" i="2"/>
  <c r="CD70" i="2"/>
  <c r="CE70" i="2"/>
  <c r="CF70" i="2"/>
  <c r="CI70" i="2"/>
  <c r="CD48" i="2"/>
  <c r="CL48" i="2"/>
  <c r="CE48" i="2"/>
  <c r="CF48" i="2"/>
  <c r="CG48" i="2"/>
  <c r="CH48" i="2"/>
  <c r="CJ48" i="2"/>
  <c r="CK48" i="2"/>
  <c r="CI48" i="2"/>
  <c r="CE130" i="2"/>
  <c r="CF130" i="2"/>
  <c r="CG130" i="2"/>
  <c r="CH130" i="2"/>
  <c r="CI130" i="2"/>
  <c r="CJ130" i="2"/>
  <c r="CK130" i="2"/>
  <c r="CD130" i="2"/>
  <c r="CL130" i="2"/>
  <c r="CE122" i="2"/>
  <c r="CG122" i="2"/>
  <c r="CF122" i="2"/>
  <c r="CH122" i="2"/>
  <c r="CI122" i="2"/>
  <c r="CJ122" i="2"/>
  <c r="CK122" i="2"/>
  <c r="CL122" i="2"/>
  <c r="CD122" i="2"/>
  <c r="CI114" i="2"/>
  <c r="CD114" i="2"/>
  <c r="CL114" i="2"/>
  <c r="CE114" i="2"/>
  <c r="CF114" i="2"/>
  <c r="CG114" i="2"/>
  <c r="CH114" i="2"/>
  <c r="CJ114" i="2"/>
  <c r="CK114" i="2"/>
  <c r="CD111" i="2"/>
  <c r="CL111" i="2"/>
  <c r="CG111" i="2"/>
  <c r="CH111" i="2"/>
  <c r="CI111" i="2"/>
  <c r="CJ111" i="2"/>
  <c r="CF111" i="2"/>
  <c r="CK111" i="2"/>
  <c r="CE111" i="2"/>
  <c r="CI106" i="2"/>
  <c r="CJ106" i="2"/>
  <c r="CD106" i="2"/>
  <c r="CL106" i="2"/>
  <c r="CE106" i="2"/>
  <c r="CF106" i="2"/>
  <c r="CG106" i="2"/>
  <c r="CH106" i="2"/>
  <c r="CK106" i="2"/>
  <c r="CI90" i="2"/>
  <c r="CJ90" i="2"/>
  <c r="CK90" i="2"/>
  <c r="CD90" i="2"/>
  <c r="CL90" i="2"/>
  <c r="CE90" i="2"/>
  <c r="CF90" i="2"/>
  <c r="CG90" i="2"/>
  <c r="CH90" i="2"/>
  <c r="CJ133" i="2"/>
  <c r="CK133" i="2"/>
  <c r="CD133" i="2"/>
  <c r="CL133" i="2"/>
  <c r="CE133" i="2"/>
  <c r="CF133" i="2"/>
  <c r="CG133" i="2"/>
  <c r="CH133" i="2"/>
  <c r="CI133" i="2"/>
  <c r="CD125" i="2"/>
  <c r="CJ125" i="2"/>
  <c r="CK125" i="2"/>
  <c r="CL125" i="2"/>
  <c r="CE125" i="2"/>
  <c r="CF125" i="2"/>
  <c r="CG125" i="2"/>
  <c r="CH125" i="2"/>
  <c r="CI125" i="2"/>
  <c r="CI117" i="2"/>
  <c r="CJ117" i="2"/>
  <c r="CD117" i="2"/>
  <c r="CL117" i="2"/>
  <c r="CG117" i="2"/>
  <c r="CH117" i="2"/>
  <c r="CK117" i="2"/>
  <c r="CE117" i="2"/>
  <c r="CF117" i="2"/>
  <c r="CE110" i="2"/>
  <c r="CH110" i="2"/>
  <c r="CI110" i="2"/>
  <c r="CJ110" i="2"/>
  <c r="CK110" i="2"/>
  <c r="CD110" i="2"/>
  <c r="CF110" i="2"/>
  <c r="CG110" i="2"/>
  <c r="CL110" i="2"/>
  <c r="CJ105" i="2"/>
  <c r="CK105" i="2"/>
  <c r="CE105" i="2"/>
  <c r="CF105" i="2"/>
  <c r="CG105" i="2"/>
  <c r="CH105" i="2"/>
  <c r="CL105" i="2"/>
  <c r="CD105" i="2"/>
  <c r="CI105" i="2"/>
  <c r="CJ97" i="2"/>
  <c r="CK97" i="2"/>
  <c r="CD97" i="2"/>
  <c r="CL97" i="2"/>
  <c r="CE97" i="2"/>
  <c r="CF97" i="2"/>
  <c r="CG97" i="2"/>
  <c r="CH97" i="2"/>
  <c r="CI97" i="2"/>
  <c r="CG136" i="2"/>
  <c r="CH136" i="2"/>
  <c r="CI136" i="2"/>
  <c r="CJ136" i="2"/>
  <c r="CK136" i="2"/>
  <c r="CD136" i="2"/>
  <c r="CL136" i="2"/>
  <c r="CE136" i="2"/>
  <c r="CF136" i="2"/>
  <c r="CG128" i="2"/>
  <c r="CH128" i="2"/>
  <c r="CI128" i="2"/>
  <c r="CJ128" i="2"/>
  <c r="CK128" i="2"/>
  <c r="CD128" i="2"/>
  <c r="CL128" i="2"/>
  <c r="CE128" i="2"/>
  <c r="CF128" i="2"/>
  <c r="CG120" i="2"/>
  <c r="CI120" i="2"/>
  <c r="CD120" i="2"/>
  <c r="CE120" i="2"/>
  <c r="CF120" i="2"/>
  <c r="CH120" i="2"/>
  <c r="CJ120" i="2"/>
  <c r="CK120" i="2"/>
  <c r="CL120" i="2"/>
  <c r="CK104" i="2"/>
  <c r="CD104" i="2"/>
  <c r="CL104" i="2"/>
  <c r="CE104" i="2"/>
  <c r="CF104" i="2"/>
  <c r="CG104" i="2"/>
  <c r="CH104" i="2"/>
  <c r="CI104" i="2"/>
  <c r="CJ104" i="2"/>
  <c r="CI98" i="2"/>
  <c r="CJ98" i="2"/>
  <c r="CK98" i="2"/>
  <c r="CD98" i="2"/>
  <c r="CL98" i="2"/>
  <c r="CE98" i="2"/>
  <c r="CF98" i="2"/>
  <c r="CG98" i="2"/>
  <c r="CH98" i="2"/>
  <c r="CF109" i="2"/>
  <c r="CI109" i="2"/>
  <c r="CJ109" i="2"/>
  <c r="CK109" i="2"/>
  <c r="CD109" i="2"/>
  <c r="CL109" i="2"/>
  <c r="CE109" i="2"/>
  <c r="CG109" i="2"/>
  <c r="CH109" i="2"/>
  <c r="CF101" i="2"/>
  <c r="CG101" i="2"/>
  <c r="CH101" i="2"/>
  <c r="CI101" i="2"/>
  <c r="CJ101" i="2"/>
  <c r="CK101" i="2"/>
  <c r="CD101" i="2"/>
  <c r="CL101" i="2"/>
  <c r="CE101" i="2"/>
  <c r="CF93" i="2"/>
  <c r="CG93" i="2"/>
  <c r="CH93" i="2"/>
  <c r="CI93" i="2"/>
  <c r="CJ93" i="2"/>
  <c r="CK93" i="2"/>
  <c r="CD93" i="2"/>
  <c r="CL93" i="2"/>
  <c r="CE93" i="2"/>
  <c r="CF85" i="2"/>
  <c r="CG85" i="2"/>
  <c r="CH85" i="2"/>
  <c r="CI85" i="2"/>
  <c r="CJ85" i="2"/>
  <c r="CK85" i="2"/>
  <c r="CD85" i="2"/>
  <c r="CL85" i="2"/>
  <c r="CE85" i="2"/>
  <c r="CF38" i="2"/>
  <c r="CG38" i="2"/>
  <c r="CH38" i="2"/>
  <c r="CI38" i="2"/>
  <c r="CJ38" i="2"/>
  <c r="CD38" i="2"/>
  <c r="CE38" i="2"/>
  <c r="CK38" i="2"/>
  <c r="CL38" i="2"/>
  <c r="CK96" i="2"/>
  <c r="CD96" i="2"/>
  <c r="CL96" i="2"/>
  <c r="CE96" i="2"/>
  <c r="CF96" i="2"/>
  <c r="CG96" i="2"/>
  <c r="CH96" i="2"/>
  <c r="CI96" i="2"/>
  <c r="CJ96" i="2"/>
  <c r="CK88" i="2"/>
  <c r="CD88" i="2"/>
  <c r="CL88" i="2"/>
  <c r="CE88" i="2"/>
  <c r="CF88" i="2"/>
  <c r="CG88" i="2"/>
  <c r="CH88" i="2"/>
  <c r="CI88" i="2"/>
  <c r="CJ88" i="2"/>
  <c r="CE80" i="2"/>
  <c r="CF80" i="2"/>
  <c r="CG80" i="2"/>
  <c r="CH80" i="2"/>
  <c r="CI80" i="2"/>
  <c r="CJ80" i="2"/>
  <c r="CK80" i="2"/>
  <c r="CL80" i="2"/>
  <c r="CD80" i="2"/>
  <c r="CE72" i="2"/>
  <c r="CF72" i="2"/>
  <c r="CH72" i="2"/>
  <c r="CD72" i="2"/>
  <c r="CG72" i="2"/>
  <c r="CI72" i="2"/>
  <c r="CJ72" i="2"/>
  <c r="CK72" i="2"/>
  <c r="CL72" i="2"/>
  <c r="CF54" i="2"/>
  <c r="CG54" i="2"/>
  <c r="CH54" i="2"/>
  <c r="CI54" i="2"/>
  <c r="CJ54" i="2"/>
  <c r="CD54" i="2"/>
  <c r="CE54" i="2"/>
  <c r="CK54" i="2"/>
  <c r="CL54" i="2"/>
  <c r="CK49" i="2"/>
  <c r="CD49" i="2"/>
  <c r="CL49" i="2"/>
  <c r="CE49" i="2"/>
  <c r="CF49" i="2"/>
  <c r="CG49" i="2"/>
  <c r="CH49" i="2"/>
  <c r="CI49" i="2"/>
  <c r="CJ49" i="2"/>
  <c r="CD40" i="2"/>
  <c r="CL40" i="2"/>
  <c r="CE40" i="2"/>
  <c r="CF40" i="2"/>
  <c r="CG40" i="2"/>
  <c r="CH40" i="2"/>
  <c r="CI40" i="2"/>
  <c r="CJ40" i="2"/>
  <c r="CK40" i="2"/>
  <c r="CH107" i="2"/>
  <c r="CI107" i="2"/>
  <c r="CK107" i="2"/>
  <c r="CD107" i="2"/>
  <c r="CL107" i="2"/>
  <c r="CE107" i="2"/>
  <c r="CF107" i="2"/>
  <c r="CG107" i="2"/>
  <c r="CJ107" i="2"/>
  <c r="CH99" i="2"/>
  <c r="CI99" i="2"/>
  <c r="CJ99" i="2"/>
  <c r="CK99" i="2"/>
  <c r="CD99" i="2"/>
  <c r="CL99" i="2"/>
  <c r="CE99" i="2"/>
  <c r="CF99" i="2"/>
  <c r="CG99" i="2"/>
  <c r="CH91" i="2"/>
  <c r="CI91" i="2"/>
  <c r="CJ91" i="2"/>
  <c r="CK91" i="2"/>
  <c r="CD91" i="2"/>
  <c r="CL91" i="2"/>
  <c r="CE91" i="2"/>
  <c r="CF91" i="2"/>
  <c r="CG91" i="2"/>
  <c r="CH83" i="2"/>
  <c r="CI83" i="2"/>
  <c r="CJ83" i="2"/>
  <c r="CK83" i="2"/>
  <c r="CD83" i="2"/>
  <c r="CL83" i="2"/>
  <c r="CE83" i="2"/>
  <c r="CF83" i="2"/>
  <c r="CG83" i="2"/>
  <c r="CK74" i="2"/>
  <c r="CD74" i="2"/>
  <c r="CL74" i="2"/>
  <c r="CF74" i="2"/>
  <c r="CE74" i="2"/>
  <c r="CG74" i="2"/>
  <c r="CH74" i="2"/>
  <c r="CI74" i="2"/>
  <c r="CJ74" i="2"/>
  <c r="CJ67" i="2"/>
  <c r="CK67" i="2"/>
  <c r="CE67" i="2"/>
  <c r="CL67" i="2"/>
  <c r="CD67" i="2"/>
  <c r="CF67" i="2"/>
  <c r="CG67" i="2"/>
  <c r="CH67" i="2"/>
  <c r="CI67" i="2"/>
  <c r="CJ58" i="2"/>
  <c r="CK58" i="2"/>
  <c r="CD58" i="2"/>
  <c r="CL58" i="2"/>
  <c r="CE58" i="2"/>
  <c r="CF58" i="2"/>
  <c r="CG58" i="2"/>
  <c r="CH58" i="2"/>
  <c r="CI58" i="2"/>
  <c r="CD56" i="2"/>
  <c r="CL56" i="2"/>
  <c r="CE56" i="2"/>
  <c r="CF56" i="2"/>
  <c r="CG56" i="2"/>
  <c r="CH56" i="2"/>
  <c r="CI56" i="2"/>
  <c r="CJ56" i="2"/>
  <c r="CK56" i="2"/>
  <c r="CK33" i="2"/>
  <c r="CD33" i="2"/>
  <c r="CL33" i="2"/>
  <c r="CE33" i="2"/>
  <c r="CF33" i="2"/>
  <c r="CG33" i="2"/>
  <c r="CH33" i="2"/>
  <c r="CI33" i="2"/>
  <c r="CJ33" i="2"/>
  <c r="CE102" i="2"/>
  <c r="CF102" i="2"/>
  <c r="CG102" i="2"/>
  <c r="CH102" i="2"/>
  <c r="CI102" i="2"/>
  <c r="CJ102" i="2"/>
  <c r="CK102" i="2"/>
  <c r="CD102" i="2"/>
  <c r="CL102" i="2"/>
  <c r="CE94" i="2"/>
  <c r="CF94" i="2"/>
  <c r="CG94" i="2"/>
  <c r="CH94" i="2"/>
  <c r="CI94" i="2"/>
  <c r="CJ94" i="2"/>
  <c r="CK94" i="2"/>
  <c r="CD94" i="2"/>
  <c r="CL94" i="2"/>
  <c r="CE86" i="2"/>
  <c r="CF86" i="2"/>
  <c r="CG86" i="2"/>
  <c r="CH86" i="2"/>
  <c r="CI86" i="2"/>
  <c r="CJ86" i="2"/>
  <c r="CK86" i="2"/>
  <c r="CD86" i="2"/>
  <c r="CL86" i="2"/>
  <c r="CG78" i="2"/>
  <c r="CH78" i="2"/>
  <c r="CD78" i="2"/>
  <c r="CE78" i="2"/>
  <c r="CF78" i="2"/>
  <c r="CI78" i="2"/>
  <c r="CJ78" i="2"/>
  <c r="CK78" i="2"/>
  <c r="CL78" i="2"/>
  <c r="CI76" i="2"/>
  <c r="CJ76" i="2"/>
  <c r="CD76" i="2"/>
  <c r="CL76" i="2"/>
  <c r="CG76" i="2"/>
  <c r="CH76" i="2"/>
  <c r="CK76" i="2"/>
  <c r="CE76" i="2"/>
  <c r="CF76" i="2"/>
  <c r="CH69" i="2"/>
  <c r="CI69" i="2"/>
  <c r="CK69" i="2"/>
  <c r="CF69" i="2"/>
  <c r="CG69" i="2"/>
  <c r="CJ69" i="2"/>
  <c r="CL69" i="2"/>
  <c r="CD69" i="2"/>
  <c r="CE69" i="2"/>
  <c r="CK57" i="2"/>
  <c r="CD57" i="2"/>
  <c r="CL57" i="2"/>
  <c r="CE57" i="2"/>
  <c r="CF57" i="2"/>
  <c r="CG57" i="2"/>
  <c r="CH57" i="2"/>
  <c r="CI57" i="2"/>
  <c r="CJ57" i="2"/>
  <c r="CK41" i="2"/>
  <c r="CD41" i="2"/>
  <c r="CL41" i="2"/>
  <c r="CE41" i="2"/>
  <c r="CF41" i="2"/>
  <c r="CG41" i="2"/>
  <c r="CI41" i="2"/>
  <c r="CJ41" i="2"/>
  <c r="CH41" i="2"/>
  <c r="CK25" i="2"/>
  <c r="CD25" i="2"/>
  <c r="CL25" i="2"/>
  <c r="CE25" i="2"/>
  <c r="CF25" i="2"/>
  <c r="CG25" i="2"/>
  <c r="CH25" i="2"/>
  <c r="CI25" i="2"/>
  <c r="CJ25" i="2"/>
  <c r="CJ89" i="2"/>
  <c r="CK89" i="2"/>
  <c r="CD89" i="2"/>
  <c r="CL89" i="2"/>
  <c r="CE89" i="2"/>
  <c r="CF89" i="2"/>
  <c r="CG89" i="2"/>
  <c r="CH89" i="2"/>
  <c r="CI89" i="2"/>
  <c r="CD81" i="2"/>
  <c r="CL81" i="2"/>
  <c r="CE81" i="2"/>
  <c r="CH81" i="2"/>
  <c r="CI81" i="2"/>
  <c r="CJ81" i="2"/>
  <c r="CK81" i="2"/>
  <c r="CF81" i="2"/>
  <c r="CG81" i="2"/>
  <c r="CK66" i="2"/>
  <c r="CD66" i="2"/>
  <c r="CL66" i="2"/>
  <c r="CF66" i="2"/>
  <c r="CH66" i="2"/>
  <c r="CI66" i="2"/>
  <c r="CJ66" i="2"/>
  <c r="CE66" i="2"/>
  <c r="CG66" i="2"/>
  <c r="CF46" i="2"/>
  <c r="CG46" i="2"/>
  <c r="CH46" i="2"/>
  <c r="CI46" i="2"/>
  <c r="CJ46" i="2"/>
  <c r="CE46" i="2"/>
  <c r="CK46" i="2"/>
  <c r="CL46" i="2"/>
  <c r="CD46" i="2"/>
  <c r="CK17" i="2"/>
  <c r="CD17" i="2"/>
  <c r="CL17" i="2"/>
  <c r="CE17" i="2"/>
  <c r="CF17" i="2"/>
  <c r="CG17" i="2"/>
  <c r="CJ17" i="2"/>
  <c r="CH17" i="2"/>
  <c r="CI17" i="2"/>
  <c r="CG84" i="2"/>
  <c r="CH84" i="2"/>
  <c r="CI84" i="2"/>
  <c r="CJ84" i="2"/>
  <c r="CK84" i="2"/>
  <c r="CD84" i="2"/>
  <c r="CL84" i="2"/>
  <c r="CE84" i="2"/>
  <c r="CF84" i="2"/>
  <c r="CD95" i="2"/>
  <c r="CL95" i="2"/>
  <c r="CE95" i="2"/>
  <c r="CF95" i="2"/>
  <c r="CG95" i="2"/>
  <c r="CH95" i="2"/>
  <c r="CI95" i="2"/>
  <c r="CJ95" i="2"/>
  <c r="CK95" i="2"/>
  <c r="CD87" i="2"/>
  <c r="CL87" i="2"/>
  <c r="CE87" i="2"/>
  <c r="CF87" i="2"/>
  <c r="CG87" i="2"/>
  <c r="CH87" i="2"/>
  <c r="CI87" i="2"/>
  <c r="CJ87" i="2"/>
  <c r="CK87" i="2"/>
  <c r="CF79" i="2"/>
  <c r="CG79" i="2"/>
  <c r="CD79" i="2"/>
  <c r="CE79" i="2"/>
  <c r="CH79" i="2"/>
  <c r="CI79" i="2"/>
  <c r="CJ79" i="2"/>
  <c r="CK79" i="2"/>
  <c r="CL79" i="2"/>
  <c r="CD73" i="2"/>
  <c r="CL73" i="2"/>
  <c r="CE73" i="2"/>
  <c r="CG73" i="2"/>
  <c r="CI73" i="2"/>
  <c r="CJ73" i="2"/>
  <c r="CK73" i="2"/>
  <c r="CF73" i="2"/>
  <c r="CH73" i="2"/>
  <c r="CD65" i="2"/>
  <c r="CL65" i="2"/>
  <c r="CE65" i="2"/>
  <c r="CG65" i="2"/>
  <c r="CF65" i="2"/>
  <c r="CH65" i="2"/>
  <c r="CI65" i="2"/>
  <c r="CJ65" i="2"/>
  <c r="CK65" i="2"/>
  <c r="CD64" i="2"/>
  <c r="CE64" i="2"/>
  <c r="CF64" i="2"/>
  <c r="CG64" i="2"/>
  <c r="CH64" i="2"/>
  <c r="CL64" i="2"/>
  <c r="CI64" i="2"/>
  <c r="CJ64" i="2"/>
  <c r="CK64" i="2"/>
  <c r="CF62" i="2"/>
  <c r="CG62" i="2"/>
  <c r="CH62" i="2"/>
  <c r="CI62" i="2"/>
  <c r="CJ62" i="2"/>
  <c r="CL62" i="2"/>
  <c r="CD62" i="2"/>
  <c r="CE62" i="2"/>
  <c r="CK62" i="2"/>
  <c r="CH60" i="2"/>
  <c r="CI60" i="2"/>
  <c r="CJ60" i="2"/>
  <c r="CK60" i="2"/>
  <c r="CD60" i="2"/>
  <c r="CL60" i="2"/>
  <c r="CG60" i="2"/>
  <c r="CE60" i="2"/>
  <c r="CF60" i="2"/>
  <c r="CH52" i="2"/>
  <c r="CI52" i="2"/>
  <c r="CJ52" i="2"/>
  <c r="CK52" i="2"/>
  <c r="CD52" i="2"/>
  <c r="CL52" i="2"/>
  <c r="CE52" i="2"/>
  <c r="CF52" i="2"/>
  <c r="CG52" i="2"/>
  <c r="CH44" i="2"/>
  <c r="CI44" i="2"/>
  <c r="CJ44" i="2"/>
  <c r="CK44" i="2"/>
  <c r="CD44" i="2"/>
  <c r="CL44" i="2"/>
  <c r="CE44" i="2"/>
  <c r="CF44" i="2"/>
  <c r="CG44" i="2"/>
  <c r="CH36" i="2"/>
  <c r="CI36" i="2"/>
  <c r="CJ36" i="2"/>
  <c r="CK36" i="2"/>
  <c r="CD36" i="2"/>
  <c r="CL36" i="2"/>
  <c r="CE36" i="2"/>
  <c r="CF36" i="2"/>
  <c r="CG36" i="2"/>
  <c r="CH28" i="2"/>
  <c r="CI28" i="2"/>
  <c r="CJ28" i="2"/>
  <c r="CK28" i="2"/>
  <c r="CD28" i="2"/>
  <c r="CL28" i="2"/>
  <c r="CE28" i="2"/>
  <c r="CF28" i="2"/>
  <c r="CG28" i="2"/>
  <c r="CH20" i="2"/>
  <c r="CI20" i="2"/>
  <c r="CJ20" i="2"/>
  <c r="CK20" i="2"/>
  <c r="CD20" i="2"/>
  <c r="CL20" i="2"/>
  <c r="CF20" i="2"/>
  <c r="CG20" i="2"/>
  <c r="CE20" i="2"/>
  <c r="CF71" i="2"/>
  <c r="CG71" i="2"/>
  <c r="CI71" i="2"/>
  <c r="CD71" i="2"/>
  <c r="CE71" i="2"/>
  <c r="CH71" i="2"/>
  <c r="CJ71" i="2"/>
  <c r="CK71" i="2"/>
  <c r="CL71" i="2"/>
  <c r="CE63" i="2"/>
  <c r="CF63" i="2"/>
  <c r="CG63" i="2"/>
  <c r="CH63" i="2"/>
  <c r="CI63" i="2"/>
  <c r="CD63" i="2"/>
  <c r="CJ63" i="2"/>
  <c r="CK63" i="2"/>
  <c r="CL63" i="2"/>
  <c r="CE55" i="2"/>
  <c r="CF55" i="2"/>
  <c r="CG55" i="2"/>
  <c r="CH55" i="2"/>
  <c r="CI55" i="2"/>
  <c r="CK55" i="2"/>
  <c r="CL55" i="2"/>
  <c r="CD55" i="2"/>
  <c r="CJ55" i="2"/>
  <c r="CE47" i="2"/>
  <c r="CF47" i="2"/>
  <c r="CG47" i="2"/>
  <c r="CH47" i="2"/>
  <c r="CI47" i="2"/>
  <c r="CD47" i="2"/>
  <c r="CJ47" i="2"/>
  <c r="CK47" i="2"/>
  <c r="CL47" i="2"/>
  <c r="CE39" i="2"/>
  <c r="CF39" i="2"/>
  <c r="CG39" i="2"/>
  <c r="CH39" i="2"/>
  <c r="CI39" i="2"/>
  <c r="CD39" i="2"/>
  <c r="CJ39" i="2"/>
  <c r="CK39" i="2"/>
  <c r="CL39" i="2"/>
  <c r="CE31" i="2"/>
  <c r="CF31" i="2"/>
  <c r="CG31" i="2"/>
  <c r="CH31" i="2"/>
  <c r="CI31" i="2"/>
  <c r="CL31" i="2"/>
  <c r="CD31" i="2"/>
  <c r="CJ31" i="2"/>
  <c r="CK31" i="2"/>
  <c r="CE23" i="2"/>
  <c r="CF23" i="2"/>
  <c r="CG23" i="2"/>
  <c r="CH23" i="2"/>
  <c r="CI23" i="2"/>
  <c r="CD23" i="2"/>
  <c r="CJ23" i="2"/>
  <c r="CK23" i="2"/>
  <c r="CL23" i="2"/>
  <c r="CE15" i="2"/>
  <c r="CF15" i="2"/>
  <c r="CG15" i="2"/>
  <c r="CH15" i="2"/>
  <c r="CI15" i="2"/>
  <c r="CJ15" i="2"/>
  <c r="CK15" i="2"/>
  <c r="CL15" i="2"/>
  <c r="CD15" i="2"/>
  <c r="CJ50" i="2"/>
  <c r="CK50" i="2"/>
  <c r="CD50" i="2"/>
  <c r="CL50" i="2"/>
  <c r="CE50" i="2"/>
  <c r="CF50" i="2"/>
  <c r="CG50" i="2"/>
  <c r="CH50" i="2"/>
  <c r="CI50" i="2"/>
  <c r="CJ42" i="2"/>
  <c r="CK42" i="2"/>
  <c r="CD42" i="2"/>
  <c r="CL42" i="2"/>
  <c r="CE42" i="2"/>
  <c r="CF42" i="2"/>
  <c r="CG42" i="2"/>
  <c r="CH42" i="2"/>
  <c r="CI42" i="2"/>
  <c r="CJ34" i="2"/>
  <c r="CK34" i="2"/>
  <c r="CD34" i="2"/>
  <c r="CL34" i="2"/>
  <c r="CE34" i="2"/>
  <c r="CF34" i="2"/>
  <c r="CH34" i="2"/>
  <c r="CI34" i="2"/>
  <c r="CG34" i="2"/>
  <c r="CJ26" i="2"/>
  <c r="CK26" i="2"/>
  <c r="CD26" i="2"/>
  <c r="CL26" i="2"/>
  <c r="CE26" i="2"/>
  <c r="CF26" i="2"/>
  <c r="CG26" i="2"/>
  <c r="CH26" i="2"/>
  <c r="CI26" i="2"/>
  <c r="CJ18" i="2"/>
  <c r="CK18" i="2"/>
  <c r="CD18" i="2"/>
  <c r="CL18" i="2"/>
  <c r="CE18" i="2"/>
  <c r="CF18" i="2"/>
  <c r="CG18" i="2"/>
  <c r="CH18" i="2"/>
  <c r="CI18" i="2"/>
  <c r="CG61" i="2"/>
  <c r="CH61" i="2"/>
  <c r="CI61" i="2"/>
  <c r="CJ61" i="2"/>
  <c r="CK61" i="2"/>
  <c r="CD61" i="2"/>
  <c r="CE61" i="2"/>
  <c r="CF61" i="2"/>
  <c r="CL61" i="2"/>
  <c r="CG53" i="2"/>
  <c r="CH53" i="2"/>
  <c r="CI53" i="2"/>
  <c r="CJ53" i="2"/>
  <c r="CK53" i="2"/>
  <c r="CF53" i="2"/>
  <c r="CL53" i="2"/>
  <c r="CD53" i="2"/>
  <c r="CE53" i="2"/>
  <c r="CG45" i="2"/>
  <c r="CH45" i="2"/>
  <c r="CI45" i="2"/>
  <c r="CJ45" i="2"/>
  <c r="CK45" i="2"/>
  <c r="CD45" i="2"/>
  <c r="CE45" i="2"/>
  <c r="CF45" i="2"/>
  <c r="CL45" i="2"/>
  <c r="CG37" i="2"/>
  <c r="CH37" i="2"/>
  <c r="CI37" i="2"/>
  <c r="CJ37" i="2"/>
  <c r="CK37" i="2"/>
  <c r="CD37" i="2"/>
  <c r="CE37" i="2"/>
  <c r="CF37" i="2"/>
  <c r="CL37" i="2"/>
  <c r="CG29" i="2"/>
  <c r="CH29" i="2"/>
  <c r="CI29" i="2"/>
  <c r="CJ29" i="2"/>
  <c r="CK29" i="2"/>
  <c r="CL29" i="2"/>
  <c r="CD29" i="2"/>
  <c r="CE29" i="2"/>
  <c r="CF29" i="2"/>
  <c r="CG21" i="2"/>
  <c r="CH21" i="2"/>
  <c r="CI21" i="2"/>
  <c r="CJ21" i="2"/>
  <c r="CK21" i="2"/>
  <c r="CD21" i="2"/>
  <c r="CE21" i="2"/>
  <c r="CF21" i="2"/>
  <c r="CL21" i="2"/>
  <c r="CG13" i="2"/>
  <c r="CH13" i="2"/>
  <c r="CI13" i="2"/>
  <c r="CJ13" i="2"/>
  <c r="CK13" i="2"/>
  <c r="CE13" i="2"/>
  <c r="CF13" i="2"/>
  <c r="CL13" i="2"/>
  <c r="CD13" i="2"/>
  <c r="CD32" i="2"/>
  <c r="CL32" i="2"/>
  <c r="CE32" i="2"/>
  <c r="CF32" i="2"/>
  <c r="CG32" i="2"/>
  <c r="CH32" i="2"/>
  <c r="CI32" i="2"/>
  <c r="CJ32" i="2"/>
  <c r="CK32" i="2"/>
  <c r="CD24" i="2"/>
  <c r="CL24" i="2"/>
  <c r="CE24" i="2"/>
  <c r="CF24" i="2"/>
  <c r="CG24" i="2"/>
  <c r="CH24" i="2"/>
  <c r="CK24" i="2"/>
  <c r="CI24" i="2"/>
  <c r="CJ24" i="2"/>
  <c r="CD16" i="2"/>
  <c r="CL16" i="2"/>
  <c r="CE16" i="2"/>
  <c r="CF16" i="2"/>
  <c r="CG16" i="2"/>
  <c r="CH16" i="2"/>
  <c r="CI16" i="2"/>
  <c r="CJ16" i="2"/>
  <c r="CK16" i="2"/>
  <c r="CI59" i="2"/>
  <c r="CJ59" i="2"/>
  <c r="CK59" i="2"/>
  <c r="CD59" i="2"/>
  <c r="CL59" i="2"/>
  <c r="CE59" i="2"/>
  <c r="CF59" i="2"/>
  <c r="CG59" i="2"/>
  <c r="CH59" i="2"/>
  <c r="CI51" i="2"/>
  <c r="CJ51" i="2"/>
  <c r="CK51" i="2"/>
  <c r="CD51" i="2"/>
  <c r="CL51" i="2"/>
  <c r="CE51" i="2"/>
  <c r="CF51" i="2"/>
  <c r="CG51" i="2"/>
  <c r="CH51" i="2"/>
  <c r="CI43" i="2"/>
  <c r="CJ43" i="2"/>
  <c r="CK43" i="2"/>
  <c r="CD43" i="2"/>
  <c r="CL43" i="2"/>
  <c r="CE43" i="2"/>
  <c r="CF43" i="2"/>
  <c r="CG43" i="2"/>
  <c r="CH43" i="2"/>
  <c r="CI35" i="2"/>
  <c r="CJ35" i="2"/>
  <c r="CK35" i="2"/>
  <c r="CD35" i="2"/>
  <c r="CL35" i="2"/>
  <c r="CE35" i="2"/>
  <c r="CF35" i="2"/>
  <c r="CG35" i="2"/>
  <c r="CH35" i="2"/>
  <c r="CI27" i="2"/>
  <c r="CJ27" i="2"/>
  <c r="CK27" i="2"/>
  <c r="CD27" i="2"/>
  <c r="CL27" i="2"/>
  <c r="CE27" i="2"/>
  <c r="CG27" i="2"/>
  <c r="CH27" i="2"/>
  <c r="CF27" i="2"/>
  <c r="CI19" i="2"/>
  <c r="CJ19" i="2"/>
  <c r="CK19" i="2"/>
  <c r="CD19" i="2"/>
  <c r="CL19" i="2"/>
  <c r="CE19" i="2"/>
  <c r="CF19" i="2"/>
  <c r="CG19" i="2"/>
  <c r="CH19" i="2"/>
  <c r="CF30" i="2"/>
  <c r="CG30" i="2"/>
  <c r="CH30" i="2"/>
  <c r="CI30" i="2"/>
  <c r="CJ30" i="2"/>
  <c r="CD30" i="2"/>
  <c r="CE30" i="2"/>
  <c r="CK30" i="2"/>
  <c r="CL30" i="2"/>
  <c r="CF22" i="2"/>
  <c r="CG22" i="2"/>
  <c r="CH22" i="2"/>
  <c r="CI22" i="2"/>
  <c r="CJ22" i="2"/>
  <c r="CK22" i="2"/>
  <c r="CL22" i="2"/>
  <c r="CD22" i="2"/>
  <c r="CE22" i="2"/>
  <c r="CF14" i="2"/>
  <c r="CG14" i="2"/>
  <c r="CH14" i="2"/>
  <c r="CI14" i="2"/>
  <c r="CJ14" i="2"/>
  <c r="CD14" i="2"/>
  <c r="CE14" i="2"/>
  <c r="CK14" i="2"/>
  <c r="CL14" i="2"/>
  <c r="CL7" i="2"/>
  <c r="CK7" i="2"/>
  <c r="CJ7" i="2"/>
  <c r="CI7" i="2"/>
  <c r="CH7" i="2"/>
  <c r="CG7" i="2"/>
  <c r="CF7" i="2"/>
  <c r="CE7" i="2"/>
  <c r="CD7" i="2"/>
  <c r="CC7" i="2"/>
  <c r="CC11" i="2"/>
  <c r="CC9" i="2"/>
  <c r="CC10" i="2"/>
  <c r="CC12" i="2"/>
  <c r="CC8" i="2"/>
  <c r="CC494" i="2"/>
  <c r="CC380" i="2"/>
  <c r="CC487" i="2"/>
  <c r="CC430" i="2"/>
  <c r="CC496" i="2"/>
  <c r="CC406" i="2"/>
  <c r="CC486" i="2"/>
  <c r="CC485" i="2"/>
  <c r="CC502" i="2"/>
  <c r="CC495" i="2"/>
  <c r="CC493" i="2"/>
  <c r="CC470" i="2"/>
  <c r="CC462" i="2"/>
  <c r="CC422" i="2"/>
  <c r="CC372" i="2"/>
  <c r="CC501" i="2"/>
  <c r="CC488" i="2"/>
  <c r="CC498" i="2"/>
  <c r="CC500" i="2"/>
  <c r="CC491" i="2"/>
  <c r="CC490" i="2"/>
  <c r="CC480" i="2"/>
  <c r="CC479" i="2"/>
  <c r="CC477" i="2"/>
  <c r="CC471" i="2"/>
  <c r="CC463" i="2"/>
  <c r="CC414" i="2"/>
  <c r="CC389" i="2"/>
  <c r="CC478" i="2"/>
  <c r="CC472" i="2"/>
  <c r="CC503" i="2"/>
  <c r="CC499" i="2"/>
  <c r="CC492" i="2"/>
  <c r="CC454" i="2"/>
  <c r="CC446" i="2"/>
  <c r="CC438" i="2"/>
  <c r="CC497" i="2"/>
  <c r="CC489" i="2"/>
  <c r="CC481" i="2"/>
  <c r="CC473" i="2"/>
  <c r="CC465" i="2"/>
  <c r="CC457" i="2"/>
  <c r="CC449" i="2"/>
  <c r="CC441" i="2"/>
  <c r="CC433" i="2"/>
  <c r="CC425" i="2"/>
  <c r="CC417" i="2"/>
  <c r="CC409" i="2"/>
  <c r="CC402" i="2"/>
  <c r="CC397" i="2"/>
  <c r="CC394" i="2"/>
  <c r="CC388" i="2"/>
  <c r="CC381" i="2"/>
  <c r="CC326" i="2"/>
  <c r="CC311" i="2"/>
  <c r="CC484" i="2"/>
  <c r="CC476" i="2"/>
  <c r="CC468" i="2"/>
  <c r="CC460" i="2"/>
  <c r="CC452" i="2"/>
  <c r="CC444" i="2"/>
  <c r="CC436" i="2"/>
  <c r="CC428" i="2"/>
  <c r="CC420" i="2"/>
  <c r="CC412" i="2"/>
  <c r="CC404" i="2"/>
  <c r="CC401" i="2"/>
  <c r="CC393" i="2"/>
  <c r="CC387" i="2"/>
  <c r="CC373" i="2"/>
  <c r="CC455" i="2"/>
  <c r="CC447" i="2"/>
  <c r="CC439" i="2"/>
  <c r="CC431" i="2"/>
  <c r="CC423" i="2"/>
  <c r="CC415" i="2"/>
  <c r="CC407" i="2"/>
  <c r="CC386" i="2"/>
  <c r="CC237" i="2"/>
  <c r="CC482" i="2"/>
  <c r="CC474" i="2"/>
  <c r="CC466" i="2"/>
  <c r="CC458" i="2"/>
  <c r="CC450" i="2"/>
  <c r="CC442" i="2"/>
  <c r="CC434" i="2"/>
  <c r="CC426" i="2"/>
  <c r="CC418" i="2"/>
  <c r="CC410" i="2"/>
  <c r="CC396" i="2"/>
  <c r="CC469" i="2"/>
  <c r="CC461" i="2"/>
  <c r="CC453" i="2"/>
  <c r="CC445" i="2"/>
  <c r="CC437" i="2"/>
  <c r="CC429" i="2"/>
  <c r="CC421" i="2"/>
  <c r="CC413" i="2"/>
  <c r="CC405" i="2"/>
  <c r="CC399" i="2"/>
  <c r="CC391" i="2"/>
  <c r="CC378" i="2"/>
  <c r="CC365" i="2"/>
  <c r="CC357" i="2"/>
  <c r="CC349" i="2"/>
  <c r="CC341" i="2"/>
  <c r="CC333" i="2"/>
  <c r="CC464" i="2"/>
  <c r="CC456" i="2"/>
  <c r="CC448" i="2"/>
  <c r="CC440" i="2"/>
  <c r="CC432" i="2"/>
  <c r="CC424" i="2"/>
  <c r="CC416" i="2"/>
  <c r="CC408" i="2"/>
  <c r="CC403" i="2"/>
  <c r="CC395" i="2"/>
  <c r="CC483" i="2"/>
  <c r="CC475" i="2"/>
  <c r="CC467" i="2"/>
  <c r="CC459" i="2"/>
  <c r="CC451" i="2"/>
  <c r="CC443" i="2"/>
  <c r="CC435" i="2"/>
  <c r="CC427" i="2"/>
  <c r="CC419" i="2"/>
  <c r="CC411" i="2"/>
  <c r="CC400" i="2"/>
  <c r="CC392" i="2"/>
  <c r="CC384" i="2"/>
  <c r="CC376" i="2"/>
  <c r="CC368" i="2"/>
  <c r="CC360" i="2"/>
  <c r="CC352" i="2"/>
  <c r="CC344" i="2"/>
  <c r="CC336" i="2"/>
  <c r="CC318" i="2"/>
  <c r="CC294" i="2"/>
  <c r="CC379" i="2"/>
  <c r="CC371" i="2"/>
  <c r="CC363" i="2"/>
  <c r="CC355" i="2"/>
  <c r="CC347" i="2"/>
  <c r="CC339" i="2"/>
  <c r="CC331" i="2"/>
  <c r="CC328" i="2"/>
  <c r="CC325" i="2"/>
  <c r="CC302" i="2"/>
  <c r="CC288" i="2"/>
  <c r="CC255" i="2"/>
  <c r="CC398" i="2"/>
  <c r="CC390" i="2"/>
  <c r="CC382" i="2"/>
  <c r="CC374" i="2"/>
  <c r="CC366" i="2"/>
  <c r="CC358" i="2"/>
  <c r="CC350" i="2"/>
  <c r="CC342" i="2"/>
  <c r="CC334" i="2"/>
  <c r="CC320" i="2"/>
  <c r="CC317" i="2"/>
  <c r="CC245" i="2"/>
  <c r="CC385" i="2"/>
  <c r="CC377" i="2"/>
  <c r="CC369" i="2"/>
  <c r="CC361" i="2"/>
  <c r="CC353" i="2"/>
  <c r="CC345" i="2"/>
  <c r="CC337" i="2"/>
  <c r="CC286" i="2"/>
  <c r="CC268" i="2"/>
  <c r="CC364" i="2"/>
  <c r="CC356" i="2"/>
  <c r="CC348" i="2"/>
  <c r="CC340" i="2"/>
  <c r="CC332" i="2"/>
  <c r="CC327" i="2"/>
  <c r="CC324" i="2"/>
  <c r="CC296" i="2"/>
  <c r="CC383" i="2"/>
  <c r="CC375" i="2"/>
  <c r="CC367" i="2"/>
  <c r="CC359" i="2"/>
  <c r="CC351" i="2"/>
  <c r="CC343" i="2"/>
  <c r="CC335" i="2"/>
  <c r="CC319" i="2"/>
  <c r="CC316" i="2"/>
  <c r="CC308" i="2"/>
  <c r="CC304" i="2"/>
  <c r="CC292" i="2"/>
  <c r="CC278" i="2"/>
  <c r="CC370" i="2"/>
  <c r="CC362" i="2"/>
  <c r="CC354" i="2"/>
  <c r="CC346" i="2"/>
  <c r="CC338" i="2"/>
  <c r="CC323" i="2"/>
  <c r="CC315" i="2"/>
  <c r="CC312" i="2"/>
  <c r="CC310" i="2"/>
  <c r="CC300" i="2"/>
  <c r="CC270" i="2"/>
  <c r="CC329" i="2"/>
  <c r="CC321" i="2"/>
  <c r="CC313" i="2"/>
  <c r="CC305" i="2"/>
  <c r="CC297" i="2"/>
  <c r="CC289" i="2"/>
  <c r="CC281" i="2"/>
  <c r="CC273" i="2"/>
  <c r="CC264" i="2"/>
  <c r="CC261" i="2"/>
  <c r="CC229" i="2"/>
  <c r="CC284" i="2"/>
  <c r="CC276" i="2"/>
  <c r="CC260" i="2"/>
  <c r="CC247" i="2"/>
  <c r="CC221" i="2"/>
  <c r="CC196" i="2"/>
  <c r="CC303" i="2"/>
  <c r="CC295" i="2"/>
  <c r="CC287" i="2"/>
  <c r="CC279" i="2"/>
  <c r="CC271" i="2"/>
  <c r="CC248" i="2"/>
  <c r="CC213" i="2"/>
  <c r="CC207" i="2"/>
  <c r="CC330" i="2"/>
  <c r="CC322" i="2"/>
  <c r="CC314" i="2"/>
  <c r="CC306" i="2"/>
  <c r="CC298" i="2"/>
  <c r="CC290" i="2"/>
  <c r="CC282" i="2"/>
  <c r="CC274" i="2"/>
  <c r="CC263" i="2"/>
  <c r="CC309" i="2"/>
  <c r="CC301" i="2"/>
  <c r="CC293" i="2"/>
  <c r="CC285" i="2"/>
  <c r="CC277" i="2"/>
  <c r="CC269" i="2"/>
  <c r="CC266" i="2"/>
  <c r="CC258" i="2"/>
  <c r="CC205" i="2"/>
  <c r="CC280" i="2"/>
  <c r="CC272" i="2"/>
  <c r="CC262" i="2"/>
  <c r="CC193" i="2"/>
  <c r="CC307" i="2"/>
  <c r="CC299" i="2"/>
  <c r="CC291" i="2"/>
  <c r="CC283" i="2"/>
  <c r="CC275" i="2"/>
  <c r="CC256" i="2"/>
  <c r="CC253" i="2"/>
  <c r="CC240" i="2"/>
  <c r="CC232" i="2"/>
  <c r="CC224" i="2"/>
  <c r="CC216" i="2"/>
  <c r="CC181" i="2"/>
  <c r="CC267" i="2"/>
  <c r="CC259" i="2"/>
  <c r="CC251" i="2"/>
  <c r="CC243" i="2"/>
  <c r="CC235" i="2"/>
  <c r="CC227" i="2"/>
  <c r="CC219" i="2"/>
  <c r="CC211" i="2"/>
  <c r="CC209" i="2"/>
  <c r="CC199" i="2"/>
  <c r="CC191" i="2"/>
  <c r="CC254" i="2"/>
  <c r="CC246" i="2"/>
  <c r="CC238" i="2"/>
  <c r="CC230" i="2"/>
  <c r="CC222" i="2"/>
  <c r="CC214" i="2"/>
  <c r="CC202" i="2"/>
  <c r="CC190" i="2"/>
  <c r="CC183" i="2"/>
  <c r="CC265" i="2"/>
  <c r="CC257" i="2"/>
  <c r="CC249" i="2"/>
  <c r="CC241" i="2"/>
  <c r="CC233" i="2"/>
  <c r="CC225" i="2"/>
  <c r="CC217" i="2"/>
  <c r="CC206" i="2"/>
  <c r="CC204" i="2"/>
  <c r="CC159" i="2"/>
  <c r="CC252" i="2"/>
  <c r="CC244" i="2"/>
  <c r="CC236" i="2"/>
  <c r="CC228" i="2"/>
  <c r="CC220" i="2"/>
  <c r="CC212" i="2"/>
  <c r="CC198" i="2"/>
  <c r="CC189" i="2"/>
  <c r="CC188" i="2"/>
  <c r="CC239" i="2"/>
  <c r="CC231" i="2"/>
  <c r="CC223" i="2"/>
  <c r="CC215" i="2"/>
  <c r="CC201" i="2"/>
  <c r="CC167" i="2"/>
  <c r="CC139" i="2"/>
  <c r="CC250" i="2"/>
  <c r="CC242" i="2"/>
  <c r="CC234" i="2"/>
  <c r="CC226" i="2"/>
  <c r="CC218" i="2"/>
  <c r="CC210" i="2"/>
  <c r="CC203" i="2"/>
  <c r="CC197" i="2"/>
  <c r="CC185" i="2"/>
  <c r="CC175" i="2"/>
  <c r="CC194" i="2"/>
  <c r="CC186" i="2"/>
  <c r="CC178" i="2"/>
  <c r="CC170" i="2"/>
  <c r="CC162" i="2"/>
  <c r="CC131" i="2"/>
  <c r="CC113" i="2"/>
  <c r="CC173" i="2"/>
  <c r="CC165" i="2"/>
  <c r="CC157" i="2"/>
  <c r="CC155" i="2"/>
  <c r="CC150" i="2"/>
  <c r="CC147" i="2"/>
  <c r="CC123" i="2"/>
  <c r="CC115" i="2"/>
  <c r="CC103" i="2"/>
  <c r="CC208" i="2"/>
  <c r="CC200" i="2"/>
  <c r="CC192" i="2"/>
  <c r="CC184" i="2"/>
  <c r="CC176" i="2"/>
  <c r="CC168" i="2"/>
  <c r="CC160" i="2"/>
  <c r="CC154" i="2"/>
  <c r="CC146" i="2"/>
  <c r="CC195" i="2"/>
  <c r="CC187" i="2"/>
  <c r="CC179" i="2"/>
  <c r="CC171" i="2"/>
  <c r="CC163" i="2"/>
  <c r="CC100" i="2"/>
  <c r="CC182" i="2"/>
  <c r="CC174" i="2"/>
  <c r="CC166" i="2"/>
  <c r="CC158" i="2"/>
  <c r="CC149" i="2"/>
  <c r="CC144" i="2"/>
  <c r="CC177" i="2"/>
  <c r="CC169" i="2"/>
  <c r="CC161" i="2"/>
  <c r="CC152" i="2"/>
  <c r="CC180" i="2"/>
  <c r="CC172" i="2"/>
  <c r="CC164" i="2"/>
  <c r="CC156" i="2"/>
  <c r="CC148" i="2"/>
  <c r="CC141" i="2"/>
  <c r="CC140" i="2"/>
  <c r="CC138" i="2"/>
  <c r="CC142" i="2"/>
  <c r="CC134" i="2"/>
  <c r="CC126" i="2"/>
  <c r="CC118" i="2"/>
  <c r="CC108" i="2"/>
  <c r="CC153" i="2"/>
  <c r="CC145" i="2"/>
  <c r="CC137" i="2"/>
  <c r="CC129" i="2"/>
  <c r="CC121" i="2"/>
  <c r="CC112" i="2"/>
  <c r="CC92" i="2"/>
  <c r="CC132" i="2"/>
  <c r="CC124" i="2"/>
  <c r="CC116" i="2"/>
  <c r="CC82" i="2"/>
  <c r="CC75" i="2"/>
  <c r="CC68" i="2"/>
  <c r="CC151" i="2"/>
  <c r="CC143" i="2"/>
  <c r="CC135" i="2"/>
  <c r="CC127" i="2"/>
  <c r="CC119" i="2"/>
  <c r="CC77" i="2"/>
  <c r="CC70" i="2"/>
  <c r="CC48" i="2"/>
  <c r="CC130" i="2"/>
  <c r="CC122" i="2"/>
  <c r="CC114" i="2"/>
  <c r="CC111" i="2"/>
  <c r="CC106" i="2"/>
  <c r="CC90" i="2"/>
  <c r="CC133" i="2"/>
  <c r="CC125" i="2"/>
  <c r="CC117" i="2"/>
  <c r="CC110" i="2"/>
  <c r="CC105" i="2"/>
  <c r="CC97" i="2"/>
  <c r="CC136" i="2"/>
  <c r="CC128" i="2"/>
  <c r="CC120" i="2"/>
  <c r="CC104" i="2"/>
  <c r="CC98" i="2"/>
  <c r="CC109" i="2"/>
  <c r="CC101" i="2"/>
  <c r="CC93" i="2"/>
  <c r="CC85" i="2"/>
  <c r="CC38" i="2"/>
  <c r="CC96" i="2"/>
  <c r="CC88" i="2"/>
  <c r="CC80" i="2"/>
  <c r="CC72" i="2"/>
  <c r="CC54" i="2"/>
  <c r="CC49" i="2"/>
  <c r="CC40" i="2"/>
  <c r="CC107" i="2"/>
  <c r="CC99" i="2"/>
  <c r="CC91" i="2"/>
  <c r="CC83" i="2"/>
  <c r="CC74" i="2"/>
  <c r="CC67" i="2"/>
  <c r="CC58" i="2"/>
  <c r="CC56" i="2"/>
  <c r="CC33" i="2"/>
  <c r="CC102" i="2"/>
  <c r="CC94" i="2"/>
  <c r="CC86" i="2"/>
  <c r="CC78" i="2"/>
  <c r="CC76" i="2"/>
  <c r="CC69" i="2"/>
  <c r="CC57" i="2"/>
  <c r="CC41" i="2"/>
  <c r="CC25" i="2"/>
  <c r="CC89" i="2"/>
  <c r="CC81" i="2"/>
  <c r="CC66" i="2"/>
  <c r="CC46" i="2"/>
  <c r="CC17" i="2"/>
  <c r="CC84" i="2"/>
  <c r="CC95" i="2"/>
  <c r="CC87" i="2"/>
  <c r="CC79" i="2"/>
  <c r="CC73" i="2"/>
  <c r="CC65" i="2"/>
  <c r="CC64" i="2"/>
  <c r="CC62" i="2"/>
  <c r="CC60" i="2"/>
  <c r="CC52" i="2"/>
  <c r="CC44" i="2"/>
  <c r="CC36" i="2"/>
  <c r="CC28" i="2"/>
  <c r="CC20" i="2"/>
  <c r="CC71" i="2"/>
  <c r="CC63" i="2"/>
  <c r="CC55" i="2"/>
  <c r="CC47" i="2"/>
  <c r="CC39" i="2"/>
  <c r="CC31" i="2"/>
  <c r="CC23" i="2"/>
  <c r="CC15" i="2"/>
  <c r="CC50" i="2"/>
  <c r="CC42" i="2"/>
  <c r="CC34" i="2"/>
  <c r="CC26" i="2"/>
  <c r="CC18" i="2"/>
  <c r="CC61" i="2"/>
  <c r="CC53" i="2"/>
  <c r="CC45" i="2"/>
  <c r="CC37" i="2"/>
  <c r="CC29" i="2"/>
  <c r="CC21" i="2"/>
  <c r="CC13" i="2"/>
  <c r="CC32" i="2"/>
  <c r="CC24" i="2"/>
  <c r="CC16" i="2"/>
  <c r="CC59" i="2"/>
  <c r="CC51" i="2"/>
  <c r="CC43" i="2"/>
  <c r="CC35" i="2"/>
  <c r="CC27" i="2"/>
  <c r="CC19" i="2"/>
  <c r="CC30" i="2"/>
  <c r="CC22" i="2"/>
  <c r="CC14" i="2"/>
  <c r="AW428" i="2"/>
  <c r="BE428" i="2"/>
  <c r="AX428" i="2"/>
  <c r="BF428" i="2"/>
  <c r="AY428" i="2"/>
  <c r="AZ428" i="2"/>
  <c r="BA428" i="2"/>
  <c r="BB428" i="2"/>
  <c r="BC428" i="2"/>
  <c r="BD428" i="2"/>
  <c r="BC429" i="2"/>
  <c r="BD429" i="2"/>
  <c r="AW429" i="2"/>
  <c r="BE429" i="2"/>
  <c r="AX429" i="2"/>
  <c r="BF429" i="2"/>
  <c r="AY429" i="2"/>
  <c r="AZ429" i="2"/>
  <c r="BB429" i="2"/>
  <c r="BA429" i="2"/>
  <c r="BQ7" i="2"/>
  <c r="K13" i="3" s="1"/>
  <c r="AW494" i="2"/>
  <c r="BE494" i="2"/>
  <c r="AX494" i="2"/>
  <c r="BF494" i="2"/>
  <c r="BA494" i="2"/>
  <c r="BC494" i="2"/>
  <c r="BD494" i="2"/>
  <c r="BB494" i="2"/>
  <c r="AY494" i="2"/>
  <c r="AZ494" i="2"/>
  <c r="BB487" i="2"/>
  <c r="BC487" i="2"/>
  <c r="BD487" i="2"/>
  <c r="AW487" i="2"/>
  <c r="AY487" i="2"/>
  <c r="AX487" i="2"/>
  <c r="AZ487" i="2"/>
  <c r="BA487" i="2"/>
  <c r="BE487" i="2"/>
  <c r="BF487" i="2"/>
  <c r="AW430" i="2"/>
  <c r="BE430" i="2"/>
  <c r="AX430" i="2"/>
  <c r="BF430" i="2"/>
  <c r="AY430" i="2"/>
  <c r="AZ430" i="2"/>
  <c r="BA430" i="2"/>
  <c r="BB430" i="2"/>
  <c r="BC430" i="2"/>
  <c r="BD430" i="2"/>
  <c r="BA496" i="2"/>
  <c r="BD496" i="2"/>
  <c r="BE496" i="2"/>
  <c r="AW496" i="2"/>
  <c r="BF496" i="2"/>
  <c r="AX496" i="2"/>
  <c r="AY496" i="2"/>
  <c r="AZ496" i="2"/>
  <c r="BB496" i="2"/>
  <c r="BC496" i="2"/>
  <c r="BD486" i="2"/>
  <c r="AW486" i="2"/>
  <c r="BE486" i="2"/>
  <c r="AX486" i="2"/>
  <c r="BF486" i="2"/>
  <c r="AY486" i="2"/>
  <c r="BA486" i="2"/>
  <c r="BC486" i="2"/>
  <c r="AZ486" i="2"/>
  <c r="BB486" i="2"/>
  <c r="AX485" i="2"/>
  <c r="BF485" i="2"/>
  <c r="AY485" i="2"/>
  <c r="AZ485" i="2"/>
  <c r="BA485" i="2"/>
  <c r="BC485" i="2"/>
  <c r="AW485" i="2"/>
  <c r="BB485" i="2"/>
  <c r="BD485" i="2"/>
  <c r="BE485" i="2"/>
  <c r="AZ502" i="2"/>
  <c r="BA502" i="2"/>
  <c r="BB502" i="2"/>
  <c r="BC502" i="2"/>
  <c r="AY502" i="2"/>
  <c r="BD502" i="2"/>
  <c r="AW502" i="2"/>
  <c r="BE502" i="2"/>
  <c r="AX502" i="2"/>
  <c r="BF502" i="2"/>
  <c r="BC495" i="2"/>
  <c r="AY495" i="2"/>
  <c r="BE495" i="2"/>
  <c r="BF495" i="2"/>
  <c r="AW495" i="2"/>
  <c r="AX495" i="2"/>
  <c r="AZ495" i="2"/>
  <c r="BA495" i="2"/>
  <c r="BB495" i="2"/>
  <c r="BD495" i="2"/>
  <c r="AX493" i="2"/>
  <c r="AY493" i="2"/>
  <c r="AZ493" i="2"/>
  <c r="BC493" i="2"/>
  <c r="BA493" i="2"/>
  <c r="BB493" i="2"/>
  <c r="BD493" i="2"/>
  <c r="BE493" i="2"/>
  <c r="BF493" i="2"/>
  <c r="AW493" i="2"/>
  <c r="BD470" i="2"/>
  <c r="AW470" i="2"/>
  <c r="BE470" i="2"/>
  <c r="AX470" i="2"/>
  <c r="BF470" i="2"/>
  <c r="AY470" i="2"/>
  <c r="BA470" i="2"/>
  <c r="AZ470" i="2"/>
  <c r="BB470" i="2"/>
  <c r="BC470" i="2"/>
  <c r="BD462" i="2"/>
  <c r="AW462" i="2"/>
  <c r="BE462" i="2"/>
  <c r="AX462" i="2"/>
  <c r="BF462" i="2"/>
  <c r="AY462" i="2"/>
  <c r="BA462" i="2"/>
  <c r="AZ462" i="2"/>
  <c r="BB462" i="2"/>
  <c r="BC462" i="2"/>
  <c r="BB501" i="2"/>
  <c r="BC501" i="2"/>
  <c r="BD501" i="2"/>
  <c r="AW501" i="2"/>
  <c r="BE501" i="2"/>
  <c r="AX501" i="2"/>
  <c r="BF501" i="2"/>
  <c r="AY501" i="2"/>
  <c r="AZ501" i="2"/>
  <c r="BA501" i="2"/>
  <c r="AZ488" i="2"/>
  <c r="BA488" i="2"/>
  <c r="BB488" i="2"/>
  <c r="AW488" i="2"/>
  <c r="BE488" i="2"/>
  <c r="BC488" i="2"/>
  <c r="BD488" i="2"/>
  <c r="BF488" i="2"/>
  <c r="AY488" i="2"/>
  <c r="AX488" i="2"/>
  <c r="AZ498" i="2"/>
  <c r="BA498" i="2"/>
  <c r="BB498" i="2"/>
  <c r="BC498" i="2"/>
  <c r="BD498" i="2"/>
  <c r="AW498" i="2"/>
  <c r="BE498" i="2"/>
  <c r="AX498" i="2"/>
  <c r="BF498" i="2"/>
  <c r="AY498" i="2"/>
  <c r="BD500" i="2"/>
  <c r="AW500" i="2"/>
  <c r="BE500" i="2"/>
  <c r="AX500" i="2"/>
  <c r="BF500" i="2"/>
  <c r="AY500" i="2"/>
  <c r="BC500" i="2"/>
  <c r="AZ500" i="2"/>
  <c r="BA500" i="2"/>
  <c r="BB500" i="2"/>
  <c r="BB491" i="2"/>
  <c r="BC491" i="2"/>
  <c r="BD491" i="2"/>
  <c r="AY491" i="2"/>
  <c r="BE491" i="2"/>
  <c r="BF491" i="2"/>
  <c r="AW491" i="2"/>
  <c r="BA491" i="2"/>
  <c r="AX491" i="2"/>
  <c r="AZ491" i="2"/>
  <c r="BD490" i="2"/>
  <c r="AW490" i="2"/>
  <c r="BE490" i="2"/>
  <c r="AX490" i="2"/>
  <c r="BF490" i="2"/>
  <c r="BA490" i="2"/>
  <c r="AY490" i="2"/>
  <c r="AZ490" i="2"/>
  <c r="BB490" i="2"/>
  <c r="BC490" i="2"/>
  <c r="AZ480" i="2"/>
  <c r="BA480" i="2"/>
  <c r="BB480" i="2"/>
  <c r="BC480" i="2"/>
  <c r="AW480" i="2"/>
  <c r="BE480" i="2"/>
  <c r="AY480" i="2"/>
  <c r="BD480" i="2"/>
  <c r="BF480" i="2"/>
  <c r="AX480" i="2"/>
  <c r="BB479" i="2"/>
  <c r="BC479" i="2"/>
  <c r="BD479" i="2"/>
  <c r="AW479" i="2"/>
  <c r="BE479" i="2"/>
  <c r="AY479" i="2"/>
  <c r="AX479" i="2"/>
  <c r="AZ479" i="2"/>
  <c r="BA479" i="2"/>
  <c r="BF479" i="2"/>
  <c r="AX477" i="2"/>
  <c r="BF477" i="2"/>
  <c r="AY477" i="2"/>
  <c r="AZ477" i="2"/>
  <c r="BA477" i="2"/>
  <c r="BC477" i="2"/>
  <c r="AW477" i="2"/>
  <c r="BB477" i="2"/>
  <c r="BE477" i="2"/>
  <c r="BD477" i="2"/>
  <c r="BB471" i="2"/>
  <c r="BC471" i="2"/>
  <c r="BD471" i="2"/>
  <c r="AW471" i="2"/>
  <c r="BE471" i="2"/>
  <c r="AY471" i="2"/>
  <c r="BF471" i="2"/>
  <c r="BA471" i="2"/>
  <c r="AX471" i="2"/>
  <c r="AZ471" i="2"/>
  <c r="BB463" i="2"/>
  <c r="BC463" i="2"/>
  <c r="BD463" i="2"/>
  <c r="AW463" i="2"/>
  <c r="BE463" i="2"/>
  <c r="AY463" i="2"/>
  <c r="AZ463" i="2"/>
  <c r="BA463" i="2"/>
  <c r="BF463" i="2"/>
  <c r="AX463" i="2"/>
  <c r="BD478" i="2"/>
  <c r="AW478" i="2"/>
  <c r="BE478" i="2"/>
  <c r="AX478" i="2"/>
  <c r="BF478" i="2"/>
  <c r="AY478" i="2"/>
  <c r="BA478" i="2"/>
  <c r="AZ478" i="2"/>
  <c r="BB478" i="2"/>
  <c r="BC478" i="2"/>
  <c r="AZ472" i="2"/>
  <c r="BA472" i="2"/>
  <c r="BB472" i="2"/>
  <c r="BC472" i="2"/>
  <c r="AW472" i="2"/>
  <c r="BE472" i="2"/>
  <c r="AX472" i="2"/>
  <c r="AY472" i="2"/>
  <c r="BD472" i="2"/>
  <c r="BF472" i="2"/>
  <c r="AX503" i="2"/>
  <c r="BF503" i="2"/>
  <c r="AY503" i="2"/>
  <c r="AZ503" i="2"/>
  <c r="BA503" i="2"/>
  <c r="BB503" i="2"/>
  <c r="BC503" i="2"/>
  <c r="BE503" i="2"/>
  <c r="BD503" i="2"/>
  <c r="AW503" i="2"/>
  <c r="AX499" i="2"/>
  <c r="BF499" i="2"/>
  <c r="AY499" i="2"/>
  <c r="AZ499" i="2"/>
  <c r="BA499" i="2"/>
  <c r="BB499" i="2"/>
  <c r="BE499" i="2"/>
  <c r="BC499" i="2"/>
  <c r="AW499" i="2"/>
  <c r="BD499" i="2"/>
  <c r="AZ492" i="2"/>
  <c r="BA492" i="2"/>
  <c r="BB492" i="2"/>
  <c r="AW492" i="2"/>
  <c r="BE492" i="2"/>
  <c r="AX492" i="2"/>
  <c r="AY492" i="2"/>
  <c r="BC492" i="2"/>
  <c r="BD492" i="2"/>
  <c r="BF492" i="2"/>
  <c r="BD454" i="2"/>
  <c r="AW454" i="2"/>
  <c r="BE454" i="2"/>
  <c r="AX454" i="2"/>
  <c r="BF454" i="2"/>
  <c r="AY454" i="2"/>
  <c r="BA454" i="2"/>
  <c r="BC454" i="2"/>
  <c r="BB454" i="2"/>
  <c r="AZ454" i="2"/>
  <c r="BD446" i="2"/>
  <c r="AW446" i="2"/>
  <c r="BE446" i="2"/>
  <c r="AX446" i="2"/>
  <c r="BF446" i="2"/>
  <c r="AY446" i="2"/>
  <c r="BA446" i="2"/>
  <c r="AZ446" i="2"/>
  <c r="BB446" i="2"/>
  <c r="BC446" i="2"/>
  <c r="BD438" i="2"/>
  <c r="AW438" i="2"/>
  <c r="BE438" i="2"/>
  <c r="AX438" i="2"/>
  <c r="BF438" i="2"/>
  <c r="AY438" i="2"/>
  <c r="BA438" i="2"/>
  <c r="AZ438" i="2"/>
  <c r="BB438" i="2"/>
  <c r="BC438" i="2"/>
  <c r="BB497" i="2"/>
  <c r="BC497" i="2"/>
  <c r="BD497" i="2"/>
  <c r="AW497" i="2"/>
  <c r="BE497" i="2"/>
  <c r="BA497" i="2"/>
  <c r="AX497" i="2"/>
  <c r="BF497" i="2"/>
  <c r="AY497" i="2"/>
  <c r="AZ497" i="2"/>
  <c r="AX489" i="2"/>
  <c r="BF489" i="2"/>
  <c r="AY489" i="2"/>
  <c r="AZ489" i="2"/>
  <c r="BC489" i="2"/>
  <c r="AW489" i="2"/>
  <c r="BA489" i="2"/>
  <c r="BB489" i="2"/>
  <c r="BD489" i="2"/>
  <c r="BE489" i="2"/>
  <c r="AX481" i="2"/>
  <c r="BF481" i="2"/>
  <c r="AY481" i="2"/>
  <c r="AZ481" i="2"/>
  <c r="BA481" i="2"/>
  <c r="BC481" i="2"/>
  <c r="AW481" i="2"/>
  <c r="BB481" i="2"/>
  <c r="BD481" i="2"/>
  <c r="BE481" i="2"/>
  <c r="AX473" i="2"/>
  <c r="BF473" i="2"/>
  <c r="AY473" i="2"/>
  <c r="AZ473" i="2"/>
  <c r="BA473" i="2"/>
  <c r="BC473" i="2"/>
  <c r="BE473" i="2"/>
  <c r="BD473" i="2"/>
  <c r="AW473" i="2"/>
  <c r="BB473" i="2"/>
  <c r="AX465" i="2"/>
  <c r="BF465" i="2"/>
  <c r="AY465" i="2"/>
  <c r="AZ465" i="2"/>
  <c r="BA465" i="2"/>
  <c r="BC465" i="2"/>
  <c r="BB465" i="2"/>
  <c r="BD465" i="2"/>
  <c r="BE465" i="2"/>
  <c r="AW465" i="2"/>
  <c r="AX457" i="2"/>
  <c r="BF457" i="2"/>
  <c r="AY457" i="2"/>
  <c r="AZ457" i="2"/>
  <c r="BA457" i="2"/>
  <c r="BC457" i="2"/>
  <c r="AW457" i="2"/>
  <c r="BB457" i="2"/>
  <c r="BD457" i="2"/>
  <c r="BE457" i="2"/>
  <c r="AX449" i="2"/>
  <c r="BF449" i="2"/>
  <c r="AY449" i="2"/>
  <c r="AZ449" i="2"/>
  <c r="BA449" i="2"/>
  <c r="BC449" i="2"/>
  <c r="AW449" i="2"/>
  <c r="BB449" i="2"/>
  <c r="BD449" i="2"/>
  <c r="BE449" i="2"/>
  <c r="AX441" i="2"/>
  <c r="BF441" i="2"/>
  <c r="AY441" i="2"/>
  <c r="AZ441" i="2"/>
  <c r="BA441" i="2"/>
  <c r="BC441" i="2"/>
  <c r="BE441" i="2"/>
  <c r="BD441" i="2"/>
  <c r="AW441" i="2"/>
  <c r="BB441" i="2"/>
  <c r="AW433" i="2"/>
  <c r="BE433" i="2"/>
  <c r="AX433" i="2"/>
  <c r="BF433" i="2"/>
  <c r="AY433" i="2"/>
  <c r="AZ433" i="2"/>
  <c r="BA433" i="2"/>
  <c r="BB433" i="2"/>
  <c r="BC433" i="2"/>
  <c r="BD433" i="2"/>
  <c r="AZ484" i="2"/>
  <c r="BA484" i="2"/>
  <c r="BB484" i="2"/>
  <c r="BC484" i="2"/>
  <c r="AW484" i="2"/>
  <c r="BE484" i="2"/>
  <c r="BD484" i="2"/>
  <c r="BF484" i="2"/>
  <c r="AY484" i="2"/>
  <c r="AX484" i="2"/>
  <c r="AZ476" i="2"/>
  <c r="BA476" i="2"/>
  <c r="BB476" i="2"/>
  <c r="BC476" i="2"/>
  <c r="AW476" i="2"/>
  <c r="BE476" i="2"/>
  <c r="AX476" i="2"/>
  <c r="AY476" i="2"/>
  <c r="BD476" i="2"/>
  <c r="BF476" i="2"/>
  <c r="AZ468" i="2"/>
  <c r="BA468" i="2"/>
  <c r="BB468" i="2"/>
  <c r="BC468" i="2"/>
  <c r="AW468" i="2"/>
  <c r="BE468" i="2"/>
  <c r="AX468" i="2"/>
  <c r="AY468" i="2"/>
  <c r="BD468" i="2"/>
  <c r="BF468" i="2"/>
  <c r="AZ460" i="2"/>
  <c r="BA460" i="2"/>
  <c r="BB460" i="2"/>
  <c r="BC460" i="2"/>
  <c r="AW460" i="2"/>
  <c r="BE460" i="2"/>
  <c r="AX460" i="2"/>
  <c r="AY460" i="2"/>
  <c r="BD460" i="2"/>
  <c r="BF460" i="2"/>
  <c r="AZ452" i="2"/>
  <c r="BA452" i="2"/>
  <c r="BB452" i="2"/>
  <c r="BC452" i="2"/>
  <c r="AW452" i="2"/>
  <c r="BE452" i="2"/>
  <c r="BD452" i="2"/>
  <c r="BF452" i="2"/>
  <c r="AX452" i="2"/>
  <c r="AY452" i="2"/>
  <c r="AZ444" i="2"/>
  <c r="BA444" i="2"/>
  <c r="BB444" i="2"/>
  <c r="BC444" i="2"/>
  <c r="AW444" i="2"/>
  <c r="BE444" i="2"/>
  <c r="AX444" i="2"/>
  <c r="AY444" i="2"/>
  <c r="BD444" i="2"/>
  <c r="BF444" i="2"/>
  <c r="AZ436" i="2"/>
  <c r="BA436" i="2"/>
  <c r="BB436" i="2"/>
  <c r="BC436" i="2"/>
  <c r="AW436" i="2"/>
  <c r="BE436" i="2"/>
  <c r="AX436" i="2"/>
  <c r="AY436" i="2"/>
  <c r="BD436" i="2"/>
  <c r="BF436" i="2"/>
  <c r="BB455" i="2"/>
  <c r="BC455" i="2"/>
  <c r="BD455" i="2"/>
  <c r="AW455" i="2"/>
  <c r="BE455" i="2"/>
  <c r="AY455" i="2"/>
  <c r="AX455" i="2"/>
  <c r="AZ455" i="2"/>
  <c r="BA455" i="2"/>
  <c r="BF455" i="2"/>
  <c r="BB447" i="2"/>
  <c r="BC447" i="2"/>
  <c r="BD447" i="2"/>
  <c r="AW447" i="2"/>
  <c r="BE447" i="2"/>
  <c r="AY447" i="2"/>
  <c r="AX447" i="2"/>
  <c r="AZ447" i="2"/>
  <c r="BA447" i="2"/>
  <c r="BF447" i="2"/>
  <c r="BB439" i="2"/>
  <c r="BC439" i="2"/>
  <c r="BD439" i="2"/>
  <c r="AW439" i="2"/>
  <c r="BE439" i="2"/>
  <c r="AY439" i="2"/>
  <c r="BF439" i="2"/>
  <c r="AX439" i="2"/>
  <c r="BA439" i="2"/>
  <c r="AZ439" i="2"/>
  <c r="BA431" i="2"/>
  <c r="BB431" i="2"/>
  <c r="BC431" i="2"/>
  <c r="BD431" i="2"/>
  <c r="AW431" i="2"/>
  <c r="BE431" i="2"/>
  <c r="AX431" i="2"/>
  <c r="BF431" i="2"/>
  <c r="AY431" i="2"/>
  <c r="AZ431" i="2"/>
  <c r="BD482" i="2"/>
  <c r="AW482" i="2"/>
  <c r="BE482" i="2"/>
  <c r="AX482" i="2"/>
  <c r="BF482" i="2"/>
  <c r="AY482" i="2"/>
  <c r="BA482" i="2"/>
  <c r="BB482" i="2"/>
  <c r="BC482" i="2"/>
  <c r="AZ482" i="2"/>
  <c r="BD474" i="2"/>
  <c r="AW474" i="2"/>
  <c r="BE474" i="2"/>
  <c r="AX474" i="2"/>
  <c r="BF474" i="2"/>
  <c r="AY474" i="2"/>
  <c r="BA474" i="2"/>
  <c r="AZ474" i="2"/>
  <c r="BB474" i="2"/>
  <c r="BC474" i="2"/>
  <c r="BD466" i="2"/>
  <c r="AW466" i="2"/>
  <c r="BE466" i="2"/>
  <c r="AX466" i="2"/>
  <c r="BF466" i="2"/>
  <c r="AY466" i="2"/>
  <c r="BA466" i="2"/>
  <c r="AZ466" i="2"/>
  <c r="BB466" i="2"/>
  <c r="BC466" i="2"/>
  <c r="BD458" i="2"/>
  <c r="AW458" i="2"/>
  <c r="BE458" i="2"/>
  <c r="AX458" i="2"/>
  <c r="BF458" i="2"/>
  <c r="AY458" i="2"/>
  <c r="BA458" i="2"/>
  <c r="BC458" i="2"/>
  <c r="AZ458" i="2"/>
  <c r="BB458" i="2"/>
  <c r="BD450" i="2"/>
  <c r="AW450" i="2"/>
  <c r="BE450" i="2"/>
  <c r="AX450" i="2"/>
  <c r="BF450" i="2"/>
  <c r="AY450" i="2"/>
  <c r="BA450" i="2"/>
  <c r="BB450" i="2"/>
  <c r="BC450" i="2"/>
  <c r="AZ450" i="2"/>
  <c r="BD442" i="2"/>
  <c r="AW442" i="2"/>
  <c r="BE442" i="2"/>
  <c r="AX442" i="2"/>
  <c r="BF442" i="2"/>
  <c r="AY442" i="2"/>
  <c r="BA442" i="2"/>
  <c r="AZ442" i="2"/>
  <c r="BB442" i="2"/>
  <c r="BC442" i="2"/>
  <c r="BC434" i="2"/>
  <c r="BD434" i="2"/>
  <c r="AW434" i="2"/>
  <c r="BE434" i="2"/>
  <c r="AX434" i="2"/>
  <c r="BF434" i="2"/>
  <c r="AY434" i="2"/>
  <c r="AZ434" i="2"/>
  <c r="BA434" i="2"/>
  <c r="BB434" i="2"/>
  <c r="AX469" i="2"/>
  <c r="BF469" i="2"/>
  <c r="AY469" i="2"/>
  <c r="AZ469" i="2"/>
  <c r="BA469" i="2"/>
  <c r="BC469" i="2"/>
  <c r="BD469" i="2"/>
  <c r="BE469" i="2"/>
  <c r="AW469" i="2"/>
  <c r="BB469" i="2"/>
  <c r="AX461" i="2"/>
  <c r="BF461" i="2"/>
  <c r="AY461" i="2"/>
  <c r="AZ461" i="2"/>
  <c r="BA461" i="2"/>
  <c r="BC461" i="2"/>
  <c r="AW461" i="2"/>
  <c r="BB461" i="2"/>
  <c r="BD461" i="2"/>
  <c r="BE461" i="2"/>
  <c r="AX453" i="2"/>
  <c r="BF453" i="2"/>
  <c r="AY453" i="2"/>
  <c r="AZ453" i="2"/>
  <c r="BA453" i="2"/>
  <c r="BC453" i="2"/>
  <c r="AW453" i="2"/>
  <c r="BB453" i="2"/>
  <c r="BD453" i="2"/>
  <c r="BE453" i="2"/>
  <c r="AX445" i="2"/>
  <c r="BF445" i="2"/>
  <c r="AY445" i="2"/>
  <c r="AZ445" i="2"/>
  <c r="BA445" i="2"/>
  <c r="BC445" i="2"/>
  <c r="AW445" i="2"/>
  <c r="BB445" i="2"/>
  <c r="BD445" i="2"/>
  <c r="BE445" i="2"/>
  <c r="AX437" i="2"/>
  <c r="BF437" i="2"/>
  <c r="AY437" i="2"/>
  <c r="AZ437" i="2"/>
  <c r="BA437" i="2"/>
  <c r="BC437" i="2"/>
  <c r="BD437" i="2"/>
  <c r="BE437" i="2"/>
  <c r="BB437" i="2"/>
  <c r="AW437" i="2"/>
  <c r="AZ464" i="2"/>
  <c r="BA464" i="2"/>
  <c r="BB464" i="2"/>
  <c r="BC464" i="2"/>
  <c r="AW464" i="2"/>
  <c r="BE464" i="2"/>
  <c r="AX464" i="2"/>
  <c r="AY464" i="2"/>
  <c r="BD464" i="2"/>
  <c r="BF464" i="2"/>
  <c r="AZ456" i="2"/>
  <c r="BA456" i="2"/>
  <c r="BB456" i="2"/>
  <c r="BC456" i="2"/>
  <c r="AW456" i="2"/>
  <c r="BE456" i="2"/>
  <c r="BF456" i="2"/>
  <c r="AX456" i="2"/>
  <c r="AY456" i="2"/>
  <c r="BD456" i="2"/>
  <c r="AZ448" i="2"/>
  <c r="BA448" i="2"/>
  <c r="BB448" i="2"/>
  <c r="BC448" i="2"/>
  <c r="AW448" i="2"/>
  <c r="BE448" i="2"/>
  <c r="AY448" i="2"/>
  <c r="BD448" i="2"/>
  <c r="BF448" i="2"/>
  <c r="AX448" i="2"/>
  <c r="AZ440" i="2"/>
  <c r="BA440" i="2"/>
  <c r="BB440" i="2"/>
  <c r="BC440" i="2"/>
  <c r="AW440" i="2"/>
  <c r="BE440" i="2"/>
  <c r="AX440" i="2"/>
  <c r="AY440" i="2"/>
  <c r="BD440" i="2"/>
  <c r="BF440" i="2"/>
  <c r="AY432" i="2"/>
  <c r="AZ432" i="2"/>
  <c r="BA432" i="2"/>
  <c r="BB432" i="2"/>
  <c r="BC432" i="2"/>
  <c r="BD432" i="2"/>
  <c r="AW432" i="2"/>
  <c r="BE432" i="2"/>
  <c r="AX432" i="2"/>
  <c r="BF432" i="2"/>
  <c r="BB483" i="2"/>
  <c r="BC483" i="2"/>
  <c r="BD483" i="2"/>
  <c r="AW483" i="2"/>
  <c r="BE483" i="2"/>
  <c r="AY483" i="2"/>
  <c r="AX483" i="2"/>
  <c r="AZ483" i="2"/>
  <c r="BA483" i="2"/>
  <c r="BF483" i="2"/>
  <c r="BB475" i="2"/>
  <c r="BC475" i="2"/>
  <c r="BD475" i="2"/>
  <c r="AW475" i="2"/>
  <c r="BE475" i="2"/>
  <c r="AY475" i="2"/>
  <c r="AX475" i="2"/>
  <c r="AZ475" i="2"/>
  <c r="BA475" i="2"/>
  <c r="BF475" i="2"/>
  <c r="BB467" i="2"/>
  <c r="BC467" i="2"/>
  <c r="BD467" i="2"/>
  <c r="AW467" i="2"/>
  <c r="BE467" i="2"/>
  <c r="AY467" i="2"/>
  <c r="BA467" i="2"/>
  <c r="BF467" i="2"/>
  <c r="AZ467" i="2"/>
  <c r="AX467" i="2"/>
  <c r="BB459" i="2"/>
  <c r="BC459" i="2"/>
  <c r="BD459" i="2"/>
  <c r="AW459" i="2"/>
  <c r="BE459" i="2"/>
  <c r="AY459" i="2"/>
  <c r="AX459" i="2"/>
  <c r="AZ459" i="2"/>
  <c r="BA459" i="2"/>
  <c r="BF459" i="2"/>
  <c r="BB451" i="2"/>
  <c r="BC451" i="2"/>
  <c r="BD451" i="2"/>
  <c r="AW451" i="2"/>
  <c r="BE451" i="2"/>
  <c r="AY451" i="2"/>
  <c r="AX451" i="2"/>
  <c r="AZ451" i="2"/>
  <c r="BA451" i="2"/>
  <c r="BF451" i="2"/>
  <c r="BB443" i="2"/>
  <c r="BC443" i="2"/>
  <c r="BD443" i="2"/>
  <c r="AW443" i="2"/>
  <c r="BE443" i="2"/>
  <c r="AY443" i="2"/>
  <c r="BF443" i="2"/>
  <c r="AX443" i="2"/>
  <c r="AZ443" i="2"/>
  <c r="BA443" i="2"/>
  <c r="BB435" i="2"/>
  <c r="BC435" i="2"/>
  <c r="BD435" i="2"/>
  <c r="AW435" i="2"/>
  <c r="BE435" i="2"/>
  <c r="AX435" i="2"/>
  <c r="AY435" i="2"/>
  <c r="BA435" i="2"/>
  <c r="BF435" i="2"/>
  <c r="AZ435" i="2"/>
  <c r="AY11" i="2"/>
  <c r="AZ11" i="2"/>
  <c r="BA11" i="2"/>
  <c r="BB11" i="2"/>
  <c r="BC11" i="2"/>
  <c r="AW11" i="2"/>
  <c r="BE11" i="2"/>
  <c r="BD11" i="2"/>
  <c r="BF11" i="2"/>
  <c r="AX11" i="2"/>
  <c r="BC9" i="2"/>
  <c r="BD9" i="2"/>
  <c r="AW9" i="2"/>
  <c r="BE9" i="2"/>
  <c r="AX9" i="2"/>
  <c r="BF9" i="2"/>
  <c r="AY9" i="2"/>
  <c r="BA9" i="2"/>
  <c r="AZ9" i="2"/>
  <c r="BB9" i="2"/>
  <c r="BA10" i="2"/>
  <c r="BB10" i="2"/>
  <c r="BC10" i="2"/>
  <c r="BD10" i="2"/>
  <c r="AW10" i="2"/>
  <c r="BE10" i="2"/>
  <c r="AY10" i="2"/>
  <c r="AX10" i="2"/>
  <c r="BF10" i="2"/>
  <c r="AZ10" i="2"/>
  <c r="AW12" i="2"/>
  <c r="BE12" i="2"/>
  <c r="AX12" i="2"/>
  <c r="BF12" i="2"/>
  <c r="AY12" i="2"/>
  <c r="AZ12" i="2"/>
  <c r="BA12" i="2"/>
  <c r="BC12" i="2"/>
  <c r="BB12" i="2"/>
  <c r="BD12" i="2"/>
  <c r="AW8" i="2"/>
  <c r="BE8" i="2"/>
  <c r="AX8" i="2"/>
  <c r="BF8" i="2"/>
  <c r="AY8" i="2"/>
  <c r="AZ8" i="2"/>
  <c r="BA8" i="2"/>
  <c r="BC8" i="2"/>
  <c r="BB8" i="2"/>
  <c r="BD8" i="2"/>
  <c r="BA380" i="2"/>
  <c r="AW380" i="2"/>
  <c r="BE380" i="2"/>
  <c r="BB380" i="2"/>
  <c r="BC380" i="2"/>
  <c r="BD380" i="2"/>
  <c r="BF380" i="2"/>
  <c r="AX380" i="2"/>
  <c r="AY380" i="2"/>
  <c r="AZ380" i="2"/>
  <c r="AZ406" i="2"/>
  <c r="BB406" i="2"/>
  <c r="BC406" i="2"/>
  <c r="BD406" i="2"/>
  <c r="AX406" i="2"/>
  <c r="BF406" i="2"/>
  <c r="AY406" i="2"/>
  <c r="BA406" i="2"/>
  <c r="BE406" i="2"/>
  <c r="AW406" i="2"/>
  <c r="AZ422" i="2"/>
  <c r="BB422" i="2"/>
  <c r="BC422" i="2"/>
  <c r="AX422" i="2"/>
  <c r="BF422" i="2"/>
  <c r="AW422" i="2"/>
  <c r="AY422" i="2"/>
  <c r="BA422" i="2"/>
  <c r="BD422" i="2"/>
  <c r="BE422" i="2"/>
  <c r="BA372" i="2"/>
  <c r="AW372" i="2"/>
  <c r="BE372" i="2"/>
  <c r="AX372" i="2"/>
  <c r="AY372" i="2"/>
  <c r="AZ372" i="2"/>
  <c r="BB372" i="2"/>
  <c r="BC372" i="2"/>
  <c r="BD372" i="2"/>
  <c r="BF372" i="2"/>
  <c r="AZ414" i="2"/>
  <c r="BB414" i="2"/>
  <c r="BC414" i="2"/>
  <c r="BD414" i="2"/>
  <c r="AX414" i="2"/>
  <c r="BF414" i="2"/>
  <c r="BE414" i="2"/>
  <c r="BA414" i="2"/>
  <c r="AW414" i="2"/>
  <c r="AY414" i="2"/>
  <c r="BB389" i="2"/>
  <c r="BC389" i="2"/>
  <c r="BD389" i="2"/>
  <c r="AW389" i="2"/>
  <c r="BE389" i="2"/>
  <c r="AX389" i="2"/>
  <c r="BF389" i="2"/>
  <c r="AY389" i="2"/>
  <c r="AZ389" i="2"/>
  <c r="BA389" i="2"/>
  <c r="AW425" i="2"/>
  <c r="BE425" i="2"/>
  <c r="AZ425" i="2"/>
  <c r="BA425" i="2"/>
  <c r="BB425" i="2"/>
  <c r="BC425" i="2"/>
  <c r="BD425" i="2"/>
  <c r="AY425" i="2"/>
  <c r="BF425" i="2"/>
  <c r="AX425" i="2"/>
  <c r="BB417" i="2"/>
  <c r="BD417" i="2"/>
  <c r="AW417" i="2"/>
  <c r="BE417" i="2"/>
  <c r="AX417" i="2"/>
  <c r="AZ417" i="2"/>
  <c r="AY417" i="2"/>
  <c r="BA417" i="2"/>
  <c r="BC417" i="2"/>
  <c r="BF417" i="2"/>
  <c r="BB409" i="2"/>
  <c r="BD409" i="2"/>
  <c r="AW409" i="2"/>
  <c r="BE409" i="2"/>
  <c r="AX409" i="2"/>
  <c r="BF409" i="2"/>
  <c r="AZ409" i="2"/>
  <c r="AY409" i="2"/>
  <c r="BA409" i="2"/>
  <c r="BC409" i="2"/>
  <c r="AZ402" i="2"/>
  <c r="BB402" i="2"/>
  <c r="BC402" i="2"/>
  <c r="BD402" i="2"/>
  <c r="AX402" i="2"/>
  <c r="BF402" i="2"/>
  <c r="AW402" i="2"/>
  <c r="AY402" i="2"/>
  <c r="BA402" i="2"/>
  <c r="BE402" i="2"/>
  <c r="BB397" i="2"/>
  <c r="BC397" i="2"/>
  <c r="BD397" i="2"/>
  <c r="AW397" i="2"/>
  <c r="BE397" i="2"/>
  <c r="AX397" i="2"/>
  <c r="BF397" i="2"/>
  <c r="AY397" i="2"/>
  <c r="AZ397" i="2"/>
  <c r="BA397" i="2"/>
  <c r="AZ394" i="2"/>
  <c r="BA394" i="2"/>
  <c r="BB394" i="2"/>
  <c r="BC394" i="2"/>
  <c r="BD394" i="2"/>
  <c r="AW394" i="2"/>
  <c r="BE394" i="2"/>
  <c r="AX394" i="2"/>
  <c r="BF394" i="2"/>
  <c r="AY394" i="2"/>
  <c r="BD388" i="2"/>
  <c r="AW388" i="2"/>
  <c r="BE388" i="2"/>
  <c r="AX388" i="2"/>
  <c r="BF388" i="2"/>
  <c r="AY388" i="2"/>
  <c r="AZ388" i="2"/>
  <c r="BA388" i="2"/>
  <c r="BB388" i="2"/>
  <c r="BC388" i="2"/>
  <c r="AY381" i="2"/>
  <c r="BB381" i="2"/>
  <c r="BC381" i="2"/>
  <c r="BD381" i="2"/>
  <c r="BE381" i="2"/>
  <c r="AW381" i="2"/>
  <c r="BF381" i="2"/>
  <c r="AX381" i="2"/>
  <c r="AZ381" i="2"/>
  <c r="BA381" i="2"/>
  <c r="BD326" i="2"/>
  <c r="AW326" i="2"/>
  <c r="BE326" i="2"/>
  <c r="AX326" i="2"/>
  <c r="BF326" i="2"/>
  <c r="BA326" i="2"/>
  <c r="BB326" i="2"/>
  <c r="AY326" i="2"/>
  <c r="AZ326" i="2"/>
  <c r="BC326" i="2"/>
  <c r="BB311" i="2"/>
  <c r="BC311" i="2"/>
  <c r="BD311" i="2"/>
  <c r="AY311" i="2"/>
  <c r="AZ311" i="2"/>
  <c r="AW311" i="2"/>
  <c r="AX311" i="2"/>
  <c r="BA311" i="2"/>
  <c r="BE311" i="2"/>
  <c r="BF311" i="2"/>
  <c r="BD420" i="2"/>
  <c r="AX420" i="2"/>
  <c r="BF420" i="2"/>
  <c r="AY420" i="2"/>
  <c r="BB420" i="2"/>
  <c r="AZ420" i="2"/>
  <c r="BA420" i="2"/>
  <c r="BC420" i="2"/>
  <c r="BE420" i="2"/>
  <c r="AW420" i="2"/>
  <c r="BD412" i="2"/>
  <c r="AX412" i="2"/>
  <c r="BF412" i="2"/>
  <c r="AY412" i="2"/>
  <c r="AZ412" i="2"/>
  <c r="BB412" i="2"/>
  <c r="BC412" i="2"/>
  <c r="BE412" i="2"/>
  <c r="BA412" i="2"/>
  <c r="AW412" i="2"/>
  <c r="BD404" i="2"/>
  <c r="AX404" i="2"/>
  <c r="BF404" i="2"/>
  <c r="AY404" i="2"/>
  <c r="AZ404" i="2"/>
  <c r="BB404" i="2"/>
  <c r="AW404" i="2"/>
  <c r="BA404" i="2"/>
  <c r="BC404" i="2"/>
  <c r="BE404" i="2"/>
  <c r="BB401" i="2"/>
  <c r="BD401" i="2"/>
  <c r="AW401" i="2"/>
  <c r="BE401" i="2"/>
  <c r="AX401" i="2"/>
  <c r="BF401" i="2"/>
  <c r="AZ401" i="2"/>
  <c r="BC401" i="2"/>
  <c r="AY401" i="2"/>
  <c r="BA401" i="2"/>
  <c r="BB393" i="2"/>
  <c r="BC393" i="2"/>
  <c r="BD393" i="2"/>
  <c r="AW393" i="2"/>
  <c r="BE393" i="2"/>
  <c r="AX393" i="2"/>
  <c r="BF393" i="2"/>
  <c r="AY393" i="2"/>
  <c r="AZ393" i="2"/>
  <c r="BA393" i="2"/>
  <c r="AX387" i="2"/>
  <c r="BF387" i="2"/>
  <c r="AY387" i="2"/>
  <c r="AZ387" i="2"/>
  <c r="BA387" i="2"/>
  <c r="BB387" i="2"/>
  <c r="BC387" i="2"/>
  <c r="BD387" i="2"/>
  <c r="BE387" i="2"/>
  <c r="AW387" i="2"/>
  <c r="AY373" i="2"/>
  <c r="BC373" i="2"/>
  <c r="AW373" i="2"/>
  <c r="AX373" i="2"/>
  <c r="AZ373" i="2"/>
  <c r="BA373" i="2"/>
  <c r="BB373" i="2"/>
  <c r="BD373" i="2"/>
  <c r="BE373" i="2"/>
  <c r="BF373" i="2"/>
  <c r="BA423" i="2"/>
  <c r="BD423" i="2"/>
  <c r="AY423" i="2"/>
  <c r="AZ423" i="2"/>
  <c r="BB423" i="2"/>
  <c r="AX423" i="2"/>
  <c r="BC423" i="2"/>
  <c r="BE423" i="2"/>
  <c r="BF423" i="2"/>
  <c r="AW423" i="2"/>
  <c r="AX415" i="2"/>
  <c r="BF415" i="2"/>
  <c r="AZ415" i="2"/>
  <c r="BA415" i="2"/>
  <c r="BB415" i="2"/>
  <c r="BD415" i="2"/>
  <c r="AW415" i="2"/>
  <c r="AY415" i="2"/>
  <c r="BC415" i="2"/>
  <c r="BE415" i="2"/>
  <c r="AX407" i="2"/>
  <c r="BF407" i="2"/>
  <c r="AZ407" i="2"/>
  <c r="BA407" i="2"/>
  <c r="BB407" i="2"/>
  <c r="BD407" i="2"/>
  <c r="AW407" i="2"/>
  <c r="AY407" i="2"/>
  <c r="BC407" i="2"/>
  <c r="BE407" i="2"/>
  <c r="AZ386" i="2"/>
  <c r="BA386" i="2"/>
  <c r="BB386" i="2"/>
  <c r="BC386" i="2"/>
  <c r="BD386" i="2"/>
  <c r="AW386" i="2"/>
  <c r="BE386" i="2"/>
  <c r="AX386" i="2"/>
  <c r="BF386" i="2"/>
  <c r="AY386" i="2"/>
  <c r="BD237" i="2"/>
  <c r="AW237" i="2"/>
  <c r="BE237" i="2"/>
  <c r="AX237" i="2"/>
  <c r="BF237" i="2"/>
  <c r="AY237" i="2"/>
  <c r="AZ237" i="2"/>
  <c r="BB237" i="2"/>
  <c r="BA237" i="2"/>
  <c r="BC237" i="2"/>
  <c r="BC426" i="2"/>
  <c r="AX426" i="2"/>
  <c r="BF426" i="2"/>
  <c r="BA426" i="2"/>
  <c r="BB426" i="2"/>
  <c r="BD426" i="2"/>
  <c r="AZ426" i="2"/>
  <c r="BE426" i="2"/>
  <c r="AW426" i="2"/>
  <c r="AY426" i="2"/>
  <c r="AZ418" i="2"/>
  <c r="BB418" i="2"/>
  <c r="BC418" i="2"/>
  <c r="AX418" i="2"/>
  <c r="BF418" i="2"/>
  <c r="BD418" i="2"/>
  <c r="BE418" i="2"/>
  <c r="BA418" i="2"/>
  <c r="AW418" i="2"/>
  <c r="AY418" i="2"/>
  <c r="AZ410" i="2"/>
  <c r="BB410" i="2"/>
  <c r="BC410" i="2"/>
  <c r="BD410" i="2"/>
  <c r="AX410" i="2"/>
  <c r="BF410" i="2"/>
  <c r="BA410" i="2"/>
  <c r="BE410" i="2"/>
  <c r="AY410" i="2"/>
  <c r="AW410" i="2"/>
  <c r="BD396" i="2"/>
  <c r="AW396" i="2"/>
  <c r="BE396" i="2"/>
  <c r="AX396" i="2"/>
  <c r="BF396" i="2"/>
  <c r="AY396" i="2"/>
  <c r="AZ396" i="2"/>
  <c r="BA396" i="2"/>
  <c r="BB396" i="2"/>
  <c r="BC396" i="2"/>
  <c r="BB421" i="2"/>
  <c r="BD421" i="2"/>
  <c r="AW421" i="2"/>
  <c r="BE421" i="2"/>
  <c r="AZ421" i="2"/>
  <c r="BF421" i="2"/>
  <c r="AX421" i="2"/>
  <c r="AY421" i="2"/>
  <c r="BA421" i="2"/>
  <c r="BC421" i="2"/>
  <c r="BB413" i="2"/>
  <c r="BD413" i="2"/>
  <c r="AW413" i="2"/>
  <c r="BE413" i="2"/>
  <c r="AX413" i="2"/>
  <c r="BF413" i="2"/>
  <c r="AZ413" i="2"/>
  <c r="AY413" i="2"/>
  <c r="BA413" i="2"/>
  <c r="BC413" i="2"/>
  <c r="BB405" i="2"/>
  <c r="BD405" i="2"/>
  <c r="AW405" i="2"/>
  <c r="BE405" i="2"/>
  <c r="AX405" i="2"/>
  <c r="BF405" i="2"/>
  <c r="AZ405" i="2"/>
  <c r="AY405" i="2"/>
  <c r="BA405" i="2"/>
  <c r="BC405" i="2"/>
  <c r="AX399" i="2"/>
  <c r="BF399" i="2"/>
  <c r="AY399" i="2"/>
  <c r="AZ399" i="2"/>
  <c r="BA399" i="2"/>
  <c r="BB399" i="2"/>
  <c r="BD399" i="2"/>
  <c r="BE399" i="2"/>
  <c r="BC399" i="2"/>
  <c r="AW399" i="2"/>
  <c r="AX391" i="2"/>
  <c r="BF391" i="2"/>
  <c r="AY391" i="2"/>
  <c r="AZ391" i="2"/>
  <c r="BA391" i="2"/>
  <c r="BB391" i="2"/>
  <c r="BC391" i="2"/>
  <c r="BD391" i="2"/>
  <c r="AW391" i="2"/>
  <c r="BE391" i="2"/>
  <c r="AW378" i="2"/>
  <c r="BE378" i="2"/>
  <c r="BA378" i="2"/>
  <c r="AZ378" i="2"/>
  <c r="BB378" i="2"/>
  <c r="BC378" i="2"/>
  <c r="BD378" i="2"/>
  <c r="BF378" i="2"/>
  <c r="AX378" i="2"/>
  <c r="AY378" i="2"/>
  <c r="AX365" i="2"/>
  <c r="BF365" i="2"/>
  <c r="AY365" i="2"/>
  <c r="BC365" i="2"/>
  <c r="AW365" i="2"/>
  <c r="AZ365" i="2"/>
  <c r="BA365" i="2"/>
  <c r="BB365" i="2"/>
  <c r="BD365" i="2"/>
  <c r="BE365" i="2"/>
  <c r="AX357" i="2"/>
  <c r="BF357" i="2"/>
  <c r="AY357" i="2"/>
  <c r="AZ357" i="2"/>
  <c r="BC357" i="2"/>
  <c r="AW357" i="2"/>
  <c r="BA357" i="2"/>
  <c r="BB357" i="2"/>
  <c r="BD357" i="2"/>
  <c r="BE357" i="2"/>
  <c r="AX349" i="2"/>
  <c r="BF349" i="2"/>
  <c r="AY349" i="2"/>
  <c r="AZ349" i="2"/>
  <c r="BC349" i="2"/>
  <c r="AW349" i="2"/>
  <c r="BA349" i="2"/>
  <c r="BB349" i="2"/>
  <c r="BD349" i="2"/>
  <c r="BE349" i="2"/>
  <c r="AX341" i="2"/>
  <c r="BF341" i="2"/>
  <c r="AY341" i="2"/>
  <c r="AZ341" i="2"/>
  <c r="BC341" i="2"/>
  <c r="AW341" i="2"/>
  <c r="BA341" i="2"/>
  <c r="BB341" i="2"/>
  <c r="BD341" i="2"/>
  <c r="BE341" i="2"/>
  <c r="AX333" i="2"/>
  <c r="BF333" i="2"/>
  <c r="AY333" i="2"/>
  <c r="AZ333" i="2"/>
  <c r="BC333" i="2"/>
  <c r="AW333" i="2"/>
  <c r="BA333" i="2"/>
  <c r="BB333" i="2"/>
  <c r="BD333" i="2"/>
  <c r="BE333" i="2"/>
  <c r="AY424" i="2"/>
  <c r="BB424" i="2"/>
  <c r="AZ424" i="2"/>
  <c r="BA424" i="2"/>
  <c r="AX424" i="2"/>
  <c r="BC424" i="2"/>
  <c r="BD424" i="2"/>
  <c r="BE424" i="2"/>
  <c r="BF424" i="2"/>
  <c r="AW424" i="2"/>
  <c r="BD416" i="2"/>
  <c r="AX416" i="2"/>
  <c r="BF416" i="2"/>
  <c r="AY416" i="2"/>
  <c r="AZ416" i="2"/>
  <c r="BB416" i="2"/>
  <c r="BE416" i="2"/>
  <c r="BC416" i="2"/>
  <c r="AW416" i="2"/>
  <c r="BA416" i="2"/>
  <c r="BD408" i="2"/>
  <c r="AX408" i="2"/>
  <c r="BF408" i="2"/>
  <c r="AY408" i="2"/>
  <c r="AZ408" i="2"/>
  <c r="BB408" i="2"/>
  <c r="BA408" i="2"/>
  <c r="BC408" i="2"/>
  <c r="AW408" i="2"/>
  <c r="BE408" i="2"/>
  <c r="AX403" i="2"/>
  <c r="BF403" i="2"/>
  <c r="AZ403" i="2"/>
  <c r="BA403" i="2"/>
  <c r="BB403" i="2"/>
  <c r="BD403" i="2"/>
  <c r="BE403" i="2"/>
  <c r="AW403" i="2"/>
  <c r="AY403" i="2"/>
  <c r="BC403" i="2"/>
  <c r="AX395" i="2"/>
  <c r="BF395" i="2"/>
  <c r="AY395" i="2"/>
  <c r="AZ395" i="2"/>
  <c r="BA395" i="2"/>
  <c r="BB395" i="2"/>
  <c r="BC395" i="2"/>
  <c r="BD395" i="2"/>
  <c r="AW395" i="2"/>
  <c r="BE395" i="2"/>
  <c r="BA427" i="2"/>
  <c r="BD427" i="2"/>
  <c r="BB427" i="2"/>
  <c r="BC427" i="2"/>
  <c r="BE427" i="2"/>
  <c r="BF427" i="2"/>
  <c r="AW427" i="2"/>
  <c r="AX427" i="2"/>
  <c r="AZ427" i="2"/>
  <c r="AY427" i="2"/>
  <c r="AX419" i="2"/>
  <c r="BF419" i="2"/>
  <c r="AZ419" i="2"/>
  <c r="BA419" i="2"/>
  <c r="BD419" i="2"/>
  <c r="AW419" i="2"/>
  <c r="AY419" i="2"/>
  <c r="BB419" i="2"/>
  <c r="BC419" i="2"/>
  <c r="BE419" i="2"/>
  <c r="AX411" i="2"/>
  <c r="BF411" i="2"/>
  <c r="AZ411" i="2"/>
  <c r="BA411" i="2"/>
  <c r="BB411" i="2"/>
  <c r="BD411" i="2"/>
  <c r="AW411" i="2"/>
  <c r="AY411" i="2"/>
  <c r="BC411" i="2"/>
  <c r="BE411" i="2"/>
  <c r="BD400" i="2"/>
  <c r="AX400" i="2"/>
  <c r="BF400" i="2"/>
  <c r="AY400" i="2"/>
  <c r="AZ400" i="2"/>
  <c r="BB400" i="2"/>
  <c r="AW400" i="2"/>
  <c r="BA400" i="2"/>
  <c r="BC400" i="2"/>
  <c r="BE400" i="2"/>
  <c r="BD392" i="2"/>
  <c r="AW392" i="2"/>
  <c r="BE392" i="2"/>
  <c r="AX392" i="2"/>
  <c r="BF392" i="2"/>
  <c r="AY392" i="2"/>
  <c r="AZ392" i="2"/>
  <c r="BA392" i="2"/>
  <c r="BB392" i="2"/>
  <c r="BC392" i="2"/>
  <c r="BD384" i="2"/>
  <c r="AW384" i="2"/>
  <c r="BE384" i="2"/>
  <c r="AX384" i="2"/>
  <c r="BF384" i="2"/>
  <c r="AY384" i="2"/>
  <c r="AZ384" i="2"/>
  <c r="BA384" i="2"/>
  <c r="BB384" i="2"/>
  <c r="BC384" i="2"/>
  <c r="BA376" i="2"/>
  <c r="AW376" i="2"/>
  <c r="BE376" i="2"/>
  <c r="AY376" i="2"/>
  <c r="AZ376" i="2"/>
  <c r="BB376" i="2"/>
  <c r="BC376" i="2"/>
  <c r="BD376" i="2"/>
  <c r="BF376" i="2"/>
  <c r="AX376" i="2"/>
  <c r="AZ368" i="2"/>
  <c r="BA368" i="2"/>
  <c r="AW368" i="2"/>
  <c r="BE368" i="2"/>
  <c r="BD368" i="2"/>
  <c r="BF368" i="2"/>
  <c r="AX368" i="2"/>
  <c r="AY368" i="2"/>
  <c r="BB368" i="2"/>
  <c r="BC368" i="2"/>
  <c r="AZ360" i="2"/>
  <c r="BA360" i="2"/>
  <c r="AW360" i="2"/>
  <c r="BE360" i="2"/>
  <c r="AX360" i="2"/>
  <c r="AY360" i="2"/>
  <c r="BB360" i="2"/>
  <c r="BC360" i="2"/>
  <c r="BD360" i="2"/>
  <c r="BF360" i="2"/>
  <c r="AZ352" i="2"/>
  <c r="BA352" i="2"/>
  <c r="BB352" i="2"/>
  <c r="AW352" i="2"/>
  <c r="BE352" i="2"/>
  <c r="AX352" i="2"/>
  <c r="AY352" i="2"/>
  <c r="BC352" i="2"/>
  <c r="BD352" i="2"/>
  <c r="BF352" i="2"/>
  <c r="AZ344" i="2"/>
  <c r="BA344" i="2"/>
  <c r="BB344" i="2"/>
  <c r="AW344" i="2"/>
  <c r="BE344" i="2"/>
  <c r="AX344" i="2"/>
  <c r="AY344" i="2"/>
  <c r="BC344" i="2"/>
  <c r="BD344" i="2"/>
  <c r="BF344" i="2"/>
  <c r="AZ336" i="2"/>
  <c r="BA336" i="2"/>
  <c r="BB336" i="2"/>
  <c r="AW336" i="2"/>
  <c r="BE336" i="2"/>
  <c r="AX336" i="2"/>
  <c r="AY336" i="2"/>
  <c r="BC336" i="2"/>
  <c r="BD336" i="2"/>
  <c r="BF336" i="2"/>
  <c r="BD318" i="2"/>
  <c r="AW318" i="2"/>
  <c r="BE318" i="2"/>
  <c r="AX318" i="2"/>
  <c r="BF318" i="2"/>
  <c r="BA318" i="2"/>
  <c r="BB318" i="2"/>
  <c r="AY318" i="2"/>
  <c r="AZ318" i="2"/>
  <c r="BC318" i="2"/>
  <c r="BC294" i="2"/>
  <c r="BA294" i="2"/>
  <c r="BB294" i="2"/>
  <c r="BD294" i="2"/>
  <c r="BE294" i="2"/>
  <c r="AY294" i="2"/>
  <c r="AZ294" i="2"/>
  <c r="AW294" i="2"/>
  <c r="AX294" i="2"/>
  <c r="BF294" i="2"/>
  <c r="BC379" i="2"/>
  <c r="AY379" i="2"/>
  <c r="BA379" i="2"/>
  <c r="BB379" i="2"/>
  <c r="BD379" i="2"/>
  <c r="BE379" i="2"/>
  <c r="BF379" i="2"/>
  <c r="AW379" i="2"/>
  <c r="AX379" i="2"/>
  <c r="AZ379" i="2"/>
  <c r="BC371" i="2"/>
  <c r="AY371" i="2"/>
  <c r="BF371" i="2"/>
  <c r="AW371" i="2"/>
  <c r="AX371" i="2"/>
  <c r="AZ371" i="2"/>
  <c r="BA371" i="2"/>
  <c r="BB371" i="2"/>
  <c r="BD371" i="2"/>
  <c r="BE371" i="2"/>
  <c r="BB363" i="2"/>
  <c r="BC363" i="2"/>
  <c r="AY363" i="2"/>
  <c r="BD363" i="2"/>
  <c r="BE363" i="2"/>
  <c r="BF363" i="2"/>
  <c r="AW363" i="2"/>
  <c r="AX363" i="2"/>
  <c r="AZ363" i="2"/>
  <c r="BA363" i="2"/>
  <c r="BB355" i="2"/>
  <c r="BC355" i="2"/>
  <c r="BD355" i="2"/>
  <c r="AY355" i="2"/>
  <c r="AX355" i="2"/>
  <c r="AZ355" i="2"/>
  <c r="BA355" i="2"/>
  <c r="BE355" i="2"/>
  <c r="BF355" i="2"/>
  <c r="AW355" i="2"/>
  <c r="BB347" i="2"/>
  <c r="BC347" i="2"/>
  <c r="BD347" i="2"/>
  <c r="AY347" i="2"/>
  <c r="AX347" i="2"/>
  <c r="AZ347" i="2"/>
  <c r="BA347" i="2"/>
  <c r="BE347" i="2"/>
  <c r="BF347" i="2"/>
  <c r="AW347" i="2"/>
  <c r="BB339" i="2"/>
  <c r="BC339" i="2"/>
  <c r="BD339" i="2"/>
  <c r="AY339" i="2"/>
  <c r="AX339" i="2"/>
  <c r="AZ339" i="2"/>
  <c r="BA339" i="2"/>
  <c r="BE339" i="2"/>
  <c r="BF339" i="2"/>
  <c r="AW339" i="2"/>
  <c r="BB331" i="2"/>
  <c r="BC331" i="2"/>
  <c r="BD331" i="2"/>
  <c r="AY331" i="2"/>
  <c r="AX331" i="2"/>
  <c r="AZ331" i="2"/>
  <c r="BA331" i="2"/>
  <c r="BE331" i="2"/>
  <c r="BF331" i="2"/>
  <c r="AW331" i="2"/>
  <c r="AZ328" i="2"/>
  <c r="BA328" i="2"/>
  <c r="BB328" i="2"/>
  <c r="AW328" i="2"/>
  <c r="BE328" i="2"/>
  <c r="AX328" i="2"/>
  <c r="AY328" i="2"/>
  <c r="BC328" i="2"/>
  <c r="BD328" i="2"/>
  <c r="BF328" i="2"/>
  <c r="AX325" i="2"/>
  <c r="BF325" i="2"/>
  <c r="AY325" i="2"/>
  <c r="AZ325" i="2"/>
  <c r="BC325" i="2"/>
  <c r="BD325" i="2"/>
  <c r="BB325" i="2"/>
  <c r="BE325" i="2"/>
  <c r="AW325" i="2"/>
  <c r="BA325" i="2"/>
  <c r="BD302" i="2"/>
  <c r="AW302" i="2"/>
  <c r="BE302" i="2"/>
  <c r="AX302" i="2"/>
  <c r="BF302" i="2"/>
  <c r="BA302" i="2"/>
  <c r="BB302" i="2"/>
  <c r="AY302" i="2"/>
  <c r="AZ302" i="2"/>
  <c r="BC302" i="2"/>
  <c r="AY288" i="2"/>
  <c r="AZ288" i="2"/>
  <c r="BB288" i="2"/>
  <c r="BC288" i="2"/>
  <c r="BD288" i="2"/>
  <c r="BE288" i="2"/>
  <c r="AX288" i="2"/>
  <c r="BA288" i="2"/>
  <c r="AW288" i="2"/>
  <c r="BF288" i="2"/>
  <c r="AZ255" i="2"/>
  <c r="BA255" i="2"/>
  <c r="BB255" i="2"/>
  <c r="BC255" i="2"/>
  <c r="BD255" i="2"/>
  <c r="AX255" i="2"/>
  <c r="BF255" i="2"/>
  <c r="AW255" i="2"/>
  <c r="AY255" i="2"/>
  <c r="BE255" i="2"/>
  <c r="AZ398" i="2"/>
  <c r="BA398" i="2"/>
  <c r="BB398" i="2"/>
  <c r="BC398" i="2"/>
  <c r="BD398" i="2"/>
  <c r="AW398" i="2"/>
  <c r="AX398" i="2"/>
  <c r="BF398" i="2"/>
  <c r="AY398" i="2"/>
  <c r="BE398" i="2"/>
  <c r="AZ390" i="2"/>
  <c r="BA390" i="2"/>
  <c r="BB390" i="2"/>
  <c r="BC390" i="2"/>
  <c r="BD390" i="2"/>
  <c r="AW390" i="2"/>
  <c r="BE390" i="2"/>
  <c r="AX390" i="2"/>
  <c r="BF390" i="2"/>
  <c r="AY390" i="2"/>
  <c r="AZ382" i="2"/>
  <c r="BA382" i="2"/>
  <c r="BB382" i="2"/>
  <c r="BC382" i="2"/>
  <c r="BD382" i="2"/>
  <c r="AW382" i="2"/>
  <c r="BE382" i="2"/>
  <c r="AX382" i="2"/>
  <c r="BF382" i="2"/>
  <c r="AY382" i="2"/>
  <c r="AW374" i="2"/>
  <c r="BE374" i="2"/>
  <c r="BA374" i="2"/>
  <c r="AX374" i="2"/>
  <c r="AY374" i="2"/>
  <c r="AZ374" i="2"/>
  <c r="BB374" i="2"/>
  <c r="BC374" i="2"/>
  <c r="BD374" i="2"/>
  <c r="BF374" i="2"/>
  <c r="BD366" i="2"/>
  <c r="AW366" i="2"/>
  <c r="BE366" i="2"/>
  <c r="BA366" i="2"/>
  <c r="AY366" i="2"/>
  <c r="AZ366" i="2"/>
  <c r="BB366" i="2"/>
  <c r="BC366" i="2"/>
  <c r="BF366" i="2"/>
  <c r="AX366" i="2"/>
  <c r="BD358" i="2"/>
  <c r="AW358" i="2"/>
  <c r="BE358" i="2"/>
  <c r="AX358" i="2"/>
  <c r="BF358" i="2"/>
  <c r="BA358" i="2"/>
  <c r="AZ358" i="2"/>
  <c r="BB358" i="2"/>
  <c r="BC358" i="2"/>
  <c r="AY358" i="2"/>
  <c r="BD350" i="2"/>
  <c r="AW350" i="2"/>
  <c r="BE350" i="2"/>
  <c r="AX350" i="2"/>
  <c r="BF350" i="2"/>
  <c r="BA350" i="2"/>
  <c r="AZ350" i="2"/>
  <c r="BB350" i="2"/>
  <c r="BC350" i="2"/>
  <c r="AY350" i="2"/>
  <c r="BD342" i="2"/>
  <c r="AW342" i="2"/>
  <c r="BE342" i="2"/>
  <c r="AX342" i="2"/>
  <c r="BF342" i="2"/>
  <c r="BA342" i="2"/>
  <c r="AZ342" i="2"/>
  <c r="BB342" i="2"/>
  <c r="BC342" i="2"/>
  <c r="AY342" i="2"/>
  <c r="BD334" i="2"/>
  <c r="AW334" i="2"/>
  <c r="BE334" i="2"/>
  <c r="AX334" i="2"/>
  <c r="BF334" i="2"/>
  <c r="BA334" i="2"/>
  <c r="AZ334" i="2"/>
  <c r="BB334" i="2"/>
  <c r="BC334" i="2"/>
  <c r="AY334" i="2"/>
  <c r="AZ320" i="2"/>
  <c r="BA320" i="2"/>
  <c r="BB320" i="2"/>
  <c r="AW320" i="2"/>
  <c r="BE320" i="2"/>
  <c r="AX320" i="2"/>
  <c r="BF320" i="2"/>
  <c r="AY320" i="2"/>
  <c r="BC320" i="2"/>
  <c r="BD320" i="2"/>
  <c r="AX317" i="2"/>
  <c r="BF317" i="2"/>
  <c r="AY317" i="2"/>
  <c r="AZ317" i="2"/>
  <c r="BC317" i="2"/>
  <c r="BD317" i="2"/>
  <c r="AW317" i="2"/>
  <c r="BA317" i="2"/>
  <c r="BB317" i="2"/>
  <c r="BE317" i="2"/>
  <c r="BD245" i="2"/>
  <c r="AW245" i="2"/>
  <c r="BE245" i="2"/>
  <c r="AX245" i="2"/>
  <c r="BF245" i="2"/>
  <c r="AY245" i="2"/>
  <c r="AZ245" i="2"/>
  <c r="BB245" i="2"/>
  <c r="BA245" i="2"/>
  <c r="BC245" i="2"/>
  <c r="BB385" i="2"/>
  <c r="BC385" i="2"/>
  <c r="BD385" i="2"/>
  <c r="AW385" i="2"/>
  <c r="BE385" i="2"/>
  <c r="AX385" i="2"/>
  <c r="BF385" i="2"/>
  <c r="AY385" i="2"/>
  <c r="AZ385" i="2"/>
  <c r="BA385" i="2"/>
  <c r="AY377" i="2"/>
  <c r="BC377" i="2"/>
  <c r="AZ377" i="2"/>
  <c r="BA377" i="2"/>
  <c r="BB377" i="2"/>
  <c r="BD377" i="2"/>
  <c r="BE377" i="2"/>
  <c r="BF377" i="2"/>
  <c r="AW377" i="2"/>
  <c r="AX377" i="2"/>
  <c r="AY369" i="2"/>
  <c r="BC369" i="2"/>
  <c r="BE369" i="2"/>
  <c r="BF369" i="2"/>
  <c r="AW369" i="2"/>
  <c r="AX369" i="2"/>
  <c r="AZ369" i="2"/>
  <c r="BA369" i="2"/>
  <c r="BB369" i="2"/>
  <c r="BD369" i="2"/>
  <c r="AX361" i="2"/>
  <c r="BF361" i="2"/>
  <c r="AY361" i="2"/>
  <c r="BC361" i="2"/>
  <c r="AW361" i="2"/>
  <c r="AZ361" i="2"/>
  <c r="BA361" i="2"/>
  <c r="BB361" i="2"/>
  <c r="BD361" i="2"/>
  <c r="BE361" i="2"/>
  <c r="AX353" i="2"/>
  <c r="BF353" i="2"/>
  <c r="AY353" i="2"/>
  <c r="AZ353" i="2"/>
  <c r="BC353" i="2"/>
  <c r="BB353" i="2"/>
  <c r="BD353" i="2"/>
  <c r="BE353" i="2"/>
  <c r="AW353" i="2"/>
  <c r="BA353" i="2"/>
  <c r="AX345" i="2"/>
  <c r="BF345" i="2"/>
  <c r="AY345" i="2"/>
  <c r="AZ345" i="2"/>
  <c r="BC345" i="2"/>
  <c r="BB345" i="2"/>
  <c r="BD345" i="2"/>
  <c r="BE345" i="2"/>
  <c r="AW345" i="2"/>
  <c r="BA345" i="2"/>
  <c r="AX337" i="2"/>
  <c r="BF337" i="2"/>
  <c r="AY337" i="2"/>
  <c r="AZ337" i="2"/>
  <c r="BC337" i="2"/>
  <c r="BB337" i="2"/>
  <c r="BD337" i="2"/>
  <c r="BE337" i="2"/>
  <c r="AW337" i="2"/>
  <c r="BA337" i="2"/>
  <c r="BC286" i="2"/>
  <c r="BD286" i="2"/>
  <c r="AZ286" i="2"/>
  <c r="BA286" i="2"/>
  <c r="BB286" i="2"/>
  <c r="BE286" i="2"/>
  <c r="AX286" i="2"/>
  <c r="AY286" i="2"/>
  <c r="AW286" i="2"/>
  <c r="BF286" i="2"/>
  <c r="AY268" i="2"/>
  <c r="AZ268" i="2"/>
  <c r="BA268" i="2"/>
  <c r="BD268" i="2"/>
  <c r="BC268" i="2"/>
  <c r="BE268" i="2"/>
  <c r="BF268" i="2"/>
  <c r="AX268" i="2"/>
  <c r="BB268" i="2"/>
  <c r="AW268" i="2"/>
  <c r="AZ364" i="2"/>
  <c r="BA364" i="2"/>
  <c r="AW364" i="2"/>
  <c r="BE364" i="2"/>
  <c r="BF364" i="2"/>
  <c r="AX364" i="2"/>
  <c r="AY364" i="2"/>
  <c r="BB364" i="2"/>
  <c r="BC364" i="2"/>
  <c r="BD364" i="2"/>
  <c r="AZ356" i="2"/>
  <c r="BA356" i="2"/>
  <c r="BB356" i="2"/>
  <c r="AW356" i="2"/>
  <c r="BE356" i="2"/>
  <c r="BD356" i="2"/>
  <c r="BF356" i="2"/>
  <c r="AX356" i="2"/>
  <c r="AY356" i="2"/>
  <c r="BC356" i="2"/>
  <c r="AZ348" i="2"/>
  <c r="BA348" i="2"/>
  <c r="BB348" i="2"/>
  <c r="AW348" i="2"/>
  <c r="BE348" i="2"/>
  <c r="BD348" i="2"/>
  <c r="BF348" i="2"/>
  <c r="AX348" i="2"/>
  <c r="AY348" i="2"/>
  <c r="BC348" i="2"/>
  <c r="AZ340" i="2"/>
  <c r="BA340" i="2"/>
  <c r="BB340" i="2"/>
  <c r="AW340" i="2"/>
  <c r="BE340" i="2"/>
  <c r="BD340" i="2"/>
  <c r="BF340" i="2"/>
  <c r="AX340" i="2"/>
  <c r="AY340" i="2"/>
  <c r="BC340" i="2"/>
  <c r="AZ332" i="2"/>
  <c r="BA332" i="2"/>
  <c r="BB332" i="2"/>
  <c r="AW332" i="2"/>
  <c r="BE332" i="2"/>
  <c r="BD332" i="2"/>
  <c r="BF332" i="2"/>
  <c r="AX332" i="2"/>
  <c r="AY332" i="2"/>
  <c r="BC332" i="2"/>
  <c r="BB327" i="2"/>
  <c r="BC327" i="2"/>
  <c r="BD327" i="2"/>
  <c r="AY327" i="2"/>
  <c r="AZ327" i="2"/>
  <c r="BE327" i="2"/>
  <c r="BF327" i="2"/>
  <c r="AW327" i="2"/>
  <c r="AX327" i="2"/>
  <c r="BA327" i="2"/>
  <c r="AZ324" i="2"/>
  <c r="BA324" i="2"/>
  <c r="BB324" i="2"/>
  <c r="AW324" i="2"/>
  <c r="BE324" i="2"/>
  <c r="AX324" i="2"/>
  <c r="BF324" i="2"/>
  <c r="AY324" i="2"/>
  <c r="BC324" i="2"/>
  <c r="BD324" i="2"/>
  <c r="AY296" i="2"/>
  <c r="AZ296" i="2"/>
  <c r="BA296" i="2"/>
  <c r="BB296" i="2"/>
  <c r="AW296" i="2"/>
  <c r="BE296" i="2"/>
  <c r="AX296" i="2"/>
  <c r="BF296" i="2"/>
  <c r="BC296" i="2"/>
  <c r="BD296" i="2"/>
  <c r="AX383" i="2"/>
  <c r="BF383" i="2"/>
  <c r="AY383" i="2"/>
  <c r="AZ383" i="2"/>
  <c r="BA383" i="2"/>
  <c r="BB383" i="2"/>
  <c r="BC383" i="2"/>
  <c r="BD383" i="2"/>
  <c r="AW383" i="2"/>
  <c r="BE383" i="2"/>
  <c r="BC375" i="2"/>
  <c r="AY375" i="2"/>
  <c r="AX375" i="2"/>
  <c r="AZ375" i="2"/>
  <c r="BA375" i="2"/>
  <c r="BB375" i="2"/>
  <c r="BD375" i="2"/>
  <c r="BE375" i="2"/>
  <c r="BF375" i="2"/>
  <c r="AW375" i="2"/>
  <c r="BB367" i="2"/>
  <c r="BC367" i="2"/>
  <c r="AY367" i="2"/>
  <c r="BA367" i="2"/>
  <c r="BD367" i="2"/>
  <c r="BE367" i="2"/>
  <c r="BF367" i="2"/>
  <c r="AW367" i="2"/>
  <c r="AX367" i="2"/>
  <c r="AZ367" i="2"/>
  <c r="BB359" i="2"/>
  <c r="BC359" i="2"/>
  <c r="AY359" i="2"/>
  <c r="BE359" i="2"/>
  <c r="BF359" i="2"/>
  <c r="AW359" i="2"/>
  <c r="AX359" i="2"/>
  <c r="AZ359" i="2"/>
  <c r="BA359" i="2"/>
  <c r="BD359" i="2"/>
  <c r="BB351" i="2"/>
  <c r="BC351" i="2"/>
  <c r="BD351" i="2"/>
  <c r="AY351" i="2"/>
  <c r="BF351" i="2"/>
  <c r="AW351" i="2"/>
  <c r="AX351" i="2"/>
  <c r="AZ351" i="2"/>
  <c r="BA351" i="2"/>
  <c r="BE351" i="2"/>
  <c r="BB343" i="2"/>
  <c r="BC343" i="2"/>
  <c r="BD343" i="2"/>
  <c r="AY343" i="2"/>
  <c r="BF343" i="2"/>
  <c r="AW343" i="2"/>
  <c r="AX343" i="2"/>
  <c r="AZ343" i="2"/>
  <c r="BA343" i="2"/>
  <c r="BE343" i="2"/>
  <c r="BB335" i="2"/>
  <c r="BC335" i="2"/>
  <c r="BD335" i="2"/>
  <c r="AY335" i="2"/>
  <c r="BF335" i="2"/>
  <c r="AW335" i="2"/>
  <c r="AX335" i="2"/>
  <c r="AZ335" i="2"/>
  <c r="BA335" i="2"/>
  <c r="BE335" i="2"/>
  <c r="BB319" i="2"/>
  <c r="BC319" i="2"/>
  <c r="BD319" i="2"/>
  <c r="AY319" i="2"/>
  <c r="AZ319" i="2"/>
  <c r="AX319" i="2"/>
  <c r="BA319" i="2"/>
  <c r="BE319" i="2"/>
  <c r="BF319" i="2"/>
  <c r="AW319" i="2"/>
  <c r="AZ316" i="2"/>
  <c r="BA316" i="2"/>
  <c r="BB316" i="2"/>
  <c r="AW316" i="2"/>
  <c r="BE316" i="2"/>
  <c r="AX316" i="2"/>
  <c r="BF316" i="2"/>
  <c r="AY316" i="2"/>
  <c r="BC316" i="2"/>
  <c r="BD316" i="2"/>
  <c r="AZ308" i="2"/>
  <c r="BA308" i="2"/>
  <c r="BB308" i="2"/>
  <c r="AW308" i="2"/>
  <c r="BE308" i="2"/>
  <c r="AX308" i="2"/>
  <c r="BF308" i="2"/>
  <c r="BC308" i="2"/>
  <c r="BD308" i="2"/>
  <c r="AY308" i="2"/>
  <c r="AZ304" i="2"/>
  <c r="BA304" i="2"/>
  <c r="BB304" i="2"/>
  <c r="AW304" i="2"/>
  <c r="BE304" i="2"/>
  <c r="AX304" i="2"/>
  <c r="BF304" i="2"/>
  <c r="AY304" i="2"/>
  <c r="BC304" i="2"/>
  <c r="BD304" i="2"/>
  <c r="AY292" i="2"/>
  <c r="BC292" i="2"/>
  <c r="BD292" i="2"/>
  <c r="BE292" i="2"/>
  <c r="AW292" i="2"/>
  <c r="BF292" i="2"/>
  <c r="BA292" i="2"/>
  <c r="BB292" i="2"/>
  <c r="AX292" i="2"/>
  <c r="AZ292" i="2"/>
  <c r="BC278" i="2"/>
  <c r="BD278" i="2"/>
  <c r="AW278" i="2"/>
  <c r="BE278" i="2"/>
  <c r="AZ278" i="2"/>
  <c r="AY278" i="2"/>
  <c r="BA278" i="2"/>
  <c r="BB278" i="2"/>
  <c r="BF278" i="2"/>
  <c r="AX278" i="2"/>
  <c r="AW370" i="2"/>
  <c r="BE370" i="2"/>
  <c r="BA370" i="2"/>
  <c r="BF370" i="2"/>
  <c r="AX370" i="2"/>
  <c r="AY370" i="2"/>
  <c r="AZ370" i="2"/>
  <c r="BB370" i="2"/>
  <c r="BC370" i="2"/>
  <c r="BD370" i="2"/>
  <c r="BD362" i="2"/>
  <c r="AW362" i="2"/>
  <c r="BE362" i="2"/>
  <c r="BA362" i="2"/>
  <c r="AZ362" i="2"/>
  <c r="BB362" i="2"/>
  <c r="BC362" i="2"/>
  <c r="BF362" i="2"/>
  <c r="AX362" i="2"/>
  <c r="AY362" i="2"/>
  <c r="BD354" i="2"/>
  <c r="AW354" i="2"/>
  <c r="BE354" i="2"/>
  <c r="AX354" i="2"/>
  <c r="BF354" i="2"/>
  <c r="BA354" i="2"/>
  <c r="AY354" i="2"/>
  <c r="AZ354" i="2"/>
  <c r="BB354" i="2"/>
  <c r="BC354" i="2"/>
  <c r="BD346" i="2"/>
  <c r="AW346" i="2"/>
  <c r="BE346" i="2"/>
  <c r="AX346" i="2"/>
  <c r="BF346" i="2"/>
  <c r="BA346" i="2"/>
  <c r="AY346" i="2"/>
  <c r="AZ346" i="2"/>
  <c r="BB346" i="2"/>
  <c r="BC346" i="2"/>
  <c r="BD338" i="2"/>
  <c r="AW338" i="2"/>
  <c r="BE338" i="2"/>
  <c r="AX338" i="2"/>
  <c r="BF338" i="2"/>
  <c r="BA338" i="2"/>
  <c r="AY338" i="2"/>
  <c r="AZ338" i="2"/>
  <c r="BB338" i="2"/>
  <c r="BC338" i="2"/>
  <c r="BB323" i="2"/>
  <c r="BC323" i="2"/>
  <c r="BD323" i="2"/>
  <c r="AY323" i="2"/>
  <c r="AZ323" i="2"/>
  <c r="BA323" i="2"/>
  <c r="BE323" i="2"/>
  <c r="BF323" i="2"/>
  <c r="AW323" i="2"/>
  <c r="AX323" i="2"/>
  <c r="BB315" i="2"/>
  <c r="BC315" i="2"/>
  <c r="BD315" i="2"/>
  <c r="AY315" i="2"/>
  <c r="AZ315" i="2"/>
  <c r="AW315" i="2"/>
  <c r="AX315" i="2"/>
  <c r="BA315" i="2"/>
  <c r="BE315" i="2"/>
  <c r="BF315" i="2"/>
  <c r="AZ312" i="2"/>
  <c r="BA312" i="2"/>
  <c r="BB312" i="2"/>
  <c r="AW312" i="2"/>
  <c r="BE312" i="2"/>
  <c r="AX312" i="2"/>
  <c r="BF312" i="2"/>
  <c r="BD312" i="2"/>
  <c r="AY312" i="2"/>
  <c r="BC312" i="2"/>
  <c r="BD310" i="2"/>
  <c r="AW310" i="2"/>
  <c r="BE310" i="2"/>
  <c r="AX310" i="2"/>
  <c r="BF310" i="2"/>
  <c r="BA310" i="2"/>
  <c r="BB310" i="2"/>
  <c r="BC310" i="2"/>
  <c r="AY310" i="2"/>
  <c r="AZ310" i="2"/>
  <c r="AY300" i="2"/>
  <c r="AZ300" i="2"/>
  <c r="BA300" i="2"/>
  <c r="BB300" i="2"/>
  <c r="AW300" i="2"/>
  <c r="BE300" i="2"/>
  <c r="AX300" i="2"/>
  <c r="BF300" i="2"/>
  <c r="BC300" i="2"/>
  <c r="BD300" i="2"/>
  <c r="BC270" i="2"/>
  <c r="BD270" i="2"/>
  <c r="AW270" i="2"/>
  <c r="BE270" i="2"/>
  <c r="AZ270" i="2"/>
  <c r="AY270" i="2"/>
  <c r="BA270" i="2"/>
  <c r="BB270" i="2"/>
  <c r="BF270" i="2"/>
  <c r="AX270" i="2"/>
  <c r="AX329" i="2"/>
  <c r="BF329" i="2"/>
  <c r="AY329" i="2"/>
  <c r="AZ329" i="2"/>
  <c r="BC329" i="2"/>
  <c r="BB329" i="2"/>
  <c r="BD329" i="2"/>
  <c r="BE329" i="2"/>
  <c r="AW329" i="2"/>
  <c r="BA329" i="2"/>
  <c r="AX321" i="2"/>
  <c r="BF321" i="2"/>
  <c r="AY321" i="2"/>
  <c r="AZ321" i="2"/>
  <c r="BC321" i="2"/>
  <c r="BD321" i="2"/>
  <c r="BA321" i="2"/>
  <c r="BB321" i="2"/>
  <c r="BE321" i="2"/>
  <c r="AW321" i="2"/>
  <c r="AX313" i="2"/>
  <c r="BF313" i="2"/>
  <c r="AY313" i="2"/>
  <c r="AZ313" i="2"/>
  <c r="BC313" i="2"/>
  <c r="BD313" i="2"/>
  <c r="AW313" i="2"/>
  <c r="BA313" i="2"/>
  <c r="BB313" i="2"/>
  <c r="BE313" i="2"/>
  <c r="AX305" i="2"/>
  <c r="BF305" i="2"/>
  <c r="AY305" i="2"/>
  <c r="AZ305" i="2"/>
  <c r="BC305" i="2"/>
  <c r="BD305" i="2"/>
  <c r="AW305" i="2"/>
  <c r="BA305" i="2"/>
  <c r="BB305" i="2"/>
  <c r="BE305" i="2"/>
  <c r="AW297" i="2"/>
  <c r="BE297" i="2"/>
  <c r="AX297" i="2"/>
  <c r="BF297" i="2"/>
  <c r="AY297" i="2"/>
  <c r="AZ297" i="2"/>
  <c r="BC297" i="2"/>
  <c r="BD297" i="2"/>
  <c r="BA297" i="2"/>
  <c r="BB297" i="2"/>
  <c r="AW289" i="2"/>
  <c r="BE289" i="2"/>
  <c r="AX289" i="2"/>
  <c r="BF289" i="2"/>
  <c r="BB289" i="2"/>
  <c r="BC289" i="2"/>
  <c r="BD289" i="2"/>
  <c r="AZ289" i="2"/>
  <c r="BA289" i="2"/>
  <c r="AY289" i="2"/>
  <c r="AW281" i="2"/>
  <c r="BE281" i="2"/>
  <c r="AX281" i="2"/>
  <c r="BF281" i="2"/>
  <c r="AY281" i="2"/>
  <c r="AZ281" i="2"/>
  <c r="BA281" i="2"/>
  <c r="BD281" i="2"/>
  <c r="BB281" i="2"/>
  <c r="BC281" i="2"/>
  <c r="AW273" i="2"/>
  <c r="BE273" i="2"/>
  <c r="AX273" i="2"/>
  <c r="BF273" i="2"/>
  <c r="AY273" i="2"/>
  <c r="BB273" i="2"/>
  <c r="BA273" i="2"/>
  <c r="BC273" i="2"/>
  <c r="BD273" i="2"/>
  <c r="AZ273" i="2"/>
  <c r="AX264" i="2"/>
  <c r="BF264" i="2"/>
  <c r="AY264" i="2"/>
  <c r="AZ264" i="2"/>
  <c r="BA264" i="2"/>
  <c r="BB264" i="2"/>
  <c r="BD264" i="2"/>
  <c r="AW264" i="2"/>
  <c r="BC264" i="2"/>
  <c r="BE264" i="2"/>
  <c r="BD261" i="2"/>
  <c r="AW261" i="2"/>
  <c r="BE261" i="2"/>
  <c r="AX261" i="2"/>
  <c r="BF261" i="2"/>
  <c r="AY261" i="2"/>
  <c r="AZ261" i="2"/>
  <c r="BB261" i="2"/>
  <c r="BA261" i="2"/>
  <c r="BC261" i="2"/>
  <c r="AZ229" i="2"/>
  <c r="BA229" i="2"/>
  <c r="AW229" i="2"/>
  <c r="BE229" i="2"/>
  <c r="BF229" i="2"/>
  <c r="AX229" i="2"/>
  <c r="AY229" i="2"/>
  <c r="BC229" i="2"/>
  <c r="BB229" i="2"/>
  <c r="BD229" i="2"/>
  <c r="AY284" i="2"/>
  <c r="AZ284" i="2"/>
  <c r="AX284" i="2"/>
  <c r="BA284" i="2"/>
  <c r="BB284" i="2"/>
  <c r="BC284" i="2"/>
  <c r="BF284" i="2"/>
  <c r="AW284" i="2"/>
  <c r="BD284" i="2"/>
  <c r="BE284" i="2"/>
  <c r="AY276" i="2"/>
  <c r="AZ276" i="2"/>
  <c r="BA276" i="2"/>
  <c r="BD276" i="2"/>
  <c r="BC276" i="2"/>
  <c r="BE276" i="2"/>
  <c r="BF276" i="2"/>
  <c r="AX276" i="2"/>
  <c r="BB276" i="2"/>
  <c r="AW276" i="2"/>
  <c r="AX260" i="2"/>
  <c r="BF260" i="2"/>
  <c r="AY260" i="2"/>
  <c r="AZ260" i="2"/>
  <c r="BA260" i="2"/>
  <c r="BB260" i="2"/>
  <c r="BD260" i="2"/>
  <c r="BC260" i="2"/>
  <c r="BE260" i="2"/>
  <c r="AW260" i="2"/>
  <c r="AZ247" i="2"/>
  <c r="BA247" i="2"/>
  <c r="BB247" i="2"/>
  <c r="BC247" i="2"/>
  <c r="BD247" i="2"/>
  <c r="AX247" i="2"/>
  <c r="BF247" i="2"/>
  <c r="BE247" i="2"/>
  <c r="AW247" i="2"/>
  <c r="AY247" i="2"/>
  <c r="AZ221" i="2"/>
  <c r="BA221" i="2"/>
  <c r="AW221" i="2"/>
  <c r="BE221" i="2"/>
  <c r="AX221" i="2"/>
  <c r="AY221" i="2"/>
  <c r="BB221" i="2"/>
  <c r="BC221" i="2"/>
  <c r="BF221" i="2"/>
  <c r="BD221" i="2"/>
  <c r="BB196" i="2"/>
  <c r="BC196" i="2"/>
  <c r="BD196" i="2"/>
  <c r="AY196" i="2"/>
  <c r="AX196" i="2"/>
  <c r="AZ196" i="2"/>
  <c r="BA196" i="2"/>
  <c r="BE196" i="2"/>
  <c r="BF196" i="2"/>
  <c r="AW196" i="2"/>
  <c r="BB303" i="2"/>
  <c r="BC303" i="2"/>
  <c r="BD303" i="2"/>
  <c r="AY303" i="2"/>
  <c r="AZ303" i="2"/>
  <c r="AW303" i="2"/>
  <c r="AX303" i="2"/>
  <c r="BA303" i="2"/>
  <c r="BE303" i="2"/>
  <c r="BF303" i="2"/>
  <c r="BA295" i="2"/>
  <c r="AZ295" i="2"/>
  <c r="BB295" i="2"/>
  <c r="BC295" i="2"/>
  <c r="BD295" i="2"/>
  <c r="AX295" i="2"/>
  <c r="AY295" i="2"/>
  <c r="BE295" i="2"/>
  <c r="BF295" i="2"/>
  <c r="AW295" i="2"/>
  <c r="BA287" i="2"/>
  <c r="BB287" i="2"/>
  <c r="AZ287" i="2"/>
  <c r="BC287" i="2"/>
  <c r="BD287" i="2"/>
  <c r="BE287" i="2"/>
  <c r="AX287" i="2"/>
  <c r="AY287" i="2"/>
  <c r="BF287" i="2"/>
  <c r="AW287" i="2"/>
  <c r="BA279" i="2"/>
  <c r="BB279" i="2"/>
  <c r="BC279" i="2"/>
  <c r="AX279" i="2"/>
  <c r="BF279" i="2"/>
  <c r="BE279" i="2"/>
  <c r="AZ279" i="2"/>
  <c r="BD279" i="2"/>
  <c r="AW279" i="2"/>
  <c r="AY279" i="2"/>
  <c r="BA271" i="2"/>
  <c r="BB271" i="2"/>
  <c r="BC271" i="2"/>
  <c r="AX271" i="2"/>
  <c r="BF271" i="2"/>
  <c r="BE271" i="2"/>
  <c r="AZ271" i="2"/>
  <c r="BD271" i="2"/>
  <c r="AW271" i="2"/>
  <c r="AY271" i="2"/>
  <c r="AX248" i="2"/>
  <c r="BF248" i="2"/>
  <c r="AY248" i="2"/>
  <c r="AZ248" i="2"/>
  <c r="BA248" i="2"/>
  <c r="BB248" i="2"/>
  <c r="BD248" i="2"/>
  <c r="AW248" i="2"/>
  <c r="BC248" i="2"/>
  <c r="BE248" i="2"/>
  <c r="AZ213" i="2"/>
  <c r="BA213" i="2"/>
  <c r="BB213" i="2"/>
  <c r="AW213" i="2"/>
  <c r="BE213" i="2"/>
  <c r="BD213" i="2"/>
  <c r="BF213" i="2"/>
  <c r="AY213" i="2"/>
  <c r="AX213" i="2"/>
  <c r="BC213" i="2"/>
  <c r="BD207" i="2"/>
  <c r="AW207" i="2"/>
  <c r="BE207" i="2"/>
  <c r="AX207" i="2"/>
  <c r="BF207" i="2"/>
  <c r="BA207" i="2"/>
  <c r="AZ207" i="2"/>
  <c r="BB207" i="2"/>
  <c r="BC207" i="2"/>
  <c r="AY207" i="2"/>
  <c r="BD330" i="2"/>
  <c r="AW330" i="2"/>
  <c r="BE330" i="2"/>
  <c r="AX330" i="2"/>
  <c r="BF330" i="2"/>
  <c r="BA330" i="2"/>
  <c r="AY330" i="2"/>
  <c r="AZ330" i="2"/>
  <c r="BB330" i="2"/>
  <c r="BC330" i="2"/>
  <c r="BD322" i="2"/>
  <c r="AW322" i="2"/>
  <c r="BE322" i="2"/>
  <c r="AX322" i="2"/>
  <c r="BF322" i="2"/>
  <c r="BA322" i="2"/>
  <c r="BB322" i="2"/>
  <c r="AY322" i="2"/>
  <c r="AZ322" i="2"/>
  <c r="BC322" i="2"/>
  <c r="BD314" i="2"/>
  <c r="AW314" i="2"/>
  <c r="BE314" i="2"/>
  <c r="AX314" i="2"/>
  <c r="BF314" i="2"/>
  <c r="BA314" i="2"/>
  <c r="BB314" i="2"/>
  <c r="AY314" i="2"/>
  <c r="AZ314" i="2"/>
  <c r="BC314" i="2"/>
  <c r="BD306" i="2"/>
  <c r="AW306" i="2"/>
  <c r="BE306" i="2"/>
  <c r="AX306" i="2"/>
  <c r="BF306" i="2"/>
  <c r="BA306" i="2"/>
  <c r="BB306" i="2"/>
  <c r="AZ306" i="2"/>
  <c r="BC306" i="2"/>
  <c r="AY306" i="2"/>
  <c r="BC298" i="2"/>
  <c r="BD298" i="2"/>
  <c r="AW298" i="2"/>
  <c r="BE298" i="2"/>
  <c r="AX298" i="2"/>
  <c r="BF298" i="2"/>
  <c r="BA298" i="2"/>
  <c r="BB298" i="2"/>
  <c r="AY298" i="2"/>
  <c r="AZ298" i="2"/>
  <c r="BC290" i="2"/>
  <c r="BD290" i="2"/>
  <c r="BB290" i="2"/>
  <c r="BE290" i="2"/>
  <c r="BF290" i="2"/>
  <c r="AW290" i="2"/>
  <c r="AZ290" i="2"/>
  <c r="BA290" i="2"/>
  <c r="AX290" i="2"/>
  <c r="AY290" i="2"/>
  <c r="BC282" i="2"/>
  <c r="BD282" i="2"/>
  <c r="AX282" i="2"/>
  <c r="AY282" i="2"/>
  <c r="AZ282" i="2"/>
  <c r="BA282" i="2"/>
  <c r="BF282" i="2"/>
  <c r="AW282" i="2"/>
  <c r="BB282" i="2"/>
  <c r="BE282" i="2"/>
  <c r="BC274" i="2"/>
  <c r="BD274" i="2"/>
  <c r="AW274" i="2"/>
  <c r="BE274" i="2"/>
  <c r="AZ274" i="2"/>
  <c r="AX274" i="2"/>
  <c r="BB274" i="2"/>
  <c r="BF274" i="2"/>
  <c r="AY274" i="2"/>
  <c r="BA274" i="2"/>
  <c r="AZ263" i="2"/>
  <c r="BA263" i="2"/>
  <c r="BB263" i="2"/>
  <c r="BC263" i="2"/>
  <c r="BD263" i="2"/>
  <c r="AX263" i="2"/>
  <c r="BF263" i="2"/>
  <c r="BE263" i="2"/>
  <c r="AW263" i="2"/>
  <c r="AY263" i="2"/>
  <c r="AX309" i="2"/>
  <c r="BF309" i="2"/>
  <c r="AY309" i="2"/>
  <c r="AZ309" i="2"/>
  <c r="BC309" i="2"/>
  <c r="BD309" i="2"/>
  <c r="AW309" i="2"/>
  <c r="BA309" i="2"/>
  <c r="BB309" i="2"/>
  <c r="BE309" i="2"/>
  <c r="AW301" i="2"/>
  <c r="BE301" i="2"/>
  <c r="AX301" i="2"/>
  <c r="BF301" i="2"/>
  <c r="AY301" i="2"/>
  <c r="AZ301" i="2"/>
  <c r="BC301" i="2"/>
  <c r="BD301" i="2"/>
  <c r="BA301" i="2"/>
  <c r="BB301" i="2"/>
  <c r="AW293" i="2"/>
  <c r="BE293" i="2"/>
  <c r="BB293" i="2"/>
  <c r="BC293" i="2"/>
  <c r="BD293" i="2"/>
  <c r="BF293" i="2"/>
  <c r="AZ293" i="2"/>
  <c r="BA293" i="2"/>
  <c r="AX293" i="2"/>
  <c r="AY293" i="2"/>
  <c r="AW285" i="2"/>
  <c r="BE285" i="2"/>
  <c r="AX285" i="2"/>
  <c r="BF285" i="2"/>
  <c r="AZ285" i="2"/>
  <c r="BA285" i="2"/>
  <c r="BB285" i="2"/>
  <c r="BC285" i="2"/>
  <c r="AY285" i="2"/>
  <c r="BD285" i="2"/>
  <c r="AW277" i="2"/>
  <c r="BE277" i="2"/>
  <c r="AX277" i="2"/>
  <c r="BF277" i="2"/>
  <c r="AY277" i="2"/>
  <c r="BB277" i="2"/>
  <c r="AZ277" i="2"/>
  <c r="BD277" i="2"/>
  <c r="BA277" i="2"/>
  <c r="BC277" i="2"/>
  <c r="AW269" i="2"/>
  <c r="BE269" i="2"/>
  <c r="AX269" i="2"/>
  <c r="BF269" i="2"/>
  <c r="AY269" i="2"/>
  <c r="BB269" i="2"/>
  <c r="AZ269" i="2"/>
  <c r="BD269" i="2"/>
  <c r="BA269" i="2"/>
  <c r="BC269" i="2"/>
  <c r="BB266" i="2"/>
  <c r="BC266" i="2"/>
  <c r="BD266" i="2"/>
  <c r="AW266" i="2"/>
  <c r="BE266" i="2"/>
  <c r="AX266" i="2"/>
  <c r="BF266" i="2"/>
  <c r="AZ266" i="2"/>
  <c r="AY266" i="2"/>
  <c r="BA266" i="2"/>
  <c r="BB258" i="2"/>
  <c r="BC258" i="2"/>
  <c r="BD258" i="2"/>
  <c r="AW258" i="2"/>
  <c r="BE258" i="2"/>
  <c r="AX258" i="2"/>
  <c r="BF258" i="2"/>
  <c r="AZ258" i="2"/>
  <c r="AY258" i="2"/>
  <c r="BA258" i="2"/>
  <c r="AZ205" i="2"/>
  <c r="BA205" i="2"/>
  <c r="BB205" i="2"/>
  <c r="AW205" i="2"/>
  <c r="BE205" i="2"/>
  <c r="BD205" i="2"/>
  <c r="BF205" i="2"/>
  <c r="AY205" i="2"/>
  <c r="AX205" i="2"/>
  <c r="BC205" i="2"/>
  <c r="AY280" i="2"/>
  <c r="AZ280" i="2"/>
  <c r="BF280" i="2"/>
  <c r="AW280" i="2"/>
  <c r="AX280" i="2"/>
  <c r="BA280" i="2"/>
  <c r="BD280" i="2"/>
  <c r="BE280" i="2"/>
  <c r="BB280" i="2"/>
  <c r="BC280" i="2"/>
  <c r="AY272" i="2"/>
  <c r="AZ272" i="2"/>
  <c r="BA272" i="2"/>
  <c r="BD272" i="2"/>
  <c r="AW272" i="2"/>
  <c r="AX272" i="2"/>
  <c r="BB272" i="2"/>
  <c r="BF272" i="2"/>
  <c r="BC272" i="2"/>
  <c r="BE272" i="2"/>
  <c r="BB262" i="2"/>
  <c r="BC262" i="2"/>
  <c r="BD262" i="2"/>
  <c r="AW262" i="2"/>
  <c r="BE262" i="2"/>
  <c r="AX262" i="2"/>
  <c r="BF262" i="2"/>
  <c r="AZ262" i="2"/>
  <c r="AY262" i="2"/>
  <c r="BA262" i="2"/>
  <c r="AY193" i="2"/>
  <c r="BE193" i="2"/>
  <c r="AW193" i="2"/>
  <c r="BF193" i="2"/>
  <c r="AX193" i="2"/>
  <c r="AZ193" i="2"/>
  <c r="BC193" i="2"/>
  <c r="BA193" i="2"/>
  <c r="BD193" i="2"/>
  <c r="BB193" i="2"/>
  <c r="BB307" i="2"/>
  <c r="BC307" i="2"/>
  <c r="BD307" i="2"/>
  <c r="AY307" i="2"/>
  <c r="AZ307" i="2"/>
  <c r="AW307" i="2"/>
  <c r="AX307" i="2"/>
  <c r="BA307" i="2"/>
  <c r="BE307" i="2"/>
  <c r="BF307" i="2"/>
  <c r="BA299" i="2"/>
  <c r="BB299" i="2"/>
  <c r="BC299" i="2"/>
  <c r="BD299" i="2"/>
  <c r="AY299" i="2"/>
  <c r="AZ299" i="2"/>
  <c r="AW299" i="2"/>
  <c r="AX299" i="2"/>
  <c r="BE299" i="2"/>
  <c r="BF299" i="2"/>
  <c r="BA291" i="2"/>
  <c r="BB291" i="2"/>
  <c r="BD291" i="2"/>
  <c r="BE291" i="2"/>
  <c r="BF291" i="2"/>
  <c r="AW291" i="2"/>
  <c r="AZ291" i="2"/>
  <c r="BC291" i="2"/>
  <c r="AX291" i="2"/>
  <c r="AY291" i="2"/>
  <c r="BA283" i="2"/>
  <c r="BB283" i="2"/>
  <c r="AX283" i="2"/>
  <c r="AY283" i="2"/>
  <c r="AZ283" i="2"/>
  <c r="BC283" i="2"/>
  <c r="BF283" i="2"/>
  <c r="AW283" i="2"/>
  <c r="BD283" i="2"/>
  <c r="BE283" i="2"/>
  <c r="BA275" i="2"/>
  <c r="BB275" i="2"/>
  <c r="BC275" i="2"/>
  <c r="AX275" i="2"/>
  <c r="BF275" i="2"/>
  <c r="AW275" i="2"/>
  <c r="AY275" i="2"/>
  <c r="AZ275" i="2"/>
  <c r="BD275" i="2"/>
  <c r="BE275" i="2"/>
  <c r="AX256" i="2"/>
  <c r="BF256" i="2"/>
  <c r="AY256" i="2"/>
  <c r="AZ256" i="2"/>
  <c r="BA256" i="2"/>
  <c r="BB256" i="2"/>
  <c r="BD256" i="2"/>
  <c r="BC256" i="2"/>
  <c r="BE256" i="2"/>
  <c r="AW256" i="2"/>
  <c r="BD253" i="2"/>
  <c r="AW253" i="2"/>
  <c r="BE253" i="2"/>
  <c r="AX253" i="2"/>
  <c r="BF253" i="2"/>
  <c r="AY253" i="2"/>
  <c r="AZ253" i="2"/>
  <c r="BB253" i="2"/>
  <c r="BA253" i="2"/>
  <c r="BC253" i="2"/>
  <c r="AX240" i="2"/>
  <c r="BF240" i="2"/>
  <c r="AY240" i="2"/>
  <c r="AZ240" i="2"/>
  <c r="BA240" i="2"/>
  <c r="BB240" i="2"/>
  <c r="BD240" i="2"/>
  <c r="BC240" i="2"/>
  <c r="BE240" i="2"/>
  <c r="AW240" i="2"/>
  <c r="AY232" i="2"/>
  <c r="AW232" i="2"/>
  <c r="BF232" i="2"/>
  <c r="AX232" i="2"/>
  <c r="AZ232" i="2"/>
  <c r="BA232" i="2"/>
  <c r="BB232" i="2"/>
  <c r="BD232" i="2"/>
  <c r="BC232" i="2"/>
  <c r="BE232" i="2"/>
  <c r="BB224" i="2"/>
  <c r="BC224" i="2"/>
  <c r="AY224" i="2"/>
  <c r="BE224" i="2"/>
  <c r="BF224" i="2"/>
  <c r="AW224" i="2"/>
  <c r="AX224" i="2"/>
  <c r="BA224" i="2"/>
  <c r="AZ224" i="2"/>
  <c r="BD224" i="2"/>
  <c r="BB216" i="2"/>
  <c r="BC216" i="2"/>
  <c r="BD216" i="2"/>
  <c r="AY216" i="2"/>
  <c r="BF216" i="2"/>
  <c r="AW216" i="2"/>
  <c r="AX216" i="2"/>
  <c r="BA216" i="2"/>
  <c r="AZ216" i="2"/>
  <c r="BE216" i="2"/>
  <c r="AY181" i="2"/>
  <c r="BC181" i="2"/>
  <c r="BA181" i="2"/>
  <c r="BB181" i="2"/>
  <c r="BD181" i="2"/>
  <c r="BE181" i="2"/>
  <c r="BF181" i="2"/>
  <c r="AX181" i="2"/>
  <c r="AW181" i="2"/>
  <c r="AZ181" i="2"/>
  <c r="BA267" i="2"/>
  <c r="BB267" i="2"/>
  <c r="BC267" i="2"/>
  <c r="AX267" i="2"/>
  <c r="BF267" i="2"/>
  <c r="AW267" i="2"/>
  <c r="AY267" i="2"/>
  <c r="AZ267" i="2"/>
  <c r="BD267" i="2"/>
  <c r="BE267" i="2"/>
  <c r="AZ259" i="2"/>
  <c r="BA259" i="2"/>
  <c r="BB259" i="2"/>
  <c r="BC259" i="2"/>
  <c r="BD259" i="2"/>
  <c r="AX259" i="2"/>
  <c r="BF259" i="2"/>
  <c r="BE259" i="2"/>
  <c r="AW259" i="2"/>
  <c r="AY259" i="2"/>
  <c r="AZ251" i="2"/>
  <c r="BA251" i="2"/>
  <c r="BB251" i="2"/>
  <c r="BC251" i="2"/>
  <c r="BD251" i="2"/>
  <c r="AX251" i="2"/>
  <c r="BF251" i="2"/>
  <c r="AW251" i="2"/>
  <c r="AY251" i="2"/>
  <c r="BE251" i="2"/>
  <c r="AZ243" i="2"/>
  <c r="BA243" i="2"/>
  <c r="BB243" i="2"/>
  <c r="BC243" i="2"/>
  <c r="BD243" i="2"/>
  <c r="AX243" i="2"/>
  <c r="BF243" i="2"/>
  <c r="BE243" i="2"/>
  <c r="AW243" i="2"/>
  <c r="AY243" i="2"/>
  <c r="AZ235" i="2"/>
  <c r="BA235" i="2"/>
  <c r="BB235" i="2"/>
  <c r="BC235" i="2"/>
  <c r="BD235" i="2"/>
  <c r="AX235" i="2"/>
  <c r="BF235" i="2"/>
  <c r="AW235" i="2"/>
  <c r="AY235" i="2"/>
  <c r="BE235" i="2"/>
  <c r="BD227" i="2"/>
  <c r="AW227" i="2"/>
  <c r="BE227" i="2"/>
  <c r="BA227" i="2"/>
  <c r="AZ227" i="2"/>
  <c r="BB227" i="2"/>
  <c r="BC227" i="2"/>
  <c r="BF227" i="2"/>
  <c r="AX227" i="2"/>
  <c r="AY227" i="2"/>
  <c r="BD219" i="2"/>
  <c r="AW219" i="2"/>
  <c r="BE219" i="2"/>
  <c r="BA219" i="2"/>
  <c r="BC219" i="2"/>
  <c r="BF219" i="2"/>
  <c r="AX219" i="2"/>
  <c r="AZ219" i="2"/>
  <c r="AY219" i="2"/>
  <c r="BB219" i="2"/>
  <c r="BD211" i="2"/>
  <c r="AW211" i="2"/>
  <c r="BE211" i="2"/>
  <c r="AX211" i="2"/>
  <c r="BF211" i="2"/>
  <c r="BA211" i="2"/>
  <c r="AY211" i="2"/>
  <c r="AZ211" i="2"/>
  <c r="BC211" i="2"/>
  <c r="BB211" i="2"/>
  <c r="AZ209" i="2"/>
  <c r="BA209" i="2"/>
  <c r="BB209" i="2"/>
  <c r="AW209" i="2"/>
  <c r="BE209" i="2"/>
  <c r="AX209" i="2"/>
  <c r="AY209" i="2"/>
  <c r="BC209" i="2"/>
  <c r="BD209" i="2"/>
  <c r="BF209" i="2"/>
  <c r="BD199" i="2"/>
  <c r="AW199" i="2"/>
  <c r="BE199" i="2"/>
  <c r="AX199" i="2"/>
  <c r="BF199" i="2"/>
  <c r="BA199" i="2"/>
  <c r="AZ199" i="2"/>
  <c r="BB199" i="2"/>
  <c r="BC199" i="2"/>
  <c r="AY199" i="2"/>
  <c r="BC191" i="2"/>
  <c r="AX191" i="2"/>
  <c r="AY191" i="2"/>
  <c r="AZ191" i="2"/>
  <c r="BA191" i="2"/>
  <c r="BE191" i="2"/>
  <c r="BF191" i="2"/>
  <c r="BB191" i="2"/>
  <c r="AW191" i="2"/>
  <c r="BD191" i="2"/>
  <c r="BB254" i="2"/>
  <c r="BC254" i="2"/>
  <c r="BD254" i="2"/>
  <c r="AW254" i="2"/>
  <c r="BE254" i="2"/>
  <c r="AX254" i="2"/>
  <c r="BF254" i="2"/>
  <c r="AZ254" i="2"/>
  <c r="AY254" i="2"/>
  <c r="BA254" i="2"/>
  <c r="BB246" i="2"/>
  <c r="BC246" i="2"/>
  <c r="BD246" i="2"/>
  <c r="AW246" i="2"/>
  <c r="BE246" i="2"/>
  <c r="AX246" i="2"/>
  <c r="BF246" i="2"/>
  <c r="AZ246" i="2"/>
  <c r="AY246" i="2"/>
  <c r="BA246" i="2"/>
  <c r="BB238" i="2"/>
  <c r="BC238" i="2"/>
  <c r="BD238" i="2"/>
  <c r="AW238" i="2"/>
  <c r="BE238" i="2"/>
  <c r="AX238" i="2"/>
  <c r="BF238" i="2"/>
  <c r="AZ238" i="2"/>
  <c r="AY238" i="2"/>
  <c r="BA238" i="2"/>
  <c r="AY230" i="2"/>
  <c r="BC230" i="2"/>
  <c r="BF230" i="2"/>
  <c r="AW230" i="2"/>
  <c r="AX230" i="2"/>
  <c r="AZ230" i="2"/>
  <c r="BA230" i="2"/>
  <c r="BD230" i="2"/>
  <c r="BB230" i="2"/>
  <c r="BE230" i="2"/>
  <c r="AX222" i="2"/>
  <c r="BF222" i="2"/>
  <c r="AY222" i="2"/>
  <c r="BC222" i="2"/>
  <c r="AZ222" i="2"/>
  <c r="BA222" i="2"/>
  <c r="BB222" i="2"/>
  <c r="BD222" i="2"/>
  <c r="BE222" i="2"/>
  <c r="AW222" i="2"/>
  <c r="AX214" i="2"/>
  <c r="BF214" i="2"/>
  <c r="AY214" i="2"/>
  <c r="AZ214" i="2"/>
  <c r="BC214" i="2"/>
  <c r="AW214" i="2"/>
  <c r="BA214" i="2"/>
  <c r="BB214" i="2"/>
  <c r="BE214" i="2"/>
  <c r="BD214" i="2"/>
  <c r="AX202" i="2"/>
  <c r="BF202" i="2"/>
  <c r="AY202" i="2"/>
  <c r="AZ202" i="2"/>
  <c r="BC202" i="2"/>
  <c r="BB202" i="2"/>
  <c r="BD202" i="2"/>
  <c r="BE202" i="2"/>
  <c r="AW202" i="2"/>
  <c r="BA202" i="2"/>
  <c r="AW190" i="2"/>
  <c r="BE190" i="2"/>
  <c r="AY190" i="2"/>
  <c r="AZ190" i="2"/>
  <c r="BA190" i="2"/>
  <c r="BB190" i="2"/>
  <c r="BF190" i="2"/>
  <c r="AX190" i="2"/>
  <c r="BC190" i="2"/>
  <c r="BD190" i="2"/>
  <c r="BC183" i="2"/>
  <c r="AY183" i="2"/>
  <c r="BB183" i="2"/>
  <c r="BD183" i="2"/>
  <c r="BE183" i="2"/>
  <c r="BF183" i="2"/>
  <c r="AW183" i="2"/>
  <c r="AZ183" i="2"/>
  <c r="AX183" i="2"/>
  <c r="BA183" i="2"/>
  <c r="BD265" i="2"/>
  <c r="AW265" i="2"/>
  <c r="BE265" i="2"/>
  <c r="AX265" i="2"/>
  <c r="BF265" i="2"/>
  <c r="AY265" i="2"/>
  <c r="AZ265" i="2"/>
  <c r="BB265" i="2"/>
  <c r="BA265" i="2"/>
  <c r="BC265" i="2"/>
  <c r="BD257" i="2"/>
  <c r="AW257" i="2"/>
  <c r="BE257" i="2"/>
  <c r="AX257" i="2"/>
  <c r="BF257" i="2"/>
  <c r="AY257" i="2"/>
  <c r="AZ257" i="2"/>
  <c r="BB257" i="2"/>
  <c r="BA257" i="2"/>
  <c r="BC257" i="2"/>
  <c r="BD249" i="2"/>
  <c r="AW249" i="2"/>
  <c r="BE249" i="2"/>
  <c r="AX249" i="2"/>
  <c r="BF249" i="2"/>
  <c r="AY249" i="2"/>
  <c r="AZ249" i="2"/>
  <c r="BB249" i="2"/>
  <c r="BA249" i="2"/>
  <c r="BC249" i="2"/>
  <c r="BD241" i="2"/>
  <c r="AW241" i="2"/>
  <c r="BE241" i="2"/>
  <c r="AX241" i="2"/>
  <c r="BF241" i="2"/>
  <c r="AY241" i="2"/>
  <c r="AZ241" i="2"/>
  <c r="BB241" i="2"/>
  <c r="BA241" i="2"/>
  <c r="BC241" i="2"/>
  <c r="BD233" i="2"/>
  <c r="AW233" i="2"/>
  <c r="BE233" i="2"/>
  <c r="AX233" i="2"/>
  <c r="BF233" i="2"/>
  <c r="AY233" i="2"/>
  <c r="AZ233" i="2"/>
  <c r="BB233" i="2"/>
  <c r="BA233" i="2"/>
  <c r="BC233" i="2"/>
  <c r="AZ225" i="2"/>
  <c r="BA225" i="2"/>
  <c r="AW225" i="2"/>
  <c r="BE225" i="2"/>
  <c r="AX225" i="2"/>
  <c r="AY225" i="2"/>
  <c r="BB225" i="2"/>
  <c r="BD225" i="2"/>
  <c r="BC225" i="2"/>
  <c r="BF225" i="2"/>
  <c r="AZ217" i="2"/>
  <c r="BA217" i="2"/>
  <c r="BB217" i="2"/>
  <c r="AW217" i="2"/>
  <c r="BE217" i="2"/>
  <c r="AX217" i="2"/>
  <c r="AY217" i="2"/>
  <c r="BC217" i="2"/>
  <c r="BD217" i="2"/>
  <c r="BF217" i="2"/>
  <c r="AX206" i="2"/>
  <c r="BF206" i="2"/>
  <c r="AY206" i="2"/>
  <c r="AZ206" i="2"/>
  <c r="BC206" i="2"/>
  <c r="AW206" i="2"/>
  <c r="BA206" i="2"/>
  <c r="BB206" i="2"/>
  <c r="BE206" i="2"/>
  <c r="BD206" i="2"/>
  <c r="BB204" i="2"/>
  <c r="BC204" i="2"/>
  <c r="BD204" i="2"/>
  <c r="AY204" i="2"/>
  <c r="AX204" i="2"/>
  <c r="AZ204" i="2"/>
  <c r="BA204" i="2"/>
  <c r="BE204" i="2"/>
  <c r="BF204" i="2"/>
  <c r="AW204" i="2"/>
  <c r="BB159" i="2"/>
  <c r="BC159" i="2"/>
  <c r="AW159" i="2"/>
  <c r="BE159" i="2"/>
  <c r="AY159" i="2"/>
  <c r="BD159" i="2"/>
  <c r="BF159" i="2"/>
  <c r="AZ159" i="2"/>
  <c r="AX159" i="2"/>
  <c r="BA159" i="2"/>
  <c r="AX252" i="2"/>
  <c r="BF252" i="2"/>
  <c r="AY252" i="2"/>
  <c r="AZ252" i="2"/>
  <c r="BA252" i="2"/>
  <c r="BB252" i="2"/>
  <c r="BD252" i="2"/>
  <c r="AW252" i="2"/>
  <c r="BC252" i="2"/>
  <c r="BE252" i="2"/>
  <c r="AX244" i="2"/>
  <c r="BF244" i="2"/>
  <c r="AY244" i="2"/>
  <c r="AZ244" i="2"/>
  <c r="BA244" i="2"/>
  <c r="BB244" i="2"/>
  <c r="BD244" i="2"/>
  <c r="BC244" i="2"/>
  <c r="BE244" i="2"/>
  <c r="AW244" i="2"/>
  <c r="AX236" i="2"/>
  <c r="BF236" i="2"/>
  <c r="AY236" i="2"/>
  <c r="AZ236" i="2"/>
  <c r="BA236" i="2"/>
  <c r="BB236" i="2"/>
  <c r="BD236" i="2"/>
  <c r="AW236" i="2"/>
  <c r="BC236" i="2"/>
  <c r="BE236" i="2"/>
  <c r="BB228" i="2"/>
  <c r="BC228" i="2"/>
  <c r="AY228" i="2"/>
  <c r="BD228" i="2"/>
  <c r="BE228" i="2"/>
  <c r="BF228" i="2"/>
  <c r="AW228" i="2"/>
  <c r="AZ228" i="2"/>
  <c r="AX228" i="2"/>
  <c r="BA228" i="2"/>
  <c r="BB220" i="2"/>
  <c r="BC220" i="2"/>
  <c r="AY220" i="2"/>
  <c r="BF220" i="2"/>
  <c r="AW220" i="2"/>
  <c r="AX220" i="2"/>
  <c r="AZ220" i="2"/>
  <c r="BD220" i="2"/>
  <c r="BA220" i="2"/>
  <c r="BE220" i="2"/>
  <c r="BB212" i="2"/>
  <c r="BC212" i="2"/>
  <c r="BD212" i="2"/>
  <c r="AY212" i="2"/>
  <c r="AX212" i="2"/>
  <c r="AZ212" i="2"/>
  <c r="BA212" i="2"/>
  <c r="BE212" i="2"/>
  <c r="BF212" i="2"/>
  <c r="AW212" i="2"/>
  <c r="AX198" i="2"/>
  <c r="BF198" i="2"/>
  <c r="AY198" i="2"/>
  <c r="AZ198" i="2"/>
  <c r="BC198" i="2"/>
  <c r="AW198" i="2"/>
  <c r="BA198" i="2"/>
  <c r="BB198" i="2"/>
  <c r="BE198" i="2"/>
  <c r="BD198" i="2"/>
  <c r="AY189" i="2"/>
  <c r="AZ189" i="2"/>
  <c r="BA189" i="2"/>
  <c r="BB189" i="2"/>
  <c r="BC189" i="2"/>
  <c r="AW189" i="2"/>
  <c r="BF189" i="2"/>
  <c r="BD189" i="2"/>
  <c r="BE189" i="2"/>
  <c r="AX189" i="2"/>
  <c r="BA188" i="2"/>
  <c r="AZ188" i="2"/>
  <c r="BB188" i="2"/>
  <c r="BC188" i="2"/>
  <c r="BD188" i="2"/>
  <c r="AX188" i="2"/>
  <c r="AW188" i="2"/>
  <c r="AY188" i="2"/>
  <c r="BF188" i="2"/>
  <c r="BE188" i="2"/>
  <c r="AZ239" i="2"/>
  <c r="BA239" i="2"/>
  <c r="BB239" i="2"/>
  <c r="BC239" i="2"/>
  <c r="BD239" i="2"/>
  <c r="AX239" i="2"/>
  <c r="BF239" i="2"/>
  <c r="AW239" i="2"/>
  <c r="AY239" i="2"/>
  <c r="BE239" i="2"/>
  <c r="AW231" i="2"/>
  <c r="BE231" i="2"/>
  <c r="BA231" i="2"/>
  <c r="AX231" i="2"/>
  <c r="AY231" i="2"/>
  <c r="AZ231" i="2"/>
  <c r="BB231" i="2"/>
  <c r="BD231" i="2"/>
  <c r="BC231" i="2"/>
  <c r="BF231" i="2"/>
  <c r="BD223" i="2"/>
  <c r="AW223" i="2"/>
  <c r="BE223" i="2"/>
  <c r="BA223" i="2"/>
  <c r="BB223" i="2"/>
  <c r="BC223" i="2"/>
  <c r="BF223" i="2"/>
  <c r="AY223" i="2"/>
  <c r="AX223" i="2"/>
  <c r="AZ223" i="2"/>
  <c r="BD215" i="2"/>
  <c r="AW215" i="2"/>
  <c r="BE215" i="2"/>
  <c r="AX215" i="2"/>
  <c r="BF215" i="2"/>
  <c r="BA215" i="2"/>
  <c r="AZ215" i="2"/>
  <c r="BB215" i="2"/>
  <c r="BC215" i="2"/>
  <c r="AY215" i="2"/>
  <c r="AZ201" i="2"/>
  <c r="BA201" i="2"/>
  <c r="BB201" i="2"/>
  <c r="AW201" i="2"/>
  <c r="BE201" i="2"/>
  <c r="AX201" i="2"/>
  <c r="AY201" i="2"/>
  <c r="BC201" i="2"/>
  <c r="BD201" i="2"/>
  <c r="BF201" i="2"/>
  <c r="BC167" i="2"/>
  <c r="AY167" i="2"/>
  <c r="BB167" i="2"/>
  <c r="BD167" i="2"/>
  <c r="BE167" i="2"/>
  <c r="BF167" i="2"/>
  <c r="AW167" i="2"/>
  <c r="AZ167" i="2"/>
  <c r="AX167" i="2"/>
  <c r="BA167" i="2"/>
  <c r="BA139" i="2"/>
  <c r="BB139" i="2"/>
  <c r="BC139" i="2"/>
  <c r="BD139" i="2"/>
  <c r="AW139" i="2"/>
  <c r="BE139" i="2"/>
  <c r="AY139" i="2"/>
  <c r="AX139" i="2"/>
  <c r="AZ139" i="2"/>
  <c r="BF139" i="2"/>
  <c r="BB250" i="2"/>
  <c r="BC250" i="2"/>
  <c r="BD250" i="2"/>
  <c r="AW250" i="2"/>
  <c r="BE250" i="2"/>
  <c r="AX250" i="2"/>
  <c r="BF250" i="2"/>
  <c r="AZ250" i="2"/>
  <c r="AY250" i="2"/>
  <c r="BA250" i="2"/>
  <c r="BB242" i="2"/>
  <c r="BC242" i="2"/>
  <c r="BD242" i="2"/>
  <c r="AW242" i="2"/>
  <c r="BE242" i="2"/>
  <c r="AX242" i="2"/>
  <c r="BF242" i="2"/>
  <c r="AZ242" i="2"/>
  <c r="AY242" i="2"/>
  <c r="BA242" i="2"/>
  <c r="BB234" i="2"/>
  <c r="BC234" i="2"/>
  <c r="BD234" i="2"/>
  <c r="AW234" i="2"/>
  <c r="BE234" i="2"/>
  <c r="AX234" i="2"/>
  <c r="BF234" i="2"/>
  <c r="AZ234" i="2"/>
  <c r="AY234" i="2"/>
  <c r="BA234" i="2"/>
  <c r="AX226" i="2"/>
  <c r="BF226" i="2"/>
  <c r="AY226" i="2"/>
  <c r="BC226" i="2"/>
  <c r="AW226" i="2"/>
  <c r="AZ226" i="2"/>
  <c r="BA226" i="2"/>
  <c r="BB226" i="2"/>
  <c r="BD226" i="2"/>
  <c r="BE226" i="2"/>
  <c r="AX218" i="2"/>
  <c r="BF218" i="2"/>
  <c r="AY218" i="2"/>
  <c r="BC218" i="2"/>
  <c r="BA218" i="2"/>
  <c r="BB218" i="2"/>
  <c r="BD218" i="2"/>
  <c r="BE218" i="2"/>
  <c r="AW218" i="2"/>
  <c r="AZ218" i="2"/>
  <c r="AX210" i="2"/>
  <c r="BF210" i="2"/>
  <c r="AY210" i="2"/>
  <c r="AZ210" i="2"/>
  <c r="BC210" i="2"/>
  <c r="BB210" i="2"/>
  <c r="BD210" i="2"/>
  <c r="BE210" i="2"/>
  <c r="AW210" i="2"/>
  <c r="BA210" i="2"/>
  <c r="BD203" i="2"/>
  <c r="AW203" i="2"/>
  <c r="BE203" i="2"/>
  <c r="AX203" i="2"/>
  <c r="BF203" i="2"/>
  <c r="BA203" i="2"/>
  <c r="AY203" i="2"/>
  <c r="AZ203" i="2"/>
  <c r="BC203" i="2"/>
  <c r="BB203" i="2"/>
  <c r="AZ197" i="2"/>
  <c r="BA197" i="2"/>
  <c r="BB197" i="2"/>
  <c r="AW197" i="2"/>
  <c r="BE197" i="2"/>
  <c r="BD197" i="2"/>
  <c r="BF197" i="2"/>
  <c r="AY197" i="2"/>
  <c r="AX197" i="2"/>
  <c r="BC197" i="2"/>
  <c r="AY185" i="2"/>
  <c r="BC185" i="2"/>
  <c r="BD185" i="2"/>
  <c r="BE185" i="2"/>
  <c r="AW185" i="2"/>
  <c r="BF185" i="2"/>
  <c r="AX185" i="2"/>
  <c r="BA185" i="2"/>
  <c r="AZ185" i="2"/>
  <c r="BB185" i="2"/>
  <c r="BC175" i="2"/>
  <c r="AY175" i="2"/>
  <c r="AW175" i="2"/>
  <c r="AX175" i="2"/>
  <c r="AZ175" i="2"/>
  <c r="BA175" i="2"/>
  <c r="BB175" i="2"/>
  <c r="BE175" i="2"/>
  <c r="BD175" i="2"/>
  <c r="BF175" i="2"/>
  <c r="AW194" i="2"/>
  <c r="BE194" i="2"/>
  <c r="BF194" i="2"/>
  <c r="AX194" i="2"/>
  <c r="AY194" i="2"/>
  <c r="BB194" i="2"/>
  <c r="BA194" i="2"/>
  <c r="BC194" i="2"/>
  <c r="BD194" i="2"/>
  <c r="AZ194" i="2"/>
  <c r="AW186" i="2"/>
  <c r="BE186" i="2"/>
  <c r="BB186" i="2"/>
  <c r="BC186" i="2"/>
  <c r="BD186" i="2"/>
  <c r="BF186" i="2"/>
  <c r="AZ186" i="2"/>
  <c r="AX186" i="2"/>
  <c r="BA186" i="2"/>
  <c r="AY186" i="2"/>
  <c r="AW178" i="2"/>
  <c r="BE178" i="2"/>
  <c r="BA178" i="2"/>
  <c r="AY178" i="2"/>
  <c r="AZ178" i="2"/>
  <c r="BB178" i="2"/>
  <c r="BC178" i="2"/>
  <c r="BD178" i="2"/>
  <c r="BF178" i="2"/>
  <c r="AX178" i="2"/>
  <c r="AW170" i="2"/>
  <c r="BE170" i="2"/>
  <c r="BA170" i="2"/>
  <c r="BD170" i="2"/>
  <c r="BF170" i="2"/>
  <c r="AX170" i="2"/>
  <c r="AY170" i="2"/>
  <c r="BB170" i="2"/>
  <c r="AZ170" i="2"/>
  <c r="BC170" i="2"/>
  <c r="AW162" i="2"/>
  <c r="BE162" i="2"/>
  <c r="BA162" i="2"/>
  <c r="AY162" i="2"/>
  <c r="AZ162" i="2"/>
  <c r="BB162" i="2"/>
  <c r="BC162" i="2"/>
  <c r="BD162" i="2"/>
  <c r="BF162" i="2"/>
  <c r="AX162" i="2"/>
  <c r="BA131" i="2"/>
  <c r="BB131" i="2"/>
  <c r="BC131" i="2"/>
  <c r="BD131" i="2"/>
  <c r="AW131" i="2"/>
  <c r="BE131" i="2"/>
  <c r="AY131" i="2"/>
  <c r="BF131" i="2"/>
  <c r="AX131" i="2"/>
  <c r="AZ131" i="2"/>
  <c r="AX113" i="2"/>
  <c r="BF113" i="2"/>
  <c r="BB113" i="2"/>
  <c r="AY113" i="2"/>
  <c r="AZ113" i="2"/>
  <c r="BA113" i="2"/>
  <c r="BC113" i="2"/>
  <c r="BD113" i="2"/>
  <c r="BE113" i="2"/>
  <c r="AW113" i="2"/>
  <c r="AY173" i="2"/>
  <c r="BC173" i="2"/>
  <c r="BF173" i="2"/>
  <c r="AW173" i="2"/>
  <c r="AX173" i="2"/>
  <c r="AZ173" i="2"/>
  <c r="BA173" i="2"/>
  <c r="BD173" i="2"/>
  <c r="BB173" i="2"/>
  <c r="BE173" i="2"/>
  <c r="AY165" i="2"/>
  <c r="BC165" i="2"/>
  <c r="BA165" i="2"/>
  <c r="BB165" i="2"/>
  <c r="BD165" i="2"/>
  <c r="BE165" i="2"/>
  <c r="BF165" i="2"/>
  <c r="AX165" i="2"/>
  <c r="AW165" i="2"/>
  <c r="AZ165" i="2"/>
  <c r="AX157" i="2"/>
  <c r="BF157" i="2"/>
  <c r="AY157" i="2"/>
  <c r="BA157" i="2"/>
  <c r="BC157" i="2"/>
  <c r="AW157" i="2"/>
  <c r="AZ157" i="2"/>
  <c r="BD157" i="2"/>
  <c r="BB157" i="2"/>
  <c r="BE157" i="2"/>
  <c r="BA155" i="2"/>
  <c r="BB155" i="2"/>
  <c r="BC155" i="2"/>
  <c r="AW155" i="2"/>
  <c r="BE155" i="2"/>
  <c r="AY155" i="2"/>
  <c r="AX155" i="2"/>
  <c r="AZ155" i="2"/>
  <c r="BD155" i="2"/>
  <c r="BF155" i="2"/>
  <c r="BC150" i="2"/>
  <c r="BD150" i="2"/>
  <c r="AW150" i="2"/>
  <c r="BE150" i="2"/>
  <c r="AX150" i="2"/>
  <c r="BF150" i="2"/>
  <c r="AY150" i="2"/>
  <c r="BA150" i="2"/>
  <c r="AZ150" i="2"/>
  <c r="BB150" i="2"/>
  <c r="BA147" i="2"/>
  <c r="BB147" i="2"/>
  <c r="BC147" i="2"/>
  <c r="BD147" i="2"/>
  <c r="AW147" i="2"/>
  <c r="BE147" i="2"/>
  <c r="AY147" i="2"/>
  <c r="BF147" i="2"/>
  <c r="AX147" i="2"/>
  <c r="AZ147" i="2"/>
  <c r="BA123" i="2"/>
  <c r="BB123" i="2"/>
  <c r="BC123" i="2"/>
  <c r="BD123" i="2"/>
  <c r="AW123" i="2"/>
  <c r="BE123" i="2"/>
  <c r="AY123" i="2"/>
  <c r="AX123" i="2"/>
  <c r="AZ123" i="2"/>
  <c r="BF123" i="2"/>
  <c r="BB115" i="2"/>
  <c r="AX115" i="2"/>
  <c r="BF115" i="2"/>
  <c r="AZ115" i="2"/>
  <c r="BA115" i="2"/>
  <c r="BC115" i="2"/>
  <c r="BD115" i="2"/>
  <c r="BE115" i="2"/>
  <c r="AW115" i="2"/>
  <c r="AY115" i="2"/>
  <c r="BA103" i="2"/>
  <c r="BB103" i="2"/>
  <c r="BC103" i="2"/>
  <c r="AX103" i="2"/>
  <c r="BF103" i="2"/>
  <c r="AW103" i="2"/>
  <c r="AY103" i="2"/>
  <c r="AZ103" i="2"/>
  <c r="BD103" i="2"/>
  <c r="BE103" i="2"/>
  <c r="BB208" i="2"/>
  <c r="BC208" i="2"/>
  <c r="BD208" i="2"/>
  <c r="AY208" i="2"/>
  <c r="BF208" i="2"/>
  <c r="AW208" i="2"/>
  <c r="AX208" i="2"/>
  <c r="BA208" i="2"/>
  <c r="AZ208" i="2"/>
  <c r="BE208" i="2"/>
  <c r="BB200" i="2"/>
  <c r="BC200" i="2"/>
  <c r="BD200" i="2"/>
  <c r="AY200" i="2"/>
  <c r="BF200" i="2"/>
  <c r="AW200" i="2"/>
  <c r="AX200" i="2"/>
  <c r="BA200" i="2"/>
  <c r="AZ200" i="2"/>
  <c r="BE200" i="2"/>
  <c r="BA192" i="2"/>
  <c r="AW192" i="2"/>
  <c r="BF192" i="2"/>
  <c r="AX192" i="2"/>
  <c r="AY192" i="2"/>
  <c r="AZ192" i="2"/>
  <c r="BD192" i="2"/>
  <c r="BB192" i="2"/>
  <c r="BC192" i="2"/>
  <c r="BE192" i="2"/>
  <c r="BA184" i="2"/>
  <c r="AW184" i="2"/>
  <c r="BE184" i="2"/>
  <c r="BC184" i="2"/>
  <c r="BD184" i="2"/>
  <c r="BF184" i="2"/>
  <c r="AX184" i="2"/>
  <c r="AZ184" i="2"/>
  <c r="AY184" i="2"/>
  <c r="BB184" i="2"/>
  <c r="BA176" i="2"/>
  <c r="AW176" i="2"/>
  <c r="BE176" i="2"/>
  <c r="AX176" i="2"/>
  <c r="AY176" i="2"/>
  <c r="AZ176" i="2"/>
  <c r="BB176" i="2"/>
  <c r="BC176" i="2"/>
  <c r="BF176" i="2"/>
  <c r="BD176" i="2"/>
  <c r="BA168" i="2"/>
  <c r="AW168" i="2"/>
  <c r="BE168" i="2"/>
  <c r="BC168" i="2"/>
  <c r="BD168" i="2"/>
  <c r="BF168" i="2"/>
  <c r="AX168" i="2"/>
  <c r="AZ168" i="2"/>
  <c r="AY168" i="2"/>
  <c r="BB168" i="2"/>
  <c r="AZ160" i="2"/>
  <c r="BA160" i="2"/>
  <c r="BC160" i="2"/>
  <c r="AW160" i="2"/>
  <c r="BE160" i="2"/>
  <c r="AX160" i="2"/>
  <c r="AY160" i="2"/>
  <c r="BB160" i="2"/>
  <c r="BF160" i="2"/>
  <c r="BD160" i="2"/>
  <c r="BC154" i="2"/>
  <c r="BD154" i="2"/>
  <c r="AW154" i="2"/>
  <c r="BE154" i="2"/>
  <c r="AX154" i="2"/>
  <c r="BF154" i="2"/>
  <c r="AY154" i="2"/>
  <c r="BA154" i="2"/>
  <c r="AZ154" i="2"/>
  <c r="BB154" i="2"/>
  <c r="BC146" i="2"/>
  <c r="BD146" i="2"/>
  <c r="AW146" i="2"/>
  <c r="BE146" i="2"/>
  <c r="AX146" i="2"/>
  <c r="BF146" i="2"/>
  <c r="AY146" i="2"/>
  <c r="BA146" i="2"/>
  <c r="AZ146" i="2"/>
  <c r="BB146" i="2"/>
  <c r="BD195" i="2"/>
  <c r="AW195" i="2"/>
  <c r="BE195" i="2"/>
  <c r="AX195" i="2"/>
  <c r="BF195" i="2"/>
  <c r="BA195" i="2"/>
  <c r="AY195" i="2"/>
  <c r="AZ195" i="2"/>
  <c r="BC195" i="2"/>
  <c r="BB195" i="2"/>
  <c r="BC187" i="2"/>
  <c r="BA187" i="2"/>
  <c r="BB187" i="2"/>
  <c r="BD187" i="2"/>
  <c r="BE187" i="2"/>
  <c r="AY187" i="2"/>
  <c r="AX187" i="2"/>
  <c r="AZ187" i="2"/>
  <c r="BF187" i="2"/>
  <c r="AW187" i="2"/>
  <c r="BC179" i="2"/>
  <c r="AY179" i="2"/>
  <c r="AZ179" i="2"/>
  <c r="BA179" i="2"/>
  <c r="BB179" i="2"/>
  <c r="BD179" i="2"/>
  <c r="BE179" i="2"/>
  <c r="AW179" i="2"/>
  <c r="BF179" i="2"/>
  <c r="AX179" i="2"/>
  <c r="BC171" i="2"/>
  <c r="AY171" i="2"/>
  <c r="BE171" i="2"/>
  <c r="BF171" i="2"/>
  <c r="AW171" i="2"/>
  <c r="AX171" i="2"/>
  <c r="AZ171" i="2"/>
  <c r="BB171" i="2"/>
  <c r="BA171" i="2"/>
  <c r="BD171" i="2"/>
  <c r="BC163" i="2"/>
  <c r="AY163" i="2"/>
  <c r="AZ163" i="2"/>
  <c r="BA163" i="2"/>
  <c r="BB163" i="2"/>
  <c r="BD163" i="2"/>
  <c r="BE163" i="2"/>
  <c r="AW163" i="2"/>
  <c r="AX163" i="2"/>
  <c r="BF163" i="2"/>
  <c r="AY100" i="2"/>
  <c r="AZ100" i="2"/>
  <c r="BA100" i="2"/>
  <c r="BD100" i="2"/>
  <c r="AW100" i="2"/>
  <c r="AX100" i="2"/>
  <c r="BB100" i="2"/>
  <c r="BC100" i="2"/>
  <c r="BF100" i="2"/>
  <c r="BE100" i="2"/>
  <c r="AW182" i="2"/>
  <c r="BE182" i="2"/>
  <c r="BA182" i="2"/>
  <c r="BB182" i="2"/>
  <c r="BC182" i="2"/>
  <c r="BD182" i="2"/>
  <c r="BF182" i="2"/>
  <c r="AY182" i="2"/>
  <c r="AX182" i="2"/>
  <c r="AZ182" i="2"/>
  <c r="AW174" i="2"/>
  <c r="BE174" i="2"/>
  <c r="BA174" i="2"/>
  <c r="AX174" i="2"/>
  <c r="AY174" i="2"/>
  <c r="AZ174" i="2"/>
  <c r="BB174" i="2"/>
  <c r="BD174" i="2"/>
  <c r="BC174" i="2"/>
  <c r="BF174" i="2"/>
  <c r="AW166" i="2"/>
  <c r="BE166" i="2"/>
  <c r="BA166" i="2"/>
  <c r="BB166" i="2"/>
  <c r="BC166" i="2"/>
  <c r="BD166" i="2"/>
  <c r="BF166" i="2"/>
  <c r="AY166" i="2"/>
  <c r="AX166" i="2"/>
  <c r="AZ166" i="2"/>
  <c r="BD158" i="2"/>
  <c r="AW158" i="2"/>
  <c r="BE158" i="2"/>
  <c r="AY158" i="2"/>
  <c r="BA158" i="2"/>
  <c r="AX158" i="2"/>
  <c r="AZ158" i="2"/>
  <c r="BB158" i="2"/>
  <c r="BC158" i="2"/>
  <c r="BF158" i="2"/>
  <c r="AW149" i="2"/>
  <c r="BE149" i="2"/>
  <c r="AX149" i="2"/>
  <c r="BF149" i="2"/>
  <c r="AY149" i="2"/>
  <c r="AZ149" i="2"/>
  <c r="BA149" i="2"/>
  <c r="BC149" i="2"/>
  <c r="BB149" i="2"/>
  <c r="BD149" i="2"/>
  <c r="AY144" i="2"/>
  <c r="AZ144" i="2"/>
  <c r="BA144" i="2"/>
  <c r="BB144" i="2"/>
  <c r="BC144" i="2"/>
  <c r="AW144" i="2"/>
  <c r="BE144" i="2"/>
  <c r="BD144" i="2"/>
  <c r="BF144" i="2"/>
  <c r="AX144" i="2"/>
  <c r="AY177" i="2"/>
  <c r="BC177" i="2"/>
  <c r="AX177" i="2"/>
  <c r="AZ177" i="2"/>
  <c r="BA177" i="2"/>
  <c r="BB177" i="2"/>
  <c r="BD177" i="2"/>
  <c r="BF177" i="2"/>
  <c r="AW177" i="2"/>
  <c r="BE177" i="2"/>
  <c r="AY169" i="2"/>
  <c r="BC169" i="2"/>
  <c r="BD169" i="2"/>
  <c r="BE169" i="2"/>
  <c r="BF169" i="2"/>
  <c r="AW169" i="2"/>
  <c r="AX169" i="2"/>
  <c r="BA169" i="2"/>
  <c r="AZ169" i="2"/>
  <c r="BB169" i="2"/>
  <c r="AY161" i="2"/>
  <c r="BC161" i="2"/>
  <c r="AX161" i="2"/>
  <c r="AZ161" i="2"/>
  <c r="BA161" i="2"/>
  <c r="BB161" i="2"/>
  <c r="BD161" i="2"/>
  <c r="BF161" i="2"/>
  <c r="BE161" i="2"/>
  <c r="AW161" i="2"/>
  <c r="AY152" i="2"/>
  <c r="AZ152" i="2"/>
  <c r="BA152" i="2"/>
  <c r="BB152" i="2"/>
  <c r="BC152" i="2"/>
  <c r="AW152" i="2"/>
  <c r="BE152" i="2"/>
  <c r="AX152" i="2"/>
  <c r="BD152" i="2"/>
  <c r="BF152" i="2"/>
  <c r="BA180" i="2"/>
  <c r="AW180" i="2"/>
  <c r="BE180" i="2"/>
  <c r="AZ180" i="2"/>
  <c r="BB180" i="2"/>
  <c r="BC180" i="2"/>
  <c r="BD180" i="2"/>
  <c r="BF180" i="2"/>
  <c r="AX180" i="2"/>
  <c r="AY180" i="2"/>
  <c r="BA172" i="2"/>
  <c r="AW172" i="2"/>
  <c r="BE172" i="2"/>
  <c r="BF172" i="2"/>
  <c r="AX172" i="2"/>
  <c r="AY172" i="2"/>
  <c r="AZ172" i="2"/>
  <c r="BC172" i="2"/>
  <c r="BB172" i="2"/>
  <c r="BD172" i="2"/>
  <c r="BA164" i="2"/>
  <c r="AW164" i="2"/>
  <c r="BE164" i="2"/>
  <c r="AZ164" i="2"/>
  <c r="BB164" i="2"/>
  <c r="BC164" i="2"/>
  <c r="BD164" i="2"/>
  <c r="BF164" i="2"/>
  <c r="AX164" i="2"/>
  <c r="AY164" i="2"/>
  <c r="AZ156" i="2"/>
  <c r="BA156" i="2"/>
  <c r="BC156" i="2"/>
  <c r="AW156" i="2"/>
  <c r="BE156" i="2"/>
  <c r="BB156" i="2"/>
  <c r="BD156" i="2"/>
  <c r="BF156" i="2"/>
  <c r="AX156" i="2"/>
  <c r="AY156" i="2"/>
  <c r="AY148" i="2"/>
  <c r="AZ148" i="2"/>
  <c r="BA148" i="2"/>
  <c r="BB148" i="2"/>
  <c r="BC148" i="2"/>
  <c r="AW148" i="2"/>
  <c r="BE148" i="2"/>
  <c r="AX148" i="2"/>
  <c r="BD148" i="2"/>
  <c r="BF148" i="2"/>
  <c r="AW141" i="2"/>
  <c r="BE141" i="2"/>
  <c r="AX141" i="2"/>
  <c r="BF141" i="2"/>
  <c r="AY141" i="2"/>
  <c r="AZ141" i="2"/>
  <c r="BA141" i="2"/>
  <c r="BC141" i="2"/>
  <c r="BB141" i="2"/>
  <c r="BD141" i="2"/>
  <c r="AY140" i="2"/>
  <c r="AZ140" i="2"/>
  <c r="BA140" i="2"/>
  <c r="BB140" i="2"/>
  <c r="BC140" i="2"/>
  <c r="AW140" i="2"/>
  <c r="BE140" i="2"/>
  <c r="BD140" i="2"/>
  <c r="AX140" i="2"/>
  <c r="BF140" i="2"/>
  <c r="BC138" i="2"/>
  <c r="BD138" i="2"/>
  <c r="AW138" i="2"/>
  <c r="BE138" i="2"/>
  <c r="AX138" i="2"/>
  <c r="BF138" i="2"/>
  <c r="AY138" i="2"/>
  <c r="BA138" i="2"/>
  <c r="AZ138" i="2"/>
  <c r="BB138" i="2"/>
  <c r="BC142" i="2"/>
  <c r="BD142" i="2"/>
  <c r="AW142" i="2"/>
  <c r="BE142" i="2"/>
  <c r="AX142" i="2"/>
  <c r="BF142" i="2"/>
  <c r="AY142" i="2"/>
  <c r="BA142" i="2"/>
  <c r="AZ142" i="2"/>
  <c r="BB142" i="2"/>
  <c r="BC134" i="2"/>
  <c r="BD134" i="2"/>
  <c r="AW134" i="2"/>
  <c r="BE134" i="2"/>
  <c r="AX134" i="2"/>
  <c r="BF134" i="2"/>
  <c r="AY134" i="2"/>
  <c r="BA134" i="2"/>
  <c r="AZ134" i="2"/>
  <c r="BB134" i="2"/>
  <c r="BC126" i="2"/>
  <c r="BD126" i="2"/>
  <c r="AW126" i="2"/>
  <c r="BE126" i="2"/>
  <c r="AX126" i="2"/>
  <c r="BF126" i="2"/>
  <c r="AY126" i="2"/>
  <c r="BA126" i="2"/>
  <c r="AZ126" i="2"/>
  <c r="BB126" i="2"/>
  <c r="BD118" i="2"/>
  <c r="AZ118" i="2"/>
  <c r="BB118" i="2"/>
  <c r="BC118" i="2"/>
  <c r="BE118" i="2"/>
  <c r="BF118" i="2"/>
  <c r="AW118" i="2"/>
  <c r="AY118" i="2"/>
  <c r="AX118" i="2"/>
  <c r="BA118" i="2"/>
  <c r="AZ108" i="2"/>
  <c r="BD108" i="2"/>
  <c r="BF108" i="2"/>
  <c r="AW108" i="2"/>
  <c r="AX108" i="2"/>
  <c r="AY108" i="2"/>
  <c r="BA108" i="2"/>
  <c r="BC108" i="2"/>
  <c r="BB108" i="2"/>
  <c r="BE108" i="2"/>
  <c r="AW153" i="2"/>
  <c r="BE153" i="2"/>
  <c r="AX153" i="2"/>
  <c r="BF153" i="2"/>
  <c r="AY153" i="2"/>
  <c r="AZ153" i="2"/>
  <c r="BA153" i="2"/>
  <c r="BC153" i="2"/>
  <c r="BB153" i="2"/>
  <c r="BD153" i="2"/>
  <c r="AW145" i="2"/>
  <c r="BE145" i="2"/>
  <c r="AX145" i="2"/>
  <c r="BF145" i="2"/>
  <c r="AY145" i="2"/>
  <c r="AZ145" i="2"/>
  <c r="BA145" i="2"/>
  <c r="BC145" i="2"/>
  <c r="BB145" i="2"/>
  <c r="BD145" i="2"/>
  <c r="AW137" i="2"/>
  <c r="BE137" i="2"/>
  <c r="AX137" i="2"/>
  <c r="BF137" i="2"/>
  <c r="AY137" i="2"/>
  <c r="AZ137" i="2"/>
  <c r="BA137" i="2"/>
  <c r="BC137" i="2"/>
  <c r="BB137" i="2"/>
  <c r="BD137" i="2"/>
  <c r="AW129" i="2"/>
  <c r="BE129" i="2"/>
  <c r="AX129" i="2"/>
  <c r="BF129" i="2"/>
  <c r="AY129" i="2"/>
  <c r="AZ129" i="2"/>
  <c r="BA129" i="2"/>
  <c r="BC129" i="2"/>
  <c r="BB129" i="2"/>
  <c r="BD129" i="2"/>
  <c r="AW121" i="2"/>
  <c r="BE121" i="2"/>
  <c r="AX121" i="2"/>
  <c r="BF121" i="2"/>
  <c r="AY121" i="2"/>
  <c r="AZ121" i="2"/>
  <c r="BA121" i="2"/>
  <c r="BC121" i="2"/>
  <c r="BB121" i="2"/>
  <c r="BD121" i="2"/>
  <c r="AZ112" i="2"/>
  <c r="BD112" i="2"/>
  <c r="AX112" i="2"/>
  <c r="AY112" i="2"/>
  <c r="BA112" i="2"/>
  <c r="BB112" i="2"/>
  <c r="BC112" i="2"/>
  <c r="BF112" i="2"/>
  <c r="AW112" i="2"/>
  <c r="BE112" i="2"/>
  <c r="AX92" i="2"/>
  <c r="BF92" i="2"/>
  <c r="AY92" i="2"/>
  <c r="AZ92" i="2"/>
  <c r="BA92" i="2"/>
  <c r="BB92" i="2"/>
  <c r="BD92" i="2"/>
  <c r="BC92" i="2"/>
  <c r="BE92" i="2"/>
  <c r="AW92" i="2"/>
  <c r="AY132" i="2"/>
  <c r="AZ132" i="2"/>
  <c r="BA132" i="2"/>
  <c r="BB132" i="2"/>
  <c r="BC132" i="2"/>
  <c r="AW132" i="2"/>
  <c r="BE132" i="2"/>
  <c r="AX132" i="2"/>
  <c r="BD132" i="2"/>
  <c r="BF132" i="2"/>
  <c r="AY124" i="2"/>
  <c r="AZ124" i="2"/>
  <c r="BA124" i="2"/>
  <c r="BB124" i="2"/>
  <c r="BC124" i="2"/>
  <c r="AW124" i="2"/>
  <c r="BE124" i="2"/>
  <c r="BD124" i="2"/>
  <c r="AX124" i="2"/>
  <c r="BF124" i="2"/>
  <c r="AZ116" i="2"/>
  <c r="BD116" i="2"/>
  <c r="BA116" i="2"/>
  <c r="BB116" i="2"/>
  <c r="BC116" i="2"/>
  <c r="BE116" i="2"/>
  <c r="BF116" i="2"/>
  <c r="AX116" i="2"/>
  <c r="AW116" i="2"/>
  <c r="AY116" i="2"/>
  <c r="BB82" i="2"/>
  <c r="BC82" i="2"/>
  <c r="BD82" i="2"/>
  <c r="AW82" i="2"/>
  <c r="BE82" i="2"/>
  <c r="AX82" i="2"/>
  <c r="BF82" i="2"/>
  <c r="AZ82" i="2"/>
  <c r="AY82" i="2"/>
  <c r="BA82" i="2"/>
  <c r="BA75" i="2"/>
  <c r="AW75" i="2"/>
  <c r="BE75" i="2"/>
  <c r="AX75" i="2"/>
  <c r="AY75" i="2"/>
  <c r="AZ75" i="2"/>
  <c r="BB75" i="2"/>
  <c r="BC75" i="2"/>
  <c r="BF75" i="2"/>
  <c r="BD75" i="2"/>
  <c r="AY68" i="2"/>
  <c r="BC68" i="2"/>
  <c r="BD68" i="2"/>
  <c r="BE68" i="2"/>
  <c r="BF68" i="2"/>
  <c r="AW68" i="2"/>
  <c r="AX68" i="2"/>
  <c r="BA68" i="2"/>
  <c r="AZ68" i="2"/>
  <c r="BB68" i="2"/>
  <c r="BA151" i="2"/>
  <c r="BB151" i="2"/>
  <c r="BC151" i="2"/>
  <c r="BD151" i="2"/>
  <c r="AW151" i="2"/>
  <c r="BE151" i="2"/>
  <c r="AY151" i="2"/>
  <c r="AX151" i="2"/>
  <c r="AZ151" i="2"/>
  <c r="BF151" i="2"/>
  <c r="BA143" i="2"/>
  <c r="BB143" i="2"/>
  <c r="BC143" i="2"/>
  <c r="BD143" i="2"/>
  <c r="AW143" i="2"/>
  <c r="BE143" i="2"/>
  <c r="AY143" i="2"/>
  <c r="AX143" i="2"/>
  <c r="BF143" i="2"/>
  <c r="AZ143" i="2"/>
  <c r="BA135" i="2"/>
  <c r="BB135" i="2"/>
  <c r="BC135" i="2"/>
  <c r="BD135" i="2"/>
  <c r="AW135" i="2"/>
  <c r="BE135" i="2"/>
  <c r="AY135" i="2"/>
  <c r="AX135" i="2"/>
  <c r="AZ135" i="2"/>
  <c r="BF135" i="2"/>
  <c r="BA127" i="2"/>
  <c r="BB127" i="2"/>
  <c r="BC127" i="2"/>
  <c r="BD127" i="2"/>
  <c r="AW127" i="2"/>
  <c r="BE127" i="2"/>
  <c r="AY127" i="2"/>
  <c r="AX127" i="2"/>
  <c r="BF127" i="2"/>
  <c r="AZ127" i="2"/>
  <c r="BA119" i="2"/>
  <c r="BB119" i="2"/>
  <c r="BC119" i="2"/>
  <c r="BD119" i="2"/>
  <c r="AW119" i="2"/>
  <c r="BE119" i="2"/>
  <c r="AY119" i="2"/>
  <c r="AX119" i="2"/>
  <c r="AZ119" i="2"/>
  <c r="BF119" i="2"/>
  <c r="BD77" i="2"/>
  <c r="AW77" i="2"/>
  <c r="BE77" i="2"/>
  <c r="AX77" i="2"/>
  <c r="BF77" i="2"/>
  <c r="AY77" i="2"/>
  <c r="AZ77" i="2"/>
  <c r="BB77" i="2"/>
  <c r="BA77" i="2"/>
  <c r="BC77" i="2"/>
  <c r="BC70" i="2"/>
  <c r="AY70" i="2"/>
  <c r="BE70" i="2"/>
  <c r="BF70" i="2"/>
  <c r="AW70" i="2"/>
  <c r="AX70" i="2"/>
  <c r="AZ70" i="2"/>
  <c r="BB70" i="2"/>
  <c r="BA70" i="2"/>
  <c r="BD70" i="2"/>
  <c r="AW48" i="2"/>
  <c r="BE48" i="2"/>
  <c r="AX48" i="2"/>
  <c r="BF48" i="2"/>
  <c r="AY48" i="2"/>
  <c r="AZ48" i="2"/>
  <c r="BA48" i="2"/>
  <c r="BC48" i="2"/>
  <c r="BB48" i="2"/>
  <c r="BD48" i="2"/>
  <c r="BC130" i="2"/>
  <c r="BD130" i="2"/>
  <c r="AW130" i="2"/>
  <c r="BE130" i="2"/>
  <c r="AX130" i="2"/>
  <c r="BF130" i="2"/>
  <c r="AY130" i="2"/>
  <c r="BA130" i="2"/>
  <c r="AZ130" i="2"/>
  <c r="BB130" i="2"/>
  <c r="BC122" i="2"/>
  <c r="BD122" i="2"/>
  <c r="AW122" i="2"/>
  <c r="BE122" i="2"/>
  <c r="AX122" i="2"/>
  <c r="BF122" i="2"/>
  <c r="AY122" i="2"/>
  <c r="BA122" i="2"/>
  <c r="AZ122" i="2"/>
  <c r="BB122" i="2"/>
  <c r="BD114" i="2"/>
  <c r="AZ114" i="2"/>
  <c r="AY114" i="2"/>
  <c r="BA114" i="2"/>
  <c r="BB114" i="2"/>
  <c r="BC114" i="2"/>
  <c r="BE114" i="2"/>
  <c r="AW114" i="2"/>
  <c r="BF114" i="2"/>
  <c r="AX114" i="2"/>
  <c r="BB111" i="2"/>
  <c r="AX111" i="2"/>
  <c r="BF111" i="2"/>
  <c r="AW111" i="2"/>
  <c r="AY111" i="2"/>
  <c r="AZ111" i="2"/>
  <c r="BA111" i="2"/>
  <c r="BC111" i="2"/>
  <c r="BE111" i="2"/>
  <c r="BD111" i="2"/>
  <c r="BD106" i="2"/>
  <c r="AZ106" i="2"/>
  <c r="BE106" i="2"/>
  <c r="BF106" i="2"/>
  <c r="AW106" i="2"/>
  <c r="AX106" i="2"/>
  <c r="AY106" i="2"/>
  <c r="BB106" i="2"/>
  <c r="BA106" i="2"/>
  <c r="BC106" i="2"/>
  <c r="BB90" i="2"/>
  <c r="BC90" i="2"/>
  <c r="BD90" i="2"/>
  <c r="AW90" i="2"/>
  <c r="BE90" i="2"/>
  <c r="AX90" i="2"/>
  <c r="BF90" i="2"/>
  <c r="AZ90" i="2"/>
  <c r="AY90" i="2"/>
  <c r="BA90" i="2"/>
  <c r="AW133" i="2"/>
  <c r="BE133" i="2"/>
  <c r="AX133" i="2"/>
  <c r="BF133" i="2"/>
  <c r="AY133" i="2"/>
  <c r="AZ133" i="2"/>
  <c r="BA133" i="2"/>
  <c r="BC133" i="2"/>
  <c r="BB133" i="2"/>
  <c r="BD133" i="2"/>
  <c r="AW125" i="2"/>
  <c r="BE125" i="2"/>
  <c r="AX125" i="2"/>
  <c r="BF125" i="2"/>
  <c r="AY125" i="2"/>
  <c r="AZ125" i="2"/>
  <c r="BA125" i="2"/>
  <c r="BC125" i="2"/>
  <c r="BB125" i="2"/>
  <c r="BD125" i="2"/>
  <c r="AX117" i="2"/>
  <c r="BF117" i="2"/>
  <c r="BB117" i="2"/>
  <c r="BA117" i="2"/>
  <c r="BC117" i="2"/>
  <c r="BD117" i="2"/>
  <c r="BE117" i="2"/>
  <c r="AY117" i="2"/>
  <c r="AW117" i="2"/>
  <c r="AZ117" i="2"/>
  <c r="BD110" i="2"/>
  <c r="AZ110" i="2"/>
  <c r="AW110" i="2"/>
  <c r="AX110" i="2"/>
  <c r="AY110" i="2"/>
  <c r="BA110" i="2"/>
  <c r="BB110" i="2"/>
  <c r="BE110" i="2"/>
  <c r="BC110" i="2"/>
  <c r="BF110" i="2"/>
  <c r="AX105" i="2"/>
  <c r="BF105" i="2"/>
  <c r="BB105" i="2"/>
  <c r="BD105" i="2"/>
  <c r="BE105" i="2"/>
  <c r="AW105" i="2"/>
  <c r="AY105" i="2"/>
  <c r="BA105" i="2"/>
  <c r="AZ105" i="2"/>
  <c r="BC105" i="2"/>
  <c r="AW97" i="2"/>
  <c r="BE97" i="2"/>
  <c r="AX97" i="2"/>
  <c r="BF97" i="2"/>
  <c r="AY97" i="2"/>
  <c r="AZ97" i="2"/>
  <c r="BB97" i="2"/>
  <c r="BA97" i="2"/>
  <c r="BD97" i="2"/>
  <c r="BC97" i="2"/>
  <c r="AY136" i="2"/>
  <c r="AZ136" i="2"/>
  <c r="BA136" i="2"/>
  <c r="BB136" i="2"/>
  <c r="BC136" i="2"/>
  <c r="AW136" i="2"/>
  <c r="BE136" i="2"/>
  <c r="AX136" i="2"/>
  <c r="BD136" i="2"/>
  <c r="BF136" i="2"/>
  <c r="AY128" i="2"/>
  <c r="AZ128" i="2"/>
  <c r="BA128" i="2"/>
  <c r="BB128" i="2"/>
  <c r="BC128" i="2"/>
  <c r="AW128" i="2"/>
  <c r="BE128" i="2"/>
  <c r="BD128" i="2"/>
  <c r="BF128" i="2"/>
  <c r="AX128" i="2"/>
  <c r="AY120" i="2"/>
  <c r="AZ120" i="2"/>
  <c r="BA120" i="2"/>
  <c r="BB120" i="2"/>
  <c r="BC120" i="2"/>
  <c r="AW120" i="2"/>
  <c r="BE120" i="2"/>
  <c r="AX120" i="2"/>
  <c r="BD120" i="2"/>
  <c r="BF120" i="2"/>
  <c r="AY104" i="2"/>
  <c r="AZ104" i="2"/>
  <c r="BA104" i="2"/>
  <c r="BD104" i="2"/>
  <c r="BC104" i="2"/>
  <c r="BE104" i="2"/>
  <c r="BF104" i="2"/>
  <c r="AX104" i="2"/>
  <c r="AW104" i="2"/>
  <c r="BB104" i="2"/>
  <c r="BC98" i="2"/>
  <c r="BD98" i="2"/>
  <c r="AW98" i="2"/>
  <c r="BE98" i="2"/>
  <c r="AZ98" i="2"/>
  <c r="AY98" i="2"/>
  <c r="BA98" i="2"/>
  <c r="BB98" i="2"/>
  <c r="BF98" i="2"/>
  <c r="AX98" i="2"/>
  <c r="AX109" i="2"/>
  <c r="BF109" i="2"/>
  <c r="BB109" i="2"/>
  <c r="AW109" i="2"/>
  <c r="AY109" i="2"/>
  <c r="AZ109" i="2"/>
  <c r="BA109" i="2"/>
  <c r="BD109" i="2"/>
  <c r="BC109" i="2"/>
  <c r="BE109" i="2"/>
  <c r="AW101" i="2"/>
  <c r="BE101" i="2"/>
  <c r="AX101" i="2"/>
  <c r="BF101" i="2"/>
  <c r="AY101" i="2"/>
  <c r="BB101" i="2"/>
  <c r="BA101" i="2"/>
  <c r="BC101" i="2"/>
  <c r="BD101" i="2"/>
  <c r="AZ101" i="2"/>
  <c r="BD93" i="2"/>
  <c r="AW93" i="2"/>
  <c r="BE93" i="2"/>
  <c r="AX93" i="2"/>
  <c r="BF93" i="2"/>
  <c r="AY93" i="2"/>
  <c r="AZ93" i="2"/>
  <c r="BB93" i="2"/>
  <c r="BA93" i="2"/>
  <c r="BC93" i="2"/>
  <c r="BD85" i="2"/>
  <c r="AW85" i="2"/>
  <c r="BE85" i="2"/>
  <c r="AX85" i="2"/>
  <c r="BF85" i="2"/>
  <c r="AY85" i="2"/>
  <c r="AZ85" i="2"/>
  <c r="BB85" i="2"/>
  <c r="BA85" i="2"/>
  <c r="BC85" i="2"/>
  <c r="BA38" i="2"/>
  <c r="BB38" i="2"/>
  <c r="BC38" i="2"/>
  <c r="BD38" i="2"/>
  <c r="AW38" i="2"/>
  <c r="BE38" i="2"/>
  <c r="AY38" i="2"/>
  <c r="AX38" i="2"/>
  <c r="AZ38" i="2"/>
  <c r="BF38" i="2"/>
  <c r="AX96" i="2"/>
  <c r="BF96" i="2"/>
  <c r="AY96" i="2"/>
  <c r="AZ96" i="2"/>
  <c r="BA96" i="2"/>
  <c r="BB96" i="2"/>
  <c r="BD96" i="2"/>
  <c r="AW96" i="2"/>
  <c r="BC96" i="2"/>
  <c r="BE96" i="2"/>
  <c r="AX88" i="2"/>
  <c r="BF88" i="2"/>
  <c r="AY88" i="2"/>
  <c r="AZ88" i="2"/>
  <c r="BA88" i="2"/>
  <c r="BB88" i="2"/>
  <c r="BD88" i="2"/>
  <c r="BC88" i="2"/>
  <c r="AW88" i="2"/>
  <c r="BE88" i="2"/>
  <c r="AX80" i="2"/>
  <c r="BF80" i="2"/>
  <c r="AY80" i="2"/>
  <c r="AZ80" i="2"/>
  <c r="BA80" i="2"/>
  <c r="BB80" i="2"/>
  <c r="BD80" i="2"/>
  <c r="AW80" i="2"/>
  <c r="BC80" i="2"/>
  <c r="BE80" i="2"/>
  <c r="AY72" i="2"/>
  <c r="BC72" i="2"/>
  <c r="BF72" i="2"/>
  <c r="AW72" i="2"/>
  <c r="AX72" i="2"/>
  <c r="AZ72" i="2"/>
  <c r="BA72" i="2"/>
  <c r="BD72" i="2"/>
  <c r="BB72" i="2"/>
  <c r="BE72" i="2"/>
  <c r="BC54" i="2"/>
  <c r="BD54" i="2"/>
  <c r="AW54" i="2"/>
  <c r="BE54" i="2"/>
  <c r="AY54" i="2"/>
  <c r="BF54" i="2"/>
  <c r="AX54" i="2"/>
  <c r="BA54" i="2"/>
  <c r="AZ54" i="2"/>
  <c r="BB54" i="2"/>
  <c r="BC49" i="2"/>
  <c r="BD49" i="2"/>
  <c r="AW49" i="2"/>
  <c r="BE49" i="2"/>
  <c r="AX49" i="2"/>
  <c r="BF49" i="2"/>
  <c r="AY49" i="2"/>
  <c r="BA49" i="2"/>
  <c r="AZ49" i="2"/>
  <c r="BB49" i="2"/>
  <c r="AW40" i="2"/>
  <c r="BE40" i="2"/>
  <c r="AX40" i="2"/>
  <c r="BF40" i="2"/>
  <c r="AY40" i="2"/>
  <c r="AZ40" i="2"/>
  <c r="BA40" i="2"/>
  <c r="BC40" i="2"/>
  <c r="BB40" i="2"/>
  <c r="BD40" i="2"/>
  <c r="BB107" i="2"/>
  <c r="AX107" i="2"/>
  <c r="BF107" i="2"/>
  <c r="BE107" i="2"/>
  <c r="AW107" i="2"/>
  <c r="AY107" i="2"/>
  <c r="AZ107" i="2"/>
  <c r="BC107" i="2"/>
  <c r="BA107" i="2"/>
  <c r="BD107" i="2"/>
  <c r="BA99" i="2"/>
  <c r="BB99" i="2"/>
  <c r="BC99" i="2"/>
  <c r="AX99" i="2"/>
  <c r="BF99" i="2"/>
  <c r="BE99" i="2"/>
  <c r="AW99" i="2"/>
  <c r="AZ99" i="2"/>
  <c r="AY99" i="2"/>
  <c r="BD99" i="2"/>
  <c r="AZ91" i="2"/>
  <c r="BA91" i="2"/>
  <c r="BB91" i="2"/>
  <c r="BC91" i="2"/>
  <c r="BD91" i="2"/>
  <c r="AX91" i="2"/>
  <c r="BF91" i="2"/>
  <c r="AW91" i="2"/>
  <c r="BE91" i="2"/>
  <c r="AY91" i="2"/>
  <c r="AZ83" i="2"/>
  <c r="BA83" i="2"/>
  <c r="BB83" i="2"/>
  <c r="BC83" i="2"/>
  <c r="BD83" i="2"/>
  <c r="AX83" i="2"/>
  <c r="BF83" i="2"/>
  <c r="AW83" i="2"/>
  <c r="AY83" i="2"/>
  <c r="BE83" i="2"/>
  <c r="BC74" i="2"/>
  <c r="AY74" i="2"/>
  <c r="AW74" i="2"/>
  <c r="AX74" i="2"/>
  <c r="AZ74" i="2"/>
  <c r="BA74" i="2"/>
  <c r="BB74" i="2"/>
  <c r="BE74" i="2"/>
  <c r="BD74" i="2"/>
  <c r="BF74" i="2"/>
  <c r="BA67" i="2"/>
  <c r="BC67" i="2"/>
  <c r="AW67" i="2"/>
  <c r="BE67" i="2"/>
  <c r="BB67" i="2"/>
  <c r="BD67" i="2"/>
  <c r="BF67" i="2"/>
  <c r="AY67" i="2"/>
  <c r="AX67" i="2"/>
  <c r="AZ67" i="2"/>
  <c r="BC58" i="2"/>
  <c r="BD58" i="2"/>
  <c r="AW58" i="2"/>
  <c r="BE58" i="2"/>
  <c r="AY58" i="2"/>
  <c r="AX58" i="2"/>
  <c r="AZ58" i="2"/>
  <c r="BA58" i="2"/>
  <c r="BB58" i="2"/>
  <c r="BF58" i="2"/>
  <c r="AY56" i="2"/>
  <c r="AZ56" i="2"/>
  <c r="BA56" i="2"/>
  <c r="BC56" i="2"/>
  <c r="BB56" i="2"/>
  <c r="BD56" i="2"/>
  <c r="BE56" i="2"/>
  <c r="BF56" i="2"/>
  <c r="AW56" i="2"/>
  <c r="AX56" i="2"/>
  <c r="BC33" i="2"/>
  <c r="BD33" i="2"/>
  <c r="AW33" i="2"/>
  <c r="BE33" i="2"/>
  <c r="AX33" i="2"/>
  <c r="BF33" i="2"/>
  <c r="AY33" i="2"/>
  <c r="BA33" i="2"/>
  <c r="AZ33" i="2"/>
  <c r="BB33" i="2"/>
  <c r="BC102" i="2"/>
  <c r="BD102" i="2"/>
  <c r="AW102" i="2"/>
  <c r="BE102" i="2"/>
  <c r="AZ102" i="2"/>
  <c r="AX102" i="2"/>
  <c r="AY102" i="2"/>
  <c r="BB102" i="2"/>
  <c r="BA102" i="2"/>
  <c r="BF102" i="2"/>
  <c r="BB94" i="2"/>
  <c r="BC94" i="2"/>
  <c r="BD94" i="2"/>
  <c r="AW94" i="2"/>
  <c r="BE94" i="2"/>
  <c r="AX94" i="2"/>
  <c r="BF94" i="2"/>
  <c r="AZ94" i="2"/>
  <c r="AY94" i="2"/>
  <c r="BA94" i="2"/>
  <c r="BB86" i="2"/>
  <c r="BC86" i="2"/>
  <c r="BD86" i="2"/>
  <c r="AW86" i="2"/>
  <c r="BE86" i="2"/>
  <c r="AX86" i="2"/>
  <c r="BF86" i="2"/>
  <c r="AZ86" i="2"/>
  <c r="AY86" i="2"/>
  <c r="BA86" i="2"/>
  <c r="BB78" i="2"/>
  <c r="BC78" i="2"/>
  <c r="BD78" i="2"/>
  <c r="AW78" i="2"/>
  <c r="BE78" i="2"/>
  <c r="AX78" i="2"/>
  <c r="BF78" i="2"/>
  <c r="AZ78" i="2"/>
  <c r="AY78" i="2"/>
  <c r="BA78" i="2"/>
  <c r="AX76" i="2"/>
  <c r="BF76" i="2"/>
  <c r="AY76" i="2"/>
  <c r="AZ76" i="2"/>
  <c r="BA76" i="2"/>
  <c r="BB76" i="2"/>
  <c r="BD76" i="2"/>
  <c r="BC76" i="2"/>
  <c r="BE76" i="2"/>
  <c r="AW76" i="2"/>
  <c r="AW69" i="2"/>
  <c r="BE69" i="2"/>
  <c r="BA69" i="2"/>
  <c r="BD69" i="2"/>
  <c r="BF69" i="2"/>
  <c r="AX69" i="2"/>
  <c r="AY69" i="2"/>
  <c r="BB69" i="2"/>
  <c r="AZ69" i="2"/>
  <c r="BC69" i="2"/>
  <c r="AW57" i="2"/>
  <c r="BE57" i="2"/>
  <c r="AX57" i="2"/>
  <c r="BF57" i="2"/>
  <c r="AY57" i="2"/>
  <c r="BA57" i="2"/>
  <c r="AZ57" i="2"/>
  <c r="BC57" i="2"/>
  <c r="BB57" i="2"/>
  <c r="BD57" i="2"/>
  <c r="BC41" i="2"/>
  <c r="BD41" i="2"/>
  <c r="AW41" i="2"/>
  <c r="BE41" i="2"/>
  <c r="AX41" i="2"/>
  <c r="BF41" i="2"/>
  <c r="AY41" i="2"/>
  <c r="BA41" i="2"/>
  <c r="AZ41" i="2"/>
  <c r="BB41" i="2"/>
  <c r="BC25" i="2"/>
  <c r="BD25" i="2"/>
  <c r="AW25" i="2"/>
  <c r="BE25" i="2"/>
  <c r="AX25" i="2"/>
  <c r="BF25" i="2"/>
  <c r="AY25" i="2"/>
  <c r="BA25" i="2"/>
  <c r="AZ25" i="2"/>
  <c r="BB25" i="2"/>
  <c r="BD89" i="2"/>
  <c r="AW89" i="2"/>
  <c r="BE89" i="2"/>
  <c r="AX89" i="2"/>
  <c r="BF89" i="2"/>
  <c r="AY89" i="2"/>
  <c r="AZ89" i="2"/>
  <c r="BB89" i="2"/>
  <c r="BA89" i="2"/>
  <c r="BC89" i="2"/>
  <c r="BD81" i="2"/>
  <c r="AW81" i="2"/>
  <c r="BE81" i="2"/>
  <c r="AX81" i="2"/>
  <c r="BF81" i="2"/>
  <c r="AY81" i="2"/>
  <c r="AZ81" i="2"/>
  <c r="BB81" i="2"/>
  <c r="BA81" i="2"/>
  <c r="BC81" i="2"/>
  <c r="BC66" i="2"/>
  <c r="BD66" i="2"/>
  <c r="AW66" i="2"/>
  <c r="BE66" i="2"/>
  <c r="AY66" i="2"/>
  <c r="AX66" i="2"/>
  <c r="AZ66" i="2"/>
  <c r="BA66" i="2"/>
  <c r="BB66" i="2"/>
  <c r="BF66" i="2"/>
  <c r="BA46" i="2"/>
  <c r="BB46" i="2"/>
  <c r="BC46" i="2"/>
  <c r="BD46" i="2"/>
  <c r="AW46" i="2"/>
  <c r="BE46" i="2"/>
  <c r="AY46" i="2"/>
  <c r="BF46" i="2"/>
  <c r="AX46" i="2"/>
  <c r="AZ46" i="2"/>
  <c r="BC17" i="2"/>
  <c r="BD17" i="2"/>
  <c r="AW17" i="2"/>
  <c r="BE17" i="2"/>
  <c r="AX17" i="2"/>
  <c r="BF17" i="2"/>
  <c r="AY17" i="2"/>
  <c r="BA17" i="2"/>
  <c r="AZ17" i="2"/>
  <c r="BB17" i="2"/>
  <c r="AX84" i="2"/>
  <c r="BF84" i="2"/>
  <c r="AY84" i="2"/>
  <c r="AZ84" i="2"/>
  <c r="BA84" i="2"/>
  <c r="BB84" i="2"/>
  <c r="BD84" i="2"/>
  <c r="AW84" i="2"/>
  <c r="BC84" i="2"/>
  <c r="BE84" i="2"/>
  <c r="AZ95" i="2"/>
  <c r="BA95" i="2"/>
  <c r="BB95" i="2"/>
  <c r="BC95" i="2"/>
  <c r="BD95" i="2"/>
  <c r="AX95" i="2"/>
  <c r="BF95" i="2"/>
  <c r="BE95" i="2"/>
  <c r="AW95" i="2"/>
  <c r="AY95" i="2"/>
  <c r="AZ87" i="2"/>
  <c r="BA87" i="2"/>
  <c r="BB87" i="2"/>
  <c r="BC87" i="2"/>
  <c r="BD87" i="2"/>
  <c r="AX87" i="2"/>
  <c r="BF87" i="2"/>
  <c r="AW87" i="2"/>
  <c r="AY87" i="2"/>
  <c r="BE87" i="2"/>
  <c r="AZ79" i="2"/>
  <c r="BA79" i="2"/>
  <c r="BB79" i="2"/>
  <c r="BC79" i="2"/>
  <c r="BD79" i="2"/>
  <c r="AX79" i="2"/>
  <c r="BF79" i="2"/>
  <c r="BE79" i="2"/>
  <c r="AW79" i="2"/>
  <c r="AY79" i="2"/>
  <c r="AW73" i="2"/>
  <c r="BE73" i="2"/>
  <c r="BA73" i="2"/>
  <c r="AX73" i="2"/>
  <c r="AY73" i="2"/>
  <c r="AZ73" i="2"/>
  <c r="BB73" i="2"/>
  <c r="BD73" i="2"/>
  <c r="BC73" i="2"/>
  <c r="BF73" i="2"/>
  <c r="AW65" i="2"/>
  <c r="BE65" i="2"/>
  <c r="AX65" i="2"/>
  <c r="BF65" i="2"/>
  <c r="AY65" i="2"/>
  <c r="BA65" i="2"/>
  <c r="AZ65" i="2"/>
  <c r="BC65" i="2"/>
  <c r="BB65" i="2"/>
  <c r="BD65" i="2"/>
  <c r="AY64" i="2"/>
  <c r="AZ64" i="2"/>
  <c r="BA64" i="2"/>
  <c r="BC64" i="2"/>
  <c r="BB64" i="2"/>
  <c r="BD64" i="2"/>
  <c r="BE64" i="2"/>
  <c r="BF64" i="2"/>
  <c r="AW64" i="2"/>
  <c r="AX64" i="2"/>
  <c r="BC62" i="2"/>
  <c r="BD62" i="2"/>
  <c r="AW62" i="2"/>
  <c r="BE62" i="2"/>
  <c r="AY62" i="2"/>
  <c r="BF62" i="2"/>
  <c r="AX62" i="2"/>
  <c r="BA62" i="2"/>
  <c r="AZ62" i="2"/>
  <c r="BB62" i="2"/>
  <c r="AY60" i="2"/>
  <c r="AZ60" i="2"/>
  <c r="BA60" i="2"/>
  <c r="BC60" i="2"/>
  <c r="AW60" i="2"/>
  <c r="AX60" i="2"/>
  <c r="BB60" i="2"/>
  <c r="BE60" i="2"/>
  <c r="BD60" i="2"/>
  <c r="BF60" i="2"/>
  <c r="AY52" i="2"/>
  <c r="AZ52" i="2"/>
  <c r="BA52" i="2"/>
  <c r="BC52" i="2"/>
  <c r="AW52" i="2"/>
  <c r="AX52" i="2"/>
  <c r="BB52" i="2"/>
  <c r="BE52" i="2"/>
  <c r="BD52" i="2"/>
  <c r="BF52" i="2"/>
  <c r="AW44" i="2"/>
  <c r="BE44" i="2"/>
  <c r="AX44" i="2"/>
  <c r="BF44" i="2"/>
  <c r="AY44" i="2"/>
  <c r="AZ44" i="2"/>
  <c r="BA44" i="2"/>
  <c r="BC44" i="2"/>
  <c r="BB44" i="2"/>
  <c r="BD44" i="2"/>
  <c r="AW36" i="2"/>
  <c r="BE36" i="2"/>
  <c r="AX36" i="2"/>
  <c r="BF36" i="2"/>
  <c r="AY36" i="2"/>
  <c r="AZ36" i="2"/>
  <c r="BA36" i="2"/>
  <c r="BC36" i="2"/>
  <c r="BB36" i="2"/>
  <c r="BD36" i="2"/>
  <c r="AW28" i="2"/>
  <c r="BE28" i="2"/>
  <c r="AX28" i="2"/>
  <c r="BF28" i="2"/>
  <c r="AY28" i="2"/>
  <c r="AZ28" i="2"/>
  <c r="BA28" i="2"/>
  <c r="BC28" i="2"/>
  <c r="BB28" i="2"/>
  <c r="BD28" i="2"/>
  <c r="AW20" i="2"/>
  <c r="BE20" i="2"/>
  <c r="AX20" i="2"/>
  <c r="BF20" i="2"/>
  <c r="AY20" i="2"/>
  <c r="AZ20" i="2"/>
  <c r="BA20" i="2"/>
  <c r="BC20" i="2"/>
  <c r="BB20" i="2"/>
  <c r="BD20" i="2"/>
  <c r="BA71" i="2"/>
  <c r="AW71" i="2"/>
  <c r="BE71" i="2"/>
  <c r="BF71" i="2"/>
  <c r="AX71" i="2"/>
  <c r="AY71" i="2"/>
  <c r="AZ71" i="2"/>
  <c r="BC71" i="2"/>
  <c r="BB71" i="2"/>
  <c r="BD71" i="2"/>
  <c r="BA63" i="2"/>
  <c r="BB63" i="2"/>
  <c r="BC63" i="2"/>
  <c r="AW63" i="2"/>
  <c r="BE63" i="2"/>
  <c r="AX63" i="2"/>
  <c r="AY63" i="2"/>
  <c r="AZ63" i="2"/>
  <c r="BD63" i="2"/>
  <c r="BF63" i="2"/>
  <c r="BA55" i="2"/>
  <c r="BB55" i="2"/>
  <c r="BC55" i="2"/>
  <c r="AW55" i="2"/>
  <c r="BE55" i="2"/>
  <c r="AX55" i="2"/>
  <c r="AY55" i="2"/>
  <c r="AZ55" i="2"/>
  <c r="BD55" i="2"/>
  <c r="BF55" i="2"/>
  <c r="AY47" i="2"/>
  <c r="AZ47" i="2"/>
  <c r="BA47" i="2"/>
  <c r="BB47" i="2"/>
  <c r="BC47" i="2"/>
  <c r="AW47" i="2"/>
  <c r="BE47" i="2"/>
  <c r="AX47" i="2"/>
  <c r="BD47" i="2"/>
  <c r="BF47" i="2"/>
  <c r="AY39" i="2"/>
  <c r="AZ39" i="2"/>
  <c r="BA39" i="2"/>
  <c r="BB39" i="2"/>
  <c r="BC39" i="2"/>
  <c r="AW39" i="2"/>
  <c r="BE39" i="2"/>
  <c r="BD39" i="2"/>
  <c r="AX39" i="2"/>
  <c r="BF39" i="2"/>
  <c r="AY31" i="2"/>
  <c r="AZ31" i="2"/>
  <c r="BA31" i="2"/>
  <c r="BB31" i="2"/>
  <c r="BC31" i="2"/>
  <c r="AW31" i="2"/>
  <c r="BE31" i="2"/>
  <c r="AX31" i="2"/>
  <c r="BD31" i="2"/>
  <c r="BF31" i="2"/>
  <c r="AY23" i="2"/>
  <c r="AZ23" i="2"/>
  <c r="BA23" i="2"/>
  <c r="BB23" i="2"/>
  <c r="BC23" i="2"/>
  <c r="AW23" i="2"/>
  <c r="BE23" i="2"/>
  <c r="BD23" i="2"/>
  <c r="AX23" i="2"/>
  <c r="BF23" i="2"/>
  <c r="AY15" i="2"/>
  <c r="AZ15" i="2"/>
  <c r="BA15" i="2"/>
  <c r="BB15" i="2"/>
  <c r="BC15" i="2"/>
  <c r="AW15" i="2"/>
  <c r="BE15" i="2"/>
  <c r="AX15" i="2"/>
  <c r="BD15" i="2"/>
  <c r="BF15" i="2"/>
  <c r="BC50" i="2"/>
  <c r="BD50" i="2"/>
  <c r="AW50" i="2"/>
  <c r="BE50" i="2"/>
  <c r="AY50" i="2"/>
  <c r="AX50" i="2"/>
  <c r="AZ50" i="2"/>
  <c r="BA50" i="2"/>
  <c r="BB50" i="2"/>
  <c r="BF50" i="2"/>
  <c r="BA42" i="2"/>
  <c r="BB42" i="2"/>
  <c r="BC42" i="2"/>
  <c r="BD42" i="2"/>
  <c r="AW42" i="2"/>
  <c r="BE42" i="2"/>
  <c r="AY42" i="2"/>
  <c r="AX42" i="2"/>
  <c r="BF42" i="2"/>
  <c r="AZ42" i="2"/>
  <c r="BA34" i="2"/>
  <c r="BB34" i="2"/>
  <c r="BC34" i="2"/>
  <c r="BD34" i="2"/>
  <c r="AW34" i="2"/>
  <c r="BE34" i="2"/>
  <c r="AY34" i="2"/>
  <c r="AX34" i="2"/>
  <c r="AZ34" i="2"/>
  <c r="BF34" i="2"/>
  <c r="BA26" i="2"/>
  <c r="BB26" i="2"/>
  <c r="BC26" i="2"/>
  <c r="BD26" i="2"/>
  <c r="AW26" i="2"/>
  <c r="BE26" i="2"/>
  <c r="AY26" i="2"/>
  <c r="AX26" i="2"/>
  <c r="BF26" i="2"/>
  <c r="AZ26" i="2"/>
  <c r="BA18" i="2"/>
  <c r="BB18" i="2"/>
  <c r="BC18" i="2"/>
  <c r="BD18" i="2"/>
  <c r="AW18" i="2"/>
  <c r="BE18" i="2"/>
  <c r="AY18" i="2"/>
  <c r="AX18" i="2"/>
  <c r="AZ18" i="2"/>
  <c r="BF18" i="2"/>
  <c r="AW61" i="2"/>
  <c r="BE61" i="2"/>
  <c r="AX61" i="2"/>
  <c r="BF61" i="2"/>
  <c r="AY61" i="2"/>
  <c r="BA61" i="2"/>
  <c r="AZ61" i="2"/>
  <c r="BB61" i="2"/>
  <c r="BC61" i="2"/>
  <c r="BD61" i="2"/>
  <c r="AW53" i="2"/>
  <c r="BE53" i="2"/>
  <c r="AX53" i="2"/>
  <c r="BF53" i="2"/>
  <c r="AY53" i="2"/>
  <c r="BA53" i="2"/>
  <c r="AZ53" i="2"/>
  <c r="BB53" i="2"/>
  <c r="BC53" i="2"/>
  <c r="BD53" i="2"/>
  <c r="BC45" i="2"/>
  <c r="BD45" i="2"/>
  <c r="AW45" i="2"/>
  <c r="BE45" i="2"/>
  <c r="AX45" i="2"/>
  <c r="BF45" i="2"/>
  <c r="AY45" i="2"/>
  <c r="BA45" i="2"/>
  <c r="AZ45" i="2"/>
  <c r="BB45" i="2"/>
  <c r="BC37" i="2"/>
  <c r="BD37" i="2"/>
  <c r="AW37" i="2"/>
  <c r="BE37" i="2"/>
  <c r="AX37" i="2"/>
  <c r="BF37" i="2"/>
  <c r="AY37" i="2"/>
  <c r="BA37" i="2"/>
  <c r="AZ37" i="2"/>
  <c r="BB37" i="2"/>
  <c r="BC29" i="2"/>
  <c r="BD29" i="2"/>
  <c r="AW29" i="2"/>
  <c r="BE29" i="2"/>
  <c r="AX29" i="2"/>
  <c r="BF29" i="2"/>
  <c r="AY29" i="2"/>
  <c r="BA29" i="2"/>
  <c r="AZ29" i="2"/>
  <c r="BB29" i="2"/>
  <c r="BC21" i="2"/>
  <c r="BD21" i="2"/>
  <c r="AW21" i="2"/>
  <c r="BE21" i="2"/>
  <c r="AX21" i="2"/>
  <c r="BF21" i="2"/>
  <c r="AY21" i="2"/>
  <c r="BA21" i="2"/>
  <c r="AZ21" i="2"/>
  <c r="BB21" i="2"/>
  <c r="BC13" i="2"/>
  <c r="BD13" i="2"/>
  <c r="AW13" i="2"/>
  <c r="BE13" i="2"/>
  <c r="AX13" i="2"/>
  <c r="BF13" i="2"/>
  <c r="AY13" i="2"/>
  <c r="BA13" i="2"/>
  <c r="AZ13" i="2"/>
  <c r="BB13" i="2"/>
  <c r="AW32" i="2"/>
  <c r="BE32" i="2"/>
  <c r="AX32" i="2"/>
  <c r="BF32" i="2"/>
  <c r="AY32" i="2"/>
  <c r="AZ32" i="2"/>
  <c r="BA32" i="2"/>
  <c r="BC32" i="2"/>
  <c r="BB32" i="2"/>
  <c r="BD32" i="2"/>
  <c r="AW24" i="2"/>
  <c r="BE24" i="2"/>
  <c r="AX24" i="2"/>
  <c r="BF24" i="2"/>
  <c r="AY24" i="2"/>
  <c r="AZ24" i="2"/>
  <c r="BA24" i="2"/>
  <c r="BC24" i="2"/>
  <c r="BB24" i="2"/>
  <c r="BD24" i="2"/>
  <c r="AW16" i="2"/>
  <c r="BE16" i="2"/>
  <c r="AX16" i="2"/>
  <c r="BF16" i="2"/>
  <c r="AY16" i="2"/>
  <c r="AZ16" i="2"/>
  <c r="BA16" i="2"/>
  <c r="BC16" i="2"/>
  <c r="BB16" i="2"/>
  <c r="BD16" i="2"/>
  <c r="BA59" i="2"/>
  <c r="BB59" i="2"/>
  <c r="BC59" i="2"/>
  <c r="AW59" i="2"/>
  <c r="BE59" i="2"/>
  <c r="BD59" i="2"/>
  <c r="BF59" i="2"/>
  <c r="AY59" i="2"/>
  <c r="AX59" i="2"/>
  <c r="AZ59" i="2"/>
  <c r="BA51" i="2"/>
  <c r="BB51" i="2"/>
  <c r="BC51" i="2"/>
  <c r="AW51" i="2"/>
  <c r="BE51" i="2"/>
  <c r="BD51" i="2"/>
  <c r="BF51" i="2"/>
  <c r="AY51" i="2"/>
  <c r="AX51" i="2"/>
  <c r="AZ51" i="2"/>
  <c r="AY43" i="2"/>
  <c r="AZ43" i="2"/>
  <c r="BA43" i="2"/>
  <c r="BB43" i="2"/>
  <c r="BC43" i="2"/>
  <c r="AW43" i="2"/>
  <c r="BE43" i="2"/>
  <c r="BD43" i="2"/>
  <c r="BF43" i="2"/>
  <c r="AX43" i="2"/>
  <c r="AY35" i="2"/>
  <c r="AZ35" i="2"/>
  <c r="BA35" i="2"/>
  <c r="BB35" i="2"/>
  <c r="BC35" i="2"/>
  <c r="AW35" i="2"/>
  <c r="BE35" i="2"/>
  <c r="AX35" i="2"/>
  <c r="BD35" i="2"/>
  <c r="BF35" i="2"/>
  <c r="AY27" i="2"/>
  <c r="AZ27" i="2"/>
  <c r="BA27" i="2"/>
  <c r="BB27" i="2"/>
  <c r="BC27" i="2"/>
  <c r="AW27" i="2"/>
  <c r="BE27" i="2"/>
  <c r="BD27" i="2"/>
  <c r="BF27" i="2"/>
  <c r="AX27" i="2"/>
  <c r="AY19" i="2"/>
  <c r="AZ19" i="2"/>
  <c r="BA19" i="2"/>
  <c r="BB19" i="2"/>
  <c r="BC19" i="2"/>
  <c r="AW19" i="2"/>
  <c r="BE19" i="2"/>
  <c r="AX19" i="2"/>
  <c r="BD19" i="2"/>
  <c r="BF19" i="2"/>
  <c r="BA30" i="2"/>
  <c r="BB30" i="2"/>
  <c r="BC30" i="2"/>
  <c r="BD30" i="2"/>
  <c r="AW30" i="2"/>
  <c r="BE30" i="2"/>
  <c r="AY30" i="2"/>
  <c r="BF30" i="2"/>
  <c r="AX30" i="2"/>
  <c r="AZ30" i="2"/>
  <c r="BA22" i="2"/>
  <c r="BB22" i="2"/>
  <c r="BC22" i="2"/>
  <c r="BD22" i="2"/>
  <c r="AW22" i="2"/>
  <c r="BE22" i="2"/>
  <c r="AY22" i="2"/>
  <c r="AX22" i="2"/>
  <c r="AZ22" i="2"/>
  <c r="BF22" i="2"/>
  <c r="BA14" i="2"/>
  <c r="BB14" i="2"/>
  <c r="BC14" i="2"/>
  <c r="BD14" i="2"/>
  <c r="AW14" i="2"/>
  <c r="BE14" i="2"/>
  <c r="AY14" i="2"/>
  <c r="BF14" i="2"/>
  <c r="AX14" i="2"/>
  <c r="AZ14" i="2"/>
  <c r="BF7" i="2"/>
  <c r="BE7" i="2"/>
  <c r="BD7" i="2"/>
  <c r="BC7" i="2"/>
  <c r="BB7" i="2"/>
  <c r="BA7" i="2"/>
  <c r="AZ7" i="2"/>
  <c r="AY7" i="2"/>
  <c r="AX7" i="2"/>
  <c r="AW7" i="2"/>
  <c r="AO10" i="2"/>
  <c r="AK10" i="2"/>
  <c r="AL10" i="2"/>
  <c r="AM10" i="2"/>
  <c r="AN10" i="2"/>
  <c r="AP10" i="2"/>
  <c r="AK12" i="2"/>
  <c r="AM12" i="2"/>
  <c r="AO12" i="2"/>
  <c r="AP12" i="2"/>
  <c r="AN12" i="2"/>
  <c r="AL12" i="2"/>
  <c r="AK11" i="2"/>
  <c r="AM11" i="2"/>
  <c r="AN11" i="2"/>
  <c r="AO11" i="2"/>
  <c r="AL11" i="2"/>
  <c r="AP11" i="2"/>
  <c r="AM9" i="2"/>
  <c r="AO9" i="2"/>
  <c r="AK9" i="2"/>
  <c r="AL9" i="2"/>
  <c r="AN9" i="2"/>
  <c r="AP9" i="2"/>
  <c r="AK8" i="2"/>
  <c r="AL8" i="2"/>
  <c r="AM8" i="2"/>
  <c r="AN8" i="2"/>
  <c r="AO8" i="2"/>
  <c r="AP8" i="2"/>
  <c r="AK465" i="2"/>
  <c r="AL465" i="2"/>
  <c r="AN465" i="2"/>
  <c r="AO465" i="2"/>
  <c r="AP465" i="2"/>
  <c r="AM465" i="2"/>
  <c r="AK433" i="2"/>
  <c r="AL433" i="2"/>
  <c r="AM433" i="2"/>
  <c r="AN433" i="2"/>
  <c r="AO433" i="2"/>
  <c r="AP433" i="2"/>
  <c r="AK397" i="2"/>
  <c r="AL397" i="2"/>
  <c r="AM397" i="2"/>
  <c r="AN397" i="2"/>
  <c r="AO397" i="2"/>
  <c r="AP397" i="2"/>
  <c r="AM381" i="2"/>
  <c r="AK381" i="2"/>
  <c r="AL381" i="2"/>
  <c r="AN381" i="2"/>
  <c r="AO381" i="2"/>
  <c r="AP381" i="2"/>
  <c r="AK402" i="2"/>
  <c r="AL402" i="2"/>
  <c r="AM402" i="2"/>
  <c r="AN402" i="2"/>
  <c r="AO402" i="2"/>
  <c r="AP402" i="2"/>
  <c r="AL502" i="2"/>
  <c r="AM502" i="2"/>
  <c r="AP502" i="2"/>
  <c r="AK502" i="2"/>
  <c r="AN502" i="2"/>
  <c r="AO502" i="2"/>
  <c r="AK497" i="2"/>
  <c r="AN497" i="2"/>
  <c r="AO497" i="2"/>
  <c r="AL497" i="2"/>
  <c r="AM497" i="2"/>
  <c r="AP497" i="2"/>
  <c r="AL482" i="2"/>
  <c r="AM482" i="2"/>
  <c r="AP482" i="2"/>
  <c r="AN482" i="2"/>
  <c r="AK482" i="2"/>
  <c r="AO482" i="2"/>
  <c r="AK481" i="2"/>
  <c r="AN481" i="2"/>
  <c r="AO481" i="2"/>
  <c r="AL481" i="2"/>
  <c r="AM481" i="2"/>
  <c r="AP481" i="2"/>
  <c r="AL466" i="2"/>
  <c r="AM466" i="2"/>
  <c r="AN466" i="2"/>
  <c r="AP466" i="2"/>
  <c r="AO466" i="2"/>
  <c r="AK466" i="2"/>
  <c r="AK394" i="2"/>
  <c r="AL394" i="2"/>
  <c r="AM394" i="2"/>
  <c r="AN394" i="2"/>
  <c r="AO394" i="2"/>
  <c r="AP394" i="2"/>
  <c r="AL498" i="2"/>
  <c r="AM498" i="2"/>
  <c r="AP498" i="2"/>
  <c r="AN498" i="2"/>
  <c r="AO498" i="2"/>
  <c r="AK498" i="2"/>
  <c r="AN491" i="2"/>
  <c r="AO491" i="2"/>
  <c r="AK491" i="2"/>
  <c r="AL491" i="2"/>
  <c r="AM491" i="2"/>
  <c r="AP491" i="2"/>
  <c r="AN495" i="2"/>
  <c r="AO495" i="2"/>
  <c r="AK495" i="2"/>
  <c r="AP495" i="2"/>
  <c r="AL495" i="2"/>
  <c r="AM495" i="2"/>
  <c r="AL490" i="2"/>
  <c r="AM490" i="2"/>
  <c r="AP490" i="2"/>
  <c r="AN490" i="2"/>
  <c r="AK490" i="2"/>
  <c r="AO490" i="2"/>
  <c r="AP480" i="2"/>
  <c r="AL480" i="2"/>
  <c r="AM480" i="2"/>
  <c r="AN480" i="2"/>
  <c r="AK480" i="2"/>
  <c r="AO480" i="2"/>
  <c r="AK425" i="2"/>
  <c r="AL425" i="2"/>
  <c r="AM425" i="2"/>
  <c r="AN425" i="2"/>
  <c r="AO425" i="2"/>
  <c r="AP425" i="2"/>
  <c r="AK409" i="2"/>
  <c r="AL409" i="2"/>
  <c r="AM409" i="2"/>
  <c r="AN409" i="2"/>
  <c r="AO409" i="2"/>
  <c r="AP409" i="2"/>
  <c r="AK493" i="2"/>
  <c r="AN493" i="2"/>
  <c r="AO493" i="2"/>
  <c r="AP493" i="2"/>
  <c r="AM493" i="2"/>
  <c r="AL493" i="2"/>
  <c r="AK489" i="2"/>
  <c r="AN489" i="2"/>
  <c r="AO489" i="2"/>
  <c r="AL489" i="2"/>
  <c r="AM489" i="2"/>
  <c r="AP489" i="2"/>
  <c r="AN483" i="2"/>
  <c r="AO483" i="2"/>
  <c r="AK483" i="2"/>
  <c r="AL483" i="2"/>
  <c r="AM483" i="2"/>
  <c r="AP483" i="2"/>
  <c r="AN475" i="2"/>
  <c r="AO475" i="2"/>
  <c r="AP475" i="2"/>
  <c r="AK475" i="2"/>
  <c r="AL475" i="2"/>
  <c r="AM475" i="2"/>
  <c r="AN503" i="2"/>
  <c r="AO503" i="2"/>
  <c r="AK503" i="2"/>
  <c r="AP503" i="2"/>
  <c r="AL503" i="2"/>
  <c r="AM503" i="2"/>
  <c r="AN499" i="2"/>
  <c r="AO499" i="2"/>
  <c r="AK499" i="2"/>
  <c r="AL499" i="2"/>
  <c r="AM499" i="2"/>
  <c r="AP499" i="2"/>
  <c r="AL474" i="2"/>
  <c r="AM474" i="2"/>
  <c r="AN474" i="2"/>
  <c r="AP474" i="2"/>
  <c r="AK474" i="2"/>
  <c r="AO474" i="2"/>
  <c r="AK473" i="2"/>
  <c r="AL473" i="2"/>
  <c r="AN473" i="2"/>
  <c r="AO473" i="2"/>
  <c r="AP473" i="2"/>
  <c r="AM473" i="2"/>
  <c r="AK501" i="2"/>
  <c r="AN501" i="2"/>
  <c r="AO501" i="2"/>
  <c r="AP501" i="2"/>
  <c r="AL501" i="2"/>
  <c r="AM501" i="2"/>
  <c r="AP496" i="2"/>
  <c r="AL496" i="2"/>
  <c r="AM496" i="2"/>
  <c r="AN496" i="2"/>
  <c r="AO496" i="2"/>
  <c r="AK496" i="2"/>
  <c r="AL494" i="2"/>
  <c r="AM494" i="2"/>
  <c r="AP494" i="2"/>
  <c r="AK494" i="2"/>
  <c r="AN494" i="2"/>
  <c r="AO494" i="2"/>
  <c r="AP488" i="2"/>
  <c r="AL488" i="2"/>
  <c r="AM488" i="2"/>
  <c r="AN488" i="2"/>
  <c r="AO488" i="2"/>
  <c r="AK488" i="2"/>
  <c r="AK457" i="2"/>
  <c r="AL457" i="2"/>
  <c r="AM457" i="2"/>
  <c r="AN457" i="2"/>
  <c r="AO457" i="2"/>
  <c r="AP457" i="2"/>
  <c r="AK449" i="2"/>
  <c r="AL449" i="2"/>
  <c r="AM449" i="2"/>
  <c r="AN449" i="2"/>
  <c r="AO449" i="2"/>
  <c r="AP449" i="2"/>
  <c r="AK441" i="2"/>
  <c r="AL441" i="2"/>
  <c r="AM441" i="2"/>
  <c r="AN441" i="2"/>
  <c r="AO441" i="2"/>
  <c r="AP441" i="2"/>
  <c r="AK417" i="2"/>
  <c r="AL417" i="2"/>
  <c r="AM417" i="2"/>
  <c r="AN417" i="2"/>
  <c r="AO417" i="2"/>
  <c r="AP417" i="2"/>
  <c r="AP500" i="2"/>
  <c r="AL500" i="2"/>
  <c r="AM500" i="2"/>
  <c r="AK500" i="2"/>
  <c r="AN500" i="2"/>
  <c r="AO500" i="2"/>
  <c r="AP492" i="2"/>
  <c r="AL492" i="2"/>
  <c r="AM492" i="2"/>
  <c r="AK492" i="2"/>
  <c r="AN492" i="2"/>
  <c r="AO492" i="2"/>
  <c r="AP484" i="2"/>
  <c r="AL484" i="2"/>
  <c r="AM484" i="2"/>
  <c r="AK484" i="2"/>
  <c r="AN484" i="2"/>
  <c r="AO484" i="2"/>
  <c r="AP476" i="2"/>
  <c r="AL476" i="2"/>
  <c r="AM476" i="2"/>
  <c r="AO476" i="2"/>
  <c r="AN476" i="2"/>
  <c r="AK476" i="2"/>
  <c r="AP468" i="2"/>
  <c r="AL468" i="2"/>
  <c r="AM468" i="2"/>
  <c r="AK468" i="2"/>
  <c r="AN468" i="2"/>
  <c r="AO468" i="2"/>
  <c r="AO460" i="2"/>
  <c r="AP460" i="2"/>
  <c r="AK460" i="2"/>
  <c r="AL460" i="2"/>
  <c r="AM460" i="2"/>
  <c r="AN460" i="2"/>
  <c r="AO452" i="2"/>
  <c r="AP452" i="2"/>
  <c r="AK452" i="2"/>
  <c r="AL452" i="2"/>
  <c r="AM452" i="2"/>
  <c r="AN452" i="2"/>
  <c r="AO444" i="2"/>
  <c r="AP444" i="2"/>
  <c r="AK444" i="2"/>
  <c r="AL444" i="2"/>
  <c r="AM444" i="2"/>
  <c r="AN444" i="2"/>
  <c r="AO436" i="2"/>
  <c r="AP436" i="2"/>
  <c r="AK436" i="2"/>
  <c r="AL436" i="2"/>
  <c r="AM436" i="2"/>
  <c r="AN436" i="2"/>
  <c r="AO428" i="2"/>
  <c r="AP428" i="2"/>
  <c r="AK428" i="2"/>
  <c r="AL428" i="2"/>
  <c r="AM428" i="2"/>
  <c r="AN428" i="2"/>
  <c r="AO420" i="2"/>
  <c r="AP420" i="2"/>
  <c r="AK420" i="2"/>
  <c r="AL420" i="2"/>
  <c r="AM420" i="2"/>
  <c r="AN420" i="2"/>
  <c r="AO412" i="2"/>
  <c r="AP412" i="2"/>
  <c r="AK412" i="2"/>
  <c r="AL412" i="2"/>
  <c r="AM412" i="2"/>
  <c r="AN412" i="2"/>
  <c r="AO404" i="2"/>
  <c r="AP404" i="2"/>
  <c r="AK404" i="2"/>
  <c r="AL404" i="2"/>
  <c r="AM404" i="2"/>
  <c r="AN404" i="2"/>
  <c r="AK386" i="2"/>
  <c r="AL386" i="2"/>
  <c r="AM386" i="2"/>
  <c r="AN386" i="2"/>
  <c r="AO386" i="2"/>
  <c r="AP386" i="2"/>
  <c r="AK384" i="2"/>
  <c r="AO384" i="2"/>
  <c r="AN384" i="2"/>
  <c r="AP384" i="2"/>
  <c r="AL384" i="2"/>
  <c r="AM384" i="2"/>
  <c r="AN487" i="2"/>
  <c r="AO487" i="2"/>
  <c r="AK487" i="2"/>
  <c r="AP487" i="2"/>
  <c r="AL487" i="2"/>
  <c r="AM487" i="2"/>
  <c r="AN479" i="2"/>
  <c r="AO479" i="2"/>
  <c r="AK479" i="2"/>
  <c r="AL479" i="2"/>
  <c r="AM479" i="2"/>
  <c r="AP479" i="2"/>
  <c r="AN471" i="2"/>
  <c r="AO471" i="2"/>
  <c r="AP471" i="2"/>
  <c r="AK471" i="2"/>
  <c r="AL471" i="2"/>
  <c r="AM471" i="2"/>
  <c r="AN463" i="2"/>
  <c r="AO463" i="2"/>
  <c r="AP463" i="2"/>
  <c r="AK463" i="2"/>
  <c r="AL463" i="2"/>
  <c r="AM463" i="2"/>
  <c r="AM455" i="2"/>
  <c r="AN455" i="2"/>
  <c r="AO455" i="2"/>
  <c r="AP455" i="2"/>
  <c r="AK455" i="2"/>
  <c r="AL455" i="2"/>
  <c r="AM447" i="2"/>
  <c r="AN447" i="2"/>
  <c r="AO447" i="2"/>
  <c r="AP447" i="2"/>
  <c r="AK447" i="2"/>
  <c r="AL447" i="2"/>
  <c r="AM439" i="2"/>
  <c r="AN439" i="2"/>
  <c r="AO439" i="2"/>
  <c r="AP439" i="2"/>
  <c r="AK439" i="2"/>
  <c r="AL439" i="2"/>
  <c r="AM431" i="2"/>
  <c r="AN431" i="2"/>
  <c r="AO431" i="2"/>
  <c r="AP431" i="2"/>
  <c r="AK431" i="2"/>
  <c r="AL431" i="2"/>
  <c r="AM423" i="2"/>
  <c r="AN423" i="2"/>
  <c r="AO423" i="2"/>
  <c r="AP423" i="2"/>
  <c r="AK423" i="2"/>
  <c r="AL423" i="2"/>
  <c r="AM415" i="2"/>
  <c r="AN415" i="2"/>
  <c r="AO415" i="2"/>
  <c r="AP415" i="2"/>
  <c r="AK415" i="2"/>
  <c r="AL415" i="2"/>
  <c r="AM407" i="2"/>
  <c r="AN407" i="2"/>
  <c r="AO407" i="2"/>
  <c r="AP407" i="2"/>
  <c r="AK407" i="2"/>
  <c r="AL407" i="2"/>
  <c r="AO400" i="2"/>
  <c r="AP400" i="2"/>
  <c r="AK400" i="2"/>
  <c r="AL400" i="2"/>
  <c r="AM400" i="2"/>
  <c r="AN400" i="2"/>
  <c r="AO392" i="2"/>
  <c r="AP392" i="2"/>
  <c r="AK392" i="2"/>
  <c r="AL392" i="2"/>
  <c r="AM392" i="2"/>
  <c r="AN392" i="2"/>
  <c r="AL281" i="2"/>
  <c r="AM281" i="2"/>
  <c r="AN281" i="2"/>
  <c r="AO281" i="2"/>
  <c r="AP281" i="2"/>
  <c r="AK281" i="2"/>
  <c r="AK458" i="2"/>
  <c r="AL458" i="2"/>
  <c r="AM458" i="2"/>
  <c r="AN458" i="2"/>
  <c r="AO458" i="2"/>
  <c r="AP458" i="2"/>
  <c r="AK450" i="2"/>
  <c r="AL450" i="2"/>
  <c r="AM450" i="2"/>
  <c r="AN450" i="2"/>
  <c r="AO450" i="2"/>
  <c r="AP450" i="2"/>
  <c r="AK442" i="2"/>
  <c r="AL442" i="2"/>
  <c r="AM442" i="2"/>
  <c r="AN442" i="2"/>
  <c r="AO442" i="2"/>
  <c r="AP442" i="2"/>
  <c r="AK434" i="2"/>
  <c r="AL434" i="2"/>
  <c r="AM434" i="2"/>
  <c r="AN434" i="2"/>
  <c r="AO434" i="2"/>
  <c r="AP434" i="2"/>
  <c r="AK426" i="2"/>
  <c r="AL426" i="2"/>
  <c r="AM426" i="2"/>
  <c r="AN426" i="2"/>
  <c r="AO426" i="2"/>
  <c r="AP426" i="2"/>
  <c r="AK418" i="2"/>
  <c r="AL418" i="2"/>
  <c r="AM418" i="2"/>
  <c r="AN418" i="2"/>
  <c r="AO418" i="2"/>
  <c r="AP418" i="2"/>
  <c r="AK410" i="2"/>
  <c r="AL410" i="2"/>
  <c r="AM410" i="2"/>
  <c r="AN410" i="2"/>
  <c r="AO410" i="2"/>
  <c r="AP410" i="2"/>
  <c r="AM399" i="2"/>
  <c r="AN399" i="2"/>
  <c r="AO399" i="2"/>
  <c r="AP399" i="2"/>
  <c r="AK399" i="2"/>
  <c r="AL399" i="2"/>
  <c r="AO396" i="2"/>
  <c r="AP396" i="2"/>
  <c r="AK396" i="2"/>
  <c r="AL396" i="2"/>
  <c r="AM396" i="2"/>
  <c r="AN396" i="2"/>
  <c r="AM391" i="2"/>
  <c r="AN391" i="2"/>
  <c r="AO391" i="2"/>
  <c r="AP391" i="2"/>
  <c r="AK391" i="2"/>
  <c r="AL391" i="2"/>
  <c r="AM375" i="2"/>
  <c r="AO375" i="2"/>
  <c r="AP375" i="2"/>
  <c r="AK375" i="2"/>
  <c r="AL375" i="2"/>
  <c r="AN375" i="2"/>
  <c r="AK485" i="2"/>
  <c r="AN485" i="2"/>
  <c r="AO485" i="2"/>
  <c r="AP485" i="2"/>
  <c r="AM485" i="2"/>
  <c r="AL485" i="2"/>
  <c r="AK477" i="2"/>
  <c r="AL477" i="2"/>
  <c r="AN477" i="2"/>
  <c r="AO477" i="2"/>
  <c r="AM477" i="2"/>
  <c r="AP477" i="2"/>
  <c r="AK469" i="2"/>
  <c r="AL469" i="2"/>
  <c r="AN469" i="2"/>
  <c r="AO469" i="2"/>
  <c r="AP469" i="2"/>
  <c r="AM469" i="2"/>
  <c r="AK461" i="2"/>
  <c r="AL461" i="2"/>
  <c r="AN461" i="2"/>
  <c r="AO461" i="2"/>
  <c r="AM461" i="2"/>
  <c r="AP461" i="2"/>
  <c r="AK453" i="2"/>
  <c r="AL453" i="2"/>
  <c r="AM453" i="2"/>
  <c r="AN453" i="2"/>
  <c r="AO453" i="2"/>
  <c r="AP453" i="2"/>
  <c r="AK445" i="2"/>
  <c r="AL445" i="2"/>
  <c r="AM445" i="2"/>
  <c r="AN445" i="2"/>
  <c r="AO445" i="2"/>
  <c r="AP445" i="2"/>
  <c r="AK437" i="2"/>
  <c r="AL437" i="2"/>
  <c r="AM437" i="2"/>
  <c r="AN437" i="2"/>
  <c r="AO437" i="2"/>
  <c r="AP437" i="2"/>
  <c r="AK429" i="2"/>
  <c r="AL429" i="2"/>
  <c r="AM429" i="2"/>
  <c r="AN429" i="2"/>
  <c r="AO429" i="2"/>
  <c r="AP429" i="2"/>
  <c r="AK421" i="2"/>
  <c r="AL421" i="2"/>
  <c r="AM421" i="2"/>
  <c r="AN421" i="2"/>
  <c r="AO421" i="2"/>
  <c r="AP421" i="2"/>
  <c r="AK413" i="2"/>
  <c r="AL413" i="2"/>
  <c r="AM413" i="2"/>
  <c r="AN413" i="2"/>
  <c r="AO413" i="2"/>
  <c r="AP413" i="2"/>
  <c r="AK405" i="2"/>
  <c r="AL405" i="2"/>
  <c r="AM405" i="2"/>
  <c r="AN405" i="2"/>
  <c r="AO405" i="2"/>
  <c r="AP405" i="2"/>
  <c r="AP472" i="2"/>
  <c r="AL472" i="2"/>
  <c r="AM472" i="2"/>
  <c r="AO472" i="2"/>
  <c r="AK472" i="2"/>
  <c r="AN472" i="2"/>
  <c r="AP464" i="2"/>
  <c r="AL464" i="2"/>
  <c r="AM464" i="2"/>
  <c r="AK464" i="2"/>
  <c r="AN464" i="2"/>
  <c r="AO464" i="2"/>
  <c r="AO456" i="2"/>
  <c r="AP456" i="2"/>
  <c r="AK456" i="2"/>
  <c r="AL456" i="2"/>
  <c r="AM456" i="2"/>
  <c r="AN456" i="2"/>
  <c r="AO448" i="2"/>
  <c r="AP448" i="2"/>
  <c r="AK448" i="2"/>
  <c r="AL448" i="2"/>
  <c r="AM448" i="2"/>
  <c r="AN448" i="2"/>
  <c r="AO440" i="2"/>
  <c r="AP440" i="2"/>
  <c r="AK440" i="2"/>
  <c r="AL440" i="2"/>
  <c r="AM440" i="2"/>
  <c r="AN440" i="2"/>
  <c r="AO432" i="2"/>
  <c r="AP432" i="2"/>
  <c r="AK432" i="2"/>
  <c r="AL432" i="2"/>
  <c r="AM432" i="2"/>
  <c r="AN432" i="2"/>
  <c r="AO424" i="2"/>
  <c r="AP424" i="2"/>
  <c r="AK424" i="2"/>
  <c r="AL424" i="2"/>
  <c r="AM424" i="2"/>
  <c r="AN424" i="2"/>
  <c r="AO416" i="2"/>
  <c r="AP416" i="2"/>
  <c r="AK416" i="2"/>
  <c r="AL416" i="2"/>
  <c r="AM416" i="2"/>
  <c r="AN416" i="2"/>
  <c r="AO408" i="2"/>
  <c r="AP408" i="2"/>
  <c r="AK408" i="2"/>
  <c r="AL408" i="2"/>
  <c r="AM408" i="2"/>
  <c r="AN408" i="2"/>
  <c r="AK398" i="2"/>
  <c r="AL398" i="2"/>
  <c r="AM398" i="2"/>
  <c r="AN398" i="2"/>
  <c r="AO398" i="2"/>
  <c r="AP398" i="2"/>
  <c r="AK390" i="2"/>
  <c r="AL390" i="2"/>
  <c r="AM390" i="2"/>
  <c r="AN390" i="2"/>
  <c r="AO390" i="2"/>
  <c r="AP390" i="2"/>
  <c r="AN318" i="2"/>
  <c r="AO318" i="2"/>
  <c r="AP318" i="2"/>
  <c r="AK318" i="2"/>
  <c r="AL318" i="2"/>
  <c r="AM318" i="2"/>
  <c r="AN467" i="2"/>
  <c r="AO467" i="2"/>
  <c r="AP467" i="2"/>
  <c r="AK467" i="2"/>
  <c r="AL467" i="2"/>
  <c r="AM467" i="2"/>
  <c r="AM459" i="2"/>
  <c r="AN459" i="2"/>
  <c r="AO459" i="2"/>
  <c r="AP459" i="2"/>
  <c r="AK459" i="2"/>
  <c r="AL459" i="2"/>
  <c r="AM451" i="2"/>
  <c r="AN451" i="2"/>
  <c r="AO451" i="2"/>
  <c r="AP451" i="2"/>
  <c r="AK451" i="2"/>
  <c r="AL451" i="2"/>
  <c r="AM443" i="2"/>
  <c r="AN443" i="2"/>
  <c r="AO443" i="2"/>
  <c r="AP443" i="2"/>
  <c r="AK443" i="2"/>
  <c r="AL443" i="2"/>
  <c r="AM435" i="2"/>
  <c r="AN435" i="2"/>
  <c r="AO435" i="2"/>
  <c r="AP435" i="2"/>
  <c r="AK435" i="2"/>
  <c r="AL435" i="2"/>
  <c r="AM427" i="2"/>
  <c r="AN427" i="2"/>
  <c r="AO427" i="2"/>
  <c r="AP427" i="2"/>
  <c r="AK427" i="2"/>
  <c r="AL427" i="2"/>
  <c r="AM419" i="2"/>
  <c r="AN419" i="2"/>
  <c r="AO419" i="2"/>
  <c r="AP419" i="2"/>
  <c r="AK419" i="2"/>
  <c r="AL419" i="2"/>
  <c r="AM411" i="2"/>
  <c r="AN411" i="2"/>
  <c r="AO411" i="2"/>
  <c r="AP411" i="2"/>
  <c r="AK411" i="2"/>
  <c r="AL411" i="2"/>
  <c r="AK376" i="2"/>
  <c r="AO376" i="2"/>
  <c r="AL376" i="2"/>
  <c r="AM376" i="2"/>
  <c r="AN376" i="2"/>
  <c r="AP376" i="2"/>
  <c r="AL486" i="2"/>
  <c r="AM486" i="2"/>
  <c r="AP486" i="2"/>
  <c r="AK486" i="2"/>
  <c r="AN486" i="2"/>
  <c r="AO486" i="2"/>
  <c r="AL478" i="2"/>
  <c r="AM478" i="2"/>
  <c r="AN478" i="2"/>
  <c r="AP478" i="2"/>
  <c r="AK478" i="2"/>
  <c r="AO478" i="2"/>
  <c r="AL470" i="2"/>
  <c r="AM470" i="2"/>
  <c r="AN470" i="2"/>
  <c r="AP470" i="2"/>
  <c r="AK470" i="2"/>
  <c r="AO470" i="2"/>
  <c r="AK462" i="2"/>
  <c r="AL462" i="2"/>
  <c r="AM462" i="2"/>
  <c r="AN462" i="2"/>
  <c r="AP462" i="2"/>
  <c r="AO462" i="2"/>
  <c r="AK454" i="2"/>
  <c r="AL454" i="2"/>
  <c r="AM454" i="2"/>
  <c r="AN454" i="2"/>
  <c r="AO454" i="2"/>
  <c r="AP454" i="2"/>
  <c r="AK446" i="2"/>
  <c r="AL446" i="2"/>
  <c r="AM446" i="2"/>
  <c r="AN446" i="2"/>
  <c r="AO446" i="2"/>
  <c r="AP446" i="2"/>
  <c r="AK438" i="2"/>
  <c r="AL438" i="2"/>
  <c r="AM438" i="2"/>
  <c r="AN438" i="2"/>
  <c r="AO438" i="2"/>
  <c r="AP438" i="2"/>
  <c r="AK430" i="2"/>
  <c r="AL430" i="2"/>
  <c r="AM430" i="2"/>
  <c r="AN430" i="2"/>
  <c r="AO430" i="2"/>
  <c r="AP430" i="2"/>
  <c r="AK422" i="2"/>
  <c r="AL422" i="2"/>
  <c r="AM422" i="2"/>
  <c r="AN422" i="2"/>
  <c r="AO422" i="2"/>
  <c r="AP422" i="2"/>
  <c r="AK414" i="2"/>
  <c r="AL414" i="2"/>
  <c r="AM414" i="2"/>
  <c r="AN414" i="2"/>
  <c r="AO414" i="2"/>
  <c r="AP414" i="2"/>
  <c r="AK406" i="2"/>
  <c r="AL406" i="2"/>
  <c r="AM406" i="2"/>
  <c r="AN406" i="2"/>
  <c r="AO406" i="2"/>
  <c r="AP406" i="2"/>
  <c r="AK389" i="2"/>
  <c r="AL389" i="2"/>
  <c r="AM389" i="2"/>
  <c r="AN389" i="2"/>
  <c r="AO389" i="2"/>
  <c r="AP389" i="2"/>
  <c r="AM383" i="2"/>
  <c r="AK383" i="2"/>
  <c r="AL383" i="2"/>
  <c r="AN383" i="2"/>
  <c r="AO383" i="2"/>
  <c r="AP383" i="2"/>
  <c r="AO382" i="2"/>
  <c r="AK382" i="2"/>
  <c r="AP382" i="2"/>
  <c r="AL382" i="2"/>
  <c r="AM382" i="2"/>
  <c r="AN382" i="2"/>
  <c r="AK368" i="2"/>
  <c r="AO368" i="2"/>
  <c r="AN368" i="2"/>
  <c r="AP368" i="2"/>
  <c r="AL368" i="2"/>
  <c r="AM368" i="2"/>
  <c r="AK360" i="2"/>
  <c r="AO360" i="2"/>
  <c r="AL360" i="2"/>
  <c r="AM360" i="2"/>
  <c r="AN360" i="2"/>
  <c r="AP360" i="2"/>
  <c r="AK352" i="2"/>
  <c r="AM352" i="2"/>
  <c r="AN352" i="2"/>
  <c r="AO352" i="2"/>
  <c r="AP352" i="2"/>
  <c r="AL352" i="2"/>
  <c r="AK344" i="2"/>
  <c r="AL344" i="2"/>
  <c r="AM344" i="2"/>
  <c r="AN344" i="2"/>
  <c r="AO344" i="2"/>
  <c r="AP344" i="2"/>
  <c r="AK336" i="2"/>
  <c r="AL336" i="2"/>
  <c r="AM336" i="2"/>
  <c r="AN336" i="2"/>
  <c r="AO336" i="2"/>
  <c r="AP336" i="2"/>
  <c r="AM403" i="2"/>
  <c r="AN403" i="2"/>
  <c r="AO403" i="2"/>
  <c r="AP403" i="2"/>
  <c r="AK403" i="2"/>
  <c r="AL403" i="2"/>
  <c r="AM395" i="2"/>
  <c r="AN395" i="2"/>
  <c r="AO395" i="2"/>
  <c r="AP395" i="2"/>
  <c r="AK395" i="2"/>
  <c r="AL395" i="2"/>
  <c r="AM387" i="2"/>
  <c r="AN387" i="2"/>
  <c r="AO387" i="2"/>
  <c r="AP387" i="2"/>
  <c r="AK387" i="2"/>
  <c r="AL387" i="2"/>
  <c r="AM379" i="2"/>
  <c r="AL379" i="2"/>
  <c r="AN379" i="2"/>
  <c r="AO379" i="2"/>
  <c r="AP379" i="2"/>
  <c r="AK379" i="2"/>
  <c r="AM371" i="2"/>
  <c r="AK371" i="2"/>
  <c r="AL371" i="2"/>
  <c r="AN371" i="2"/>
  <c r="AO371" i="2"/>
  <c r="AP371" i="2"/>
  <c r="AM363" i="2"/>
  <c r="AL363" i="2"/>
  <c r="AN363" i="2"/>
  <c r="AO363" i="2"/>
  <c r="AP363" i="2"/>
  <c r="AK363" i="2"/>
  <c r="AK355" i="2"/>
  <c r="AM355" i="2"/>
  <c r="AN355" i="2"/>
  <c r="AP355" i="2"/>
  <c r="AL355" i="2"/>
  <c r="AO355" i="2"/>
  <c r="AP347" i="2"/>
  <c r="AK347" i="2"/>
  <c r="AL347" i="2"/>
  <c r="AM347" i="2"/>
  <c r="AN347" i="2"/>
  <c r="AO347" i="2"/>
  <c r="AP339" i="2"/>
  <c r="AK339" i="2"/>
  <c r="AL339" i="2"/>
  <c r="AM339" i="2"/>
  <c r="AN339" i="2"/>
  <c r="AO339" i="2"/>
  <c r="AP331" i="2"/>
  <c r="AK331" i="2"/>
  <c r="AL331" i="2"/>
  <c r="AM331" i="2"/>
  <c r="AN331" i="2"/>
  <c r="AO331" i="2"/>
  <c r="AK328" i="2"/>
  <c r="AL328" i="2"/>
  <c r="AM328" i="2"/>
  <c r="AN328" i="2"/>
  <c r="AO328" i="2"/>
  <c r="AP328" i="2"/>
  <c r="AP291" i="2"/>
  <c r="AK291" i="2"/>
  <c r="AL291" i="2"/>
  <c r="AM291" i="2"/>
  <c r="AN291" i="2"/>
  <c r="AO291" i="2"/>
  <c r="AN273" i="2"/>
  <c r="AK273" i="2"/>
  <c r="AL273" i="2"/>
  <c r="AM273" i="2"/>
  <c r="AO273" i="2"/>
  <c r="AP273" i="2"/>
  <c r="AK224" i="2"/>
  <c r="AL224" i="2"/>
  <c r="AM224" i="2"/>
  <c r="AO224" i="2"/>
  <c r="AP224" i="2"/>
  <c r="AN224" i="2"/>
  <c r="AO374" i="2"/>
  <c r="AK374" i="2"/>
  <c r="AL374" i="2"/>
  <c r="AM374" i="2"/>
  <c r="AN374" i="2"/>
  <c r="AP374" i="2"/>
  <c r="AO366" i="2"/>
  <c r="AK366" i="2"/>
  <c r="AP366" i="2"/>
  <c r="AL366" i="2"/>
  <c r="AM366" i="2"/>
  <c r="AN366" i="2"/>
  <c r="AO358" i="2"/>
  <c r="AK358" i="2"/>
  <c r="AL358" i="2"/>
  <c r="AM358" i="2"/>
  <c r="AN358" i="2"/>
  <c r="AP358" i="2"/>
  <c r="AO350" i="2"/>
  <c r="AK350" i="2"/>
  <c r="AL350" i="2"/>
  <c r="AM350" i="2"/>
  <c r="AN350" i="2"/>
  <c r="AP350" i="2"/>
  <c r="AN342" i="2"/>
  <c r="AO342" i="2"/>
  <c r="AP342" i="2"/>
  <c r="AK342" i="2"/>
  <c r="AL342" i="2"/>
  <c r="AM342" i="2"/>
  <c r="AN334" i="2"/>
  <c r="AO334" i="2"/>
  <c r="AP334" i="2"/>
  <c r="AK334" i="2"/>
  <c r="AL334" i="2"/>
  <c r="AM334" i="2"/>
  <c r="AK320" i="2"/>
  <c r="AL320" i="2"/>
  <c r="AM320" i="2"/>
  <c r="AN320" i="2"/>
  <c r="AO320" i="2"/>
  <c r="AP320" i="2"/>
  <c r="AP307" i="2"/>
  <c r="AK307" i="2"/>
  <c r="AL307" i="2"/>
  <c r="AM307" i="2"/>
  <c r="AN307" i="2"/>
  <c r="AO307" i="2"/>
  <c r="AP299" i="2"/>
  <c r="AK299" i="2"/>
  <c r="AL299" i="2"/>
  <c r="AM299" i="2"/>
  <c r="AN299" i="2"/>
  <c r="AO299" i="2"/>
  <c r="AP295" i="2"/>
  <c r="AK295" i="2"/>
  <c r="AL295" i="2"/>
  <c r="AM295" i="2"/>
  <c r="AN295" i="2"/>
  <c r="AO295" i="2"/>
  <c r="AK401" i="2"/>
  <c r="AL401" i="2"/>
  <c r="AM401" i="2"/>
  <c r="AN401" i="2"/>
  <c r="AO401" i="2"/>
  <c r="AP401" i="2"/>
  <c r="AK393" i="2"/>
  <c r="AL393" i="2"/>
  <c r="AM393" i="2"/>
  <c r="AN393" i="2"/>
  <c r="AO393" i="2"/>
  <c r="AP393" i="2"/>
  <c r="AK385" i="2"/>
  <c r="AL385" i="2"/>
  <c r="AM385" i="2"/>
  <c r="AN385" i="2"/>
  <c r="AO385" i="2"/>
  <c r="AP385" i="2"/>
  <c r="AM377" i="2"/>
  <c r="AN377" i="2"/>
  <c r="AO377" i="2"/>
  <c r="AP377" i="2"/>
  <c r="AK377" i="2"/>
  <c r="AL377" i="2"/>
  <c r="AM369" i="2"/>
  <c r="AK369" i="2"/>
  <c r="AL369" i="2"/>
  <c r="AN369" i="2"/>
  <c r="AO369" i="2"/>
  <c r="AP369" i="2"/>
  <c r="AM361" i="2"/>
  <c r="AN361" i="2"/>
  <c r="AO361" i="2"/>
  <c r="AP361" i="2"/>
  <c r="AK361" i="2"/>
  <c r="AL361" i="2"/>
  <c r="AM353" i="2"/>
  <c r="AO353" i="2"/>
  <c r="AP353" i="2"/>
  <c r="AK353" i="2"/>
  <c r="AL353" i="2"/>
  <c r="AN353" i="2"/>
  <c r="AL345" i="2"/>
  <c r="AM345" i="2"/>
  <c r="AN345" i="2"/>
  <c r="AO345" i="2"/>
  <c r="AP345" i="2"/>
  <c r="AK345" i="2"/>
  <c r="AL337" i="2"/>
  <c r="AM337" i="2"/>
  <c r="AN337" i="2"/>
  <c r="AO337" i="2"/>
  <c r="AP337" i="2"/>
  <c r="AK337" i="2"/>
  <c r="AP303" i="2"/>
  <c r="AK303" i="2"/>
  <c r="AL303" i="2"/>
  <c r="AM303" i="2"/>
  <c r="AN303" i="2"/>
  <c r="AO303" i="2"/>
  <c r="AL289" i="2"/>
  <c r="AM289" i="2"/>
  <c r="AN289" i="2"/>
  <c r="AO289" i="2"/>
  <c r="AP289" i="2"/>
  <c r="AK289" i="2"/>
  <c r="AO388" i="2"/>
  <c r="AP388" i="2"/>
  <c r="AK388" i="2"/>
  <c r="AL388" i="2"/>
  <c r="AM388" i="2"/>
  <c r="AN388" i="2"/>
  <c r="AK380" i="2"/>
  <c r="AO380" i="2"/>
  <c r="AL380" i="2"/>
  <c r="AM380" i="2"/>
  <c r="AN380" i="2"/>
  <c r="AP380" i="2"/>
  <c r="AK372" i="2"/>
  <c r="AO372" i="2"/>
  <c r="AL372" i="2"/>
  <c r="AM372" i="2"/>
  <c r="AN372" i="2"/>
  <c r="AP372" i="2"/>
  <c r="AK364" i="2"/>
  <c r="AO364" i="2"/>
  <c r="AL364" i="2"/>
  <c r="AM364" i="2"/>
  <c r="AN364" i="2"/>
  <c r="AP364" i="2"/>
  <c r="AK356" i="2"/>
  <c r="AM356" i="2"/>
  <c r="AO356" i="2"/>
  <c r="AL356" i="2"/>
  <c r="AN356" i="2"/>
  <c r="AP356" i="2"/>
  <c r="AK348" i="2"/>
  <c r="AL348" i="2"/>
  <c r="AM348" i="2"/>
  <c r="AN348" i="2"/>
  <c r="AO348" i="2"/>
  <c r="AP348" i="2"/>
  <c r="AK340" i="2"/>
  <c r="AL340" i="2"/>
  <c r="AM340" i="2"/>
  <c r="AN340" i="2"/>
  <c r="AO340" i="2"/>
  <c r="AP340" i="2"/>
  <c r="AK332" i="2"/>
  <c r="AL332" i="2"/>
  <c r="AM332" i="2"/>
  <c r="AN332" i="2"/>
  <c r="AO332" i="2"/>
  <c r="AP332" i="2"/>
  <c r="AN330" i="2"/>
  <c r="AO330" i="2"/>
  <c r="AP330" i="2"/>
  <c r="AK330" i="2"/>
  <c r="AL330" i="2"/>
  <c r="AM330" i="2"/>
  <c r="AP327" i="2"/>
  <c r="AK327" i="2"/>
  <c r="AL327" i="2"/>
  <c r="AM327" i="2"/>
  <c r="AN327" i="2"/>
  <c r="AO327" i="2"/>
  <c r="AN314" i="2"/>
  <c r="AO314" i="2"/>
  <c r="AP314" i="2"/>
  <c r="AK314" i="2"/>
  <c r="AL314" i="2"/>
  <c r="AM314" i="2"/>
  <c r="AL264" i="2"/>
  <c r="AP264" i="2"/>
  <c r="AK264" i="2"/>
  <c r="AM264" i="2"/>
  <c r="AN264" i="2"/>
  <c r="AO264" i="2"/>
  <c r="AM367" i="2"/>
  <c r="AK367" i="2"/>
  <c r="AL367" i="2"/>
  <c r="AN367" i="2"/>
  <c r="AO367" i="2"/>
  <c r="AP367" i="2"/>
  <c r="AM359" i="2"/>
  <c r="AO359" i="2"/>
  <c r="AP359" i="2"/>
  <c r="AK359" i="2"/>
  <c r="AL359" i="2"/>
  <c r="AN359" i="2"/>
  <c r="AK351" i="2"/>
  <c r="AL351" i="2"/>
  <c r="AM351" i="2"/>
  <c r="AN351" i="2"/>
  <c r="AO351" i="2"/>
  <c r="AP351" i="2"/>
  <c r="AP343" i="2"/>
  <c r="AK343" i="2"/>
  <c r="AL343" i="2"/>
  <c r="AM343" i="2"/>
  <c r="AN343" i="2"/>
  <c r="AO343" i="2"/>
  <c r="AP335" i="2"/>
  <c r="AK335" i="2"/>
  <c r="AL335" i="2"/>
  <c r="AM335" i="2"/>
  <c r="AN335" i="2"/>
  <c r="AO335" i="2"/>
  <c r="AP323" i="2"/>
  <c r="AK323" i="2"/>
  <c r="AL323" i="2"/>
  <c r="AM323" i="2"/>
  <c r="AN323" i="2"/>
  <c r="AO323" i="2"/>
  <c r="AN322" i="2"/>
  <c r="AO322" i="2"/>
  <c r="AP322" i="2"/>
  <c r="AK322" i="2"/>
  <c r="AL322" i="2"/>
  <c r="AM322" i="2"/>
  <c r="AP319" i="2"/>
  <c r="AK319" i="2"/>
  <c r="AL319" i="2"/>
  <c r="AM319" i="2"/>
  <c r="AN319" i="2"/>
  <c r="AO319" i="2"/>
  <c r="AP315" i="2"/>
  <c r="AK315" i="2"/>
  <c r="AL315" i="2"/>
  <c r="AM315" i="2"/>
  <c r="AN315" i="2"/>
  <c r="AO315" i="2"/>
  <c r="AL313" i="2"/>
  <c r="AM313" i="2"/>
  <c r="AN313" i="2"/>
  <c r="AO313" i="2"/>
  <c r="AP313" i="2"/>
  <c r="AK313" i="2"/>
  <c r="AL297" i="2"/>
  <c r="AM297" i="2"/>
  <c r="AN297" i="2"/>
  <c r="AO297" i="2"/>
  <c r="AP297" i="2"/>
  <c r="AK297" i="2"/>
  <c r="AN261" i="2"/>
  <c r="AK261" i="2"/>
  <c r="AL261" i="2"/>
  <c r="AM261" i="2"/>
  <c r="AO261" i="2"/>
  <c r="AP261" i="2"/>
  <c r="AO378" i="2"/>
  <c r="AK378" i="2"/>
  <c r="AL378" i="2"/>
  <c r="AM378" i="2"/>
  <c r="AN378" i="2"/>
  <c r="AP378" i="2"/>
  <c r="AO370" i="2"/>
  <c r="AK370" i="2"/>
  <c r="AM370" i="2"/>
  <c r="AN370" i="2"/>
  <c r="AP370" i="2"/>
  <c r="AL370" i="2"/>
  <c r="AO362" i="2"/>
  <c r="AK362" i="2"/>
  <c r="AL362" i="2"/>
  <c r="AM362" i="2"/>
  <c r="AN362" i="2"/>
  <c r="AP362" i="2"/>
  <c r="AO354" i="2"/>
  <c r="AK354" i="2"/>
  <c r="AL354" i="2"/>
  <c r="AM354" i="2"/>
  <c r="AN354" i="2"/>
  <c r="AP354" i="2"/>
  <c r="AN346" i="2"/>
  <c r="AO346" i="2"/>
  <c r="AP346" i="2"/>
  <c r="AK346" i="2"/>
  <c r="AL346" i="2"/>
  <c r="AM346" i="2"/>
  <c r="AN338" i="2"/>
  <c r="AO338" i="2"/>
  <c r="AP338" i="2"/>
  <c r="AK338" i="2"/>
  <c r="AL338" i="2"/>
  <c r="AM338" i="2"/>
  <c r="AL329" i="2"/>
  <c r="AM329" i="2"/>
  <c r="AN329" i="2"/>
  <c r="AO329" i="2"/>
  <c r="AP329" i="2"/>
  <c r="AK329" i="2"/>
  <c r="AL305" i="2"/>
  <c r="AM305" i="2"/>
  <c r="AN305" i="2"/>
  <c r="AO305" i="2"/>
  <c r="AP305" i="2"/>
  <c r="AK305" i="2"/>
  <c r="AM373" i="2"/>
  <c r="AP373" i="2"/>
  <c r="AK373" i="2"/>
  <c r="AL373" i="2"/>
  <c r="AN373" i="2"/>
  <c r="AO373" i="2"/>
  <c r="AM365" i="2"/>
  <c r="AK365" i="2"/>
  <c r="AL365" i="2"/>
  <c r="AN365" i="2"/>
  <c r="AO365" i="2"/>
  <c r="AP365" i="2"/>
  <c r="AM357" i="2"/>
  <c r="AP357" i="2"/>
  <c r="AK357" i="2"/>
  <c r="AL357" i="2"/>
  <c r="AN357" i="2"/>
  <c r="AO357" i="2"/>
  <c r="AM349" i="2"/>
  <c r="AO349" i="2"/>
  <c r="AP349" i="2"/>
  <c r="AL349" i="2"/>
  <c r="AN349" i="2"/>
  <c r="AK349" i="2"/>
  <c r="AL341" i="2"/>
  <c r="AM341" i="2"/>
  <c r="AN341" i="2"/>
  <c r="AO341" i="2"/>
  <c r="AP341" i="2"/>
  <c r="AK341" i="2"/>
  <c r="AL333" i="2"/>
  <c r="AM333" i="2"/>
  <c r="AN333" i="2"/>
  <c r="AO333" i="2"/>
  <c r="AP333" i="2"/>
  <c r="AK333" i="2"/>
  <c r="AN326" i="2"/>
  <c r="AO326" i="2"/>
  <c r="AP326" i="2"/>
  <c r="AK326" i="2"/>
  <c r="AL326" i="2"/>
  <c r="AM326" i="2"/>
  <c r="AL321" i="2"/>
  <c r="AM321" i="2"/>
  <c r="AN321" i="2"/>
  <c r="AO321" i="2"/>
  <c r="AP321" i="2"/>
  <c r="AK321" i="2"/>
  <c r="AP311" i="2"/>
  <c r="AK311" i="2"/>
  <c r="AL311" i="2"/>
  <c r="AM311" i="2"/>
  <c r="AN311" i="2"/>
  <c r="AO311" i="2"/>
  <c r="AK243" i="2"/>
  <c r="AM243" i="2"/>
  <c r="AN243" i="2"/>
  <c r="AO243" i="2"/>
  <c r="AL243" i="2"/>
  <c r="AP243" i="2"/>
  <c r="AK324" i="2"/>
  <c r="AL324" i="2"/>
  <c r="AM324" i="2"/>
  <c r="AN324" i="2"/>
  <c r="AO324" i="2"/>
  <c r="AP324" i="2"/>
  <c r="AK316" i="2"/>
  <c r="AL316" i="2"/>
  <c r="AM316" i="2"/>
  <c r="AN316" i="2"/>
  <c r="AO316" i="2"/>
  <c r="AP316" i="2"/>
  <c r="AK308" i="2"/>
  <c r="AL308" i="2"/>
  <c r="AM308" i="2"/>
  <c r="AN308" i="2"/>
  <c r="AO308" i="2"/>
  <c r="AP308" i="2"/>
  <c r="AK300" i="2"/>
  <c r="AL300" i="2"/>
  <c r="AM300" i="2"/>
  <c r="AN300" i="2"/>
  <c r="AO300" i="2"/>
  <c r="AP300" i="2"/>
  <c r="AK292" i="2"/>
  <c r="AL292" i="2"/>
  <c r="AM292" i="2"/>
  <c r="AN292" i="2"/>
  <c r="AO292" i="2"/>
  <c r="AP292" i="2"/>
  <c r="AK284" i="2"/>
  <c r="AL284" i="2"/>
  <c r="AM284" i="2"/>
  <c r="AN284" i="2"/>
  <c r="AO284" i="2"/>
  <c r="AP284" i="2"/>
  <c r="AK276" i="2"/>
  <c r="AL276" i="2"/>
  <c r="AM276" i="2"/>
  <c r="AN276" i="2"/>
  <c r="AO276" i="2"/>
  <c r="AP276" i="2"/>
  <c r="AN267" i="2"/>
  <c r="AM267" i="2"/>
  <c r="AO267" i="2"/>
  <c r="AP267" i="2"/>
  <c r="AK267" i="2"/>
  <c r="AL267" i="2"/>
  <c r="AK216" i="2"/>
  <c r="AL216" i="2"/>
  <c r="AM216" i="2"/>
  <c r="AN216" i="2"/>
  <c r="AO216" i="2"/>
  <c r="AP216" i="2"/>
  <c r="AP287" i="2"/>
  <c r="AK287" i="2"/>
  <c r="AL287" i="2"/>
  <c r="AM287" i="2"/>
  <c r="AN287" i="2"/>
  <c r="AO287" i="2"/>
  <c r="AP279" i="2"/>
  <c r="AK279" i="2"/>
  <c r="AL279" i="2"/>
  <c r="AM279" i="2"/>
  <c r="AN279" i="2"/>
  <c r="AO279" i="2"/>
  <c r="AN271" i="2"/>
  <c r="AK271" i="2"/>
  <c r="AL271" i="2"/>
  <c r="AM271" i="2"/>
  <c r="AO271" i="2"/>
  <c r="AP271" i="2"/>
  <c r="AK259" i="2"/>
  <c r="AN259" i="2"/>
  <c r="AO259" i="2"/>
  <c r="AL259" i="2"/>
  <c r="AM259" i="2"/>
  <c r="AP259" i="2"/>
  <c r="AL248" i="2"/>
  <c r="AM248" i="2"/>
  <c r="AO248" i="2"/>
  <c r="AP248" i="2"/>
  <c r="AK248" i="2"/>
  <c r="AN248" i="2"/>
  <c r="AO186" i="2"/>
  <c r="AP186" i="2"/>
  <c r="AK186" i="2"/>
  <c r="AL186" i="2"/>
  <c r="AM186" i="2"/>
  <c r="AN186" i="2"/>
  <c r="AN306" i="2"/>
  <c r="AO306" i="2"/>
  <c r="AP306" i="2"/>
  <c r="AK306" i="2"/>
  <c r="AL306" i="2"/>
  <c r="AM306" i="2"/>
  <c r="AN298" i="2"/>
  <c r="AO298" i="2"/>
  <c r="AP298" i="2"/>
  <c r="AK298" i="2"/>
  <c r="AL298" i="2"/>
  <c r="AM298" i="2"/>
  <c r="AN290" i="2"/>
  <c r="AO290" i="2"/>
  <c r="AP290" i="2"/>
  <c r="AK290" i="2"/>
  <c r="AL290" i="2"/>
  <c r="AM290" i="2"/>
  <c r="AN282" i="2"/>
  <c r="AO282" i="2"/>
  <c r="AP282" i="2"/>
  <c r="AK282" i="2"/>
  <c r="AL282" i="2"/>
  <c r="AM282" i="2"/>
  <c r="AL274" i="2"/>
  <c r="AN274" i="2"/>
  <c r="AO274" i="2"/>
  <c r="AP274" i="2"/>
  <c r="AK274" i="2"/>
  <c r="AM274" i="2"/>
  <c r="AP266" i="2"/>
  <c r="AL266" i="2"/>
  <c r="AK266" i="2"/>
  <c r="AM266" i="2"/>
  <c r="AN266" i="2"/>
  <c r="AO266" i="2"/>
  <c r="AN263" i="2"/>
  <c r="AP263" i="2"/>
  <c r="AK263" i="2"/>
  <c r="AL263" i="2"/>
  <c r="AM263" i="2"/>
  <c r="AO263" i="2"/>
  <c r="AP258" i="2"/>
  <c r="AL258" i="2"/>
  <c r="AM258" i="2"/>
  <c r="AK258" i="2"/>
  <c r="AN258" i="2"/>
  <c r="AO258" i="2"/>
  <c r="AL325" i="2"/>
  <c r="AM325" i="2"/>
  <c r="AN325" i="2"/>
  <c r="AO325" i="2"/>
  <c r="AP325" i="2"/>
  <c r="AK325" i="2"/>
  <c r="AL317" i="2"/>
  <c r="AM317" i="2"/>
  <c r="AN317" i="2"/>
  <c r="AO317" i="2"/>
  <c r="AP317" i="2"/>
  <c r="AK317" i="2"/>
  <c r="AL309" i="2"/>
  <c r="AM309" i="2"/>
  <c r="AN309" i="2"/>
  <c r="AO309" i="2"/>
  <c r="AP309" i="2"/>
  <c r="AK309" i="2"/>
  <c r="AL301" i="2"/>
  <c r="AM301" i="2"/>
  <c r="AN301" i="2"/>
  <c r="AO301" i="2"/>
  <c r="AP301" i="2"/>
  <c r="AK301" i="2"/>
  <c r="AL293" i="2"/>
  <c r="AM293" i="2"/>
  <c r="AN293" i="2"/>
  <c r="AO293" i="2"/>
  <c r="AP293" i="2"/>
  <c r="AK293" i="2"/>
  <c r="AL285" i="2"/>
  <c r="AM285" i="2"/>
  <c r="AN285" i="2"/>
  <c r="AO285" i="2"/>
  <c r="AP285" i="2"/>
  <c r="AK285" i="2"/>
  <c r="AL277" i="2"/>
  <c r="AM277" i="2"/>
  <c r="AN277" i="2"/>
  <c r="AO277" i="2"/>
  <c r="AP277" i="2"/>
  <c r="AK277" i="2"/>
  <c r="AN269" i="2"/>
  <c r="AL269" i="2"/>
  <c r="AM269" i="2"/>
  <c r="AO269" i="2"/>
  <c r="AP269" i="2"/>
  <c r="AK269" i="2"/>
  <c r="AP250" i="2"/>
  <c r="AK250" i="2"/>
  <c r="AL250" i="2"/>
  <c r="AM250" i="2"/>
  <c r="AN250" i="2"/>
  <c r="AO250" i="2"/>
  <c r="AK312" i="2"/>
  <c r="AL312" i="2"/>
  <c r="AM312" i="2"/>
  <c r="AN312" i="2"/>
  <c r="AO312" i="2"/>
  <c r="AP312" i="2"/>
  <c r="AK304" i="2"/>
  <c r="AL304" i="2"/>
  <c r="AM304" i="2"/>
  <c r="AN304" i="2"/>
  <c r="AO304" i="2"/>
  <c r="AP304" i="2"/>
  <c r="AK296" i="2"/>
  <c r="AL296" i="2"/>
  <c r="AM296" i="2"/>
  <c r="AN296" i="2"/>
  <c r="AO296" i="2"/>
  <c r="AP296" i="2"/>
  <c r="AK288" i="2"/>
  <c r="AL288" i="2"/>
  <c r="AM288" i="2"/>
  <c r="AN288" i="2"/>
  <c r="AO288" i="2"/>
  <c r="AP288" i="2"/>
  <c r="AK280" i="2"/>
  <c r="AL280" i="2"/>
  <c r="AM280" i="2"/>
  <c r="AN280" i="2"/>
  <c r="AO280" i="2"/>
  <c r="AP280" i="2"/>
  <c r="AL272" i="2"/>
  <c r="AP272" i="2"/>
  <c r="AO272" i="2"/>
  <c r="AK272" i="2"/>
  <c r="AM272" i="2"/>
  <c r="AN272" i="2"/>
  <c r="AN265" i="2"/>
  <c r="AO265" i="2"/>
  <c r="AP265" i="2"/>
  <c r="AK265" i="2"/>
  <c r="AL265" i="2"/>
  <c r="AM265" i="2"/>
  <c r="AP242" i="2"/>
  <c r="AK242" i="2"/>
  <c r="AL242" i="2"/>
  <c r="AM242" i="2"/>
  <c r="AN242" i="2"/>
  <c r="AO242" i="2"/>
  <c r="AP283" i="2"/>
  <c r="AK283" i="2"/>
  <c r="AL283" i="2"/>
  <c r="AM283" i="2"/>
  <c r="AN283" i="2"/>
  <c r="AO283" i="2"/>
  <c r="AP275" i="2"/>
  <c r="AK275" i="2"/>
  <c r="AL275" i="2"/>
  <c r="AM275" i="2"/>
  <c r="AN275" i="2"/>
  <c r="AO275" i="2"/>
  <c r="AL268" i="2"/>
  <c r="AP268" i="2"/>
  <c r="AK268" i="2"/>
  <c r="AM268" i="2"/>
  <c r="AN268" i="2"/>
  <c r="AO268" i="2"/>
  <c r="AL256" i="2"/>
  <c r="AM256" i="2"/>
  <c r="AP256" i="2"/>
  <c r="AK256" i="2"/>
  <c r="AN256" i="2"/>
  <c r="AO256" i="2"/>
  <c r="AK255" i="2"/>
  <c r="AN255" i="2"/>
  <c r="AO255" i="2"/>
  <c r="AL255" i="2"/>
  <c r="AM255" i="2"/>
  <c r="AP255" i="2"/>
  <c r="AL240" i="2"/>
  <c r="AM240" i="2"/>
  <c r="AO240" i="2"/>
  <c r="AP240" i="2"/>
  <c r="AN240" i="2"/>
  <c r="AK240" i="2"/>
  <c r="AN310" i="2"/>
  <c r="AO310" i="2"/>
  <c r="AP310" i="2"/>
  <c r="AK310" i="2"/>
  <c r="AL310" i="2"/>
  <c r="AM310" i="2"/>
  <c r="AN302" i="2"/>
  <c r="AO302" i="2"/>
  <c r="AP302" i="2"/>
  <c r="AK302" i="2"/>
  <c r="AL302" i="2"/>
  <c r="AM302" i="2"/>
  <c r="AN294" i="2"/>
  <c r="AO294" i="2"/>
  <c r="AP294" i="2"/>
  <c r="AK294" i="2"/>
  <c r="AL294" i="2"/>
  <c r="AM294" i="2"/>
  <c r="AN286" i="2"/>
  <c r="AO286" i="2"/>
  <c r="AP286" i="2"/>
  <c r="AK286" i="2"/>
  <c r="AL286" i="2"/>
  <c r="AM286" i="2"/>
  <c r="AN278" i="2"/>
  <c r="AO278" i="2"/>
  <c r="AP278" i="2"/>
  <c r="AK278" i="2"/>
  <c r="AL278" i="2"/>
  <c r="AM278" i="2"/>
  <c r="AP270" i="2"/>
  <c r="AL270" i="2"/>
  <c r="AK270" i="2"/>
  <c r="AM270" i="2"/>
  <c r="AN270" i="2"/>
  <c r="AO270" i="2"/>
  <c r="AK251" i="2"/>
  <c r="AM251" i="2"/>
  <c r="AN251" i="2"/>
  <c r="AO251" i="2"/>
  <c r="AL251" i="2"/>
  <c r="AP251" i="2"/>
  <c r="AK232" i="2"/>
  <c r="AL232" i="2"/>
  <c r="AM232" i="2"/>
  <c r="AO232" i="2"/>
  <c r="AP232" i="2"/>
  <c r="AN232" i="2"/>
  <c r="AM209" i="2"/>
  <c r="AN209" i="2"/>
  <c r="AO209" i="2"/>
  <c r="AP209" i="2"/>
  <c r="AK209" i="2"/>
  <c r="AL209" i="2"/>
  <c r="AK235" i="2"/>
  <c r="AM235" i="2"/>
  <c r="AN235" i="2"/>
  <c r="AO235" i="2"/>
  <c r="AL235" i="2"/>
  <c r="AP235" i="2"/>
  <c r="AK227" i="2"/>
  <c r="AM227" i="2"/>
  <c r="AN227" i="2"/>
  <c r="AO227" i="2"/>
  <c r="AL227" i="2"/>
  <c r="AP227" i="2"/>
  <c r="AK219" i="2"/>
  <c r="AL219" i="2"/>
  <c r="AM219" i="2"/>
  <c r="AN219" i="2"/>
  <c r="AO219" i="2"/>
  <c r="AP219" i="2"/>
  <c r="AK211" i="2"/>
  <c r="AL211" i="2"/>
  <c r="AM211" i="2"/>
  <c r="AN211" i="2"/>
  <c r="AO211" i="2"/>
  <c r="AP211" i="2"/>
  <c r="AK199" i="2"/>
  <c r="AL199" i="2"/>
  <c r="AM199" i="2"/>
  <c r="AN199" i="2"/>
  <c r="AO199" i="2"/>
  <c r="AP199" i="2"/>
  <c r="AK191" i="2"/>
  <c r="AL191" i="2"/>
  <c r="AM191" i="2"/>
  <c r="AN191" i="2"/>
  <c r="AO191" i="2"/>
  <c r="AP191" i="2"/>
  <c r="AL176" i="2"/>
  <c r="AO176" i="2"/>
  <c r="AN176" i="2"/>
  <c r="AP176" i="2"/>
  <c r="AK176" i="2"/>
  <c r="AM176" i="2"/>
  <c r="AN170" i="2"/>
  <c r="AP170" i="2"/>
  <c r="AK170" i="2"/>
  <c r="AL170" i="2"/>
  <c r="AM170" i="2"/>
  <c r="AO170" i="2"/>
  <c r="AP262" i="2"/>
  <c r="AL262" i="2"/>
  <c r="AK262" i="2"/>
  <c r="AM262" i="2"/>
  <c r="AN262" i="2"/>
  <c r="AO262" i="2"/>
  <c r="AP254" i="2"/>
  <c r="AK254" i="2"/>
  <c r="AL254" i="2"/>
  <c r="AM254" i="2"/>
  <c r="AO254" i="2"/>
  <c r="AN254" i="2"/>
  <c r="AP246" i="2"/>
  <c r="AK246" i="2"/>
  <c r="AL246" i="2"/>
  <c r="AM246" i="2"/>
  <c r="AN246" i="2"/>
  <c r="AO246" i="2"/>
  <c r="AP238" i="2"/>
  <c r="AK238" i="2"/>
  <c r="AL238" i="2"/>
  <c r="AM238" i="2"/>
  <c r="AN238" i="2"/>
  <c r="AO238" i="2"/>
  <c r="AO230" i="2"/>
  <c r="AP230" i="2"/>
  <c r="AK230" i="2"/>
  <c r="AL230" i="2"/>
  <c r="AM230" i="2"/>
  <c r="AN230" i="2"/>
  <c r="AO222" i="2"/>
  <c r="AP222" i="2"/>
  <c r="AK222" i="2"/>
  <c r="AL222" i="2"/>
  <c r="AM222" i="2"/>
  <c r="AN222" i="2"/>
  <c r="AO214" i="2"/>
  <c r="AP214" i="2"/>
  <c r="AK214" i="2"/>
  <c r="AL214" i="2"/>
  <c r="AM214" i="2"/>
  <c r="AN214" i="2"/>
  <c r="AO202" i="2"/>
  <c r="AP202" i="2"/>
  <c r="AK202" i="2"/>
  <c r="AL202" i="2"/>
  <c r="AM202" i="2"/>
  <c r="AN202" i="2"/>
  <c r="AN257" i="2"/>
  <c r="AO257" i="2"/>
  <c r="AK257" i="2"/>
  <c r="AM257" i="2"/>
  <c r="AP257" i="2"/>
  <c r="AL257" i="2"/>
  <c r="AN249" i="2"/>
  <c r="AO249" i="2"/>
  <c r="AK249" i="2"/>
  <c r="AL249" i="2"/>
  <c r="AM249" i="2"/>
  <c r="AP249" i="2"/>
  <c r="AN241" i="2"/>
  <c r="AO241" i="2"/>
  <c r="AK241" i="2"/>
  <c r="AL241" i="2"/>
  <c r="AM241" i="2"/>
  <c r="AP241" i="2"/>
  <c r="AN233" i="2"/>
  <c r="AO233" i="2"/>
  <c r="AK233" i="2"/>
  <c r="AM233" i="2"/>
  <c r="AP233" i="2"/>
  <c r="AL233" i="2"/>
  <c r="AM225" i="2"/>
  <c r="AN225" i="2"/>
  <c r="AO225" i="2"/>
  <c r="AK225" i="2"/>
  <c r="AL225" i="2"/>
  <c r="AP225" i="2"/>
  <c r="AM217" i="2"/>
  <c r="AN217" i="2"/>
  <c r="AO217" i="2"/>
  <c r="AP217" i="2"/>
  <c r="AK217" i="2"/>
  <c r="AL217" i="2"/>
  <c r="AK208" i="2"/>
  <c r="AL208" i="2"/>
  <c r="AM208" i="2"/>
  <c r="AN208" i="2"/>
  <c r="AO208" i="2"/>
  <c r="AP208" i="2"/>
  <c r="AO206" i="2"/>
  <c r="AP206" i="2"/>
  <c r="AK206" i="2"/>
  <c r="AL206" i="2"/>
  <c r="AM206" i="2"/>
  <c r="AN206" i="2"/>
  <c r="AK204" i="2"/>
  <c r="AL204" i="2"/>
  <c r="AM204" i="2"/>
  <c r="AN204" i="2"/>
  <c r="AO204" i="2"/>
  <c r="AP204" i="2"/>
  <c r="AK188" i="2"/>
  <c r="AL188" i="2"/>
  <c r="AM188" i="2"/>
  <c r="AN188" i="2"/>
  <c r="AO188" i="2"/>
  <c r="AP188" i="2"/>
  <c r="AL260" i="2"/>
  <c r="AM260" i="2"/>
  <c r="AP260" i="2"/>
  <c r="AK260" i="2"/>
  <c r="AN260" i="2"/>
  <c r="AO260" i="2"/>
  <c r="AL252" i="2"/>
  <c r="AM252" i="2"/>
  <c r="AO252" i="2"/>
  <c r="AP252" i="2"/>
  <c r="AK252" i="2"/>
  <c r="AN252" i="2"/>
  <c r="AL244" i="2"/>
  <c r="AM244" i="2"/>
  <c r="AO244" i="2"/>
  <c r="AP244" i="2"/>
  <c r="AK244" i="2"/>
  <c r="AN244" i="2"/>
  <c r="AL236" i="2"/>
  <c r="AM236" i="2"/>
  <c r="AO236" i="2"/>
  <c r="AP236" i="2"/>
  <c r="AK236" i="2"/>
  <c r="AN236" i="2"/>
  <c r="AK228" i="2"/>
  <c r="AL228" i="2"/>
  <c r="AM228" i="2"/>
  <c r="AO228" i="2"/>
  <c r="AP228" i="2"/>
  <c r="AN228" i="2"/>
  <c r="AK220" i="2"/>
  <c r="AL220" i="2"/>
  <c r="AM220" i="2"/>
  <c r="AO220" i="2"/>
  <c r="AP220" i="2"/>
  <c r="AN220" i="2"/>
  <c r="AK212" i="2"/>
  <c r="AL212" i="2"/>
  <c r="AM212" i="2"/>
  <c r="AN212" i="2"/>
  <c r="AO212" i="2"/>
  <c r="AP212" i="2"/>
  <c r="AM201" i="2"/>
  <c r="AN201" i="2"/>
  <c r="AO201" i="2"/>
  <c r="AP201" i="2"/>
  <c r="AK201" i="2"/>
  <c r="AL201" i="2"/>
  <c r="AO198" i="2"/>
  <c r="AP198" i="2"/>
  <c r="AK198" i="2"/>
  <c r="AL198" i="2"/>
  <c r="AM198" i="2"/>
  <c r="AN198" i="2"/>
  <c r="AL184" i="2"/>
  <c r="AO184" i="2"/>
  <c r="AK184" i="2"/>
  <c r="AM184" i="2"/>
  <c r="AN184" i="2"/>
  <c r="AP184" i="2"/>
  <c r="AL180" i="2"/>
  <c r="AO180" i="2"/>
  <c r="AK180" i="2"/>
  <c r="AM180" i="2"/>
  <c r="AN180" i="2"/>
  <c r="AP180" i="2"/>
  <c r="AK247" i="2"/>
  <c r="AM247" i="2"/>
  <c r="AN247" i="2"/>
  <c r="AO247" i="2"/>
  <c r="AP247" i="2"/>
  <c r="AL247" i="2"/>
  <c r="AK239" i="2"/>
  <c r="AM239" i="2"/>
  <c r="AN239" i="2"/>
  <c r="AO239" i="2"/>
  <c r="AL239" i="2"/>
  <c r="AP239" i="2"/>
  <c r="AK231" i="2"/>
  <c r="AM231" i="2"/>
  <c r="AN231" i="2"/>
  <c r="AO231" i="2"/>
  <c r="AL231" i="2"/>
  <c r="AP231" i="2"/>
  <c r="AK223" i="2"/>
  <c r="AM223" i="2"/>
  <c r="AN223" i="2"/>
  <c r="AO223" i="2"/>
  <c r="AL223" i="2"/>
  <c r="AP223" i="2"/>
  <c r="AK215" i="2"/>
  <c r="AL215" i="2"/>
  <c r="AM215" i="2"/>
  <c r="AN215" i="2"/>
  <c r="AO215" i="2"/>
  <c r="AP215" i="2"/>
  <c r="AP234" i="2"/>
  <c r="AK234" i="2"/>
  <c r="AL234" i="2"/>
  <c r="AM234" i="2"/>
  <c r="AN234" i="2"/>
  <c r="AO234" i="2"/>
  <c r="AO226" i="2"/>
  <c r="AP226" i="2"/>
  <c r="AK226" i="2"/>
  <c r="AL226" i="2"/>
  <c r="AM226" i="2"/>
  <c r="AN226" i="2"/>
  <c r="AO218" i="2"/>
  <c r="AP218" i="2"/>
  <c r="AK218" i="2"/>
  <c r="AL218" i="2"/>
  <c r="AM218" i="2"/>
  <c r="AN218" i="2"/>
  <c r="AO210" i="2"/>
  <c r="AP210" i="2"/>
  <c r="AK210" i="2"/>
  <c r="AL210" i="2"/>
  <c r="AM210" i="2"/>
  <c r="AN210" i="2"/>
  <c r="AK200" i="2"/>
  <c r="AL200" i="2"/>
  <c r="AM200" i="2"/>
  <c r="AN200" i="2"/>
  <c r="AO200" i="2"/>
  <c r="AP200" i="2"/>
  <c r="AK196" i="2"/>
  <c r="AL196" i="2"/>
  <c r="AM196" i="2"/>
  <c r="AN196" i="2"/>
  <c r="AO196" i="2"/>
  <c r="AP196" i="2"/>
  <c r="AO194" i="2"/>
  <c r="AP194" i="2"/>
  <c r="AK194" i="2"/>
  <c r="AL194" i="2"/>
  <c r="AM194" i="2"/>
  <c r="AN194" i="2"/>
  <c r="AM193" i="2"/>
  <c r="AN193" i="2"/>
  <c r="AO193" i="2"/>
  <c r="AP193" i="2"/>
  <c r="AK193" i="2"/>
  <c r="AL193" i="2"/>
  <c r="AN253" i="2"/>
  <c r="AO253" i="2"/>
  <c r="AK253" i="2"/>
  <c r="AL253" i="2"/>
  <c r="AM253" i="2"/>
  <c r="AP253" i="2"/>
  <c r="AN245" i="2"/>
  <c r="AO245" i="2"/>
  <c r="AK245" i="2"/>
  <c r="AL245" i="2"/>
  <c r="AM245" i="2"/>
  <c r="AP245" i="2"/>
  <c r="AN237" i="2"/>
  <c r="AO237" i="2"/>
  <c r="AK237" i="2"/>
  <c r="AL237" i="2"/>
  <c r="AM237" i="2"/>
  <c r="AP237" i="2"/>
  <c r="AM229" i="2"/>
  <c r="AN229" i="2"/>
  <c r="AO229" i="2"/>
  <c r="AK229" i="2"/>
  <c r="AL229" i="2"/>
  <c r="AP229" i="2"/>
  <c r="AM221" i="2"/>
  <c r="AN221" i="2"/>
  <c r="AO221" i="2"/>
  <c r="AK221" i="2"/>
  <c r="AL221" i="2"/>
  <c r="AP221" i="2"/>
  <c r="AM213" i="2"/>
  <c r="AN213" i="2"/>
  <c r="AO213" i="2"/>
  <c r="AP213" i="2"/>
  <c r="AK213" i="2"/>
  <c r="AL213" i="2"/>
  <c r="AK207" i="2"/>
  <c r="AL207" i="2"/>
  <c r="AM207" i="2"/>
  <c r="AN207" i="2"/>
  <c r="AO207" i="2"/>
  <c r="AP207" i="2"/>
  <c r="AM205" i="2"/>
  <c r="AN205" i="2"/>
  <c r="AO205" i="2"/>
  <c r="AP205" i="2"/>
  <c r="AK205" i="2"/>
  <c r="AL205" i="2"/>
  <c r="AK192" i="2"/>
  <c r="AL192" i="2"/>
  <c r="AM192" i="2"/>
  <c r="AN192" i="2"/>
  <c r="AO192" i="2"/>
  <c r="AP192" i="2"/>
  <c r="AP178" i="2"/>
  <c r="AK178" i="2"/>
  <c r="AM178" i="2"/>
  <c r="AN178" i="2"/>
  <c r="AO178" i="2"/>
  <c r="AL178" i="2"/>
  <c r="AN162" i="2"/>
  <c r="AP162" i="2"/>
  <c r="AK162" i="2"/>
  <c r="AL162" i="2"/>
  <c r="AM162" i="2"/>
  <c r="AO162" i="2"/>
  <c r="AM197" i="2"/>
  <c r="AN197" i="2"/>
  <c r="AO197" i="2"/>
  <c r="AP197" i="2"/>
  <c r="AK197" i="2"/>
  <c r="AL197" i="2"/>
  <c r="AM189" i="2"/>
  <c r="AN189" i="2"/>
  <c r="AO189" i="2"/>
  <c r="AP189" i="2"/>
  <c r="AK189" i="2"/>
  <c r="AL189" i="2"/>
  <c r="AN181" i="2"/>
  <c r="AP181" i="2"/>
  <c r="AK181" i="2"/>
  <c r="AL181" i="2"/>
  <c r="AM181" i="2"/>
  <c r="AO181" i="2"/>
  <c r="AL173" i="2"/>
  <c r="AN173" i="2"/>
  <c r="AP173" i="2"/>
  <c r="AK173" i="2"/>
  <c r="AM173" i="2"/>
  <c r="AO173" i="2"/>
  <c r="AL165" i="2"/>
  <c r="AN165" i="2"/>
  <c r="AO165" i="2"/>
  <c r="AP165" i="2"/>
  <c r="AK165" i="2"/>
  <c r="AM165" i="2"/>
  <c r="AK157" i="2"/>
  <c r="AL157" i="2"/>
  <c r="AM157" i="2"/>
  <c r="AN157" i="2"/>
  <c r="AO157" i="2"/>
  <c r="AP157" i="2"/>
  <c r="AO155" i="2"/>
  <c r="AP155" i="2"/>
  <c r="AK155" i="2"/>
  <c r="AL155" i="2"/>
  <c r="AM155" i="2"/>
  <c r="AN155" i="2"/>
  <c r="AM150" i="2"/>
  <c r="AN150" i="2"/>
  <c r="AO150" i="2"/>
  <c r="AP150" i="2"/>
  <c r="AK150" i="2"/>
  <c r="AL150" i="2"/>
  <c r="AO147" i="2"/>
  <c r="AP147" i="2"/>
  <c r="AK147" i="2"/>
  <c r="AL147" i="2"/>
  <c r="AM147" i="2"/>
  <c r="AN147" i="2"/>
  <c r="AK136" i="2"/>
  <c r="AL136" i="2"/>
  <c r="AM136" i="2"/>
  <c r="AN136" i="2"/>
  <c r="AO136" i="2"/>
  <c r="AP136" i="2"/>
  <c r="AM126" i="2"/>
  <c r="AN126" i="2"/>
  <c r="AO126" i="2"/>
  <c r="AP126" i="2"/>
  <c r="AK126" i="2"/>
  <c r="AL126" i="2"/>
  <c r="AO118" i="2"/>
  <c r="AK118" i="2"/>
  <c r="AL118" i="2"/>
  <c r="AM118" i="2"/>
  <c r="AN118" i="2"/>
  <c r="AP118" i="2"/>
  <c r="AK92" i="2"/>
  <c r="AM92" i="2"/>
  <c r="AO92" i="2"/>
  <c r="AP92" i="2"/>
  <c r="AL92" i="2"/>
  <c r="AN92" i="2"/>
  <c r="AL168" i="2"/>
  <c r="AM168" i="2"/>
  <c r="AN168" i="2"/>
  <c r="AO168" i="2"/>
  <c r="AK168" i="2"/>
  <c r="AP168" i="2"/>
  <c r="AK160" i="2"/>
  <c r="AL160" i="2"/>
  <c r="AM160" i="2"/>
  <c r="AN160" i="2"/>
  <c r="AO160" i="2"/>
  <c r="AP160" i="2"/>
  <c r="AK133" i="2"/>
  <c r="AL133" i="2"/>
  <c r="AM133" i="2"/>
  <c r="AN133" i="2"/>
  <c r="AO133" i="2"/>
  <c r="AP133" i="2"/>
  <c r="AK203" i="2"/>
  <c r="AL203" i="2"/>
  <c r="AM203" i="2"/>
  <c r="AN203" i="2"/>
  <c r="AO203" i="2"/>
  <c r="AP203" i="2"/>
  <c r="AK195" i="2"/>
  <c r="AL195" i="2"/>
  <c r="AM195" i="2"/>
  <c r="AN195" i="2"/>
  <c r="AO195" i="2"/>
  <c r="AP195" i="2"/>
  <c r="AK187" i="2"/>
  <c r="AL187" i="2"/>
  <c r="AM187" i="2"/>
  <c r="AN187" i="2"/>
  <c r="AO187" i="2"/>
  <c r="AP187" i="2"/>
  <c r="AM179" i="2"/>
  <c r="AK179" i="2"/>
  <c r="AL179" i="2"/>
  <c r="AN179" i="2"/>
  <c r="AO179" i="2"/>
  <c r="AP179" i="2"/>
  <c r="AP171" i="2"/>
  <c r="AK171" i="2"/>
  <c r="AL171" i="2"/>
  <c r="AM171" i="2"/>
  <c r="AN171" i="2"/>
  <c r="AO171" i="2"/>
  <c r="AP163" i="2"/>
  <c r="AK163" i="2"/>
  <c r="AL163" i="2"/>
  <c r="AM163" i="2"/>
  <c r="AN163" i="2"/>
  <c r="AO163" i="2"/>
  <c r="AK153" i="2"/>
  <c r="AL153" i="2"/>
  <c r="AM153" i="2"/>
  <c r="AN153" i="2"/>
  <c r="AO153" i="2"/>
  <c r="AP153" i="2"/>
  <c r="AK144" i="2"/>
  <c r="AL144" i="2"/>
  <c r="AM144" i="2"/>
  <c r="AN144" i="2"/>
  <c r="AO144" i="2"/>
  <c r="AP144" i="2"/>
  <c r="AO143" i="2"/>
  <c r="AP143" i="2"/>
  <c r="AK143" i="2"/>
  <c r="AL143" i="2"/>
  <c r="AM143" i="2"/>
  <c r="AN143" i="2"/>
  <c r="AO190" i="2"/>
  <c r="AP190" i="2"/>
  <c r="AK190" i="2"/>
  <c r="AL190" i="2"/>
  <c r="AM190" i="2"/>
  <c r="AN190" i="2"/>
  <c r="AP182" i="2"/>
  <c r="AK182" i="2"/>
  <c r="AL182" i="2"/>
  <c r="AM182" i="2"/>
  <c r="AN182" i="2"/>
  <c r="AO182" i="2"/>
  <c r="AN174" i="2"/>
  <c r="AP174" i="2"/>
  <c r="AK174" i="2"/>
  <c r="AL174" i="2"/>
  <c r="AM174" i="2"/>
  <c r="AO174" i="2"/>
  <c r="AN166" i="2"/>
  <c r="AP166" i="2"/>
  <c r="AK166" i="2"/>
  <c r="AL166" i="2"/>
  <c r="AM166" i="2"/>
  <c r="AO166" i="2"/>
  <c r="AM158" i="2"/>
  <c r="AN158" i="2"/>
  <c r="AO158" i="2"/>
  <c r="AP158" i="2"/>
  <c r="AK158" i="2"/>
  <c r="AL158" i="2"/>
  <c r="AK152" i="2"/>
  <c r="AL152" i="2"/>
  <c r="AM152" i="2"/>
  <c r="AN152" i="2"/>
  <c r="AO152" i="2"/>
  <c r="AP152" i="2"/>
  <c r="AK149" i="2"/>
  <c r="AL149" i="2"/>
  <c r="AM149" i="2"/>
  <c r="AN149" i="2"/>
  <c r="AO149" i="2"/>
  <c r="AP149" i="2"/>
  <c r="AM142" i="2"/>
  <c r="AN142" i="2"/>
  <c r="AO142" i="2"/>
  <c r="AP142" i="2"/>
  <c r="AK142" i="2"/>
  <c r="AL142" i="2"/>
  <c r="AM185" i="2"/>
  <c r="AN185" i="2"/>
  <c r="AO185" i="2"/>
  <c r="AP185" i="2"/>
  <c r="AK185" i="2"/>
  <c r="AL185" i="2"/>
  <c r="AN177" i="2"/>
  <c r="AK177" i="2"/>
  <c r="AL177" i="2"/>
  <c r="AM177" i="2"/>
  <c r="AO177" i="2"/>
  <c r="AP177" i="2"/>
  <c r="AL169" i="2"/>
  <c r="AN169" i="2"/>
  <c r="AO169" i="2"/>
  <c r="AP169" i="2"/>
  <c r="AK169" i="2"/>
  <c r="AM169" i="2"/>
  <c r="AK161" i="2"/>
  <c r="AL161" i="2"/>
  <c r="AM161" i="2"/>
  <c r="AN161" i="2"/>
  <c r="AO161" i="2"/>
  <c r="AP161" i="2"/>
  <c r="AM134" i="2"/>
  <c r="AN134" i="2"/>
  <c r="AO134" i="2"/>
  <c r="AP134" i="2"/>
  <c r="AK134" i="2"/>
  <c r="AL134" i="2"/>
  <c r="AL172" i="2"/>
  <c r="AN172" i="2"/>
  <c r="AO172" i="2"/>
  <c r="AK172" i="2"/>
  <c r="AM172" i="2"/>
  <c r="AP172" i="2"/>
  <c r="AL164" i="2"/>
  <c r="AM164" i="2"/>
  <c r="AN164" i="2"/>
  <c r="AO164" i="2"/>
  <c r="AK164" i="2"/>
  <c r="AP164" i="2"/>
  <c r="AO151" i="2"/>
  <c r="AP151" i="2"/>
  <c r="AK151" i="2"/>
  <c r="AL151" i="2"/>
  <c r="AM151" i="2"/>
  <c r="AN151" i="2"/>
  <c r="AK141" i="2"/>
  <c r="AL141" i="2"/>
  <c r="AM141" i="2"/>
  <c r="AN141" i="2"/>
  <c r="AO141" i="2"/>
  <c r="AP141" i="2"/>
  <c r="AM183" i="2"/>
  <c r="AO183" i="2"/>
  <c r="AP183" i="2"/>
  <c r="AK183" i="2"/>
  <c r="AL183" i="2"/>
  <c r="AN183" i="2"/>
  <c r="AP175" i="2"/>
  <c r="AL175" i="2"/>
  <c r="AM175" i="2"/>
  <c r="AK175" i="2"/>
  <c r="AN175" i="2"/>
  <c r="AO175" i="2"/>
  <c r="AP167" i="2"/>
  <c r="AK167" i="2"/>
  <c r="AL167" i="2"/>
  <c r="AM167" i="2"/>
  <c r="AO167" i="2"/>
  <c r="AN167" i="2"/>
  <c r="AO159" i="2"/>
  <c r="AP159" i="2"/>
  <c r="AK159" i="2"/>
  <c r="AL159" i="2"/>
  <c r="AM159" i="2"/>
  <c r="AN159" i="2"/>
  <c r="AK145" i="2"/>
  <c r="AL145" i="2"/>
  <c r="AM145" i="2"/>
  <c r="AN145" i="2"/>
  <c r="AO145" i="2"/>
  <c r="AP145" i="2"/>
  <c r="AK137" i="2"/>
  <c r="AL137" i="2"/>
  <c r="AM137" i="2"/>
  <c r="AN137" i="2"/>
  <c r="AO137" i="2"/>
  <c r="AP137" i="2"/>
  <c r="AK129" i="2"/>
  <c r="AL129" i="2"/>
  <c r="AM129" i="2"/>
  <c r="AN129" i="2"/>
  <c r="AO129" i="2"/>
  <c r="AP129" i="2"/>
  <c r="AK121" i="2"/>
  <c r="AL121" i="2"/>
  <c r="AM121" i="2"/>
  <c r="AN121" i="2"/>
  <c r="AO121" i="2"/>
  <c r="AP121" i="2"/>
  <c r="AK107" i="2"/>
  <c r="AL107" i="2"/>
  <c r="AM107" i="2"/>
  <c r="AN107" i="2"/>
  <c r="AO107" i="2"/>
  <c r="AP107" i="2"/>
  <c r="AK36" i="2"/>
  <c r="AM36" i="2"/>
  <c r="AO36" i="2"/>
  <c r="AP36" i="2"/>
  <c r="AL36" i="2"/>
  <c r="AN36" i="2"/>
  <c r="AK156" i="2"/>
  <c r="AL156" i="2"/>
  <c r="AM156" i="2"/>
  <c r="AN156" i="2"/>
  <c r="AO156" i="2"/>
  <c r="AP156" i="2"/>
  <c r="AK148" i="2"/>
  <c r="AL148" i="2"/>
  <c r="AM148" i="2"/>
  <c r="AN148" i="2"/>
  <c r="AO148" i="2"/>
  <c r="AP148" i="2"/>
  <c r="AK140" i="2"/>
  <c r="AL140" i="2"/>
  <c r="AM140" i="2"/>
  <c r="AN140" i="2"/>
  <c r="AO140" i="2"/>
  <c r="AP140" i="2"/>
  <c r="AK132" i="2"/>
  <c r="AL132" i="2"/>
  <c r="AM132" i="2"/>
  <c r="AN132" i="2"/>
  <c r="AO132" i="2"/>
  <c r="AP132" i="2"/>
  <c r="AK124" i="2"/>
  <c r="AL124" i="2"/>
  <c r="AM124" i="2"/>
  <c r="AN124" i="2"/>
  <c r="AO124" i="2"/>
  <c r="AP124" i="2"/>
  <c r="AK116" i="2"/>
  <c r="AM116" i="2"/>
  <c r="AL116" i="2"/>
  <c r="AN116" i="2"/>
  <c r="AO116" i="2"/>
  <c r="AP116" i="2"/>
  <c r="AM93" i="2"/>
  <c r="AO93" i="2"/>
  <c r="AK93" i="2"/>
  <c r="AL93" i="2"/>
  <c r="AN93" i="2"/>
  <c r="AP93" i="2"/>
  <c r="AO135" i="2"/>
  <c r="AP135" i="2"/>
  <c r="AK135" i="2"/>
  <c r="AL135" i="2"/>
  <c r="AM135" i="2"/>
  <c r="AN135" i="2"/>
  <c r="AO127" i="2"/>
  <c r="AP127" i="2"/>
  <c r="AK127" i="2"/>
  <c r="AL127" i="2"/>
  <c r="AM127" i="2"/>
  <c r="AN127" i="2"/>
  <c r="AK119" i="2"/>
  <c r="AM119" i="2"/>
  <c r="AN119" i="2"/>
  <c r="AO119" i="2"/>
  <c r="AP119" i="2"/>
  <c r="AL119" i="2"/>
  <c r="AM154" i="2"/>
  <c r="AN154" i="2"/>
  <c r="AO154" i="2"/>
  <c r="AP154" i="2"/>
  <c r="AK154" i="2"/>
  <c r="AL154" i="2"/>
  <c r="AM146" i="2"/>
  <c r="AN146" i="2"/>
  <c r="AO146" i="2"/>
  <c r="AP146" i="2"/>
  <c r="AK146" i="2"/>
  <c r="AL146" i="2"/>
  <c r="AM138" i="2"/>
  <c r="AN138" i="2"/>
  <c r="AO138" i="2"/>
  <c r="AP138" i="2"/>
  <c r="AK138" i="2"/>
  <c r="AL138" i="2"/>
  <c r="AM130" i="2"/>
  <c r="AN130" i="2"/>
  <c r="AO130" i="2"/>
  <c r="AP130" i="2"/>
  <c r="AK130" i="2"/>
  <c r="AL130" i="2"/>
  <c r="AM122" i="2"/>
  <c r="AN122" i="2"/>
  <c r="AO122" i="2"/>
  <c r="AP122" i="2"/>
  <c r="AK122" i="2"/>
  <c r="AL122" i="2"/>
  <c r="AO114" i="2"/>
  <c r="AK114" i="2"/>
  <c r="AL114" i="2"/>
  <c r="AM114" i="2"/>
  <c r="AN114" i="2"/>
  <c r="AP114" i="2"/>
  <c r="AK111" i="2"/>
  <c r="AL111" i="2"/>
  <c r="AM111" i="2"/>
  <c r="AN111" i="2"/>
  <c r="AO111" i="2"/>
  <c r="AP111" i="2"/>
  <c r="AO106" i="2"/>
  <c r="AP106" i="2"/>
  <c r="AK106" i="2"/>
  <c r="AL106" i="2"/>
  <c r="AM106" i="2"/>
  <c r="AN106" i="2"/>
  <c r="AK72" i="2"/>
  <c r="AM72" i="2"/>
  <c r="AO72" i="2"/>
  <c r="AP72" i="2"/>
  <c r="AL72" i="2"/>
  <c r="AN72" i="2"/>
  <c r="AK125" i="2"/>
  <c r="AL125" i="2"/>
  <c r="AM125" i="2"/>
  <c r="AN125" i="2"/>
  <c r="AO125" i="2"/>
  <c r="AP125" i="2"/>
  <c r="AM117" i="2"/>
  <c r="AO117" i="2"/>
  <c r="AN117" i="2"/>
  <c r="AP117" i="2"/>
  <c r="AK117" i="2"/>
  <c r="AL117" i="2"/>
  <c r="AK128" i="2"/>
  <c r="AL128" i="2"/>
  <c r="AM128" i="2"/>
  <c r="AN128" i="2"/>
  <c r="AO128" i="2"/>
  <c r="AP128" i="2"/>
  <c r="AK120" i="2"/>
  <c r="AM120" i="2"/>
  <c r="AL120" i="2"/>
  <c r="AN120" i="2"/>
  <c r="AO120" i="2"/>
  <c r="AP120" i="2"/>
  <c r="AM109" i="2"/>
  <c r="AO109" i="2"/>
  <c r="AK109" i="2"/>
  <c r="AL109" i="2"/>
  <c r="AN109" i="2"/>
  <c r="AP109" i="2"/>
  <c r="AK103" i="2"/>
  <c r="AM103" i="2"/>
  <c r="AN103" i="2"/>
  <c r="AO103" i="2"/>
  <c r="AP103" i="2"/>
  <c r="AL103" i="2"/>
  <c r="AM101" i="2"/>
  <c r="AO101" i="2"/>
  <c r="AK101" i="2"/>
  <c r="AN101" i="2"/>
  <c r="AP101" i="2"/>
  <c r="AL101" i="2"/>
  <c r="AK100" i="2"/>
  <c r="AM100" i="2"/>
  <c r="AO100" i="2"/>
  <c r="AP100" i="2"/>
  <c r="AL100" i="2"/>
  <c r="AN100" i="2"/>
  <c r="AK99" i="2"/>
  <c r="AM99" i="2"/>
  <c r="AN99" i="2"/>
  <c r="AO99" i="2"/>
  <c r="AL99" i="2"/>
  <c r="AP99" i="2"/>
  <c r="AK95" i="2"/>
  <c r="AM95" i="2"/>
  <c r="AN95" i="2"/>
  <c r="AO95" i="2"/>
  <c r="AL95" i="2"/>
  <c r="AP95" i="2"/>
  <c r="AM85" i="2"/>
  <c r="AO85" i="2"/>
  <c r="AK85" i="2"/>
  <c r="AL85" i="2"/>
  <c r="AN85" i="2"/>
  <c r="AP85" i="2"/>
  <c r="AO139" i="2"/>
  <c r="AP139" i="2"/>
  <c r="AK139" i="2"/>
  <c r="AL139" i="2"/>
  <c r="AM139" i="2"/>
  <c r="AN139" i="2"/>
  <c r="AO131" i="2"/>
  <c r="AP131" i="2"/>
  <c r="AK131" i="2"/>
  <c r="AL131" i="2"/>
  <c r="AM131" i="2"/>
  <c r="AN131" i="2"/>
  <c r="AO123" i="2"/>
  <c r="AP123" i="2"/>
  <c r="AK123" i="2"/>
  <c r="AL123" i="2"/>
  <c r="AM123" i="2"/>
  <c r="AN123" i="2"/>
  <c r="AK115" i="2"/>
  <c r="AO115" i="2"/>
  <c r="AP115" i="2"/>
  <c r="AL115" i="2"/>
  <c r="AM115" i="2"/>
  <c r="AN115" i="2"/>
  <c r="AM113" i="2"/>
  <c r="AO113" i="2"/>
  <c r="AK113" i="2"/>
  <c r="AL113" i="2"/>
  <c r="AN113" i="2"/>
  <c r="AP113" i="2"/>
  <c r="AK108" i="2"/>
  <c r="AM108" i="2"/>
  <c r="AO108" i="2"/>
  <c r="AP108" i="2"/>
  <c r="AL108" i="2"/>
  <c r="AN108" i="2"/>
  <c r="AK112" i="2"/>
  <c r="AM112" i="2"/>
  <c r="AL112" i="2"/>
  <c r="AN112" i="2"/>
  <c r="AO112" i="2"/>
  <c r="AP112" i="2"/>
  <c r="AK104" i="2"/>
  <c r="AM104" i="2"/>
  <c r="AL104" i="2"/>
  <c r="AN104" i="2"/>
  <c r="AO104" i="2"/>
  <c r="AP104" i="2"/>
  <c r="AK96" i="2"/>
  <c r="AM96" i="2"/>
  <c r="AO96" i="2"/>
  <c r="AP96" i="2"/>
  <c r="AL96" i="2"/>
  <c r="AN96" i="2"/>
  <c r="AK88" i="2"/>
  <c r="AM88" i="2"/>
  <c r="AO88" i="2"/>
  <c r="AP88" i="2"/>
  <c r="AL88" i="2"/>
  <c r="AN88" i="2"/>
  <c r="AK80" i="2"/>
  <c r="AM80" i="2"/>
  <c r="AO80" i="2"/>
  <c r="AP80" i="2"/>
  <c r="AL80" i="2"/>
  <c r="AN80" i="2"/>
  <c r="AM49" i="2"/>
  <c r="AO49" i="2"/>
  <c r="AK49" i="2"/>
  <c r="AL49" i="2"/>
  <c r="AN49" i="2"/>
  <c r="AP49" i="2"/>
  <c r="AK91" i="2"/>
  <c r="AM91" i="2"/>
  <c r="AN91" i="2"/>
  <c r="AO91" i="2"/>
  <c r="AL91" i="2"/>
  <c r="AP91" i="2"/>
  <c r="AK83" i="2"/>
  <c r="AM83" i="2"/>
  <c r="AN83" i="2"/>
  <c r="AO83" i="2"/>
  <c r="AP83" i="2"/>
  <c r="AL83" i="2"/>
  <c r="AK67" i="2"/>
  <c r="AM67" i="2"/>
  <c r="AN67" i="2"/>
  <c r="AO67" i="2"/>
  <c r="AL67" i="2"/>
  <c r="AP67" i="2"/>
  <c r="AK60" i="2"/>
  <c r="AM60" i="2"/>
  <c r="AO60" i="2"/>
  <c r="AP60" i="2"/>
  <c r="AL60" i="2"/>
  <c r="AN60" i="2"/>
  <c r="AK59" i="2"/>
  <c r="AM59" i="2"/>
  <c r="AN59" i="2"/>
  <c r="AO59" i="2"/>
  <c r="AL59" i="2"/>
  <c r="AP59" i="2"/>
  <c r="AK51" i="2"/>
  <c r="AM51" i="2"/>
  <c r="AN51" i="2"/>
  <c r="AO51" i="2"/>
  <c r="AP51" i="2"/>
  <c r="AL51" i="2"/>
  <c r="AO110" i="2"/>
  <c r="AM110" i="2"/>
  <c r="AN110" i="2"/>
  <c r="AP110" i="2"/>
  <c r="AK110" i="2"/>
  <c r="AL110" i="2"/>
  <c r="AO102" i="2"/>
  <c r="AK102" i="2"/>
  <c r="AL102" i="2"/>
  <c r="AM102" i="2"/>
  <c r="AN102" i="2"/>
  <c r="AP102" i="2"/>
  <c r="AO94" i="2"/>
  <c r="AK94" i="2"/>
  <c r="AL94" i="2"/>
  <c r="AM94" i="2"/>
  <c r="AN94" i="2"/>
  <c r="AP94" i="2"/>
  <c r="AO86" i="2"/>
  <c r="AK86" i="2"/>
  <c r="AL86" i="2"/>
  <c r="AM86" i="2"/>
  <c r="AN86" i="2"/>
  <c r="AP86" i="2"/>
  <c r="AO78" i="2"/>
  <c r="AK78" i="2"/>
  <c r="AL78" i="2"/>
  <c r="AM78" i="2"/>
  <c r="AN78" i="2"/>
  <c r="AP78" i="2"/>
  <c r="AK76" i="2"/>
  <c r="AM76" i="2"/>
  <c r="AO76" i="2"/>
  <c r="AP76" i="2"/>
  <c r="AN76" i="2"/>
  <c r="AL76" i="2"/>
  <c r="AK71" i="2"/>
  <c r="AM71" i="2"/>
  <c r="AN71" i="2"/>
  <c r="AO71" i="2"/>
  <c r="AL71" i="2"/>
  <c r="AP71" i="2"/>
  <c r="AM69" i="2"/>
  <c r="AO69" i="2"/>
  <c r="AK69" i="2"/>
  <c r="AN69" i="2"/>
  <c r="AP69" i="2"/>
  <c r="AL69" i="2"/>
  <c r="AM57" i="2"/>
  <c r="AO57" i="2"/>
  <c r="AK57" i="2"/>
  <c r="AL57" i="2"/>
  <c r="AN57" i="2"/>
  <c r="AP57" i="2"/>
  <c r="AM41" i="2"/>
  <c r="AO41" i="2"/>
  <c r="AK41" i="2"/>
  <c r="AL41" i="2"/>
  <c r="AN41" i="2"/>
  <c r="AP41" i="2"/>
  <c r="AM105" i="2"/>
  <c r="AO105" i="2"/>
  <c r="AK105" i="2"/>
  <c r="AL105" i="2"/>
  <c r="AN105" i="2"/>
  <c r="AP105" i="2"/>
  <c r="AM97" i="2"/>
  <c r="AO97" i="2"/>
  <c r="AK97" i="2"/>
  <c r="AP97" i="2"/>
  <c r="AL97" i="2"/>
  <c r="AN97" i="2"/>
  <c r="AM89" i="2"/>
  <c r="AO89" i="2"/>
  <c r="AK89" i="2"/>
  <c r="AL89" i="2"/>
  <c r="AN89" i="2"/>
  <c r="AP89" i="2"/>
  <c r="AM81" i="2"/>
  <c r="AO81" i="2"/>
  <c r="AK81" i="2"/>
  <c r="AL81" i="2"/>
  <c r="AN81" i="2"/>
  <c r="AP81" i="2"/>
  <c r="AM61" i="2"/>
  <c r="AO61" i="2"/>
  <c r="AK61" i="2"/>
  <c r="AL61" i="2"/>
  <c r="AN61" i="2"/>
  <c r="AP61" i="2"/>
  <c r="AK52" i="2"/>
  <c r="AM52" i="2"/>
  <c r="AO52" i="2"/>
  <c r="AP52" i="2"/>
  <c r="AL52" i="2"/>
  <c r="AN52" i="2"/>
  <c r="AK43" i="2"/>
  <c r="AM43" i="2"/>
  <c r="AN43" i="2"/>
  <c r="AO43" i="2"/>
  <c r="AL43" i="2"/>
  <c r="AP43" i="2"/>
  <c r="AK28" i="2"/>
  <c r="AM28" i="2"/>
  <c r="AO28" i="2"/>
  <c r="AP28" i="2"/>
  <c r="AL28" i="2"/>
  <c r="AN28" i="2"/>
  <c r="AK84" i="2"/>
  <c r="AM84" i="2"/>
  <c r="AO84" i="2"/>
  <c r="AP84" i="2"/>
  <c r="AL84" i="2"/>
  <c r="AN84" i="2"/>
  <c r="AK35" i="2"/>
  <c r="AM35" i="2"/>
  <c r="AN35" i="2"/>
  <c r="AO35" i="2"/>
  <c r="AL35" i="2"/>
  <c r="AP35" i="2"/>
  <c r="AK20" i="2"/>
  <c r="AM20" i="2"/>
  <c r="AO20" i="2"/>
  <c r="AP20" i="2"/>
  <c r="AL20" i="2"/>
  <c r="AN20" i="2"/>
  <c r="AK87" i="2"/>
  <c r="AM87" i="2"/>
  <c r="AN87" i="2"/>
  <c r="AO87" i="2"/>
  <c r="AL87" i="2"/>
  <c r="AP87" i="2"/>
  <c r="AK79" i="2"/>
  <c r="AM79" i="2"/>
  <c r="AN79" i="2"/>
  <c r="AO79" i="2"/>
  <c r="AL79" i="2"/>
  <c r="AP79" i="2"/>
  <c r="AM73" i="2"/>
  <c r="AO73" i="2"/>
  <c r="AK73" i="2"/>
  <c r="AL73" i="2"/>
  <c r="AN73" i="2"/>
  <c r="AP73" i="2"/>
  <c r="AM65" i="2"/>
  <c r="AO65" i="2"/>
  <c r="AK65" i="2"/>
  <c r="AP65" i="2"/>
  <c r="AL65" i="2"/>
  <c r="AN65" i="2"/>
  <c r="AK44" i="2"/>
  <c r="AM44" i="2"/>
  <c r="AO44" i="2"/>
  <c r="AP44" i="2"/>
  <c r="AN44" i="2"/>
  <c r="AL44" i="2"/>
  <c r="AO98" i="2"/>
  <c r="AK98" i="2"/>
  <c r="AL98" i="2"/>
  <c r="AM98" i="2"/>
  <c r="AN98" i="2"/>
  <c r="AP98" i="2"/>
  <c r="AO90" i="2"/>
  <c r="AK90" i="2"/>
  <c r="AL90" i="2"/>
  <c r="AM90" i="2"/>
  <c r="AP90" i="2"/>
  <c r="AN90" i="2"/>
  <c r="AO82" i="2"/>
  <c r="AK82" i="2"/>
  <c r="AL82" i="2"/>
  <c r="AM82" i="2"/>
  <c r="AN82" i="2"/>
  <c r="AP82" i="2"/>
  <c r="AM77" i="2"/>
  <c r="AO77" i="2"/>
  <c r="AK77" i="2"/>
  <c r="AL77" i="2"/>
  <c r="AN77" i="2"/>
  <c r="AP77" i="2"/>
  <c r="AK75" i="2"/>
  <c r="AM75" i="2"/>
  <c r="AN75" i="2"/>
  <c r="AO75" i="2"/>
  <c r="AL75" i="2"/>
  <c r="AP75" i="2"/>
  <c r="AO70" i="2"/>
  <c r="AK70" i="2"/>
  <c r="AL70" i="2"/>
  <c r="AM70" i="2"/>
  <c r="AN70" i="2"/>
  <c r="AP70" i="2"/>
  <c r="AK68" i="2"/>
  <c r="AM68" i="2"/>
  <c r="AO68" i="2"/>
  <c r="AP68" i="2"/>
  <c r="AL68" i="2"/>
  <c r="AN68" i="2"/>
  <c r="AK63" i="2"/>
  <c r="AM63" i="2"/>
  <c r="AN63" i="2"/>
  <c r="AO63" i="2"/>
  <c r="AL63" i="2"/>
  <c r="AP63" i="2"/>
  <c r="AK55" i="2"/>
  <c r="AM55" i="2"/>
  <c r="AN55" i="2"/>
  <c r="AO55" i="2"/>
  <c r="AL55" i="2"/>
  <c r="AP55" i="2"/>
  <c r="AK47" i="2"/>
  <c r="AM47" i="2"/>
  <c r="AN47" i="2"/>
  <c r="AO47" i="2"/>
  <c r="AL47" i="2"/>
  <c r="AP47" i="2"/>
  <c r="AK39" i="2"/>
  <c r="AM39" i="2"/>
  <c r="AN39" i="2"/>
  <c r="AO39" i="2"/>
  <c r="AL39" i="2"/>
  <c r="AP39" i="2"/>
  <c r="AK31" i="2"/>
  <c r="AM31" i="2"/>
  <c r="AN31" i="2"/>
  <c r="AO31" i="2"/>
  <c r="AL31" i="2"/>
  <c r="AP31" i="2"/>
  <c r="AK23" i="2"/>
  <c r="AM23" i="2"/>
  <c r="AN23" i="2"/>
  <c r="AO23" i="2"/>
  <c r="AL23" i="2"/>
  <c r="AP23" i="2"/>
  <c r="AK15" i="2"/>
  <c r="AM15" i="2"/>
  <c r="AN15" i="2"/>
  <c r="AO15" i="2"/>
  <c r="AL15" i="2"/>
  <c r="AP15" i="2"/>
  <c r="AO74" i="2"/>
  <c r="AK74" i="2"/>
  <c r="AL74" i="2"/>
  <c r="AM74" i="2"/>
  <c r="AN74" i="2"/>
  <c r="AP74" i="2"/>
  <c r="AO66" i="2"/>
  <c r="AK66" i="2"/>
  <c r="AL66" i="2"/>
  <c r="AM66" i="2"/>
  <c r="AN66" i="2"/>
  <c r="AP66" i="2"/>
  <c r="AO58" i="2"/>
  <c r="AK58" i="2"/>
  <c r="AL58" i="2"/>
  <c r="AM58" i="2"/>
  <c r="AP58" i="2"/>
  <c r="AN58" i="2"/>
  <c r="AO50" i="2"/>
  <c r="AK50" i="2"/>
  <c r="AL50" i="2"/>
  <c r="AM50" i="2"/>
  <c r="AN50" i="2"/>
  <c r="AP50" i="2"/>
  <c r="AO42" i="2"/>
  <c r="AK42" i="2"/>
  <c r="AL42" i="2"/>
  <c r="AM42" i="2"/>
  <c r="AN42" i="2"/>
  <c r="AP42" i="2"/>
  <c r="AO34" i="2"/>
  <c r="AK34" i="2"/>
  <c r="AL34" i="2"/>
  <c r="AM34" i="2"/>
  <c r="AN34" i="2"/>
  <c r="AP34" i="2"/>
  <c r="AO26" i="2"/>
  <c r="AK26" i="2"/>
  <c r="AL26" i="2"/>
  <c r="AM26" i="2"/>
  <c r="AP26" i="2"/>
  <c r="AN26" i="2"/>
  <c r="AO18" i="2"/>
  <c r="AK18" i="2"/>
  <c r="AL18" i="2"/>
  <c r="AM18" i="2"/>
  <c r="AN18" i="2"/>
  <c r="AP18" i="2"/>
  <c r="AM53" i="2"/>
  <c r="AO53" i="2"/>
  <c r="AK53" i="2"/>
  <c r="AL53" i="2"/>
  <c r="AN53" i="2"/>
  <c r="AP53" i="2"/>
  <c r="AM45" i="2"/>
  <c r="AO45" i="2"/>
  <c r="AK45" i="2"/>
  <c r="AL45" i="2"/>
  <c r="AN45" i="2"/>
  <c r="AP45" i="2"/>
  <c r="AM37" i="2"/>
  <c r="AO37" i="2"/>
  <c r="AK37" i="2"/>
  <c r="AN37" i="2"/>
  <c r="AP37" i="2"/>
  <c r="AL37" i="2"/>
  <c r="AM29" i="2"/>
  <c r="AO29" i="2"/>
  <c r="AK29" i="2"/>
  <c r="AL29" i="2"/>
  <c r="AN29" i="2"/>
  <c r="AP29" i="2"/>
  <c r="AM21" i="2"/>
  <c r="AO21" i="2"/>
  <c r="AK21" i="2"/>
  <c r="AL21" i="2"/>
  <c r="AN21" i="2"/>
  <c r="AP21" i="2"/>
  <c r="AM13" i="2"/>
  <c r="AO13" i="2"/>
  <c r="AK13" i="2"/>
  <c r="AL13" i="2"/>
  <c r="AN13" i="2"/>
  <c r="AP13" i="2"/>
  <c r="AK64" i="2"/>
  <c r="AM64" i="2"/>
  <c r="AO64" i="2"/>
  <c r="AP64" i="2"/>
  <c r="AL64" i="2"/>
  <c r="AN64" i="2"/>
  <c r="AK56" i="2"/>
  <c r="AM56" i="2"/>
  <c r="AO56" i="2"/>
  <c r="AP56" i="2"/>
  <c r="AL56" i="2"/>
  <c r="AN56" i="2"/>
  <c r="AK48" i="2"/>
  <c r="AM48" i="2"/>
  <c r="AO48" i="2"/>
  <c r="AP48" i="2"/>
  <c r="AL48" i="2"/>
  <c r="AN48" i="2"/>
  <c r="AK40" i="2"/>
  <c r="AM40" i="2"/>
  <c r="AO40" i="2"/>
  <c r="AP40" i="2"/>
  <c r="AL40" i="2"/>
  <c r="AN40" i="2"/>
  <c r="AK32" i="2"/>
  <c r="AM32" i="2"/>
  <c r="AO32" i="2"/>
  <c r="AP32" i="2"/>
  <c r="AL32" i="2"/>
  <c r="AN32" i="2"/>
  <c r="AK24" i="2"/>
  <c r="AM24" i="2"/>
  <c r="AO24" i="2"/>
  <c r="AP24" i="2"/>
  <c r="AL24" i="2"/>
  <c r="AN24" i="2"/>
  <c r="AK16" i="2"/>
  <c r="AM16" i="2"/>
  <c r="AO16" i="2"/>
  <c r="AP16" i="2"/>
  <c r="AL16" i="2"/>
  <c r="AN16" i="2"/>
  <c r="AK27" i="2"/>
  <c r="AM27" i="2"/>
  <c r="AN27" i="2"/>
  <c r="AO27" i="2"/>
  <c r="AL27" i="2"/>
  <c r="AP27" i="2"/>
  <c r="AK19" i="2"/>
  <c r="AM19" i="2"/>
  <c r="AN19" i="2"/>
  <c r="AO19" i="2"/>
  <c r="AP19" i="2"/>
  <c r="AL19" i="2"/>
  <c r="AO62" i="2"/>
  <c r="AK62" i="2"/>
  <c r="AL62" i="2"/>
  <c r="AM62" i="2"/>
  <c r="AN62" i="2"/>
  <c r="AP62" i="2"/>
  <c r="AO54" i="2"/>
  <c r="AK54" i="2"/>
  <c r="AL54" i="2"/>
  <c r="AM54" i="2"/>
  <c r="AN54" i="2"/>
  <c r="AP54" i="2"/>
  <c r="AO46" i="2"/>
  <c r="AK46" i="2"/>
  <c r="AL46" i="2"/>
  <c r="AM46" i="2"/>
  <c r="AN46" i="2"/>
  <c r="AP46" i="2"/>
  <c r="AO38" i="2"/>
  <c r="AK38" i="2"/>
  <c r="AL38" i="2"/>
  <c r="AM38" i="2"/>
  <c r="AN38" i="2"/>
  <c r="AP38" i="2"/>
  <c r="AO30" i="2"/>
  <c r="AK30" i="2"/>
  <c r="AL30" i="2"/>
  <c r="AM30" i="2"/>
  <c r="AN30" i="2"/>
  <c r="AP30" i="2"/>
  <c r="AO22" i="2"/>
  <c r="AK22" i="2"/>
  <c r="AL22" i="2"/>
  <c r="AM22" i="2"/>
  <c r="AN22" i="2"/>
  <c r="AP22" i="2"/>
  <c r="AO14" i="2"/>
  <c r="AK14" i="2"/>
  <c r="AL14" i="2"/>
  <c r="AM14" i="2"/>
  <c r="AN14" i="2"/>
  <c r="AP14" i="2"/>
  <c r="AM33" i="2"/>
  <c r="AO33" i="2"/>
  <c r="AK33" i="2"/>
  <c r="AP33" i="2"/>
  <c r="AL33" i="2"/>
  <c r="AN33" i="2"/>
  <c r="AM25" i="2"/>
  <c r="AO25" i="2"/>
  <c r="AK25" i="2"/>
  <c r="AL25" i="2"/>
  <c r="AN25" i="2"/>
  <c r="AP25" i="2"/>
  <c r="AM17" i="2"/>
  <c r="AO17" i="2"/>
  <c r="AK17" i="2"/>
  <c r="AL17" i="2"/>
  <c r="AN17" i="2"/>
  <c r="AP17" i="2"/>
  <c r="AP7" i="2"/>
  <c r="AO7" i="2"/>
  <c r="AN7" i="2"/>
  <c r="AM7" i="2"/>
  <c r="AL7" i="2"/>
  <c r="AK7" i="2"/>
  <c r="AJ7" i="2"/>
  <c r="K9" i="3" s="1"/>
  <c r="AE270" i="2"/>
  <c r="AE501" i="2"/>
  <c r="AF501" i="2"/>
  <c r="AE495" i="2"/>
  <c r="AF495" i="2"/>
  <c r="AE488" i="2"/>
  <c r="AF488" i="2"/>
  <c r="AE482" i="2"/>
  <c r="AF482" i="2"/>
  <c r="AE477" i="2"/>
  <c r="AF477" i="2"/>
  <c r="AE470" i="2"/>
  <c r="AF470" i="2"/>
  <c r="AE464" i="2"/>
  <c r="AF464" i="2"/>
  <c r="AE451" i="2"/>
  <c r="AF451" i="2"/>
  <c r="AE497" i="2"/>
  <c r="AF497" i="2"/>
  <c r="AE491" i="2"/>
  <c r="AF491" i="2"/>
  <c r="AE483" i="2"/>
  <c r="AF483" i="2"/>
  <c r="AE474" i="2"/>
  <c r="AF474" i="2"/>
  <c r="AE467" i="2"/>
  <c r="AF467" i="2"/>
  <c r="AE454" i="2"/>
  <c r="AF454" i="2"/>
  <c r="AE499" i="2"/>
  <c r="AF499" i="2"/>
  <c r="AE490" i="2"/>
  <c r="AF490" i="2"/>
  <c r="AE476" i="2"/>
  <c r="AF476" i="2"/>
  <c r="AE452" i="2"/>
  <c r="AF452" i="2"/>
  <c r="AE502" i="2"/>
  <c r="AF502" i="2"/>
  <c r="AE494" i="2"/>
  <c r="AF494" i="2"/>
  <c r="AE487" i="2"/>
  <c r="AF487" i="2"/>
  <c r="AE481" i="2"/>
  <c r="AF481" i="2"/>
  <c r="AE475" i="2"/>
  <c r="AF475" i="2"/>
  <c r="AE471" i="2"/>
  <c r="AF471" i="2"/>
  <c r="AE462" i="2"/>
  <c r="AF462" i="2"/>
  <c r="AE449" i="2"/>
  <c r="AF449" i="2"/>
  <c r="AE10" i="2"/>
  <c r="AF10" i="2"/>
  <c r="AE498" i="2"/>
  <c r="AF498" i="2"/>
  <c r="AE492" i="2"/>
  <c r="AF492" i="2"/>
  <c r="AE485" i="2"/>
  <c r="AF485" i="2"/>
  <c r="AE478" i="2"/>
  <c r="AF478" i="2"/>
  <c r="AE469" i="2"/>
  <c r="AF469" i="2"/>
  <c r="AE453" i="2"/>
  <c r="AF453" i="2"/>
  <c r="AE500" i="2"/>
  <c r="AF500" i="2"/>
  <c r="AE493" i="2"/>
  <c r="AF493" i="2"/>
  <c r="AE486" i="2"/>
  <c r="AF486" i="2"/>
  <c r="AE480" i="2"/>
  <c r="AF480" i="2"/>
  <c r="AE473" i="2"/>
  <c r="AF473" i="2"/>
  <c r="AE468" i="2"/>
  <c r="AF468" i="2"/>
  <c r="AE465" i="2"/>
  <c r="AF465" i="2"/>
  <c r="AE461" i="2"/>
  <c r="AF461" i="2"/>
  <c r="AE459" i="2"/>
  <c r="AF459" i="2"/>
  <c r="AE457" i="2"/>
  <c r="AF457" i="2"/>
  <c r="AE455" i="2"/>
  <c r="AF455" i="2"/>
  <c r="AE448" i="2"/>
  <c r="AF448" i="2"/>
  <c r="AE446" i="2"/>
  <c r="AF446" i="2"/>
  <c r="AE444" i="2"/>
  <c r="AF444" i="2"/>
  <c r="AE442" i="2"/>
  <c r="AF442" i="2"/>
  <c r="AE440" i="2"/>
  <c r="AF440" i="2"/>
  <c r="AE438" i="2"/>
  <c r="AF438" i="2"/>
  <c r="AE437" i="2"/>
  <c r="AF437" i="2"/>
  <c r="AE435" i="2"/>
  <c r="AF435" i="2"/>
  <c r="AE433" i="2"/>
  <c r="AF433" i="2"/>
  <c r="AE431" i="2"/>
  <c r="AF431" i="2"/>
  <c r="AE429" i="2"/>
  <c r="AF429" i="2"/>
  <c r="AE427" i="2"/>
  <c r="AF427" i="2"/>
  <c r="AE425" i="2"/>
  <c r="AF425" i="2"/>
  <c r="AE423" i="2"/>
  <c r="AF423" i="2"/>
  <c r="AE421" i="2"/>
  <c r="AF421" i="2"/>
  <c r="AE419" i="2"/>
  <c r="AF419" i="2"/>
  <c r="AE417" i="2"/>
  <c r="AF417" i="2"/>
  <c r="AE415" i="2"/>
  <c r="AF415" i="2"/>
  <c r="AE413" i="2"/>
  <c r="AF413" i="2"/>
  <c r="AE411" i="2"/>
  <c r="AF411" i="2"/>
  <c r="AE410" i="2"/>
  <c r="AF410" i="2"/>
  <c r="AE408" i="2"/>
  <c r="AF408" i="2"/>
  <c r="AE406" i="2"/>
  <c r="AF406" i="2"/>
  <c r="AE404" i="2"/>
  <c r="AF404" i="2"/>
  <c r="AE402" i="2"/>
  <c r="AF402" i="2"/>
  <c r="AE400" i="2"/>
  <c r="AF400" i="2"/>
  <c r="AE398" i="2"/>
  <c r="AF398" i="2"/>
  <c r="AE396" i="2"/>
  <c r="AF396" i="2"/>
  <c r="AE394" i="2"/>
  <c r="AF394" i="2"/>
  <c r="AE393" i="2"/>
  <c r="AF393" i="2"/>
  <c r="AE391" i="2"/>
  <c r="AF391" i="2"/>
  <c r="AE388" i="2"/>
  <c r="AF388" i="2"/>
  <c r="AE386" i="2"/>
  <c r="AF386" i="2"/>
  <c r="AE384" i="2"/>
  <c r="AF384" i="2"/>
  <c r="AE382" i="2"/>
  <c r="AF382" i="2"/>
  <c r="AE380" i="2"/>
  <c r="AF380" i="2"/>
  <c r="AE378" i="2"/>
  <c r="AF378" i="2"/>
  <c r="AE376" i="2"/>
  <c r="AF376" i="2"/>
  <c r="AE374" i="2"/>
  <c r="AF374" i="2"/>
  <c r="AE372" i="2"/>
  <c r="AF372" i="2"/>
  <c r="AE371" i="2"/>
  <c r="AF371" i="2"/>
  <c r="AE369" i="2"/>
  <c r="AF369" i="2"/>
  <c r="AE367" i="2"/>
  <c r="AF367" i="2"/>
  <c r="AE365" i="2"/>
  <c r="AF365" i="2"/>
  <c r="AE363" i="2"/>
  <c r="AF363" i="2"/>
  <c r="AE361" i="2"/>
  <c r="AF361" i="2"/>
  <c r="AE360" i="2"/>
  <c r="AF360" i="2"/>
  <c r="AE358" i="2"/>
  <c r="AF358" i="2"/>
  <c r="AE357" i="2"/>
  <c r="AF357" i="2"/>
  <c r="AE356" i="2"/>
  <c r="AF356" i="2"/>
  <c r="AE355" i="2"/>
  <c r="AF355" i="2"/>
  <c r="AE354" i="2"/>
  <c r="AF354" i="2"/>
  <c r="AE352" i="2"/>
  <c r="AF352" i="2"/>
  <c r="AE351" i="2"/>
  <c r="AF351" i="2"/>
  <c r="AE350" i="2"/>
  <c r="AF350" i="2"/>
  <c r="AE349" i="2"/>
  <c r="AF349" i="2"/>
  <c r="AF345" i="2"/>
  <c r="AE345" i="2"/>
  <c r="AE503" i="2"/>
  <c r="AF503" i="2"/>
  <c r="AE496" i="2"/>
  <c r="AF496" i="2"/>
  <c r="AE489" i="2"/>
  <c r="AF489" i="2"/>
  <c r="AE484" i="2"/>
  <c r="AF484" i="2"/>
  <c r="AE479" i="2"/>
  <c r="AF479" i="2"/>
  <c r="AE472" i="2"/>
  <c r="AF472" i="2"/>
  <c r="AE466" i="2"/>
  <c r="AF466" i="2"/>
  <c r="AE463" i="2"/>
  <c r="AF463" i="2"/>
  <c r="AE460" i="2"/>
  <c r="AF460" i="2"/>
  <c r="AE458" i="2"/>
  <c r="AF458" i="2"/>
  <c r="AE456" i="2"/>
  <c r="AF456" i="2"/>
  <c r="AE450" i="2"/>
  <c r="AF450" i="2"/>
  <c r="AE447" i="2"/>
  <c r="AF447" i="2"/>
  <c r="AE445" i="2"/>
  <c r="AF445" i="2"/>
  <c r="AE443" i="2"/>
  <c r="AF443" i="2"/>
  <c r="AE441" i="2"/>
  <c r="AF441" i="2"/>
  <c r="AE439" i="2"/>
  <c r="AF439" i="2"/>
  <c r="AE436" i="2"/>
  <c r="AF436" i="2"/>
  <c r="AE434" i="2"/>
  <c r="AF434" i="2"/>
  <c r="AE432" i="2"/>
  <c r="AF432" i="2"/>
  <c r="AE430" i="2"/>
  <c r="AF430" i="2"/>
  <c r="AE428" i="2"/>
  <c r="AF428" i="2"/>
  <c r="AE426" i="2"/>
  <c r="AF426" i="2"/>
  <c r="AE424" i="2"/>
  <c r="AF424" i="2"/>
  <c r="AE422" i="2"/>
  <c r="AF422" i="2"/>
  <c r="AE420" i="2"/>
  <c r="AF420" i="2"/>
  <c r="AE418" i="2"/>
  <c r="AF418" i="2"/>
  <c r="AE416" i="2"/>
  <c r="AF416" i="2"/>
  <c r="AE414" i="2"/>
  <c r="AF414" i="2"/>
  <c r="AE412" i="2"/>
  <c r="AF412" i="2"/>
  <c r="AE409" i="2"/>
  <c r="AF409" i="2"/>
  <c r="AE407" i="2"/>
  <c r="AF407" i="2"/>
  <c r="AE405" i="2"/>
  <c r="AF405" i="2"/>
  <c r="AE403" i="2"/>
  <c r="AF403" i="2"/>
  <c r="AE401" i="2"/>
  <c r="AF401" i="2"/>
  <c r="AE399" i="2"/>
  <c r="AF399" i="2"/>
  <c r="AE397" i="2"/>
  <c r="AF397" i="2"/>
  <c r="AE395" i="2"/>
  <c r="AF395" i="2"/>
  <c r="AE392" i="2"/>
  <c r="AF392" i="2"/>
  <c r="AE390" i="2"/>
  <c r="AF390" i="2"/>
  <c r="AE389" i="2"/>
  <c r="AF389" i="2"/>
  <c r="AE387" i="2"/>
  <c r="AF387" i="2"/>
  <c r="AE385" i="2"/>
  <c r="AF385" i="2"/>
  <c r="AE383" i="2"/>
  <c r="AF383" i="2"/>
  <c r="AE381" i="2"/>
  <c r="AF381" i="2"/>
  <c r="AE379" i="2"/>
  <c r="AF379" i="2"/>
  <c r="AE377" i="2"/>
  <c r="AF377" i="2"/>
  <c r="AE375" i="2"/>
  <c r="AF375" i="2"/>
  <c r="AE373" i="2"/>
  <c r="AF373" i="2"/>
  <c r="AE370" i="2"/>
  <c r="AF370" i="2"/>
  <c r="AE368" i="2"/>
  <c r="AF368" i="2"/>
  <c r="AE366" i="2"/>
  <c r="AF366" i="2"/>
  <c r="AE364" i="2"/>
  <c r="AF364" i="2"/>
  <c r="AE362" i="2"/>
  <c r="AF362" i="2"/>
  <c r="AE359" i="2"/>
  <c r="AF359" i="2"/>
  <c r="AE353" i="2"/>
  <c r="AF353" i="2"/>
  <c r="AF320" i="2"/>
  <c r="AE9" i="2"/>
  <c r="AF9" i="2"/>
  <c r="AF315" i="2"/>
  <c r="AE262" i="2"/>
  <c r="AE8" i="2"/>
  <c r="AF8" i="2"/>
  <c r="AE310" i="2"/>
  <c r="AE254" i="2"/>
  <c r="AE348" i="2"/>
  <c r="AF348" i="2"/>
  <c r="AF346" i="2"/>
  <c r="AE346" i="2"/>
  <c r="AE344" i="2"/>
  <c r="AF344" i="2"/>
  <c r="AE343" i="2"/>
  <c r="AF343" i="2"/>
  <c r="AF341" i="2"/>
  <c r="AE341" i="2"/>
  <c r="AE339" i="2"/>
  <c r="AF339" i="2"/>
  <c r="AF334" i="2"/>
  <c r="AE334" i="2"/>
  <c r="AF333" i="2"/>
  <c r="AE333" i="2"/>
  <c r="AF329" i="2"/>
  <c r="AE329" i="2"/>
  <c r="AE328" i="2"/>
  <c r="AF328" i="2"/>
  <c r="AE327" i="2"/>
  <c r="AF327" i="2"/>
  <c r="AF325" i="2"/>
  <c r="AE325" i="2"/>
  <c r="AE324" i="2"/>
  <c r="AF324" i="2"/>
  <c r="AE323" i="2"/>
  <c r="AF323" i="2"/>
  <c r="AF322" i="2"/>
  <c r="AE322" i="2"/>
  <c r="AF321" i="2"/>
  <c r="AE321" i="2"/>
  <c r="AE319" i="2"/>
  <c r="AF319" i="2"/>
  <c r="AF318" i="2"/>
  <c r="AE318" i="2"/>
  <c r="AF317" i="2"/>
  <c r="AE317" i="2"/>
  <c r="AE316" i="2"/>
  <c r="AF316" i="2"/>
  <c r="AF314" i="2"/>
  <c r="AE314" i="2"/>
  <c r="AF313" i="2"/>
  <c r="AE313" i="2"/>
  <c r="AE312" i="2"/>
  <c r="AF312" i="2"/>
  <c r="AE311" i="2"/>
  <c r="AF311" i="2"/>
  <c r="AE308" i="2"/>
  <c r="AF308" i="2"/>
  <c r="AE307" i="2"/>
  <c r="AF307" i="2"/>
  <c r="AF306" i="2"/>
  <c r="AE306" i="2"/>
  <c r="AF305" i="2"/>
  <c r="AE305" i="2"/>
  <c r="AE303" i="2"/>
  <c r="AF303" i="2"/>
  <c r="AF302" i="2"/>
  <c r="AE302" i="2"/>
  <c r="AF301" i="2"/>
  <c r="AE301" i="2"/>
  <c r="AE300" i="2"/>
  <c r="AF300" i="2"/>
  <c r="AF298" i="2"/>
  <c r="AE298" i="2"/>
  <c r="AF297" i="2"/>
  <c r="AE297" i="2"/>
  <c r="AE296" i="2"/>
  <c r="AF296" i="2"/>
  <c r="AE295" i="2"/>
  <c r="AF295" i="2"/>
  <c r="AF293" i="2"/>
  <c r="AE293" i="2"/>
  <c r="AE292" i="2"/>
  <c r="AF292" i="2"/>
  <c r="AE291" i="2"/>
  <c r="AF291" i="2"/>
  <c r="AF290" i="2"/>
  <c r="AE290" i="2"/>
  <c r="AF289" i="2"/>
  <c r="AE289" i="2"/>
  <c r="AE288" i="2"/>
  <c r="AF288" i="2"/>
  <c r="AE287" i="2"/>
  <c r="AF287" i="2"/>
  <c r="AF285" i="2"/>
  <c r="AE285" i="2"/>
  <c r="AE284" i="2"/>
  <c r="AF284" i="2"/>
  <c r="AE283" i="2"/>
  <c r="AF283" i="2"/>
  <c r="AF282" i="2"/>
  <c r="AE282" i="2"/>
  <c r="AF281" i="2"/>
  <c r="AE281" i="2"/>
  <c r="AE280" i="2"/>
  <c r="AF280" i="2"/>
  <c r="AE279" i="2"/>
  <c r="AF279" i="2"/>
  <c r="AF277" i="2"/>
  <c r="AE277" i="2"/>
  <c r="AE276" i="2"/>
  <c r="AF276" i="2"/>
  <c r="AE275" i="2"/>
  <c r="AF275" i="2"/>
  <c r="AF274" i="2"/>
  <c r="AE274" i="2"/>
  <c r="AF273" i="2"/>
  <c r="AE273" i="2"/>
  <c r="AE272" i="2"/>
  <c r="AF272" i="2"/>
  <c r="AE271" i="2"/>
  <c r="AF271" i="2"/>
  <c r="AF269" i="2"/>
  <c r="AE269" i="2"/>
  <c r="AE268" i="2"/>
  <c r="AF268" i="2"/>
  <c r="AE267" i="2"/>
  <c r="AF267" i="2"/>
  <c r="AF266" i="2"/>
  <c r="AE266" i="2"/>
  <c r="AF265" i="2"/>
  <c r="AE265" i="2"/>
  <c r="AE264" i="2"/>
  <c r="AF264" i="2"/>
  <c r="AE263" i="2"/>
  <c r="AF263" i="2"/>
  <c r="AF261" i="2"/>
  <c r="AE261" i="2"/>
  <c r="AE260" i="2"/>
  <c r="AF260" i="2"/>
  <c r="AE259" i="2"/>
  <c r="AF259" i="2"/>
  <c r="AF258" i="2"/>
  <c r="AE258" i="2"/>
  <c r="AF257" i="2"/>
  <c r="AE257" i="2"/>
  <c r="AE256" i="2"/>
  <c r="AF256" i="2"/>
  <c r="AE255" i="2"/>
  <c r="AF255" i="2"/>
  <c r="AF253" i="2"/>
  <c r="AE253" i="2"/>
  <c r="AE252" i="2"/>
  <c r="AF252" i="2"/>
  <c r="AE251" i="2"/>
  <c r="AF251" i="2"/>
  <c r="AE250" i="2"/>
  <c r="AF250" i="2"/>
  <c r="AF249" i="2"/>
  <c r="AE249" i="2"/>
  <c r="AE248" i="2"/>
  <c r="AF248" i="2"/>
  <c r="AE247" i="2"/>
  <c r="AF247" i="2"/>
  <c r="AE246" i="2"/>
  <c r="AF246" i="2"/>
  <c r="AF245" i="2"/>
  <c r="AE245" i="2"/>
  <c r="AE243" i="2"/>
  <c r="AF243" i="2"/>
  <c r="AE242" i="2"/>
  <c r="AF242" i="2"/>
  <c r="AF241" i="2"/>
  <c r="AE241" i="2"/>
  <c r="AE240" i="2"/>
  <c r="AF240" i="2"/>
  <c r="AE239" i="2"/>
  <c r="AF239" i="2"/>
  <c r="AE238" i="2"/>
  <c r="AF238" i="2"/>
  <c r="AF237" i="2"/>
  <c r="AE237" i="2"/>
  <c r="AE236" i="2"/>
  <c r="AF236" i="2"/>
  <c r="AE235" i="2"/>
  <c r="AF235" i="2"/>
  <c r="AE234" i="2"/>
  <c r="AF234" i="2"/>
  <c r="AE232" i="2"/>
  <c r="AF232" i="2"/>
  <c r="AE231" i="2"/>
  <c r="AF231" i="2"/>
  <c r="AE230" i="2"/>
  <c r="AF230" i="2"/>
  <c r="AF229" i="2"/>
  <c r="AE229" i="2"/>
  <c r="AE228" i="2"/>
  <c r="AF228" i="2"/>
  <c r="AE227" i="2"/>
  <c r="AF227" i="2"/>
  <c r="AE226" i="2"/>
  <c r="AF226" i="2"/>
  <c r="AF225" i="2"/>
  <c r="AE225" i="2"/>
  <c r="AE224" i="2"/>
  <c r="AF224" i="2"/>
  <c r="AE223" i="2"/>
  <c r="AF223" i="2"/>
  <c r="AE222" i="2"/>
  <c r="AF222" i="2"/>
  <c r="AF221" i="2"/>
  <c r="AE221" i="2"/>
  <c r="AE220" i="2"/>
  <c r="AF220" i="2"/>
  <c r="AE219" i="2"/>
  <c r="AF219" i="2"/>
  <c r="AE218" i="2"/>
  <c r="AF218" i="2"/>
  <c r="AE216" i="2"/>
  <c r="AF216" i="2"/>
  <c r="AE215" i="2"/>
  <c r="AF215" i="2"/>
  <c r="AE214" i="2"/>
  <c r="AF214" i="2"/>
  <c r="AF213" i="2"/>
  <c r="AE213" i="2"/>
  <c r="AE212" i="2"/>
  <c r="AF212" i="2"/>
  <c r="AE211" i="2"/>
  <c r="AF211" i="2"/>
  <c r="AE210" i="2"/>
  <c r="AF210" i="2"/>
  <c r="AF209" i="2"/>
  <c r="AE209" i="2"/>
  <c r="AE208" i="2"/>
  <c r="AF208" i="2"/>
  <c r="AE207" i="2"/>
  <c r="AF207" i="2"/>
  <c r="AE206" i="2"/>
  <c r="AF206" i="2"/>
  <c r="AF205" i="2"/>
  <c r="AE205" i="2"/>
  <c r="AE204" i="2"/>
  <c r="AF204" i="2"/>
  <c r="AE203" i="2"/>
  <c r="AF203" i="2"/>
  <c r="AE202" i="2"/>
  <c r="AF202" i="2"/>
  <c r="AE200" i="2"/>
  <c r="AF200" i="2"/>
  <c r="AE199" i="2"/>
  <c r="AF199" i="2"/>
  <c r="AE198" i="2"/>
  <c r="AF198" i="2"/>
  <c r="AF197" i="2"/>
  <c r="AE197" i="2"/>
  <c r="AE196" i="2"/>
  <c r="AF196" i="2"/>
  <c r="AE195" i="2"/>
  <c r="AF195" i="2"/>
  <c r="AE194" i="2"/>
  <c r="AF194" i="2"/>
  <c r="AF193" i="2"/>
  <c r="AE193" i="2"/>
  <c r="AE192" i="2"/>
  <c r="AF192" i="2"/>
  <c r="AE191" i="2"/>
  <c r="AF191" i="2"/>
  <c r="AE190" i="2"/>
  <c r="AF190" i="2"/>
  <c r="AF189" i="2"/>
  <c r="AE189" i="2"/>
  <c r="AE188" i="2"/>
  <c r="AF188" i="2"/>
  <c r="AE187" i="2"/>
  <c r="AF187" i="2"/>
  <c r="AE186" i="2"/>
  <c r="AF186" i="2"/>
  <c r="AE184" i="2"/>
  <c r="AF184" i="2"/>
  <c r="AE183" i="2"/>
  <c r="AF183" i="2"/>
  <c r="AE182" i="2"/>
  <c r="AF182" i="2"/>
  <c r="AF181" i="2"/>
  <c r="AE181" i="2"/>
  <c r="AE180" i="2"/>
  <c r="AF180" i="2"/>
  <c r="AE179" i="2"/>
  <c r="AF179" i="2"/>
  <c r="AE178" i="2"/>
  <c r="AF178" i="2"/>
  <c r="AF177" i="2"/>
  <c r="AE177" i="2"/>
  <c r="AE176" i="2"/>
  <c r="AF176" i="2"/>
  <c r="AE175" i="2"/>
  <c r="AF175" i="2"/>
  <c r="AE174" i="2"/>
  <c r="AF174" i="2"/>
  <c r="AF173" i="2"/>
  <c r="AE173" i="2"/>
  <c r="AE172" i="2"/>
  <c r="AF172" i="2"/>
  <c r="AE171" i="2"/>
  <c r="AF171" i="2"/>
  <c r="AE170" i="2"/>
  <c r="AF170" i="2"/>
  <c r="AE169" i="2"/>
  <c r="AF169" i="2"/>
  <c r="AE168" i="2"/>
  <c r="AF168" i="2"/>
  <c r="AE167" i="2"/>
  <c r="AF167" i="2"/>
  <c r="AE166" i="2"/>
  <c r="AF166" i="2"/>
  <c r="AE165" i="2"/>
  <c r="AF165" i="2"/>
  <c r="AE164" i="2"/>
  <c r="AF164" i="2"/>
  <c r="AE163" i="2"/>
  <c r="AF163" i="2"/>
  <c r="AE162" i="2"/>
  <c r="AF162" i="2"/>
  <c r="AE161" i="2"/>
  <c r="AF161" i="2"/>
  <c r="AE160" i="2"/>
  <c r="AF160" i="2"/>
  <c r="AE159" i="2"/>
  <c r="AF159" i="2"/>
  <c r="AE158" i="2"/>
  <c r="AF158" i="2"/>
  <c r="AE157" i="2"/>
  <c r="AF157" i="2"/>
  <c r="AE156" i="2"/>
  <c r="AF156" i="2"/>
  <c r="AE155" i="2"/>
  <c r="AF155" i="2"/>
  <c r="AE154" i="2"/>
  <c r="AF154" i="2"/>
  <c r="AE153" i="2"/>
  <c r="AF153" i="2"/>
  <c r="AE152" i="2"/>
  <c r="AF152" i="2"/>
  <c r="AE151" i="2"/>
  <c r="AF151" i="2"/>
  <c r="AE150" i="2"/>
  <c r="AF150" i="2"/>
  <c r="AE149" i="2"/>
  <c r="AF149" i="2"/>
  <c r="AE148" i="2"/>
  <c r="AF148" i="2"/>
  <c r="AE147" i="2"/>
  <c r="AF147" i="2"/>
  <c r="AE146" i="2"/>
  <c r="AF146" i="2"/>
  <c r="AE145" i="2"/>
  <c r="AF145" i="2"/>
  <c r="AE144" i="2"/>
  <c r="AF144" i="2"/>
  <c r="AE143" i="2"/>
  <c r="AF143" i="2"/>
  <c r="AE142" i="2"/>
  <c r="AF142" i="2"/>
  <c r="AE141" i="2"/>
  <c r="AF141" i="2"/>
  <c r="AE140" i="2"/>
  <c r="AF140" i="2"/>
  <c r="AE139" i="2"/>
  <c r="AF139" i="2"/>
  <c r="AE138" i="2"/>
  <c r="AF138" i="2"/>
  <c r="AE137" i="2"/>
  <c r="AF137" i="2"/>
  <c r="AE136" i="2"/>
  <c r="AF136" i="2"/>
  <c r="AE135" i="2"/>
  <c r="AF135" i="2"/>
  <c r="AE134" i="2"/>
  <c r="AF134" i="2"/>
  <c r="AE133" i="2"/>
  <c r="AF133" i="2"/>
  <c r="AE132" i="2"/>
  <c r="AF132" i="2"/>
  <c r="AE131" i="2"/>
  <c r="AF131" i="2"/>
  <c r="AE130" i="2"/>
  <c r="AF130" i="2"/>
  <c r="AE129" i="2"/>
  <c r="AF129" i="2"/>
  <c r="AE128" i="2"/>
  <c r="AF128" i="2"/>
  <c r="AE127" i="2"/>
  <c r="AF127" i="2"/>
  <c r="AE126" i="2"/>
  <c r="AF126" i="2"/>
  <c r="AE125" i="2"/>
  <c r="AF125" i="2"/>
  <c r="AE124" i="2"/>
  <c r="AF124" i="2"/>
  <c r="AE123" i="2"/>
  <c r="AF123" i="2"/>
  <c r="AE122" i="2"/>
  <c r="AF122" i="2"/>
  <c r="AE121" i="2"/>
  <c r="AF121" i="2"/>
  <c r="AE120" i="2"/>
  <c r="AF120" i="2"/>
  <c r="AE119" i="2"/>
  <c r="AF119" i="2"/>
  <c r="AE118" i="2"/>
  <c r="AF118" i="2"/>
  <c r="AE117" i="2"/>
  <c r="AF117" i="2"/>
  <c r="AE116" i="2"/>
  <c r="AF116" i="2"/>
  <c r="AE115" i="2"/>
  <c r="AF115" i="2"/>
  <c r="AE114" i="2"/>
  <c r="AF114" i="2"/>
  <c r="AE113" i="2"/>
  <c r="AF113" i="2"/>
  <c r="AE112" i="2"/>
  <c r="AF112" i="2"/>
  <c r="AE111" i="2"/>
  <c r="AF111" i="2"/>
  <c r="AE110" i="2"/>
  <c r="AF110" i="2"/>
  <c r="AE109" i="2"/>
  <c r="AF109" i="2"/>
  <c r="AE108" i="2"/>
  <c r="AF108" i="2"/>
  <c r="AE107" i="2"/>
  <c r="AF107" i="2"/>
  <c r="AE106" i="2"/>
  <c r="AF106" i="2"/>
  <c r="AE105" i="2"/>
  <c r="AF105" i="2"/>
  <c r="AE104" i="2"/>
  <c r="AF104" i="2"/>
  <c r="AE103" i="2"/>
  <c r="AF103" i="2"/>
  <c r="AE102" i="2"/>
  <c r="AF102" i="2"/>
  <c r="AE101" i="2"/>
  <c r="AF101" i="2"/>
  <c r="AE100" i="2"/>
  <c r="AF100" i="2"/>
  <c r="AE99" i="2"/>
  <c r="AF99" i="2"/>
  <c r="AE98" i="2"/>
  <c r="AF98" i="2"/>
  <c r="AE97" i="2"/>
  <c r="AF97" i="2"/>
  <c r="AE96" i="2"/>
  <c r="AF96" i="2"/>
  <c r="AE95" i="2"/>
  <c r="AF95" i="2"/>
  <c r="AE94" i="2"/>
  <c r="AF94" i="2"/>
  <c r="AE93" i="2"/>
  <c r="AF93" i="2"/>
  <c r="AE92" i="2"/>
  <c r="AF92" i="2"/>
  <c r="AE91" i="2"/>
  <c r="AF91" i="2"/>
  <c r="AE90" i="2"/>
  <c r="AF90" i="2"/>
  <c r="AE89" i="2"/>
  <c r="AF89" i="2"/>
  <c r="AE88" i="2"/>
  <c r="AF88" i="2"/>
  <c r="AE87" i="2"/>
  <c r="AF87" i="2"/>
  <c r="AF347" i="2"/>
  <c r="AF304" i="2"/>
  <c r="AF244" i="2"/>
  <c r="AE340" i="2"/>
  <c r="AF340" i="2"/>
  <c r="AF338" i="2"/>
  <c r="AE338" i="2"/>
  <c r="AF337" i="2"/>
  <c r="AE337" i="2"/>
  <c r="AE335" i="2"/>
  <c r="AF335" i="2"/>
  <c r="AE332" i="2"/>
  <c r="AF332" i="2"/>
  <c r="AF330" i="2"/>
  <c r="AE330" i="2"/>
  <c r="AF309" i="2"/>
  <c r="AE309" i="2"/>
  <c r="AE342" i="2"/>
  <c r="AF299" i="2"/>
  <c r="AE233" i="2"/>
  <c r="AF336" i="2"/>
  <c r="AE294" i="2"/>
  <c r="AE217" i="2"/>
  <c r="AE12" i="2"/>
  <c r="AF12" i="2"/>
  <c r="AF331" i="2"/>
  <c r="AE286" i="2"/>
  <c r="AE201" i="2"/>
  <c r="AE11" i="2"/>
  <c r="AF11" i="2"/>
  <c r="AE326" i="2"/>
  <c r="AE278" i="2"/>
  <c r="AE185" i="2"/>
  <c r="AE86" i="2"/>
  <c r="AF86" i="2"/>
  <c r="AE85" i="2"/>
  <c r="AF85" i="2"/>
  <c r="AE84" i="2"/>
  <c r="AF84" i="2"/>
  <c r="AE83" i="2"/>
  <c r="AF83" i="2"/>
  <c r="AE82" i="2"/>
  <c r="AF82" i="2"/>
  <c r="AE81" i="2"/>
  <c r="AF81" i="2"/>
  <c r="AE80" i="2"/>
  <c r="AF80" i="2"/>
  <c r="AE79" i="2"/>
  <c r="AF79" i="2"/>
  <c r="AE78" i="2"/>
  <c r="AF78" i="2"/>
  <c r="AE77" i="2"/>
  <c r="AF77" i="2"/>
  <c r="AE76" i="2"/>
  <c r="AF76" i="2"/>
  <c r="AE75" i="2"/>
  <c r="AF75" i="2"/>
  <c r="AE74" i="2"/>
  <c r="AF74" i="2"/>
  <c r="AE73" i="2"/>
  <c r="AF73" i="2"/>
  <c r="AE72" i="2"/>
  <c r="AF72" i="2"/>
  <c r="AE71" i="2"/>
  <c r="AF71" i="2"/>
  <c r="AE70" i="2"/>
  <c r="AF70" i="2"/>
  <c r="AE69" i="2"/>
  <c r="AF69" i="2"/>
  <c r="AE68" i="2"/>
  <c r="AF68" i="2"/>
  <c r="AE67" i="2"/>
  <c r="AF67" i="2"/>
  <c r="AE66" i="2"/>
  <c r="AF66" i="2"/>
  <c r="AE65" i="2"/>
  <c r="AF65" i="2"/>
  <c r="AE64" i="2"/>
  <c r="AF64" i="2"/>
  <c r="AE63" i="2"/>
  <c r="AF63" i="2"/>
  <c r="AE62" i="2"/>
  <c r="AF62" i="2"/>
  <c r="AE61" i="2"/>
  <c r="AF61" i="2"/>
  <c r="AE60" i="2"/>
  <c r="AF60" i="2"/>
  <c r="AE59" i="2"/>
  <c r="AF59" i="2"/>
  <c r="AE58" i="2"/>
  <c r="AF58" i="2"/>
  <c r="AE57" i="2"/>
  <c r="AF57" i="2"/>
  <c r="AE56" i="2"/>
  <c r="AF56" i="2"/>
  <c r="AE55" i="2"/>
  <c r="AF55" i="2"/>
  <c r="AE54" i="2"/>
  <c r="AF54" i="2"/>
  <c r="AE53" i="2"/>
  <c r="AF53" i="2"/>
  <c r="AE52" i="2"/>
  <c r="AF52" i="2"/>
  <c r="AE51" i="2"/>
  <c r="AF51" i="2"/>
  <c r="AE50" i="2"/>
  <c r="AF50" i="2"/>
  <c r="AE49" i="2"/>
  <c r="AF49" i="2"/>
  <c r="AE48" i="2"/>
  <c r="AF48" i="2"/>
  <c r="AE47" i="2"/>
  <c r="AF47" i="2"/>
  <c r="AE46" i="2"/>
  <c r="AF46" i="2"/>
  <c r="AE45" i="2"/>
  <c r="AF45" i="2"/>
  <c r="AE44" i="2"/>
  <c r="AF44" i="2"/>
  <c r="AE43" i="2"/>
  <c r="AF43" i="2"/>
  <c r="AE42" i="2"/>
  <c r="AF42" i="2"/>
  <c r="AE41" i="2"/>
  <c r="AF41" i="2"/>
  <c r="AE40" i="2"/>
  <c r="AF40" i="2"/>
  <c r="AE39" i="2"/>
  <c r="AF39" i="2"/>
  <c r="AE38" i="2"/>
  <c r="AF38" i="2"/>
  <c r="AE37" i="2"/>
  <c r="AF37" i="2"/>
  <c r="AE36" i="2"/>
  <c r="AF36" i="2"/>
  <c r="AE35" i="2"/>
  <c r="AF35" i="2"/>
  <c r="AE34" i="2"/>
  <c r="AF34" i="2"/>
  <c r="AE33" i="2"/>
  <c r="AF33" i="2"/>
  <c r="AE32" i="2"/>
  <c r="AF32" i="2"/>
  <c r="AE31" i="2"/>
  <c r="AF31" i="2"/>
  <c r="AE30" i="2"/>
  <c r="AF30" i="2"/>
  <c r="AE29" i="2"/>
  <c r="AF29" i="2"/>
  <c r="AE28" i="2"/>
  <c r="AF28" i="2"/>
  <c r="AE27" i="2"/>
  <c r="AF27" i="2"/>
  <c r="AE26" i="2"/>
  <c r="AF26" i="2"/>
  <c r="AE25" i="2"/>
  <c r="AF25" i="2"/>
  <c r="AE24" i="2"/>
  <c r="AF24" i="2"/>
  <c r="AE23" i="2"/>
  <c r="AF23" i="2"/>
  <c r="AE22" i="2"/>
  <c r="AF22" i="2"/>
  <c r="AE21" i="2"/>
  <c r="AF21" i="2"/>
  <c r="AE20" i="2"/>
  <c r="AF20" i="2"/>
  <c r="AE19" i="2"/>
  <c r="AF19" i="2"/>
  <c r="AE18" i="2"/>
  <c r="AF18" i="2"/>
  <c r="AE17" i="2"/>
  <c r="AF17" i="2"/>
  <c r="AE16" i="2"/>
  <c r="AF16" i="2"/>
  <c r="AE15" i="2"/>
  <c r="AF15" i="2"/>
  <c r="AE14" i="2"/>
  <c r="AF14" i="2"/>
  <c r="AE13" i="2"/>
  <c r="AF13" i="2"/>
  <c r="AF7" i="2"/>
  <c r="O13" i="2"/>
  <c r="BR13" i="2" s="1"/>
  <c r="R324" i="2"/>
  <c r="O366" i="2"/>
  <c r="BR366" i="2" s="1"/>
  <c r="O361" i="2"/>
  <c r="BR361" i="2" s="1"/>
  <c r="O368" i="2"/>
  <c r="BR368" i="2" s="1"/>
  <c r="O365" i="2"/>
  <c r="BR365" i="2" s="1"/>
  <c r="O360" i="2"/>
  <c r="BR360" i="2" s="1"/>
  <c r="O303" i="2"/>
  <c r="BR303" i="2" s="1"/>
  <c r="O287" i="2"/>
  <c r="BR287" i="2" s="1"/>
  <c r="O355" i="2"/>
  <c r="BR355" i="2" s="1"/>
  <c r="R443" i="2"/>
  <c r="Q436" i="2"/>
  <c r="O455" i="2"/>
  <c r="BR455" i="2" s="1"/>
  <c r="R400" i="2"/>
  <c r="O382" i="2"/>
  <c r="BR382" i="2" s="1"/>
  <c r="R254" i="2"/>
  <c r="M213" i="2"/>
  <c r="N213" i="2" s="1"/>
  <c r="BX213" i="2" s="1"/>
  <c r="BY213" i="2" s="1"/>
  <c r="Q166" i="2"/>
  <c r="O253" i="2"/>
  <c r="BR253" i="2" s="1"/>
  <c r="M13" i="2"/>
  <c r="N13" i="2" s="1"/>
  <c r="BX13" i="2" s="1"/>
  <c r="BY13" i="2" s="1"/>
  <c r="R425" i="2"/>
  <c r="R224" i="2"/>
  <c r="O99" i="2"/>
  <c r="BR99" i="2" s="1"/>
  <c r="O83" i="2"/>
  <c r="BR83" i="2" s="1"/>
  <c r="O70" i="2"/>
  <c r="BR70" i="2" s="1"/>
  <c r="O65" i="2"/>
  <c r="BR65" i="2" s="1"/>
  <c r="O64" i="2"/>
  <c r="BR64" i="2" s="1"/>
  <c r="O57" i="2"/>
  <c r="BR57" i="2" s="1"/>
  <c r="Q503" i="2"/>
  <c r="R379" i="2"/>
  <c r="R150" i="2"/>
  <c r="R461" i="2"/>
  <c r="Q112" i="2"/>
  <c r="O486" i="2"/>
  <c r="BR486" i="2" s="1"/>
  <c r="M349" i="2"/>
  <c r="N349" i="2" s="1"/>
  <c r="BX349" i="2" s="1"/>
  <c r="BY349" i="2" s="1"/>
  <c r="R473" i="2"/>
  <c r="Q338" i="2"/>
  <c r="Q213" i="2"/>
  <c r="M150" i="2"/>
  <c r="N150" i="2" s="1"/>
  <c r="BX150" i="2" s="1"/>
  <c r="BY150" i="2" s="1"/>
  <c r="O119" i="2"/>
  <c r="BR119" i="2" s="1"/>
  <c r="O118" i="2"/>
  <c r="BR118" i="2" s="1"/>
  <c r="O30" i="2"/>
  <c r="BR30" i="2" s="1"/>
  <c r="O162" i="2"/>
  <c r="BR162" i="2" s="1"/>
  <c r="O160" i="2"/>
  <c r="BR160" i="2" s="1"/>
  <c r="O158" i="2"/>
  <c r="BR158" i="2" s="1"/>
  <c r="R145" i="2"/>
  <c r="R87" i="2"/>
  <c r="O400" i="2"/>
  <c r="BR400" i="2" s="1"/>
  <c r="O393" i="2"/>
  <c r="BR393" i="2" s="1"/>
  <c r="O392" i="2"/>
  <c r="BR392" i="2" s="1"/>
  <c r="O389" i="2"/>
  <c r="BR389" i="2" s="1"/>
  <c r="O349" i="2"/>
  <c r="BR349" i="2" s="1"/>
  <c r="O346" i="2"/>
  <c r="BR346" i="2" s="1"/>
  <c r="O344" i="2"/>
  <c r="BR344" i="2" s="1"/>
  <c r="R317" i="2"/>
  <c r="R182" i="2"/>
  <c r="Q145" i="2"/>
  <c r="Q87" i="2"/>
  <c r="R458" i="2"/>
  <c r="R303" i="2"/>
  <c r="Q182" i="2"/>
  <c r="M144" i="2"/>
  <c r="N144" i="2" s="1"/>
  <c r="BX144" i="2" s="1"/>
  <c r="BY144" i="2" s="1"/>
  <c r="O97" i="2"/>
  <c r="BR97" i="2" s="1"/>
  <c r="Q72" i="2"/>
  <c r="R415" i="2"/>
  <c r="O378" i="2"/>
  <c r="BR378" i="2" s="1"/>
  <c r="O377" i="2"/>
  <c r="BR377" i="2" s="1"/>
  <c r="O376" i="2"/>
  <c r="BR376" i="2" s="1"/>
  <c r="Q361" i="2"/>
  <c r="O211" i="2"/>
  <c r="BR211" i="2" s="1"/>
  <c r="O197" i="2"/>
  <c r="BR197" i="2" s="1"/>
  <c r="R180" i="2"/>
  <c r="R44" i="2"/>
  <c r="R445" i="2"/>
  <c r="Q412" i="2"/>
  <c r="M357" i="2"/>
  <c r="N357" i="2" s="1"/>
  <c r="BX357" i="2" s="1"/>
  <c r="BY357" i="2" s="1"/>
  <c r="R282" i="2"/>
  <c r="M121" i="2"/>
  <c r="N121" i="2" s="1"/>
  <c r="BX121" i="2" s="1"/>
  <c r="BY121" i="2" s="1"/>
  <c r="Q30" i="2"/>
  <c r="O34" i="2"/>
  <c r="BR34" i="2" s="1"/>
  <c r="Q493" i="2"/>
  <c r="O469" i="2"/>
  <c r="BR469" i="2" s="1"/>
  <c r="M450" i="2"/>
  <c r="N450" i="2" s="1"/>
  <c r="BX450" i="2" s="1"/>
  <c r="BY450" i="2" s="1"/>
  <c r="O386" i="2"/>
  <c r="BR386" i="2" s="1"/>
  <c r="R315" i="2"/>
  <c r="O292" i="2"/>
  <c r="BR292" i="2" s="1"/>
  <c r="O290" i="2"/>
  <c r="BR290" i="2" s="1"/>
  <c r="O289" i="2"/>
  <c r="BR289" i="2" s="1"/>
  <c r="R277" i="2"/>
  <c r="O238" i="2"/>
  <c r="BR238" i="2" s="1"/>
  <c r="M207" i="2"/>
  <c r="N207" i="2" s="1"/>
  <c r="BX207" i="2" s="1"/>
  <c r="BY207" i="2" s="1"/>
  <c r="O131" i="2"/>
  <c r="BR131" i="2" s="1"/>
  <c r="O130" i="2"/>
  <c r="BR130" i="2" s="1"/>
  <c r="O124" i="2"/>
  <c r="BR124" i="2" s="1"/>
  <c r="M103" i="2"/>
  <c r="N103" i="2" s="1"/>
  <c r="BX103" i="2" s="1"/>
  <c r="BY103" i="2" s="1"/>
  <c r="O93" i="2"/>
  <c r="BR93" i="2" s="1"/>
  <c r="O91" i="2"/>
  <c r="BR91" i="2" s="1"/>
  <c r="O90" i="2"/>
  <c r="BR90" i="2" s="1"/>
  <c r="O50" i="2"/>
  <c r="BR50" i="2" s="1"/>
  <c r="O49" i="2"/>
  <c r="BR49" i="2" s="1"/>
  <c r="M35" i="2"/>
  <c r="N35" i="2" s="1"/>
  <c r="BX35" i="2" s="1"/>
  <c r="BY35" i="2" s="1"/>
  <c r="O15" i="2"/>
  <c r="BR15" i="2" s="1"/>
  <c r="O14" i="2"/>
  <c r="BR14" i="2" s="1"/>
  <c r="M474" i="2"/>
  <c r="N474" i="2" s="1"/>
  <c r="BX474" i="2" s="1"/>
  <c r="BY474" i="2" s="1"/>
  <c r="R406" i="2"/>
  <c r="R368" i="2"/>
  <c r="O357" i="2"/>
  <c r="BR357" i="2" s="1"/>
  <c r="R349" i="2"/>
  <c r="Q309" i="2"/>
  <c r="O284" i="2"/>
  <c r="BR284" i="2" s="1"/>
  <c r="Q269" i="2"/>
  <c r="M234" i="2"/>
  <c r="N234" i="2" s="1"/>
  <c r="BX234" i="2" s="1"/>
  <c r="BY234" i="2" s="1"/>
  <c r="Q205" i="2"/>
  <c r="O150" i="2"/>
  <c r="BR150" i="2" s="1"/>
  <c r="O147" i="2"/>
  <c r="BR147" i="2" s="1"/>
  <c r="O112" i="2"/>
  <c r="BR112" i="2" s="1"/>
  <c r="O111" i="2"/>
  <c r="BR111" i="2" s="1"/>
  <c r="O109" i="2"/>
  <c r="BR109" i="2" s="1"/>
  <c r="O107" i="2"/>
  <c r="BR107" i="2" s="1"/>
  <c r="Q99" i="2"/>
  <c r="R72" i="2"/>
  <c r="O38" i="2"/>
  <c r="BR38" i="2" s="1"/>
  <c r="O37" i="2"/>
  <c r="BR37" i="2" s="1"/>
  <c r="R30" i="2"/>
  <c r="M473" i="2"/>
  <c r="N473" i="2" s="1"/>
  <c r="BX473" i="2" s="1"/>
  <c r="BY473" i="2" s="1"/>
  <c r="O450" i="2"/>
  <c r="BR450" i="2" s="1"/>
  <c r="O431" i="2"/>
  <c r="BR431" i="2" s="1"/>
  <c r="R396" i="2"/>
  <c r="O315" i="2"/>
  <c r="BR315" i="2" s="1"/>
  <c r="O277" i="2"/>
  <c r="BR277" i="2" s="1"/>
  <c r="O274" i="2"/>
  <c r="BR274" i="2" s="1"/>
  <c r="O271" i="2"/>
  <c r="BR271" i="2" s="1"/>
  <c r="Q254" i="2"/>
  <c r="O237" i="2"/>
  <c r="BR237" i="2" s="1"/>
  <c r="M224" i="2"/>
  <c r="N224" i="2" s="1"/>
  <c r="BX224" i="2" s="1"/>
  <c r="BY224" i="2" s="1"/>
  <c r="R193" i="2"/>
  <c r="Q156" i="2"/>
  <c r="R136" i="2"/>
  <c r="R114" i="2"/>
  <c r="O103" i="2"/>
  <c r="BR103" i="2" s="1"/>
  <c r="O101" i="2"/>
  <c r="BR101" i="2" s="1"/>
  <c r="M99" i="2"/>
  <c r="N99" i="2" s="1"/>
  <c r="BX99" i="2" s="1"/>
  <c r="BY99" i="2" s="1"/>
  <c r="O78" i="2"/>
  <c r="BR78" i="2" s="1"/>
  <c r="O77" i="2"/>
  <c r="BR77" i="2" s="1"/>
  <c r="Q65" i="2"/>
  <c r="Q438" i="2"/>
  <c r="O428" i="2"/>
  <c r="BR428" i="2" s="1"/>
  <c r="M394" i="2"/>
  <c r="N394" i="2" s="1"/>
  <c r="BX394" i="2" s="1"/>
  <c r="BY394" i="2" s="1"/>
  <c r="R358" i="2"/>
  <c r="Q337" i="2"/>
  <c r="O269" i="2"/>
  <c r="BR269" i="2" s="1"/>
  <c r="O267" i="2"/>
  <c r="BR267" i="2" s="1"/>
  <c r="O260" i="2"/>
  <c r="BR260" i="2" s="1"/>
  <c r="O259" i="2"/>
  <c r="BR259" i="2" s="1"/>
  <c r="M248" i="2"/>
  <c r="N248" i="2" s="1"/>
  <c r="BX248" i="2" s="1"/>
  <c r="BY248" i="2" s="1"/>
  <c r="O229" i="2"/>
  <c r="BR229" i="2" s="1"/>
  <c r="R217" i="2"/>
  <c r="O205" i="2"/>
  <c r="BR205" i="2" s="1"/>
  <c r="M193" i="2"/>
  <c r="N193" i="2" s="1"/>
  <c r="BX193" i="2" s="1"/>
  <c r="BY193" i="2" s="1"/>
  <c r="O173" i="2"/>
  <c r="BR173" i="2" s="1"/>
  <c r="M156" i="2"/>
  <c r="N156" i="2" s="1"/>
  <c r="BX156" i="2" s="1"/>
  <c r="BY156" i="2" s="1"/>
  <c r="Q114" i="2"/>
  <c r="R93" i="2"/>
  <c r="R52" i="2"/>
  <c r="R23" i="2"/>
  <c r="R436" i="2"/>
  <c r="R419" i="2"/>
  <c r="R357" i="2"/>
  <c r="M329" i="2"/>
  <c r="N329" i="2" s="1"/>
  <c r="BX329" i="2" s="1"/>
  <c r="BY329" i="2" s="1"/>
  <c r="M131" i="2"/>
  <c r="N131" i="2" s="1"/>
  <c r="BX131" i="2" s="1"/>
  <c r="BY131" i="2" s="1"/>
  <c r="R112" i="2"/>
  <c r="M93" i="2"/>
  <c r="N93" i="2" s="1"/>
  <c r="BX93" i="2" s="1"/>
  <c r="BY93" i="2" s="1"/>
  <c r="Q23" i="2"/>
  <c r="O337" i="2"/>
  <c r="BR337" i="2" s="1"/>
  <c r="O336" i="2"/>
  <c r="BR336" i="2" s="1"/>
  <c r="O334" i="2"/>
  <c r="BR334" i="2" s="1"/>
  <c r="O333" i="2"/>
  <c r="BR333" i="2" s="1"/>
  <c r="O248" i="2"/>
  <c r="BR248" i="2" s="1"/>
  <c r="R238" i="2"/>
  <c r="O217" i="2"/>
  <c r="BR217" i="2" s="1"/>
  <c r="O191" i="2"/>
  <c r="BR191" i="2" s="1"/>
  <c r="O153" i="2"/>
  <c r="BR153" i="2" s="1"/>
  <c r="R124" i="2"/>
  <c r="N283" i="2"/>
  <c r="BX283" i="2" s="1"/>
  <c r="BY283" i="2" s="1"/>
  <c r="M501" i="2"/>
  <c r="N501" i="2" s="1"/>
  <c r="BX501" i="2" s="1"/>
  <c r="BY501" i="2" s="1"/>
  <c r="R492" i="2"/>
  <c r="M458" i="2"/>
  <c r="N458" i="2" s="1"/>
  <c r="BX458" i="2" s="1"/>
  <c r="BY458" i="2" s="1"/>
  <c r="Q445" i="2"/>
  <c r="O414" i="2"/>
  <c r="BR414" i="2" s="1"/>
  <c r="M381" i="2"/>
  <c r="N381" i="2" s="1"/>
  <c r="BX381" i="2" s="1"/>
  <c r="BY381" i="2" s="1"/>
  <c r="O369" i="2"/>
  <c r="BR369" i="2" s="1"/>
  <c r="M368" i="2"/>
  <c r="N368" i="2" s="1"/>
  <c r="BX368" i="2" s="1"/>
  <c r="BY368" i="2" s="1"/>
  <c r="O352" i="2"/>
  <c r="BR352" i="2" s="1"/>
  <c r="O341" i="2"/>
  <c r="BR341" i="2" s="1"/>
  <c r="R337" i="2"/>
  <c r="O332" i="2"/>
  <c r="BR332" i="2" s="1"/>
  <c r="O331" i="2"/>
  <c r="BR331" i="2" s="1"/>
  <c r="R327" i="2"/>
  <c r="O323" i="2"/>
  <c r="BR323" i="2" s="1"/>
  <c r="O322" i="2"/>
  <c r="BR322" i="2" s="1"/>
  <c r="Q317" i="2"/>
  <c r="R286" i="2"/>
  <c r="O283" i="2"/>
  <c r="BR283" i="2" s="1"/>
  <c r="R279" i="2"/>
  <c r="O273" i="2"/>
  <c r="BR273" i="2" s="1"/>
  <c r="R269" i="2"/>
  <c r="R248" i="2"/>
  <c r="O240" i="2"/>
  <c r="BR240" i="2" s="1"/>
  <c r="Q237" i="2"/>
  <c r="R233" i="2"/>
  <c r="R218" i="2"/>
  <c r="Q211" i="2"/>
  <c r="Q206" i="2"/>
  <c r="R189" i="2"/>
  <c r="O186" i="2"/>
  <c r="BR186" i="2" s="1"/>
  <c r="O174" i="2"/>
  <c r="BR174" i="2" s="1"/>
  <c r="O168" i="2"/>
  <c r="BR168" i="2" s="1"/>
  <c r="O139" i="2"/>
  <c r="BR139" i="2" s="1"/>
  <c r="R131" i="2"/>
  <c r="R103" i="2"/>
  <c r="R86" i="2"/>
  <c r="Q66" i="2"/>
  <c r="O56" i="2"/>
  <c r="BR56" i="2" s="1"/>
  <c r="R45" i="2"/>
  <c r="R20" i="2"/>
  <c r="Q189" i="2"/>
  <c r="R162" i="2"/>
  <c r="R121" i="2"/>
  <c r="R65" i="2"/>
  <c r="O33" i="2"/>
  <c r="BR33" i="2" s="1"/>
  <c r="R16" i="2"/>
  <c r="M499" i="2"/>
  <c r="N499" i="2" s="1"/>
  <c r="BX499" i="2" s="1"/>
  <c r="BY499" i="2" s="1"/>
  <c r="R468" i="2"/>
  <c r="M454" i="2"/>
  <c r="N454" i="2" s="1"/>
  <c r="BX454" i="2" s="1"/>
  <c r="BY454" i="2" s="1"/>
  <c r="Q443" i="2"/>
  <c r="O434" i="2"/>
  <c r="BR434" i="2" s="1"/>
  <c r="R431" i="2"/>
  <c r="O423" i="2"/>
  <c r="BR423" i="2" s="1"/>
  <c r="Q419" i="2"/>
  <c r="R405" i="2"/>
  <c r="M375" i="2"/>
  <c r="N375" i="2" s="1"/>
  <c r="BX375" i="2" s="1"/>
  <c r="BY375" i="2" s="1"/>
  <c r="R366" i="2"/>
  <c r="O358" i="2"/>
  <c r="BR358" i="2" s="1"/>
  <c r="R344" i="2"/>
  <c r="R334" i="2"/>
  <c r="O329" i="2"/>
  <c r="BR329" i="2" s="1"/>
  <c r="Q324" i="2"/>
  <c r="Q315" i="2"/>
  <c r="Q303" i="2"/>
  <c r="O297" i="2"/>
  <c r="BR297" i="2" s="1"/>
  <c r="Q292" i="2"/>
  <c r="O281" i="2"/>
  <c r="BR281" i="2" s="1"/>
  <c r="Q277" i="2"/>
  <c r="Q261" i="2"/>
  <c r="O249" i="2"/>
  <c r="BR249" i="2" s="1"/>
  <c r="M237" i="2"/>
  <c r="N237" i="2" s="1"/>
  <c r="BX237" i="2" s="1"/>
  <c r="BY237" i="2" s="1"/>
  <c r="R229" i="2"/>
  <c r="O224" i="2"/>
  <c r="BR224" i="2" s="1"/>
  <c r="O223" i="2"/>
  <c r="BR223" i="2" s="1"/>
  <c r="O213" i="2"/>
  <c r="BR213" i="2" s="1"/>
  <c r="O212" i="2"/>
  <c r="BR212" i="2" s="1"/>
  <c r="M211" i="2"/>
  <c r="N211" i="2" s="1"/>
  <c r="BX211" i="2" s="1"/>
  <c r="BY211" i="2" s="1"/>
  <c r="O207" i="2"/>
  <c r="BR207" i="2" s="1"/>
  <c r="O190" i="2"/>
  <c r="BR190" i="2" s="1"/>
  <c r="M162" i="2"/>
  <c r="N162" i="2" s="1"/>
  <c r="BX162" i="2" s="1"/>
  <c r="BY162" i="2" s="1"/>
  <c r="R148" i="2"/>
  <c r="O23" i="2"/>
  <c r="BR23" i="2" s="1"/>
  <c r="O22" i="2"/>
  <c r="BR22" i="2" s="1"/>
  <c r="Q16" i="2"/>
  <c r="Q492" i="2"/>
  <c r="R479" i="2"/>
  <c r="O458" i="2"/>
  <c r="BR458" i="2" s="1"/>
  <c r="Q451" i="2"/>
  <c r="O445" i="2"/>
  <c r="BR445" i="2" s="1"/>
  <c r="Q405" i="2"/>
  <c r="Q362" i="2"/>
  <c r="Q353" i="2"/>
  <c r="R333" i="2"/>
  <c r="O327" i="2"/>
  <c r="BR327" i="2" s="1"/>
  <c r="O326" i="2"/>
  <c r="BR326" i="2" s="1"/>
  <c r="O317" i="2"/>
  <c r="BR317" i="2" s="1"/>
  <c r="O316" i="2"/>
  <c r="BR316" i="2" s="1"/>
  <c r="O295" i="2"/>
  <c r="BR295" i="2" s="1"/>
  <c r="R283" i="2"/>
  <c r="O279" i="2"/>
  <c r="BR279" i="2" s="1"/>
  <c r="R274" i="2"/>
  <c r="M261" i="2"/>
  <c r="N261" i="2" s="1"/>
  <c r="BX261" i="2" s="1"/>
  <c r="BY261" i="2" s="1"/>
  <c r="R235" i="2"/>
  <c r="R210" i="2"/>
  <c r="R198" i="2"/>
  <c r="R176" i="2"/>
  <c r="R157" i="2"/>
  <c r="Q140" i="2"/>
  <c r="O123" i="2"/>
  <c r="BR123" i="2" s="1"/>
  <c r="R119" i="2"/>
  <c r="R90" i="2"/>
  <c r="O86" i="2"/>
  <c r="BR86" i="2" s="1"/>
  <c r="O85" i="2"/>
  <c r="BR85" i="2" s="1"/>
  <c r="O84" i="2"/>
  <c r="BR84" i="2" s="1"/>
  <c r="Q80" i="2"/>
  <c r="R62" i="2"/>
  <c r="R38" i="2"/>
  <c r="R28" i="2"/>
  <c r="O20" i="2"/>
  <c r="BR20" i="2" s="1"/>
  <c r="O18" i="2"/>
  <c r="BR18" i="2" s="1"/>
  <c r="Q15" i="2"/>
  <c r="R402" i="2"/>
  <c r="Q386" i="2"/>
  <c r="R372" i="2"/>
  <c r="R352" i="2"/>
  <c r="M344" i="2"/>
  <c r="N344" i="2" s="1"/>
  <c r="BX344" i="2" s="1"/>
  <c r="BY344" i="2" s="1"/>
  <c r="M333" i="2"/>
  <c r="N333" i="2" s="1"/>
  <c r="BX333" i="2" s="1"/>
  <c r="BY333" i="2" s="1"/>
  <c r="R323" i="2"/>
  <c r="Q299" i="2"/>
  <c r="Q283" i="2"/>
  <c r="R273" i="2"/>
  <c r="Q260" i="2"/>
  <c r="M229" i="2"/>
  <c r="N229" i="2" s="1"/>
  <c r="BX229" i="2" s="1"/>
  <c r="BY229" i="2" s="1"/>
  <c r="M209" i="2"/>
  <c r="N209" i="2" s="1"/>
  <c r="BX209" i="2" s="1"/>
  <c r="BY209" i="2" s="1"/>
  <c r="R197" i="2"/>
  <c r="R188" i="2"/>
  <c r="M157" i="2"/>
  <c r="N157" i="2" s="1"/>
  <c r="BX157" i="2" s="1"/>
  <c r="BY157" i="2" s="1"/>
  <c r="Q139" i="2"/>
  <c r="R126" i="2"/>
  <c r="M109" i="2"/>
  <c r="N109" i="2" s="1"/>
  <c r="BX109" i="2" s="1"/>
  <c r="BY109" i="2" s="1"/>
  <c r="R78" i="2"/>
  <c r="R25" i="2"/>
  <c r="R497" i="2"/>
  <c r="Q497" i="2"/>
  <c r="O492" i="2"/>
  <c r="BR492" i="2" s="1"/>
  <c r="O491" i="2"/>
  <c r="BR491" i="2" s="1"/>
  <c r="O463" i="2"/>
  <c r="BR463" i="2" s="1"/>
  <c r="Q414" i="2"/>
  <c r="Q402" i="2"/>
  <c r="R382" i="2"/>
  <c r="M362" i="2"/>
  <c r="N362" i="2" s="1"/>
  <c r="BX362" i="2" s="1"/>
  <c r="BY362" i="2" s="1"/>
  <c r="M352" i="2"/>
  <c r="N352" i="2" s="1"/>
  <c r="BX352" i="2" s="1"/>
  <c r="BY352" i="2" s="1"/>
  <c r="R342" i="2"/>
  <c r="M323" i="2"/>
  <c r="N323" i="2" s="1"/>
  <c r="BX323" i="2" s="1"/>
  <c r="BY323" i="2" s="1"/>
  <c r="M299" i="2"/>
  <c r="N299" i="2" s="1"/>
  <c r="BX299" i="2" s="1"/>
  <c r="BY299" i="2" s="1"/>
  <c r="R287" i="2"/>
  <c r="M273" i="2"/>
  <c r="N273" i="2" s="1"/>
  <c r="BX273" i="2" s="1"/>
  <c r="BY273" i="2" s="1"/>
  <c r="M235" i="2"/>
  <c r="N235" i="2" s="1"/>
  <c r="BX235" i="2" s="1"/>
  <c r="BY235" i="2" s="1"/>
  <c r="R174" i="2"/>
  <c r="M139" i="2"/>
  <c r="N139" i="2" s="1"/>
  <c r="BX139" i="2" s="1"/>
  <c r="BY139" i="2" s="1"/>
  <c r="M126" i="2"/>
  <c r="N126" i="2" s="1"/>
  <c r="BX126" i="2" s="1"/>
  <c r="BY126" i="2" s="1"/>
  <c r="Q89" i="2"/>
  <c r="Q73" i="2"/>
  <c r="O58" i="2"/>
  <c r="BR58" i="2" s="1"/>
  <c r="R56" i="2"/>
  <c r="M25" i="2"/>
  <c r="N25" i="2" s="1"/>
  <c r="BX25" i="2" s="1"/>
  <c r="BY25" i="2" s="1"/>
  <c r="O479" i="2"/>
  <c r="BR479" i="2" s="1"/>
  <c r="O477" i="2"/>
  <c r="BR477" i="2" s="1"/>
  <c r="O443" i="2"/>
  <c r="BR443" i="2" s="1"/>
  <c r="O419" i="2"/>
  <c r="BR419" i="2" s="1"/>
  <c r="R412" i="2"/>
  <c r="O405" i="2"/>
  <c r="BR405" i="2" s="1"/>
  <c r="O373" i="2"/>
  <c r="BR373" i="2" s="1"/>
  <c r="O353" i="2"/>
  <c r="BR353" i="2" s="1"/>
  <c r="R338" i="2"/>
  <c r="R329" i="2"/>
  <c r="R309" i="2"/>
  <c r="Q287" i="2"/>
  <c r="O26" i="2"/>
  <c r="BR26" i="2" s="1"/>
  <c r="M270" i="2"/>
  <c r="N270" i="2" s="1"/>
  <c r="BX270" i="2" s="1"/>
  <c r="BY270" i="2" s="1"/>
  <c r="R270" i="2"/>
  <c r="Q251" i="2"/>
  <c r="M251" i="2"/>
  <c r="N251" i="2" s="1"/>
  <c r="BX251" i="2" s="1"/>
  <c r="BY251" i="2" s="1"/>
  <c r="R251" i="2"/>
  <c r="R184" i="2"/>
  <c r="M184" i="2"/>
  <c r="N184" i="2" s="1"/>
  <c r="BX184" i="2" s="1"/>
  <c r="BY184" i="2" s="1"/>
  <c r="M53" i="2"/>
  <c r="Q53" i="2"/>
  <c r="R53" i="2"/>
  <c r="M503" i="2"/>
  <c r="N503" i="2" s="1"/>
  <c r="BX503" i="2" s="1"/>
  <c r="BY503" i="2" s="1"/>
  <c r="O495" i="2"/>
  <c r="BR495" i="2" s="1"/>
  <c r="O485" i="2"/>
  <c r="BR485" i="2" s="1"/>
  <c r="O483" i="2"/>
  <c r="BR483" i="2" s="1"/>
  <c r="O475" i="2"/>
  <c r="BR475" i="2" s="1"/>
  <c r="O473" i="2"/>
  <c r="BR473" i="2" s="1"/>
  <c r="O470" i="2"/>
  <c r="BR470" i="2" s="1"/>
  <c r="Q468" i="2"/>
  <c r="M462" i="2"/>
  <c r="N462" i="2" s="1"/>
  <c r="BX462" i="2" s="1"/>
  <c r="BY462" i="2" s="1"/>
  <c r="O460" i="2"/>
  <c r="BR460" i="2" s="1"/>
  <c r="O459" i="2"/>
  <c r="BR459" i="2" s="1"/>
  <c r="Q452" i="2"/>
  <c r="N419" i="2"/>
  <c r="BX419" i="2" s="1"/>
  <c r="BY419" i="2" s="1"/>
  <c r="O410" i="2"/>
  <c r="BR410" i="2" s="1"/>
  <c r="O409" i="2"/>
  <c r="BR409" i="2" s="1"/>
  <c r="Q305" i="2"/>
  <c r="M305" i="2"/>
  <c r="N305" i="2" s="1"/>
  <c r="BX305" i="2" s="1"/>
  <c r="BY305" i="2" s="1"/>
  <c r="R305" i="2"/>
  <c r="M220" i="2"/>
  <c r="N220" i="2" s="1"/>
  <c r="BX220" i="2" s="1"/>
  <c r="BY220" i="2" s="1"/>
  <c r="Q220" i="2"/>
  <c r="N153" i="2"/>
  <c r="BX153" i="2" s="1"/>
  <c r="BY153" i="2" s="1"/>
  <c r="M441" i="2"/>
  <c r="N441" i="2" s="1"/>
  <c r="BX441" i="2" s="1"/>
  <c r="BY441" i="2" s="1"/>
  <c r="R441" i="2"/>
  <c r="M68" i="2"/>
  <c r="N68" i="2" s="1"/>
  <c r="BX68" i="2" s="1"/>
  <c r="BY68" i="2" s="1"/>
  <c r="O68" i="2"/>
  <c r="BR68" i="2" s="1"/>
  <c r="R68" i="2"/>
  <c r="M48" i="2"/>
  <c r="N48" i="2" s="1"/>
  <c r="BX48" i="2" s="1"/>
  <c r="BY48" i="2" s="1"/>
  <c r="R48" i="2"/>
  <c r="Q500" i="2"/>
  <c r="R466" i="2"/>
  <c r="Q461" i="2"/>
  <c r="O454" i="2"/>
  <c r="BR454" i="2" s="1"/>
  <c r="O447" i="2"/>
  <c r="BR447" i="2" s="1"/>
  <c r="M446" i="2"/>
  <c r="N446" i="2" s="1"/>
  <c r="BX446" i="2" s="1"/>
  <c r="BY446" i="2" s="1"/>
  <c r="R446" i="2"/>
  <c r="R422" i="2"/>
  <c r="O406" i="2"/>
  <c r="BR406" i="2" s="1"/>
  <c r="M393" i="2"/>
  <c r="N393" i="2" s="1"/>
  <c r="BX393" i="2" s="1"/>
  <c r="BY393" i="2" s="1"/>
  <c r="Q393" i="2"/>
  <c r="R393" i="2"/>
  <c r="Q392" i="2"/>
  <c r="M392" i="2"/>
  <c r="N392" i="2" s="1"/>
  <c r="BX392" i="2" s="1"/>
  <c r="BY392" i="2" s="1"/>
  <c r="Q378" i="2"/>
  <c r="M378" i="2"/>
  <c r="N378" i="2" s="1"/>
  <c r="BX378" i="2" s="1"/>
  <c r="BY378" i="2" s="1"/>
  <c r="R378" i="2"/>
  <c r="M377" i="2"/>
  <c r="N377" i="2" s="1"/>
  <c r="BX377" i="2" s="1"/>
  <c r="BY377" i="2" s="1"/>
  <c r="R377" i="2"/>
  <c r="Q264" i="2"/>
  <c r="M264" i="2"/>
  <c r="N264" i="2" s="1"/>
  <c r="BX264" i="2" s="1"/>
  <c r="BY264" i="2" s="1"/>
  <c r="O264" i="2"/>
  <c r="BR264" i="2" s="1"/>
  <c r="M230" i="2"/>
  <c r="Q230" i="2"/>
  <c r="O202" i="2"/>
  <c r="BR202" i="2" s="1"/>
  <c r="M202" i="2"/>
  <c r="N202" i="2" s="1"/>
  <c r="BX202" i="2" s="1"/>
  <c r="BY202" i="2" s="1"/>
  <c r="M122" i="2"/>
  <c r="N122" i="2" s="1"/>
  <c r="BX122" i="2" s="1"/>
  <c r="BY122" i="2" s="1"/>
  <c r="Q122" i="2"/>
  <c r="R122" i="2"/>
  <c r="Q410" i="2"/>
  <c r="M410" i="2"/>
  <c r="N410" i="2" s="1"/>
  <c r="BX410" i="2" s="1"/>
  <c r="BY410" i="2" s="1"/>
  <c r="O503" i="2"/>
  <c r="BR503" i="2" s="1"/>
  <c r="Q487" i="2"/>
  <c r="O482" i="2"/>
  <c r="BR482" i="2" s="1"/>
  <c r="O481" i="2"/>
  <c r="BR481" i="2" s="1"/>
  <c r="R477" i="2"/>
  <c r="M466" i="2"/>
  <c r="N466" i="2" s="1"/>
  <c r="BX466" i="2" s="1"/>
  <c r="BY466" i="2" s="1"/>
  <c r="O462" i="2"/>
  <c r="BR462" i="2" s="1"/>
  <c r="O452" i="2"/>
  <c r="BR452" i="2" s="1"/>
  <c r="O446" i="2"/>
  <c r="BR446" i="2" s="1"/>
  <c r="M429" i="2"/>
  <c r="N429" i="2" s="1"/>
  <c r="BX429" i="2" s="1"/>
  <c r="BY429" i="2" s="1"/>
  <c r="Q429" i="2"/>
  <c r="R429" i="2"/>
  <c r="R427" i="2"/>
  <c r="Q422" i="2"/>
  <c r="R354" i="2"/>
  <c r="M354" i="2"/>
  <c r="N354" i="2" s="1"/>
  <c r="BX354" i="2" s="1"/>
  <c r="BY354" i="2" s="1"/>
  <c r="Q354" i="2"/>
  <c r="M275" i="2"/>
  <c r="N275" i="2" s="1"/>
  <c r="BX275" i="2" s="1"/>
  <c r="BY275" i="2" s="1"/>
  <c r="Q275" i="2"/>
  <c r="R275" i="2"/>
  <c r="M243" i="2"/>
  <c r="N243" i="2" s="1"/>
  <c r="BX243" i="2" s="1"/>
  <c r="BY243" i="2" s="1"/>
  <c r="Q243" i="2"/>
  <c r="O178" i="2"/>
  <c r="BR178" i="2" s="1"/>
  <c r="M178" i="2"/>
  <c r="N178" i="2" s="1"/>
  <c r="BX178" i="2" s="1"/>
  <c r="BY178" i="2" s="1"/>
  <c r="Q141" i="2"/>
  <c r="M141" i="2"/>
  <c r="N141" i="2" s="1"/>
  <c r="BX141" i="2" s="1"/>
  <c r="BY141" i="2" s="1"/>
  <c r="R137" i="2"/>
  <c r="M137" i="2"/>
  <c r="N137" i="2" s="1"/>
  <c r="BX137" i="2" s="1"/>
  <c r="BY137" i="2" s="1"/>
  <c r="Q137" i="2"/>
  <c r="O499" i="2"/>
  <c r="BR499" i="2" s="1"/>
  <c r="O501" i="2"/>
  <c r="BR501" i="2" s="1"/>
  <c r="R495" i="2"/>
  <c r="R486" i="2"/>
  <c r="Q477" i="2"/>
  <c r="R470" i="2"/>
  <c r="O468" i="2"/>
  <c r="BR468" i="2" s="1"/>
  <c r="Q460" i="2"/>
  <c r="O457" i="2"/>
  <c r="BR457" i="2" s="1"/>
  <c r="Q455" i="2"/>
  <c r="O451" i="2"/>
  <c r="BR451" i="2" s="1"/>
  <c r="R449" i="2"/>
  <c r="Q434" i="2"/>
  <c r="M434" i="2"/>
  <c r="N434" i="2" s="1"/>
  <c r="BX434" i="2" s="1"/>
  <c r="BY434" i="2" s="1"/>
  <c r="R433" i="2"/>
  <c r="O429" i="2"/>
  <c r="BR429" i="2" s="1"/>
  <c r="Q427" i="2"/>
  <c r="R420" i="2"/>
  <c r="M301" i="2"/>
  <c r="N301" i="2" s="1"/>
  <c r="BX301" i="2" s="1"/>
  <c r="BY301" i="2" s="1"/>
  <c r="Q301" i="2"/>
  <c r="R301" i="2"/>
  <c r="M214" i="2"/>
  <c r="N214" i="2" s="1"/>
  <c r="BX214" i="2" s="1"/>
  <c r="BY214" i="2" s="1"/>
  <c r="Q214" i="2"/>
  <c r="O141" i="2"/>
  <c r="BR141" i="2" s="1"/>
  <c r="R100" i="2"/>
  <c r="M100" i="2"/>
  <c r="N100" i="2" s="1"/>
  <c r="BX100" i="2" s="1"/>
  <c r="BY100" i="2" s="1"/>
  <c r="M63" i="2"/>
  <c r="N63" i="2" s="1"/>
  <c r="BX63" i="2" s="1"/>
  <c r="BY63" i="2" s="1"/>
  <c r="R63" i="2"/>
  <c r="R41" i="2"/>
  <c r="M41" i="2"/>
  <c r="N41" i="2" s="1"/>
  <c r="BX41" i="2" s="1"/>
  <c r="BY41" i="2" s="1"/>
  <c r="Q41" i="2"/>
  <c r="Q495" i="2"/>
  <c r="Q486" i="2"/>
  <c r="Q475" i="2"/>
  <c r="R463" i="2"/>
  <c r="Q454" i="2"/>
  <c r="Q420" i="2"/>
  <c r="R410" i="2"/>
  <c r="Q384" i="2"/>
  <c r="M384" i="2"/>
  <c r="N384" i="2" s="1"/>
  <c r="BX384" i="2" s="1"/>
  <c r="BY384" i="2" s="1"/>
  <c r="M311" i="2"/>
  <c r="O311" i="2"/>
  <c r="BR311" i="2" s="1"/>
  <c r="Q311" i="2"/>
  <c r="R311" i="2"/>
  <c r="Q256" i="2"/>
  <c r="M256" i="2"/>
  <c r="N256" i="2" s="1"/>
  <c r="BX256" i="2" s="1"/>
  <c r="BY256" i="2" s="1"/>
  <c r="Q225" i="2"/>
  <c r="O225" i="2"/>
  <c r="BR225" i="2" s="1"/>
  <c r="Q196" i="2"/>
  <c r="M196" i="2"/>
  <c r="N196" i="2" s="1"/>
  <c r="BX196" i="2" s="1"/>
  <c r="BY196" i="2" s="1"/>
  <c r="R196" i="2"/>
  <c r="O41" i="2"/>
  <c r="BR41" i="2" s="1"/>
  <c r="R499" i="2"/>
  <c r="Q470" i="2"/>
  <c r="O500" i="2"/>
  <c r="BR500" i="2" s="1"/>
  <c r="R493" i="2"/>
  <c r="Q483" i="2"/>
  <c r="O471" i="2"/>
  <c r="BR471" i="2" s="1"/>
  <c r="O466" i="2"/>
  <c r="BR466" i="2" s="1"/>
  <c r="Q463" i="2"/>
  <c r="O461" i="2"/>
  <c r="BR461" i="2" s="1"/>
  <c r="Q459" i="2"/>
  <c r="R438" i="2"/>
  <c r="Q397" i="2"/>
  <c r="M397" i="2"/>
  <c r="N397" i="2" s="1"/>
  <c r="BX397" i="2" s="1"/>
  <c r="BY397" i="2" s="1"/>
  <c r="O384" i="2"/>
  <c r="BR384" i="2" s="1"/>
  <c r="R370" i="2"/>
  <c r="M370" i="2"/>
  <c r="N370" i="2" s="1"/>
  <c r="BX370" i="2" s="1"/>
  <c r="BY370" i="2" s="1"/>
  <c r="Q370" i="2"/>
  <c r="M339" i="2"/>
  <c r="N339" i="2" s="1"/>
  <c r="BX339" i="2" s="1"/>
  <c r="BY339" i="2" s="1"/>
  <c r="Q339" i="2"/>
  <c r="N37" i="2"/>
  <c r="BX37" i="2" s="1"/>
  <c r="BY37" i="2" s="1"/>
  <c r="O415" i="2"/>
  <c r="BR415" i="2" s="1"/>
  <c r="R386" i="2"/>
  <c r="O374" i="2"/>
  <c r="BR374" i="2" s="1"/>
  <c r="O363" i="2"/>
  <c r="BR363" i="2" s="1"/>
  <c r="O354" i="2"/>
  <c r="BR354" i="2" s="1"/>
  <c r="Q346" i="2"/>
  <c r="O339" i="2"/>
  <c r="BR339" i="2" s="1"/>
  <c r="O305" i="2"/>
  <c r="BR305" i="2" s="1"/>
  <c r="O301" i="2"/>
  <c r="BR301" i="2" s="1"/>
  <c r="O293" i="2"/>
  <c r="BR293" i="2" s="1"/>
  <c r="O275" i="2"/>
  <c r="BR275" i="2" s="1"/>
  <c r="O256" i="2"/>
  <c r="BR256" i="2" s="1"/>
  <c r="R253" i="2"/>
  <c r="O230" i="2"/>
  <c r="BR230" i="2" s="1"/>
  <c r="O214" i="2"/>
  <c r="BR214" i="2" s="1"/>
  <c r="O196" i="2"/>
  <c r="BR196" i="2" s="1"/>
  <c r="O169" i="2"/>
  <c r="BR169" i="2" s="1"/>
  <c r="O137" i="2"/>
  <c r="BR137" i="2" s="1"/>
  <c r="O122" i="2"/>
  <c r="BR122" i="2" s="1"/>
  <c r="O75" i="2"/>
  <c r="BR75" i="2" s="1"/>
  <c r="O67" i="2"/>
  <c r="BR67" i="2" s="1"/>
  <c r="O63" i="2"/>
  <c r="BR63" i="2" s="1"/>
  <c r="O53" i="2"/>
  <c r="BR53" i="2" s="1"/>
  <c r="R341" i="2"/>
  <c r="R307" i="2"/>
  <c r="R267" i="2"/>
  <c r="R259" i="2"/>
  <c r="R240" i="2"/>
  <c r="O235" i="2"/>
  <c r="BR235" i="2" s="1"/>
  <c r="Q227" i="2"/>
  <c r="O157" i="2"/>
  <c r="BR157" i="2" s="1"/>
  <c r="O126" i="2"/>
  <c r="BR126" i="2" s="1"/>
  <c r="O114" i="2"/>
  <c r="BR114" i="2" s="1"/>
  <c r="O113" i="2"/>
  <c r="BR113" i="2" s="1"/>
  <c r="R107" i="2"/>
  <c r="O66" i="2"/>
  <c r="BR66" i="2" s="1"/>
  <c r="O62" i="2"/>
  <c r="BR62" i="2" s="1"/>
  <c r="R54" i="2"/>
  <c r="R49" i="2"/>
  <c r="R37" i="2"/>
  <c r="Q33" i="2"/>
  <c r="O25" i="2"/>
  <c r="BR25" i="2" s="1"/>
  <c r="O24" i="2"/>
  <c r="BR24" i="2" s="1"/>
  <c r="O427" i="2"/>
  <c r="BR427" i="2" s="1"/>
  <c r="O420" i="2"/>
  <c r="BR420" i="2" s="1"/>
  <c r="Q400" i="2"/>
  <c r="O388" i="2"/>
  <c r="BR388" i="2" s="1"/>
  <c r="O387" i="2"/>
  <c r="BR387" i="2" s="1"/>
  <c r="O372" i="2"/>
  <c r="BR372" i="2" s="1"/>
  <c r="R365" i="2"/>
  <c r="R360" i="2"/>
  <c r="O347" i="2"/>
  <c r="BR347" i="2" s="1"/>
  <c r="M346" i="2"/>
  <c r="N346" i="2" s="1"/>
  <c r="BX346" i="2" s="1"/>
  <c r="BY346" i="2" s="1"/>
  <c r="O338" i="2"/>
  <c r="BR338" i="2" s="1"/>
  <c r="R336" i="2"/>
  <c r="O328" i="2"/>
  <c r="BR328" i="2" s="1"/>
  <c r="M326" i="2"/>
  <c r="N326" i="2" s="1"/>
  <c r="BX326" i="2" s="1"/>
  <c r="BY326" i="2" s="1"/>
  <c r="O324" i="2"/>
  <c r="BR324" i="2" s="1"/>
  <c r="R322" i="2"/>
  <c r="O318" i="2"/>
  <c r="BR318" i="2" s="1"/>
  <c r="R316" i="2"/>
  <c r="M307" i="2"/>
  <c r="N307" i="2" s="1"/>
  <c r="BX307" i="2" s="1"/>
  <c r="BY307" i="2" s="1"/>
  <c r="O299" i="2"/>
  <c r="BR299" i="2" s="1"/>
  <c r="R289" i="2"/>
  <c r="M267" i="2"/>
  <c r="N267" i="2" s="1"/>
  <c r="BX267" i="2" s="1"/>
  <c r="BY267" i="2" s="1"/>
  <c r="Q259" i="2"/>
  <c r="O254" i="2"/>
  <c r="BR254" i="2" s="1"/>
  <c r="M253" i="2"/>
  <c r="N253" i="2" s="1"/>
  <c r="BX253" i="2" s="1"/>
  <c r="BY253" i="2" s="1"/>
  <c r="M240" i="2"/>
  <c r="N240" i="2" s="1"/>
  <c r="BX240" i="2" s="1"/>
  <c r="BY240" i="2" s="1"/>
  <c r="R236" i="2"/>
  <c r="M227" i="2"/>
  <c r="N227" i="2" s="1"/>
  <c r="BX227" i="2" s="1"/>
  <c r="BY227" i="2" s="1"/>
  <c r="R222" i="2"/>
  <c r="R212" i="2"/>
  <c r="Q208" i="2"/>
  <c r="O206" i="2"/>
  <c r="BR206" i="2" s="1"/>
  <c r="M205" i="2"/>
  <c r="N205" i="2" s="1"/>
  <c r="BX205" i="2" s="1"/>
  <c r="BY205" i="2" s="1"/>
  <c r="Q197" i="2"/>
  <c r="M191" i="2"/>
  <c r="N191" i="2" s="1"/>
  <c r="BX191" i="2" s="1"/>
  <c r="BY191" i="2" s="1"/>
  <c r="O182" i="2"/>
  <c r="BR182" i="2" s="1"/>
  <c r="Q180" i="2"/>
  <c r="R153" i="2"/>
  <c r="R143" i="2"/>
  <c r="O140" i="2"/>
  <c r="BR140" i="2" s="1"/>
  <c r="O121" i="2"/>
  <c r="BR121" i="2" s="1"/>
  <c r="Q107" i="2"/>
  <c r="Q101" i="2"/>
  <c r="R97" i="2"/>
  <c r="R92" i="2"/>
  <c r="O89" i="2"/>
  <c r="BR89" i="2" s="1"/>
  <c r="O73" i="2"/>
  <c r="BR73" i="2" s="1"/>
  <c r="Q71" i="2"/>
  <c r="Q49" i="2"/>
  <c r="O45" i="2"/>
  <c r="BR45" i="2" s="1"/>
  <c r="Q37" i="2"/>
  <c r="M20" i="2"/>
  <c r="N20" i="2" s="1"/>
  <c r="BX20" i="2" s="1"/>
  <c r="BY20" i="2" s="1"/>
  <c r="O16" i="2"/>
  <c r="BR16" i="2" s="1"/>
  <c r="R14" i="2"/>
  <c r="O436" i="2"/>
  <c r="BR436" i="2" s="1"/>
  <c r="O435" i="2"/>
  <c r="BR435" i="2" s="1"/>
  <c r="O412" i="2"/>
  <c r="BR412" i="2" s="1"/>
  <c r="O394" i="2"/>
  <c r="BR394" i="2" s="1"/>
  <c r="O371" i="2"/>
  <c r="BR371" i="2" s="1"/>
  <c r="O362" i="2"/>
  <c r="BR362" i="2" s="1"/>
  <c r="R350" i="2"/>
  <c r="Q345" i="2"/>
  <c r="O342" i="2"/>
  <c r="BR342" i="2" s="1"/>
  <c r="M341" i="2"/>
  <c r="N341" i="2" s="1"/>
  <c r="BX341" i="2" s="1"/>
  <c r="BY341" i="2" s="1"/>
  <c r="R331" i="2"/>
  <c r="Q322" i="2"/>
  <c r="Q316" i="2"/>
  <c r="R295" i="2"/>
  <c r="R271" i="2"/>
  <c r="R252" i="2"/>
  <c r="Q236" i="2"/>
  <c r="M232" i="2"/>
  <c r="N232" i="2" s="1"/>
  <c r="BX232" i="2" s="1"/>
  <c r="BY232" i="2" s="1"/>
  <c r="R226" i="2"/>
  <c r="Q222" i="2"/>
  <c r="M216" i="2"/>
  <c r="N216" i="2" s="1"/>
  <c r="BX216" i="2" s="1"/>
  <c r="BY216" i="2" s="1"/>
  <c r="Q204" i="2"/>
  <c r="O193" i="2"/>
  <c r="BR193" i="2" s="1"/>
  <c r="O192" i="2"/>
  <c r="BR192" i="2" s="1"/>
  <c r="O189" i="2"/>
  <c r="BR189" i="2" s="1"/>
  <c r="R179" i="2"/>
  <c r="Q172" i="2"/>
  <c r="R158" i="2"/>
  <c r="O154" i="2"/>
  <c r="BR154" i="2" s="1"/>
  <c r="Q153" i="2"/>
  <c r="M143" i="2"/>
  <c r="N143" i="2" s="1"/>
  <c r="BX143" i="2" s="1"/>
  <c r="BY143" i="2" s="1"/>
  <c r="R127" i="2"/>
  <c r="R116" i="2"/>
  <c r="R109" i="2"/>
  <c r="R95" i="2"/>
  <c r="Q85" i="2"/>
  <c r="R64" i="2"/>
  <c r="M33" i="2"/>
  <c r="N33" i="2" s="1"/>
  <c r="BX33" i="2" s="1"/>
  <c r="BY33" i="2" s="1"/>
  <c r="Q14" i="2"/>
  <c r="Q369" i="2"/>
  <c r="M365" i="2"/>
  <c r="N365" i="2" s="1"/>
  <c r="BX365" i="2" s="1"/>
  <c r="BY365" i="2" s="1"/>
  <c r="M360" i="2"/>
  <c r="N360" i="2" s="1"/>
  <c r="BX360" i="2" s="1"/>
  <c r="BY360" i="2" s="1"/>
  <c r="M336" i="2"/>
  <c r="N336" i="2" s="1"/>
  <c r="BX336" i="2" s="1"/>
  <c r="BY336" i="2" s="1"/>
  <c r="Q331" i="2"/>
  <c r="Q295" i="2"/>
  <c r="M289" i="2"/>
  <c r="N289" i="2" s="1"/>
  <c r="BX289" i="2" s="1"/>
  <c r="BY289" i="2" s="1"/>
  <c r="R284" i="2"/>
  <c r="O276" i="2"/>
  <c r="BR276" i="2" s="1"/>
  <c r="M271" i="2"/>
  <c r="N271" i="2" s="1"/>
  <c r="BX271" i="2" s="1"/>
  <c r="BY271" i="2" s="1"/>
  <c r="Q244" i="2"/>
  <c r="R207" i="2"/>
  <c r="R190" i="2"/>
  <c r="R186" i="2"/>
  <c r="M170" i="2"/>
  <c r="N170" i="2" s="1"/>
  <c r="BX170" i="2" s="1"/>
  <c r="BY170" i="2" s="1"/>
  <c r="Q158" i="2"/>
  <c r="R147" i="2"/>
  <c r="R106" i="2"/>
  <c r="M101" i="2"/>
  <c r="N101" i="2" s="1"/>
  <c r="BX101" i="2" s="1"/>
  <c r="BY101" i="2" s="1"/>
  <c r="Q95" i="2"/>
  <c r="Q91" i="2"/>
  <c r="M85" i="2"/>
  <c r="N85" i="2" s="1"/>
  <c r="BX85" i="2" s="1"/>
  <c r="BY85" i="2" s="1"/>
  <c r="O80" i="2"/>
  <c r="BR80" i="2" s="1"/>
  <c r="O72" i="2"/>
  <c r="BR72" i="2" s="1"/>
  <c r="O54" i="2"/>
  <c r="BR54" i="2" s="1"/>
  <c r="R36" i="2"/>
  <c r="Q31" i="2"/>
  <c r="R18" i="2"/>
  <c r="O370" i="2"/>
  <c r="BR370" i="2" s="1"/>
  <c r="O350" i="2"/>
  <c r="BR350" i="2" s="1"/>
  <c r="O345" i="2"/>
  <c r="BR345" i="2" s="1"/>
  <c r="O325" i="2"/>
  <c r="BR325" i="2" s="1"/>
  <c r="O252" i="2"/>
  <c r="BR252" i="2" s="1"/>
  <c r="O236" i="2"/>
  <c r="BR236" i="2" s="1"/>
  <c r="O222" i="2"/>
  <c r="BR222" i="2" s="1"/>
  <c r="O221" i="2"/>
  <c r="BR221" i="2" s="1"/>
  <c r="O204" i="2"/>
  <c r="BR204" i="2" s="1"/>
  <c r="O179" i="2"/>
  <c r="BR179" i="2" s="1"/>
  <c r="O172" i="2"/>
  <c r="BR172" i="2" s="1"/>
  <c r="O143" i="2"/>
  <c r="BR143" i="2" s="1"/>
  <c r="O138" i="2"/>
  <c r="BR138" i="2" s="1"/>
  <c r="O494" i="2"/>
  <c r="BR494" i="2" s="1"/>
  <c r="O490" i="2"/>
  <c r="BR490" i="2" s="1"/>
  <c r="O484" i="2"/>
  <c r="BR484" i="2" s="1"/>
  <c r="N435" i="2"/>
  <c r="BX435" i="2" s="1"/>
  <c r="BY435" i="2" s="1"/>
  <c r="M411" i="2"/>
  <c r="N411" i="2" s="1"/>
  <c r="BX411" i="2" s="1"/>
  <c r="BY411" i="2" s="1"/>
  <c r="Q411" i="2"/>
  <c r="R411" i="2"/>
  <c r="Q491" i="2"/>
  <c r="R491" i="2"/>
  <c r="M476" i="2"/>
  <c r="Q476" i="2"/>
  <c r="R476" i="2"/>
  <c r="O497" i="2"/>
  <c r="BR497" i="2" s="1"/>
  <c r="Q442" i="2"/>
  <c r="M442" i="2"/>
  <c r="N442" i="2" s="1"/>
  <c r="BX442" i="2" s="1"/>
  <c r="BY442" i="2" s="1"/>
  <c r="R442" i="2"/>
  <c r="M430" i="2"/>
  <c r="Q430" i="2"/>
  <c r="R430" i="2"/>
  <c r="M308" i="2"/>
  <c r="N308" i="2" s="1"/>
  <c r="BX308" i="2" s="1"/>
  <c r="BY308" i="2" s="1"/>
  <c r="R308" i="2"/>
  <c r="O308" i="2"/>
  <c r="BR308" i="2" s="1"/>
  <c r="Q308" i="2"/>
  <c r="N291" i="2"/>
  <c r="BX291" i="2" s="1"/>
  <c r="BY291" i="2" s="1"/>
  <c r="N276" i="2"/>
  <c r="BX276" i="2" s="1"/>
  <c r="BY276" i="2" s="1"/>
  <c r="M40" i="2"/>
  <c r="Q40" i="2"/>
  <c r="R40" i="2"/>
  <c r="O12" i="2"/>
  <c r="BR12" i="2" s="1"/>
  <c r="O493" i="2"/>
  <c r="BR493" i="2" s="1"/>
  <c r="O487" i="2"/>
  <c r="BR487" i="2" s="1"/>
  <c r="M486" i="2"/>
  <c r="N486" i="2" s="1"/>
  <c r="BX486" i="2" s="1"/>
  <c r="BY486" i="2" s="1"/>
  <c r="R480" i="2"/>
  <c r="M494" i="2"/>
  <c r="N494" i="2" s="1"/>
  <c r="BX494" i="2" s="1"/>
  <c r="BY494" i="2" s="1"/>
  <c r="R494" i="2"/>
  <c r="M490" i="2"/>
  <c r="N490" i="2" s="1"/>
  <c r="BX490" i="2" s="1"/>
  <c r="BY490" i="2" s="1"/>
  <c r="Q490" i="2"/>
  <c r="Q426" i="2"/>
  <c r="M426" i="2"/>
  <c r="N426" i="2" s="1"/>
  <c r="BX426" i="2" s="1"/>
  <c r="BY426" i="2" s="1"/>
  <c r="R426" i="2"/>
  <c r="Q199" i="2"/>
  <c r="M199" i="2"/>
  <c r="O199" i="2"/>
  <c r="BR199" i="2" s="1"/>
  <c r="R199" i="2"/>
  <c r="N467" i="2"/>
  <c r="BX467" i="2" s="1"/>
  <c r="BY467" i="2" s="1"/>
  <c r="M439" i="2"/>
  <c r="N439" i="2" s="1"/>
  <c r="BX439" i="2" s="1"/>
  <c r="BY439" i="2" s="1"/>
  <c r="Q439" i="2"/>
  <c r="R439" i="2"/>
  <c r="O417" i="2"/>
  <c r="BR417" i="2" s="1"/>
  <c r="M417" i="2"/>
  <c r="N417" i="2" s="1"/>
  <c r="BX417" i="2" s="1"/>
  <c r="BY417" i="2" s="1"/>
  <c r="R417" i="2"/>
  <c r="M484" i="2"/>
  <c r="N484" i="2" s="1"/>
  <c r="BX484" i="2" s="1"/>
  <c r="BY484" i="2" s="1"/>
  <c r="Q484" i="2"/>
  <c r="R484" i="2"/>
  <c r="N338" i="2"/>
  <c r="BX338" i="2" s="1"/>
  <c r="BY338" i="2" s="1"/>
  <c r="Q76" i="2"/>
  <c r="R76" i="2"/>
  <c r="Q498" i="2"/>
  <c r="M491" i="2"/>
  <c r="N491" i="2" s="1"/>
  <c r="BX491" i="2" s="1"/>
  <c r="BY491" i="2" s="1"/>
  <c r="M478" i="2"/>
  <c r="N478" i="2" s="1"/>
  <c r="BX478" i="2" s="1"/>
  <c r="BY478" i="2" s="1"/>
  <c r="O478" i="2"/>
  <c r="BR478" i="2" s="1"/>
  <c r="Q478" i="2"/>
  <c r="R478" i="2"/>
  <c r="O439" i="2"/>
  <c r="BR439" i="2" s="1"/>
  <c r="N422" i="2"/>
  <c r="BX422" i="2" s="1"/>
  <c r="BY422" i="2" s="1"/>
  <c r="M502" i="2"/>
  <c r="R502" i="2"/>
  <c r="M485" i="2"/>
  <c r="Q485" i="2"/>
  <c r="M444" i="2"/>
  <c r="N444" i="2" s="1"/>
  <c r="BX444" i="2" s="1"/>
  <c r="BY444" i="2" s="1"/>
  <c r="Q444" i="2"/>
  <c r="R444" i="2"/>
  <c r="O444" i="2"/>
  <c r="BR444" i="2" s="1"/>
  <c r="O442" i="2"/>
  <c r="BR442" i="2" s="1"/>
  <c r="O430" i="2"/>
  <c r="BR430" i="2" s="1"/>
  <c r="O426" i="2"/>
  <c r="BR426" i="2" s="1"/>
  <c r="O411" i="2"/>
  <c r="BR411" i="2" s="1"/>
  <c r="M300" i="2"/>
  <c r="Q300" i="2"/>
  <c r="M164" i="2"/>
  <c r="Q164" i="2"/>
  <c r="R164" i="2"/>
  <c r="Q163" i="2"/>
  <c r="R163" i="2"/>
  <c r="Q135" i="2"/>
  <c r="M135" i="2"/>
  <c r="N135" i="2" s="1"/>
  <c r="BX135" i="2" s="1"/>
  <c r="BY135" i="2" s="1"/>
  <c r="R135" i="2"/>
  <c r="O46" i="2"/>
  <c r="BR46" i="2" s="1"/>
  <c r="R46" i="2"/>
  <c r="M46" i="2"/>
  <c r="N46" i="2" s="1"/>
  <c r="BX46" i="2" s="1"/>
  <c r="BY46" i="2" s="1"/>
  <c r="O476" i="2"/>
  <c r="BR476" i="2" s="1"/>
  <c r="O502" i="2"/>
  <c r="BR502" i="2" s="1"/>
  <c r="R500" i="2"/>
  <c r="M483" i="2"/>
  <c r="N483" i="2" s="1"/>
  <c r="BX483" i="2" s="1"/>
  <c r="BY483" i="2" s="1"/>
  <c r="R462" i="2"/>
  <c r="R460" i="2"/>
  <c r="M459" i="2"/>
  <c r="R455" i="2"/>
  <c r="R453" i="2"/>
  <c r="O449" i="2"/>
  <c r="BR449" i="2" s="1"/>
  <c r="O437" i="2"/>
  <c r="BR437" i="2" s="1"/>
  <c r="O421" i="2"/>
  <c r="BR421" i="2" s="1"/>
  <c r="R418" i="2"/>
  <c r="O413" i="2"/>
  <c r="BR413" i="2" s="1"/>
  <c r="R409" i="2"/>
  <c r="Q406" i="2"/>
  <c r="O404" i="2"/>
  <c r="BR404" i="2" s="1"/>
  <c r="O402" i="2"/>
  <c r="BR402" i="2" s="1"/>
  <c r="O401" i="2"/>
  <c r="BR401" i="2" s="1"/>
  <c r="O396" i="2"/>
  <c r="BR396" i="2" s="1"/>
  <c r="R394" i="2"/>
  <c r="R392" i="2"/>
  <c r="R384" i="2"/>
  <c r="M382" i="2"/>
  <c r="N382" i="2" s="1"/>
  <c r="BX382" i="2" s="1"/>
  <c r="BY382" i="2" s="1"/>
  <c r="O380" i="2"/>
  <c r="BR380" i="2" s="1"/>
  <c r="Q379" i="2"/>
  <c r="Q377" i="2"/>
  <c r="R374" i="2"/>
  <c r="Q372" i="2"/>
  <c r="R369" i="2"/>
  <c r="R364" i="2"/>
  <c r="R361" i="2"/>
  <c r="R356" i="2"/>
  <c r="R353" i="2"/>
  <c r="R348" i="2"/>
  <c r="R345" i="2"/>
  <c r="R340" i="2"/>
  <c r="O321" i="2"/>
  <c r="BR321" i="2" s="1"/>
  <c r="O300" i="2"/>
  <c r="BR300" i="2" s="1"/>
  <c r="M285" i="2"/>
  <c r="R285" i="2"/>
  <c r="Q281" i="2"/>
  <c r="M281" i="2"/>
  <c r="N281" i="2" s="1"/>
  <c r="BX281" i="2" s="1"/>
  <c r="BY281" i="2" s="1"/>
  <c r="R281" i="2"/>
  <c r="M228" i="2"/>
  <c r="N228" i="2" s="1"/>
  <c r="BX228" i="2" s="1"/>
  <c r="BY228" i="2" s="1"/>
  <c r="Q228" i="2"/>
  <c r="R228" i="2"/>
  <c r="R192" i="2"/>
  <c r="M192" i="2"/>
  <c r="Q192" i="2"/>
  <c r="Q155" i="2"/>
  <c r="M155" i="2"/>
  <c r="N155" i="2" s="1"/>
  <c r="BX155" i="2" s="1"/>
  <c r="BY155" i="2" s="1"/>
  <c r="R155" i="2"/>
  <c r="M88" i="2"/>
  <c r="N88" i="2" s="1"/>
  <c r="BX88" i="2" s="1"/>
  <c r="BY88" i="2" s="1"/>
  <c r="Q88" i="2"/>
  <c r="R88" i="2"/>
  <c r="M475" i="2"/>
  <c r="R471" i="2"/>
  <c r="R469" i="2"/>
  <c r="R467" i="2"/>
  <c r="M465" i="2"/>
  <c r="N465" i="2" s="1"/>
  <c r="BX465" i="2" s="1"/>
  <c r="BY465" i="2" s="1"/>
  <c r="Q453" i="2"/>
  <c r="M451" i="2"/>
  <c r="R447" i="2"/>
  <c r="O441" i="2"/>
  <c r="BR441" i="2" s="1"/>
  <c r="R435" i="2"/>
  <c r="R428" i="2"/>
  <c r="N427" i="2"/>
  <c r="BX427" i="2" s="1"/>
  <c r="BY427" i="2" s="1"/>
  <c r="O425" i="2"/>
  <c r="BR425" i="2" s="1"/>
  <c r="M418" i="2"/>
  <c r="N418" i="2" s="1"/>
  <c r="BX418" i="2" s="1"/>
  <c r="BY418" i="2" s="1"/>
  <c r="M409" i="2"/>
  <c r="N409" i="2" s="1"/>
  <c r="BX409" i="2" s="1"/>
  <c r="BY409" i="2" s="1"/>
  <c r="R387" i="2"/>
  <c r="R376" i="2"/>
  <c r="R371" i="2"/>
  <c r="Q364" i="2"/>
  <c r="Q356" i="2"/>
  <c r="Q348" i="2"/>
  <c r="Q340" i="2"/>
  <c r="R318" i="2"/>
  <c r="O312" i="2"/>
  <c r="BR312" i="2" s="1"/>
  <c r="R21" i="2"/>
  <c r="M21" i="2"/>
  <c r="N21" i="2" s="1"/>
  <c r="BX21" i="2" s="1"/>
  <c r="BY21" i="2" s="1"/>
  <c r="Q21" i="2"/>
  <c r="Q471" i="2"/>
  <c r="Q469" i="2"/>
  <c r="Q467" i="2"/>
  <c r="R452" i="2"/>
  <c r="R450" i="2"/>
  <c r="Q447" i="2"/>
  <c r="R437" i="2"/>
  <c r="Q435" i="2"/>
  <c r="Q428" i="2"/>
  <c r="R423" i="2"/>
  <c r="R421" i="2"/>
  <c r="R414" i="2"/>
  <c r="Q387" i="2"/>
  <c r="Q376" i="2"/>
  <c r="Q371" i="2"/>
  <c r="R363" i="2"/>
  <c r="R355" i="2"/>
  <c r="R347" i="2"/>
  <c r="R339" i="2"/>
  <c r="M332" i="2"/>
  <c r="Q332" i="2"/>
  <c r="Q328" i="2"/>
  <c r="R328" i="2"/>
  <c r="M325" i="2"/>
  <c r="N325" i="2" s="1"/>
  <c r="BX325" i="2" s="1"/>
  <c r="BY325" i="2" s="1"/>
  <c r="R325" i="2"/>
  <c r="Q318" i="2"/>
  <c r="M310" i="2"/>
  <c r="N310" i="2" s="1"/>
  <c r="BX310" i="2" s="1"/>
  <c r="BY310" i="2" s="1"/>
  <c r="Q310" i="2"/>
  <c r="M293" i="2"/>
  <c r="N293" i="2" s="1"/>
  <c r="BX293" i="2" s="1"/>
  <c r="BY293" i="2" s="1"/>
  <c r="Q293" i="2"/>
  <c r="R293" i="2"/>
  <c r="N284" i="2"/>
  <c r="BX284" i="2" s="1"/>
  <c r="BY284" i="2" s="1"/>
  <c r="M245" i="2"/>
  <c r="O245" i="2"/>
  <c r="BR245" i="2" s="1"/>
  <c r="Q245" i="2"/>
  <c r="R245" i="2"/>
  <c r="N221" i="2"/>
  <c r="BX221" i="2" s="1"/>
  <c r="BY221" i="2" s="1"/>
  <c r="Q437" i="2"/>
  <c r="Q421" i="2"/>
  <c r="R404" i="2"/>
  <c r="R401" i="2"/>
  <c r="R373" i="2"/>
  <c r="Q363" i="2"/>
  <c r="Q355" i="2"/>
  <c r="Q347" i="2"/>
  <c r="R300" i="2"/>
  <c r="N172" i="2"/>
  <c r="BX172" i="2" s="1"/>
  <c r="BY172" i="2" s="1"/>
  <c r="M129" i="2"/>
  <c r="N129" i="2" s="1"/>
  <c r="BX129" i="2" s="1"/>
  <c r="BY129" i="2" s="1"/>
  <c r="Q129" i="2"/>
  <c r="R129" i="2"/>
  <c r="O467" i="2"/>
  <c r="BR467" i="2" s="1"/>
  <c r="R457" i="2"/>
  <c r="O453" i="2"/>
  <c r="BR453" i="2" s="1"/>
  <c r="O438" i="2"/>
  <c r="BR438" i="2" s="1"/>
  <c r="O433" i="2"/>
  <c r="BR433" i="2" s="1"/>
  <c r="O422" i="2"/>
  <c r="BR422" i="2" s="1"/>
  <c r="O418" i="2"/>
  <c r="BR418" i="2" s="1"/>
  <c r="R413" i="2"/>
  <c r="R407" i="2"/>
  <c r="Q404" i="2"/>
  <c r="Q401" i="2"/>
  <c r="R380" i="2"/>
  <c r="O379" i="2"/>
  <c r="BR379" i="2" s="1"/>
  <c r="O364" i="2"/>
  <c r="BR364" i="2" s="1"/>
  <c r="O356" i="2"/>
  <c r="BR356" i="2" s="1"/>
  <c r="O348" i="2"/>
  <c r="BR348" i="2" s="1"/>
  <c r="O340" i="2"/>
  <c r="BR340" i="2" s="1"/>
  <c r="Q297" i="2"/>
  <c r="M297" i="2"/>
  <c r="N297" i="2" s="1"/>
  <c r="BX297" i="2" s="1"/>
  <c r="BY297" i="2" s="1"/>
  <c r="M278" i="2"/>
  <c r="N278" i="2" s="1"/>
  <c r="BX278" i="2" s="1"/>
  <c r="BY278" i="2" s="1"/>
  <c r="R278" i="2"/>
  <c r="Q242" i="2"/>
  <c r="M242" i="2"/>
  <c r="N242" i="2" s="1"/>
  <c r="BX242" i="2" s="1"/>
  <c r="BY242" i="2" s="1"/>
  <c r="R242" i="2"/>
  <c r="M146" i="2"/>
  <c r="N146" i="2" s="1"/>
  <c r="BX146" i="2" s="1"/>
  <c r="BY146" i="2" s="1"/>
  <c r="Q146" i="2"/>
  <c r="M32" i="2"/>
  <c r="N32" i="2" s="1"/>
  <c r="BX32" i="2" s="1"/>
  <c r="BY32" i="2" s="1"/>
  <c r="Q32" i="2"/>
  <c r="R32" i="2"/>
  <c r="M457" i="2"/>
  <c r="N457" i="2" s="1"/>
  <c r="BX457" i="2" s="1"/>
  <c r="BY457" i="2" s="1"/>
  <c r="Q413" i="2"/>
  <c r="O407" i="2"/>
  <c r="BR407" i="2" s="1"/>
  <c r="Q380" i="2"/>
  <c r="M373" i="2"/>
  <c r="N373" i="2" s="1"/>
  <c r="BX373" i="2" s="1"/>
  <c r="BY373" i="2" s="1"/>
  <c r="M321" i="2"/>
  <c r="N321" i="2" s="1"/>
  <c r="BX321" i="2" s="1"/>
  <c r="BY321" i="2" s="1"/>
  <c r="Q291" i="2"/>
  <c r="R291" i="2"/>
  <c r="M219" i="2"/>
  <c r="Q219" i="2"/>
  <c r="R219" i="2"/>
  <c r="M194" i="2"/>
  <c r="O194" i="2"/>
  <c r="BR194" i="2" s="1"/>
  <c r="Q194" i="2"/>
  <c r="R194" i="2"/>
  <c r="N115" i="2"/>
  <c r="BX115" i="2" s="1"/>
  <c r="BY115" i="2" s="1"/>
  <c r="O310" i="2"/>
  <c r="BR310" i="2" s="1"/>
  <c r="O291" i="2"/>
  <c r="BR291" i="2" s="1"/>
  <c r="O285" i="2"/>
  <c r="BR285" i="2" s="1"/>
  <c r="Q284" i="2"/>
  <c r="O278" i="2"/>
  <c r="BR278" i="2" s="1"/>
  <c r="O261" i="2"/>
  <c r="BR261" i="2" s="1"/>
  <c r="R243" i="2"/>
  <c r="O242" i="2"/>
  <c r="BR242" i="2" s="1"/>
  <c r="O239" i="2"/>
  <c r="BR239" i="2" s="1"/>
  <c r="Q238" i="2"/>
  <c r="R234" i="2"/>
  <c r="O228" i="2"/>
  <c r="BR228" i="2" s="1"/>
  <c r="R220" i="2"/>
  <c r="O219" i="2"/>
  <c r="BR219" i="2" s="1"/>
  <c r="O181" i="2"/>
  <c r="BR181" i="2" s="1"/>
  <c r="R181" i="2"/>
  <c r="O164" i="2"/>
  <c r="BR164" i="2" s="1"/>
  <c r="O155" i="2"/>
  <c r="BR155" i="2" s="1"/>
  <c r="M154" i="2"/>
  <c r="N154" i="2" s="1"/>
  <c r="BX154" i="2" s="1"/>
  <c r="BY154" i="2" s="1"/>
  <c r="Q154" i="2"/>
  <c r="O146" i="2"/>
  <c r="BR146" i="2" s="1"/>
  <c r="O135" i="2"/>
  <c r="BR135" i="2" s="1"/>
  <c r="O128" i="2"/>
  <c r="BR128" i="2" s="1"/>
  <c r="M128" i="2"/>
  <c r="M113" i="2"/>
  <c r="N113" i="2" s="1"/>
  <c r="BX113" i="2" s="1"/>
  <c r="BY113" i="2" s="1"/>
  <c r="Q113" i="2"/>
  <c r="R113" i="2"/>
  <c r="O98" i="2"/>
  <c r="BR98" i="2" s="1"/>
  <c r="M96" i="2"/>
  <c r="N96" i="2" s="1"/>
  <c r="BX96" i="2" s="1"/>
  <c r="BY96" i="2" s="1"/>
  <c r="Q96" i="2"/>
  <c r="R96" i="2"/>
  <c r="O88" i="2"/>
  <c r="BR88" i="2" s="1"/>
  <c r="M82" i="2"/>
  <c r="N82" i="2" s="1"/>
  <c r="BX82" i="2" s="1"/>
  <c r="BY82" i="2" s="1"/>
  <c r="O82" i="2"/>
  <c r="BR82" i="2" s="1"/>
  <c r="R82" i="2"/>
  <c r="M39" i="2"/>
  <c r="N39" i="2" s="1"/>
  <c r="BX39" i="2" s="1"/>
  <c r="BY39" i="2" s="1"/>
  <c r="O39" i="2"/>
  <c r="BR39" i="2" s="1"/>
  <c r="Q39" i="2"/>
  <c r="M149" i="2"/>
  <c r="N149" i="2" s="1"/>
  <c r="BX149" i="2" s="1"/>
  <c r="BY149" i="2" s="1"/>
  <c r="Q149" i="2"/>
  <c r="Q142" i="2"/>
  <c r="M142" i="2"/>
  <c r="N142" i="2" s="1"/>
  <c r="BX142" i="2" s="1"/>
  <c r="BY142" i="2" s="1"/>
  <c r="O134" i="2"/>
  <c r="BR134" i="2" s="1"/>
  <c r="M134" i="2"/>
  <c r="N134" i="2" s="1"/>
  <c r="BX134" i="2" s="1"/>
  <c r="BY134" i="2" s="1"/>
  <c r="Q132" i="2"/>
  <c r="R132" i="2"/>
  <c r="M123" i="2"/>
  <c r="Q123" i="2"/>
  <c r="R123" i="2"/>
  <c r="Q118" i="2"/>
  <c r="M118" i="2"/>
  <c r="N118" i="2" s="1"/>
  <c r="BX118" i="2" s="1"/>
  <c r="BY118" i="2" s="1"/>
  <c r="R118" i="2"/>
  <c r="M104" i="2"/>
  <c r="N104" i="2" s="1"/>
  <c r="BX104" i="2" s="1"/>
  <c r="BY104" i="2" s="1"/>
  <c r="R104" i="2"/>
  <c r="N87" i="2"/>
  <c r="BX87" i="2" s="1"/>
  <c r="BY87" i="2" s="1"/>
  <c r="M81" i="2"/>
  <c r="Q81" i="2"/>
  <c r="O309" i="2"/>
  <c r="BR309" i="2" s="1"/>
  <c r="O307" i="2"/>
  <c r="BR307" i="2" s="1"/>
  <c r="Q279" i="2"/>
  <c r="R276" i="2"/>
  <c r="O270" i="2"/>
  <c r="BR270" i="2" s="1"/>
  <c r="R260" i="2"/>
  <c r="R247" i="2"/>
  <c r="O246" i="2"/>
  <c r="BR246" i="2" s="1"/>
  <c r="O244" i="2"/>
  <c r="BR244" i="2" s="1"/>
  <c r="R230" i="2"/>
  <c r="O218" i="2"/>
  <c r="BR218" i="2" s="1"/>
  <c r="R214" i="2"/>
  <c r="Q210" i="2"/>
  <c r="O209" i="2"/>
  <c r="BR209" i="2" s="1"/>
  <c r="O198" i="2"/>
  <c r="BR198" i="2" s="1"/>
  <c r="Q188" i="2"/>
  <c r="O187" i="2"/>
  <c r="BR187" i="2" s="1"/>
  <c r="Q186" i="2"/>
  <c r="O184" i="2"/>
  <c r="BR184" i="2" s="1"/>
  <c r="Q176" i="2"/>
  <c r="M173" i="2"/>
  <c r="R173" i="2"/>
  <c r="R172" i="2"/>
  <c r="Q168" i="2"/>
  <c r="O166" i="2"/>
  <c r="BR166" i="2" s="1"/>
  <c r="R160" i="2"/>
  <c r="O149" i="2"/>
  <c r="BR149" i="2" s="1"/>
  <c r="O132" i="2"/>
  <c r="BR132" i="2" s="1"/>
  <c r="Q115" i="2"/>
  <c r="O104" i="2"/>
  <c r="BR104" i="2" s="1"/>
  <c r="M79" i="2"/>
  <c r="N79" i="2" s="1"/>
  <c r="BX79" i="2" s="1"/>
  <c r="BY79" i="2" s="1"/>
  <c r="Q79" i="2"/>
  <c r="R79" i="2"/>
  <c r="N38" i="2"/>
  <c r="BX38" i="2" s="1"/>
  <c r="BY38" i="2" s="1"/>
  <c r="N30" i="2"/>
  <c r="BX30" i="2" s="1"/>
  <c r="BY30" i="2" s="1"/>
  <c r="Q276" i="2"/>
  <c r="Q247" i="2"/>
  <c r="R221" i="2"/>
  <c r="R202" i="2"/>
  <c r="M165" i="2"/>
  <c r="N165" i="2" s="1"/>
  <c r="BX165" i="2" s="1"/>
  <c r="BY165" i="2" s="1"/>
  <c r="R165" i="2"/>
  <c r="M151" i="2"/>
  <c r="N151" i="2" s="1"/>
  <c r="BX151" i="2" s="1"/>
  <c r="BY151" i="2" s="1"/>
  <c r="M116" i="2"/>
  <c r="N116" i="2" s="1"/>
  <c r="BX116" i="2" s="1"/>
  <c r="BY116" i="2" s="1"/>
  <c r="O116" i="2"/>
  <c r="BR116" i="2" s="1"/>
  <c r="Q61" i="2"/>
  <c r="R61" i="2"/>
  <c r="M61" i="2"/>
  <c r="N61" i="2" s="1"/>
  <c r="BX61" i="2" s="1"/>
  <c r="BY61" i="2" s="1"/>
  <c r="O306" i="2"/>
  <c r="BR306" i="2" s="1"/>
  <c r="O294" i="2"/>
  <c r="BR294" i="2" s="1"/>
  <c r="O286" i="2"/>
  <c r="BR286" i="2" s="1"/>
  <c r="O282" i="2"/>
  <c r="BR282" i="2" s="1"/>
  <c r="R263" i="2"/>
  <c r="R256" i="2"/>
  <c r="Q252" i="2"/>
  <c r="O251" i="2"/>
  <c r="BR251" i="2" s="1"/>
  <c r="O234" i="2"/>
  <c r="BR234" i="2" s="1"/>
  <c r="O227" i="2"/>
  <c r="BR227" i="2" s="1"/>
  <c r="Q221" i="2"/>
  <c r="O220" i="2"/>
  <c r="BR220" i="2" s="1"/>
  <c r="Q212" i="2"/>
  <c r="R209" i="2"/>
  <c r="O208" i="2"/>
  <c r="BR208" i="2" s="1"/>
  <c r="Q202" i="2"/>
  <c r="Q190" i="2"/>
  <c r="R187" i="2"/>
  <c r="R178" i="2"/>
  <c r="R167" i="2"/>
  <c r="O165" i="2"/>
  <c r="BR165" i="2" s="1"/>
  <c r="M160" i="2"/>
  <c r="M147" i="2"/>
  <c r="O145" i="2"/>
  <c r="BR145" i="2" s="1"/>
  <c r="M130" i="2"/>
  <c r="N130" i="2" s="1"/>
  <c r="BX130" i="2" s="1"/>
  <c r="BY130" i="2" s="1"/>
  <c r="Q130" i="2"/>
  <c r="R130" i="2"/>
  <c r="Q57" i="2"/>
  <c r="R57" i="2"/>
  <c r="M57" i="2"/>
  <c r="N57" i="2" s="1"/>
  <c r="BX57" i="2" s="1"/>
  <c r="BY57" i="2" s="1"/>
  <c r="M29" i="2"/>
  <c r="N29" i="2" s="1"/>
  <c r="BX29" i="2" s="1"/>
  <c r="BY29" i="2" s="1"/>
  <c r="Q29" i="2"/>
  <c r="R29" i="2"/>
  <c r="R246" i="2"/>
  <c r="R232" i="2"/>
  <c r="R225" i="2"/>
  <c r="R216" i="2"/>
  <c r="Q187" i="2"/>
  <c r="Q178" i="2"/>
  <c r="R170" i="2"/>
  <c r="M168" i="2"/>
  <c r="N168" i="2" s="1"/>
  <c r="BX168" i="2" s="1"/>
  <c r="BY168" i="2" s="1"/>
  <c r="R168" i="2"/>
  <c r="O120" i="2"/>
  <c r="BR120" i="2" s="1"/>
  <c r="M120" i="2"/>
  <c r="N120" i="2" s="1"/>
  <c r="BX120" i="2" s="1"/>
  <c r="BY120" i="2" s="1"/>
  <c r="R120" i="2"/>
  <c r="O115" i="2"/>
  <c r="BR115" i="2" s="1"/>
  <c r="R115" i="2"/>
  <c r="M111" i="2"/>
  <c r="N111" i="2" s="1"/>
  <c r="BX111" i="2" s="1"/>
  <c r="BY111" i="2" s="1"/>
  <c r="Q111" i="2"/>
  <c r="R111" i="2"/>
  <c r="O302" i="2"/>
  <c r="BR302" i="2" s="1"/>
  <c r="R292" i="2"/>
  <c r="O247" i="2"/>
  <c r="BR247" i="2" s="1"/>
  <c r="Q246" i="2"/>
  <c r="R244" i="2"/>
  <c r="O243" i="2"/>
  <c r="BR243" i="2" s="1"/>
  <c r="O232" i="2"/>
  <c r="BR232" i="2" s="1"/>
  <c r="O226" i="2"/>
  <c r="BR226" i="2" s="1"/>
  <c r="O216" i="2"/>
  <c r="BR216" i="2" s="1"/>
  <c r="O210" i="2"/>
  <c r="BR210" i="2" s="1"/>
  <c r="R191" i="2"/>
  <c r="O188" i="2"/>
  <c r="BR188" i="2" s="1"/>
  <c r="Q184" i="2"/>
  <c r="M181" i="2"/>
  <c r="O176" i="2"/>
  <c r="BR176" i="2" s="1"/>
  <c r="Q174" i="2"/>
  <c r="Q171" i="2"/>
  <c r="R171" i="2"/>
  <c r="O170" i="2"/>
  <c r="BR170" i="2" s="1"/>
  <c r="R166" i="2"/>
  <c r="M159" i="2"/>
  <c r="N159" i="2" s="1"/>
  <c r="BX159" i="2" s="1"/>
  <c r="BY159" i="2" s="1"/>
  <c r="R159" i="2"/>
  <c r="O151" i="2"/>
  <c r="BR151" i="2" s="1"/>
  <c r="R134" i="2"/>
  <c r="R128" i="2"/>
  <c r="M55" i="2"/>
  <c r="N55" i="2" s="1"/>
  <c r="BX55" i="2" s="1"/>
  <c r="BY55" i="2" s="1"/>
  <c r="O55" i="2"/>
  <c r="BR55" i="2" s="1"/>
  <c r="Q55" i="2"/>
  <c r="M47" i="2"/>
  <c r="N47" i="2" s="1"/>
  <c r="BX47" i="2" s="1"/>
  <c r="BY47" i="2" s="1"/>
  <c r="O47" i="2"/>
  <c r="BR47" i="2" s="1"/>
  <c r="R47" i="2"/>
  <c r="R39" i="2"/>
  <c r="M22" i="2"/>
  <c r="Q22" i="2"/>
  <c r="R22" i="2"/>
  <c r="M17" i="2"/>
  <c r="N17" i="2" s="1"/>
  <c r="BX17" i="2" s="1"/>
  <c r="BY17" i="2" s="1"/>
  <c r="O17" i="2"/>
  <c r="BR17" i="2" s="1"/>
  <c r="Q17" i="2"/>
  <c r="O161" i="2"/>
  <c r="BR161" i="2" s="1"/>
  <c r="O156" i="2"/>
  <c r="BR156" i="2" s="1"/>
  <c r="O148" i="2"/>
  <c r="BR148" i="2" s="1"/>
  <c r="O144" i="2"/>
  <c r="BR144" i="2" s="1"/>
  <c r="R138" i="2"/>
  <c r="O127" i="2"/>
  <c r="BR127" i="2" s="1"/>
  <c r="O96" i="2"/>
  <c r="BR96" i="2" s="1"/>
  <c r="R89" i="2"/>
  <c r="O79" i="2"/>
  <c r="BR79" i="2" s="1"/>
  <c r="O76" i="2"/>
  <c r="BR76" i="2" s="1"/>
  <c r="Q64" i="2"/>
  <c r="Q38" i="2"/>
  <c r="O29" i="2"/>
  <c r="BR29" i="2" s="1"/>
  <c r="R15" i="2"/>
  <c r="Q138" i="2"/>
  <c r="R91" i="2"/>
  <c r="R83" i="2"/>
  <c r="R80" i="2"/>
  <c r="R73" i="2"/>
  <c r="O44" i="2"/>
  <c r="BR44" i="2" s="1"/>
  <c r="R31" i="2"/>
  <c r="O28" i="2"/>
  <c r="BR28" i="2" s="1"/>
  <c r="N14" i="2"/>
  <c r="BX14" i="2" s="1"/>
  <c r="BY14" i="2" s="1"/>
  <c r="O180" i="2"/>
  <c r="BR180" i="2" s="1"/>
  <c r="O171" i="2"/>
  <c r="BR171" i="2" s="1"/>
  <c r="O163" i="2"/>
  <c r="BR163" i="2" s="1"/>
  <c r="O136" i="2"/>
  <c r="BR136" i="2" s="1"/>
  <c r="O129" i="2"/>
  <c r="BR129" i="2" s="1"/>
  <c r="Q97" i="2"/>
  <c r="O95" i="2"/>
  <c r="BR95" i="2" s="1"/>
  <c r="O87" i="2"/>
  <c r="BR87" i="2" s="1"/>
  <c r="O81" i="2"/>
  <c r="BR81" i="2" s="1"/>
  <c r="O74" i="2"/>
  <c r="BR74" i="2" s="1"/>
  <c r="Q69" i="2"/>
  <c r="Q63" i="2"/>
  <c r="M62" i="2"/>
  <c r="O61" i="2"/>
  <c r="BR61" i="2" s="1"/>
  <c r="R58" i="2"/>
  <c r="M54" i="2"/>
  <c r="Q45" i="2"/>
  <c r="O42" i="2"/>
  <c r="BR42" i="2" s="1"/>
  <c r="O40" i="2"/>
  <c r="BR40" i="2" s="1"/>
  <c r="O32" i="2"/>
  <c r="BR32" i="2" s="1"/>
  <c r="R26" i="2"/>
  <c r="R24" i="2"/>
  <c r="O21" i="2"/>
  <c r="BR21" i="2" s="1"/>
  <c r="R13" i="2"/>
  <c r="Q24" i="2"/>
  <c r="O52" i="2"/>
  <c r="BR52" i="2" s="1"/>
  <c r="O36" i="2"/>
  <c r="BR36" i="2" s="1"/>
  <c r="O31" i="2"/>
  <c r="BR31" i="2" s="1"/>
  <c r="N497" i="2"/>
  <c r="BX497" i="2" s="1"/>
  <c r="BY497" i="2" s="1"/>
  <c r="N493" i="2"/>
  <c r="BX493" i="2" s="1"/>
  <c r="BY493" i="2" s="1"/>
  <c r="N489" i="2"/>
  <c r="BX489" i="2" s="1"/>
  <c r="BY489" i="2" s="1"/>
  <c r="N495" i="2"/>
  <c r="BX495" i="2" s="1"/>
  <c r="BY495" i="2" s="1"/>
  <c r="M472" i="2"/>
  <c r="Q472" i="2"/>
  <c r="M432" i="2"/>
  <c r="O432" i="2"/>
  <c r="BR432" i="2" s="1"/>
  <c r="Q432" i="2"/>
  <c r="N376" i="2"/>
  <c r="BX376" i="2" s="1"/>
  <c r="BY376" i="2" s="1"/>
  <c r="M498" i="2"/>
  <c r="R490" i="2"/>
  <c r="R489" i="2"/>
  <c r="R481" i="2"/>
  <c r="N449" i="2"/>
  <c r="BX449" i="2" s="1"/>
  <c r="BY449" i="2" s="1"/>
  <c r="N413" i="2"/>
  <c r="BX413" i="2" s="1"/>
  <c r="BY413" i="2" s="1"/>
  <c r="M304" i="2"/>
  <c r="O304" i="2"/>
  <c r="BR304" i="2" s="1"/>
  <c r="Q304" i="2"/>
  <c r="R304" i="2"/>
  <c r="Q489" i="2"/>
  <c r="N455" i="2"/>
  <c r="BX455" i="2" s="1"/>
  <c r="BY455" i="2" s="1"/>
  <c r="N447" i="2"/>
  <c r="BX447" i="2" s="1"/>
  <c r="BY447" i="2" s="1"/>
  <c r="M403" i="2"/>
  <c r="O403" i="2"/>
  <c r="BR403" i="2" s="1"/>
  <c r="Q403" i="2"/>
  <c r="R403" i="2"/>
  <c r="M464" i="2"/>
  <c r="Q464" i="2"/>
  <c r="N487" i="2"/>
  <c r="BX487" i="2" s="1"/>
  <c r="BY487" i="2" s="1"/>
  <c r="O480" i="2"/>
  <c r="BR480" i="2" s="1"/>
  <c r="Q479" i="2"/>
  <c r="O474" i="2"/>
  <c r="BR474" i="2" s="1"/>
  <c r="N453" i="2"/>
  <c r="BX453" i="2" s="1"/>
  <c r="BY453" i="2" s="1"/>
  <c r="N445" i="2"/>
  <c r="BX445" i="2" s="1"/>
  <c r="BY445" i="2" s="1"/>
  <c r="N433" i="2"/>
  <c r="BX433" i="2" s="1"/>
  <c r="BY433" i="2" s="1"/>
  <c r="M424" i="2"/>
  <c r="O424" i="2"/>
  <c r="BR424" i="2" s="1"/>
  <c r="Q424" i="2"/>
  <c r="M408" i="2"/>
  <c r="O408" i="2"/>
  <c r="BR408" i="2" s="1"/>
  <c r="Q408" i="2"/>
  <c r="M398" i="2"/>
  <c r="O398" i="2"/>
  <c r="BR398" i="2" s="1"/>
  <c r="Q398" i="2"/>
  <c r="R398" i="2"/>
  <c r="M395" i="2"/>
  <c r="O395" i="2"/>
  <c r="BR395" i="2" s="1"/>
  <c r="Q395" i="2"/>
  <c r="R395" i="2"/>
  <c r="R482" i="2"/>
  <c r="Q501" i="2"/>
  <c r="O489" i="2"/>
  <c r="BR489" i="2" s="1"/>
  <c r="M481" i="2"/>
  <c r="M480" i="2"/>
  <c r="R472" i="2"/>
  <c r="O465" i="2"/>
  <c r="BR465" i="2" s="1"/>
  <c r="Q465" i="2"/>
  <c r="N406" i="2"/>
  <c r="BX406" i="2" s="1"/>
  <c r="BY406" i="2" s="1"/>
  <c r="N402" i="2"/>
  <c r="BX402" i="2" s="1"/>
  <c r="BY402" i="2" s="1"/>
  <c r="M390" i="2"/>
  <c r="O390" i="2"/>
  <c r="BR390" i="2" s="1"/>
  <c r="Q390" i="2"/>
  <c r="R390" i="2"/>
  <c r="R496" i="2"/>
  <c r="Q494" i="2"/>
  <c r="M9" i="2"/>
  <c r="N9" i="2" s="1"/>
  <c r="BX9" i="2" s="1"/>
  <c r="BY9" i="2" s="1"/>
  <c r="O498" i="2"/>
  <c r="BR498" i="2" s="1"/>
  <c r="O496" i="2"/>
  <c r="BR496" i="2" s="1"/>
  <c r="R488" i="2"/>
  <c r="R487" i="2"/>
  <c r="M482" i="2"/>
  <c r="O472" i="2"/>
  <c r="BR472" i="2" s="1"/>
  <c r="R464" i="2"/>
  <c r="O488" i="2"/>
  <c r="BR488" i="2" s="1"/>
  <c r="R474" i="2"/>
  <c r="O464" i="2"/>
  <c r="BR464" i="2" s="1"/>
  <c r="M456" i="2"/>
  <c r="O456" i="2"/>
  <c r="BR456" i="2" s="1"/>
  <c r="Q456" i="2"/>
  <c r="M448" i="2"/>
  <c r="O448" i="2"/>
  <c r="BR448" i="2" s="1"/>
  <c r="Q448" i="2"/>
  <c r="M440" i="2"/>
  <c r="O440" i="2"/>
  <c r="BR440" i="2" s="1"/>
  <c r="Q440" i="2"/>
  <c r="N436" i="2"/>
  <c r="BX436" i="2" s="1"/>
  <c r="BY436" i="2" s="1"/>
  <c r="R432" i="2"/>
  <c r="N425" i="2"/>
  <c r="BX425" i="2" s="1"/>
  <c r="BY425" i="2" s="1"/>
  <c r="M416" i="2"/>
  <c r="O416" i="2"/>
  <c r="BR416" i="2" s="1"/>
  <c r="Q416" i="2"/>
  <c r="N405" i="2"/>
  <c r="BX405" i="2" s="1"/>
  <c r="BY405" i="2" s="1"/>
  <c r="N383" i="2"/>
  <c r="BX383" i="2" s="1"/>
  <c r="BY383" i="2" s="1"/>
  <c r="M496" i="2"/>
  <c r="M488" i="2"/>
  <c r="N479" i="2"/>
  <c r="BX479" i="2" s="1"/>
  <c r="BY479" i="2" s="1"/>
  <c r="N471" i="2"/>
  <c r="BX471" i="2" s="1"/>
  <c r="BY471" i="2" s="1"/>
  <c r="N463" i="2"/>
  <c r="BX463" i="2" s="1"/>
  <c r="BY463" i="2" s="1"/>
  <c r="N414" i="2"/>
  <c r="BX414" i="2" s="1"/>
  <c r="BY414" i="2" s="1"/>
  <c r="R399" i="2"/>
  <c r="Q396" i="2"/>
  <c r="R391" i="2"/>
  <c r="N385" i="2"/>
  <c r="BX385" i="2" s="1"/>
  <c r="BY385" i="2" s="1"/>
  <c r="N292" i="2"/>
  <c r="BX292" i="2" s="1"/>
  <c r="BY292" i="2" s="1"/>
  <c r="M431" i="2"/>
  <c r="M423" i="2"/>
  <c r="M415" i="2"/>
  <c r="M407" i="2"/>
  <c r="N400" i="2"/>
  <c r="BX400" i="2" s="1"/>
  <c r="BY400" i="2" s="1"/>
  <c r="N380" i="2"/>
  <c r="BX380" i="2" s="1"/>
  <c r="BY380" i="2" s="1"/>
  <c r="N372" i="2"/>
  <c r="BX372" i="2" s="1"/>
  <c r="BY372" i="2" s="1"/>
  <c r="N364" i="2"/>
  <c r="BX364" i="2" s="1"/>
  <c r="BY364" i="2" s="1"/>
  <c r="N356" i="2"/>
  <c r="BX356" i="2" s="1"/>
  <c r="BY356" i="2" s="1"/>
  <c r="N348" i="2"/>
  <c r="BX348" i="2" s="1"/>
  <c r="BY348" i="2" s="1"/>
  <c r="N340" i="2"/>
  <c r="BX340" i="2" s="1"/>
  <c r="BY340" i="2" s="1"/>
  <c r="M314" i="2"/>
  <c r="Q314" i="2"/>
  <c r="R314" i="2"/>
  <c r="Q313" i="2"/>
  <c r="M313" i="2"/>
  <c r="O313" i="2"/>
  <c r="BR313" i="2" s="1"/>
  <c r="R313" i="2"/>
  <c r="O383" i="2"/>
  <c r="BR383" i="2" s="1"/>
  <c r="Q383" i="2"/>
  <c r="N363" i="2"/>
  <c r="BX363" i="2" s="1"/>
  <c r="BY363" i="2" s="1"/>
  <c r="N355" i="2"/>
  <c r="BX355" i="2" s="1"/>
  <c r="BY355" i="2" s="1"/>
  <c r="N347" i="2"/>
  <c r="BX347" i="2" s="1"/>
  <c r="BY347" i="2" s="1"/>
  <c r="N331" i="2"/>
  <c r="BX331" i="2" s="1"/>
  <c r="BY331" i="2" s="1"/>
  <c r="Q457" i="2"/>
  <c r="Q449" i="2"/>
  <c r="Q441" i="2"/>
  <c r="Q433" i="2"/>
  <c r="Q425" i="2"/>
  <c r="Q417" i="2"/>
  <c r="Q409" i="2"/>
  <c r="R397" i="2"/>
  <c r="R389" i="2"/>
  <c r="O385" i="2"/>
  <c r="BR385" i="2" s="1"/>
  <c r="Q374" i="2"/>
  <c r="M374" i="2"/>
  <c r="M319" i="2"/>
  <c r="O319" i="2"/>
  <c r="BR319" i="2" s="1"/>
  <c r="Q319" i="2"/>
  <c r="R319" i="2"/>
  <c r="M272" i="2"/>
  <c r="O272" i="2"/>
  <c r="BR272" i="2" s="1"/>
  <c r="Q272" i="2"/>
  <c r="R272" i="2"/>
  <c r="N369" i="2"/>
  <c r="BX369" i="2" s="1"/>
  <c r="BY369" i="2" s="1"/>
  <c r="M367" i="2"/>
  <c r="O367" i="2"/>
  <c r="BR367" i="2" s="1"/>
  <c r="Q367" i="2"/>
  <c r="N361" i="2"/>
  <c r="BX361" i="2" s="1"/>
  <c r="BY361" i="2" s="1"/>
  <c r="M359" i="2"/>
  <c r="O359" i="2"/>
  <c r="BR359" i="2" s="1"/>
  <c r="Q359" i="2"/>
  <c r="N353" i="2"/>
  <c r="BX353" i="2" s="1"/>
  <c r="BY353" i="2" s="1"/>
  <c r="M351" i="2"/>
  <c r="O351" i="2"/>
  <c r="BR351" i="2" s="1"/>
  <c r="Q351" i="2"/>
  <c r="N345" i="2"/>
  <c r="BX345" i="2" s="1"/>
  <c r="BY345" i="2" s="1"/>
  <c r="M343" i="2"/>
  <c r="O343" i="2"/>
  <c r="BR343" i="2" s="1"/>
  <c r="Q343" i="2"/>
  <c r="N337" i="2"/>
  <c r="BX337" i="2" s="1"/>
  <c r="BY337" i="2" s="1"/>
  <c r="M335" i="2"/>
  <c r="O335" i="2"/>
  <c r="BR335" i="2" s="1"/>
  <c r="Q335" i="2"/>
  <c r="O397" i="2"/>
  <c r="BR397" i="2" s="1"/>
  <c r="R388" i="2"/>
  <c r="R385" i="2"/>
  <c r="R381" i="2"/>
  <c r="M330" i="2"/>
  <c r="O330" i="2"/>
  <c r="BR330" i="2" s="1"/>
  <c r="Q330" i="2"/>
  <c r="R330" i="2"/>
  <c r="O399" i="2"/>
  <c r="BR399" i="2" s="1"/>
  <c r="Q399" i="2"/>
  <c r="O391" i="2"/>
  <c r="BR391" i="2" s="1"/>
  <c r="Q391" i="2"/>
  <c r="M389" i="2"/>
  <c r="Q388" i="2"/>
  <c r="Q385" i="2"/>
  <c r="R383" i="2"/>
  <c r="O381" i="2"/>
  <c r="BR381" i="2" s="1"/>
  <c r="O375" i="2"/>
  <c r="BR375" i="2" s="1"/>
  <c r="Q375" i="2"/>
  <c r="N327" i="2"/>
  <c r="BX327" i="2" s="1"/>
  <c r="BY327" i="2" s="1"/>
  <c r="N318" i="2"/>
  <c r="BX318" i="2" s="1"/>
  <c r="BY318" i="2" s="1"/>
  <c r="M328" i="2"/>
  <c r="Q327" i="2"/>
  <c r="O320" i="2"/>
  <c r="BR320" i="2" s="1"/>
  <c r="O314" i="2"/>
  <c r="BR314" i="2" s="1"/>
  <c r="M312" i="2"/>
  <c r="Q312" i="2"/>
  <c r="Q290" i="2"/>
  <c r="M290" i="2"/>
  <c r="M366" i="2"/>
  <c r="M358" i="2"/>
  <c r="M350" i="2"/>
  <c r="M342" i="2"/>
  <c r="M334" i="2"/>
  <c r="M320" i="2"/>
  <c r="Q298" i="2"/>
  <c r="M298" i="2"/>
  <c r="R326" i="2"/>
  <c r="Q306" i="2"/>
  <c r="M306" i="2"/>
  <c r="O298" i="2"/>
  <c r="BR298" i="2" s="1"/>
  <c r="N295" i="2"/>
  <c r="BX295" i="2" s="1"/>
  <c r="BY295" i="2" s="1"/>
  <c r="M294" i="2"/>
  <c r="Q294" i="2"/>
  <c r="N286" i="2"/>
  <c r="BX286" i="2" s="1"/>
  <c r="BY286" i="2" s="1"/>
  <c r="N277" i="2"/>
  <c r="BX277" i="2" s="1"/>
  <c r="BY277" i="2" s="1"/>
  <c r="N263" i="2"/>
  <c r="BX263" i="2" s="1"/>
  <c r="BY263" i="2" s="1"/>
  <c r="R321" i="2"/>
  <c r="N303" i="2"/>
  <c r="BX303" i="2" s="1"/>
  <c r="BY303" i="2" s="1"/>
  <c r="M302" i="2"/>
  <c r="Q302" i="2"/>
  <c r="M288" i="2"/>
  <c r="O288" i="2"/>
  <c r="BR288" i="2" s="1"/>
  <c r="Q288" i="2"/>
  <c r="N269" i="2"/>
  <c r="BX269" i="2" s="1"/>
  <c r="BY269" i="2" s="1"/>
  <c r="N255" i="2"/>
  <c r="BX255" i="2" s="1"/>
  <c r="BY255" i="2" s="1"/>
  <c r="M215" i="2"/>
  <c r="Q215" i="2"/>
  <c r="R215" i="2"/>
  <c r="M265" i="2"/>
  <c r="O265" i="2"/>
  <c r="BR265" i="2" s="1"/>
  <c r="Q265" i="2"/>
  <c r="R265" i="2"/>
  <c r="M262" i="2"/>
  <c r="O262" i="2"/>
  <c r="BR262" i="2" s="1"/>
  <c r="Q262" i="2"/>
  <c r="R262" i="2"/>
  <c r="N268" i="2"/>
  <c r="BX268" i="2" s="1"/>
  <c r="BY268" i="2" s="1"/>
  <c r="O250" i="2"/>
  <c r="BR250" i="2" s="1"/>
  <c r="Q250" i="2"/>
  <c r="M250" i="2"/>
  <c r="R250" i="2"/>
  <c r="R320" i="2"/>
  <c r="M296" i="2"/>
  <c r="O296" i="2"/>
  <c r="BR296" i="2" s="1"/>
  <c r="Q296" i="2"/>
  <c r="M280" i="2"/>
  <c r="O280" i="2"/>
  <c r="BR280" i="2" s="1"/>
  <c r="Q280" i="2"/>
  <c r="M257" i="2"/>
  <c r="O257" i="2"/>
  <c r="BR257" i="2" s="1"/>
  <c r="Q257" i="2"/>
  <c r="R257" i="2"/>
  <c r="N254" i="2"/>
  <c r="BX254" i="2" s="1"/>
  <c r="BY254" i="2" s="1"/>
  <c r="N287" i="2"/>
  <c r="BX287" i="2" s="1"/>
  <c r="BY287" i="2" s="1"/>
  <c r="N279" i="2"/>
  <c r="BX279" i="2" s="1"/>
  <c r="BY279" i="2" s="1"/>
  <c r="R266" i="2"/>
  <c r="Q263" i="2"/>
  <c r="R258" i="2"/>
  <c r="N238" i="2"/>
  <c r="BX238" i="2" s="1"/>
  <c r="BY238" i="2" s="1"/>
  <c r="O215" i="2"/>
  <c r="BR215" i="2" s="1"/>
  <c r="O263" i="2"/>
  <c r="BR263" i="2" s="1"/>
  <c r="Q286" i="2"/>
  <c r="M282" i="2"/>
  <c r="Q278" i="2"/>
  <c r="M274" i="2"/>
  <c r="Q270" i="2"/>
  <c r="R268" i="2"/>
  <c r="O268" i="2"/>
  <c r="BR268" i="2" s="1"/>
  <c r="O255" i="2"/>
  <c r="BR255" i="2" s="1"/>
  <c r="N222" i="2"/>
  <c r="BX222" i="2" s="1"/>
  <c r="BY222" i="2" s="1"/>
  <c r="M201" i="2"/>
  <c r="Q201" i="2"/>
  <c r="R201" i="2"/>
  <c r="N200" i="2"/>
  <c r="BX200" i="2" s="1"/>
  <c r="BY200" i="2" s="1"/>
  <c r="Q268" i="2"/>
  <c r="R264" i="2"/>
  <c r="N247" i="2"/>
  <c r="BX247" i="2" s="1"/>
  <c r="BY247" i="2" s="1"/>
  <c r="N236" i="2"/>
  <c r="BX236" i="2" s="1"/>
  <c r="BY236" i="2" s="1"/>
  <c r="M195" i="2"/>
  <c r="Q195" i="2"/>
  <c r="R195" i="2"/>
  <c r="R255" i="2"/>
  <c r="Q249" i="2"/>
  <c r="M249" i="2"/>
  <c r="Q241" i="2"/>
  <c r="M241" i="2"/>
  <c r="O241" i="2"/>
  <c r="BR241" i="2" s="1"/>
  <c r="M239" i="2"/>
  <c r="Q239" i="2"/>
  <c r="Q255" i="2"/>
  <c r="M231" i="2"/>
  <c r="Q231" i="2"/>
  <c r="N167" i="2"/>
  <c r="BX167" i="2" s="1"/>
  <c r="BY167" i="2" s="1"/>
  <c r="O266" i="2"/>
  <c r="BR266" i="2" s="1"/>
  <c r="Q266" i="2"/>
  <c r="O258" i="2"/>
  <c r="BR258" i="2" s="1"/>
  <c r="Q258" i="2"/>
  <c r="O231" i="2"/>
  <c r="BR231" i="2" s="1"/>
  <c r="M223" i="2"/>
  <c r="Q223" i="2"/>
  <c r="N212" i="2"/>
  <c r="BX212" i="2" s="1"/>
  <c r="BY212" i="2" s="1"/>
  <c r="O233" i="2"/>
  <c r="BR233" i="2" s="1"/>
  <c r="O201" i="2"/>
  <c r="BR201" i="2" s="1"/>
  <c r="O195" i="2"/>
  <c r="BR195" i="2" s="1"/>
  <c r="M185" i="2"/>
  <c r="Q185" i="2"/>
  <c r="M175" i="2"/>
  <c r="O175" i="2"/>
  <c r="BR175" i="2" s="1"/>
  <c r="Q175" i="2"/>
  <c r="N158" i="2"/>
  <c r="BX158" i="2" s="1"/>
  <c r="BY158" i="2" s="1"/>
  <c r="N107" i="2"/>
  <c r="BX107" i="2" s="1"/>
  <c r="BY107" i="2" s="1"/>
  <c r="Q226" i="2"/>
  <c r="Q218" i="2"/>
  <c r="R203" i="2"/>
  <c r="Q198" i="2"/>
  <c r="O185" i="2"/>
  <c r="BR185" i="2" s="1"/>
  <c r="N176" i="2"/>
  <c r="BX176" i="2" s="1"/>
  <c r="BY176" i="2" s="1"/>
  <c r="M233" i="2"/>
  <c r="M225" i="2"/>
  <c r="M217" i="2"/>
  <c r="M206" i="2"/>
  <c r="M204" i="2"/>
  <c r="Q203" i="2"/>
  <c r="R200" i="2"/>
  <c r="N166" i="2"/>
  <c r="BX166" i="2" s="1"/>
  <c r="BY166" i="2" s="1"/>
  <c r="N133" i="2"/>
  <c r="BX133" i="2" s="1"/>
  <c r="BY133" i="2" s="1"/>
  <c r="M208" i="2"/>
  <c r="Q200" i="2"/>
  <c r="O203" i="2"/>
  <c r="BR203" i="2" s="1"/>
  <c r="R185" i="2"/>
  <c r="M183" i="2"/>
  <c r="O183" i="2"/>
  <c r="BR183" i="2" s="1"/>
  <c r="Q183" i="2"/>
  <c r="N174" i="2"/>
  <c r="BX174" i="2" s="1"/>
  <c r="BY174" i="2" s="1"/>
  <c r="M161" i="2"/>
  <c r="Q161" i="2"/>
  <c r="M125" i="2"/>
  <c r="O125" i="2"/>
  <c r="BR125" i="2" s="1"/>
  <c r="Q125" i="2"/>
  <c r="R125" i="2"/>
  <c r="O200" i="2"/>
  <c r="BR200" i="2" s="1"/>
  <c r="N197" i="2"/>
  <c r="BX197" i="2" s="1"/>
  <c r="BY197" i="2" s="1"/>
  <c r="M177" i="2"/>
  <c r="Q177" i="2"/>
  <c r="R175" i="2"/>
  <c r="O152" i="2"/>
  <c r="BR152" i="2" s="1"/>
  <c r="Q152" i="2"/>
  <c r="M152" i="2"/>
  <c r="R152" i="2"/>
  <c r="N97" i="2"/>
  <c r="BX97" i="2" s="1"/>
  <c r="BY97" i="2" s="1"/>
  <c r="O177" i="2"/>
  <c r="BR177" i="2" s="1"/>
  <c r="M169" i="2"/>
  <c r="Q169" i="2"/>
  <c r="M117" i="2"/>
  <c r="O117" i="2"/>
  <c r="BR117" i="2" s="1"/>
  <c r="Q117" i="2"/>
  <c r="R117" i="2"/>
  <c r="R149" i="2"/>
  <c r="R142" i="2"/>
  <c r="N140" i="2"/>
  <c r="BX140" i="2" s="1"/>
  <c r="BY140" i="2" s="1"/>
  <c r="N108" i="2"/>
  <c r="BX108" i="2" s="1"/>
  <c r="BY108" i="2" s="1"/>
  <c r="M105" i="2"/>
  <c r="O105" i="2"/>
  <c r="BR105" i="2" s="1"/>
  <c r="Q105" i="2"/>
  <c r="R105" i="2"/>
  <c r="M179" i="2"/>
  <c r="M171" i="2"/>
  <c r="Q167" i="2"/>
  <c r="M163" i="2"/>
  <c r="Q159" i="2"/>
  <c r="R151" i="2"/>
  <c r="Q148" i="2"/>
  <c r="O142" i="2"/>
  <c r="BR142" i="2" s="1"/>
  <c r="R133" i="2"/>
  <c r="N95" i="2"/>
  <c r="BX95" i="2" s="1"/>
  <c r="BY95" i="2" s="1"/>
  <c r="O43" i="2"/>
  <c r="BR43" i="2" s="1"/>
  <c r="Q43" i="2"/>
  <c r="M43" i="2"/>
  <c r="R43" i="2"/>
  <c r="R141" i="2"/>
  <c r="R140" i="2"/>
  <c r="M110" i="2"/>
  <c r="Q110" i="2"/>
  <c r="R110" i="2"/>
  <c r="M102" i="2"/>
  <c r="Q102" i="2"/>
  <c r="R102" i="2"/>
  <c r="O167" i="2"/>
  <c r="BR167" i="2" s="1"/>
  <c r="O159" i="2"/>
  <c r="BR159" i="2" s="1"/>
  <c r="N92" i="2"/>
  <c r="BX92" i="2" s="1"/>
  <c r="BY92" i="2" s="1"/>
  <c r="O133" i="2"/>
  <c r="BR133" i="2" s="1"/>
  <c r="Q133" i="2"/>
  <c r="N114" i="2"/>
  <c r="BX114" i="2" s="1"/>
  <c r="BY114" i="2" s="1"/>
  <c r="N72" i="2"/>
  <c r="BX72" i="2" s="1"/>
  <c r="BY72" i="2" s="1"/>
  <c r="R154" i="2"/>
  <c r="R146" i="2"/>
  <c r="O110" i="2"/>
  <c r="BR110" i="2" s="1"/>
  <c r="O102" i="2"/>
  <c r="BR102" i="2" s="1"/>
  <c r="M98" i="2"/>
  <c r="Q98" i="2"/>
  <c r="N91" i="2"/>
  <c r="BX91" i="2" s="1"/>
  <c r="BY91" i="2" s="1"/>
  <c r="N80" i="2"/>
  <c r="BX80" i="2" s="1"/>
  <c r="BY80" i="2" s="1"/>
  <c r="Q144" i="2"/>
  <c r="Q136" i="2"/>
  <c r="M132" i="2"/>
  <c r="Q128" i="2"/>
  <c r="M124" i="2"/>
  <c r="Q120" i="2"/>
  <c r="O106" i="2"/>
  <c r="BR106" i="2" s="1"/>
  <c r="O100" i="2"/>
  <c r="BR100" i="2" s="1"/>
  <c r="Q100" i="2"/>
  <c r="N89" i="2"/>
  <c r="BX89" i="2" s="1"/>
  <c r="BY89" i="2" s="1"/>
  <c r="M127" i="2"/>
  <c r="M119" i="2"/>
  <c r="O108" i="2"/>
  <c r="BR108" i="2" s="1"/>
  <c r="Q108" i="2"/>
  <c r="N60" i="2"/>
  <c r="BX60" i="2" s="1"/>
  <c r="BY60" i="2" s="1"/>
  <c r="N51" i="2"/>
  <c r="BX51" i="2" s="1"/>
  <c r="BY51" i="2" s="1"/>
  <c r="Q134" i="2"/>
  <c r="M106" i="2"/>
  <c r="O92" i="2"/>
  <c r="BR92" i="2" s="1"/>
  <c r="Q92" i="2"/>
  <c r="M84" i="2"/>
  <c r="Q84" i="2"/>
  <c r="R108" i="2"/>
  <c r="N75" i="2"/>
  <c r="BX75" i="2" s="1"/>
  <c r="BY75" i="2" s="1"/>
  <c r="N44" i="2"/>
  <c r="BX44" i="2" s="1"/>
  <c r="BY44" i="2" s="1"/>
  <c r="Q94" i="2"/>
  <c r="M94" i="2"/>
  <c r="N77" i="2"/>
  <c r="BX77" i="2" s="1"/>
  <c r="BY77" i="2" s="1"/>
  <c r="O94" i="2"/>
  <c r="BR94" i="2" s="1"/>
  <c r="N90" i="2"/>
  <c r="BX90" i="2" s="1"/>
  <c r="BY90" i="2" s="1"/>
  <c r="N24" i="2"/>
  <c r="BX24" i="2" s="1"/>
  <c r="BY24" i="2" s="1"/>
  <c r="R66" i="2"/>
  <c r="R60" i="2"/>
  <c r="R59" i="2"/>
  <c r="Q56" i="2"/>
  <c r="N49" i="2"/>
  <c r="BX49" i="2" s="1"/>
  <c r="BY49" i="2" s="1"/>
  <c r="R42" i="2"/>
  <c r="O35" i="2"/>
  <c r="BR35" i="2" s="1"/>
  <c r="Q35" i="2"/>
  <c r="N23" i="2"/>
  <c r="BX23" i="2" s="1"/>
  <c r="BY23" i="2" s="1"/>
  <c r="N16" i="2"/>
  <c r="BX16" i="2" s="1"/>
  <c r="BY16" i="2" s="1"/>
  <c r="M83" i="2"/>
  <c r="O71" i="2"/>
  <c r="BR71" i="2" s="1"/>
  <c r="O69" i="2"/>
  <c r="BR69" i="2" s="1"/>
  <c r="M67" i="2"/>
  <c r="O59" i="2"/>
  <c r="BR59" i="2" s="1"/>
  <c r="N36" i="2"/>
  <c r="BX36" i="2" s="1"/>
  <c r="BY36" i="2" s="1"/>
  <c r="R34" i="2"/>
  <c r="Q90" i="2"/>
  <c r="M86" i="2"/>
  <c r="Q82" i="2"/>
  <c r="M78" i="2"/>
  <c r="R77" i="2"/>
  <c r="M76" i="2"/>
  <c r="R75" i="2"/>
  <c r="R70" i="2"/>
  <c r="M69" i="2"/>
  <c r="Q68" i="2"/>
  <c r="M59" i="2"/>
  <c r="R51" i="2"/>
  <c r="Q50" i="2"/>
  <c r="M50" i="2"/>
  <c r="O48" i="2"/>
  <c r="BR48" i="2" s="1"/>
  <c r="M27" i="2"/>
  <c r="O27" i="2"/>
  <c r="BR27" i="2" s="1"/>
  <c r="Q27" i="2"/>
  <c r="N15" i="2"/>
  <c r="BX15" i="2" s="1"/>
  <c r="BY15" i="2" s="1"/>
  <c r="Q77" i="2"/>
  <c r="Q75" i="2"/>
  <c r="M71" i="2"/>
  <c r="M19" i="2"/>
  <c r="O19" i="2"/>
  <c r="BR19" i="2" s="1"/>
  <c r="Q19" i="2"/>
  <c r="Q58" i="2"/>
  <c r="M58" i="2"/>
  <c r="Q42" i="2"/>
  <c r="M42" i="2"/>
  <c r="Q34" i="2"/>
  <c r="M34" i="2"/>
  <c r="R74" i="2"/>
  <c r="O60" i="2"/>
  <c r="BR60" i="2" s="1"/>
  <c r="Q60" i="2"/>
  <c r="O51" i="2"/>
  <c r="BR51" i="2" s="1"/>
  <c r="Q51" i="2"/>
  <c r="N28" i="2"/>
  <c r="BX28" i="2" s="1"/>
  <c r="BY28" i="2" s="1"/>
  <c r="Q74" i="2"/>
  <c r="M70" i="2"/>
  <c r="R67" i="2"/>
  <c r="Q48" i="2"/>
  <c r="Q46" i="2"/>
  <c r="M26" i="2"/>
  <c r="M18" i="2"/>
  <c r="Q52" i="2"/>
  <c r="Q44" i="2"/>
  <c r="Q36" i="2"/>
  <c r="Q28" i="2"/>
  <c r="R11" i="2"/>
  <c r="Q11" i="2"/>
  <c r="O10" i="2"/>
  <c r="BR10" i="2" s="1"/>
  <c r="R9" i="2"/>
  <c r="O9" i="2"/>
  <c r="BR9" i="2" s="1"/>
  <c r="M10" i="2"/>
  <c r="M8" i="2"/>
  <c r="O8" i="2"/>
  <c r="BR8" i="2" s="1"/>
  <c r="R12" i="2"/>
  <c r="R10" i="2"/>
  <c r="R8" i="2"/>
  <c r="Q12" i="2"/>
  <c r="O11" i="2"/>
  <c r="BR11" i="2" s="1"/>
  <c r="R7" i="2"/>
  <c r="Q7" i="2"/>
  <c r="O7" i="2"/>
  <c r="BR7" i="2" s="1"/>
  <c r="X7" i="1"/>
  <c r="Y7" i="1"/>
  <c r="X8" i="1"/>
  <c r="Y8" i="1"/>
  <c r="X9" i="1"/>
  <c r="Y9" i="1"/>
  <c r="X10" i="1"/>
  <c r="Y10" i="1"/>
  <c r="Y6" i="1"/>
  <c r="X6" i="1"/>
  <c r="C8" i="1"/>
  <c r="C9" i="1"/>
  <c r="C10" i="1"/>
  <c r="D8" i="1"/>
  <c r="D9" i="1"/>
  <c r="D10" i="1"/>
  <c r="E8" i="1"/>
  <c r="E9" i="1"/>
  <c r="E10" i="1"/>
  <c r="G8" i="1"/>
  <c r="G9" i="1"/>
  <c r="G10" i="1"/>
  <c r="I8" i="1"/>
  <c r="I9" i="1"/>
  <c r="I10" i="1"/>
  <c r="J8" i="1"/>
  <c r="J9" i="1"/>
  <c r="J10" i="1"/>
  <c r="K8" i="1"/>
  <c r="N8" i="1" s="1"/>
  <c r="K9" i="1"/>
  <c r="R9" i="1" s="1"/>
  <c r="K10" i="1"/>
  <c r="N10" i="1" s="1"/>
  <c r="L8" i="1"/>
  <c r="L9" i="1"/>
  <c r="L10" i="1"/>
  <c r="C7" i="1"/>
  <c r="D7" i="1"/>
  <c r="E7" i="1"/>
  <c r="G7" i="1"/>
  <c r="I7" i="1"/>
  <c r="J7" i="1"/>
  <c r="K7" i="1"/>
  <c r="N7" i="1" s="1"/>
  <c r="L7" i="1"/>
  <c r="C6" i="1"/>
  <c r="D6" i="1"/>
  <c r="E6" i="1"/>
  <c r="G6" i="1"/>
  <c r="I6" i="1"/>
  <c r="J6" i="1"/>
  <c r="K6" i="1"/>
  <c r="N6" i="1" s="1"/>
  <c r="O6" i="1" s="1"/>
  <c r="L6" i="1"/>
  <c r="B20" i="1"/>
  <c r="C20" i="1" s="1"/>
  <c r="D20" i="1"/>
  <c r="E20" i="1"/>
  <c r="G20" i="1"/>
  <c r="I20" i="1"/>
  <c r="J20" i="1"/>
  <c r="K20" i="1"/>
  <c r="R20" i="1" s="1"/>
  <c r="L20" i="1"/>
  <c r="B21" i="1"/>
  <c r="C21" i="1" s="1"/>
  <c r="D21" i="1"/>
  <c r="E21" i="1"/>
  <c r="G21" i="1"/>
  <c r="I21" i="1"/>
  <c r="J21" i="1"/>
  <c r="K21" i="1"/>
  <c r="S21" i="1" s="1"/>
  <c r="L21" i="1"/>
  <c r="B22" i="1"/>
  <c r="C22" i="1" s="1"/>
  <c r="X22" i="1" s="1"/>
  <c r="D22" i="1"/>
  <c r="E22" i="1"/>
  <c r="G22" i="1"/>
  <c r="I22" i="1"/>
  <c r="J22" i="1"/>
  <c r="K22" i="1"/>
  <c r="N22" i="1" s="1"/>
  <c r="O22" i="1" s="1"/>
  <c r="L22" i="1"/>
  <c r="B23" i="1"/>
  <c r="C23" i="1" s="1"/>
  <c r="D23" i="1"/>
  <c r="E23" i="1"/>
  <c r="G23" i="1"/>
  <c r="I23" i="1"/>
  <c r="J23" i="1"/>
  <c r="K23" i="1"/>
  <c r="N23" i="1" s="1"/>
  <c r="L23" i="1"/>
  <c r="B24" i="1"/>
  <c r="C24" i="1" s="1"/>
  <c r="D24" i="1"/>
  <c r="E24" i="1"/>
  <c r="G24" i="1"/>
  <c r="I24" i="1"/>
  <c r="J24" i="1"/>
  <c r="K24" i="1"/>
  <c r="S24" i="1" s="1"/>
  <c r="L24" i="1"/>
  <c r="B25" i="1"/>
  <c r="C25" i="1" s="1"/>
  <c r="D25" i="1"/>
  <c r="E25" i="1"/>
  <c r="G25" i="1"/>
  <c r="I25" i="1"/>
  <c r="J25" i="1"/>
  <c r="K25" i="1"/>
  <c r="R25" i="1" s="1"/>
  <c r="L25" i="1"/>
  <c r="B26" i="1"/>
  <c r="C26" i="1" s="1"/>
  <c r="X26" i="1" s="1"/>
  <c r="D26" i="1"/>
  <c r="E26" i="1"/>
  <c r="G26" i="1"/>
  <c r="I26" i="1"/>
  <c r="J26" i="1"/>
  <c r="K26" i="1"/>
  <c r="N26" i="1" s="1"/>
  <c r="L26" i="1"/>
  <c r="B27" i="1"/>
  <c r="C27" i="1" s="1"/>
  <c r="D27" i="1"/>
  <c r="E27" i="1"/>
  <c r="G27" i="1"/>
  <c r="I27" i="1"/>
  <c r="J27" i="1"/>
  <c r="K27" i="1"/>
  <c r="L27" i="1"/>
  <c r="B28" i="1"/>
  <c r="C28" i="1" s="1"/>
  <c r="D28" i="1"/>
  <c r="E28" i="1"/>
  <c r="G28" i="1"/>
  <c r="I28" i="1"/>
  <c r="J28" i="1"/>
  <c r="K28" i="1"/>
  <c r="N28" i="1" s="1"/>
  <c r="L28" i="1"/>
  <c r="B29" i="1"/>
  <c r="C29" i="1" s="1"/>
  <c r="D29" i="1"/>
  <c r="E29" i="1"/>
  <c r="G29" i="1"/>
  <c r="I29" i="1"/>
  <c r="J29" i="1"/>
  <c r="K29" i="1"/>
  <c r="L29" i="1"/>
  <c r="B30" i="1"/>
  <c r="C30" i="1" s="1"/>
  <c r="X30" i="1" s="1"/>
  <c r="D30" i="1"/>
  <c r="E30" i="1"/>
  <c r="G30" i="1"/>
  <c r="I30" i="1"/>
  <c r="J30" i="1"/>
  <c r="K30" i="1"/>
  <c r="N30" i="1" s="1"/>
  <c r="L30" i="1"/>
  <c r="B31" i="1"/>
  <c r="C31" i="1" s="1"/>
  <c r="D31" i="1"/>
  <c r="E31" i="1"/>
  <c r="G31" i="1"/>
  <c r="I31" i="1"/>
  <c r="J31" i="1"/>
  <c r="K31" i="1"/>
  <c r="S31" i="1" s="1"/>
  <c r="L31" i="1"/>
  <c r="B32" i="1"/>
  <c r="C32" i="1" s="1"/>
  <c r="D32" i="1"/>
  <c r="E32" i="1"/>
  <c r="G32" i="1"/>
  <c r="I32" i="1"/>
  <c r="J32" i="1"/>
  <c r="K32" i="1"/>
  <c r="R32" i="1" s="1"/>
  <c r="L32" i="1"/>
  <c r="B33" i="1"/>
  <c r="C33" i="1" s="1"/>
  <c r="D33" i="1"/>
  <c r="E33" i="1"/>
  <c r="G33" i="1"/>
  <c r="I33" i="1"/>
  <c r="J33" i="1"/>
  <c r="K33" i="1"/>
  <c r="L33" i="1"/>
  <c r="B34" i="1"/>
  <c r="C34" i="1" s="1"/>
  <c r="X34" i="1" s="1"/>
  <c r="D34" i="1"/>
  <c r="E34" i="1"/>
  <c r="G34" i="1"/>
  <c r="I34" i="1"/>
  <c r="J34" i="1"/>
  <c r="K34" i="1"/>
  <c r="L34" i="1"/>
  <c r="B35" i="1"/>
  <c r="C35" i="1" s="1"/>
  <c r="D35" i="1"/>
  <c r="E35" i="1"/>
  <c r="G35" i="1"/>
  <c r="I35" i="1"/>
  <c r="J35" i="1"/>
  <c r="K35" i="1"/>
  <c r="L35" i="1"/>
  <c r="B36" i="1"/>
  <c r="C36" i="1" s="1"/>
  <c r="D36" i="1"/>
  <c r="E36" i="1"/>
  <c r="G36" i="1"/>
  <c r="I36" i="1"/>
  <c r="J36" i="1"/>
  <c r="K36" i="1"/>
  <c r="N36" i="1" s="1"/>
  <c r="L36" i="1"/>
  <c r="B37" i="1"/>
  <c r="C37" i="1" s="1"/>
  <c r="D37" i="1"/>
  <c r="E37" i="1"/>
  <c r="G37" i="1"/>
  <c r="I37" i="1"/>
  <c r="J37" i="1"/>
  <c r="K37" i="1"/>
  <c r="L37" i="1"/>
  <c r="B38" i="1"/>
  <c r="C38" i="1" s="1"/>
  <c r="X38" i="1" s="1"/>
  <c r="D38" i="1"/>
  <c r="E38" i="1"/>
  <c r="G38" i="1"/>
  <c r="I38" i="1"/>
  <c r="J38" i="1"/>
  <c r="K38" i="1"/>
  <c r="R38" i="1" s="1"/>
  <c r="L38" i="1"/>
  <c r="B39" i="1"/>
  <c r="C39" i="1" s="1"/>
  <c r="D39" i="1"/>
  <c r="E39" i="1"/>
  <c r="G39" i="1"/>
  <c r="I39" i="1"/>
  <c r="J39" i="1"/>
  <c r="K39" i="1"/>
  <c r="N39" i="1" s="1"/>
  <c r="L39" i="1"/>
  <c r="B40" i="1"/>
  <c r="C40" i="1" s="1"/>
  <c r="D40" i="1"/>
  <c r="E40" i="1"/>
  <c r="G40" i="1"/>
  <c r="I40" i="1"/>
  <c r="J40" i="1"/>
  <c r="K40" i="1"/>
  <c r="L40" i="1"/>
  <c r="B41" i="1"/>
  <c r="C41" i="1" s="1"/>
  <c r="D41" i="1"/>
  <c r="E41" i="1"/>
  <c r="G41" i="1"/>
  <c r="I41" i="1"/>
  <c r="J41" i="1"/>
  <c r="K41" i="1"/>
  <c r="L41" i="1"/>
  <c r="B42" i="1"/>
  <c r="C42" i="1" s="1"/>
  <c r="X42" i="1" s="1"/>
  <c r="D42" i="1"/>
  <c r="E42" i="1"/>
  <c r="G42" i="1"/>
  <c r="I42" i="1"/>
  <c r="J42" i="1"/>
  <c r="K42" i="1"/>
  <c r="N42" i="1" s="1"/>
  <c r="L42" i="1"/>
  <c r="B43" i="1"/>
  <c r="C43" i="1" s="1"/>
  <c r="D43" i="1"/>
  <c r="E43" i="1"/>
  <c r="G43" i="1"/>
  <c r="I43" i="1"/>
  <c r="J43" i="1"/>
  <c r="K43" i="1"/>
  <c r="L43" i="1"/>
  <c r="B44" i="1"/>
  <c r="C44" i="1" s="1"/>
  <c r="D44" i="1"/>
  <c r="E44" i="1"/>
  <c r="G44" i="1"/>
  <c r="I44" i="1"/>
  <c r="J44" i="1"/>
  <c r="K44" i="1"/>
  <c r="N44" i="1" s="1"/>
  <c r="L44" i="1"/>
  <c r="B45" i="1"/>
  <c r="C45" i="1" s="1"/>
  <c r="D45" i="1"/>
  <c r="E45" i="1"/>
  <c r="G45" i="1"/>
  <c r="I45" i="1"/>
  <c r="J45" i="1"/>
  <c r="K45" i="1"/>
  <c r="S45" i="1" s="1"/>
  <c r="L45" i="1"/>
  <c r="B46" i="1"/>
  <c r="C46" i="1" s="1"/>
  <c r="X46" i="1" s="1"/>
  <c r="D46" i="1"/>
  <c r="E46" i="1"/>
  <c r="G46" i="1"/>
  <c r="I46" i="1"/>
  <c r="J46" i="1"/>
  <c r="K46" i="1"/>
  <c r="R46" i="1" s="1"/>
  <c r="L46" i="1"/>
  <c r="B47" i="1"/>
  <c r="C47" i="1" s="1"/>
  <c r="D47" i="1"/>
  <c r="E47" i="1"/>
  <c r="G47" i="1"/>
  <c r="I47" i="1"/>
  <c r="J47" i="1"/>
  <c r="K47" i="1"/>
  <c r="N47" i="1" s="1"/>
  <c r="L47" i="1"/>
  <c r="B48" i="1"/>
  <c r="C48" i="1" s="1"/>
  <c r="D48" i="1"/>
  <c r="E48" i="1"/>
  <c r="G48" i="1"/>
  <c r="I48" i="1"/>
  <c r="J48" i="1"/>
  <c r="K48" i="1"/>
  <c r="L48" i="1"/>
  <c r="B49" i="1"/>
  <c r="C49" i="1" s="1"/>
  <c r="D49" i="1"/>
  <c r="E49" i="1"/>
  <c r="G49" i="1"/>
  <c r="I49" i="1"/>
  <c r="J49" i="1"/>
  <c r="K49" i="1"/>
  <c r="S49" i="1" s="1"/>
  <c r="L49" i="1"/>
  <c r="B50" i="1"/>
  <c r="C50" i="1" s="1"/>
  <c r="X50" i="1" s="1"/>
  <c r="D50" i="1"/>
  <c r="E50" i="1"/>
  <c r="G50" i="1"/>
  <c r="I50" i="1"/>
  <c r="J50" i="1"/>
  <c r="K50" i="1"/>
  <c r="N50" i="1" s="1"/>
  <c r="L50" i="1"/>
  <c r="B51" i="1"/>
  <c r="C51" i="1" s="1"/>
  <c r="D51" i="1"/>
  <c r="E51" i="1"/>
  <c r="G51" i="1"/>
  <c r="I51" i="1"/>
  <c r="J51" i="1"/>
  <c r="K51" i="1"/>
  <c r="N51" i="1" s="1"/>
  <c r="L51" i="1"/>
  <c r="B52" i="1"/>
  <c r="C52" i="1" s="1"/>
  <c r="D52" i="1"/>
  <c r="E52" i="1"/>
  <c r="G52" i="1"/>
  <c r="I52" i="1"/>
  <c r="J52" i="1"/>
  <c r="K52" i="1"/>
  <c r="R52" i="1" s="1"/>
  <c r="L52" i="1"/>
  <c r="B53" i="1"/>
  <c r="C53" i="1" s="1"/>
  <c r="D53" i="1"/>
  <c r="E53" i="1"/>
  <c r="G53" i="1"/>
  <c r="I53" i="1"/>
  <c r="J53" i="1"/>
  <c r="K53" i="1"/>
  <c r="S53" i="1" s="1"/>
  <c r="L53" i="1"/>
  <c r="B54" i="1"/>
  <c r="C54" i="1" s="1"/>
  <c r="X54" i="1" s="1"/>
  <c r="D54" i="1"/>
  <c r="E54" i="1"/>
  <c r="G54" i="1"/>
  <c r="I54" i="1"/>
  <c r="J54" i="1"/>
  <c r="K54" i="1"/>
  <c r="L54" i="1"/>
  <c r="B55" i="1"/>
  <c r="C55" i="1" s="1"/>
  <c r="D55" i="1"/>
  <c r="E55" i="1"/>
  <c r="G55" i="1"/>
  <c r="I55" i="1"/>
  <c r="J55" i="1"/>
  <c r="K55" i="1"/>
  <c r="N55" i="1" s="1"/>
  <c r="L55" i="1"/>
  <c r="B56" i="1"/>
  <c r="C56" i="1" s="1"/>
  <c r="D56" i="1"/>
  <c r="E56" i="1"/>
  <c r="G56" i="1"/>
  <c r="I56" i="1"/>
  <c r="J56" i="1"/>
  <c r="K56" i="1"/>
  <c r="N56" i="1" s="1"/>
  <c r="O56" i="1" s="1"/>
  <c r="L56" i="1"/>
  <c r="B57" i="1"/>
  <c r="C57" i="1" s="1"/>
  <c r="D57" i="1"/>
  <c r="E57" i="1"/>
  <c r="G57" i="1"/>
  <c r="I57" i="1"/>
  <c r="J57" i="1"/>
  <c r="K57" i="1"/>
  <c r="R57" i="1" s="1"/>
  <c r="L57" i="1"/>
  <c r="B58" i="1"/>
  <c r="C58" i="1" s="1"/>
  <c r="X58" i="1" s="1"/>
  <c r="D58" i="1"/>
  <c r="E58" i="1"/>
  <c r="G58" i="1"/>
  <c r="I58" i="1"/>
  <c r="J58" i="1"/>
  <c r="K58" i="1"/>
  <c r="N58" i="1" s="1"/>
  <c r="L58" i="1"/>
  <c r="B59" i="1"/>
  <c r="C59" i="1" s="1"/>
  <c r="D59" i="1"/>
  <c r="E59" i="1"/>
  <c r="G59" i="1"/>
  <c r="I59" i="1"/>
  <c r="J59" i="1"/>
  <c r="K59" i="1"/>
  <c r="L59" i="1"/>
  <c r="B60" i="1"/>
  <c r="C60" i="1" s="1"/>
  <c r="D60" i="1"/>
  <c r="E60" i="1"/>
  <c r="G60" i="1"/>
  <c r="I60" i="1"/>
  <c r="J60" i="1"/>
  <c r="K60" i="1"/>
  <c r="N60" i="1" s="1"/>
  <c r="L60" i="1"/>
  <c r="B61" i="1"/>
  <c r="C61" i="1" s="1"/>
  <c r="D61" i="1"/>
  <c r="E61" i="1"/>
  <c r="G61" i="1"/>
  <c r="I61" i="1"/>
  <c r="J61" i="1"/>
  <c r="K61" i="1"/>
  <c r="S61" i="1" s="1"/>
  <c r="L61" i="1"/>
  <c r="B62" i="1"/>
  <c r="C62" i="1" s="1"/>
  <c r="X62" i="1" s="1"/>
  <c r="D62" i="1"/>
  <c r="E62" i="1"/>
  <c r="G62" i="1"/>
  <c r="I62" i="1"/>
  <c r="J62" i="1"/>
  <c r="K62" i="1"/>
  <c r="L62" i="1"/>
  <c r="B63" i="1"/>
  <c r="C63" i="1" s="1"/>
  <c r="D63" i="1"/>
  <c r="E63" i="1"/>
  <c r="G63" i="1"/>
  <c r="I63" i="1"/>
  <c r="J63" i="1"/>
  <c r="K63" i="1"/>
  <c r="N63" i="1" s="1"/>
  <c r="L63" i="1"/>
  <c r="B64" i="1"/>
  <c r="C64" i="1" s="1"/>
  <c r="D64" i="1"/>
  <c r="E64" i="1"/>
  <c r="G64" i="1"/>
  <c r="I64" i="1"/>
  <c r="J64" i="1"/>
  <c r="K64" i="1"/>
  <c r="L64" i="1"/>
  <c r="B65" i="1"/>
  <c r="C65" i="1" s="1"/>
  <c r="D65" i="1"/>
  <c r="E65" i="1"/>
  <c r="G65" i="1"/>
  <c r="I65" i="1"/>
  <c r="J65" i="1"/>
  <c r="K65" i="1"/>
  <c r="S65" i="1" s="1"/>
  <c r="L65" i="1"/>
  <c r="B66" i="1"/>
  <c r="C66" i="1" s="1"/>
  <c r="X66" i="1" s="1"/>
  <c r="D66" i="1"/>
  <c r="E66" i="1"/>
  <c r="G66" i="1"/>
  <c r="I66" i="1"/>
  <c r="J66" i="1"/>
  <c r="K66" i="1"/>
  <c r="L66" i="1"/>
  <c r="B67" i="1"/>
  <c r="C67" i="1" s="1"/>
  <c r="D67" i="1"/>
  <c r="E67" i="1"/>
  <c r="G67" i="1"/>
  <c r="I67" i="1"/>
  <c r="J67" i="1"/>
  <c r="K67" i="1"/>
  <c r="R67" i="1" s="1"/>
  <c r="L67" i="1"/>
  <c r="B68" i="1"/>
  <c r="C68" i="1" s="1"/>
  <c r="D68" i="1"/>
  <c r="E68" i="1"/>
  <c r="G68" i="1"/>
  <c r="I68" i="1"/>
  <c r="J68" i="1"/>
  <c r="K68" i="1"/>
  <c r="R68" i="1" s="1"/>
  <c r="L68" i="1"/>
  <c r="B69" i="1"/>
  <c r="C69" i="1" s="1"/>
  <c r="D69" i="1"/>
  <c r="E69" i="1"/>
  <c r="G69" i="1"/>
  <c r="I69" i="1"/>
  <c r="J69" i="1"/>
  <c r="K69" i="1"/>
  <c r="S69" i="1" s="1"/>
  <c r="L69" i="1"/>
  <c r="B70" i="1"/>
  <c r="C70" i="1" s="1"/>
  <c r="X70" i="1" s="1"/>
  <c r="D70" i="1"/>
  <c r="E70" i="1"/>
  <c r="G70" i="1"/>
  <c r="I70" i="1"/>
  <c r="J70" i="1"/>
  <c r="K70" i="1"/>
  <c r="R70" i="1" s="1"/>
  <c r="L70" i="1"/>
  <c r="B71" i="1"/>
  <c r="C71" i="1" s="1"/>
  <c r="D71" i="1"/>
  <c r="E71" i="1"/>
  <c r="G71" i="1"/>
  <c r="I71" i="1"/>
  <c r="J71" i="1"/>
  <c r="K71" i="1"/>
  <c r="L71" i="1"/>
  <c r="B72" i="1"/>
  <c r="C72" i="1" s="1"/>
  <c r="D72" i="1"/>
  <c r="E72" i="1"/>
  <c r="G72" i="1"/>
  <c r="I72" i="1"/>
  <c r="J72" i="1"/>
  <c r="K72" i="1"/>
  <c r="R72" i="1" s="1"/>
  <c r="L72" i="1"/>
  <c r="B73" i="1"/>
  <c r="C73" i="1" s="1"/>
  <c r="D73" i="1"/>
  <c r="E73" i="1"/>
  <c r="G73" i="1"/>
  <c r="I73" i="1"/>
  <c r="J73" i="1"/>
  <c r="K73" i="1"/>
  <c r="R73" i="1" s="1"/>
  <c r="L73" i="1"/>
  <c r="B74" i="1"/>
  <c r="C74" i="1" s="1"/>
  <c r="X74" i="1" s="1"/>
  <c r="D74" i="1"/>
  <c r="E74" i="1"/>
  <c r="G74" i="1"/>
  <c r="I74" i="1"/>
  <c r="J74" i="1"/>
  <c r="K74" i="1"/>
  <c r="N74" i="1" s="1"/>
  <c r="L74" i="1"/>
  <c r="B75" i="1"/>
  <c r="C75" i="1" s="1"/>
  <c r="D75" i="1"/>
  <c r="E75" i="1"/>
  <c r="G75" i="1"/>
  <c r="I75" i="1"/>
  <c r="J75" i="1"/>
  <c r="K75" i="1"/>
  <c r="L75" i="1"/>
  <c r="B76" i="1"/>
  <c r="C76" i="1" s="1"/>
  <c r="D76" i="1"/>
  <c r="E76" i="1"/>
  <c r="G76" i="1"/>
  <c r="I76" i="1"/>
  <c r="J76" i="1"/>
  <c r="K76" i="1"/>
  <c r="R76" i="1" s="1"/>
  <c r="L76" i="1"/>
  <c r="B77" i="1"/>
  <c r="C77" i="1" s="1"/>
  <c r="D77" i="1"/>
  <c r="E77" i="1"/>
  <c r="G77" i="1"/>
  <c r="I77" i="1"/>
  <c r="J77" i="1"/>
  <c r="K77" i="1"/>
  <c r="N77" i="1" s="1"/>
  <c r="O77" i="1" s="1"/>
  <c r="L77" i="1"/>
  <c r="B78" i="1"/>
  <c r="C78" i="1" s="1"/>
  <c r="X78" i="1" s="1"/>
  <c r="D78" i="1"/>
  <c r="E78" i="1"/>
  <c r="G78" i="1"/>
  <c r="I78" i="1"/>
  <c r="J78" i="1"/>
  <c r="K78" i="1"/>
  <c r="R78" i="1" s="1"/>
  <c r="L78" i="1"/>
  <c r="B79" i="1"/>
  <c r="C79" i="1" s="1"/>
  <c r="D79" i="1"/>
  <c r="E79" i="1"/>
  <c r="G79" i="1"/>
  <c r="I79" i="1"/>
  <c r="J79" i="1"/>
  <c r="K79" i="1"/>
  <c r="S79" i="1" s="1"/>
  <c r="L79" i="1"/>
  <c r="B80" i="1"/>
  <c r="C80" i="1" s="1"/>
  <c r="D80" i="1"/>
  <c r="E80" i="1"/>
  <c r="G80" i="1"/>
  <c r="I80" i="1"/>
  <c r="J80" i="1"/>
  <c r="K80" i="1"/>
  <c r="N80" i="1" s="1"/>
  <c r="L80" i="1"/>
  <c r="B81" i="1"/>
  <c r="C81" i="1" s="1"/>
  <c r="D81" i="1"/>
  <c r="E81" i="1"/>
  <c r="G81" i="1"/>
  <c r="I81" i="1"/>
  <c r="J81" i="1"/>
  <c r="K81" i="1"/>
  <c r="L81" i="1"/>
  <c r="B82" i="1"/>
  <c r="C82" i="1" s="1"/>
  <c r="X82" i="1" s="1"/>
  <c r="D82" i="1"/>
  <c r="E82" i="1"/>
  <c r="G82" i="1"/>
  <c r="I82" i="1"/>
  <c r="J82" i="1"/>
  <c r="K82" i="1"/>
  <c r="L82" i="1"/>
  <c r="B83" i="1"/>
  <c r="C83" i="1" s="1"/>
  <c r="D83" i="1"/>
  <c r="E83" i="1"/>
  <c r="G83" i="1"/>
  <c r="I83" i="1"/>
  <c r="J83" i="1"/>
  <c r="K83" i="1"/>
  <c r="R83" i="1" s="1"/>
  <c r="L83" i="1"/>
  <c r="B84" i="1"/>
  <c r="C84" i="1" s="1"/>
  <c r="D84" i="1"/>
  <c r="E84" i="1"/>
  <c r="G84" i="1"/>
  <c r="I84" i="1"/>
  <c r="J84" i="1"/>
  <c r="K84" i="1"/>
  <c r="R84" i="1" s="1"/>
  <c r="L84" i="1"/>
  <c r="B85" i="1"/>
  <c r="C85" i="1" s="1"/>
  <c r="D85" i="1"/>
  <c r="E85" i="1"/>
  <c r="G85" i="1"/>
  <c r="I85" i="1"/>
  <c r="J85" i="1"/>
  <c r="K85" i="1"/>
  <c r="S85" i="1" s="1"/>
  <c r="L85" i="1"/>
  <c r="B86" i="1"/>
  <c r="C86" i="1" s="1"/>
  <c r="X86" i="1" s="1"/>
  <c r="D86" i="1"/>
  <c r="E86" i="1"/>
  <c r="G86" i="1"/>
  <c r="I86" i="1"/>
  <c r="J86" i="1"/>
  <c r="K86" i="1"/>
  <c r="L86" i="1"/>
  <c r="B87" i="1"/>
  <c r="C87" i="1" s="1"/>
  <c r="D87" i="1"/>
  <c r="E87" i="1"/>
  <c r="G87" i="1"/>
  <c r="I87" i="1"/>
  <c r="J87" i="1"/>
  <c r="K87" i="1"/>
  <c r="N87" i="1" s="1"/>
  <c r="L87" i="1"/>
  <c r="B88" i="1"/>
  <c r="C88" i="1" s="1"/>
  <c r="D88" i="1"/>
  <c r="E88" i="1"/>
  <c r="G88" i="1"/>
  <c r="I88" i="1"/>
  <c r="J88" i="1"/>
  <c r="K88" i="1"/>
  <c r="N88" i="1" s="1"/>
  <c r="O88" i="1" s="1"/>
  <c r="L88" i="1"/>
  <c r="B89" i="1"/>
  <c r="C89" i="1" s="1"/>
  <c r="D89" i="1"/>
  <c r="E89" i="1"/>
  <c r="G89" i="1"/>
  <c r="I89" i="1"/>
  <c r="J89" i="1"/>
  <c r="K89" i="1"/>
  <c r="R89" i="1" s="1"/>
  <c r="L89" i="1"/>
  <c r="B90" i="1"/>
  <c r="C90" i="1" s="1"/>
  <c r="X90" i="1" s="1"/>
  <c r="D90" i="1"/>
  <c r="E90" i="1"/>
  <c r="G90" i="1"/>
  <c r="I90" i="1"/>
  <c r="J90" i="1"/>
  <c r="K90" i="1"/>
  <c r="S90" i="1" s="1"/>
  <c r="L90" i="1"/>
  <c r="B91" i="1"/>
  <c r="C91" i="1" s="1"/>
  <c r="D91" i="1"/>
  <c r="E91" i="1"/>
  <c r="G91" i="1"/>
  <c r="I91" i="1"/>
  <c r="J91" i="1"/>
  <c r="K91" i="1"/>
  <c r="R91" i="1" s="1"/>
  <c r="L91" i="1"/>
  <c r="B92" i="1"/>
  <c r="C92" i="1" s="1"/>
  <c r="D92" i="1"/>
  <c r="E92" i="1"/>
  <c r="G92" i="1"/>
  <c r="I92" i="1"/>
  <c r="J92" i="1"/>
  <c r="K92" i="1"/>
  <c r="R92" i="1" s="1"/>
  <c r="L92" i="1"/>
  <c r="B93" i="1"/>
  <c r="C93" i="1" s="1"/>
  <c r="D93" i="1"/>
  <c r="E93" i="1"/>
  <c r="G93" i="1"/>
  <c r="I93" i="1"/>
  <c r="J93" i="1"/>
  <c r="K93" i="1"/>
  <c r="S93" i="1" s="1"/>
  <c r="L93" i="1"/>
  <c r="B94" i="1"/>
  <c r="C94" i="1" s="1"/>
  <c r="X94" i="1" s="1"/>
  <c r="D94" i="1"/>
  <c r="E94" i="1"/>
  <c r="G94" i="1"/>
  <c r="I94" i="1"/>
  <c r="J94" i="1"/>
  <c r="K94" i="1"/>
  <c r="R94" i="1" s="1"/>
  <c r="L94" i="1"/>
  <c r="B95" i="1"/>
  <c r="C95" i="1" s="1"/>
  <c r="D95" i="1"/>
  <c r="E95" i="1"/>
  <c r="G95" i="1"/>
  <c r="I95" i="1"/>
  <c r="J95" i="1"/>
  <c r="K95" i="1"/>
  <c r="N95" i="1" s="1"/>
  <c r="L95" i="1"/>
  <c r="B96" i="1"/>
  <c r="C96" i="1" s="1"/>
  <c r="D96" i="1"/>
  <c r="E96" i="1"/>
  <c r="G96" i="1"/>
  <c r="I96" i="1"/>
  <c r="J96" i="1"/>
  <c r="K96" i="1"/>
  <c r="N96" i="1" s="1"/>
  <c r="O96" i="1" s="1"/>
  <c r="L96" i="1"/>
  <c r="B97" i="1"/>
  <c r="C97" i="1" s="1"/>
  <c r="D97" i="1"/>
  <c r="E97" i="1"/>
  <c r="G97" i="1"/>
  <c r="I97" i="1"/>
  <c r="J97" i="1"/>
  <c r="K97" i="1"/>
  <c r="L97" i="1"/>
  <c r="B98" i="1"/>
  <c r="C98" i="1" s="1"/>
  <c r="X98" i="1" s="1"/>
  <c r="D98" i="1"/>
  <c r="E98" i="1"/>
  <c r="G98" i="1"/>
  <c r="I98" i="1"/>
  <c r="J98" i="1"/>
  <c r="K98" i="1"/>
  <c r="L98" i="1"/>
  <c r="B99" i="1"/>
  <c r="C99" i="1" s="1"/>
  <c r="D99" i="1"/>
  <c r="E99" i="1"/>
  <c r="G99" i="1"/>
  <c r="I99" i="1"/>
  <c r="J99" i="1"/>
  <c r="K99" i="1"/>
  <c r="L99" i="1"/>
  <c r="B100" i="1"/>
  <c r="C100" i="1" s="1"/>
  <c r="D100" i="1"/>
  <c r="E100" i="1"/>
  <c r="G100" i="1"/>
  <c r="I100" i="1"/>
  <c r="J100" i="1"/>
  <c r="K100" i="1"/>
  <c r="R100" i="1" s="1"/>
  <c r="L100" i="1"/>
  <c r="B101" i="1"/>
  <c r="C101" i="1" s="1"/>
  <c r="D101" i="1"/>
  <c r="E101" i="1"/>
  <c r="G101" i="1"/>
  <c r="I101" i="1"/>
  <c r="J101" i="1"/>
  <c r="K101" i="1"/>
  <c r="N101" i="1" s="1"/>
  <c r="O101" i="1" s="1"/>
  <c r="L101" i="1"/>
  <c r="B102" i="1"/>
  <c r="C102" i="1" s="1"/>
  <c r="X102" i="1" s="1"/>
  <c r="D102" i="1"/>
  <c r="E102" i="1"/>
  <c r="G102" i="1"/>
  <c r="I102" i="1"/>
  <c r="J102" i="1"/>
  <c r="K102" i="1"/>
  <c r="S102" i="1" s="1"/>
  <c r="L102" i="1"/>
  <c r="B103" i="1"/>
  <c r="C103" i="1" s="1"/>
  <c r="D103" i="1"/>
  <c r="E103" i="1"/>
  <c r="G103" i="1"/>
  <c r="I103" i="1"/>
  <c r="J103" i="1"/>
  <c r="K103" i="1"/>
  <c r="N103" i="1" s="1"/>
  <c r="O103" i="1" s="1"/>
  <c r="L103" i="1"/>
  <c r="B104" i="1"/>
  <c r="C104" i="1" s="1"/>
  <c r="D104" i="1"/>
  <c r="E104" i="1"/>
  <c r="G104" i="1"/>
  <c r="I104" i="1"/>
  <c r="J104" i="1"/>
  <c r="K104" i="1"/>
  <c r="L104" i="1"/>
  <c r="B105" i="1"/>
  <c r="C105" i="1" s="1"/>
  <c r="D105" i="1"/>
  <c r="E105" i="1"/>
  <c r="G105" i="1"/>
  <c r="I105" i="1"/>
  <c r="J105" i="1"/>
  <c r="K105" i="1"/>
  <c r="N105" i="1" s="1"/>
  <c r="L105" i="1"/>
  <c r="B106" i="1"/>
  <c r="C106" i="1" s="1"/>
  <c r="X106" i="1" s="1"/>
  <c r="D106" i="1"/>
  <c r="E106" i="1"/>
  <c r="G106" i="1"/>
  <c r="I106" i="1"/>
  <c r="J106" i="1"/>
  <c r="K106" i="1"/>
  <c r="N106" i="1" s="1"/>
  <c r="L106" i="1"/>
  <c r="B107" i="1"/>
  <c r="C107" i="1" s="1"/>
  <c r="D107" i="1"/>
  <c r="E107" i="1"/>
  <c r="G107" i="1"/>
  <c r="I107" i="1"/>
  <c r="J107" i="1"/>
  <c r="K107" i="1"/>
  <c r="R107" i="1" s="1"/>
  <c r="L107" i="1"/>
  <c r="B108" i="1"/>
  <c r="C108" i="1" s="1"/>
  <c r="D108" i="1"/>
  <c r="E108" i="1"/>
  <c r="G108" i="1"/>
  <c r="I108" i="1"/>
  <c r="J108" i="1"/>
  <c r="K108" i="1"/>
  <c r="S108" i="1" s="1"/>
  <c r="L108" i="1"/>
  <c r="B109" i="1"/>
  <c r="C109" i="1" s="1"/>
  <c r="D109" i="1"/>
  <c r="E109" i="1"/>
  <c r="G109" i="1"/>
  <c r="I109" i="1"/>
  <c r="J109" i="1"/>
  <c r="K109" i="1"/>
  <c r="N109" i="1" s="1"/>
  <c r="L109" i="1"/>
  <c r="B110" i="1"/>
  <c r="C110" i="1" s="1"/>
  <c r="X110" i="1" s="1"/>
  <c r="D110" i="1"/>
  <c r="E110" i="1"/>
  <c r="G110" i="1"/>
  <c r="I110" i="1"/>
  <c r="J110" i="1"/>
  <c r="K110" i="1"/>
  <c r="R110" i="1" s="1"/>
  <c r="L110" i="1"/>
  <c r="B111" i="1"/>
  <c r="C111" i="1" s="1"/>
  <c r="D111" i="1"/>
  <c r="E111" i="1"/>
  <c r="G111" i="1"/>
  <c r="I111" i="1"/>
  <c r="J111" i="1"/>
  <c r="K111" i="1"/>
  <c r="L111" i="1"/>
  <c r="B112" i="1"/>
  <c r="C112" i="1" s="1"/>
  <c r="D112" i="1"/>
  <c r="E112" i="1"/>
  <c r="G112" i="1"/>
  <c r="I112" i="1"/>
  <c r="J112" i="1"/>
  <c r="K112" i="1"/>
  <c r="S112" i="1" s="1"/>
  <c r="L112" i="1"/>
  <c r="B113" i="1"/>
  <c r="C113" i="1" s="1"/>
  <c r="D113" i="1"/>
  <c r="E113" i="1"/>
  <c r="G113" i="1"/>
  <c r="I113" i="1"/>
  <c r="J113" i="1"/>
  <c r="K113" i="1"/>
  <c r="N113" i="1" s="1"/>
  <c r="O113" i="1" s="1"/>
  <c r="L113" i="1"/>
  <c r="B114" i="1"/>
  <c r="C114" i="1" s="1"/>
  <c r="X114" i="1" s="1"/>
  <c r="D114" i="1"/>
  <c r="E114" i="1"/>
  <c r="G114" i="1"/>
  <c r="I114" i="1"/>
  <c r="J114" i="1"/>
  <c r="K114" i="1"/>
  <c r="S114" i="1" s="1"/>
  <c r="L114" i="1"/>
  <c r="B115" i="1"/>
  <c r="C115" i="1" s="1"/>
  <c r="D115" i="1"/>
  <c r="E115" i="1"/>
  <c r="G115" i="1"/>
  <c r="I115" i="1"/>
  <c r="J115" i="1"/>
  <c r="K115" i="1"/>
  <c r="L115" i="1"/>
  <c r="B116" i="1"/>
  <c r="C116" i="1" s="1"/>
  <c r="D116" i="1"/>
  <c r="E116" i="1"/>
  <c r="G116" i="1"/>
  <c r="I116" i="1"/>
  <c r="J116" i="1"/>
  <c r="K116" i="1"/>
  <c r="R116" i="1" s="1"/>
  <c r="L116" i="1"/>
  <c r="B117" i="1"/>
  <c r="C117" i="1" s="1"/>
  <c r="D117" i="1"/>
  <c r="E117" i="1"/>
  <c r="G117" i="1"/>
  <c r="I117" i="1"/>
  <c r="J117" i="1"/>
  <c r="K117" i="1"/>
  <c r="L117" i="1"/>
  <c r="B118" i="1"/>
  <c r="C118" i="1" s="1"/>
  <c r="X118" i="1" s="1"/>
  <c r="D118" i="1"/>
  <c r="E118" i="1"/>
  <c r="G118" i="1"/>
  <c r="I118" i="1"/>
  <c r="J118" i="1"/>
  <c r="K118" i="1"/>
  <c r="R118" i="1" s="1"/>
  <c r="L118" i="1"/>
  <c r="B119" i="1"/>
  <c r="C119" i="1" s="1"/>
  <c r="D119" i="1"/>
  <c r="E119" i="1"/>
  <c r="G119" i="1"/>
  <c r="I119" i="1"/>
  <c r="J119" i="1"/>
  <c r="K119" i="1"/>
  <c r="R119" i="1" s="1"/>
  <c r="L119" i="1"/>
  <c r="B120" i="1"/>
  <c r="C120" i="1" s="1"/>
  <c r="D120" i="1"/>
  <c r="E120" i="1"/>
  <c r="G120" i="1"/>
  <c r="I120" i="1"/>
  <c r="J120" i="1"/>
  <c r="K120" i="1"/>
  <c r="S120" i="1" s="1"/>
  <c r="L120" i="1"/>
  <c r="B121" i="1"/>
  <c r="C121" i="1" s="1"/>
  <c r="D121" i="1"/>
  <c r="E121" i="1"/>
  <c r="G121" i="1"/>
  <c r="I121" i="1"/>
  <c r="J121" i="1"/>
  <c r="K121" i="1"/>
  <c r="N121" i="1" s="1"/>
  <c r="O121" i="1" s="1"/>
  <c r="L121" i="1"/>
  <c r="B122" i="1"/>
  <c r="C122" i="1" s="1"/>
  <c r="X122" i="1" s="1"/>
  <c r="D122" i="1"/>
  <c r="E122" i="1"/>
  <c r="G122" i="1"/>
  <c r="I122" i="1"/>
  <c r="J122" i="1"/>
  <c r="K122" i="1"/>
  <c r="R122" i="1" s="1"/>
  <c r="L122" i="1"/>
  <c r="B123" i="1"/>
  <c r="C123" i="1" s="1"/>
  <c r="D123" i="1"/>
  <c r="E123" i="1"/>
  <c r="G123" i="1"/>
  <c r="I123" i="1"/>
  <c r="J123" i="1"/>
  <c r="K123" i="1"/>
  <c r="N123" i="1" s="1"/>
  <c r="L123" i="1"/>
  <c r="B124" i="1"/>
  <c r="C124" i="1" s="1"/>
  <c r="D124" i="1"/>
  <c r="E124" i="1"/>
  <c r="G124" i="1"/>
  <c r="I124" i="1"/>
  <c r="J124" i="1"/>
  <c r="K124" i="1"/>
  <c r="L124" i="1"/>
  <c r="B125" i="1"/>
  <c r="C125" i="1" s="1"/>
  <c r="D125" i="1"/>
  <c r="E125" i="1"/>
  <c r="G125" i="1"/>
  <c r="I125" i="1"/>
  <c r="J125" i="1"/>
  <c r="K125" i="1"/>
  <c r="R125" i="1" s="1"/>
  <c r="L125" i="1"/>
  <c r="B126" i="1"/>
  <c r="C126" i="1" s="1"/>
  <c r="X126" i="1" s="1"/>
  <c r="D126" i="1"/>
  <c r="E126" i="1"/>
  <c r="G126" i="1"/>
  <c r="I126" i="1"/>
  <c r="J126" i="1"/>
  <c r="K126" i="1"/>
  <c r="N126" i="1" s="1"/>
  <c r="O126" i="1" s="1"/>
  <c r="L126" i="1"/>
  <c r="B127" i="1"/>
  <c r="C127" i="1" s="1"/>
  <c r="D127" i="1"/>
  <c r="E127" i="1"/>
  <c r="G127" i="1"/>
  <c r="I127" i="1"/>
  <c r="J127" i="1"/>
  <c r="K127" i="1"/>
  <c r="L127" i="1"/>
  <c r="B128" i="1"/>
  <c r="C128" i="1" s="1"/>
  <c r="D128" i="1"/>
  <c r="E128" i="1"/>
  <c r="G128" i="1"/>
  <c r="I128" i="1"/>
  <c r="J128" i="1"/>
  <c r="K128" i="1"/>
  <c r="L128" i="1"/>
  <c r="B129" i="1"/>
  <c r="C129" i="1" s="1"/>
  <c r="D129" i="1"/>
  <c r="E129" i="1"/>
  <c r="G129" i="1"/>
  <c r="I129" i="1"/>
  <c r="J129" i="1"/>
  <c r="K129" i="1"/>
  <c r="N129" i="1" s="1"/>
  <c r="L129" i="1"/>
  <c r="B130" i="1"/>
  <c r="C130" i="1" s="1"/>
  <c r="X130" i="1" s="1"/>
  <c r="D130" i="1"/>
  <c r="E130" i="1"/>
  <c r="G130" i="1"/>
  <c r="I130" i="1"/>
  <c r="J130" i="1"/>
  <c r="K130" i="1"/>
  <c r="L130" i="1"/>
  <c r="B131" i="1"/>
  <c r="C131" i="1" s="1"/>
  <c r="D131" i="1"/>
  <c r="E131" i="1"/>
  <c r="G131" i="1"/>
  <c r="I131" i="1"/>
  <c r="J131" i="1"/>
  <c r="K131" i="1"/>
  <c r="R131" i="1" s="1"/>
  <c r="L131" i="1"/>
  <c r="B132" i="1"/>
  <c r="C132" i="1" s="1"/>
  <c r="D132" i="1"/>
  <c r="E132" i="1"/>
  <c r="G132" i="1"/>
  <c r="I132" i="1"/>
  <c r="J132" i="1"/>
  <c r="K132" i="1"/>
  <c r="R132" i="1" s="1"/>
  <c r="L132" i="1"/>
  <c r="B133" i="1"/>
  <c r="C133" i="1" s="1"/>
  <c r="D133" i="1"/>
  <c r="E133" i="1"/>
  <c r="G133" i="1"/>
  <c r="I133" i="1"/>
  <c r="J133" i="1"/>
  <c r="K133" i="1"/>
  <c r="R133" i="1" s="1"/>
  <c r="L133" i="1"/>
  <c r="B134" i="1"/>
  <c r="C134" i="1" s="1"/>
  <c r="X134" i="1" s="1"/>
  <c r="D134" i="1"/>
  <c r="E134" i="1"/>
  <c r="G134" i="1"/>
  <c r="I134" i="1"/>
  <c r="J134" i="1"/>
  <c r="K134" i="1"/>
  <c r="N134" i="1" s="1"/>
  <c r="O134" i="1" s="1"/>
  <c r="L134" i="1"/>
  <c r="B135" i="1"/>
  <c r="C135" i="1" s="1"/>
  <c r="D135" i="1"/>
  <c r="E135" i="1"/>
  <c r="G135" i="1"/>
  <c r="I135" i="1"/>
  <c r="J135" i="1"/>
  <c r="K135" i="1"/>
  <c r="N135" i="1" s="1"/>
  <c r="L135" i="1"/>
  <c r="B136" i="1"/>
  <c r="C136" i="1" s="1"/>
  <c r="D136" i="1"/>
  <c r="E136" i="1"/>
  <c r="G136" i="1"/>
  <c r="I136" i="1"/>
  <c r="J136" i="1"/>
  <c r="K136" i="1"/>
  <c r="N136" i="1" s="1"/>
  <c r="L136" i="1"/>
  <c r="B137" i="1"/>
  <c r="C137" i="1" s="1"/>
  <c r="D137" i="1"/>
  <c r="E137" i="1"/>
  <c r="G137" i="1"/>
  <c r="I137" i="1"/>
  <c r="J137" i="1"/>
  <c r="K137" i="1"/>
  <c r="S137" i="1" s="1"/>
  <c r="L137" i="1"/>
  <c r="B138" i="1"/>
  <c r="C138" i="1" s="1"/>
  <c r="X138" i="1" s="1"/>
  <c r="D138" i="1"/>
  <c r="E138" i="1"/>
  <c r="G138" i="1"/>
  <c r="I138" i="1"/>
  <c r="J138" i="1"/>
  <c r="K138" i="1"/>
  <c r="S138" i="1" s="1"/>
  <c r="L138" i="1"/>
  <c r="B139" i="1"/>
  <c r="C139" i="1" s="1"/>
  <c r="D139" i="1"/>
  <c r="E139" i="1"/>
  <c r="G139" i="1"/>
  <c r="I139" i="1"/>
  <c r="J139" i="1"/>
  <c r="K139" i="1"/>
  <c r="R139" i="1" s="1"/>
  <c r="L139" i="1"/>
  <c r="B140" i="1"/>
  <c r="C140" i="1" s="1"/>
  <c r="D140" i="1"/>
  <c r="E140" i="1"/>
  <c r="G140" i="1"/>
  <c r="I140" i="1"/>
  <c r="J140" i="1"/>
  <c r="K140" i="1"/>
  <c r="R140" i="1" s="1"/>
  <c r="L140" i="1"/>
  <c r="B141" i="1"/>
  <c r="C141" i="1" s="1"/>
  <c r="D141" i="1"/>
  <c r="E141" i="1"/>
  <c r="G141" i="1"/>
  <c r="I141" i="1"/>
  <c r="J141" i="1"/>
  <c r="K141" i="1"/>
  <c r="R141" i="1" s="1"/>
  <c r="L141" i="1"/>
  <c r="B142" i="1"/>
  <c r="C142" i="1" s="1"/>
  <c r="X142" i="1" s="1"/>
  <c r="D142" i="1"/>
  <c r="E142" i="1"/>
  <c r="G142" i="1"/>
  <c r="I142" i="1"/>
  <c r="J142" i="1"/>
  <c r="K142" i="1"/>
  <c r="N142" i="1" s="1"/>
  <c r="O142" i="1" s="1"/>
  <c r="L142" i="1"/>
  <c r="B143" i="1"/>
  <c r="C143" i="1" s="1"/>
  <c r="D143" i="1"/>
  <c r="E143" i="1"/>
  <c r="G143" i="1"/>
  <c r="I143" i="1"/>
  <c r="J143" i="1"/>
  <c r="K143" i="1"/>
  <c r="R143" i="1" s="1"/>
  <c r="L143" i="1"/>
  <c r="B144" i="1"/>
  <c r="C144" i="1" s="1"/>
  <c r="D144" i="1"/>
  <c r="E144" i="1"/>
  <c r="G144" i="1"/>
  <c r="I144" i="1"/>
  <c r="J144" i="1"/>
  <c r="K144" i="1"/>
  <c r="L144" i="1"/>
  <c r="B145" i="1"/>
  <c r="C145" i="1" s="1"/>
  <c r="D145" i="1"/>
  <c r="E145" i="1"/>
  <c r="G145" i="1"/>
  <c r="I145" i="1"/>
  <c r="J145" i="1"/>
  <c r="K145" i="1"/>
  <c r="S145" i="1" s="1"/>
  <c r="L145" i="1"/>
  <c r="B146" i="1"/>
  <c r="C146" i="1" s="1"/>
  <c r="X146" i="1" s="1"/>
  <c r="D146" i="1"/>
  <c r="E146" i="1"/>
  <c r="G146" i="1"/>
  <c r="I146" i="1"/>
  <c r="J146" i="1"/>
  <c r="K146" i="1"/>
  <c r="L146" i="1"/>
  <c r="B147" i="1"/>
  <c r="C147" i="1" s="1"/>
  <c r="D147" i="1"/>
  <c r="E147" i="1"/>
  <c r="G147" i="1"/>
  <c r="I147" i="1"/>
  <c r="J147" i="1"/>
  <c r="K147" i="1"/>
  <c r="R147" i="1" s="1"/>
  <c r="L147" i="1"/>
  <c r="B148" i="1"/>
  <c r="C148" i="1" s="1"/>
  <c r="D148" i="1"/>
  <c r="E148" i="1"/>
  <c r="G148" i="1"/>
  <c r="I148" i="1"/>
  <c r="J148" i="1"/>
  <c r="K148" i="1"/>
  <c r="R148" i="1" s="1"/>
  <c r="L148" i="1"/>
  <c r="B149" i="1"/>
  <c r="C149" i="1" s="1"/>
  <c r="D149" i="1"/>
  <c r="E149" i="1"/>
  <c r="G149" i="1"/>
  <c r="I149" i="1"/>
  <c r="J149" i="1"/>
  <c r="K149" i="1"/>
  <c r="L149" i="1"/>
  <c r="B150" i="1"/>
  <c r="C150" i="1" s="1"/>
  <c r="X150" i="1" s="1"/>
  <c r="D150" i="1"/>
  <c r="E150" i="1"/>
  <c r="G150" i="1"/>
  <c r="I150" i="1"/>
  <c r="J150" i="1"/>
  <c r="K150" i="1"/>
  <c r="N150" i="1" s="1"/>
  <c r="L150" i="1"/>
  <c r="B151" i="1"/>
  <c r="C151" i="1" s="1"/>
  <c r="D151" i="1"/>
  <c r="E151" i="1"/>
  <c r="G151" i="1"/>
  <c r="I151" i="1"/>
  <c r="J151" i="1"/>
  <c r="K151" i="1"/>
  <c r="N151" i="1" s="1"/>
  <c r="L151" i="1"/>
  <c r="B152" i="1"/>
  <c r="C152" i="1" s="1"/>
  <c r="D152" i="1"/>
  <c r="E152" i="1"/>
  <c r="G152" i="1"/>
  <c r="I152" i="1"/>
  <c r="J152" i="1"/>
  <c r="K152" i="1"/>
  <c r="N152" i="1" s="1"/>
  <c r="O152" i="1" s="1"/>
  <c r="L152" i="1"/>
  <c r="B153" i="1"/>
  <c r="C153" i="1" s="1"/>
  <c r="D153" i="1"/>
  <c r="E153" i="1"/>
  <c r="G153" i="1"/>
  <c r="I153" i="1"/>
  <c r="J153" i="1"/>
  <c r="K153" i="1"/>
  <c r="L153" i="1"/>
  <c r="B154" i="1"/>
  <c r="C154" i="1" s="1"/>
  <c r="X154" i="1" s="1"/>
  <c r="D154" i="1"/>
  <c r="E154" i="1"/>
  <c r="G154" i="1"/>
  <c r="I154" i="1"/>
  <c r="J154" i="1"/>
  <c r="K154" i="1"/>
  <c r="N154" i="1" s="1"/>
  <c r="L154" i="1"/>
  <c r="B155" i="1"/>
  <c r="C155" i="1" s="1"/>
  <c r="D155" i="1"/>
  <c r="E155" i="1"/>
  <c r="G155" i="1"/>
  <c r="I155" i="1"/>
  <c r="J155" i="1"/>
  <c r="K155" i="1"/>
  <c r="R155" i="1" s="1"/>
  <c r="L155" i="1"/>
  <c r="B156" i="1"/>
  <c r="C156" i="1" s="1"/>
  <c r="D156" i="1"/>
  <c r="E156" i="1"/>
  <c r="G156" i="1"/>
  <c r="I156" i="1"/>
  <c r="J156" i="1"/>
  <c r="K156" i="1"/>
  <c r="L156" i="1"/>
  <c r="B157" i="1"/>
  <c r="C157" i="1" s="1"/>
  <c r="D157" i="1"/>
  <c r="E157" i="1"/>
  <c r="G157" i="1"/>
  <c r="I157" i="1"/>
  <c r="J157" i="1"/>
  <c r="K157" i="1"/>
  <c r="S157" i="1" s="1"/>
  <c r="L157" i="1"/>
  <c r="B158" i="1"/>
  <c r="C158" i="1" s="1"/>
  <c r="X158" i="1" s="1"/>
  <c r="D158" i="1"/>
  <c r="E158" i="1"/>
  <c r="G158" i="1"/>
  <c r="I158" i="1"/>
  <c r="J158" i="1"/>
  <c r="K158" i="1"/>
  <c r="L158" i="1"/>
  <c r="B159" i="1"/>
  <c r="C159" i="1" s="1"/>
  <c r="D159" i="1"/>
  <c r="E159" i="1"/>
  <c r="G159" i="1"/>
  <c r="I159" i="1"/>
  <c r="J159" i="1"/>
  <c r="K159" i="1"/>
  <c r="S159" i="1" s="1"/>
  <c r="L159" i="1"/>
  <c r="B160" i="1"/>
  <c r="C160" i="1" s="1"/>
  <c r="D160" i="1"/>
  <c r="E160" i="1"/>
  <c r="G160" i="1"/>
  <c r="I160" i="1"/>
  <c r="J160" i="1"/>
  <c r="K160" i="1"/>
  <c r="L160" i="1"/>
  <c r="B161" i="1"/>
  <c r="C161" i="1" s="1"/>
  <c r="D161" i="1"/>
  <c r="E161" i="1"/>
  <c r="G161" i="1"/>
  <c r="I161" i="1"/>
  <c r="J161" i="1"/>
  <c r="K161" i="1"/>
  <c r="S161" i="1" s="1"/>
  <c r="L161" i="1"/>
  <c r="B162" i="1"/>
  <c r="C162" i="1" s="1"/>
  <c r="X162" i="1" s="1"/>
  <c r="D162" i="1"/>
  <c r="E162" i="1"/>
  <c r="G162" i="1"/>
  <c r="I162" i="1"/>
  <c r="J162" i="1"/>
  <c r="K162" i="1"/>
  <c r="N162" i="1" s="1"/>
  <c r="L162" i="1"/>
  <c r="B163" i="1"/>
  <c r="C163" i="1" s="1"/>
  <c r="D163" i="1"/>
  <c r="E163" i="1"/>
  <c r="G163" i="1"/>
  <c r="I163" i="1"/>
  <c r="J163" i="1"/>
  <c r="K163" i="1"/>
  <c r="L163" i="1"/>
  <c r="B164" i="1"/>
  <c r="C164" i="1" s="1"/>
  <c r="D164" i="1"/>
  <c r="E164" i="1"/>
  <c r="G164" i="1"/>
  <c r="I164" i="1"/>
  <c r="J164" i="1"/>
  <c r="K164" i="1"/>
  <c r="L164" i="1"/>
  <c r="B165" i="1"/>
  <c r="C165" i="1" s="1"/>
  <c r="D165" i="1"/>
  <c r="E165" i="1"/>
  <c r="G165" i="1"/>
  <c r="I165" i="1"/>
  <c r="J165" i="1"/>
  <c r="K165" i="1"/>
  <c r="N165" i="1" s="1"/>
  <c r="O165" i="1" s="1"/>
  <c r="L165" i="1"/>
  <c r="B166" i="1"/>
  <c r="C166" i="1" s="1"/>
  <c r="X166" i="1" s="1"/>
  <c r="D166" i="1"/>
  <c r="E166" i="1"/>
  <c r="G166" i="1"/>
  <c r="I166" i="1"/>
  <c r="J166" i="1"/>
  <c r="K166" i="1"/>
  <c r="R166" i="1" s="1"/>
  <c r="L166" i="1"/>
  <c r="B167" i="1"/>
  <c r="C167" i="1" s="1"/>
  <c r="D167" i="1"/>
  <c r="E167" i="1"/>
  <c r="G167" i="1"/>
  <c r="I167" i="1"/>
  <c r="J167" i="1"/>
  <c r="K167" i="1"/>
  <c r="N167" i="1" s="1"/>
  <c r="O167" i="1" s="1"/>
  <c r="L167" i="1"/>
  <c r="B168" i="1"/>
  <c r="C168" i="1" s="1"/>
  <c r="D168" i="1"/>
  <c r="E168" i="1"/>
  <c r="G168" i="1"/>
  <c r="I168" i="1"/>
  <c r="J168" i="1"/>
  <c r="K168" i="1"/>
  <c r="L168" i="1"/>
  <c r="B169" i="1"/>
  <c r="C169" i="1" s="1"/>
  <c r="D169" i="1"/>
  <c r="E169" i="1"/>
  <c r="G169" i="1"/>
  <c r="I169" i="1"/>
  <c r="J169" i="1"/>
  <c r="K169" i="1"/>
  <c r="L169" i="1"/>
  <c r="B170" i="1"/>
  <c r="C170" i="1" s="1"/>
  <c r="X170" i="1" s="1"/>
  <c r="D170" i="1"/>
  <c r="E170" i="1"/>
  <c r="G170" i="1"/>
  <c r="I170" i="1"/>
  <c r="J170" i="1"/>
  <c r="K170" i="1"/>
  <c r="L170" i="1"/>
  <c r="B171" i="1"/>
  <c r="C171" i="1" s="1"/>
  <c r="D171" i="1"/>
  <c r="E171" i="1"/>
  <c r="G171" i="1"/>
  <c r="I171" i="1"/>
  <c r="J171" i="1"/>
  <c r="K171" i="1"/>
  <c r="R171" i="1" s="1"/>
  <c r="L171" i="1"/>
  <c r="B172" i="1"/>
  <c r="C172" i="1" s="1"/>
  <c r="D172" i="1"/>
  <c r="E172" i="1"/>
  <c r="G172" i="1"/>
  <c r="I172" i="1"/>
  <c r="J172" i="1"/>
  <c r="K172" i="1"/>
  <c r="R172" i="1" s="1"/>
  <c r="L172" i="1"/>
  <c r="B173" i="1"/>
  <c r="C173" i="1" s="1"/>
  <c r="D173" i="1"/>
  <c r="E173" i="1"/>
  <c r="G173" i="1"/>
  <c r="I173" i="1"/>
  <c r="J173" i="1"/>
  <c r="K173" i="1"/>
  <c r="R173" i="1" s="1"/>
  <c r="L173" i="1"/>
  <c r="B174" i="1"/>
  <c r="C174" i="1" s="1"/>
  <c r="X174" i="1" s="1"/>
  <c r="D174" i="1"/>
  <c r="E174" i="1"/>
  <c r="G174" i="1"/>
  <c r="I174" i="1"/>
  <c r="J174" i="1"/>
  <c r="K174" i="1"/>
  <c r="N174" i="1" s="1"/>
  <c r="O174" i="1" s="1"/>
  <c r="L174" i="1"/>
  <c r="B175" i="1"/>
  <c r="C175" i="1" s="1"/>
  <c r="D175" i="1"/>
  <c r="E175" i="1"/>
  <c r="G175" i="1"/>
  <c r="I175" i="1"/>
  <c r="J175" i="1"/>
  <c r="K175" i="1"/>
  <c r="L175" i="1"/>
  <c r="B176" i="1"/>
  <c r="C176" i="1" s="1"/>
  <c r="D176" i="1"/>
  <c r="E176" i="1"/>
  <c r="G176" i="1"/>
  <c r="I176" i="1"/>
  <c r="J176" i="1"/>
  <c r="K176" i="1"/>
  <c r="R176" i="1" s="1"/>
  <c r="L176" i="1"/>
  <c r="B177" i="1"/>
  <c r="C177" i="1" s="1"/>
  <c r="D177" i="1"/>
  <c r="E177" i="1"/>
  <c r="G177" i="1"/>
  <c r="I177" i="1"/>
  <c r="J177" i="1"/>
  <c r="K177" i="1"/>
  <c r="R177" i="1" s="1"/>
  <c r="L177" i="1"/>
  <c r="B178" i="1"/>
  <c r="C178" i="1" s="1"/>
  <c r="X178" i="1" s="1"/>
  <c r="D178" i="1"/>
  <c r="E178" i="1"/>
  <c r="G178" i="1"/>
  <c r="I178" i="1"/>
  <c r="J178" i="1"/>
  <c r="K178" i="1"/>
  <c r="L178" i="1"/>
  <c r="B179" i="1"/>
  <c r="C179" i="1" s="1"/>
  <c r="D179" i="1"/>
  <c r="E179" i="1"/>
  <c r="G179" i="1"/>
  <c r="I179" i="1"/>
  <c r="J179" i="1"/>
  <c r="K179" i="1"/>
  <c r="L179" i="1"/>
  <c r="B180" i="1"/>
  <c r="C180" i="1" s="1"/>
  <c r="D180" i="1"/>
  <c r="E180" i="1"/>
  <c r="G180" i="1"/>
  <c r="I180" i="1"/>
  <c r="J180" i="1"/>
  <c r="K180" i="1"/>
  <c r="L180" i="1"/>
  <c r="B181" i="1"/>
  <c r="C181" i="1" s="1"/>
  <c r="D181" i="1"/>
  <c r="E181" i="1"/>
  <c r="G181" i="1"/>
  <c r="I181" i="1"/>
  <c r="J181" i="1"/>
  <c r="K181" i="1"/>
  <c r="N181" i="1" s="1"/>
  <c r="L181" i="1"/>
  <c r="B182" i="1"/>
  <c r="C182" i="1" s="1"/>
  <c r="X182" i="1" s="1"/>
  <c r="D182" i="1"/>
  <c r="E182" i="1"/>
  <c r="G182" i="1"/>
  <c r="I182" i="1"/>
  <c r="J182" i="1"/>
  <c r="K182" i="1"/>
  <c r="L182" i="1"/>
  <c r="B183" i="1"/>
  <c r="C183" i="1" s="1"/>
  <c r="D183" i="1"/>
  <c r="E183" i="1"/>
  <c r="G183" i="1"/>
  <c r="I183" i="1"/>
  <c r="J183" i="1"/>
  <c r="K183" i="1"/>
  <c r="L183" i="1"/>
  <c r="B184" i="1"/>
  <c r="C184" i="1" s="1"/>
  <c r="D184" i="1"/>
  <c r="E184" i="1"/>
  <c r="G184" i="1"/>
  <c r="I184" i="1"/>
  <c r="J184" i="1"/>
  <c r="K184" i="1"/>
  <c r="L184" i="1"/>
  <c r="B185" i="1"/>
  <c r="C185" i="1" s="1"/>
  <c r="D185" i="1"/>
  <c r="E185" i="1"/>
  <c r="G185" i="1"/>
  <c r="I185" i="1"/>
  <c r="J185" i="1"/>
  <c r="K185" i="1"/>
  <c r="R185" i="1" s="1"/>
  <c r="L185" i="1"/>
  <c r="B186" i="1"/>
  <c r="C186" i="1" s="1"/>
  <c r="X186" i="1" s="1"/>
  <c r="D186" i="1"/>
  <c r="E186" i="1"/>
  <c r="G186" i="1"/>
  <c r="I186" i="1"/>
  <c r="J186" i="1"/>
  <c r="K186" i="1"/>
  <c r="S186" i="1" s="1"/>
  <c r="L186" i="1"/>
  <c r="B187" i="1"/>
  <c r="C187" i="1" s="1"/>
  <c r="D187" i="1"/>
  <c r="E187" i="1"/>
  <c r="G187" i="1"/>
  <c r="I187" i="1"/>
  <c r="J187" i="1"/>
  <c r="K187" i="1"/>
  <c r="S187" i="1" s="1"/>
  <c r="L187" i="1"/>
  <c r="B188" i="1"/>
  <c r="C188" i="1" s="1"/>
  <c r="D188" i="1"/>
  <c r="E188" i="1"/>
  <c r="G188" i="1"/>
  <c r="I188" i="1"/>
  <c r="J188" i="1"/>
  <c r="K188" i="1"/>
  <c r="N188" i="1" s="1"/>
  <c r="L188" i="1"/>
  <c r="B189" i="1"/>
  <c r="C189" i="1" s="1"/>
  <c r="D189" i="1"/>
  <c r="E189" i="1"/>
  <c r="G189" i="1"/>
  <c r="I189" i="1"/>
  <c r="J189" i="1"/>
  <c r="K189" i="1"/>
  <c r="S189" i="1" s="1"/>
  <c r="L189" i="1"/>
  <c r="B190" i="1"/>
  <c r="C190" i="1" s="1"/>
  <c r="X190" i="1" s="1"/>
  <c r="D190" i="1"/>
  <c r="E190" i="1"/>
  <c r="G190" i="1"/>
  <c r="I190" i="1"/>
  <c r="J190" i="1"/>
  <c r="K190" i="1"/>
  <c r="R190" i="1" s="1"/>
  <c r="L190" i="1"/>
  <c r="B191" i="1"/>
  <c r="C191" i="1" s="1"/>
  <c r="D191" i="1"/>
  <c r="E191" i="1"/>
  <c r="G191" i="1"/>
  <c r="I191" i="1"/>
  <c r="J191" i="1"/>
  <c r="K191" i="1"/>
  <c r="N191" i="1" s="1"/>
  <c r="O191" i="1" s="1"/>
  <c r="L191" i="1"/>
  <c r="B192" i="1"/>
  <c r="C192" i="1" s="1"/>
  <c r="D192" i="1"/>
  <c r="E192" i="1"/>
  <c r="G192" i="1"/>
  <c r="I192" i="1"/>
  <c r="J192" i="1"/>
  <c r="K192" i="1"/>
  <c r="S192" i="1" s="1"/>
  <c r="L192" i="1"/>
  <c r="B193" i="1"/>
  <c r="C193" i="1" s="1"/>
  <c r="D193" i="1"/>
  <c r="E193" i="1"/>
  <c r="G193" i="1"/>
  <c r="I193" i="1"/>
  <c r="J193" i="1"/>
  <c r="K193" i="1"/>
  <c r="R193" i="1" s="1"/>
  <c r="L193" i="1"/>
  <c r="B194" i="1"/>
  <c r="C194" i="1" s="1"/>
  <c r="X194" i="1" s="1"/>
  <c r="D194" i="1"/>
  <c r="E194" i="1"/>
  <c r="G194" i="1"/>
  <c r="I194" i="1"/>
  <c r="J194" i="1"/>
  <c r="K194" i="1"/>
  <c r="L194" i="1"/>
  <c r="B195" i="1"/>
  <c r="C195" i="1" s="1"/>
  <c r="D195" i="1"/>
  <c r="E195" i="1"/>
  <c r="G195" i="1"/>
  <c r="I195" i="1"/>
  <c r="J195" i="1"/>
  <c r="K195" i="1"/>
  <c r="R195" i="1" s="1"/>
  <c r="L195" i="1"/>
  <c r="B196" i="1"/>
  <c r="C196" i="1" s="1"/>
  <c r="D196" i="1"/>
  <c r="E196" i="1"/>
  <c r="G196" i="1"/>
  <c r="I196" i="1"/>
  <c r="J196" i="1"/>
  <c r="K196" i="1"/>
  <c r="L196" i="1"/>
  <c r="B197" i="1"/>
  <c r="C197" i="1" s="1"/>
  <c r="D197" i="1"/>
  <c r="E197" i="1"/>
  <c r="G197" i="1"/>
  <c r="I197" i="1"/>
  <c r="J197" i="1"/>
  <c r="K197" i="1"/>
  <c r="N197" i="1" s="1"/>
  <c r="O197" i="1" s="1"/>
  <c r="L197" i="1"/>
  <c r="B198" i="1"/>
  <c r="C198" i="1" s="1"/>
  <c r="X198" i="1" s="1"/>
  <c r="D198" i="1"/>
  <c r="E198" i="1"/>
  <c r="G198" i="1"/>
  <c r="I198" i="1"/>
  <c r="J198" i="1"/>
  <c r="K198" i="1"/>
  <c r="R198" i="1" s="1"/>
  <c r="L198" i="1"/>
  <c r="B199" i="1"/>
  <c r="C199" i="1" s="1"/>
  <c r="D199" i="1"/>
  <c r="E199" i="1"/>
  <c r="G199" i="1"/>
  <c r="I199" i="1"/>
  <c r="J199" i="1"/>
  <c r="K199" i="1"/>
  <c r="S199" i="1" s="1"/>
  <c r="L199" i="1"/>
  <c r="B200" i="1"/>
  <c r="C200" i="1" s="1"/>
  <c r="D200" i="1"/>
  <c r="E200" i="1"/>
  <c r="G200" i="1"/>
  <c r="I200" i="1"/>
  <c r="J200" i="1"/>
  <c r="K200" i="1"/>
  <c r="R200" i="1" s="1"/>
  <c r="L200" i="1"/>
  <c r="B201" i="1"/>
  <c r="C201" i="1" s="1"/>
  <c r="D201" i="1"/>
  <c r="E201" i="1"/>
  <c r="G201" i="1"/>
  <c r="I201" i="1"/>
  <c r="J201" i="1"/>
  <c r="K201" i="1"/>
  <c r="L201" i="1"/>
  <c r="B202" i="1"/>
  <c r="C202" i="1" s="1"/>
  <c r="X202" i="1" s="1"/>
  <c r="D202" i="1"/>
  <c r="E202" i="1"/>
  <c r="G202" i="1"/>
  <c r="I202" i="1"/>
  <c r="J202" i="1"/>
  <c r="K202" i="1"/>
  <c r="L202" i="1"/>
  <c r="B203" i="1"/>
  <c r="C203" i="1" s="1"/>
  <c r="D203" i="1"/>
  <c r="E203" i="1"/>
  <c r="G203" i="1"/>
  <c r="I203" i="1"/>
  <c r="J203" i="1"/>
  <c r="K203" i="1"/>
  <c r="R203" i="1" s="1"/>
  <c r="L203" i="1"/>
  <c r="B204" i="1"/>
  <c r="C204" i="1" s="1"/>
  <c r="D204" i="1"/>
  <c r="E204" i="1"/>
  <c r="G204" i="1"/>
  <c r="I204" i="1"/>
  <c r="J204" i="1"/>
  <c r="K204" i="1"/>
  <c r="L204" i="1"/>
  <c r="B205" i="1"/>
  <c r="C205" i="1" s="1"/>
  <c r="D205" i="1"/>
  <c r="E205" i="1"/>
  <c r="G205" i="1"/>
  <c r="I205" i="1"/>
  <c r="J205" i="1"/>
  <c r="K205" i="1"/>
  <c r="L205" i="1"/>
  <c r="B206" i="1"/>
  <c r="C206" i="1" s="1"/>
  <c r="X206" i="1" s="1"/>
  <c r="D206" i="1"/>
  <c r="E206" i="1"/>
  <c r="G206" i="1"/>
  <c r="I206" i="1"/>
  <c r="J206" i="1"/>
  <c r="K206" i="1"/>
  <c r="N206" i="1" s="1"/>
  <c r="O206" i="1" s="1"/>
  <c r="L206" i="1"/>
  <c r="B207" i="1"/>
  <c r="C207" i="1" s="1"/>
  <c r="D207" i="1"/>
  <c r="E207" i="1"/>
  <c r="G207" i="1"/>
  <c r="I207" i="1"/>
  <c r="J207" i="1"/>
  <c r="K207" i="1"/>
  <c r="L207" i="1"/>
  <c r="B208" i="1"/>
  <c r="C208" i="1" s="1"/>
  <c r="D208" i="1"/>
  <c r="E208" i="1"/>
  <c r="G208" i="1"/>
  <c r="I208" i="1"/>
  <c r="J208" i="1"/>
  <c r="K208" i="1"/>
  <c r="R208" i="1" s="1"/>
  <c r="L208" i="1"/>
  <c r="B209" i="1"/>
  <c r="C209" i="1" s="1"/>
  <c r="D209" i="1"/>
  <c r="E209" i="1"/>
  <c r="G209" i="1"/>
  <c r="I209" i="1"/>
  <c r="J209" i="1"/>
  <c r="K209" i="1"/>
  <c r="L209" i="1"/>
  <c r="B210" i="1"/>
  <c r="C210" i="1" s="1"/>
  <c r="X210" i="1" s="1"/>
  <c r="D210" i="1"/>
  <c r="E210" i="1"/>
  <c r="G210" i="1"/>
  <c r="I210" i="1"/>
  <c r="J210" i="1"/>
  <c r="K210" i="1"/>
  <c r="S210" i="1" s="1"/>
  <c r="L210" i="1"/>
  <c r="B211" i="1"/>
  <c r="C211" i="1" s="1"/>
  <c r="D211" i="1"/>
  <c r="E211" i="1"/>
  <c r="G211" i="1"/>
  <c r="I211" i="1"/>
  <c r="J211" i="1"/>
  <c r="K211" i="1"/>
  <c r="L211" i="1"/>
  <c r="B212" i="1"/>
  <c r="C212" i="1" s="1"/>
  <c r="D212" i="1"/>
  <c r="E212" i="1"/>
  <c r="G212" i="1"/>
  <c r="I212" i="1"/>
  <c r="J212" i="1"/>
  <c r="K212" i="1"/>
  <c r="S212" i="1" s="1"/>
  <c r="L212" i="1"/>
  <c r="B213" i="1"/>
  <c r="C213" i="1" s="1"/>
  <c r="D213" i="1"/>
  <c r="E213" i="1"/>
  <c r="G213" i="1"/>
  <c r="I213" i="1"/>
  <c r="J213" i="1"/>
  <c r="K213" i="1"/>
  <c r="L213" i="1"/>
  <c r="B214" i="1"/>
  <c r="C214" i="1" s="1"/>
  <c r="X214" i="1" s="1"/>
  <c r="D214" i="1"/>
  <c r="E214" i="1"/>
  <c r="G214" i="1"/>
  <c r="I214" i="1"/>
  <c r="J214" i="1"/>
  <c r="K214" i="1"/>
  <c r="N214" i="1" s="1"/>
  <c r="O214" i="1" s="1"/>
  <c r="L214" i="1"/>
  <c r="B215" i="1"/>
  <c r="C215" i="1" s="1"/>
  <c r="D215" i="1"/>
  <c r="E215" i="1"/>
  <c r="G215" i="1"/>
  <c r="I215" i="1"/>
  <c r="J215" i="1"/>
  <c r="K215" i="1"/>
  <c r="N215" i="1" s="1"/>
  <c r="O215" i="1" s="1"/>
  <c r="L215" i="1"/>
  <c r="B216" i="1"/>
  <c r="C216" i="1" s="1"/>
  <c r="D216" i="1"/>
  <c r="E216" i="1"/>
  <c r="G216" i="1"/>
  <c r="I216" i="1"/>
  <c r="J216" i="1"/>
  <c r="K216" i="1"/>
  <c r="L216" i="1"/>
  <c r="B217" i="1"/>
  <c r="C217" i="1" s="1"/>
  <c r="D217" i="1"/>
  <c r="E217" i="1"/>
  <c r="G217" i="1"/>
  <c r="I217" i="1"/>
  <c r="J217" i="1"/>
  <c r="K217" i="1"/>
  <c r="S217" i="1" s="1"/>
  <c r="L217" i="1"/>
  <c r="B218" i="1"/>
  <c r="C218" i="1" s="1"/>
  <c r="X218" i="1" s="1"/>
  <c r="D218" i="1"/>
  <c r="E218" i="1"/>
  <c r="G218" i="1"/>
  <c r="I218" i="1"/>
  <c r="J218" i="1"/>
  <c r="K218" i="1"/>
  <c r="R218" i="1" s="1"/>
  <c r="L218" i="1"/>
  <c r="B219" i="1"/>
  <c r="C219" i="1" s="1"/>
  <c r="D219" i="1"/>
  <c r="E219" i="1"/>
  <c r="G219" i="1"/>
  <c r="I219" i="1"/>
  <c r="J219" i="1"/>
  <c r="K219" i="1"/>
  <c r="L219" i="1"/>
  <c r="B220" i="1"/>
  <c r="C220" i="1" s="1"/>
  <c r="D220" i="1"/>
  <c r="E220" i="1"/>
  <c r="G220" i="1"/>
  <c r="I220" i="1"/>
  <c r="J220" i="1"/>
  <c r="K220" i="1"/>
  <c r="N220" i="1" s="1"/>
  <c r="O220" i="1" s="1"/>
  <c r="L220" i="1"/>
  <c r="B221" i="1"/>
  <c r="C221" i="1" s="1"/>
  <c r="D221" i="1"/>
  <c r="E221" i="1"/>
  <c r="G221" i="1"/>
  <c r="I221" i="1"/>
  <c r="J221" i="1"/>
  <c r="K221" i="1"/>
  <c r="L221" i="1"/>
  <c r="B222" i="1"/>
  <c r="C222" i="1" s="1"/>
  <c r="X222" i="1" s="1"/>
  <c r="D222" i="1"/>
  <c r="E222" i="1"/>
  <c r="G222" i="1"/>
  <c r="I222" i="1"/>
  <c r="J222" i="1"/>
  <c r="K222" i="1"/>
  <c r="N222" i="1" s="1"/>
  <c r="O222" i="1" s="1"/>
  <c r="L222" i="1"/>
  <c r="B223" i="1"/>
  <c r="C223" i="1" s="1"/>
  <c r="D223" i="1"/>
  <c r="E223" i="1"/>
  <c r="G223" i="1"/>
  <c r="I223" i="1"/>
  <c r="J223" i="1"/>
  <c r="K223" i="1"/>
  <c r="L223" i="1"/>
  <c r="B224" i="1"/>
  <c r="C224" i="1" s="1"/>
  <c r="D224" i="1"/>
  <c r="E224" i="1"/>
  <c r="G224" i="1"/>
  <c r="I224" i="1"/>
  <c r="J224" i="1"/>
  <c r="K224" i="1"/>
  <c r="N224" i="1" s="1"/>
  <c r="L224" i="1"/>
  <c r="B225" i="1"/>
  <c r="C225" i="1" s="1"/>
  <c r="D225" i="1"/>
  <c r="E225" i="1"/>
  <c r="G225" i="1"/>
  <c r="I225" i="1"/>
  <c r="J225" i="1"/>
  <c r="K225" i="1"/>
  <c r="L225" i="1"/>
  <c r="B226" i="1"/>
  <c r="C226" i="1" s="1"/>
  <c r="X226" i="1" s="1"/>
  <c r="D226" i="1"/>
  <c r="E226" i="1"/>
  <c r="G226" i="1"/>
  <c r="I226" i="1"/>
  <c r="J226" i="1"/>
  <c r="K226" i="1"/>
  <c r="N226" i="1" s="1"/>
  <c r="O226" i="1" s="1"/>
  <c r="L226" i="1"/>
  <c r="B227" i="1"/>
  <c r="C227" i="1" s="1"/>
  <c r="D227" i="1"/>
  <c r="E227" i="1"/>
  <c r="G227" i="1"/>
  <c r="I227" i="1"/>
  <c r="J227" i="1"/>
  <c r="K227" i="1"/>
  <c r="L227" i="1"/>
  <c r="B228" i="1"/>
  <c r="C228" i="1" s="1"/>
  <c r="D228" i="1"/>
  <c r="E228" i="1"/>
  <c r="G228" i="1"/>
  <c r="I228" i="1"/>
  <c r="J228" i="1"/>
  <c r="K228" i="1"/>
  <c r="N228" i="1" s="1"/>
  <c r="O228" i="1" s="1"/>
  <c r="L228" i="1"/>
  <c r="B229" i="1"/>
  <c r="C229" i="1" s="1"/>
  <c r="D229" i="1"/>
  <c r="E229" i="1"/>
  <c r="G229" i="1"/>
  <c r="I229" i="1"/>
  <c r="J229" i="1"/>
  <c r="K229" i="1"/>
  <c r="R229" i="1" s="1"/>
  <c r="L229" i="1"/>
  <c r="B230" i="1"/>
  <c r="C230" i="1" s="1"/>
  <c r="X230" i="1" s="1"/>
  <c r="D230" i="1"/>
  <c r="E230" i="1"/>
  <c r="G230" i="1"/>
  <c r="I230" i="1"/>
  <c r="J230" i="1"/>
  <c r="K230" i="1"/>
  <c r="N230" i="1" s="1"/>
  <c r="O230" i="1" s="1"/>
  <c r="L230" i="1"/>
  <c r="B231" i="1"/>
  <c r="C231" i="1" s="1"/>
  <c r="D231" i="1"/>
  <c r="E231" i="1"/>
  <c r="G231" i="1"/>
  <c r="I231" i="1"/>
  <c r="J231" i="1"/>
  <c r="K231" i="1"/>
  <c r="L231" i="1"/>
  <c r="B232" i="1"/>
  <c r="C232" i="1" s="1"/>
  <c r="D232" i="1"/>
  <c r="E232" i="1"/>
  <c r="G232" i="1"/>
  <c r="I232" i="1"/>
  <c r="J232" i="1"/>
  <c r="K232" i="1"/>
  <c r="N232" i="1" s="1"/>
  <c r="O232" i="1" s="1"/>
  <c r="L232" i="1"/>
  <c r="B233" i="1"/>
  <c r="C233" i="1" s="1"/>
  <c r="D233" i="1"/>
  <c r="E233" i="1"/>
  <c r="G233" i="1"/>
  <c r="I233" i="1"/>
  <c r="J233" i="1"/>
  <c r="K233" i="1"/>
  <c r="L233" i="1"/>
  <c r="B234" i="1"/>
  <c r="C234" i="1" s="1"/>
  <c r="X234" i="1" s="1"/>
  <c r="D234" i="1"/>
  <c r="E234" i="1"/>
  <c r="G234" i="1"/>
  <c r="I234" i="1"/>
  <c r="J234" i="1"/>
  <c r="K234" i="1"/>
  <c r="N234" i="1" s="1"/>
  <c r="O234" i="1" s="1"/>
  <c r="L234" i="1"/>
  <c r="B235" i="1"/>
  <c r="C235" i="1" s="1"/>
  <c r="D235" i="1"/>
  <c r="E235" i="1"/>
  <c r="G235" i="1"/>
  <c r="I235" i="1"/>
  <c r="J235" i="1"/>
  <c r="K235" i="1"/>
  <c r="L235" i="1"/>
  <c r="B236" i="1"/>
  <c r="C236" i="1" s="1"/>
  <c r="D236" i="1"/>
  <c r="E236" i="1"/>
  <c r="G236" i="1"/>
  <c r="I236" i="1"/>
  <c r="J236" i="1"/>
  <c r="K236" i="1"/>
  <c r="N236" i="1" s="1"/>
  <c r="L236" i="1"/>
  <c r="B237" i="1"/>
  <c r="C237" i="1" s="1"/>
  <c r="D237" i="1"/>
  <c r="E237" i="1"/>
  <c r="G237" i="1"/>
  <c r="I237" i="1"/>
  <c r="J237" i="1"/>
  <c r="K237" i="1"/>
  <c r="R237" i="1" s="1"/>
  <c r="L237" i="1"/>
  <c r="B238" i="1"/>
  <c r="C238" i="1" s="1"/>
  <c r="X238" i="1" s="1"/>
  <c r="D238" i="1"/>
  <c r="E238" i="1"/>
  <c r="G238" i="1"/>
  <c r="I238" i="1"/>
  <c r="J238" i="1"/>
  <c r="K238" i="1"/>
  <c r="N238" i="1" s="1"/>
  <c r="O238" i="1" s="1"/>
  <c r="L238" i="1"/>
  <c r="B239" i="1"/>
  <c r="C239" i="1" s="1"/>
  <c r="D239" i="1"/>
  <c r="E239" i="1"/>
  <c r="G239" i="1"/>
  <c r="I239" i="1"/>
  <c r="J239" i="1"/>
  <c r="K239" i="1"/>
  <c r="L239" i="1"/>
  <c r="B240" i="1"/>
  <c r="C240" i="1" s="1"/>
  <c r="D240" i="1"/>
  <c r="E240" i="1"/>
  <c r="G240" i="1"/>
  <c r="I240" i="1"/>
  <c r="J240" i="1"/>
  <c r="K240" i="1"/>
  <c r="N240" i="1" s="1"/>
  <c r="O240" i="1" s="1"/>
  <c r="L240" i="1"/>
  <c r="B241" i="1"/>
  <c r="C241" i="1" s="1"/>
  <c r="D241" i="1"/>
  <c r="E241" i="1"/>
  <c r="G241" i="1"/>
  <c r="I241" i="1"/>
  <c r="J241" i="1"/>
  <c r="K241" i="1"/>
  <c r="S241" i="1" s="1"/>
  <c r="L241" i="1"/>
  <c r="B242" i="1"/>
  <c r="C242" i="1" s="1"/>
  <c r="X242" i="1" s="1"/>
  <c r="D242" i="1"/>
  <c r="E242" i="1"/>
  <c r="G242" i="1"/>
  <c r="I242" i="1"/>
  <c r="J242" i="1"/>
  <c r="K242" i="1"/>
  <c r="S242" i="1" s="1"/>
  <c r="L242" i="1"/>
  <c r="B243" i="1"/>
  <c r="C243" i="1" s="1"/>
  <c r="D243" i="1"/>
  <c r="E243" i="1"/>
  <c r="G243" i="1"/>
  <c r="I243" i="1"/>
  <c r="J243" i="1"/>
  <c r="K243" i="1"/>
  <c r="S243" i="1" s="1"/>
  <c r="L243" i="1"/>
  <c r="B244" i="1"/>
  <c r="C244" i="1" s="1"/>
  <c r="D244" i="1"/>
  <c r="E244" i="1"/>
  <c r="G244" i="1"/>
  <c r="I244" i="1"/>
  <c r="J244" i="1"/>
  <c r="K244" i="1"/>
  <c r="L244" i="1"/>
  <c r="B245" i="1"/>
  <c r="C245" i="1" s="1"/>
  <c r="D245" i="1"/>
  <c r="E245" i="1"/>
  <c r="G245" i="1"/>
  <c r="I245" i="1"/>
  <c r="J245" i="1"/>
  <c r="K245" i="1"/>
  <c r="L245" i="1"/>
  <c r="B246" i="1"/>
  <c r="C246" i="1" s="1"/>
  <c r="X246" i="1" s="1"/>
  <c r="D246" i="1"/>
  <c r="E246" i="1"/>
  <c r="G246" i="1"/>
  <c r="I246" i="1"/>
  <c r="J246" i="1"/>
  <c r="K246" i="1"/>
  <c r="N246" i="1" s="1"/>
  <c r="O246" i="1" s="1"/>
  <c r="L246" i="1"/>
  <c r="B247" i="1"/>
  <c r="C247" i="1" s="1"/>
  <c r="D247" i="1"/>
  <c r="E247" i="1"/>
  <c r="G247" i="1"/>
  <c r="I247" i="1"/>
  <c r="J247" i="1"/>
  <c r="K247" i="1"/>
  <c r="N247" i="1" s="1"/>
  <c r="O247" i="1" s="1"/>
  <c r="L247" i="1"/>
  <c r="B248" i="1"/>
  <c r="C248" i="1" s="1"/>
  <c r="D248" i="1"/>
  <c r="E248" i="1"/>
  <c r="G248" i="1"/>
  <c r="I248" i="1"/>
  <c r="J248" i="1"/>
  <c r="K248" i="1"/>
  <c r="N248" i="1" s="1"/>
  <c r="O248" i="1" s="1"/>
  <c r="L248" i="1"/>
  <c r="B249" i="1"/>
  <c r="C249" i="1" s="1"/>
  <c r="D249" i="1"/>
  <c r="E249" i="1"/>
  <c r="G249" i="1"/>
  <c r="I249" i="1"/>
  <c r="J249" i="1"/>
  <c r="K249" i="1"/>
  <c r="S249" i="1" s="1"/>
  <c r="L249" i="1"/>
  <c r="B250" i="1"/>
  <c r="C250" i="1" s="1"/>
  <c r="X250" i="1" s="1"/>
  <c r="D250" i="1"/>
  <c r="E250" i="1"/>
  <c r="G250" i="1"/>
  <c r="I250" i="1"/>
  <c r="J250" i="1"/>
  <c r="K250" i="1"/>
  <c r="S250" i="1" s="1"/>
  <c r="L250" i="1"/>
  <c r="B251" i="1"/>
  <c r="C251" i="1" s="1"/>
  <c r="D251" i="1"/>
  <c r="E251" i="1"/>
  <c r="G251" i="1"/>
  <c r="I251" i="1"/>
  <c r="J251" i="1"/>
  <c r="K251" i="1"/>
  <c r="N251" i="1" s="1"/>
  <c r="L251" i="1"/>
  <c r="B252" i="1"/>
  <c r="C252" i="1" s="1"/>
  <c r="D252" i="1"/>
  <c r="E252" i="1"/>
  <c r="G252" i="1"/>
  <c r="I252" i="1"/>
  <c r="J252" i="1"/>
  <c r="K252" i="1"/>
  <c r="N252" i="1" s="1"/>
  <c r="O252" i="1" s="1"/>
  <c r="L252" i="1"/>
  <c r="B253" i="1"/>
  <c r="C253" i="1" s="1"/>
  <c r="D253" i="1"/>
  <c r="E253" i="1"/>
  <c r="G253" i="1"/>
  <c r="I253" i="1"/>
  <c r="J253" i="1"/>
  <c r="K253" i="1"/>
  <c r="R253" i="1" s="1"/>
  <c r="L253" i="1"/>
  <c r="B254" i="1"/>
  <c r="C254" i="1" s="1"/>
  <c r="X254" i="1" s="1"/>
  <c r="D254" i="1"/>
  <c r="E254" i="1"/>
  <c r="G254" i="1"/>
  <c r="I254" i="1"/>
  <c r="J254" i="1"/>
  <c r="K254" i="1"/>
  <c r="N254" i="1" s="1"/>
  <c r="O254" i="1" s="1"/>
  <c r="L254" i="1"/>
  <c r="B255" i="1"/>
  <c r="C255" i="1" s="1"/>
  <c r="D255" i="1"/>
  <c r="E255" i="1"/>
  <c r="G255" i="1"/>
  <c r="I255" i="1"/>
  <c r="J255" i="1"/>
  <c r="K255" i="1"/>
  <c r="N255" i="1" s="1"/>
  <c r="O255" i="1" s="1"/>
  <c r="L255" i="1"/>
  <c r="B256" i="1"/>
  <c r="C256" i="1" s="1"/>
  <c r="D256" i="1"/>
  <c r="E256" i="1"/>
  <c r="G256" i="1"/>
  <c r="I256" i="1"/>
  <c r="J256" i="1"/>
  <c r="K256" i="1"/>
  <c r="L256" i="1"/>
  <c r="B257" i="1"/>
  <c r="C257" i="1" s="1"/>
  <c r="D257" i="1"/>
  <c r="E257" i="1"/>
  <c r="G257" i="1"/>
  <c r="I257" i="1"/>
  <c r="J257" i="1"/>
  <c r="K257" i="1"/>
  <c r="S257" i="1" s="1"/>
  <c r="L257" i="1"/>
  <c r="B258" i="1"/>
  <c r="C258" i="1" s="1"/>
  <c r="D258" i="1"/>
  <c r="E258" i="1"/>
  <c r="G258" i="1"/>
  <c r="I258" i="1"/>
  <c r="J258" i="1"/>
  <c r="K258" i="1"/>
  <c r="S258" i="1" s="1"/>
  <c r="L258" i="1"/>
  <c r="B259" i="1"/>
  <c r="C259" i="1" s="1"/>
  <c r="D259" i="1"/>
  <c r="E259" i="1"/>
  <c r="G259" i="1"/>
  <c r="I259" i="1"/>
  <c r="J259" i="1"/>
  <c r="K259" i="1"/>
  <c r="N259" i="1" s="1"/>
  <c r="L259" i="1"/>
  <c r="B260" i="1"/>
  <c r="C260" i="1" s="1"/>
  <c r="D260" i="1"/>
  <c r="E260" i="1"/>
  <c r="G260" i="1"/>
  <c r="I260" i="1"/>
  <c r="J260" i="1"/>
  <c r="K260" i="1"/>
  <c r="N260" i="1" s="1"/>
  <c r="O260" i="1" s="1"/>
  <c r="L260" i="1"/>
  <c r="B261" i="1"/>
  <c r="C261" i="1" s="1"/>
  <c r="D261" i="1"/>
  <c r="E261" i="1"/>
  <c r="G261" i="1"/>
  <c r="I261" i="1"/>
  <c r="J261" i="1"/>
  <c r="K261" i="1"/>
  <c r="R261" i="1" s="1"/>
  <c r="L261" i="1"/>
  <c r="B262" i="1"/>
  <c r="C262" i="1" s="1"/>
  <c r="D262" i="1"/>
  <c r="E262" i="1"/>
  <c r="G262" i="1"/>
  <c r="I262" i="1"/>
  <c r="J262" i="1"/>
  <c r="K262" i="1"/>
  <c r="N262" i="1" s="1"/>
  <c r="O262" i="1" s="1"/>
  <c r="L262" i="1"/>
  <c r="B263" i="1"/>
  <c r="C263" i="1" s="1"/>
  <c r="D263" i="1"/>
  <c r="E263" i="1"/>
  <c r="G263" i="1"/>
  <c r="I263" i="1"/>
  <c r="J263" i="1"/>
  <c r="K263" i="1"/>
  <c r="L263" i="1"/>
  <c r="B264" i="1"/>
  <c r="C264" i="1" s="1"/>
  <c r="D264" i="1"/>
  <c r="E264" i="1"/>
  <c r="G264" i="1"/>
  <c r="I264" i="1"/>
  <c r="J264" i="1"/>
  <c r="K264" i="1"/>
  <c r="N264" i="1" s="1"/>
  <c r="O264" i="1" s="1"/>
  <c r="L264" i="1"/>
  <c r="B265" i="1"/>
  <c r="C265" i="1" s="1"/>
  <c r="D265" i="1"/>
  <c r="E265" i="1"/>
  <c r="G265" i="1"/>
  <c r="I265" i="1"/>
  <c r="J265" i="1"/>
  <c r="K265" i="1"/>
  <c r="S265" i="1" s="1"/>
  <c r="L265" i="1"/>
  <c r="B266" i="1"/>
  <c r="C266" i="1" s="1"/>
  <c r="D266" i="1"/>
  <c r="E266" i="1"/>
  <c r="G266" i="1"/>
  <c r="I266" i="1"/>
  <c r="J266" i="1"/>
  <c r="K266" i="1"/>
  <c r="L266" i="1"/>
  <c r="B267" i="1"/>
  <c r="C267" i="1" s="1"/>
  <c r="D267" i="1"/>
  <c r="E267" i="1"/>
  <c r="G267" i="1"/>
  <c r="I267" i="1"/>
  <c r="J267" i="1"/>
  <c r="K267" i="1"/>
  <c r="L267" i="1"/>
  <c r="B268" i="1"/>
  <c r="C268" i="1" s="1"/>
  <c r="D268" i="1"/>
  <c r="E268" i="1"/>
  <c r="G268" i="1"/>
  <c r="I268" i="1"/>
  <c r="J268" i="1"/>
  <c r="K268" i="1"/>
  <c r="S268" i="1" s="1"/>
  <c r="L268" i="1"/>
  <c r="B269" i="1"/>
  <c r="C269" i="1" s="1"/>
  <c r="D269" i="1"/>
  <c r="E269" i="1"/>
  <c r="G269" i="1"/>
  <c r="I269" i="1"/>
  <c r="J269" i="1"/>
  <c r="K269" i="1"/>
  <c r="L269" i="1"/>
  <c r="B270" i="1"/>
  <c r="C270" i="1" s="1"/>
  <c r="D270" i="1"/>
  <c r="E270" i="1"/>
  <c r="G270" i="1"/>
  <c r="I270" i="1"/>
  <c r="J270" i="1"/>
  <c r="K270" i="1"/>
  <c r="R270" i="1" s="1"/>
  <c r="L270" i="1"/>
  <c r="B271" i="1"/>
  <c r="C271" i="1" s="1"/>
  <c r="D271" i="1"/>
  <c r="E271" i="1"/>
  <c r="G271" i="1"/>
  <c r="I271" i="1"/>
  <c r="J271" i="1"/>
  <c r="K271" i="1"/>
  <c r="N271" i="1" s="1"/>
  <c r="L271" i="1"/>
  <c r="B272" i="1"/>
  <c r="C272" i="1" s="1"/>
  <c r="D272" i="1"/>
  <c r="E272" i="1"/>
  <c r="G272" i="1"/>
  <c r="I272" i="1"/>
  <c r="J272" i="1"/>
  <c r="K272" i="1"/>
  <c r="S272" i="1" s="1"/>
  <c r="L272" i="1"/>
  <c r="B273" i="1"/>
  <c r="C273" i="1" s="1"/>
  <c r="D273" i="1"/>
  <c r="E273" i="1"/>
  <c r="G273" i="1"/>
  <c r="I273" i="1"/>
  <c r="J273" i="1"/>
  <c r="K273" i="1"/>
  <c r="S273" i="1" s="1"/>
  <c r="L273" i="1"/>
  <c r="B274" i="1"/>
  <c r="C274" i="1" s="1"/>
  <c r="D274" i="1"/>
  <c r="E274" i="1"/>
  <c r="G274" i="1"/>
  <c r="I274" i="1"/>
  <c r="J274" i="1"/>
  <c r="K274" i="1"/>
  <c r="R274" i="1" s="1"/>
  <c r="L274" i="1"/>
  <c r="B275" i="1"/>
  <c r="C275" i="1" s="1"/>
  <c r="D275" i="1"/>
  <c r="E275" i="1"/>
  <c r="G275" i="1"/>
  <c r="I275" i="1"/>
  <c r="J275" i="1"/>
  <c r="K275" i="1"/>
  <c r="N275" i="1" s="1"/>
  <c r="O275" i="1" s="1"/>
  <c r="L275" i="1"/>
  <c r="B276" i="1"/>
  <c r="C276" i="1" s="1"/>
  <c r="D276" i="1"/>
  <c r="E276" i="1"/>
  <c r="G276" i="1"/>
  <c r="I276" i="1"/>
  <c r="J276" i="1"/>
  <c r="K276" i="1"/>
  <c r="S276" i="1" s="1"/>
  <c r="L276" i="1"/>
  <c r="B277" i="1"/>
  <c r="C277" i="1" s="1"/>
  <c r="D277" i="1"/>
  <c r="E277" i="1"/>
  <c r="G277" i="1"/>
  <c r="I277" i="1"/>
  <c r="J277" i="1"/>
  <c r="K277" i="1"/>
  <c r="R277" i="1" s="1"/>
  <c r="L277" i="1"/>
  <c r="B278" i="1"/>
  <c r="C278" i="1" s="1"/>
  <c r="D278" i="1"/>
  <c r="E278" i="1"/>
  <c r="G278" i="1"/>
  <c r="I278" i="1"/>
  <c r="J278" i="1"/>
  <c r="K278" i="1"/>
  <c r="S278" i="1" s="1"/>
  <c r="L278" i="1"/>
  <c r="B279" i="1"/>
  <c r="C279" i="1" s="1"/>
  <c r="D279" i="1"/>
  <c r="E279" i="1"/>
  <c r="G279" i="1"/>
  <c r="I279" i="1"/>
  <c r="J279" i="1"/>
  <c r="K279" i="1"/>
  <c r="N279" i="1" s="1"/>
  <c r="L279" i="1"/>
  <c r="B280" i="1"/>
  <c r="C280" i="1" s="1"/>
  <c r="D280" i="1"/>
  <c r="E280" i="1"/>
  <c r="G280" i="1"/>
  <c r="I280" i="1"/>
  <c r="J280" i="1"/>
  <c r="K280" i="1"/>
  <c r="R280" i="1" s="1"/>
  <c r="L280" i="1"/>
  <c r="B281" i="1"/>
  <c r="C281" i="1" s="1"/>
  <c r="D281" i="1"/>
  <c r="E281" i="1"/>
  <c r="G281" i="1"/>
  <c r="I281" i="1"/>
  <c r="J281" i="1"/>
  <c r="K281" i="1"/>
  <c r="N281" i="1" s="1"/>
  <c r="O281" i="1" s="1"/>
  <c r="L281" i="1"/>
  <c r="B282" i="1"/>
  <c r="C282" i="1" s="1"/>
  <c r="D282" i="1"/>
  <c r="E282" i="1"/>
  <c r="G282" i="1"/>
  <c r="I282" i="1"/>
  <c r="J282" i="1"/>
  <c r="K282" i="1"/>
  <c r="N282" i="1" s="1"/>
  <c r="L282" i="1"/>
  <c r="B283" i="1"/>
  <c r="C283" i="1" s="1"/>
  <c r="D283" i="1"/>
  <c r="E283" i="1"/>
  <c r="G283" i="1"/>
  <c r="I283" i="1"/>
  <c r="J283" i="1"/>
  <c r="K283" i="1"/>
  <c r="N283" i="1" s="1"/>
  <c r="O283" i="1" s="1"/>
  <c r="L283" i="1"/>
  <c r="B284" i="1"/>
  <c r="C284" i="1" s="1"/>
  <c r="D284" i="1"/>
  <c r="E284" i="1"/>
  <c r="G284" i="1"/>
  <c r="I284" i="1"/>
  <c r="J284" i="1"/>
  <c r="K284" i="1"/>
  <c r="S284" i="1" s="1"/>
  <c r="L284" i="1"/>
  <c r="B285" i="1"/>
  <c r="C285" i="1" s="1"/>
  <c r="D285" i="1"/>
  <c r="E285" i="1"/>
  <c r="G285" i="1"/>
  <c r="I285" i="1"/>
  <c r="J285" i="1"/>
  <c r="K285" i="1"/>
  <c r="N285" i="1" s="1"/>
  <c r="L285" i="1"/>
  <c r="B286" i="1"/>
  <c r="C286" i="1" s="1"/>
  <c r="D286" i="1"/>
  <c r="E286" i="1"/>
  <c r="G286" i="1"/>
  <c r="I286" i="1"/>
  <c r="J286" i="1"/>
  <c r="K286" i="1"/>
  <c r="N286" i="1" s="1"/>
  <c r="L286" i="1"/>
  <c r="B287" i="1"/>
  <c r="C287" i="1" s="1"/>
  <c r="D287" i="1"/>
  <c r="E287" i="1"/>
  <c r="G287" i="1"/>
  <c r="I287" i="1"/>
  <c r="J287" i="1"/>
  <c r="K287" i="1"/>
  <c r="R287" i="1" s="1"/>
  <c r="L287" i="1"/>
  <c r="B288" i="1"/>
  <c r="C288" i="1" s="1"/>
  <c r="D288" i="1"/>
  <c r="E288" i="1"/>
  <c r="G288" i="1"/>
  <c r="I288" i="1"/>
  <c r="J288" i="1"/>
  <c r="K288" i="1"/>
  <c r="R288" i="1" s="1"/>
  <c r="L288" i="1"/>
  <c r="B289" i="1"/>
  <c r="C289" i="1" s="1"/>
  <c r="D289" i="1"/>
  <c r="E289" i="1"/>
  <c r="G289" i="1"/>
  <c r="I289" i="1"/>
  <c r="J289" i="1"/>
  <c r="K289" i="1"/>
  <c r="N289" i="1" s="1"/>
  <c r="O289" i="1" s="1"/>
  <c r="L289" i="1"/>
  <c r="B290" i="1"/>
  <c r="C290" i="1" s="1"/>
  <c r="D290" i="1"/>
  <c r="E290" i="1"/>
  <c r="G290" i="1"/>
  <c r="I290" i="1"/>
  <c r="J290" i="1"/>
  <c r="K290" i="1"/>
  <c r="N290" i="1" s="1"/>
  <c r="O290" i="1" s="1"/>
  <c r="L290" i="1"/>
  <c r="B291" i="1"/>
  <c r="C291" i="1" s="1"/>
  <c r="D291" i="1"/>
  <c r="E291" i="1"/>
  <c r="G291" i="1"/>
  <c r="I291" i="1"/>
  <c r="J291" i="1"/>
  <c r="K291" i="1"/>
  <c r="S291" i="1" s="1"/>
  <c r="L291" i="1"/>
  <c r="B292" i="1"/>
  <c r="C292" i="1" s="1"/>
  <c r="D292" i="1"/>
  <c r="E292" i="1"/>
  <c r="G292" i="1"/>
  <c r="I292" i="1"/>
  <c r="J292" i="1"/>
  <c r="K292" i="1"/>
  <c r="N292" i="1" s="1"/>
  <c r="O292" i="1" s="1"/>
  <c r="L292" i="1"/>
  <c r="B293" i="1"/>
  <c r="C293" i="1" s="1"/>
  <c r="D293" i="1"/>
  <c r="E293" i="1"/>
  <c r="G293" i="1"/>
  <c r="I293" i="1"/>
  <c r="J293" i="1"/>
  <c r="K293" i="1"/>
  <c r="N293" i="1" s="1"/>
  <c r="L293" i="1"/>
  <c r="B294" i="1"/>
  <c r="C294" i="1" s="1"/>
  <c r="D294" i="1"/>
  <c r="E294" i="1"/>
  <c r="G294" i="1"/>
  <c r="I294" i="1"/>
  <c r="J294" i="1"/>
  <c r="K294" i="1"/>
  <c r="L294" i="1"/>
  <c r="B295" i="1"/>
  <c r="C295" i="1" s="1"/>
  <c r="D295" i="1"/>
  <c r="E295" i="1"/>
  <c r="G295" i="1"/>
  <c r="I295" i="1"/>
  <c r="J295" i="1"/>
  <c r="K295" i="1"/>
  <c r="N295" i="1" s="1"/>
  <c r="L295" i="1"/>
  <c r="B296" i="1"/>
  <c r="C296" i="1" s="1"/>
  <c r="D296" i="1"/>
  <c r="E296" i="1"/>
  <c r="G296" i="1"/>
  <c r="I296" i="1"/>
  <c r="J296" i="1"/>
  <c r="K296" i="1"/>
  <c r="L296" i="1"/>
  <c r="B297" i="1"/>
  <c r="C297" i="1" s="1"/>
  <c r="D297" i="1"/>
  <c r="E297" i="1"/>
  <c r="G297" i="1"/>
  <c r="I297" i="1"/>
  <c r="J297" i="1"/>
  <c r="K297" i="1"/>
  <c r="R297" i="1" s="1"/>
  <c r="L297" i="1"/>
  <c r="B298" i="1"/>
  <c r="C298" i="1" s="1"/>
  <c r="D298" i="1"/>
  <c r="E298" i="1"/>
  <c r="G298" i="1"/>
  <c r="I298" i="1"/>
  <c r="J298" i="1"/>
  <c r="K298" i="1"/>
  <c r="S298" i="1" s="1"/>
  <c r="L298" i="1"/>
  <c r="B299" i="1"/>
  <c r="C299" i="1" s="1"/>
  <c r="D299" i="1"/>
  <c r="E299" i="1"/>
  <c r="G299" i="1"/>
  <c r="I299" i="1"/>
  <c r="J299" i="1"/>
  <c r="K299" i="1"/>
  <c r="N299" i="1" s="1"/>
  <c r="O299" i="1" s="1"/>
  <c r="L299" i="1"/>
  <c r="B300" i="1"/>
  <c r="C300" i="1" s="1"/>
  <c r="D300" i="1"/>
  <c r="E300" i="1"/>
  <c r="G300" i="1"/>
  <c r="I300" i="1"/>
  <c r="J300" i="1"/>
  <c r="K300" i="1"/>
  <c r="N300" i="1" s="1"/>
  <c r="O300" i="1" s="1"/>
  <c r="L300" i="1"/>
  <c r="B301" i="1"/>
  <c r="C301" i="1" s="1"/>
  <c r="D301" i="1"/>
  <c r="E301" i="1"/>
  <c r="G301" i="1"/>
  <c r="I301" i="1"/>
  <c r="J301" i="1"/>
  <c r="K301" i="1"/>
  <c r="L301" i="1"/>
  <c r="B302" i="1"/>
  <c r="C302" i="1" s="1"/>
  <c r="D302" i="1"/>
  <c r="E302" i="1"/>
  <c r="G302" i="1"/>
  <c r="I302" i="1"/>
  <c r="J302" i="1"/>
  <c r="K302" i="1"/>
  <c r="N302" i="1" s="1"/>
  <c r="O302" i="1" s="1"/>
  <c r="L302" i="1"/>
  <c r="B303" i="1"/>
  <c r="C303" i="1" s="1"/>
  <c r="D303" i="1"/>
  <c r="E303" i="1"/>
  <c r="G303" i="1"/>
  <c r="I303" i="1"/>
  <c r="J303" i="1"/>
  <c r="K303" i="1"/>
  <c r="L303" i="1"/>
  <c r="B304" i="1"/>
  <c r="C304" i="1" s="1"/>
  <c r="D304" i="1"/>
  <c r="E304" i="1"/>
  <c r="G304" i="1"/>
  <c r="I304" i="1"/>
  <c r="J304" i="1"/>
  <c r="K304" i="1"/>
  <c r="S304" i="1" s="1"/>
  <c r="L304" i="1"/>
  <c r="B305" i="1"/>
  <c r="C305" i="1" s="1"/>
  <c r="D305" i="1"/>
  <c r="E305" i="1"/>
  <c r="G305" i="1"/>
  <c r="I305" i="1"/>
  <c r="J305" i="1"/>
  <c r="K305" i="1"/>
  <c r="R305" i="1" s="1"/>
  <c r="L305" i="1"/>
  <c r="B306" i="1"/>
  <c r="C306" i="1" s="1"/>
  <c r="D306" i="1"/>
  <c r="E306" i="1"/>
  <c r="G306" i="1"/>
  <c r="I306" i="1"/>
  <c r="J306" i="1"/>
  <c r="K306" i="1"/>
  <c r="S306" i="1" s="1"/>
  <c r="L306" i="1"/>
  <c r="B307" i="1"/>
  <c r="C307" i="1" s="1"/>
  <c r="D307" i="1"/>
  <c r="E307" i="1"/>
  <c r="G307" i="1"/>
  <c r="I307" i="1"/>
  <c r="J307" i="1"/>
  <c r="K307" i="1"/>
  <c r="N307" i="1" s="1"/>
  <c r="O307" i="1" s="1"/>
  <c r="L307" i="1"/>
  <c r="B308" i="1"/>
  <c r="C308" i="1" s="1"/>
  <c r="D308" i="1"/>
  <c r="E308" i="1"/>
  <c r="G308" i="1"/>
  <c r="I308" i="1"/>
  <c r="J308" i="1"/>
  <c r="K308" i="1"/>
  <c r="N308" i="1" s="1"/>
  <c r="O308" i="1" s="1"/>
  <c r="L308" i="1"/>
  <c r="B309" i="1"/>
  <c r="C309" i="1" s="1"/>
  <c r="D309" i="1"/>
  <c r="E309" i="1"/>
  <c r="G309" i="1"/>
  <c r="I309" i="1"/>
  <c r="J309" i="1"/>
  <c r="K309" i="1"/>
  <c r="N309" i="1" s="1"/>
  <c r="O309" i="1" s="1"/>
  <c r="L309" i="1"/>
  <c r="B310" i="1"/>
  <c r="C310" i="1" s="1"/>
  <c r="D310" i="1"/>
  <c r="E310" i="1"/>
  <c r="G310" i="1"/>
  <c r="I310" i="1"/>
  <c r="J310" i="1"/>
  <c r="K310" i="1"/>
  <c r="N310" i="1" s="1"/>
  <c r="L310" i="1"/>
  <c r="B311" i="1"/>
  <c r="C311" i="1" s="1"/>
  <c r="D311" i="1"/>
  <c r="E311" i="1"/>
  <c r="G311" i="1"/>
  <c r="I311" i="1"/>
  <c r="J311" i="1"/>
  <c r="K311" i="1"/>
  <c r="N311" i="1" s="1"/>
  <c r="L311" i="1"/>
  <c r="B312" i="1"/>
  <c r="C312" i="1" s="1"/>
  <c r="D312" i="1"/>
  <c r="E312" i="1"/>
  <c r="G312" i="1"/>
  <c r="I312" i="1"/>
  <c r="J312" i="1"/>
  <c r="K312" i="1"/>
  <c r="S312" i="1" s="1"/>
  <c r="L312" i="1"/>
  <c r="B313" i="1"/>
  <c r="C313" i="1" s="1"/>
  <c r="D313" i="1"/>
  <c r="E313" i="1"/>
  <c r="G313" i="1"/>
  <c r="I313" i="1"/>
  <c r="J313" i="1"/>
  <c r="K313" i="1"/>
  <c r="R313" i="1" s="1"/>
  <c r="L313" i="1"/>
  <c r="B314" i="1"/>
  <c r="C314" i="1" s="1"/>
  <c r="D314" i="1"/>
  <c r="E314" i="1"/>
  <c r="G314" i="1"/>
  <c r="I314" i="1"/>
  <c r="J314" i="1"/>
  <c r="K314" i="1"/>
  <c r="S314" i="1" s="1"/>
  <c r="L314" i="1"/>
  <c r="B315" i="1"/>
  <c r="C315" i="1" s="1"/>
  <c r="D315" i="1"/>
  <c r="E315" i="1"/>
  <c r="G315" i="1"/>
  <c r="I315" i="1"/>
  <c r="J315" i="1"/>
  <c r="K315" i="1"/>
  <c r="N315" i="1" s="1"/>
  <c r="O315" i="1" s="1"/>
  <c r="L315" i="1"/>
  <c r="B316" i="1"/>
  <c r="C316" i="1" s="1"/>
  <c r="D316" i="1"/>
  <c r="E316" i="1"/>
  <c r="G316" i="1"/>
  <c r="I316" i="1"/>
  <c r="J316" i="1"/>
  <c r="K316" i="1"/>
  <c r="L316" i="1"/>
  <c r="B317" i="1"/>
  <c r="C317" i="1" s="1"/>
  <c r="D317" i="1"/>
  <c r="E317" i="1"/>
  <c r="G317" i="1"/>
  <c r="I317" i="1"/>
  <c r="J317" i="1"/>
  <c r="K317" i="1"/>
  <c r="N317" i="1" s="1"/>
  <c r="L317" i="1"/>
  <c r="B318" i="1"/>
  <c r="C318" i="1" s="1"/>
  <c r="D318" i="1"/>
  <c r="E318" i="1"/>
  <c r="G318" i="1"/>
  <c r="I318" i="1"/>
  <c r="J318" i="1"/>
  <c r="K318" i="1"/>
  <c r="N318" i="1" s="1"/>
  <c r="L318" i="1"/>
  <c r="B319" i="1"/>
  <c r="C319" i="1" s="1"/>
  <c r="D319" i="1"/>
  <c r="E319" i="1"/>
  <c r="G319" i="1"/>
  <c r="I319" i="1"/>
  <c r="J319" i="1"/>
  <c r="K319" i="1"/>
  <c r="L319" i="1"/>
  <c r="B320" i="1"/>
  <c r="C320" i="1" s="1"/>
  <c r="D320" i="1"/>
  <c r="E320" i="1"/>
  <c r="G320" i="1"/>
  <c r="I320" i="1"/>
  <c r="J320" i="1"/>
  <c r="K320" i="1"/>
  <c r="L320" i="1"/>
  <c r="B321" i="1"/>
  <c r="C321" i="1" s="1"/>
  <c r="D321" i="1"/>
  <c r="E321" i="1"/>
  <c r="G321" i="1"/>
  <c r="I321" i="1"/>
  <c r="J321" i="1"/>
  <c r="K321" i="1"/>
  <c r="R321" i="1" s="1"/>
  <c r="L321" i="1"/>
  <c r="B322" i="1"/>
  <c r="C322" i="1" s="1"/>
  <c r="D322" i="1"/>
  <c r="E322" i="1"/>
  <c r="G322" i="1"/>
  <c r="I322" i="1"/>
  <c r="J322" i="1"/>
  <c r="K322" i="1"/>
  <c r="S322" i="1" s="1"/>
  <c r="L322" i="1"/>
  <c r="B323" i="1"/>
  <c r="C323" i="1" s="1"/>
  <c r="D323" i="1"/>
  <c r="E323" i="1"/>
  <c r="G323" i="1"/>
  <c r="I323" i="1"/>
  <c r="J323" i="1"/>
  <c r="K323" i="1"/>
  <c r="L323" i="1"/>
  <c r="B324" i="1"/>
  <c r="C324" i="1" s="1"/>
  <c r="D324" i="1"/>
  <c r="E324" i="1"/>
  <c r="G324" i="1"/>
  <c r="I324" i="1"/>
  <c r="J324" i="1"/>
  <c r="K324" i="1"/>
  <c r="N324" i="1" s="1"/>
  <c r="O324" i="1" s="1"/>
  <c r="L324" i="1"/>
  <c r="B325" i="1"/>
  <c r="C325" i="1" s="1"/>
  <c r="D325" i="1"/>
  <c r="E325" i="1"/>
  <c r="G325" i="1"/>
  <c r="I325" i="1"/>
  <c r="J325" i="1"/>
  <c r="K325" i="1"/>
  <c r="N325" i="1" s="1"/>
  <c r="O325" i="1" s="1"/>
  <c r="L325" i="1"/>
  <c r="B326" i="1"/>
  <c r="C326" i="1" s="1"/>
  <c r="D326" i="1"/>
  <c r="E326" i="1"/>
  <c r="G326" i="1"/>
  <c r="I326" i="1"/>
  <c r="J326" i="1"/>
  <c r="K326" i="1"/>
  <c r="L326" i="1"/>
  <c r="B327" i="1"/>
  <c r="C327" i="1" s="1"/>
  <c r="D327" i="1"/>
  <c r="E327" i="1"/>
  <c r="G327" i="1"/>
  <c r="I327" i="1"/>
  <c r="J327" i="1"/>
  <c r="K327" i="1"/>
  <c r="N327" i="1" s="1"/>
  <c r="L327" i="1"/>
  <c r="B328" i="1"/>
  <c r="C328" i="1" s="1"/>
  <c r="D328" i="1"/>
  <c r="E328" i="1"/>
  <c r="G328" i="1"/>
  <c r="I328" i="1"/>
  <c r="J328" i="1"/>
  <c r="K328" i="1"/>
  <c r="S328" i="1" s="1"/>
  <c r="L328" i="1"/>
  <c r="B329" i="1"/>
  <c r="C329" i="1" s="1"/>
  <c r="D329" i="1"/>
  <c r="E329" i="1"/>
  <c r="G329" i="1"/>
  <c r="I329" i="1"/>
  <c r="J329" i="1"/>
  <c r="K329" i="1"/>
  <c r="R329" i="1" s="1"/>
  <c r="L329" i="1"/>
  <c r="B330" i="1"/>
  <c r="C330" i="1" s="1"/>
  <c r="D330" i="1"/>
  <c r="E330" i="1"/>
  <c r="G330" i="1"/>
  <c r="I330" i="1"/>
  <c r="J330" i="1"/>
  <c r="K330" i="1"/>
  <c r="L330" i="1"/>
  <c r="B331" i="1"/>
  <c r="C331" i="1" s="1"/>
  <c r="D331" i="1"/>
  <c r="E331" i="1"/>
  <c r="G331" i="1"/>
  <c r="I331" i="1"/>
  <c r="J331" i="1"/>
  <c r="K331" i="1"/>
  <c r="N331" i="1" s="1"/>
  <c r="O331" i="1" s="1"/>
  <c r="L331" i="1"/>
  <c r="B332" i="1"/>
  <c r="C332" i="1" s="1"/>
  <c r="D332" i="1"/>
  <c r="E332" i="1"/>
  <c r="G332" i="1"/>
  <c r="I332" i="1"/>
  <c r="J332" i="1"/>
  <c r="K332" i="1"/>
  <c r="N332" i="1" s="1"/>
  <c r="O332" i="1" s="1"/>
  <c r="L332" i="1"/>
  <c r="B333" i="1"/>
  <c r="C333" i="1" s="1"/>
  <c r="D333" i="1"/>
  <c r="E333" i="1"/>
  <c r="G333" i="1"/>
  <c r="I333" i="1"/>
  <c r="J333" i="1"/>
  <c r="K333" i="1"/>
  <c r="L333" i="1"/>
  <c r="B334" i="1"/>
  <c r="C334" i="1" s="1"/>
  <c r="D334" i="1"/>
  <c r="E334" i="1"/>
  <c r="G334" i="1"/>
  <c r="I334" i="1"/>
  <c r="J334" i="1"/>
  <c r="K334" i="1"/>
  <c r="R334" i="1" s="1"/>
  <c r="L334" i="1"/>
  <c r="B335" i="1"/>
  <c r="C335" i="1" s="1"/>
  <c r="D335" i="1"/>
  <c r="E335" i="1"/>
  <c r="G335" i="1"/>
  <c r="I335" i="1"/>
  <c r="J335" i="1"/>
  <c r="K335" i="1"/>
  <c r="L335" i="1"/>
  <c r="B336" i="1"/>
  <c r="C336" i="1" s="1"/>
  <c r="D336" i="1"/>
  <c r="E336" i="1"/>
  <c r="G336" i="1"/>
  <c r="I336" i="1"/>
  <c r="J336" i="1"/>
  <c r="K336" i="1"/>
  <c r="S336" i="1" s="1"/>
  <c r="L336" i="1"/>
  <c r="B337" i="1"/>
  <c r="C337" i="1" s="1"/>
  <c r="D337" i="1"/>
  <c r="E337" i="1"/>
  <c r="G337" i="1"/>
  <c r="I337" i="1"/>
  <c r="J337" i="1"/>
  <c r="K337" i="1"/>
  <c r="L337" i="1"/>
  <c r="B338" i="1"/>
  <c r="C338" i="1" s="1"/>
  <c r="D338" i="1"/>
  <c r="E338" i="1"/>
  <c r="G338" i="1"/>
  <c r="I338" i="1"/>
  <c r="J338" i="1"/>
  <c r="K338" i="1"/>
  <c r="S338" i="1" s="1"/>
  <c r="L338" i="1"/>
  <c r="B339" i="1"/>
  <c r="C339" i="1" s="1"/>
  <c r="D339" i="1"/>
  <c r="E339" i="1"/>
  <c r="G339" i="1"/>
  <c r="I339" i="1"/>
  <c r="J339" i="1"/>
  <c r="K339" i="1"/>
  <c r="N339" i="1" s="1"/>
  <c r="O339" i="1" s="1"/>
  <c r="L339" i="1"/>
  <c r="B340" i="1"/>
  <c r="C340" i="1" s="1"/>
  <c r="D340" i="1"/>
  <c r="E340" i="1"/>
  <c r="G340" i="1"/>
  <c r="I340" i="1"/>
  <c r="J340" i="1"/>
  <c r="K340" i="1"/>
  <c r="N340" i="1" s="1"/>
  <c r="O340" i="1" s="1"/>
  <c r="L340" i="1"/>
  <c r="B341" i="1"/>
  <c r="C341" i="1" s="1"/>
  <c r="D341" i="1"/>
  <c r="E341" i="1"/>
  <c r="G341" i="1"/>
  <c r="I341" i="1"/>
  <c r="J341" i="1"/>
  <c r="K341" i="1"/>
  <c r="N341" i="1" s="1"/>
  <c r="L341" i="1"/>
  <c r="B342" i="1"/>
  <c r="C342" i="1" s="1"/>
  <c r="D342" i="1"/>
  <c r="E342" i="1"/>
  <c r="G342" i="1"/>
  <c r="I342" i="1"/>
  <c r="J342" i="1"/>
  <c r="K342" i="1"/>
  <c r="R342" i="1" s="1"/>
  <c r="L342" i="1"/>
  <c r="B343" i="1"/>
  <c r="C343" i="1" s="1"/>
  <c r="D343" i="1"/>
  <c r="E343" i="1"/>
  <c r="G343" i="1"/>
  <c r="I343" i="1"/>
  <c r="J343" i="1"/>
  <c r="K343" i="1"/>
  <c r="L343" i="1"/>
  <c r="B344" i="1"/>
  <c r="C344" i="1" s="1"/>
  <c r="D344" i="1"/>
  <c r="E344" i="1"/>
  <c r="G344" i="1"/>
  <c r="I344" i="1"/>
  <c r="J344" i="1"/>
  <c r="K344" i="1"/>
  <c r="N344" i="1" s="1"/>
  <c r="L344" i="1"/>
  <c r="B345" i="1"/>
  <c r="C345" i="1" s="1"/>
  <c r="D345" i="1"/>
  <c r="E345" i="1"/>
  <c r="G345" i="1"/>
  <c r="I345" i="1"/>
  <c r="J345" i="1"/>
  <c r="K345" i="1"/>
  <c r="N345" i="1" s="1"/>
  <c r="L345" i="1"/>
  <c r="B346" i="1"/>
  <c r="C346" i="1" s="1"/>
  <c r="D346" i="1"/>
  <c r="E346" i="1"/>
  <c r="G346" i="1"/>
  <c r="I346" i="1"/>
  <c r="J346" i="1"/>
  <c r="K346" i="1"/>
  <c r="S346" i="1" s="1"/>
  <c r="L346" i="1"/>
  <c r="B347" i="1"/>
  <c r="C347" i="1" s="1"/>
  <c r="D347" i="1"/>
  <c r="E347" i="1"/>
  <c r="G347" i="1"/>
  <c r="I347" i="1"/>
  <c r="J347" i="1"/>
  <c r="K347" i="1"/>
  <c r="S347" i="1" s="1"/>
  <c r="L347" i="1"/>
  <c r="B348" i="1"/>
  <c r="C348" i="1" s="1"/>
  <c r="D348" i="1"/>
  <c r="E348" i="1"/>
  <c r="G348" i="1"/>
  <c r="I348" i="1"/>
  <c r="J348" i="1"/>
  <c r="K348" i="1"/>
  <c r="N348" i="1" s="1"/>
  <c r="L348" i="1"/>
  <c r="B349" i="1"/>
  <c r="C349" i="1" s="1"/>
  <c r="D349" i="1"/>
  <c r="E349" i="1"/>
  <c r="G349" i="1"/>
  <c r="I349" i="1"/>
  <c r="J349" i="1"/>
  <c r="K349" i="1"/>
  <c r="N349" i="1" s="1"/>
  <c r="O349" i="1" s="1"/>
  <c r="L349" i="1"/>
  <c r="B350" i="1"/>
  <c r="C350" i="1" s="1"/>
  <c r="D350" i="1"/>
  <c r="E350" i="1"/>
  <c r="G350" i="1"/>
  <c r="I350" i="1"/>
  <c r="J350" i="1"/>
  <c r="K350" i="1"/>
  <c r="N350" i="1" s="1"/>
  <c r="L350" i="1"/>
  <c r="B351" i="1"/>
  <c r="C351" i="1" s="1"/>
  <c r="D351" i="1"/>
  <c r="E351" i="1"/>
  <c r="G351" i="1"/>
  <c r="I351" i="1"/>
  <c r="J351" i="1"/>
  <c r="K351" i="1"/>
  <c r="N351" i="1" s="1"/>
  <c r="L351" i="1"/>
  <c r="B352" i="1"/>
  <c r="C352" i="1" s="1"/>
  <c r="D352" i="1"/>
  <c r="E352" i="1"/>
  <c r="G352" i="1"/>
  <c r="I352" i="1"/>
  <c r="J352" i="1"/>
  <c r="K352" i="1"/>
  <c r="N352" i="1" s="1"/>
  <c r="L352" i="1"/>
  <c r="B353" i="1"/>
  <c r="C353" i="1" s="1"/>
  <c r="D353" i="1"/>
  <c r="E353" i="1"/>
  <c r="G353" i="1"/>
  <c r="I353" i="1"/>
  <c r="J353" i="1"/>
  <c r="K353" i="1"/>
  <c r="R353" i="1" s="1"/>
  <c r="L353" i="1"/>
  <c r="B354" i="1"/>
  <c r="C354" i="1" s="1"/>
  <c r="D354" i="1"/>
  <c r="E354" i="1"/>
  <c r="G354" i="1"/>
  <c r="I354" i="1"/>
  <c r="J354" i="1"/>
  <c r="K354" i="1"/>
  <c r="S354" i="1" s="1"/>
  <c r="L354" i="1"/>
  <c r="B355" i="1"/>
  <c r="C355" i="1" s="1"/>
  <c r="D355" i="1"/>
  <c r="E355" i="1"/>
  <c r="G355" i="1"/>
  <c r="I355" i="1"/>
  <c r="J355" i="1"/>
  <c r="K355" i="1"/>
  <c r="S355" i="1" s="1"/>
  <c r="L355" i="1"/>
  <c r="B356" i="1"/>
  <c r="C356" i="1" s="1"/>
  <c r="D356" i="1"/>
  <c r="E356" i="1"/>
  <c r="G356" i="1"/>
  <c r="I356" i="1"/>
  <c r="J356" i="1"/>
  <c r="K356" i="1"/>
  <c r="R356" i="1" s="1"/>
  <c r="L356" i="1"/>
  <c r="B357" i="1"/>
  <c r="C357" i="1" s="1"/>
  <c r="D357" i="1"/>
  <c r="E357" i="1"/>
  <c r="G357" i="1"/>
  <c r="I357" i="1"/>
  <c r="J357" i="1"/>
  <c r="K357" i="1"/>
  <c r="L357" i="1"/>
  <c r="B358" i="1"/>
  <c r="C358" i="1" s="1"/>
  <c r="D358" i="1"/>
  <c r="E358" i="1"/>
  <c r="G358" i="1"/>
  <c r="I358" i="1"/>
  <c r="J358" i="1"/>
  <c r="K358" i="1"/>
  <c r="R358" i="1" s="1"/>
  <c r="L358" i="1"/>
  <c r="B359" i="1"/>
  <c r="C359" i="1" s="1"/>
  <c r="D359" i="1"/>
  <c r="E359" i="1"/>
  <c r="G359" i="1"/>
  <c r="I359" i="1"/>
  <c r="J359" i="1"/>
  <c r="K359" i="1"/>
  <c r="N359" i="1" s="1"/>
  <c r="L359" i="1"/>
  <c r="B360" i="1"/>
  <c r="C360" i="1" s="1"/>
  <c r="D360" i="1"/>
  <c r="E360" i="1"/>
  <c r="G360" i="1"/>
  <c r="I360" i="1"/>
  <c r="J360" i="1"/>
  <c r="K360" i="1"/>
  <c r="R360" i="1" s="1"/>
  <c r="L360" i="1"/>
  <c r="B361" i="1"/>
  <c r="C361" i="1" s="1"/>
  <c r="D361" i="1"/>
  <c r="E361" i="1"/>
  <c r="G361" i="1"/>
  <c r="I361" i="1"/>
  <c r="J361" i="1"/>
  <c r="K361" i="1"/>
  <c r="R361" i="1" s="1"/>
  <c r="L361" i="1"/>
  <c r="B362" i="1"/>
  <c r="C362" i="1" s="1"/>
  <c r="D362" i="1"/>
  <c r="E362" i="1"/>
  <c r="G362" i="1"/>
  <c r="I362" i="1"/>
  <c r="J362" i="1"/>
  <c r="K362" i="1"/>
  <c r="L362" i="1"/>
  <c r="B363" i="1"/>
  <c r="C363" i="1" s="1"/>
  <c r="D363" i="1"/>
  <c r="E363" i="1"/>
  <c r="G363" i="1"/>
  <c r="I363" i="1"/>
  <c r="J363" i="1"/>
  <c r="K363" i="1"/>
  <c r="N363" i="1" s="1"/>
  <c r="L363" i="1"/>
  <c r="B364" i="1"/>
  <c r="C364" i="1" s="1"/>
  <c r="D364" i="1"/>
  <c r="E364" i="1"/>
  <c r="G364" i="1"/>
  <c r="I364" i="1"/>
  <c r="J364" i="1"/>
  <c r="K364" i="1"/>
  <c r="L364" i="1"/>
  <c r="B365" i="1"/>
  <c r="C365" i="1" s="1"/>
  <c r="D365" i="1"/>
  <c r="E365" i="1"/>
  <c r="G365" i="1"/>
  <c r="I365" i="1"/>
  <c r="J365" i="1"/>
  <c r="K365" i="1"/>
  <c r="N365" i="1" s="1"/>
  <c r="O365" i="1" s="1"/>
  <c r="L365" i="1"/>
  <c r="B366" i="1"/>
  <c r="C366" i="1" s="1"/>
  <c r="D366" i="1"/>
  <c r="E366" i="1"/>
  <c r="G366" i="1"/>
  <c r="I366" i="1"/>
  <c r="J366" i="1"/>
  <c r="K366" i="1"/>
  <c r="L366" i="1"/>
  <c r="B367" i="1"/>
  <c r="C367" i="1" s="1"/>
  <c r="D367" i="1"/>
  <c r="E367" i="1"/>
  <c r="G367" i="1"/>
  <c r="I367" i="1"/>
  <c r="J367" i="1"/>
  <c r="K367" i="1"/>
  <c r="N367" i="1" s="1"/>
  <c r="L367" i="1"/>
  <c r="B368" i="1"/>
  <c r="C368" i="1" s="1"/>
  <c r="D368" i="1"/>
  <c r="E368" i="1"/>
  <c r="G368" i="1"/>
  <c r="I368" i="1"/>
  <c r="J368" i="1"/>
  <c r="K368" i="1"/>
  <c r="L368" i="1"/>
  <c r="B369" i="1"/>
  <c r="C369" i="1" s="1"/>
  <c r="D369" i="1"/>
  <c r="E369" i="1"/>
  <c r="G369" i="1"/>
  <c r="I369" i="1"/>
  <c r="J369" i="1"/>
  <c r="K369" i="1"/>
  <c r="R369" i="1" s="1"/>
  <c r="L369" i="1"/>
  <c r="B370" i="1"/>
  <c r="C370" i="1" s="1"/>
  <c r="D370" i="1"/>
  <c r="E370" i="1"/>
  <c r="G370" i="1"/>
  <c r="I370" i="1"/>
  <c r="J370" i="1"/>
  <c r="K370" i="1"/>
  <c r="R370" i="1" s="1"/>
  <c r="L370" i="1"/>
  <c r="B371" i="1"/>
  <c r="C371" i="1" s="1"/>
  <c r="D371" i="1"/>
  <c r="E371" i="1"/>
  <c r="G371" i="1"/>
  <c r="I371" i="1"/>
  <c r="J371" i="1"/>
  <c r="K371" i="1"/>
  <c r="N371" i="1" s="1"/>
  <c r="L371" i="1"/>
  <c r="B372" i="1"/>
  <c r="C372" i="1" s="1"/>
  <c r="D372" i="1"/>
  <c r="E372" i="1"/>
  <c r="G372" i="1"/>
  <c r="I372" i="1"/>
  <c r="J372" i="1"/>
  <c r="K372" i="1"/>
  <c r="N372" i="1" s="1"/>
  <c r="O372" i="1" s="1"/>
  <c r="L372" i="1"/>
  <c r="B373" i="1"/>
  <c r="C373" i="1" s="1"/>
  <c r="D373" i="1"/>
  <c r="E373" i="1"/>
  <c r="G373" i="1"/>
  <c r="I373" i="1"/>
  <c r="J373" i="1"/>
  <c r="K373" i="1"/>
  <c r="N373" i="1" s="1"/>
  <c r="O373" i="1" s="1"/>
  <c r="L373" i="1"/>
  <c r="B374" i="1"/>
  <c r="C374" i="1" s="1"/>
  <c r="D374" i="1"/>
  <c r="E374" i="1"/>
  <c r="G374" i="1"/>
  <c r="I374" i="1"/>
  <c r="J374" i="1"/>
  <c r="K374" i="1"/>
  <c r="N374" i="1" s="1"/>
  <c r="O374" i="1" s="1"/>
  <c r="L374" i="1"/>
  <c r="B375" i="1"/>
  <c r="C375" i="1" s="1"/>
  <c r="D375" i="1"/>
  <c r="E375" i="1"/>
  <c r="G375" i="1"/>
  <c r="I375" i="1"/>
  <c r="J375" i="1"/>
  <c r="K375" i="1"/>
  <c r="N375" i="1" s="1"/>
  <c r="L375" i="1"/>
  <c r="B376" i="1"/>
  <c r="C376" i="1" s="1"/>
  <c r="D376" i="1"/>
  <c r="E376" i="1"/>
  <c r="G376" i="1"/>
  <c r="I376" i="1"/>
  <c r="J376" i="1"/>
  <c r="K376" i="1"/>
  <c r="L376" i="1"/>
  <c r="B377" i="1"/>
  <c r="C377" i="1" s="1"/>
  <c r="D377" i="1"/>
  <c r="E377" i="1"/>
  <c r="G377" i="1"/>
  <c r="I377" i="1"/>
  <c r="J377" i="1"/>
  <c r="K377" i="1"/>
  <c r="R377" i="1" s="1"/>
  <c r="L377" i="1"/>
  <c r="B378" i="1"/>
  <c r="C378" i="1" s="1"/>
  <c r="D378" i="1"/>
  <c r="E378" i="1"/>
  <c r="G378" i="1"/>
  <c r="I378" i="1"/>
  <c r="J378" i="1"/>
  <c r="K378" i="1"/>
  <c r="L378" i="1"/>
  <c r="B379" i="1"/>
  <c r="C379" i="1" s="1"/>
  <c r="D379" i="1"/>
  <c r="E379" i="1"/>
  <c r="G379" i="1"/>
  <c r="I379" i="1"/>
  <c r="J379" i="1"/>
  <c r="K379" i="1"/>
  <c r="N379" i="1" s="1"/>
  <c r="O379" i="1" s="1"/>
  <c r="L379" i="1"/>
  <c r="B380" i="1"/>
  <c r="C380" i="1" s="1"/>
  <c r="D380" i="1"/>
  <c r="E380" i="1"/>
  <c r="G380" i="1"/>
  <c r="I380" i="1"/>
  <c r="J380" i="1"/>
  <c r="K380" i="1"/>
  <c r="R380" i="1" s="1"/>
  <c r="L380" i="1"/>
  <c r="B381" i="1"/>
  <c r="C381" i="1" s="1"/>
  <c r="D381" i="1"/>
  <c r="E381" i="1"/>
  <c r="G381" i="1"/>
  <c r="I381" i="1"/>
  <c r="J381" i="1"/>
  <c r="K381" i="1"/>
  <c r="N381" i="1" s="1"/>
  <c r="L381" i="1"/>
  <c r="B382" i="1"/>
  <c r="C382" i="1" s="1"/>
  <c r="D382" i="1"/>
  <c r="E382" i="1"/>
  <c r="G382" i="1"/>
  <c r="I382" i="1"/>
  <c r="J382" i="1"/>
  <c r="K382" i="1"/>
  <c r="N382" i="1" s="1"/>
  <c r="O382" i="1" s="1"/>
  <c r="L382" i="1"/>
  <c r="B383" i="1"/>
  <c r="C383" i="1" s="1"/>
  <c r="D383" i="1"/>
  <c r="E383" i="1"/>
  <c r="G383" i="1"/>
  <c r="I383" i="1"/>
  <c r="J383" i="1"/>
  <c r="K383" i="1"/>
  <c r="S383" i="1" s="1"/>
  <c r="L383" i="1"/>
  <c r="B384" i="1"/>
  <c r="C384" i="1" s="1"/>
  <c r="D384" i="1"/>
  <c r="E384" i="1"/>
  <c r="G384" i="1"/>
  <c r="I384" i="1"/>
  <c r="J384" i="1"/>
  <c r="K384" i="1"/>
  <c r="S384" i="1" s="1"/>
  <c r="L384" i="1"/>
  <c r="B385" i="1"/>
  <c r="C385" i="1" s="1"/>
  <c r="D385" i="1"/>
  <c r="E385" i="1"/>
  <c r="G385" i="1"/>
  <c r="I385" i="1"/>
  <c r="J385" i="1"/>
  <c r="K385" i="1"/>
  <c r="R385" i="1" s="1"/>
  <c r="L385" i="1"/>
  <c r="B386" i="1"/>
  <c r="C386" i="1" s="1"/>
  <c r="D386" i="1"/>
  <c r="E386" i="1"/>
  <c r="G386" i="1"/>
  <c r="I386" i="1"/>
  <c r="J386" i="1"/>
  <c r="K386" i="1"/>
  <c r="R386" i="1" s="1"/>
  <c r="L386" i="1"/>
  <c r="B387" i="1"/>
  <c r="C387" i="1" s="1"/>
  <c r="D387" i="1"/>
  <c r="E387" i="1"/>
  <c r="G387" i="1"/>
  <c r="I387" i="1"/>
  <c r="J387" i="1"/>
  <c r="K387" i="1"/>
  <c r="N387" i="1" s="1"/>
  <c r="L387" i="1"/>
  <c r="B388" i="1"/>
  <c r="C388" i="1" s="1"/>
  <c r="D388" i="1"/>
  <c r="E388" i="1"/>
  <c r="G388" i="1"/>
  <c r="I388" i="1"/>
  <c r="J388" i="1"/>
  <c r="K388" i="1"/>
  <c r="N388" i="1" s="1"/>
  <c r="L388" i="1"/>
  <c r="B389" i="1"/>
  <c r="C389" i="1" s="1"/>
  <c r="D389" i="1"/>
  <c r="E389" i="1"/>
  <c r="G389" i="1"/>
  <c r="I389" i="1"/>
  <c r="J389" i="1"/>
  <c r="K389" i="1"/>
  <c r="S389" i="1" s="1"/>
  <c r="L389" i="1"/>
  <c r="B390" i="1"/>
  <c r="C390" i="1" s="1"/>
  <c r="D390" i="1"/>
  <c r="E390" i="1"/>
  <c r="G390" i="1"/>
  <c r="I390" i="1"/>
  <c r="J390" i="1"/>
  <c r="K390" i="1"/>
  <c r="R390" i="1" s="1"/>
  <c r="L390" i="1"/>
  <c r="B391" i="1"/>
  <c r="C391" i="1" s="1"/>
  <c r="D391" i="1"/>
  <c r="E391" i="1"/>
  <c r="G391" i="1"/>
  <c r="I391" i="1"/>
  <c r="J391" i="1"/>
  <c r="K391" i="1"/>
  <c r="L391" i="1"/>
  <c r="B392" i="1"/>
  <c r="C392" i="1" s="1"/>
  <c r="D392" i="1"/>
  <c r="E392" i="1"/>
  <c r="G392" i="1"/>
  <c r="I392" i="1"/>
  <c r="J392" i="1"/>
  <c r="K392" i="1"/>
  <c r="S392" i="1" s="1"/>
  <c r="L392" i="1"/>
  <c r="B393" i="1"/>
  <c r="C393" i="1" s="1"/>
  <c r="D393" i="1"/>
  <c r="E393" i="1"/>
  <c r="G393" i="1"/>
  <c r="I393" i="1"/>
  <c r="J393" i="1"/>
  <c r="K393" i="1"/>
  <c r="R393" i="1" s="1"/>
  <c r="L393" i="1"/>
  <c r="B394" i="1"/>
  <c r="C394" i="1" s="1"/>
  <c r="D394" i="1"/>
  <c r="E394" i="1"/>
  <c r="G394" i="1"/>
  <c r="I394" i="1"/>
  <c r="J394" i="1"/>
  <c r="K394" i="1"/>
  <c r="N394" i="1" s="1"/>
  <c r="O394" i="1" s="1"/>
  <c r="L394" i="1"/>
  <c r="B395" i="1"/>
  <c r="C395" i="1" s="1"/>
  <c r="D395" i="1"/>
  <c r="E395" i="1"/>
  <c r="G395" i="1"/>
  <c r="I395" i="1"/>
  <c r="J395" i="1"/>
  <c r="K395" i="1"/>
  <c r="L395" i="1"/>
  <c r="B396" i="1"/>
  <c r="C396" i="1" s="1"/>
  <c r="D396" i="1"/>
  <c r="E396" i="1"/>
  <c r="G396" i="1"/>
  <c r="I396" i="1"/>
  <c r="J396" i="1"/>
  <c r="K396" i="1"/>
  <c r="L396" i="1"/>
  <c r="B397" i="1"/>
  <c r="C397" i="1" s="1"/>
  <c r="D397" i="1"/>
  <c r="E397" i="1"/>
  <c r="G397" i="1"/>
  <c r="I397" i="1"/>
  <c r="J397" i="1"/>
  <c r="K397" i="1"/>
  <c r="S397" i="1" s="1"/>
  <c r="L397" i="1"/>
  <c r="B398" i="1"/>
  <c r="C398" i="1" s="1"/>
  <c r="D398" i="1"/>
  <c r="E398" i="1"/>
  <c r="G398" i="1"/>
  <c r="I398" i="1"/>
  <c r="J398" i="1"/>
  <c r="K398" i="1"/>
  <c r="R398" i="1" s="1"/>
  <c r="L398" i="1"/>
  <c r="B399" i="1"/>
  <c r="C399" i="1" s="1"/>
  <c r="D399" i="1"/>
  <c r="E399" i="1"/>
  <c r="G399" i="1"/>
  <c r="I399" i="1"/>
  <c r="J399" i="1"/>
  <c r="K399" i="1"/>
  <c r="S399" i="1" s="1"/>
  <c r="L399" i="1"/>
  <c r="B400" i="1"/>
  <c r="C400" i="1" s="1"/>
  <c r="D400" i="1"/>
  <c r="E400" i="1"/>
  <c r="G400" i="1"/>
  <c r="I400" i="1"/>
  <c r="J400" i="1"/>
  <c r="K400" i="1"/>
  <c r="R400" i="1" s="1"/>
  <c r="L400" i="1"/>
  <c r="B401" i="1"/>
  <c r="C401" i="1" s="1"/>
  <c r="D401" i="1"/>
  <c r="E401" i="1"/>
  <c r="G401" i="1"/>
  <c r="I401" i="1"/>
  <c r="J401" i="1"/>
  <c r="K401" i="1"/>
  <c r="L401" i="1"/>
  <c r="B402" i="1"/>
  <c r="C402" i="1" s="1"/>
  <c r="D402" i="1"/>
  <c r="E402" i="1"/>
  <c r="G402" i="1"/>
  <c r="I402" i="1"/>
  <c r="J402" i="1"/>
  <c r="K402" i="1"/>
  <c r="N402" i="1" s="1"/>
  <c r="O402" i="1" s="1"/>
  <c r="L402" i="1"/>
  <c r="B403" i="1"/>
  <c r="C403" i="1" s="1"/>
  <c r="D403" i="1"/>
  <c r="E403" i="1"/>
  <c r="G403" i="1"/>
  <c r="I403" i="1"/>
  <c r="J403" i="1"/>
  <c r="K403" i="1"/>
  <c r="N403" i="1" s="1"/>
  <c r="O403" i="1" s="1"/>
  <c r="L403" i="1"/>
  <c r="B404" i="1"/>
  <c r="C404" i="1" s="1"/>
  <c r="D404" i="1"/>
  <c r="E404" i="1"/>
  <c r="G404" i="1"/>
  <c r="I404" i="1"/>
  <c r="J404" i="1"/>
  <c r="K404" i="1"/>
  <c r="N404" i="1" s="1"/>
  <c r="L404" i="1"/>
  <c r="B405" i="1"/>
  <c r="C405" i="1" s="1"/>
  <c r="D405" i="1"/>
  <c r="E405" i="1"/>
  <c r="G405" i="1"/>
  <c r="I405" i="1"/>
  <c r="J405" i="1"/>
  <c r="K405" i="1"/>
  <c r="S405" i="1" s="1"/>
  <c r="L405" i="1"/>
  <c r="B406" i="1"/>
  <c r="C406" i="1" s="1"/>
  <c r="D406" i="1"/>
  <c r="E406" i="1"/>
  <c r="G406" i="1"/>
  <c r="I406" i="1"/>
  <c r="J406" i="1"/>
  <c r="K406" i="1"/>
  <c r="R406" i="1" s="1"/>
  <c r="L406" i="1"/>
  <c r="B407" i="1"/>
  <c r="C407" i="1" s="1"/>
  <c r="D407" i="1"/>
  <c r="E407" i="1"/>
  <c r="G407" i="1"/>
  <c r="I407" i="1"/>
  <c r="J407" i="1"/>
  <c r="K407" i="1"/>
  <c r="L407" i="1"/>
  <c r="B408" i="1"/>
  <c r="C408" i="1" s="1"/>
  <c r="D408" i="1"/>
  <c r="E408" i="1"/>
  <c r="G408" i="1"/>
  <c r="I408" i="1"/>
  <c r="J408" i="1"/>
  <c r="K408" i="1"/>
  <c r="R408" i="1" s="1"/>
  <c r="L408" i="1"/>
  <c r="B409" i="1"/>
  <c r="C409" i="1" s="1"/>
  <c r="D409" i="1"/>
  <c r="E409" i="1"/>
  <c r="G409" i="1"/>
  <c r="I409" i="1"/>
  <c r="J409" i="1"/>
  <c r="K409" i="1"/>
  <c r="L409" i="1"/>
  <c r="B410" i="1"/>
  <c r="C410" i="1" s="1"/>
  <c r="D410" i="1"/>
  <c r="E410" i="1"/>
  <c r="G410" i="1"/>
  <c r="I410" i="1"/>
  <c r="J410" i="1"/>
  <c r="K410" i="1"/>
  <c r="N410" i="1" s="1"/>
  <c r="O410" i="1" s="1"/>
  <c r="L410" i="1"/>
  <c r="B411" i="1"/>
  <c r="C411" i="1" s="1"/>
  <c r="D411" i="1"/>
  <c r="E411" i="1"/>
  <c r="G411" i="1"/>
  <c r="I411" i="1"/>
  <c r="J411" i="1"/>
  <c r="K411" i="1"/>
  <c r="L411" i="1"/>
  <c r="B412" i="1"/>
  <c r="C412" i="1" s="1"/>
  <c r="D412" i="1"/>
  <c r="E412" i="1"/>
  <c r="G412" i="1"/>
  <c r="I412" i="1"/>
  <c r="J412" i="1"/>
  <c r="K412" i="1"/>
  <c r="L412" i="1"/>
  <c r="B413" i="1"/>
  <c r="C413" i="1" s="1"/>
  <c r="D413" i="1"/>
  <c r="E413" i="1"/>
  <c r="G413" i="1"/>
  <c r="I413" i="1"/>
  <c r="J413" i="1"/>
  <c r="K413" i="1"/>
  <c r="L413" i="1"/>
  <c r="B414" i="1"/>
  <c r="C414" i="1" s="1"/>
  <c r="D414" i="1"/>
  <c r="E414" i="1"/>
  <c r="G414" i="1"/>
  <c r="I414" i="1"/>
  <c r="J414" i="1"/>
  <c r="K414" i="1"/>
  <c r="R414" i="1" s="1"/>
  <c r="L414" i="1"/>
  <c r="B415" i="1"/>
  <c r="C415" i="1" s="1"/>
  <c r="D415" i="1"/>
  <c r="E415" i="1"/>
  <c r="G415" i="1"/>
  <c r="I415" i="1"/>
  <c r="J415" i="1"/>
  <c r="K415" i="1"/>
  <c r="S415" i="1" s="1"/>
  <c r="L415" i="1"/>
  <c r="B416" i="1"/>
  <c r="C416" i="1" s="1"/>
  <c r="D416" i="1"/>
  <c r="E416" i="1"/>
  <c r="G416" i="1"/>
  <c r="I416" i="1"/>
  <c r="J416" i="1"/>
  <c r="K416" i="1"/>
  <c r="R416" i="1" s="1"/>
  <c r="L416" i="1"/>
  <c r="B417" i="1"/>
  <c r="C417" i="1" s="1"/>
  <c r="D417" i="1"/>
  <c r="E417" i="1"/>
  <c r="G417" i="1"/>
  <c r="I417" i="1"/>
  <c r="J417" i="1"/>
  <c r="K417" i="1"/>
  <c r="R417" i="1" s="1"/>
  <c r="L417" i="1"/>
  <c r="B418" i="1"/>
  <c r="C418" i="1" s="1"/>
  <c r="D418" i="1"/>
  <c r="E418" i="1"/>
  <c r="G418" i="1"/>
  <c r="I418" i="1"/>
  <c r="J418" i="1"/>
  <c r="K418" i="1"/>
  <c r="N418" i="1" s="1"/>
  <c r="O418" i="1" s="1"/>
  <c r="L418" i="1"/>
  <c r="B419" i="1"/>
  <c r="C419" i="1" s="1"/>
  <c r="D419" i="1"/>
  <c r="E419" i="1"/>
  <c r="G419" i="1"/>
  <c r="I419" i="1"/>
  <c r="J419" i="1"/>
  <c r="K419" i="1"/>
  <c r="N419" i="1" s="1"/>
  <c r="O419" i="1" s="1"/>
  <c r="L419" i="1"/>
  <c r="B420" i="1"/>
  <c r="C420" i="1" s="1"/>
  <c r="D420" i="1"/>
  <c r="E420" i="1"/>
  <c r="G420" i="1"/>
  <c r="I420" i="1"/>
  <c r="J420" i="1"/>
  <c r="K420" i="1"/>
  <c r="N420" i="1" s="1"/>
  <c r="L420" i="1"/>
  <c r="B421" i="1"/>
  <c r="C421" i="1" s="1"/>
  <c r="D421" i="1"/>
  <c r="E421" i="1"/>
  <c r="G421" i="1"/>
  <c r="I421" i="1"/>
  <c r="J421" i="1"/>
  <c r="K421" i="1"/>
  <c r="L421" i="1"/>
  <c r="B422" i="1"/>
  <c r="C422" i="1" s="1"/>
  <c r="D422" i="1"/>
  <c r="E422" i="1"/>
  <c r="G422" i="1"/>
  <c r="I422" i="1"/>
  <c r="J422" i="1"/>
  <c r="K422" i="1"/>
  <c r="R422" i="1" s="1"/>
  <c r="L422" i="1"/>
  <c r="B423" i="1"/>
  <c r="C423" i="1" s="1"/>
  <c r="D423" i="1"/>
  <c r="E423" i="1"/>
  <c r="G423" i="1"/>
  <c r="I423" i="1"/>
  <c r="J423" i="1"/>
  <c r="K423" i="1"/>
  <c r="S423" i="1" s="1"/>
  <c r="L423" i="1"/>
  <c r="B424" i="1"/>
  <c r="C424" i="1" s="1"/>
  <c r="D424" i="1"/>
  <c r="E424" i="1"/>
  <c r="G424" i="1"/>
  <c r="I424" i="1"/>
  <c r="J424" i="1"/>
  <c r="K424" i="1"/>
  <c r="L424" i="1"/>
  <c r="B425" i="1"/>
  <c r="C425" i="1" s="1"/>
  <c r="D425" i="1"/>
  <c r="E425" i="1"/>
  <c r="G425" i="1"/>
  <c r="I425" i="1"/>
  <c r="J425" i="1"/>
  <c r="K425" i="1"/>
  <c r="R425" i="1" s="1"/>
  <c r="L425" i="1"/>
  <c r="B426" i="1"/>
  <c r="C426" i="1" s="1"/>
  <c r="D426" i="1"/>
  <c r="E426" i="1"/>
  <c r="G426" i="1"/>
  <c r="I426" i="1"/>
  <c r="J426" i="1"/>
  <c r="K426" i="1"/>
  <c r="R426" i="1" s="1"/>
  <c r="L426" i="1"/>
  <c r="B427" i="1"/>
  <c r="C427" i="1" s="1"/>
  <c r="D427" i="1"/>
  <c r="E427" i="1"/>
  <c r="G427" i="1"/>
  <c r="I427" i="1"/>
  <c r="J427" i="1"/>
  <c r="K427" i="1"/>
  <c r="N427" i="1" s="1"/>
  <c r="O427" i="1" s="1"/>
  <c r="L427" i="1"/>
  <c r="B428" i="1"/>
  <c r="C428" i="1" s="1"/>
  <c r="D428" i="1"/>
  <c r="E428" i="1"/>
  <c r="G428" i="1"/>
  <c r="I428" i="1"/>
  <c r="J428" i="1"/>
  <c r="K428" i="1"/>
  <c r="N428" i="1" s="1"/>
  <c r="O428" i="1" s="1"/>
  <c r="L428" i="1"/>
  <c r="B429" i="1"/>
  <c r="C429" i="1" s="1"/>
  <c r="D429" i="1"/>
  <c r="E429" i="1"/>
  <c r="G429" i="1"/>
  <c r="I429" i="1"/>
  <c r="J429" i="1"/>
  <c r="K429" i="1"/>
  <c r="R429" i="1" s="1"/>
  <c r="L429" i="1"/>
  <c r="B430" i="1"/>
  <c r="C430" i="1" s="1"/>
  <c r="D430" i="1"/>
  <c r="E430" i="1"/>
  <c r="G430" i="1"/>
  <c r="I430" i="1"/>
  <c r="J430" i="1"/>
  <c r="K430" i="1"/>
  <c r="N430" i="1" s="1"/>
  <c r="L430" i="1"/>
  <c r="B431" i="1"/>
  <c r="C431" i="1" s="1"/>
  <c r="D431" i="1"/>
  <c r="E431" i="1"/>
  <c r="G431" i="1"/>
  <c r="I431" i="1"/>
  <c r="J431" i="1"/>
  <c r="K431" i="1"/>
  <c r="R431" i="1" s="1"/>
  <c r="L431" i="1"/>
  <c r="B432" i="1"/>
  <c r="C432" i="1" s="1"/>
  <c r="D432" i="1"/>
  <c r="E432" i="1"/>
  <c r="G432" i="1"/>
  <c r="I432" i="1"/>
  <c r="J432" i="1"/>
  <c r="K432" i="1"/>
  <c r="R432" i="1" s="1"/>
  <c r="L432" i="1"/>
  <c r="B433" i="1"/>
  <c r="C433" i="1" s="1"/>
  <c r="D433" i="1"/>
  <c r="E433" i="1"/>
  <c r="G433" i="1"/>
  <c r="I433" i="1"/>
  <c r="J433" i="1"/>
  <c r="K433" i="1"/>
  <c r="S433" i="1" s="1"/>
  <c r="L433" i="1"/>
  <c r="B434" i="1"/>
  <c r="C434" i="1" s="1"/>
  <c r="D434" i="1"/>
  <c r="E434" i="1"/>
  <c r="G434" i="1"/>
  <c r="I434" i="1"/>
  <c r="J434" i="1"/>
  <c r="K434" i="1"/>
  <c r="N434" i="1" s="1"/>
  <c r="O434" i="1" s="1"/>
  <c r="L434" i="1"/>
  <c r="B435" i="1"/>
  <c r="C435" i="1" s="1"/>
  <c r="D435" i="1"/>
  <c r="E435" i="1"/>
  <c r="G435" i="1"/>
  <c r="I435" i="1"/>
  <c r="J435" i="1"/>
  <c r="K435" i="1"/>
  <c r="N435" i="1" s="1"/>
  <c r="O435" i="1" s="1"/>
  <c r="L435" i="1"/>
  <c r="B436" i="1"/>
  <c r="C436" i="1" s="1"/>
  <c r="D436" i="1"/>
  <c r="E436" i="1"/>
  <c r="G436" i="1"/>
  <c r="I436" i="1"/>
  <c r="J436" i="1"/>
  <c r="K436" i="1"/>
  <c r="N436" i="1" s="1"/>
  <c r="O436" i="1" s="1"/>
  <c r="L436" i="1"/>
  <c r="B437" i="1"/>
  <c r="C437" i="1" s="1"/>
  <c r="D437" i="1"/>
  <c r="E437" i="1"/>
  <c r="G437" i="1"/>
  <c r="I437" i="1"/>
  <c r="J437" i="1"/>
  <c r="K437" i="1"/>
  <c r="R437" i="1" s="1"/>
  <c r="L437" i="1"/>
  <c r="B438" i="1"/>
  <c r="C438" i="1" s="1"/>
  <c r="D438" i="1"/>
  <c r="E438" i="1"/>
  <c r="G438" i="1"/>
  <c r="I438" i="1"/>
  <c r="J438" i="1"/>
  <c r="K438" i="1"/>
  <c r="N438" i="1" s="1"/>
  <c r="L438" i="1"/>
  <c r="B439" i="1"/>
  <c r="C439" i="1" s="1"/>
  <c r="D439" i="1"/>
  <c r="E439" i="1"/>
  <c r="G439" i="1"/>
  <c r="I439" i="1"/>
  <c r="J439" i="1"/>
  <c r="K439" i="1"/>
  <c r="R439" i="1" s="1"/>
  <c r="L439" i="1"/>
  <c r="B440" i="1"/>
  <c r="C440" i="1" s="1"/>
  <c r="D440" i="1"/>
  <c r="E440" i="1"/>
  <c r="G440" i="1"/>
  <c r="I440" i="1"/>
  <c r="J440" i="1"/>
  <c r="K440" i="1"/>
  <c r="R440" i="1" s="1"/>
  <c r="L440" i="1"/>
  <c r="B441" i="1"/>
  <c r="C441" i="1" s="1"/>
  <c r="D441" i="1"/>
  <c r="E441" i="1"/>
  <c r="G441" i="1"/>
  <c r="I441" i="1"/>
  <c r="J441" i="1"/>
  <c r="K441" i="1"/>
  <c r="N441" i="1" s="1"/>
  <c r="L441" i="1"/>
  <c r="B442" i="1"/>
  <c r="C442" i="1" s="1"/>
  <c r="D442" i="1"/>
  <c r="E442" i="1"/>
  <c r="G442" i="1"/>
  <c r="I442" i="1"/>
  <c r="J442" i="1"/>
  <c r="K442" i="1"/>
  <c r="N442" i="1" s="1"/>
  <c r="L442" i="1"/>
  <c r="B443" i="1"/>
  <c r="C443" i="1" s="1"/>
  <c r="D443" i="1"/>
  <c r="E443" i="1"/>
  <c r="G443" i="1"/>
  <c r="I443" i="1"/>
  <c r="J443" i="1"/>
  <c r="K443" i="1"/>
  <c r="R443" i="1" s="1"/>
  <c r="L443" i="1"/>
  <c r="B444" i="1"/>
  <c r="C444" i="1" s="1"/>
  <c r="D444" i="1"/>
  <c r="E444" i="1"/>
  <c r="G444" i="1"/>
  <c r="I444" i="1"/>
  <c r="J444" i="1"/>
  <c r="K444" i="1"/>
  <c r="L444" i="1"/>
  <c r="B445" i="1"/>
  <c r="C445" i="1" s="1"/>
  <c r="D445" i="1"/>
  <c r="E445" i="1"/>
  <c r="G445" i="1"/>
  <c r="I445" i="1"/>
  <c r="J445" i="1"/>
  <c r="K445" i="1"/>
  <c r="R445" i="1" s="1"/>
  <c r="L445" i="1"/>
  <c r="B446" i="1"/>
  <c r="C446" i="1" s="1"/>
  <c r="D446" i="1"/>
  <c r="E446" i="1"/>
  <c r="G446" i="1"/>
  <c r="I446" i="1"/>
  <c r="J446" i="1"/>
  <c r="K446" i="1"/>
  <c r="S446" i="1" s="1"/>
  <c r="L446" i="1"/>
  <c r="B447" i="1"/>
  <c r="C447" i="1" s="1"/>
  <c r="D447" i="1"/>
  <c r="E447" i="1"/>
  <c r="G447" i="1"/>
  <c r="I447" i="1"/>
  <c r="J447" i="1"/>
  <c r="K447" i="1"/>
  <c r="R447" i="1" s="1"/>
  <c r="L447" i="1"/>
  <c r="B448" i="1"/>
  <c r="C448" i="1" s="1"/>
  <c r="D448" i="1"/>
  <c r="E448" i="1"/>
  <c r="G448" i="1"/>
  <c r="I448" i="1"/>
  <c r="J448" i="1"/>
  <c r="K448" i="1"/>
  <c r="R448" i="1" s="1"/>
  <c r="L448" i="1"/>
  <c r="B449" i="1"/>
  <c r="C449" i="1" s="1"/>
  <c r="D449" i="1"/>
  <c r="E449" i="1"/>
  <c r="G449" i="1"/>
  <c r="I449" i="1"/>
  <c r="J449" i="1"/>
  <c r="K449" i="1"/>
  <c r="R449" i="1" s="1"/>
  <c r="L449" i="1"/>
  <c r="B450" i="1"/>
  <c r="C450" i="1" s="1"/>
  <c r="D450" i="1"/>
  <c r="E450" i="1"/>
  <c r="G450" i="1"/>
  <c r="I450" i="1"/>
  <c r="J450" i="1"/>
  <c r="K450" i="1"/>
  <c r="N450" i="1" s="1"/>
  <c r="O450" i="1" s="1"/>
  <c r="L450" i="1"/>
  <c r="B451" i="1"/>
  <c r="C451" i="1" s="1"/>
  <c r="D451" i="1"/>
  <c r="E451" i="1"/>
  <c r="G451" i="1"/>
  <c r="I451" i="1"/>
  <c r="J451" i="1"/>
  <c r="K451" i="1"/>
  <c r="S451" i="1" s="1"/>
  <c r="L451" i="1"/>
  <c r="B452" i="1"/>
  <c r="C452" i="1" s="1"/>
  <c r="D452" i="1"/>
  <c r="E452" i="1"/>
  <c r="G452" i="1"/>
  <c r="I452" i="1"/>
  <c r="J452" i="1"/>
  <c r="K452" i="1"/>
  <c r="N452" i="1" s="1"/>
  <c r="O452" i="1" s="1"/>
  <c r="L452" i="1"/>
  <c r="B453" i="1"/>
  <c r="C453" i="1" s="1"/>
  <c r="D453" i="1"/>
  <c r="E453" i="1"/>
  <c r="G453" i="1"/>
  <c r="I453" i="1"/>
  <c r="J453" i="1"/>
  <c r="K453" i="1"/>
  <c r="N453" i="1" s="1"/>
  <c r="L453" i="1"/>
  <c r="B454" i="1"/>
  <c r="C454" i="1" s="1"/>
  <c r="D454" i="1"/>
  <c r="E454" i="1"/>
  <c r="G454" i="1"/>
  <c r="I454" i="1"/>
  <c r="J454" i="1"/>
  <c r="K454" i="1"/>
  <c r="R454" i="1" s="1"/>
  <c r="L454" i="1"/>
  <c r="B455" i="1"/>
  <c r="C455" i="1" s="1"/>
  <c r="D455" i="1"/>
  <c r="E455" i="1"/>
  <c r="G455" i="1"/>
  <c r="I455" i="1"/>
  <c r="J455" i="1"/>
  <c r="K455" i="1"/>
  <c r="R455" i="1" s="1"/>
  <c r="L455" i="1"/>
  <c r="B456" i="1"/>
  <c r="C456" i="1" s="1"/>
  <c r="D456" i="1"/>
  <c r="E456" i="1"/>
  <c r="G456" i="1"/>
  <c r="I456" i="1"/>
  <c r="J456" i="1"/>
  <c r="K456" i="1"/>
  <c r="R456" i="1" s="1"/>
  <c r="L456" i="1"/>
  <c r="B457" i="1"/>
  <c r="C457" i="1" s="1"/>
  <c r="Y457" i="1" s="1"/>
  <c r="D457" i="1"/>
  <c r="E457" i="1"/>
  <c r="G457" i="1"/>
  <c r="I457" i="1"/>
  <c r="J457" i="1"/>
  <c r="K457" i="1"/>
  <c r="S457" i="1" s="1"/>
  <c r="L457" i="1"/>
  <c r="B458" i="1"/>
  <c r="C458" i="1" s="1"/>
  <c r="D458" i="1"/>
  <c r="E458" i="1"/>
  <c r="G458" i="1"/>
  <c r="I458" i="1"/>
  <c r="J458" i="1"/>
  <c r="K458" i="1"/>
  <c r="R458" i="1" s="1"/>
  <c r="L458" i="1"/>
  <c r="B459" i="1"/>
  <c r="C459" i="1" s="1"/>
  <c r="D459" i="1"/>
  <c r="E459" i="1"/>
  <c r="G459" i="1"/>
  <c r="I459" i="1"/>
  <c r="J459" i="1"/>
  <c r="K459" i="1"/>
  <c r="N459" i="1" s="1"/>
  <c r="O459" i="1" s="1"/>
  <c r="L459" i="1"/>
  <c r="B460" i="1"/>
  <c r="C460" i="1" s="1"/>
  <c r="D460" i="1"/>
  <c r="E460" i="1"/>
  <c r="G460" i="1"/>
  <c r="I460" i="1"/>
  <c r="J460" i="1"/>
  <c r="K460" i="1"/>
  <c r="N460" i="1" s="1"/>
  <c r="L460" i="1"/>
  <c r="B461" i="1"/>
  <c r="C461" i="1" s="1"/>
  <c r="Y461" i="1" s="1"/>
  <c r="D461" i="1"/>
  <c r="E461" i="1"/>
  <c r="G461" i="1"/>
  <c r="I461" i="1"/>
  <c r="J461" i="1"/>
  <c r="K461" i="1"/>
  <c r="N461" i="1" s="1"/>
  <c r="L461" i="1"/>
  <c r="B462" i="1"/>
  <c r="C462" i="1" s="1"/>
  <c r="D462" i="1"/>
  <c r="E462" i="1"/>
  <c r="G462" i="1"/>
  <c r="I462" i="1"/>
  <c r="J462" i="1"/>
  <c r="K462" i="1"/>
  <c r="N462" i="1" s="1"/>
  <c r="L462" i="1"/>
  <c r="B463" i="1"/>
  <c r="C463" i="1" s="1"/>
  <c r="D463" i="1"/>
  <c r="E463" i="1"/>
  <c r="G463" i="1"/>
  <c r="I463" i="1"/>
  <c r="J463" i="1"/>
  <c r="K463" i="1"/>
  <c r="R463" i="1" s="1"/>
  <c r="L463" i="1"/>
  <c r="B464" i="1"/>
  <c r="C464" i="1" s="1"/>
  <c r="D464" i="1"/>
  <c r="E464" i="1"/>
  <c r="G464" i="1"/>
  <c r="I464" i="1"/>
  <c r="J464" i="1"/>
  <c r="K464" i="1"/>
  <c r="N464" i="1" s="1"/>
  <c r="L464" i="1"/>
  <c r="B465" i="1"/>
  <c r="C465" i="1" s="1"/>
  <c r="Y465" i="1" s="1"/>
  <c r="D465" i="1"/>
  <c r="E465" i="1"/>
  <c r="G465" i="1"/>
  <c r="I465" i="1"/>
  <c r="J465" i="1"/>
  <c r="K465" i="1"/>
  <c r="R465" i="1" s="1"/>
  <c r="L465" i="1"/>
  <c r="B466" i="1"/>
  <c r="C466" i="1" s="1"/>
  <c r="D466" i="1"/>
  <c r="E466" i="1"/>
  <c r="G466" i="1"/>
  <c r="I466" i="1"/>
  <c r="J466" i="1"/>
  <c r="K466" i="1"/>
  <c r="R466" i="1" s="1"/>
  <c r="L466" i="1"/>
  <c r="B467" i="1"/>
  <c r="C467" i="1" s="1"/>
  <c r="D467" i="1"/>
  <c r="E467" i="1"/>
  <c r="G467" i="1"/>
  <c r="I467" i="1"/>
  <c r="J467" i="1"/>
  <c r="K467" i="1"/>
  <c r="N467" i="1" s="1"/>
  <c r="O467" i="1" s="1"/>
  <c r="L467" i="1"/>
  <c r="B468" i="1"/>
  <c r="C468" i="1" s="1"/>
  <c r="D468" i="1"/>
  <c r="E468" i="1"/>
  <c r="G468" i="1"/>
  <c r="I468" i="1"/>
  <c r="J468" i="1"/>
  <c r="K468" i="1"/>
  <c r="N468" i="1" s="1"/>
  <c r="L468" i="1"/>
  <c r="B469" i="1"/>
  <c r="C469" i="1" s="1"/>
  <c r="Y469" i="1" s="1"/>
  <c r="D469" i="1"/>
  <c r="E469" i="1"/>
  <c r="G469" i="1"/>
  <c r="I469" i="1"/>
  <c r="J469" i="1"/>
  <c r="K469" i="1"/>
  <c r="N469" i="1" s="1"/>
  <c r="L469" i="1"/>
  <c r="B470" i="1"/>
  <c r="C470" i="1" s="1"/>
  <c r="D470" i="1"/>
  <c r="E470" i="1"/>
  <c r="G470" i="1"/>
  <c r="I470" i="1"/>
  <c r="J470" i="1"/>
  <c r="K470" i="1"/>
  <c r="R470" i="1" s="1"/>
  <c r="L470" i="1"/>
  <c r="B471" i="1"/>
  <c r="C471" i="1" s="1"/>
  <c r="D471" i="1"/>
  <c r="E471" i="1"/>
  <c r="G471" i="1"/>
  <c r="I471" i="1"/>
  <c r="J471" i="1"/>
  <c r="K471" i="1"/>
  <c r="N471" i="1" s="1"/>
  <c r="L471" i="1"/>
  <c r="B472" i="1"/>
  <c r="C472" i="1" s="1"/>
  <c r="D472" i="1"/>
  <c r="E472" i="1"/>
  <c r="G472" i="1"/>
  <c r="I472" i="1"/>
  <c r="J472" i="1"/>
  <c r="K472" i="1"/>
  <c r="N472" i="1" s="1"/>
  <c r="L472" i="1"/>
  <c r="B473" i="1"/>
  <c r="C473" i="1" s="1"/>
  <c r="Y473" i="1" s="1"/>
  <c r="D473" i="1"/>
  <c r="E473" i="1"/>
  <c r="G473" i="1"/>
  <c r="I473" i="1"/>
  <c r="J473" i="1"/>
  <c r="K473" i="1"/>
  <c r="R473" i="1" s="1"/>
  <c r="L473" i="1"/>
  <c r="B474" i="1"/>
  <c r="C474" i="1" s="1"/>
  <c r="D474" i="1"/>
  <c r="E474" i="1"/>
  <c r="G474" i="1"/>
  <c r="I474" i="1"/>
  <c r="J474" i="1"/>
  <c r="K474" i="1"/>
  <c r="R474" i="1" s="1"/>
  <c r="L474" i="1"/>
  <c r="B475" i="1"/>
  <c r="C475" i="1" s="1"/>
  <c r="D475" i="1"/>
  <c r="E475" i="1"/>
  <c r="G475" i="1"/>
  <c r="I475" i="1"/>
  <c r="J475" i="1"/>
  <c r="K475" i="1"/>
  <c r="S475" i="1" s="1"/>
  <c r="L475" i="1"/>
  <c r="B476" i="1"/>
  <c r="C476" i="1" s="1"/>
  <c r="D476" i="1"/>
  <c r="E476" i="1"/>
  <c r="G476" i="1"/>
  <c r="I476" i="1"/>
  <c r="J476" i="1"/>
  <c r="K476" i="1"/>
  <c r="N476" i="1" s="1"/>
  <c r="L476" i="1"/>
  <c r="B477" i="1"/>
  <c r="C477" i="1" s="1"/>
  <c r="Y477" i="1" s="1"/>
  <c r="D477" i="1"/>
  <c r="E477" i="1"/>
  <c r="G477" i="1"/>
  <c r="I477" i="1"/>
  <c r="J477" i="1"/>
  <c r="K477" i="1"/>
  <c r="N477" i="1" s="1"/>
  <c r="L477" i="1"/>
  <c r="B478" i="1"/>
  <c r="C478" i="1" s="1"/>
  <c r="D478" i="1"/>
  <c r="E478" i="1"/>
  <c r="G478" i="1"/>
  <c r="I478" i="1"/>
  <c r="J478" i="1"/>
  <c r="K478" i="1"/>
  <c r="N478" i="1" s="1"/>
  <c r="O478" i="1" s="1"/>
  <c r="L478" i="1"/>
  <c r="B479" i="1"/>
  <c r="C479" i="1" s="1"/>
  <c r="D479" i="1"/>
  <c r="E479" i="1"/>
  <c r="G479" i="1"/>
  <c r="I479" i="1"/>
  <c r="J479" i="1"/>
  <c r="K479" i="1"/>
  <c r="N479" i="1" s="1"/>
  <c r="L479" i="1"/>
  <c r="B480" i="1"/>
  <c r="C480" i="1" s="1"/>
  <c r="D480" i="1"/>
  <c r="E480" i="1"/>
  <c r="G480" i="1"/>
  <c r="I480" i="1"/>
  <c r="J480" i="1"/>
  <c r="K480" i="1"/>
  <c r="N480" i="1" s="1"/>
  <c r="L480" i="1"/>
  <c r="B481" i="1"/>
  <c r="C481" i="1" s="1"/>
  <c r="Y481" i="1" s="1"/>
  <c r="D481" i="1"/>
  <c r="E481" i="1"/>
  <c r="G481" i="1"/>
  <c r="I481" i="1"/>
  <c r="J481" i="1"/>
  <c r="K481" i="1"/>
  <c r="R481" i="1" s="1"/>
  <c r="L481" i="1"/>
  <c r="B482" i="1"/>
  <c r="C482" i="1" s="1"/>
  <c r="D482" i="1"/>
  <c r="E482" i="1"/>
  <c r="G482" i="1"/>
  <c r="I482" i="1"/>
  <c r="J482" i="1"/>
  <c r="K482" i="1"/>
  <c r="R482" i="1" s="1"/>
  <c r="L482" i="1"/>
  <c r="B483" i="1"/>
  <c r="C483" i="1" s="1"/>
  <c r="D483" i="1"/>
  <c r="E483" i="1"/>
  <c r="G483" i="1"/>
  <c r="I483" i="1"/>
  <c r="J483" i="1"/>
  <c r="K483" i="1"/>
  <c r="N483" i="1" s="1"/>
  <c r="O483" i="1" s="1"/>
  <c r="L483" i="1"/>
  <c r="B484" i="1"/>
  <c r="C484" i="1" s="1"/>
  <c r="D484" i="1"/>
  <c r="E484" i="1"/>
  <c r="G484" i="1"/>
  <c r="I484" i="1"/>
  <c r="J484" i="1"/>
  <c r="K484" i="1"/>
  <c r="N484" i="1" s="1"/>
  <c r="L484" i="1"/>
  <c r="B485" i="1"/>
  <c r="C485" i="1" s="1"/>
  <c r="Y485" i="1" s="1"/>
  <c r="D485" i="1"/>
  <c r="E485" i="1"/>
  <c r="G485" i="1"/>
  <c r="I485" i="1"/>
  <c r="J485" i="1"/>
  <c r="K485" i="1"/>
  <c r="N485" i="1" s="1"/>
  <c r="L485" i="1"/>
  <c r="B486" i="1"/>
  <c r="C486" i="1" s="1"/>
  <c r="D486" i="1"/>
  <c r="E486" i="1"/>
  <c r="G486" i="1"/>
  <c r="I486" i="1"/>
  <c r="J486" i="1"/>
  <c r="K486" i="1"/>
  <c r="L486" i="1"/>
  <c r="B487" i="1"/>
  <c r="C487" i="1" s="1"/>
  <c r="D487" i="1"/>
  <c r="E487" i="1"/>
  <c r="G487" i="1"/>
  <c r="I487" i="1"/>
  <c r="J487" i="1"/>
  <c r="K487" i="1"/>
  <c r="N487" i="1" s="1"/>
  <c r="L487" i="1"/>
  <c r="B488" i="1"/>
  <c r="C488" i="1" s="1"/>
  <c r="D488" i="1"/>
  <c r="E488" i="1"/>
  <c r="G488" i="1"/>
  <c r="I488" i="1"/>
  <c r="J488" i="1"/>
  <c r="K488" i="1"/>
  <c r="N488" i="1" s="1"/>
  <c r="L488" i="1"/>
  <c r="B489" i="1"/>
  <c r="C489" i="1" s="1"/>
  <c r="Y489" i="1" s="1"/>
  <c r="D489" i="1"/>
  <c r="E489" i="1"/>
  <c r="G489" i="1"/>
  <c r="I489" i="1"/>
  <c r="J489" i="1"/>
  <c r="K489" i="1"/>
  <c r="R489" i="1" s="1"/>
  <c r="L489" i="1"/>
  <c r="B490" i="1"/>
  <c r="C490" i="1" s="1"/>
  <c r="D490" i="1"/>
  <c r="E490" i="1"/>
  <c r="G490" i="1"/>
  <c r="I490" i="1"/>
  <c r="J490" i="1"/>
  <c r="K490" i="1"/>
  <c r="R490" i="1" s="1"/>
  <c r="L490" i="1"/>
  <c r="B491" i="1"/>
  <c r="C491" i="1" s="1"/>
  <c r="D491" i="1"/>
  <c r="E491" i="1"/>
  <c r="G491" i="1"/>
  <c r="I491" i="1"/>
  <c r="J491" i="1"/>
  <c r="K491" i="1"/>
  <c r="N491" i="1" s="1"/>
  <c r="O491" i="1" s="1"/>
  <c r="L491" i="1"/>
  <c r="B492" i="1"/>
  <c r="C492" i="1" s="1"/>
  <c r="D492" i="1"/>
  <c r="E492" i="1"/>
  <c r="G492" i="1"/>
  <c r="I492" i="1"/>
  <c r="J492" i="1"/>
  <c r="K492" i="1"/>
  <c r="N492" i="1" s="1"/>
  <c r="L492" i="1"/>
  <c r="B493" i="1"/>
  <c r="C493" i="1" s="1"/>
  <c r="Y493" i="1" s="1"/>
  <c r="D493" i="1"/>
  <c r="E493" i="1"/>
  <c r="G493" i="1"/>
  <c r="I493" i="1"/>
  <c r="J493" i="1"/>
  <c r="K493" i="1"/>
  <c r="N493" i="1" s="1"/>
  <c r="L493" i="1"/>
  <c r="B494" i="1"/>
  <c r="C494" i="1" s="1"/>
  <c r="D494" i="1"/>
  <c r="E494" i="1"/>
  <c r="G494" i="1"/>
  <c r="I494" i="1"/>
  <c r="J494" i="1"/>
  <c r="K494" i="1"/>
  <c r="S494" i="1" s="1"/>
  <c r="L494" i="1"/>
  <c r="B495" i="1"/>
  <c r="C495" i="1" s="1"/>
  <c r="D495" i="1"/>
  <c r="E495" i="1"/>
  <c r="G495" i="1"/>
  <c r="I495" i="1"/>
  <c r="J495" i="1"/>
  <c r="K495" i="1"/>
  <c r="N495" i="1" s="1"/>
  <c r="L495" i="1"/>
  <c r="B496" i="1"/>
  <c r="C496" i="1" s="1"/>
  <c r="D496" i="1"/>
  <c r="E496" i="1"/>
  <c r="G496" i="1"/>
  <c r="I496" i="1"/>
  <c r="J496" i="1"/>
  <c r="K496" i="1"/>
  <c r="N496" i="1" s="1"/>
  <c r="L496" i="1"/>
  <c r="B497" i="1"/>
  <c r="C497" i="1" s="1"/>
  <c r="Y497" i="1" s="1"/>
  <c r="D497" i="1"/>
  <c r="E497" i="1"/>
  <c r="G497" i="1"/>
  <c r="I497" i="1"/>
  <c r="J497" i="1"/>
  <c r="K497" i="1"/>
  <c r="R497" i="1" s="1"/>
  <c r="L497" i="1"/>
  <c r="B498" i="1"/>
  <c r="C498" i="1" s="1"/>
  <c r="D498" i="1"/>
  <c r="E498" i="1"/>
  <c r="G498" i="1"/>
  <c r="I498" i="1"/>
  <c r="J498" i="1"/>
  <c r="K498" i="1"/>
  <c r="R498" i="1" s="1"/>
  <c r="L498" i="1"/>
  <c r="B499" i="1"/>
  <c r="C499" i="1" s="1"/>
  <c r="D499" i="1"/>
  <c r="E499" i="1"/>
  <c r="G499" i="1"/>
  <c r="I499" i="1"/>
  <c r="J499" i="1"/>
  <c r="K499" i="1"/>
  <c r="R499" i="1" s="1"/>
  <c r="L499" i="1"/>
  <c r="B500" i="1"/>
  <c r="C500" i="1" s="1"/>
  <c r="D500" i="1"/>
  <c r="E500" i="1"/>
  <c r="G500" i="1"/>
  <c r="I500" i="1"/>
  <c r="J500" i="1"/>
  <c r="K500" i="1"/>
  <c r="N500" i="1" s="1"/>
  <c r="L500" i="1"/>
  <c r="B501" i="1"/>
  <c r="C501" i="1" s="1"/>
  <c r="D501" i="1"/>
  <c r="E501" i="1"/>
  <c r="G501" i="1"/>
  <c r="I501" i="1"/>
  <c r="J501" i="1"/>
  <c r="K501" i="1"/>
  <c r="N501" i="1" s="1"/>
  <c r="L501" i="1"/>
  <c r="B502" i="1"/>
  <c r="C502" i="1" s="1"/>
  <c r="D502" i="1"/>
  <c r="E502" i="1"/>
  <c r="G502" i="1"/>
  <c r="I502" i="1"/>
  <c r="J502" i="1"/>
  <c r="K502" i="1"/>
  <c r="N502" i="1" s="1"/>
  <c r="L502" i="1"/>
  <c r="B503" i="1"/>
  <c r="C503" i="1" s="1"/>
  <c r="D503" i="1"/>
  <c r="E503" i="1"/>
  <c r="G503" i="1"/>
  <c r="I503" i="1"/>
  <c r="J503" i="1"/>
  <c r="K503" i="1"/>
  <c r="N503" i="1" s="1"/>
  <c r="L503" i="1"/>
  <c r="B504" i="1"/>
  <c r="C504" i="1" s="1"/>
  <c r="D504" i="1"/>
  <c r="E504" i="1"/>
  <c r="G504" i="1"/>
  <c r="I504" i="1"/>
  <c r="J504" i="1"/>
  <c r="K504" i="1"/>
  <c r="N504" i="1" s="1"/>
  <c r="L504" i="1"/>
  <c r="B505" i="1"/>
  <c r="C505" i="1" s="1"/>
  <c r="D505" i="1"/>
  <c r="E505" i="1"/>
  <c r="G505" i="1"/>
  <c r="I505" i="1"/>
  <c r="J505" i="1"/>
  <c r="K505" i="1"/>
  <c r="R505" i="1" s="1"/>
  <c r="L505" i="1"/>
  <c r="L11" i="1"/>
  <c r="L12" i="1"/>
  <c r="L13" i="1"/>
  <c r="L14" i="1"/>
  <c r="L15" i="1"/>
  <c r="L16" i="1"/>
  <c r="L17" i="1"/>
  <c r="L18" i="1"/>
  <c r="L19" i="1"/>
  <c r="J11" i="1"/>
  <c r="K11" i="1"/>
  <c r="J12" i="1"/>
  <c r="K12" i="1"/>
  <c r="N12" i="1" s="1"/>
  <c r="O12" i="1" s="1"/>
  <c r="J13" i="1"/>
  <c r="K13" i="1"/>
  <c r="N13" i="1" s="1"/>
  <c r="O13" i="1" s="1"/>
  <c r="J14" i="1"/>
  <c r="K14" i="1"/>
  <c r="N14" i="1" s="1"/>
  <c r="O14" i="1" s="1"/>
  <c r="J15" i="1"/>
  <c r="K15" i="1"/>
  <c r="N15" i="1" s="1"/>
  <c r="O15" i="1" s="1"/>
  <c r="J16" i="1"/>
  <c r="K16" i="1"/>
  <c r="N16" i="1" s="1"/>
  <c r="O16" i="1" s="1"/>
  <c r="J17" i="1"/>
  <c r="K17" i="1"/>
  <c r="N17" i="1" s="1"/>
  <c r="J18" i="1"/>
  <c r="K18" i="1"/>
  <c r="N18" i="1" s="1"/>
  <c r="J19" i="1"/>
  <c r="K19" i="1"/>
  <c r="I11" i="1"/>
  <c r="I12" i="1"/>
  <c r="I13" i="1"/>
  <c r="I14" i="1"/>
  <c r="I15" i="1"/>
  <c r="I16" i="1"/>
  <c r="I17" i="1"/>
  <c r="I18" i="1"/>
  <c r="I19" i="1"/>
  <c r="G11" i="1"/>
  <c r="G12" i="1"/>
  <c r="G13" i="1"/>
  <c r="G14" i="1"/>
  <c r="G15" i="1"/>
  <c r="G16" i="1"/>
  <c r="G17" i="1"/>
  <c r="G18" i="1"/>
  <c r="G19" i="1"/>
  <c r="E11" i="1"/>
  <c r="E12" i="1"/>
  <c r="E13" i="1"/>
  <c r="E14" i="1"/>
  <c r="E15" i="1"/>
  <c r="E16" i="1"/>
  <c r="E17" i="1"/>
  <c r="E18" i="1"/>
  <c r="E19" i="1"/>
  <c r="B11" i="1"/>
  <c r="C11" i="1" s="1"/>
  <c r="D11" i="1"/>
  <c r="B12" i="1"/>
  <c r="C12" i="1" s="1"/>
  <c r="D12" i="1"/>
  <c r="B13" i="1"/>
  <c r="C13" i="1" s="1"/>
  <c r="D13" i="1"/>
  <c r="B14" i="1"/>
  <c r="C14" i="1" s="1"/>
  <c r="X14" i="1" s="1"/>
  <c r="D14" i="1"/>
  <c r="B15" i="1"/>
  <c r="C15" i="1" s="1"/>
  <c r="D15" i="1"/>
  <c r="B16" i="1"/>
  <c r="C16" i="1" s="1"/>
  <c r="D16" i="1"/>
  <c r="B17" i="1"/>
  <c r="C17" i="1" s="1"/>
  <c r="D17" i="1"/>
  <c r="B18" i="1"/>
  <c r="C18" i="1" s="1"/>
  <c r="X18" i="1" s="1"/>
  <c r="D18" i="1"/>
  <c r="B19" i="1"/>
  <c r="C19" i="1" s="1"/>
  <c r="D19" i="1"/>
  <c r="L5" i="1"/>
  <c r="K5" i="1"/>
  <c r="N5" i="1" s="1"/>
  <c r="O5" i="1" s="1"/>
  <c r="J5" i="1"/>
  <c r="I5" i="1"/>
  <c r="G5" i="1"/>
  <c r="E5" i="1"/>
  <c r="D5" i="1"/>
  <c r="B5" i="1"/>
  <c r="C5" i="1" s="1"/>
  <c r="CS504" i="2" l="1"/>
  <c r="U26" i="3" s="1"/>
  <c r="CN504" i="2"/>
  <c r="M26" i="3" s="1"/>
  <c r="CO504" i="2"/>
  <c r="O26" i="3" s="1"/>
  <c r="CP504" i="2"/>
  <c r="Q26" i="3" s="1"/>
  <c r="CQ504" i="2"/>
  <c r="R26" i="3" s="1"/>
  <c r="CR504" i="2"/>
  <c r="S26" i="3" s="1"/>
  <c r="CE504" i="2"/>
  <c r="H48" i="3" s="1"/>
  <c r="CF504" i="2"/>
  <c r="J48" i="3" s="1"/>
  <c r="CG504" i="2"/>
  <c r="K48" i="3" s="1"/>
  <c r="CH504" i="2"/>
  <c r="L48" i="3" s="1"/>
  <c r="CI504" i="2"/>
  <c r="N48" i="3" s="1"/>
  <c r="CJ504" i="2"/>
  <c r="P48" i="3" s="1"/>
  <c r="CK504" i="2"/>
  <c r="R48" i="3" s="1"/>
  <c r="CD504" i="2"/>
  <c r="G48" i="3" s="1"/>
  <c r="CL504" i="2"/>
  <c r="T48" i="3" s="1"/>
  <c r="CC504" i="2"/>
  <c r="F48" i="3" s="1"/>
  <c r="BS7" i="2"/>
  <c r="K17" i="3" s="1"/>
  <c r="S66" i="2"/>
  <c r="P9" i="2"/>
  <c r="P59" i="2"/>
  <c r="P35" i="2"/>
  <c r="T35" i="2" s="1"/>
  <c r="P43" i="2"/>
  <c r="P195" i="2"/>
  <c r="P258" i="2"/>
  <c r="T258" i="2" s="1"/>
  <c r="P335" i="2"/>
  <c r="P351" i="2"/>
  <c r="P367" i="2"/>
  <c r="P395" i="2"/>
  <c r="P432" i="2"/>
  <c r="P31" i="2"/>
  <c r="T31" i="2" s="1"/>
  <c r="P32" i="2"/>
  <c r="T32" i="2" s="1"/>
  <c r="P148" i="2"/>
  <c r="T148" i="2" s="1"/>
  <c r="P216" i="2"/>
  <c r="T216" i="2" s="1"/>
  <c r="P302" i="2"/>
  <c r="P120" i="2"/>
  <c r="P286" i="2"/>
  <c r="P307" i="2"/>
  <c r="T307" i="2" s="1"/>
  <c r="P134" i="2"/>
  <c r="T134" i="2" s="1"/>
  <c r="P285" i="2"/>
  <c r="P407" i="2"/>
  <c r="P348" i="2"/>
  <c r="T348" i="2" s="1"/>
  <c r="P245" i="2"/>
  <c r="P425" i="2"/>
  <c r="P487" i="2"/>
  <c r="P143" i="2"/>
  <c r="T143" i="2" s="1"/>
  <c r="P325" i="2"/>
  <c r="T325" i="2" s="1"/>
  <c r="P72" i="2"/>
  <c r="T72" i="2" s="1"/>
  <c r="P193" i="2"/>
  <c r="T193" i="2" s="1"/>
  <c r="P16" i="2"/>
  <c r="T16" i="2" s="1"/>
  <c r="P328" i="2"/>
  <c r="P387" i="2"/>
  <c r="P126" i="2"/>
  <c r="T126" i="2" s="1"/>
  <c r="P196" i="2"/>
  <c r="T196" i="2" s="1"/>
  <c r="P305" i="2"/>
  <c r="T305" i="2" s="1"/>
  <c r="P225" i="2"/>
  <c r="P141" i="2"/>
  <c r="T141" i="2" s="1"/>
  <c r="P429" i="2"/>
  <c r="T429" i="2" s="1"/>
  <c r="P454" i="2"/>
  <c r="T454" i="2" s="1"/>
  <c r="P373" i="2"/>
  <c r="T373" i="2" s="1"/>
  <c r="P123" i="2"/>
  <c r="P329" i="2"/>
  <c r="T329" i="2" s="1"/>
  <c r="P423" i="2"/>
  <c r="P33" i="2"/>
  <c r="T33" i="2" s="1"/>
  <c r="P153" i="2"/>
  <c r="T153" i="2" s="1"/>
  <c r="P337" i="2"/>
  <c r="T337" i="2" s="1"/>
  <c r="P205" i="2"/>
  <c r="T205" i="2" s="1"/>
  <c r="P237" i="2"/>
  <c r="T237" i="2" s="1"/>
  <c r="P450" i="2"/>
  <c r="T450" i="2" s="1"/>
  <c r="P109" i="2"/>
  <c r="T109" i="2" s="1"/>
  <c r="P284" i="2"/>
  <c r="T284" i="2" s="1"/>
  <c r="P15" i="2"/>
  <c r="T15" i="2" s="1"/>
  <c r="P124" i="2"/>
  <c r="P292" i="2"/>
  <c r="T292" i="2" s="1"/>
  <c r="P211" i="2"/>
  <c r="T211" i="2" s="1"/>
  <c r="P344" i="2"/>
  <c r="T344" i="2" s="1"/>
  <c r="P365" i="2"/>
  <c r="T365" i="2" s="1"/>
  <c r="P94" i="2"/>
  <c r="P108" i="2"/>
  <c r="T108" i="2" s="1"/>
  <c r="P133" i="2"/>
  <c r="T133" i="2" s="1"/>
  <c r="P177" i="2"/>
  <c r="P201" i="2"/>
  <c r="P241" i="2"/>
  <c r="P280" i="2"/>
  <c r="P330" i="2"/>
  <c r="P319" i="2"/>
  <c r="P456" i="2"/>
  <c r="P480" i="2"/>
  <c r="P36" i="2"/>
  <c r="T36" i="2" s="1"/>
  <c r="P40" i="2"/>
  <c r="P163" i="2"/>
  <c r="P76" i="2"/>
  <c r="P156" i="2"/>
  <c r="T156" i="2" s="1"/>
  <c r="P226" i="2"/>
  <c r="T226" i="2" s="1"/>
  <c r="P227" i="2"/>
  <c r="T227" i="2" s="1"/>
  <c r="P294" i="2"/>
  <c r="P166" i="2"/>
  <c r="T166" i="2" s="1"/>
  <c r="P187" i="2"/>
  <c r="T187" i="2" s="1"/>
  <c r="P244" i="2"/>
  <c r="T244" i="2" s="1"/>
  <c r="P309" i="2"/>
  <c r="T309" i="2" s="1"/>
  <c r="P82" i="2"/>
  <c r="P155" i="2"/>
  <c r="T155" i="2" s="1"/>
  <c r="P291" i="2"/>
  <c r="T291" i="2" s="1"/>
  <c r="P356" i="2"/>
  <c r="T356" i="2" s="1"/>
  <c r="P418" i="2"/>
  <c r="T418" i="2" s="1"/>
  <c r="P396" i="2"/>
  <c r="T396" i="2" s="1"/>
  <c r="P421" i="2"/>
  <c r="T421" i="2" s="1"/>
  <c r="P493" i="2"/>
  <c r="P308" i="2"/>
  <c r="P172" i="2"/>
  <c r="T172" i="2" s="1"/>
  <c r="P345" i="2"/>
  <c r="T345" i="2" s="1"/>
  <c r="P80" i="2"/>
  <c r="T80" i="2" s="1"/>
  <c r="P362" i="2"/>
  <c r="T362" i="2" s="1"/>
  <c r="P182" i="2"/>
  <c r="T182" i="2" s="1"/>
  <c r="P299" i="2"/>
  <c r="T299" i="2" s="1"/>
  <c r="P388" i="2"/>
  <c r="P157" i="2"/>
  <c r="P53" i="2"/>
  <c r="P214" i="2"/>
  <c r="T214" i="2" s="1"/>
  <c r="P339" i="2"/>
  <c r="T339" i="2" s="1"/>
  <c r="P500" i="2"/>
  <c r="T500" i="2" s="1"/>
  <c r="P468" i="2"/>
  <c r="T468" i="2" s="1"/>
  <c r="P481" i="2"/>
  <c r="P409" i="2"/>
  <c r="P470" i="2"/>
  <c r="T470" i="2" s="1"/>
  <c r="P405" i="2"/>
  <c r="T405" i="2" s="1"/>
  <c r="P58" i="2"/>
  <c r="P279" i="2"/>
  <c r="T279" i="2" s="1"/>
  <c r="P212" i="2"/>
  <c r="T212" i="2" s="1"/>
  <c r="P273" i="2"/>
  <c r="T273" i="2" s="1"/>
  <c r="P331" i="2"/>
  <c r="T331" i="2" s="1"/>
  <c r="P414" i="2"/>
  <c r="T414" i="2" s="1"/>
  <c r="P191" i="2"/>
  <c r="T191" i="2" s="1"/>
  <c r="P101" i="2"/>
  <c r="T101" i="2" s="1"/>
  <c r="P111" i="2"/>
  <c r="T111" i="2" s="1"/>
  <c r="P130" i="2"/>
  <c r="T130" i="2" s="1"/>
  <c r="P346" i="2"/>
  <c r="T346" i="2" s="1"/>
  <c r="P158" i="2"/>
  <c r="T158" i="2" s="1"/>
  <c r="P455" i="2"/>
  <c r="T455" i="2" s="1"/>
  <c r="P368" i="2"/>
  <c r="T368" i="2" s="1"/>
  <c r="P10" i="2"/>
  <c r="P69" i="2"/>
  <c r="P102" i="2"/>
  <c r="P233" i="2"/>
  <c r="P266" i="2"/>
  <c r="T266" i="2" s="1"/>
  <c r="P250" i="2"/>
  <c r="P265" i="2"/>
  <c r="P288" i="2"/>
  <c r="P390" i="2"/>
  <c r="P424" i="2"/>
  <c r="P52" i="2"/>
  <c r="T52" i="2" s="1"/>
  <c r="P42" i="2"/>
  <c r="P74" i="2"/>
  <c r="T74" i="2" s="1"/>
  <c r="P171" i="2"/>
  <c r="P79" i="2"/>
  <c r="T79" i="2" s="1"/>
  <c r="P161" i="2"/>
  <c r="P151" i="2"/>
  <c r="P176" i="2"/>
  <c r="T176" i="2" s="1"/>
  <c r="P232" i="2"/>
  <c r="T232" i="2" s="1"/>
  <c r="P306" i="2"/>
  <c r="P246" i="2"/>
  <c r="T246" i="2" s="1"/>
  <c r="P164" i="2"/>
  <c r="P239" i="2"/>
  <c r="P310" i="2"/>
  <c r="T310" i="2" s="1"/>
  <c r="P364" i="2"/>
  <c r="T364" i="2" s="1"/>
  <c r="P422" i="2"/>
  <c r="T422" i="2" s="1"/>
  <c r="P401" i="2"/>
  <c r="T401" i="2" s="1"/>
  <c r="P411" i="2"/>
  <c r="T411" i="2" s="1"/>
  <c r="P478" i="2"/>
  <c r="T478" i="2" s="1"/>
  <c r="P12" i="2"/>
  <c r="T12" i="2" s="1"/>
  <c r="P497" i="2"/>
  <c r="T497" i="2" s="1"/>
  <c r="P179" i="2"/>
  <c r="P350" i="2"/>
  <c r="P154" i="2"/>
  <c r="T154" i="2" s="1"/>
  <c r="P371" i="2"/>
  <c r="T371" i="2" s="1"/>
  <c r="P338" i="2"/>
  <c r="T338" i="2" s="1"/>
  <c r="P63" i="2"/>
  <c r="T63" i="2" s="1"/>
  <c r="P230" i="2"/>
  <c r="P482" i="2"/>
  <c r="P410" i="2"/>
  <c r="T410" i="2" s="1"/>
  <c r="P473" i="2"/>
  <c r="T473" i="2" s="1"/>
  <c r="P26" i="2"/>
  <c r="P463" i="2"/>
  <c r="T463" i="2" s="1"/>
  <c r="P22" i="2"/>
  <c r="P213" i="2"/>
  <c r="T213" i="2" s="1"/>
  <c r="P281" i="2"/>
  <c r="T281" i="2" s="1"/>
  <c r="P434" i="2"/>
  <c r="T434" i="2" s="1"/>
  <c r="P332" i="2"/>
  <c r="P217" i="2"/>
  <c r="P229" i="2"/>
  <c r="T229" i="2" s="1"/>
  <c r="P103" i="2"/>
  <c r="T103" i="2" s="1"/>
  <c r="P271" i="2"/>
  <c r="T271" i="2" s="1"/>
  <c r="P112" i="2"/>
  <c r="T112" i="2" s="1"/>
  <c r="P49" i="2"/>
  <c r="T49" i="2" s="1"/>
  <c r="P131" i="2"/>
  <c r="T131" i="2" s="1"/>
  <c r="P386" i="2"/>
  <c r="T386" i="2" s="1"/>
  <c r="P376" i="2"/>
  <c r="P349" i="2"/>
  <c r="T349" i="2" s="1"/>
  <c r="P160" i="2"/>
  <c r="P57" i="2"/>
  <c r="T57" i="2" s="1"/>
  <c r="P361" i="2"/>
  <c r="T361" i="2" s="1"/>
  <c r="P51" i="2"/>
  <c r="T51" i="2" s="1"/>
  <c r="P71" i="2"/>
  <c r="P92" i="2"/>
  <c r="T92" i="2" s="1"/>
  <c r="P110" i="2"/>
  <c r="P159" i="2"/>
  <c r="T159" i="2" s="1"/>
  <c r="P142" i="2"/>
  <c r="T142" i="2" s="1"/>
  <c r="P200" i="2"/>
  <c r="T200" i="2" s="1"/>
  <c r="P255" i="2"/>
  <c r="T255" i="2" s="1"/>
  <c r="P263" i="2"/>
  <c r="T263" i="2" s="1"/>
  <c r="P440" i="2"/>
  <c r="P464" i="2"/>
  <c r="P496" i="2"/>
  <c r="P489" i="2"/>
  <c r="T489" i="2" s="1"/>
  <c r="P81" i="2"/>
  <c r="P180" i="2"/>
  <c r="T180" i="2" s="1"/>
  <c r="P47" i="2"/>
  <c r="T47" i="2" s="1"/>
  <c r="P243" i="2"/>
  <c r="T243" i="2" s="1"/>
  <c r="P145" i="2"/>
  <c r="T145" i="2" s="1"/>
  <c r="P251" i="2"/>
  <c r="T251" i="2" s="1"/>
  <c r="P198" i="2"/>
  <c r="T198" i="2" s="1"/>
  <c r="P88" i="2"/>
  <c r="T88" i="2" s="1"/>
  <c r="P242" i="2"/>
  <c r="T242" i="2" s="1"/>
  <c r="P379" i="2"/>
  <c r="T379" i="2" s="1"/>
  <c r="P433" i="2"/>
  <c r="T433" i="2" s="1"/>
  <c r="P402" i="2"/>
  <c r="T402" i="2" s="1"/>
  <c r="P449" i="2"/>
  <c r="T449" i="2" s="1"/>
  <c r="P502" i="2"/>
  <c r="P426" i="2"/>
  <c r="T426" i="2" s="1"/>
  <c r="P204" i="2"/>
  <c r="P370" i="2"/>
  <c r="T370" i="2" s="1"/>
  <c r="P394" i="2"/>
  <c r="T394" i="2" s="1"/>
  <c r="P45" i="2"/>
  <c r="T45" i="2" s="1"/>
  <c r="P420" i="2"/>
  <c r="T420" i="2" s="1"/>
  <c r="P62" i="2"/>
  <c r="P235" i="2"/>
  <c r="T235" i="2" s="1"/>
  <c r="P67" i="2"/>
  <c r="P354" i="2"/>
  <c r="T354" i="2" s="1"/>
  <c r="P461" i="2"/>
  <c r="T461" i="2" s="1"/>
  <c r="P202" i="2"/>
  <c r="T202" i="2" s="1"/>
  <c r="P406" i="2"/>
  <c r="T406" i="2" s="1"/>
  <c r="P475" i="2"/>
  <c r="P419" i="2"/>
  <c r="T419" i="2" s="1"/>
  <c r="P491" i="2"/>
  <c r="T491" i="2" s="1"/>
  <c r="P84" i="2"/>
  <c r="P295" i="2"/>
  <c r="T295" i="2" s="1"/>
  <c r="P23" i="2"/>
  <c r="T23" i="2" s="1"/>
  <c r="P223" i="2"/>
  <c r="P358" i="2"/>
  <c r="P283" i="2"/>
  <c r="T283" i="2" s="1"/>
  <c r="P428" i="2"/>
  <c r="T428" i="2" s="1"/>
  <c r="P274" i="2"/>
  <c r="P37" i="2"/>
  <c r="T37" i="2" s="1"/>
  <c r="P147" i="2"/>
  <c r="P357" i="2"/>
  <c r="T357" i="2" s="1"/>
  <c r="P50" i="2"/>
  <c r="P377" i="2"/>
  <c r="T377" i="2" s="1"/>
  <c r="P389" i="2"/>
  <c r="P162" i="2"/>
  <c r="T162" i="2" s="1"/>
  <c r="P64" i="2"/>
  <c r="T64" i="2" s="1"/>
  <c r="P253" i="2"/>
  <c r="T253" i="2" s="1"/>
  <c r="P366" i="2"/>
  <c r="P167" i="2"/>
  <c r="T167" i="2" s="1"/>
  <c r="P183" i="2"/>
  <c r="P185" i="2"/>
  <c r="P175" i="2"/>
  <c r="P268" i="2"/>
  <c r="T268" i="2" s="1"/>
  <c r="P215" i="2"/>
  <c r="P296" i="2"/>
  <c r="P343" i="2"/>
  <c r="P359" i="2"/>
  <c r="P383" i="2"/>
  <c r="T383" i="2" s="1"/>
  <c r="P498" i="2"/>
  <c r="P398" i="2"/>
  <c r="P87" i="2"/>
  <c r="T87" i="2" s="1"/>
  <c r="P96" i="2"/>
  <c r="T96" i="2" s="1"/>
  <c r="P17" i="2"/>
  <c r="P208" i="2"/>
  <c r="P104" i="2"/>
  <c r="T104" i="2" s="1"/>
  <c r="P209" i="2"/>
  <c r="T209" i="2" s="1"/>
  <c r="P128" i="2"/>
  <c r="P181" i="2"/>
  <c r="P438" i="2"/>
  <c r="T438" i="2" s="1"/>
  <c r="P441" i="2"/>
  <c r="T441" i="2" s="1"/>
  <c r="P380" i="2"/>
  <c r="P404" i="2"/>
  <c r="T404" i="2" s="1"/>
  <c r="P476" i="2"/>
  <c r="P430" i="2"/>
  <c r="P199" i="2"/>
  <c r="P484" i="2"/>
  <c r="T484" i="2" s="1"/>
  <c r="P221" i="2"/>
  <c r="T221" i="2" s="1"/>
  <c r="P412" i="2"/>
  <c r="T412" i="2" s="1"/>
  <c r="P121" i="2"/>
  <c r="T121" i="2" s="1"/>
  <c r="P318" i="2"/>
  <c r="T318" i="2" s="1"/>
  <c r="P347" i="2"/>
  <c r="T347" i="2" s="1"/>
  <c r="P427" i="2"/>
  <c r="T427" i="2" s="1"/>
  <c r="P66" i="2"/>
  <c r="T66" i="2" s="1"/>
  <c r="P75" i="2"/>
  <c r="T75" i="2" s="1"/>
  <c r="P256" i="2"/>
  <c r="T256" i="2" s="1"/>
  <c r="P363" i="2"/>
  <c r="T363" i="2" s="1"/>
  <c r="P41" i="2"/>
  <c r="T41" i="2" s="1"/>
  <c r="P446" i="2"/>
  <c r="T446" i="2" s="1"/>
  <c r="P503" i="2"/>
  <c r="T503" i="2" s="1"/>
  <c r="P483" i="2"/>
  <c r="T483" i="2" s="1"/>
  <c r="P443" i="2"/>
  <c r="T443" i="2" s="1"/>
  <c r="S492" i="2"/>
  <c r="P85" i="2"/>
  <c r="T85" i="2" s="1"/>
  <c r="P316" i="2"/>
  <c r="T316" i="2" s="1"/>
  <c r="P445" i="2"/>
  <c r="T445" i="2" s="1"/>
  <c r="P224" i="2"/>
  <c r="T224" i="2" s="1"/>
  <c r="P297" i="2"/>
  <c r="T297" i="2" s="1"/>
  <c r="P139" i="2"/>
  <c r="T139" i="2" s="1"/>
  <c r="P341" i="2"/>
  <c r="T341" i="2" s="1"/>
  <c r="P248" i="2"/>
  <c r="T248" i="2" s="1"/>
  <c r="P259" i="2"/>
  <c r="T259" i="2" s="1"/>
  <c r="P277" i="2"/>
  <c r="T277" i="2" s="1"/>
  <c r="P38" i="2"/>
  <c r="T38" i="2" s="1"/>
  <c r="P150" i="2"/>
  <c r="T150" i="2" s="1"/>
  <c r="P90" i="2"/>
  <c r="T90" i="2" s="1"/>
  <c r="P238" i="2"/>
  <c r="T238" i="2" s="1"/>
  <c r="P469" i="2"/>
  <c r="T469" i="2" s="1"/>
  <c r="P378" i="2"/>
  <c r="T378" i="2" s="1"/>
  <c r="P392" i="2"/>
  <c r="T392" i="2" s="1"/>
  <c r="P30" i="2"/>
  <c r="T30" i="2" s="1"/>
  <c r="P486" i="2"/>
  <c r="T486" i="2" s="1"/>
  <c r="P65" i="2"/>
  <c r="T65" i="2" s="1"/>
  <c r="P355" i="2"/>
  <c r="T355" i="2" s="1"/>
  <c r="P8" i="2"/>
  <c r="P60" i="2"/>
  <c r="T60" i="2" s="1"/>
  <c r="P27" i="2"/>
  <c r="P105" i="2"/>
  <c r="P117" i="2"/>
  <c r="P272" i="2"/>
  <c r="P385" i="2"/>
  <c r="T385" i="2" s="1"/>
  <c r="P416" i="2"/>
  <c r="P488" i="2"/>
  <c r="P95" i="2"/>
  <c r="T95" i="2" s="1"/>
  <c r="P28" i="2"/>
  <c r="T28" i="2" s="1"/>
  <c r="P127" i="2"/>
  <c r="P188" i="2"/>
  <c r="T188" i="2" s="1"/>
  <c r="P115" i="2"/>
  <c r="T115" i="2" s="1"/>
  <c r="P270" i="2"/>
  <c r="T270" i="2" s="1"/>
  <c r="P135" i="2"/>
  <c r="T135" i="2" s="1"/>
  <c r="P219" i="2"/>
  <c r="P261" i="2"/>
  <c r="T261" i="2" s="1"/>
  <c r="P453" i="2"/>
  <c r="T453" i="2" s="1"/>
  <c r="P312" i="2"/>
  <c r="P442" i="2"/>
  <c r="T442" i="2" s="1"/>
  <c r="P490" i="2"/>
  <c r="T490" i="2" s="1"/>
  <c r="P222" i="2"/>
  <c r="T222" i="2" s="1"/>
  <c r="P435" i="2"/>
  <c r="T435" i="2" s="1"/>
  <c r="P140" i="2"/>
  <c r="T140" i="2" s="1"/>
  <c r="P206" i="2"/>
  <c r="P254" i="2"/>
  <c r="T254" i="2" s="1"/>
  <c r="P24" i="2"/>
  <c r="T24" i="2" s="1"/>
  <c r="P122" i="2"/>
  <c r="T122" i="2" s="1"/>
  <c r="P275" i="2"/>
  <c r="T275" i="2" s="1"/>
  <c r="P374" i="2"/>
  <c r="P466" i="2"/>
  <c r="T466" i="2" s="1"/>
  <c r="P451" i="2"/>
  <c r="P452" i="2"/>
  <c r="T452" i="2" s="1"/>
  <c r="P459" i="2"/>
  <c r="P485" i="2"/>
  <c r="P477" i="2"/>
  <c r="T477" i="2" s="1"/>
  <c r="P18" i="2"/>
  <c r="P86" i="2"/>
  <c r="P317" i="2"/>
  <c r="T317" i="2" s="1"/>
  <c r="P168" i="2"/>
  <c r="T168" i="2" s="1"/>
  <c r="P352" i="2"/>
  <c r="T352" i="2" s="1"/>
  <c r="P333" i="2"/>
  <c r="T333" i="2" s="1"/>
  <c r="P260" i="2"/>
  <c r="T260" i="2" s="1"/>
  <c r="P315" i="2"/>
  <c r="T315" i="2" s="1"/>
  <c r="P91" i="2"/>
  <c r="T91" i="2" s="1"/>
  <c r="P393" i="2"/>
  <c r="T393" i="2" s="1"/>
  <c r="P118" i="2"/>
  <c r="T118" i="2" s="1"/>
  <c r="P70" i="2"/>
  <c r="P287" i="2"/>
  <c r="T287" i="2" s="1"/>
  <c r="P13" i="2"/>
  <c r="T13" i="2" s="1"/>
  <c r="P19" i="2"/>
  <c r="P100" i="2"/>
  <c r="T100" i="2" s="1"/>
  <c r="P152" i="2"/>
  <c r="P125" i="2"/>
  <c r="P231" i="2"/>
  <c r="P257" i="2"/>
  <c r="P262" i="2"/>
  <c r="P298" i="2"/>
  <c r="P314" i="2"/>
  <c r="P381" i="2"/>
  <c r="T381" i="2" s="1"/>
  <c r="P397" i="2"/>
  <c r="T397" i="2" s="1"/>
  <c r="P313" i="2"/>
  <c r="P448" i="2"/>
  <c r="P304" i="2"/>
  <c r="P61" i="2"/>
  <c r="T61" i="2" s="1"/>
  <c r="P29" i="2"/>
  <c r="T29" i="2" s="1"/>
  <c r="P55" i="2"/>
  <c r="T55" i="2" s="1"/>
  <c r="P170" i="2"/>
  <c r="T170" i="2" s="1"/>
  <c r="P247" i="2"/>
  <c r="T247" i="2" s="1"/>
  <c r="P165" i="2"/>
  <c r="T165" i="2" s="1"/>
  <c r="P116" i="2"/>
  <c r="T116" i="2" s="1"/>
  <c r="P132" i="2"/>
  <c r="P39" i="2"/>
  <c r="T39" i="2" s="1"/>
  <c r="P146" i="2"/>
  <c r="T146" i="2" s="1"/>
  <c r="P278" i="2"/>
  <c r="T278" i="2" s="1"/>
  <c r="P194" i="2"/>
  <c r="P300" i="2"/>
  <c r="P444" i="2"/>
  <c r="T444" i="2" s="1"/>
  <c r="P417" i="2"/>
  <c r="T417" i="2" s="1"/>
  <c r="P494" i="2"/>
  <c r="T494" i="2" s="1"/>
  <c r="P236" i="2"/>
  <c r="T236" i="2" s="1"/>
  <c r="P189" i="2"/>
  <c r="T189" i="2" s="1"/>
  <c r="P342" i="2"/>
  <c r="P436" i="2"/>
  <c r="T436" i="2" s="1"/>
  <c r="P73" i="2"/>
  <c r="T73" i="2" s="1"/>
  <c r="P25" i="2"/>
  <c r="T25" i="2" s="1"/>
  <c r="P113" i="2"/>
  <c r="T113" i="2" s="1"/>
  <c r="P137" i="2"/>
  <c r="T137" i="2" s="1"/>
  <c r="P293" i="2"/>
  <c r="T293" i="2" s="1"/>
  <c r="P384" i="2"/>
  <c r="T384" i="2" s="1"/>
  <c r="P471" i="2"/>
  <c r="T471" i="2" s="1"/>
  <c r="P311" i="2"/>
  <c r="P501" i="2"/>
  <c r="T501" i="2" s="1"/>
  <c r="P178" i="2"/>
  <c r="T178" i="2" s="1"/>
  <c r="P462" i="2"/>
  <c r="T462" i="2" s="1"/>
  <c r="P264" i="2"/>
  <c r="T264" i="2" s="1"/>
  <c r="P460" i="2"/>
  <c r="T460" i="2" s="1"/>
  <c r="P495" i="2"/>
  <c r="T495" i="2" s="1"/>
  <c r="P479" i="2"/>
  <c r="T479" i="2" s="1"/>
  <c r="P20" i="2"/>
  <c r="T20" i="2" s="1"/>
  <c r="P326" i="2"/>
  <c r="T326" i="2" s="1"/>
  <c r="P458" i="2"/>
  <c r="T458" i="2" s="1"/>
  <c r="P190" i="2"/>
  <c r="T190" i="2" s="1"/>
  <c r="P174" i="2"/>
  <c r="T174" i="2" s="1"/>
  <c r="P240" i="2"/>
  <c r="T240" i="2" s="1"/>
  <c r="P322" i="2"/>
  <c r="T322" i="2" s="1"/>
  <c r="P334" i="2"/>
  <c r="P173" i="2"/>
  <c r="P267" i="2"/>
  <c r="T267" i="2" s="1"/>
  <c r="P77" i="2"/>
  <c r="T77" i="2" s="1"/>
  <c r="P93" i="2"/>
  <c r="T93" i="2" s="1"/>
  <c r="P289" i="2"/>
  <c r="T289" i="2" s="1"/>
  <c r="P34" i="2"/>
  <c r="P400" i="2"/>
  <c r="T400" i="2" s="1"/>
  <c r="P119" i="2"/>
  <c r="P83" i="2"/>
  <c r="P303" i="2"/>
  <c r="T303" i="2" s="1"/>
  <c r="P48" i="2"/>
  <c r="T48" i="2" s="1"/>
  <c r="P106" i="2"/>
  <c r="P320" i="2"/>
  <c r="P472" i="2"/>
  <c r="P465" i="2"/>
  <c r="T465" i="2" s="1"/>
  <c r="P408" i="2"/>
  <c r="P474" i="2"/>
  <c r="T474" i="2" s="1"/>
  <c r="P403" i="2"/>
  <c r="P129" i="2"/>
  <c r="T129" i="2" s="1"/>
  <c r="P44" i="2"/>
  <c r="T44" i="2" s="1"/>
  <c r="P144" i="2"/>
  <c r="T144" i="2" s="1"/>
  <c r="P210" i="2"/>
  <c r="T210" i="2" s="1"/>
  <c r="P220" i="2"/>
  <c r="T220" i="2" s="1"/>
  <c r="P282" i="2"/>
  <c r="P149" i="2"/>
  <c r="T149" i="2" s="1"/>
  <c r="P184" i="2"/>
  <c r="T184" i="2" s="1"/>
  <c r="P218" i="2"/>
  <c r="T218" i="2" s="1"/>
  <c r="P98" i="2"/>
  <c r="P228" i="2"/>
  <c r="T228" i="2" s="1"/>
  <c r="P340" i="2"/>
  <c r="T340" i="2" s="1"/>
  <c r="P467" i="2"/>
  <c r="T467" i="2" s="1"/>
  <c r="P321" i="2"/>
  <c r="T321" i="2" s="1"/>
  <c r="P413" i="2"/>
  <c r="T413" i="2" s="1"/>
  <c r="P46" i="2"/>
  <c r="T46" i="2" s="1"/>
  <c r="P439" i="2"/>
  <c r="T439" i="2" s="1"/>
  <c r="P138" i="2"/>
  <c r="T138" i="2" s="1"/>
  <c r="P252" i="2"/>
  <c r="T252" i="2" s="1"/>
  <c r="P54" i="2"/>
  <c r="P276" i="2"/>
  <c r="T276" i="2" s="1"/>
  <c r="P192" i="2"/>
  <c r="P89" i="2"/>
  <c r="T89" i="2" s="1"/>
  <c r="P372" i="2"/>
  <c r="T372" i="2" s="1"/>
  <c r="P114" i="2"/>
  <c r="T114" i="2" s="1"/>
  <c r="P169" i="2"/>
  <c r="P301" i="2"/>
  <c r="T301" i="2" s="1"/>
  <c r="P415" i="2"/>
  <c r="P457" i="2"/>
  <c r="T457" i="2" s="1"/>
  <c r="P499" i="2"/>
  <c r="T499" i="2" s="1"/>
  <c r="P447" i="2"/>
  <c r="T447" i="2" s="1"/>
  <c r="P68" i="2"/>
  <c r="T68" i="2" s="1"/>
  <c r="P353" i="2"/>
  <c r="T353" i="2" s="1"/>
  <c r="P327" i="2"/>
  <c r="T327" i="2" s="1"/>
  <c r="P207" i="2"/>
  <c r="T207" i="2" s="1"/>
  <c r="P249" i="2"/>
  <c r="P56" i="2"/>
  <c r="T56" i="2" s="1"/>
  <c r="P186" i="2"/>
  <c r="T186" i="2" s="1"/>
  <c r="P323" i="2"/>
  <c r="T323" i="2" s="1"/>
  <c r="P369" i="2"/>
  <c r="T369" i="2" s="1"/>
  <c r="P336" i="2"/>
  <c r="T336" i="2" s="1"/>
  <c r="P269" i="2"/>
  <c r="T269" i="2" s="1"/>
  <c r="P78" i="2"/>
  <c r="P431" i="2"/>
  <c r="P107" i="2"/>
  <c r="T107" i="2" s="1"/>
  <c r="P14" i="2"/>
  <c r="T14" i="2" s="1"/>
  <c r="P290" i="2"/>
  <c r="P197" i="2"/>
  <c r="T197" i="2" s="1"/>
  <c r="P97" i="2"/>
  <c r="T97" i="2" s="1"/>
  <c r="P99" i="2"/>
  <c r="T99" i="2" s="1"/>
  <c r="P382" i="2"/>
  <c r="T382" i="2" s="1"/>
  <c r="P360" i="2"/>
  <c r="T360" i="2" s="1"/>
  <c r="P7" i="2"/>
  <c r="T7" i="2" s="1"/>
  <c r="S269" i="2"/>
  <c r="BO7" i="2"/>
  <c r="BP7" i="2"/>
  <c r="BM7" i="2"/>
  <c r="BN7" i="2"/>
  <c r="BK7" i="2"/>
  <c r="BL7" i="2"/>
  <c r="BI7" i="2"/>
  <c r="BJ7" i="2"/>
  <c r="BG7" i="2"/>
  <c r="BH7" i="2"/>
  <c r="S15" i="2"/>
  <c r="S292" i="2"/>
  <c r="S97" i="2"/>
  <c r="S186" i="2"/>
  <c r="S89" i="2"/>
  <c r="P492" i="2"/>
  <c r="T492" i="2" s="1"/>
  <c r="S75" i="2"/>
  <c r="S109" i="2"/>
  <c r="S252" i="2"/>
  <c r="S276" i="2"/>
  <c r="S197" i="2"/>
  <c r="AU7" i="2"/>
  <c r="O10" i="3" s="1"/>
  <c r="AV7" i="2"/>
  <c r="U10" i="3" s="1"/>
  <c r="AR7" i="2"/>
  <c r="Q10" i="3" s="1"/>
  <c r="AS7" i="2"/>
  <c r="R10" i="3" s="1"/>
  <c r="AT7" i="2"/>
  <c r="S10" i="3" s="1"/>
  <c r="AQ7" i="2"/>
  <c r="M10" i="3" s="1"/>
  <c r="S138" i="2"/>
  <c r="S99" i="2"/>
  <c r="T493" i="2"/>
  <c r="S493" i="2"/>
  <c r="S500" i="2"/>
  <c r="S388" i="2"/>
  <c r="S414" i="2"/>
  <c r="S455" i="2"/>
  <c r="S116" i="2"/>
  <c r="S74" i="2"/>
  <c r="S44" i="2"/>
  <c r="S352" i="2"/>
  <c r="S24" i="2"/>
  <c r="S501" i="2"/>
  <c r="S260" i="2"/>
  <c r="S287" i="2"/>
  <c r="S140" i="2"/>
  <c r="S315" i="2"/>
  <c r="S91" i="2"/>
  <c r="S101" i="2"/>
  <c r="S324" i="2"/>
  <c r="S363" i="2"/>
  <c r="S469" i="2"/>
  <c r="S210" i="2"/>
  <c r="S143" i="2"/>
  <c r="T151" i="2"/>
  <c r="S188" i="2"/>
  <c r="S73" i="2"/>
  <c r="S425" i="2"/>
  <c r="P324" i="2"/>
  <c r="T324" i="2" s="1"/>
  <c r="S114" i="2"/>
  <c r="S427" i="2"/>
  <c r="S490" i="2"/>
  <c r="S146" i="2"/>
  <c r="S207" i="2"/>
  <c r="S361" i="2"/>
  <c r="S340" i="2"/>
  <c r="S386" i="2"/>
  <c r="S12" i="2"/>
  <c r="S347" i="2"/>
  <c r="S30" i="2"/>
  <c r="T120" i="2"/>
  <c r="AI7" i="2"/>
  <c r="H10" i="3" s="1"/>
  <c r="S436" i="2"/>
  <c r="S471" i="2"/>
  <c r="S446" i="2"/>
  <c r="S318" i="2"/>
  <c r="S65" i="2"/>
  <c r="AH7" i="2"/>
  <c r="F10" i="3" s="1"/>
  <c r="S155" i="2"/>
  <c r="S435" i="2"/>
  <c r="S192" i="2"/>
  <c r="S477" i="2"/>
  <c r="S412" i="2"/>
  <c r="S273" i="2"/>
  <c r="S121" i="2"/>
  <c r="S279" i="2"/>
  <c r="S52" i="2"/>
  <c r="S41" i="2"/>
  <c r="S402" i="2"/>
  <c r="S337" i="2"/>
  <c r="S112" i="2"/>
  <c r="S443" i="2"/>
  <c r="S168" i="2"/>
  <c r="T376" i="2"/>
  <c r="S321" i="2"/>
  <c r="S376" i="2"/>
  <c r="S463" i="2"/>
  <c r="S413" i="2"/>
  <c r="S332" i="2"/>
  <c r="S339" i="2"/>
  <c r="S473" i="2"/>
  <c r="S13" i="2"/>
  <c r="S17" i="2"/>
  <c r="S49" i="2"/>
  <c r="S475" i="2"/>
  <c r="S55" i="2"/>
  <c r="S323" i="2"/>
  <c r="S162" i="2"/>
  <c r="S37" i="2"/>
  <c r="S349" i="2"/>
  <c r="S406" i="2"/>
  <c r="S428" i="2"/>
  <c r="S295" i="2"/>
  <c r="S346" i="2"/>
  <c r="S221" i="2"/>
  <c r="S64" i="2"/>
  <c r="S311" i="2"/>
  <c r="S338" i="2"/>
  <c r="S235" i="2"/>
  <c r="S405" i="2"/>
  <c r="S357" i="2"/>
  <c r="S461" i="2"/>
  <c r="S254" i="2"/>
  <c r="S122" i="2"/>
  <c r="S419" i="2"/>
  <c r="S317" i="2"/>
  <c r="S271" i="2"/>
  <c r="T387" i="2"/>
  <c r="S429" i="2"/>
  <c r="S189" i="2"/>
  <c r="S438" i="2"/>
  <c r="S372" i="2"/>
  <c r="S23" i="2"/>
  <c r="S236" i="2"/>
  <c r="S214" i="2"/>
  <c r="S356" i="2"/>
  <c r="S453" i="2"/>
  <c r="S154" i="2"/>
  <c r="S166" i="2"/>
  <c r="S327" i="2"/>
  <c r="S360" i="2"/>
  <c r="S494" i="2"/>
  <c r="S172" i="2"/>
  <c r="S107" i="2"/>
  <c r="S261" i="2"/>
  <c r="S353" i="2"/>
  <c r="S462" i="2"/>
  <c r="S382" i="2"/>
  <c r="S21" i="2"/>
  <c r="S56" i="2"/>
  <c r="S72" i="2"/>
  <c r="S187" i="2"/>
  <c r="S180" i="2"/>
  <c r="S212" i="2"/>
  <c r="S256" i="2"/>
  <c r="S365" i="2"/>
  <c r="N332" i="2"/>
  <c r="S336" i="2"/>
  <c r="S434" i="2"/>
  <c r="S394" i="2"/>
  <c r="S411" i="2"/>
  <c r="S470" i="2"/>
  <c r="S331" i="2"/>
  <c r="S393" i="2"/>
  <c r="S193" i="2"/>
  <c r="S16" i="2"/>
  <c r="S141" i="2"/>
  <c r="S126" i="2"/>
  <c r="S120" i="2"/>
  <c r="S373" i="2"/>
  <c r="S377" i="2"/>
  <c r="S369" i="2"/>
  <c r="S503" i="2"/>
  <c r="S14" i="2"/>
  <c r="S384" i="2"/>
  <c r="P21" i="2"/>
  <c r="T21" i="2" s="1"/>
  <c r="S130" i="2"/>
  <c r="S158" i="2"/>
  <c r="S240" i="2"/>
  <c r="S278" i="2"/>
  <c r="S344" i="2"/>
  <c r="S420" i="2"/>
  <c r="S191" i="2"/>
  <c r="S104" i="2"/>
  <c r="S284" i="2"/>
  <c r="S182" i="2"/>
  <c r="S25" i="2"/>
  <c r="S379" i="2"/>
  <c r="S450" i="2"/>
  <c r="S449" i="2"/>
  <c r="S205" i="2"/>
  <c r="S211" i="2"/>
  <c r="S329" i="2"/>
  <c r="S153" i="2"/>
  <c r="S77" i="2"/>
  <c r="S68" i="2"/>
  <c r="S264" i="2"/>
  <c r="N311" i="2"/>
  <c r="S479" i="2"/>
  <c r="S457" i="2"/>
  <c r="S267" i="2"/>
  <c r="S95" i="2"/>
  <c r="S151" i="2"/>
  <c r="S149" i="2"/>
  <c r="S176" i="2"/>
  <c r="S362" i="2"/>
  <c r="S404" i="2"/>
  <c r="S322" i="2"/>
  <c r="S45" i="2"/>
  <c r="N192" i="2"/>
  <c r="BX192" i="2" s="1"/>
  <c r="BY192" i="2" s="1"/>
  <c r="S270" i="2"/>
  <c r="T388" i="2"/>
  <c r="S458" i="2"/>
  <c r="S460" i="2"/>
  <c r="S93" i="2"/>
  <c r="S174" i="2"/>
  <c r="S190" i="2"/>
  <c r="S237" i="2"/>
  <c r="S303" i="2"/>
  <c r="S447" i="2"/>
  <c r="S499" i="2"/>
  <c r="S305" i="2"/>
  <c r="S326" i="2"/>
  <c r="S299" i="2"/>
  <c r="S333" i="2"/>
  <c r="S400" i="2"/>
  <c r="S293" i="2"/>
  <c r="S228" i="2"/>
  <c r="S409" i="2"/>
  <c r="S40" i="2"/>
  <c r="S364" i="2"/>
  <c r="S247" i="2"/>
  <c r="S370" i="2"/>
  <c r="S196" i="2"/>
  <c r="S495" i="2"/>
  <c r="S230" i="2"/>
  <c r="S220" i="2"/>
  <c r="S184" i="2"/>
  <c r="T157" i="2"/>
  <c r="S198" i="2"/>
  <c r="S148" i="2"/>
  <c r="S131" i="2"/>
  <c r="S368" i="2"/>
  <c r="S165" i="2"/>
  <c r="S222" i="2"/>
  <c r="S20" i="2"/>
  <c r="S63" i="2"/>
  <c r="S297" i="2"/>
  <c r="S259" i="2"/>
  <c r="S341" i="2"/>
  <c r="S445" i="2"/>
  <c r="S36" i="2"/>
  <c r="S46" i="2"/>
  <c r="S85" i="2"/>
  <c r="S170" i="2"/>
  <c r="S277" i="2"/>
  <c r="S136" i="2"/>
  <c r="S38" i="2"/>
  <c r="S224" i="2"/>
  <c r="S289" i="2"/>
  <c r="S80" i="2"/>
  <c r="N40" i="2"/>
  <c r="BX40" i="2" s="1"/>
  <c r="BY40" i="2" s="1"/>
  <c r="S90" i="2"/>
  <c r="S96" i="2"/>
  <c r="S452" i="2"/>
  <c r="S392" i="2"/>
  <c r="S82" i="2"/>
  <c r="S178" i="2"/>
  <c r="S137" i="2"/>
  <c r="N230" i="2"/>
  <c r="BX230" i="2" s="1"/>
  <c r="BY230" i="2" s="1"/>
  <c r="S275" i="2"/>
  <c r="S301" i="2"/>
  <c r="S454" i="2"/>
  <c r="S466" i="2"/>
  <c r="S387" i="2"/>
  <c r="S139" i="2"/>
  <c r="S227" i="2"/>
  <c r="S316" i="2"/>
  <c r="S355" i="2"/>
  <c r="S378" i="2"/>
  <c r="S33" i="2"/>
  <c r="S113" i="2"/>
  <c r="S150" i="2"/>
  <c r="S157" i="2"/>
  <c r="S216" i="2"/>
  <c r="S248" i="2"/>
  <c r="S238" i="2"/>
  <c r="S354" i="2"/>
  <c r="S478" i="2"/>
  <c r="S81" i="2"/>
  <c r="S88" i="2"/>
  <c r="S484" i="2"/>
  <c r="S202" i="2"/>
  <c r="S213" i="2"/>
  <c r="N81" i="2"/>
  <c r="S441" i="2"/>
  <c r="S244" i="2"/>
  <c r="S145" i="2"/>
  <c r="P136" i="2"/>
  <c r="T136" i="2" s="1"/>
  <c r="S371" i="2"/>
  <c r="S229" i="2"/>
  <c r="T380" i="2"/>
  <c r="S418" i="2"/>
  <c r="T308" i="2"/>
  <c r="S29" i="2"/>
  <c r="S218" i="2"/>
  <c r="S111" i="2"/>
  <c r="S283" i="2"/>
  <c r="S103" i="2"/>
  <c r="S57" i="2"/>
  <c r="S160" i="2"/>
  <c r="S468" i="2"/>
  <c r="S47" i="2"/>
  <c r="S232" i="2"/>
  <c r="S380" i="2"/>
  <c r="S502" i="2"/>
  <c r="S253" i="2"/>
  <c r="S345" i="2"/>
  <c r="S491" i="2"/>
  <c r="S242" i="2"/>
  <c r="S348" i="2"/>
  <c r="S437" i="2"/>
  <c r="S410" i="2"/>
  <c r="N53" i="2"/>
  <c r="S53" i="2"/>
  <c r="S62" i="2"/>
  <c r="N62" i="2"/>
  <c r="BX62" i="2" s="1"/>
  <c r="BY62" i="2" s="1"/>
  <c r="S147" i="2"/>
  <c r="N147" i="2"/>
  <c r="S28" i="2"/>
  <c r="S92" i="2"/>
  <c r="S32" i="2"/>
  <c r="S100" i="2"/>
  <c r="S281" i="2"/>
  <c r="S310" i="2"/>
  <c r="S308" i="2"/>
  <c r="S486" i="2"/>
  <c r="S421" i="2"/>
  <c r="T487" i="2"/>
  <c r="N502" i="2"/>
  <c r="S219" i="2"/>
  <c r="N219" i="2"/>
  <c r="BX219" i="2" s="1"/>
  <c r="BY219" i="2" s="1"/>
  <c r="S246" i="2"/>
  <c r="T409" i="2"/>
  <c r="S487" i="2"/>
  <c r="N475" i="2"/>
  <c r="BX475" i="2" s="1"/>
  <c r="BY475" i="2" s="1"/>
  <c r="S181" i="2"/>
  <c r="N181" i="2"/>
  <c r="BX181" i="2" s="1"/>
  <c r="BY181" i="2" s="1"/>
  <c r="S87" i="2"/>
  <c r="S115" i="2"/>
  <c r="S243" i="2"/>
  <c r="N451" i="2"/>
  <c r="BX451" i="2" s="1"/>
  <c r="BY451" i="2" s="1"/>
  <c r="S451" i="2"/>
  <c r="S209" i="2"/>
  <c r="S199" i="2"/>
  <c r="N199" i="2"/>
  <c r="BX199" i="2" s="1"/>
  <c r="BY199" i="2" s="1"/>
  <c r="S307" i="2"/>
  <c r="S309" i="2"/>
  <c r="S61" i="2"/>
  <c r="S156" i="2"/>
  <c r="P437" i="2"/>
  <c r="T437" i="2" s="1"/>
  <c r="S439" i="2"/>
  <c r="T17" i="2"/>
  <c r="S226" i="2"/>
  <c r="S123" i="2"/>
  <c r="N123" i="2"/>
  <c r="N285" i="2"/>
  <c r="BX285" i="2" s="1"/>
  <c r="BY285" i="2" s="1"/>
  <c r="S285" i="2"/>
  <c r="N476" i="2"/>
  <c r="S476" i="2"/>
  <c r="S291" i="2"/>
  <c r="S134" i="2"/>
  <c r="S142" i="2"/>
  <c r="S129" i="2"/>
  <c r="N160" i="2"/>
  <c r="S54" i="2"/>
  <c r="N54" i="2"/>
  <c r="BX54" i="2" s="1"/>
  <c r="BY54" i="2" s="1"/>
  <c r="S144" i="2"/>
  <c r="S286" i="2"/>
  <c r="S401" i="2"/>
  <c r="N459" i="2"/>
  <c r="BX459" i="2" s="1"/>
  <c r="BY459" i="2" s="1"/>
  <c r="S459" i="2"/>
  <c r="S444" i="2"/>
  <c r="S430" i="2"/>
  <c r="N430" i="2"/>
  <c r="BX430" i="2" s="1"/>
  <c r="BY430" i="2" s="1"/>
  <c r="S173" i="2"/>
  <c r="N173" i="2"/>
  <c r="S300" i="2"/>
  <c r="N300" i="2"/>
  <c r="S79" i="2"/>
  <c r="S118" i="2"/>
  <c r="S325" i="2"/>
  <c r="S433" i="2"/>
  <c r="S417" i="2"/>
  <c r="S483" i="2"/>
  <c r="S251" i="2"/>
  <c r="N128" i="2"/>
  <c r="BX128" i="2" s="1"/>
  <c r="BY128" i="2" s="1"/>
  <c r="S128" i="2"/>
  <c r="N245" i="2"/>
  <c r="BX245" i="2" s="1"/>
  <c r="BY245" i="2" s="1"/>
  <c r="S245" i="2"/>
  <c r="S422" i="2"/>
  <c r="S467" i="2"/>
  <c r="S426" i="2"/>
  <c r="S39" i="2"/>
  <c r="S135" i="2"/>
  <c r="S159" i="2"/>
  <c r="S396" i="2"/>
  <c r="S442" i="2"/>
  <c r="S489" i="2"/>
  <c r="S497" i="2"/>
  <c r="S31" i="2"/>
  <c r="N22" i="2"/>
  <c r="BX22" i="2" s="1"/>
  <c r="BY22" i="2" s="1"/>
  <c r="S22" i="2"/>
  <c r="P234" i="2"/>
  <c r="T234" i="2" s="1"/>
  <c r="S234" i="2"/>
  <c r="N194" i="2"/>
  <c r="S194" i="2"/>
  <c r="N164" i="2"/>
  <c r="BX164" i="2" s="1"/>
  <c r="BY164" i="2" s="1"/>
  <c r="S164" i="2"/>
  <c r="N485" i="2"/>
  <c r="BX485" i="2" s="1"/>
  <c r="BY485" i="2" s="1"/>
  <c r="S485" i="2"/>
  <c r="S26" i="2"/>
  <c r="N26" i="2"/>
  <c r="N70" i="2"/>
  <c r="S70" i="2"/>
  <c r="S42" i="2"/>
  <c r="N42" i="2"/>
  <c r="BX42" i="2" s="1"/>
  <c r="BY42" i="2" s="1"/>
  <c r="S71" i="2"/>
  <c r="N71" i="2"/>
  <c r="BX71" i="2" s="1"/>
  <c r="BY71" i="2" s="1"/>
  <c r="S27" i="2"/>
  <c r="N27" i="2"/>
  <c r="BX27" i="2" s="1"/>
  <c r="BY27" i="2" s="1"/>
  <c r="S76" i="2"/>
  <c r="N76" i="2"/>
  <c r="N94" i="2"/>
  <c r="S94" i="2"/>
  <c r="S132" i="2"/>
  <c r="N132" i="2"/>
  <c r="BX132" i="2" s="1"/>
  <c r="BY132" i="2" s="1"/>
  <c r="S98" i="2"/>
  <c r="N98" i="2"/>
  <c r="S179" i="2"/>
  <c r="N179" i="2"/>
  <c r="S117" i="2"/>
  <c r="N117" i="2"/>
  <c r="S282" i="2"/>
  <c r="N282" i="2"/>
  <c r="BX282" i="2" s="1"/>
  <c r="BY282" i="2" s="1"/>
  <c r="S296" i="2"/>
  <c r="N296" i="2"/>
  <c r="S298" i="2"/>
  <c r="N298" i="2"/>
  <c r="BX298" i="2" s="1"/>
  <c r="BY298" i="2" s="1"/>
  <c r="S366" i="2"/>
  <c r="N366" i="2"/>
  <c r="S423" i="2"/>
  <c r="N423" i="2"/>
  <c r="T425" i="2"/>
  <c r="S440" i="2"/>
  <c r="N440" i="2"/>
  <c r="BX440" i="2" s="1"/>
  <c r="BY440" i="2" s="1"/>
  <c r="N390" i="2"/>
  <c r="S390" i="2"/>
  <c r="N398" i="2"/>
  <c r="BX398" i="2" s="1"/>
  <c r="BY398" i="2" s="1"/>
  <c r="S398" i="2"/>
  <c r="S19" i="2"/>
  <c r="N19" i="2"/>
  <c r="BX19" i="2" s="1"/>
  <c r="BY19" i="2" s="1"/>
  <c r="S48" i="2"/>
  <c r="S84" i="2"/>
  <c r="N84" i="2"/>
  <c r="N110" i="2"/>
  <c r="S110" i="2"/>
  <c r="P203" i="2"/>
  <c r="T203" i="2" s="1"/>
  <c r="S203" i="2"/>
  <c r="S208" i="2"/>
  <c r="N208" i="2"/>
  <c r="N195" i="2"/>
  <c r="BX195" i="2" s="1"/>
  <c r="BY195" i="2" s="1"/>
  <c r="S195" i="2"/>
  <c r="N250" i="2"/>
  <c r="BX250" i="2" s="1"/>
  <c r="BY250" i="2" s="1"/>
  <c r="S250" i="2"/>
  <c r="S215" i="2"/>
  <c r="N215" i="2"/>
  <c r="S288" i="2"/>
  <c r="N288" i="2"/>
  <c r="S294" i="2"/>
  <c r="N294" i="2"/>
  <c r="BX294" i="2" s="1"/>
  <c r="BY294" i="2" s="1"/>
  <c r="S290" i="2"/>
  <c r="N290" i="2"/>
  <c r="N312" i="2"/>
  <c r="BX312" i="2" s="1"/>
  <c r="BY312" i="2" s="1"/>
  <c r="S312" i="2"/>
  <c r="S389" i="2"/>
  <c r="N389" i="2"/>
  <c r="BX389" i="2" s="1"/>
  <c r="BY389" i="2" s="1"/>
  <c r="S335" i="2"/>
  <c r="N335" i="2"/>
  <c r="BX335" i="2" s="1"/>
  <c r="BY335" i="2" s="1"/>
  <c r="S367" i="2"/>
  <c r="N367" i="2"/>
  <c r="S474" i="2"/>
  <c r="S424" i="2"/>
  <c r="N424" i="2"/>
  <c r="S464" i="2"/>
  <c r="N464" i="2"/>
  <c r="S465" i="2"/>
  <c r="S498" i="2"/>
  <c r="N498" i="2"/>
  <c r="BX498" i="2" s="1"/>
  <c r="BY498" i="2" s="1"/>
  <c r="S432" i="2"/>
  <c r="N432" i="2"/>
  <c r="S78" i="2"/>
  <c r="N78" i="2"/>
  <c r="BX78" i="2" s="1"/>
  <c r="BY78" i="2" s="1"/>
  <c r="S51" i="2"/>
  <c r="N43" i="2"/>
  <c r="S43" i="2"/>
  <c r="S177" i="2"/>
  <c r="N177" i="2"/>
  <c r="BX177" i="2" s="1"/>
  <c r="BY177" i="2" s="1"/>
  <c r="S125" i="2"/>
  <c r="N125" i="2"/>
  <c r="S204" i="2"/>
  <c r="N204" i="2"/>
  <c r="N175" i="2"/>
  <c r="BX175" i="2" s="1"/>
  <c r="BY175" i="2" s="1"/>
  <c r="S175" i="2"/>
  <c r="S249" i="2"/>
  <c r="N249" i="2"/>
  <c r="BX249" i="2" s="1"/>
  <c r="BY249" i="2" s="1"/>
  <c r="S262" i="2"/>
  <c r="N262" i="2"/>
  <c r="BX262" i="2" s="1"/>
  <c r="BY262" i="2" s="1"/>
  <c r="N330" i="2"/>
  <c r="S330" i="2"/>
  <c r="S431" i="2"/>
  <c r="N431" i="2"/>
  <c r="BX431" i="2" s="1"/>
  <c r="BY431" i="2" s="1"/>
  <c r="N488" i="2"/>
  <c r="S488" i="2"/>
  <c r="S456" i="2"/>
  <c r="N456" i="2"/>
  <c r="S395" i="2"/>
  <c r="N395" i="2"/>
  <c r="N59" i="2"/>
  <c r="S59" i="2"/>
  <c r="N152" i="2"/>
  <c r="S152" i="2"/>
  <c r="N206" i="2"/>
  <c r="BX206" i="2" s="1"/>
  <c r="BY206" i="2" s="1"/>
  <c r="S206" i="2"/>
  <c r="N201" i="2"/>
  <c r="BX201" i="2" s="1"/>
  <c r="BY201" i="2" s="1"/>
  <c r="S201" i="2"/>
  <c r="S255" i="2"/>
  <c r="N320" i="2"/>
  <c r="BX320" i="2" s="1"/>
  <c r="BY320" i="2" s="1"/>
  <c r="S320" i="2"/>
  <c r="P375" i="2"/>
  <c r="T375" i="2" s="1"/>
  <c r="S375" i="2"/>
  <c r="P391" i="2"/>
  <c r="T391" i="2" s="1"/>
  <c r="S391" i="2"/>
  <c r="S359" i="2"/>
  <c r="N359" i="2"/>
  <c r="S314" i="2"/>
  <c r="N314" i="2"/>
  <c r="BX314" i="2" s="1"/>
  <c r="BY314" i="2" s="1"/>
  <c r="N496" i="2"/>
  <c r="S496" i="2"/>
  <c r="N482" i="2"/>
  <c r="BX482" i="2" s="1"/>
  <c r="BY482" i="2" s="1"/>
  <c r="S482" i="2"/>
  <c r="S408" i="2"/>
  <c r="N408" i="2"/>
  <c r="BX408" i="2" s="1"/>
  <c r="BY408" i="2" s="1"/>
  <c r="S472" i="2"/>
  <c r="N472" i="2"/>
  <c r="BX472" i="2" s="1"/>
  <c r="BY472" i="2" s="1"/>
  <c r="T9" i="2"/>
  <c r="S35" i="2"/>
  <c r="S86" i="2"/>
  <c r="N86" i="2"/>
  <c r="S67" i="2"/>
  <c r="N67" i="2"/>
  <c r="S169" i="2"/>
  <c r="N169" i="2"/>
  <c r="S183" i="2"/>
  <c r="N183" i="2"/>
  <c r="BX183" i="2" s="1"/>
  <c r="BY183" i="2" s="1"/>
  <c r="S217" i="2"/>
  <c r="N217" i="2"/>
  <c r="S223" i="2"/>
  <c r="N223" i="2"/>
  <c r="BX223" i="2" s="1"/>
  <c r="BY223" i="2" s="1"/>
  <c r="S280" i="2"/>
  <c r="N280" i="2"/>
  <c r="S258" i="2"/>
  <c r="S334" i="2"/>
  <c r="N334" i="2"/>
  <c r="BX334" i="2" s="1"/>
  <c r="BY334" i="2" s="1"/>
  <c r="S266" i="2"/>
  <c r="S407" i="2"/>
  <c r="N407" i="2"/>
  <c r="BX407" i="2" s="1"/>
  <c r="BY407" i="2" s="1"/>
  <c r="S383" i="2"/>
  <c r="S381" i="2"/>
  <c r="S397" i="2"/>
  <c r="S304" i="2"/>
  <c r="N304" i="2"/>
  <c r="S58" i="2"/>
  <c r="N58" i="2"/>
  <c r="N69" i="2"/>
  <c r="S69" i="2"/>
  <c r="T82" i="2"/>
  <c r="S60" i="2"/>
  <c r="S119" i="2"/>
  <c r="N119" i="2"/>
  <c r="BX119" i="2" s="1"/>
  <c r="BY119" i="2" s="1"/>
  <c r="S163" i="2"/>
  <c r="N163" i="2"/>
  <c r="BX163" i="2" s="1"/>
  <c r="BY163" i="2" s="1"/>
  <c r="N105" i="2"/>
  <c r="BX105" i="2" s="1"/>
  <c r="BY105" i="2" s="1"/>
  <c r="S105" i="2"/>
  <c r="S161" i="2"/>
  <c r="N161" i="2"/>
  <c r="S133" i="2"/>
  <c r="S225" i="2"/>
  <c r="N225" i="2"/>
  <c r="S185" i="2"/>
  <c r="N185" i="2"/>
  <c r="BX185" i="2" s="1"/>
  <c r="BY185" i="2" s="1"/>
  <c r="S239" i="2"/>
  <c r="N239" i="2"/>
  <c r="BX239" i="2" s="1"/>
  <c r="BY239" i="2" s="1"/>
  <c r="S263" i="2"/>
  <c r="S342" i="2"/>
  <c r="N342" i="2"/>
  <c r="BX342" i="2" s="1"/>
  <c r="BY342" i="2" s="1"/>
  <c r="S351" i="2"/>
  <c r="N351" i="2"/>
  <c r="BX351" i="2" s="1"/>
  <c r="BY351" i="2" s="1"/>
  <c r="S272" i="2"/>
  <c r="N272" i="2"/>
  <c r="S448" i="2"/>
  <c r="N448" i="2"/>
  <c r="S34" i="2"/>
  <c r="N34" i="2"/>
  <c r="BX34" i="2" s="1"/>
  <c r="BY34" i="2" s="1"/>
  <c r="S50" i="2"/>
  <c r="N50" i="2"/>
  <c r="BX50" i="2" s="1"/>
  <c r="BY50" i="2" s="1"/>
  <c r="S127" i="2"/>
  <c r="N127" i="2"/>
  <c r="BX127" i="2" s="1"/>
  <c r="BY127" i="2" s="1"/>
  <c r="S124" i="2"/>
  <c r="N124" i="2"/>
  <c r="BX124" i="2" s="1"/>
  <c r="BY124" i="2" s="1"/>
  <c r="N102" i="2"/>
  <c r="S102" i="2"/>
  <c r="S108" i="2"/>
  <c r="S233" i="2"/>
  <c r="N233" i="2"/>
  <c r="S167" i="2"/>
  <c r="S231" i="2"/>
  <c r="N231" i="2"/>
  <c r="S274" i="2"/>
  <c r="N274" i="2"/>
  <c r="S268" i="2"/>
  <c r="N265" i="2"/>
  <c r="BX265" i="2" s="1"/>
  <c r="BY265" i="2" s="1"/>
  <c r="S265" i="2"/>
  <c r="S302" i="2"/>
  <c r="N302" i="2"/>
  <c r="BX302" i="2" s="1"/>
  <c r="BY302" i="2" s="1"/>
  <c r="T286" i="2"/>
  <c r="S306" i="2"/>
  <c r="N306" i="2"/>
  <c r="BX306" i="2" s="1"/>
  <c r="BY306" i="2" s="1"/>
  <c r="S350" i="2"/>
  <c r="N350" i="2"/>
  <c r="N328" i="2"/>
  <c r="BX328" i="2" s="1"/>
  <c r="BY328" i="2" s="1"/>
  <c r="S328" i="2"/>
  <c r="P399" i="2"/>
  <c r="T399" i="2" s="1"/>
  <c r="S399" i="2"/>
  <c r="S319" i="2"/>
  <c r="N319" i="2"/>
  <c r="S374" i="2"/>
  <c r="N374" i="2"/>
  <c r="S415" i="2"/>
  <c r="N415" i="2"/>
  <c r="BX415" i="2" s="1"/>
  <c r="BY415" i="2" s="1"/>
  <c r="S416" i="2"/>
  <c r="N416" i="2"/>
  <c r="S480" i="2"/>
  <c r="N480" i="2"/>
  <c r="BX480" i="2" s="1"/>
  <c r="BY480" i="2" s="1"/>
  <c r="N403" i="2"/>
  <c r="S403" i="2"/>
  <c r="S18" i="2"/>
  <c r="N18" i="2"/>
  <c r="S83" i="2"/>
  <c r="N83" i="2"/>
  <c r="S106" i="2"/>
  <c r="N106" i="2"/>
  <c r="S171" i="2"/>
  <c r="N171" i="2"/>
  <c r="BX171" i="2" s="1"/>
  <c r="BY171" i="2" s="1"/>
  <c r="S241" i="2"/>
  <c r="N241" i="2"/>
  <c r="BX241" i="2" s="1"/>
  <c r="BY241" i="2" s="1"/>
  <c r="S200" i="2"/>
  <c r="N257" i="2"/>
  <c r="S257" i="2"/>
  <c r="S358" i="2"/>
  <c r="N358" i="2"/>
  <c r="BX358" i="2" s="1"/>
  <c r="BY358" i="2" s="1"/>
  <c r="S343" i="2"/>
  <c r="N343" i="2"/>
  <c r="N313" i="2"/>
  <c r="S313" i="2"/>
  <c r="N481" i="2"/>
  <c r="BX481" i="2" s="1"/>
  <c r="BY481" i="2" s="1"/>
  <c r="S481" i="2"/>
  <c r="S385" i="2"/>
  <c r="S9" i="2"/>
  <c r="N8" i="2"/>
  <c r="BX8" i="2" s="1"/>
  <c r="BY8" i="2" s="1"/>
  <c r="S8" i="2"/>
  <c r="P11" i="2"/>
  <c r="T11" i="2" s="1"/>
  <c r="S11" i="2"/>
  <c r="N10" i="2"/>
  <c r="S10" i="2"/>
  <c r="S7" i="2"/>
  <c r="AI4" i="1"/>
  <c r="P8" i="1"/>
  <c r="Q8" i="1" s="1"/>
  <c r="Y234" i="1"/>
  <c r="Y202" i="1"/>
  <c r="Y170" i="1"/>
  <c r="Y138" i="1"/>
  <c r="Y106" i="1"/>
  <c r="Y74" i="1"/>
  <c r="Y42" i="1"/>
  <c r="X15" i="1"/>
  <c r="Y15" i="1"/>
  <c r="X489" i="1"/>
  <c r="X485" i="1"/>
  <c r="X457" i="1"/>
  <c r="X481" i="1"/>
  <c r="X12" i="1"/>
  <c r="Y12" i="1"/>
  <c r="X500" i="1"/>
  <c r="Y500" i="1"/>
  <c r="X495" i="1"/>
  <c r="Y495" i="1"/>
  <c r="X494" i="1"/>
  <c r="Y494" i="1"/>
  <c r="X491" i="1"/>
  <c r="Y491" i="1"/>
  <c r="X490" i="1"/>
  <c r="Y490" i="1"/>
  <c r="X488" i="1"/>
  <c r="Y488" i="1"/>
  <c r="X486" i="1"/>
  <c r="Y486" i="1"/>
  <c r="X484" i="1"/>
  <c r="Y484" i="1"/>
  <c r="X479" i="1"/>
  <c r="Y479" i="1"/>
  <c r="X478" i="1"/>
  <c r="Y478" i="1"/>
  <c r="X476" i="1"/>
  <c r="Y476" i="1"/>
  <c r="X474" i="1"/>
  <c r="Y474" i="1"/>
  <c r="X472" i="1"/>
  <c r="Y472" i="1"/>
  <c r="X470" i="1"/>
  <c r="Y470" i="1"/>
  <c r="X468" i="1"/>
  <c r="Y468" i="1"/>
  <c r="X463" i="1"/>
  <c r="Y463" i="1"/>
  <c r="X462" i="1"/>
  <c r="Y462" i="1"/>
  <c r="X460" i="1"/>
  <c r="Y460" i="1"/>
  <c r="X459" i="1"/>
  <c r="Y459" i="1"/>
  <c r="X458" i="1"/>
  <c r="Y458" i="1"/>
  <c r="X456" i="1"/>
  <c r="Y456" i="1"/>
  <c r="X454" i="1"/>
  <c r="Y454" i="1"/>
  <c r="X452" i="1"/>
  <c r="Y452" i="1"/>
  <c r="X450" i="1"/>
  <c r="Y450" i="1"/>
  <c r="X448" i="1"/>
  <c r="Y448" i="1"/>
  <c r="Y445" i="1"/>
  <c r="X445" i="1"/>
  <c r="X443" i="1"/>
  <c r="Y443" i="1"/>
  <c r="Y441" i="1"/>
  <c r="X441" i="1"/>
  <c r="X439" i="1"/>
  <c r="Y439" i="1"/>
  <c r="Y437" i="1"/>
  <c r="X437" i="1"/>
  <c r="X435" i="1"/>
  <c r="Y435" i="1"/>
  <c r="Y433" i="1"/>
  <c r="X433" i="1"/>
  <c r="X431" i="1"/>
  <c r="Y431" i="1"/>
  <c r="Y429" i="1"/>
  <c r="X429" i="1"/>
  <c r="X427" i="1"/>
  <c r="Y427" i="1"/>
  <c r="Y425" i="1"/>
  <c r="X425" i="1"/>
  <c r="X423" i="1"/>
  <c r="Y423" i="1"/>
  <c r="Y421" i="1"/>
  <c r="X421" i="1"/>
  <c r="X419" i="1"/>
  <c r="Y419" i="1"/>
  <c r="Y417" i="1"/>
  <c r="X417" i="1"/>
  <c r="X415" i="1"/>
  <c r="Y415" i="1"/>
  <c r="X412" i="1"/>
  <c r="Y412" i="1"/>
  <c r="X410" i="1"/>
  <c r="Y410" i="1"/>
  <c r="X407" i="1"/>
  <c r="Y407" i="1"/>
  <c r="Y405" i="1"/>
  <c r="X405" i="1"/>
  <c r="X403" i="1"/>
  <c r="Y403" i="1"/>
  <c r="Y401" i="1"/>
  <c r="X401" i="1"/>
  <c r="X399" i="1"/>
  <c r="Y399" i="1"/>
  <c r="Y397" i="1"/>
  <c r="X397" i="1"/>
  <c r="X395" i="1"/>
  <c r="Y395" i="1"/>
  <c r="Y393" i="1"/>
  <c r="X393" i="1"/>
  <c r="X390" i="1"/>
  <c r="Y390" i="1"/>
  <c r="X388" i="1"/>
  <c r="Y388" i="1"/>
  <c r="X386" i="1"/>
  <c r="Y386" i="1"/>
  <c r="X384" i="1"/>
  <c r="Y384" i="1"/>
  <c r="X382" i="1"/>
  <c r="Y382" i="1"/>
  <c r="X379" i="1"/>
  <c r="Y379" i="1"/>
  <c r="Y377" i="1"/>
  <c r="X377" i="1"/>
  <c r="X375" i="1"/>
  <c r="Y375" i="1"/>
  <c r="Y373" i="1"/>
  <c r="X373" i="1"/>
  <c r="X371" i="1"/>
  <c r="Y371" i="1"/>
  <c r="Y369" i="1"/>
  <c r="X369" i="1"/>
  <c r="X367" i="1"/>
  <c r="Y367" i="1"/>
  <c r="Y365" i="1"/>
  <c r="X365" i="1"/>
  <c r="X363" i="1"/>
  <c r="Y363" i="1"/>
  <c r="Y361" i="1"/>
  <c r="X361" i="1"/>
  <c r="X359" i="1"/>
  <c r="Y359" i="1"/>
  <c r="Y357" i="1"/>
  <c r="X357" i="1"/>
  <c r="X355" i="1"/>
  <c r="Y355" i="1"/>
  <c r="Y353" i="1"/>
  <c r="X353" i="1"/>
  <c r="X350" i="1"/>
  <c r="Y350" i="1"/>
  <c r="X348" i="1"/>
  <c r="Y348" i="1"/>
  <c r="X346" i="1"/>
  <c r="Y346" i="1"/>
  <c r="Y344" i="1"/>
  <c r="X344" i="1"/>
  <c r="X341" i="1"/>
  <c r="Y341" i="1"/>
  <c r="X331" i="1"/>
  <c r="Y331" i="1"/>
  <c r="X329" i="1"/>
  <c r="Y329" i="1"/>
  <c r="X327" i="1"/>
  <c r="Y327" i="1"/>
  <c r="X325" i="1"/>
  <c r="Y325" i="1"/>
  <c r="X323" i="1"/>
  <c r="Y323" i="1"/>
  <c r="X321" i="1"/>
  <c r="Y321" i="1"/>
  <c r="X319" i="1"/>
  <c r="Y319" i="1"/>
  <c r="X316" i="1"/>
  <c r="Y316" i="1"/>
  <c r="X314" i="1"/>
  <c r="Y314" i="1"/>
  <c r="X312" i="1"/>
  <c r="Y312" i="1"/>
  <c r="X310" i="1"/>
  <c r="Y310" i="1"/>
  <c r="X308" i="1"/>
  <c r="Y308" i="1"/>
  <c r="X306" i="1"/>
  <c r="Y306" i="1"/>
  <c r="X304" i="1"/>
  <c r="Y304" i="1"/>
  <c r="X302" i="1"/>
  <c r="Y302" i="1"/>
  <c r="X300" i="1"/>
  <c r="Y300" i="1"/>
  <c r="X298" i="1"/>
  <c r="Y298" i="1"/>
  <c r="X296" i="1"/>
  <c r="Y296" i="1"/>
  <c r="X294" i="1"/>
  <c r="Y294" i="1"/>
  <c r="X292" i="1"/>
  <c r="Y292" i="1"/>
  <c r="X290" i="1"/>
  <c r="Y290" i="1"/>
  <c r="X288" i="1"/>
  <c r="Y288" i="1"/>
  <c r="X286" i="1"/>
  <c r="Y286" i="1"/>
  <c r="X284" i="1"/>
  <c r="Y284" i="1"/>
  <c r="X282" i="1"/>
  <c r="Y282" i="1"/>
  <c r="X280" i="1"/>
  <c r="Y280" i="1"/>
  <c r="X279" i="1"/>
  <c r="Y279" i="1"/>
  <c r="X277" i="1"/>
  <c r="Y277" i="1"/>
  <c r="X276" i="1"/>
  <c r="Y276" i="1"/>
  <c r="X275" i="1"/>
  <c r="Y275" i="1"/>
  <c r="X274" i="1"/>
  <c r="Y274" i="1"/>
  <c r="X273" i="1"/>
  <c r="Y273" i="1"/>
  <c r="X272" i="1"/>
  <c r="Y272" i="1"/>
  <c r="X271" i="1"/>
  <c r="Y271" i="1"/>
  <c r="X270" i="1"/>
  <c r="Y270" i="1"/>
  <c r="X269" i="1"/>
  <c r="Y269" i="1"/>
  <c r="X268" i="1"/>
  <c r="Y268" i="1"/>
  <c r="X267" i="1"/>
  <c r="Y267" i="1"/>
  <c r="X266" i="1"/>
  <c r="Y266" i="1"/>
  <c r="X265" i="1"/>
  <c r="Y265" i="1"/>
  <c r="X264" i="1"/>
  <c r="Y264" i="1"/>
  <c r="X263" i="1"/>
  <c r="Y263" i="1"/>
  <c r="X261" i="1"/>
  <c r="Y261" i="1"/>
  <c r="X260" i="1"/>
  <c r="Y260" i="1"/>
  <c r="X259" i="1"/>
  <c r="Y259" i="1"/>
  <c r="X258" i="1"/>
  <c r="Y258" i="1"/>
  <c r="X257" i="1"/>
  <c r="Y257" i="1"/>
  <c r="X477" i="1"/>
  <c r="X499" i="1"/>
  <c r="Y499" i="1"/>
  <c r="X498" i="1"/>
  <c r="Y498" i="1"/>
  <c r="X496" i="1"/>
  <c r="Y496" i="1"/>
  <c r="X492" i="1"/>
  <c r="Y492" i="1"/>
  <c r="X487" i="1"/>
  <c r="Y487" i="1"/>
  <c r="X483" i="1"/>
  <c r="Y483" i="1"/>
  <c r="X482" i="1"/>
  <c r="Y482" i="1"/>
  <c r="X480" i="1"/>
  <c r="Y480" i="1"/>
  <c r="X475" i="1"/>
  <c r="Y475" i="1"/>
  <c r="X471" i="1"/>
  <c r="Y471" i="1"/>
  <c r="X467" i="1"/>
  <c r="Y467" i="1"/>
  <c r="X466" i="1"/>
  <c r="Y466" i="1"/>
  <c r="X464" i="1"/>
  <c r="Y464" i="1"/>
  <c r="X455" i="1"/>
  <c r="Y455" i="1"/>
  <c r="Y453" i="1"/>
  <c r="X453" i="1"/>
  <c r="X451" i="1"/>
  <c r="Y451" i="1"/>
  <c r="Y449" i="1"/>
  <c r="X449" i="1"/>
  <c r="X447" i="1"/>
  <c r="Y447" i="1"/>
  <c r="X446" i="1"/>
  <c r="Y446" i="1"/>
  <c r="X444" i="1"/>
  <c r="Y444" i="1"/>
  <c r="X442" i="1"/>
  <c r="Y442" i="1"/>
  <c r="X440" i="1"/>
  <c r="Y440" i="1"/>
  <c r="X438" i="1"/>
  <c r="Y438" i="1"/>
  <c r="X436" i="1"/>
  <c r="Y436" i="1"/>
  <c r="X434" i="1"/>
  <c r="Y434" i="1"/>
  <c r="X432" i="1"/>
  <c r="Y432" i="1"/>
  <c r="X430" i="1"/>
  <c r="Y430" i="1"/>
  <c r="X428" i="1"/>
  <c r="Y428" i="1"/>
  <c r="X426" i="1"/>
  <c r="Y426" i="1"/>
  <c r="X424" i="1"/>
  <c r="Y424" i="1"/>
  <c r="X422" i="1"/>
  <c r="Y422" i="1"/>
  <c r="X420" i="1"/>
  <c r="Y420" i="1"/>
  <c r="X418" i="1"/>
  <c r="Y418" i="1"/>
  <c r="X416" i="1"/>
  <c r="Y416" i="1"/>
  <c r="X414" i="1"/>
  <c r="Y414" i="1"/>
  <c r="Y413" i="1"/>
  <c r="X413" i="1"/>
  <c r="X411" i="1"/>
  <c r="Y411" i="1"/>
  <c r="Y409" i="1"/>
  <c r="X409" i="1"/>
  <c r="X408" i="1"/>
  <c r="Y408" i="1"/>
  <c r="X406" i="1"/>
  <c r="Y406" i="1"/>
  <c r="X404" i="1"/>
  <c r="Y404" i="1"/>
  <c r="X402" i="1"/>
  <c r="Y402" i="1"/>
  <c r="X400" i="1"/>
  <c r="Y400" i="1"/>
  <c r="X398" i="1"/>
  <c r="Y398" i="1"/>
  <c r="X396" i="1"/>
  <c r="Y396" i="1"/>
  <c r="X394" i="1"/>
  <c r="Y394" i="1"/>
  <c r="X392" i="1"/>
  <c r="Y392" i="1"/>
  <c r="X391" i="1"/>
  <c r="Y391" i="1"/>
  <c r="Y389" i="1"/>
  <c r="X389" i="1"/>
  <c r="X387" i="1"/>
  <c r="Y387" i="1"/>
  <c r="Y385" i="1"/>
  <c r="X385" i="1"/>
  <c r="X383" i="1"/>
  <c r="Y383" i="1"/>
  <c r="Y381" i="1"/>
  <c r="X381" i="1"/>
  <c r="X380" i="1"/>
  <c r="Y380" i="1"/>
  <c r="X378" i="1"/>
  <c r="Y378" i="1"/>
  <c r="X376" i="1"/>
  <c r="Y376" i="1"/>
  <c r="X374" i="1"/>
  <c r="Y374" i="1"/>
  <c r="X372" i="1"/>
  <c r="Y372" i="1"/>
  <c r="X370" i="1"/>
  <c r="Y370" i="1"/>
  <c r="X368" i="1"/>
  <c r="Y368" i="1"/>
  <c r="X366" i="1"/>
  <c r="Y366" i="1"/>
  <c r="X364" i="1"/>
  <c r="Y364" i="1"/>
  <c r="X362" i="1"/>
  <c r="Y362" i="1"/>
  <c r="X360" i="1"/>
  <c r="Y360" i="1"/>
  <c r="X358" i="1"/>
  <c r="Y358" i="1"/>
  <c r="X356" i="1"/>
  <c r="Y356" i="1"/>
  <c r="X354" i="1"/>
  <c r="Y354" i="1"/>
  <c r="X352" i="1"/>
  <c r="Y352" i="1"/>
  <c r="X351" i="1"/>
  <c r="Y351" i="1"/>
  <c r="Y349" i="1"/>
  <c r="X349" i="1"/>
  <c r="X347" i="1"/>
  <c r="Y347" i="1"/>
  <c r="X345" i="1"/>
  <c r="Y345" i="1"/>
  <c r="X343" i="1"/>
  <c r="Y343" i="1"/>
  <c r="X342" i="1"/>
  <c r="Y342" i="1"/>
  <c r="X340" i="1"/>
  <c r="Y340" i="1"/>
  <c r="X339" i="1"/>
  <c r="Y339" i="1"/>
  <c r="X338" i="1"/>
  <c r="Y338" i="1"/>
  <c r="X337" i="1"/>
  <c r="Y337" i="1"/>
  <c r="Y336" i="1"/>
  <c r="X336" i="1"/>
  <c r="X335" i="1"/>
  <c r="Y335" i="1"/>
  <c r="X334" i="1"/>
  <c r="Y334" i="1"/>
  <c r="X333" i="1"/>
  <c r="Y333" i="1"/>
  <c r="X332" i="1"/>
  <c r="Y332" i="1"/>
  <c r="X330" i="1"/>
  <c r="Y330" i="1"/>
  <c r="Y328" i="1"/>
  <c r="X328" i="1"/>
  <c r="X326" i="1"/>
  <c r="Y326" i="1"/>
  <c r="X324" i="1"/>
  <c r="Y324" i="1"/>
  <c r="X322" i="1"/>
  <c r="Y322" i="1"/>
  <c r="X320" i="1"/>
  <c r="Y320" i="1"/>
  <c r="Y318" i="1"/>
  <c r="X318" i="1"/>
  <c r="X317" i="1"/>
  <c r="Y317" i="1"/>
  <c r="X315" i="1"/>
  <c r="Y315" i="1"/>
  <c r="X313" i="1"/>
  <c r="Y313" i="1"/>
  <c r="X311" i="1"/>
  <c r="Y311" i="1"/>
  <c r="X309" i="1"/>
  <c r="Y309" i="1"/>
  <c r="X307" i="1"/>
  <c r="Y307" i="1"/>
  <c r="X305" i="1"/>
  <c r="Y305" i="1"/>
  <c r="X303" i="1"/>
  <c r="Y303" i="1"/>
  <c r="X301" i="1"/>
  <c r="Y301" i="1"/>
  <c r="X299" i="1"/>
  <c r="Y299" i="1"/>
  <c r="X297" i="1"/>
  <c r="Y297" i="1"/>
  <c r="X295" i="1"/>
  <c r="Y295" i="1"/>
  <c r="X293" i="1"/>
  <c r="Y293" i="1"/>
  <c r="X291" i="1"/>
  <c r="Y291" i="1"/>
  <c r="X289" i="1"/>
  <c r="Y289" i="1"/>
  <c r="X287" i="1"/>
  <c r="Y287" i="1"/>
  <c r="X285" i="1"/>
  <c r="Y285" i="1"/>
  <c r="X283" i="1"/>
  <c r="Y283" i="1"/>
  <c r="X281" i="1"/>
  <c r="Y281" i="1"/>
  <c r="X278" i="1"/>
  <c r="Y278" i="1"/>
  <c r="X262" i="1"/>
  <c r="Y262" i="1"/>
  <c r="X473" i="1"/>
  <c r="X11" i="1"/>
  <c r="Y11" i="1"/>
  <c r="X469" i="1"/>
  <c r="X19" i="1"/>
  <c r="Y19" i="1"/>
  <c r="X497" i="1"/>
  <c r="X465" i="1"/>
  <c r="X16" i="1"/>
  <c r="Y16" i="1"/>
  <c r="X493" i="1"/>
  <c r="X461" i="1"/>
  <c r="Y230" i="1"/>
  <c r="Y198" i="1"/>
  <c r="Y166" i="1"/>
  <c r="Y134" i="1"/>
  <c r="Y102" i="1"/>
  <c r="Y70" i="1"/>
  <c r="Y38" i="1"/>
  <c r="Y226" i="1"/>
  <c r="Y194" i="1"/>
  <c r="Y162" i="1"/>
  <c r="Y130" i="1"/>
  <c r="Y98" i="1"/>
  <c r="Y66" i="1"/>
  <c r="Y34" i="1"/>
  <c r="Y254" i="1"/>
  <c r="Y222" i="1"/>
  <c r="Y190" i="1"/>
  <c r="Y158" i="1"/>
  <c r="Y126" i="1"/>
  <c r="Y94" i="1"/>
  <c r="Y62" i="1"/>
  <c r="Y30" i="1"/>
  <c r="X17" i="1"/>
  <c r="Y17" i="1"/>
  <c r="X13" i="1"/>
  <c r="Y13" i="1"/>
  <c r="Y250" i="1"/>
  <c r="Y218" i="1"/>
  <c r="Y186" i="1"/>
  <c r="Y154" i="1"/>
  <c r="Y122" i="1"/>
  <c r="Y90" i="1"/>
  <c r="Y58" i="1"/>
  <c r="Y26" i="1"/>
  <c r="Y246" i="1"/>
  <c r="Y214" i="1"/>
  <c r="Y182" i="1"/>
  <c r="Y150" i="1"/>
  <c r="Y118" i="1"/>
  <c r="Y86" i="1"/>
  <c r="Y54" i="1"/>
  <c r="Y22" i="1"/>
  <c r="X256" i="1"/>
  <c r="Y256" i="1"/>
  <c r="X255" i="1"/>
  <c r="Y255" i="1"/>
  <c r="X253" i="1"/>
  <c r="Y253" i="1"/>
  <c r="X252" i="1"/>
  <c r="Y252" i="1"/>
  <c r="X251" i="1"/>
  <c r="Y251" i="1"/>
  <c r="X249" i="1"/>
  <c r="Y249" i="1"/>
  <c r="X248" i="1"/>
  <c r="Y248" i="1"/>
  <c r="X247" i="1"/>
  <c r="Y247" i="1"/>
  <c r="X245" i="1"/>
  <c r="Y245" i="1"/>
  <c r="X244" i="1"/>
  <c r="Y244" i="1"/>
  <c r="X243" i="1"/>
  <c r="Y243" i="1"/>
  <c r="X241" i="1"/>
  <c r="Y241" i="1"/>
  <c r="X240" i="1"/>
  <c r="Y240" i="1"/>
  <c r="X239" i="1"/>
  <c r="Y239" i="1"/>
  <c r="X237" i="1"/>
  <c r="Y237" i="1"/>
  <c r="X236" i="1"/>
  <c r="Y236" i="1"/>
  <c r="X235" i="1"/>
  <c r="Y235" i="1"/>
  <c r="X233" i="1"/>
  <c r="Y233" i="1"/>
  <c r="X232" i="1"/>
  <c r="Y232" i="1"/>
  <c r="X231" i="1"/>
  <c r="Y231" i="1"/>
  <c r="X229" i="1"/>
  <c r="Y229" i="1"/>
  <c r="X228" i="1"/>
  <c r="Y228" i="1"/>
  <c r="X227" i="1"/>
  <c r="Y227" i="1"/>
  <c r="X225" i="1"/>
  <c r="Y225" i="1"/>
  <c r="X224" i="1"/>
  <c r="Y224" i="1"/>
  <c r="X223" i="1"/>
  <c r="Y223" i="1"/>
  <c r="X221" i="1"/>
  <c r="Y221" i="1"/>
  <c r="X220" i="1"/>
  <c r="Y220" i="1"/>
  <c r="X219" i="1"/>
  <c r="Y219" i="1"/>
  <c r="X217" i="1"/>
  <c r="Y217" i="1"/>
  <c r="X216" i="1"/>
  <c r="Y216" i="1"/>
  <c r="X215" i="1"/>
  <c r="Y215" i="1"/>
  <c r="X213" i="1"/>
  <c r="Y213" i="1"/>
  <c r="X212" i="1"/>
  <c r="Y212" i="1"/>
  <c r="X211" i="1"/>
  <c r="Y211" i="1"/>
  <c r="X209" i="1"/>
  <c r="Y209" i="1"/>
  <c r="X208" i="1"/>
  <c r="Y208" i="1"/>
  <c r="X207" i="1"/>
  <c r="Y207" i="1"/>
  <c r="X205" i="1"/>
  <c r="Y205" i="1"/>
  <c r="X204" i="1"/>
  <c r="Y204" i="1"/>
  <c r="X203" i="1"/>
  <c r="Y203" i="1"/>
  <c r="X201" i="1"/>
  <c r="Y201" i="1"/>
  <c r="X200" i="1"/>
  <c r="Y200" i="1"/>
  <c r="X199" i="1"/>
  <c r="Y199" i="1"/>
  <c r="X197" i="1"/>
  <c r="Y197" i="1"/>
  <c r="X196" i="1"/>
  <c r="Y196" i="1"/>
  <c r="X195" i="1"/>
  <c r="Y195" i="1"/>
  <c r="X193" i="1"/>
  <c r="Y193" i="1"/>
  <c r="X192" i="1"/>
  <c r="Y192" i="1"/>
  <c r="X191" i="1"/>
  <c r="Y191" i="1"/>
  <c r="X189" i="1"/>
  <c r="Y189" i="1"/>
  <c r="X188" i="1"/>
  <c r="Y188" i="1"/>
  <c r="X187" i="1"/>
  <c r="Y187" i="1"/>
  <c r="X185" i="1"/>
  <c r="Y185" i="1"/>
  <c r="X184" i="1"/>
  <c r="Y184" i="1"/>
  <c r="X183" i="1"/>
  <c r="Y183" i="1"/>
  <c r="X181" i="1"/>
  <c r="Y181" i="1"/>
  <c r="X180" i="1"/>
  <c r="Y180" i="1"/>
  <c r="X179" i="1"/>
  <c r="Y179" i="1"/>
  <c r="X177" i="1"/>
  <c r="Y177" i="1"/>
  <c r="X176" i="1"/>
  <c r="Y176" i="1"/>
  <c r="X175" i="1"/>
  <c r="Y175" i="1"/>
  <c r="X173" i="1"/>
  <c r="Y173" i="1"/>
  <c r="X172" i="1"/>
  <c r="Y172" i="1"/>
  <c r="X171" i="1"/>
  <c r="Y171" i="1"/>
  <c r="X169" i="1"/>
  <c r="Y169" i="1"/>
  <c r="X168" i="1"/>
  <c r="Y168" i="1"/>
  <c r="X167" i="1"/>
  <c r="Y167" i="1"/>
  <c r="X165" i="1"/>
  <c r="Y165" i="1"/>
  <c r="X164" i="1"/>
  <c r="Y164" i="1"/>
  <c r="X163" i="1"/>
  <c r="Y163" i="1"/>
  <c r="X161" i="1"/>
  <c r="Y161" i="1"/>
  <c r="X160" i="1"/>
  <c r="Y160" i="1"/>
  <c r="X159" i="1"/>
  <c r="Y159" i="1"/>
  <c r="X157" i="1"/>
  <c r="Y157" i="1"/>
  <c r="X156" i="1"/>
  <c r="Y156" i="1"/>
  <c r="X155" i="1"/>
  <c r="Y155" i="1"/>
  <c r="X153" i="1"/>
  <c r="Y153" i="1"/>
  <c r="X152" i="1"/>
  <c r="Y152" i="1"/>
  <c r="X151" i="1"/>
  <c r="Y151" i="1"/>
  <c r="X149" i="1"/>
  <c r="Y149" i="1"/>
  <c r="X148" i="1"/>
  <c r="Y148" i="1"/>
  <c r="X147" i="1"/>
  <c r="Y147" i="1"/>
  <c r="X145" i="1"/>
  <c r="Y145" i="1"/>
  <c r="X144" i="1"/>
  <c r="Y144" i="1"/>
  <c r="X143" i="1"/>
  <c r="Y143" i="1"/>
  <c r="X141" i="1"/>
  <c r="Y141" i="1"/>
  <c r="X140" i="1"/>
  <c r="Y140" i="1"/>
  <c r="X139" i="1"/>
  <c r="Y139" i="1"/>
  <c r="X137" i="1"/>
  <c r="Y137" i="1"/>
  <c r="X136" i="1"/>
  <c r="Y136" i="1"/>
  <c r="X135" i="1"/>
  <c r="Y135" i="1"/>
  <c r="X133" i="1"/>
  <c r="Y133" i="1"/>
  <c r="X132" i="1"/>
  <c r="Y132" i="1"/>
  <c r="X131" i="1"/>
  <c r="Y131" i="1"/>
  <c r="X129" i="1"/>
  <c r="Y129" i="1"/>
  <c r="X128" i="1"/>
  <c r="Y128" i="1"/>
  <c r="X127" i="1"/>
  <c r="Y127" i="1"/>
  <c r="X125" i="1"/>
  <c r="Y125" i="1"/>
  <c r="X124" i="1"/>
  <c r="Y124" i="1"/>
  <c r="X123" i="1"/>
  <c r="Y123" i="1"/>
  <c r="X121" i="1"/>
  <c r="Y121" i="1"/>
  <c r="X120" i="1"/>
  <c r="Y120" i="1"/>
  <c r="X119" i="1"/>
  <c r="Y119" i="1"/>
  <c r="X117" i="1"/>
  <c r="Y117" i="1"/>
  <c r="X116" i="1"/>
  <c r="Y116" i="1"/>
  <c r="X115" i="1"/>
  <c r="Y115" i="1"/>
  <c r="X113" i="1"/>
  <c r="Y113" i="1"/>
  <c r="X112" i="1"/>
  <c r="Y112" i="1"/>
  <c r="X111" i="1"/>
  <c r="Y111" i="1"/>
  <c r="X109" i="1"/>
  <c r="Y109" i="1"/>
  <c r="X108" i="1"/>
  <c r="Y108" i="1"/>
  <c r="X107" i="1"/>
  <c r="Y107" i="1"/>
  <c r="X105" i="1"/>
  <c r="Y105" i="1"/>
  <c r="X104" i="1"/>
  <c r="Y104" i="1"/>
  <c r="X103" i="1"/>
  <c r="Y103" i="1"/>
  <c r="X101" i="1"/>
  <c r="Y101" i="1"/>
  <c r="X100" i="1"/>
  <c r="Y100" i="1"/>
  <c r="X99" i="1"/>
  <c r="Y99" i="1"/>
  <c r="X97" i="1"/>
  <c r="Y97" i="1"/>
  <c r="X96" i="1"/>
  <c r="Y96" i="1"/>
  <c r="X95" i="1"/>
  <c r="Y95" i="1"/>
  <c r="X93" i="1"/>
  <c r="Y93" i="1"/>
  <c r="X92" i="1"/>
  <c r="Y92" i="1"/>
  <c r="X91" i="1"/>
  <c r="Y91" i="1"/>
  <c r="X89" i="1"/>
  <c r="Y89" i="1"/>
  <c r="X88" i="1"/>
  <c r="Y88" i="1"/>
  <c r="X87" i="1"/>
  <c r="Y87" i="1"/>
  <c r="X85" i="1"/>
  <c r="Y85" i="1"/>
  <c r="X84" i="1"/>
  <c r="Y84" i="1"/>
  <c r="X83" i="1"/>
  <c r="Y83" i="1"/>
  <c r="X81" i="1"/>
  <c r="Y81" i="1"/>
  <c r="X80" i="1"/>
  <c r="Y80" i="1"/>
  <c r="X79" i="1"/>
  <c r="Y79" i="1"/>
  <c r="X77" i="1"/>
  <c r="Y77" i="1"/>
  <c r="X76" i="1"/>
  <c r="Y76" i="1"/>
  <c r="X75" i="1"/>
  <c r="Y75" i="1"/>
  <c r="X73" i="1"/>
  <c r="Y73" i="1"/>
  <c r="X72" i="1"/>
  <c r="Y72" i="1"/>
  <c r="X71" i="1"/>
  <c r="Y71" i="1"/>
  <c r="X69" i="1"/>
  <c r="Y69" i="1"/>
  <c r="X68" i="1"/>
  <c r="Y68" i="1"/>
  <c r="X67" i="1"/>
  <c r="Y67" i="1"/>
  <c r="X65" i="1"/>
  <c r="Y65" i="1"/>
  <c r="X64" i="1"/>
  <c r="Y64" i="1"/>
  <c r="X63" i="1"/>
  <c r="Y63" i="1"/>
  <c r="X61" i="1"/>
  <c r="Y61" i="1"/>
  <c r="X60" i="1"/>
  <c r="Y60" i="1"/>
  <c r="X59" i="1"/>
  <c r="Y59" i="1"/>
  <c r="X57" i="1"/>
  <c r="Y57" i="1"/>
  <c r="X56" i="1"/>
  <c r="Y56" i="1"/>
  <c r="X55" i="1"/>
  <c r="Y55" i="1"/>
  <c r="X53" i="1"/>
  <c r="Y53" i="1"/>
  <c r="X52" i="1"/>
  <c r="Y52" i="1"/>
  <c r="X51" i="1"/>
  <c r="Y51" i="1"/>
  <c r="X49" i="1"/>
  <c r="Y49" i="1"/>
  <c r="X48" i="1"/>
  <c r="Y48" i="1"/>
  <c r="X47" i="1"/>
  <c r="Y47" i="1"/>
  <c r="X45" i="1"/>
  <c r="Y45" i="1"/>
  <c r="X44" i="1"/>
  <c r="Y44" i="1"/>
  <c r="X43" i="1"/>
  <c r="Y43" i="1"/>
  <c r="X41" i="1"/>
  <c r="Y41" i="1"/>
  <c r="X40" i="1"/>
  <c r="Y40" i="1"/>
  <c r="X39" i="1"/>
  <c r="Y39" i="1"/>
  <c r="X37" i="1"/>
  <c r="Y37" i="1"/>
  <c r="X36" i="1"/>
  <c r="Y36" i="1"/>
  <c r="X35" i="1"/>
  <c r="Y35" i="1"/>
  <c r="X33" i="1"/>
  <c r="Y33" i="1"/>
  <c r="X32" i="1"/>
  <c r="Y32" i="1"/>
  <c r="X31" i="1"/>
  <c r="Y31" i="1"/>
  <c r="X29" i="1"/>
  <c r="Y29" i="1"/>
  <c r="X28" i="1"/>
  <c r="Y28" i="1"/>
  <c r="X27" i="1"/>
  <c r="Y27" i="1"/>
  <c r="X25" i="1"/>
  <c r="Y25" i="1"/>
  <c r="X24" i="1"/>
  <c r="Y24" i="1"/>
  <c r="X23" i="1"/>
  <c r="Y23" i="1"/>
  <c r="X21" i="1"/>
  <c r="Y21" i="1"/>
  <c r="X20" i="1"/>
  <c r="Y20" i="1"/>
  <c r="Y242" i="1"/>
  <c r="Y210" i="1"/>
  <c r="Y178" i="1"/>
  <c r="Y146" i="1"/>
  <c r="Y114" i="1"/>
  <c r="Y82" i="1"/>
  <c r="Y50" i="1"/>
  <c r="Y18" i="1"/>
  <c r="Y238" i="1"/>
  <c r="Y206" i="1"/>
  <c r="Y174" i="1"/>
  <c r="Y142" i="1"/>
  <c r="Y110" i="1"/>
  <c r="Y78" i="1"/>
  <c r="Y46" i="1"/>
  <c r="Y14" i="1"/>
  <c r="S8" i="1"/>
  <c r="S10" i="1"/>
  <c r="R10" i="1"/>
  <c r="N9" i="1"/>
  <c r="O9" i="1" s="1"/>
  <c r="R7" i="1"/>
  <c r="P9" i="1"/>
  <c r="Q9" i="1" s="1"/>
  <c r="S9" i="1"/>
  <c r="P10" i="1"/>
  <c r="Q10" i="1" s="1"/>
  <c r="O10" i="1"/>
  <c r="O8" i="1"/>
  <c r="S7" i="1"/>
  <c r="R8" i="1"/>
  <c r="P7" i="1"/>
  <c r="Q7" i="1" s="1"/>
  <c r="O7" i="1"/>
  <c r="S6" i="1"/>
  <c r="R6" i="1"/>
  <c r="P6" i="1"/>
  <c r="P495" i="1"/>
  <c r="Q495" i="1" s="1"/>
  <c r="P494" i="1"/>
  <c r="Q494" i="1" s="1"/>
  <c r="S332" i="1"/>
  <c r="P503" i="1"/>
  <c r="Q503" i="1" s="1"/>
  <c r="P234" i="1"/>
  <c r="Q234" i="1" s="1"/>
  <c r="P215" i="1"/>
  <c r="Q215" i="1" s="1"/>
  <c r="P174" i="1"/>
  <c r="Q174" i="1" s="1"/>
  <c r="P481" i="1"/>
  <c r="Q481" i="1" s="1"/>
  <c r="R492" i="1"/>
  <c r="P112" i="1"/>
  <c r="Q112" i="1" s="1"/>
  <c r="N481" i="1"/>
  <c r="O481" i="1" s="1"/>
  <c r="P68" i="1"/>
  <c r="Q68" i="1" s="1"/>
  <c r="P66" i="1"/>
  <c r="Q66" i="1" s="1"/>
  <c r="P138" i="1"/>
  <c r="Q138" i="1" s="1"/>
  <c r="P136" i="1"/>
  <c r="Q136" i="1" s="1"/>
  <c r="P108" i="1"/>
  <c r="Q108" i="1" s="1"/>
  <c r="P107" i="1"/>
  <c r="Q107" i="1" s="1"/>
  <c r="P137" i="1"/>
  <c r="Q137" i="1" s="1"/>
  <c r="P349" i="1"/>
  <c r="Q349" i="1" s="1"/>
  <c r="P347" i="1"/>
  <c r="Q347" i="1" s="1"/>
  <c r="P346" i="1"/>
  <c r="Q346" i="1" s="1"/>
  <c r="P345" i="1"/>
  <c r="Q345" i="1" s="1"/>
  <c r="P341" i="1"/>
  <c r="Q341" i="1" s="1"/>
  <c r="P339" i="1"/>
  <c r="Q339" i="1" s="1"/>
  <c r="P338" i="1"/>
  <c r="Q338" i="1" s="1"/>
  <c r="P334" i="1"/>
  <c r="Q334" i="1" s="1"/>
  <c r="P105" i="1"/>
  <c r="Q105" i="1" s="1"/>
  <c r="P440" i="1"/>
  <c r="Q440" i="1" s="1"/>
  <c r="P44" i="1"/>
  <c r="Q44" i="1" s="1"/>
  <c r="P305" i="1"/>
  <c r="Q305" i="1" s="1"/>
  <c r="P272" i="1"/>
  <c r="Q272" i="1" s="1"/>
  <c r="P262" i="1"/>
  <c r="P261" i="1"/>
  <c r="Q261" i="1" s="1"/>
  <c r="R113" i="1"/>
  <c r="S471" i="1"/>
  <c r="R102" i="1"/>
  <c r="S445" i="1"/>
  <c r="R44" i="1"/>
  <c r="N445" i="1"/>
  <c r="O445" i="1" s="1"/>
  <c r="R503" i="1"/>
  <c r="P470" i="1"/>
  <c r="Q470" i="1" s="1"/>
  <c r="P463" i="1"/>
  <c r="Q463" i="1" s="1"/>
  <c r="P462" i="1"/>
  <c r="Q462" i="1" s="1"/>
  <c r="P451" i="1"/>
  <c r="Q451" i="1" s="1"/>
  <c r="S349" i="1"/>
  <c r="R28" i="1"/>
  <c r="R483" i="1"/>
  <c r="R433" i="1"/>
  <c r="P368" i="1"/>
  <c r="Q368" i="1" s="1"/>
  <c r="P365" i="1"/>
  <c r="Q365" i="1" s="1"/>
  <c r="P358" i="1"/>
  <c r="Q358" i="1" s="1"/>
  <c r="S321" i="1"/>
  <c r="N198" i="1"/>
  <c r="O198" i="1" s="1"/>
  <c r="P121" i="1"/>
  <c r="Q121" i="1" s="1"/>
  <c r="P119" i="1"/>
  <c r="Q119" i="1" s="1"/>
  <c r="P118" i="1"/>
  <c r="Q118" i="1" s="1"/>
  <c r="P91" i="1"/>
  <c r="Q91" i="1" s="1"/>
  <c r="R293" i="1"/>
  <c r="S181" i="1"/>
  <c r="N423" i="1"/>
  <c r="O423" i="1" s="1"/>
  <c r="R284" i="1"/>
  <c r="S167" i="1"/>
  <c r="S63" i="1"/>
  <c r="S417" i="1"/>
  <c r="P309" i="1"/>
  <c r="Q309" i="1" s="1"/>
  <c r="N284" i="1"/>
  <c r="O284" i="1" s="1"/>
  <c r="P198" i="1"/>
  <c r="Q198" i="1" s="1"/>
  <c r="R159" i="1"/>
  <c r="S44" i="1"/>
  <c r="S497" i="1"/>
  <c r="R372" i="1"/>
  <c r="R246" i="1"/>
  <c r="P167" i="1"/>
  <c r="Q167" i="1" s="1"/>
  <c r="S125" i="1"/>
  <c r="P63" i="1"/>
  <c r="Q63" i="1" s="1"/>
  <c r="P60" i="1"/>
  <c r="Q60" i="1" s="1"/>
  <c r="S28" i="1"/>
  <c r="P416" i="1"/>
  <c r="Q416" i="1" s="1"/>
  <c r="P284" i="1"/>
  <c r="Q284" i="1" s="1"/>
  <c r="P280" i="1"/>
  <c r="Q280" i="1" s="1"/>
  <c r="P277" i="1"/>
  <c r="Q277" i="1" s="1"/>
  <c r="P276" i="1"/>
  <c r="Q276" i="1" s="1"/>
  <c r="R234" i="1"/>
  <c r="P159" i="1"/>
  <c r="Q159" i="1" s="1"/>
  <c r="R460" i="1"/>
  <c r="P437" i="1"/>
  <c r="Q437" i="1" s="1"/>
  <c r="P436" i="1"/>
  <c r="Q436" i="1" s="1"/>
  <c r="N433" i="1"/>
  <c r="O433" i="1" s="1"/>
  <c r="R404" i="1"/>
  <c r="P385" i="1"/>
  <c r="Q385" i="1" s="1"/>
  <c r="S375" i="1"/>
  <c r="P289" i="1"/>
  <c r="Q289" i="1" s="1"/>
  <c r="P287" i="1"/>
  <c r="Q287" i="1" s="1"/>
  <c r="P285" i="1"/>
  <c r="Q285" i="1" s="1"/>
  <c r="P238" i="1"/>
  <c r="Q238" i="1" s="1"/>
  <c r="S134" i="1"/>
  <c r="P51" i="1"/>
  <c r="Q51" i="1" s="1"/>
  <c r="P50" i="1"/>
  <c r="Q50" i="1" s="1"/>
  <c r="P25" i="1"/>
  <c r="Q25" i="1" s="1"/>
  <c r="R495" i="1"/>
  <c r="P473" i="1"/>
  <c r="Q473" i="1" s="1"/>
  <c r="S456" i="1"/>
  <c r="P408" i="1"/>
  <c r="Q408" i="1" s="1"/>
  <c r="S400" i="1"/>
  <c r="R375" i="1"/>
  <c r="P353" i="1"/>
  <c r="Q353" i="1" s="1"/>
  <c r="P351" i="1"/>
  <c r="Q351" i="1" s="1"/>
  <c r="S325" i="1"/>
  <c r="R262" i="1"/>
  <c r="P190" i="1"/>
  <c r="Q190" i="1" s="1"/>
  <c r="P186" i="1"/>
  <c r="Q186" i="1" s="1"/>
  <c r="R181" i="1"/>
  <c r="P151" i="1"/>
  <c r="Q151" i="1" s="1"/>
  <c r="P145" i="1"/>
  <c r="Q145" i="1" s="1"/>
  <c r="R134" i="1"/>
  <c r="S95" i="1"/>
  <c r="P73" i="1"/>
  <c r="Q73" i="1" s="1"/>
  <c r="P20" i="1"/>
  <c r="Q20" i="1" s="1"/>
  <c r="N400" i="1"/>
  <c r="O400" i="1" s="1"/>
  <c r="R325" i="1"/>
  <c r="S260" i="1"/>
  <c r="S214" i="1"/>
  <c r="R58" i="1"/>
  <c r="S38" i="1"/>
  <c r="P402" i="1"/>
  <c r="Q402" i="1" s="1"/>
  <c r="P329" i="1"/>
  <c r="Q329" i="1" s="1"/>
  <c r="P250" i="1"/>
  <c r="Q250" i="1" s="1"/>
  <c r="P228" i="1"/>
  <c r="Q228" i="1" s="1"/>
  <c r="P226" i="1"/>
  <c r="Q226" i="1" s="1"/>
  <c r="P222" i="1"/>
  <c r="Q222" i="1" s="1"/>
  <c r="S51" i="1"/>
  <c r="S387" i="1"/>
  <c r="R51" i="1"/>
  <c r="S501" i="1"/>
  <c r="P489" i="1"/>
  <c r="Q489" i="1" s="1"/>
  <c r="P487" i="1"/>
  <c r="Q487" i="1" s="1"/>
  <c r="S410" i="1"/>
  <c r="R387" i="1"/>
  <c r="P373" i="1"/>
  <c r="Q373" i="1" s="1"/>
  <c r="S289" i="1"/>
  <c r="P260" i="1"/>
  <c r="Q260" i="1" s="1"/>
  <c r="R238" i="1"/>
  <c r="P214" i="1"/>
  <c r="Q214" i="1" s="1"/>
  <c r="P212" i="1"/>
  <c r="Q212" i="1" s="1"/>
  <c r="P210" i="1"/>
  <c r="Q210" i="1" s="1"/>
  <c r="P200" i="1"/>
  <c r="Q200" i="1" s="1"/>
  <c r="S193" i="1"/>
  <c r="P171" i="1"/>
  <c r="Q171" i="1" s="1"/>
  <c r="S152" i="1"/>
  <c r="R114" i="1"/>
  <c r="P92" i="1"/>
  <c r="Q92" i="1" s="1"/>
  <c r="R74" i="1"/>
  <c r="P58" i="1"/>
  <c r="Q58" i="1" s="1"/>
  <c r="P52" i="1"/>
  <c r="Q52" i="1" s="1"/>
  <c r="P38" i="1"/>
  <c r="Q38" i="1" s="1"/>
  <c r="P36" i="1"/>
  <c r="Q36" i="1" s="1"/>
  <c r="N25" i="1"/>
  <c r="O25" i="1" s="1"/>
  <c r="R501" i="1"/>
  <c r="P445" i="1"/>
  <c r="Q445" i="1" s="1"/>
  <c r="R410" i="1"/>
  <c r="R382" i="1"/>
  <c r="S353" i="1"/>
  <c r="S234" i="1"/>
  <c r="N193" i="1"/>
  <c r="P156" i="1"/>
  <c r="Q156" i="1" s="1"/>
  <c r="S113" i="1"/>
  <c r="N73" i="1"/>
  <c r="O73" i="1" s="1"/>
  <c r="N20" i="1"/>
  <c r="O20" i="1" s="1"/>
  <c r="P491" i="1"/>
  <c r="Q491" i="1" s="1"/>
  <c r="S481" i="1"/>
  <c r="P478" i="1"/>
  <c r="Q478" i="1" s="1"/>
  <c r="R471" i="1"/>
  <c r="P425" i="1"/>
  <c r="Q425" i="1" s="1"/>
  <c r="P424" i="1"/>
  <c r="Q424" i="1" s="1"/>
  <c r="N422" i="1"/>
  <c r="O422" i="1" s="1"/>
  <c r="S394" i="1"/>
  <c r="S382" i="1"/>
  <c r="S371" i="1"/>
  <c r="P361" i="1"/>
  <c r="Q361" i="1" s="1"/>
  <c r="P359" i="1"/>
  <c r="Q359" i="1" s="1"/>
  <c r="N342" i="1"/>
  <c r="O342" i="1" s="1"/>
  <c r="P300" i="1"/>
  <c r="Q300" i="1" s="1"/>
  <c r="P299" i="1"/>
  <c r="Q299" i="1" s="1"/>
  <c r="P295" i="1"/>
  <c r="Q295" i="1" s="1"/>
  <c r="S292" i="1"/>
  <c r="S280" i="1"/>
  <c r="P274" i="1"/>
  <c r="Q274" i="1" s="1"/>
  <c r="N270" i="1"/>
  <c r="O270" i="1" s="1"/>
  <c r="P258" i="1"/>
  <c r="Q258" i="1" s="1"/>
  <c r="P253" i="1"/>
  <c r="Q253" i="1" s="1"/>
  <c r="P252" i="1"/>
  <c r="Q252" i="1" s="1"/>
  <c r="P251" i="1"/>
  <c r="Q251" i="1" s="1"/>
  <c r="S248" i="1"/>
  <c r="P218" i="1"/>
  <c r="Q218" i="1" s="1"/>
  <c r="P197" i="1"/>
  <c r="Q197" i="1" s="1"/>
  <c r="P172" i="1"/>
  <c r="Q172" i="1" s="1"/>
  <c r="R167" i="1"/>
  <c r="P155" i="1"/>
  <c r="Q155" i="1" s="1"/>
  <c r="S148" i="1"/>
  <c r="N102" i="1"/>
  <c r="O102" i="1" s="1"/>
  <c r="P94" i="1"/>
  <c r="Q94" i="1" s="1"/>
  <c r="N89" i="1"/>
  <c r="O89" i="1" s="1"/>
  <c r="P76" i="1"/>
  <c r="Q76" i="1" s="1"/>
  <c r="N57" i="1"/>
  <c r="O57" i="1" s="1"/>
  <c r="S39" i="1"/>
  <c r="P31" i="1"/>
  <c r="Q31" i="1" s="1"/>
  <c r="P23" i="1"/>
  <c r="Q23" i="1" s="1"/>
  <c r="S418" i="1"/>
  <c r="R394" i="1"/>
  <c r="R371" i="1"/>
  <c r="S341" i="1"/>
  <c r="S309" i="1"/>
  <c r="S290" i="1"/>
  <c r="S96" i="1"/>
  <c r="S56" i="1"/>
  <c r="R49" i="1"/>
  <c r="P41" i="1"/>
  <c r="Q41" i="1" s="1"/>
  <c r="S25" i="1"/>
  <c r="S437" i="1"/>
  <c r="R493" i="1"/>
  <c r="S466" i="1"/>
  <c r="P459" i="1"/>
  <c r="N437" i="1"/>
  <c r="O437" i="1" s="1"/>
  <c r="P433" i="1"/>
  <c r="Q433" i="1" s="1"/>
  <c r="S430" i="1"/>
  <c r="R418" i="1"/>
  <c r="P397" i="1"/>
  <c r="Q397" i="1" s="1"/>
  <c r="P384" i="1"/>
  <c r="Q384" i="1" s="1"/>
  <c r="P372" i="1"/>
  <c r="Q372" i="1" s="1"/>
  <c r="S350" i="1"/>
  <c r="R341" i="1"/>
  <c r="P321" i="1"/>
  <c r="Q321" i="1" s="1"/>
  <c r="P318" i="1"/>
  <c r="Q318" i="1" s="1"/>
  <c r="P315" i="1"/>
  <c r="Q315" i="1" s="1"/>
  <c r="P314" i="1"/>
  <c r="Q314" i="1" s="1"/>
  <c r="P313" i="1"/>
  <c r="Q313" i="1" s="1"/>
  <c r="R309" i="1"/>
  <c r="R290" i="1"/>
  <c r="P282" i="1"/>
  <c r="Q282" i="1" s="1"/>
  <c r="N280" i="1"/>
  <c r="S220" i="1"/>
  <c r="S198" i="1"/>
  <c r="S173" i="1"/>
  <c r="S143" i="1"/>
  <c r="N133" i="1"/>
  <c r="O133" i="1" s="1"/>
  <c r="S109" i="1"/>
  <c r="R96" i="1"/>
  <c r="R56" i="1"/>
  <c r="N49" i="1"/>
  <c r="O49" i="1" s="1"/>
  <c r="S32" i="1"/>
  <c r="P497" i="1"/>
  <c r="Q497" i="1" s="1"/>
  <c r="P460" i="1"/>
  <c r="Q460" i="1" s="1"/>
  <c r="S454" i="1"/>
  <c r="S505" i="1"/>
  <c r="S492" i="1"/>
  <c r="S478" i="1"/>
  <c r="P471" i="1"/>
  <c r="Q471" i="1" s="1"/>
  <c r="P457" i="1"/>
  <c r="Q457" i="1" s="1"/>
  <c r="N449" i="1"/>
  <c r="O449" i="1" s="1"/>
  <c r="P420" i="1"/>
  <c r="Q420" i="1" s="1"/>
  <c r="P410" i="1"/>
  <c r="Q410" i="1" s="1"/>
  <c r="P409" i="1"/>
  <c r="Q409" i="1" s="1"/>
  <c r="S404" i="1"/>
  <c r="R350" i="1"/>
  <c r="P292" i="1"/>
  <c r="P291" i="1"/>
  <c r="Q291" i="1" s="1"/>
  <c r="S279" i="1"/>
  <c r="P264" i="1"/>
  <c r="R260" i="1"/>
  <c r="R220" i="1"/>
  <c r="P181" i="1"/>
  <c r="Q181" i="1" s="1"/>
  <c r="N173" i="1"/>
  <c r="O173" i="1" s="1"/>
  <c r="N143" i="1"/>
  <c r="O143" i="1" s="1"/>
  <c r="P102" i="1"/>
  <c r="Q102" i="1" s="1"/>
  <c r="P89" i="1"/>
  <c r="Q89" i="1" s="1"/>
  <c r="P88" i="1"/>
  <c r="Q88" i="1" s="1"/>
  <c r="P87" i="1"/>
  <c r="Q87" i="1" s="1"/>
  <c r="N79" i="1"/>
  <c r="O79" i="1" s="1"/>
  <c r="P70" i="1"/>
  <c r="Q70" i="1" s="1"/>
  <c r="S67" i="1"/>
  <c r="P57" i="1"/>
  <c r="Q57" i="1" s="1"/>
  <c r="R47" i="1"/>
  <c r="N32" i="1"/>
  <c r="O32" i="1" s="1"/>
  <c r="P28" i="1"/>
  <c r="Q28" i="1" s="1"/>
  <c r="R478" i="1"/>
  <c r="S427" i="1"/>
  <c r="S363" i="1"/>
  <c r="P350" i="1"/>
  <c r="Q350" i="1" s="1"/>
  <c r="S300" i="1"/>
  <c r="P220" i="1"/>
  <c r="Q220" i="1" s="1"/>
  <c r="S172" i="1"/>
  <c r="S139" i="1"/>
  <c r="R31" i="1"/>
  <c r="S491" i="1"/>
  <c r="S461" i="1"/>
  <c r="R427" i="1"/>
  <c r="R363" i="1"/>
  <c r="R300" i="1"/>
  <c r="S275" i="1"/>
  <c r="R259" i="1"/>
  <c r="S197" i="1"/>
  <c r="N172" i="1"/>
  <c r="N139" i="1"/>
  <c r="O139" i="1" s="1"/>
  <c r="P133" i="1"/>
  <c r="Q133" i="1" s="1"/>
  <c r="P131" i="1"/>
  <c r="Q131" i="1" s="1"/>
  <c r="P129" i="1"/>
  <c r="Q129" i="1" s="1"/>
  <c r="S123" i="1"/>
  <c r="R103" i="1"/>
  <c r="N94" i="1"/>
  <c r="O94" i="1" s="1"/>
  <c r="P83" i="1"/>
  <c r="Q83" i="1" s="1"/>
  <c r="P80" i="1"/>
  <c r="Q80" i="1" s="1"/>
  <c r="S77" i="1"/>
  <c r="N31" i="1"/>
  <c r="O31" i="1" s="1"/>
  <c r="R24" i="1"/>
  <c r="P454" i="1"/>
  <c r="Q454" i="1" s="1"/>
  <c r="S460" i="1"/>
  <c r="P446" i="1"/>
  <c r="Q446" i="1" s="1"/>
  <c r="P435" i="1"/>
  <c r="P434" i="1"/>
  <c r="Q434" i="1" s="1"/>
  <c r="P392" i="1"/>
  <c r="Q392" i="1" s="1"/>
  <c r="S358" i="1"/>
  <c r="S293" i="1"/>
  <c r="R272" i="1"/>
  <c r="R250" i="1"/>
  <c r="P240" i="1"/>
  <c r="Q240" i="1" s="1"/>
  <c r="P166" i="1"/>
  <c r="Q166" i="1" s="1"/>
  <c r="P161" i="1"/>
  <c r="Q161" i="1" s="1"/>
  <c r="P142" i="1"/>
  <c r="Q142" i="1" s="1"/>
  <c r="P141" i="1"/>
  <c r="Q141" i="1" s="1"/>
  <c r="P96" i="1"/>
  <c r="Q96" i="1" s="1"/>
  <c r="P67" i="1"/>
  <c r="Q67" i="1" s="1"/>
  <c r="P56" i="1"/>
  <c r="Q56" i="1" s="1"/>
  <c r="P55" i="1"/>
  <c r="Q55" i="1" s="1"/>
  <c r="P47" i="1"/>
  <c r="Q47" i="1" s="1"/>
  <c r="P46" i="1"/>
  <c r="Q46" i="1" s="1"/>
  <c r="P32" i="1"/>
  <c r="Q32" i="1" s="1"/>
  <c r="N396" i="1"/>
  <c r="O396" i="1" s="1"/>
  <c r="R396" i="1"/>
  <c r="S396" i="1"/>
  <c r="R484" i="1"/>
  <c r="S479" i="1"/>
  <c r="S474" i="1"/>
  <c r="R469" i="1"/>
  <c r="N451" i="1"/>
  <c r="O451" i="1" s="1"/>
  <c r="N444" i="1"/>
  <c r="O444" i="1" s="1"/>
  <c r="S444" i="1"/>
  <c r="N443" i="1"/>
  <c r="O443" i="1" s="1"/>
  <c r="N411" i="1"/>
  <c r="O411" i="1" s="1"/>
  <c r="R411" i="1"/>
  <c r="S411" i="1"/>
  <c r="N294" i="1"/>
  <c r="O294" i="1" s="1"/>
  <c r="S294" i="1"/>
  <c r="N216" i="1"/>
  <c r="O216" i="1" s="1"/>
  <c r="P216" i="1"/>
  <c r="Q216" i="1" s="1"/>
  <c r="R216" i="1"/>
  <c r="S216" i="1"/>
  <c r="N182" i="1"/>
  <c r="O182" i="1" s="1"/>
  <c r="R182" i="1"/>
  <c r="S182" i="1"/>
  <c r="N153" i="1"/>
  <c r="O153" i="1" s="1"/>
  <c r="P153" i="1"/>
  <c r="Q153" i="1" s="1"/>
  <c r="R153" i="1"/>
  <c r="S153" i="1"/>
  <c r="S75" i="1"/>
  <c r="N75" i="1"/>
  <c r="O75" i="1" s="1"/>
  <c r="R149" i="1"/>
  <c r="N149" i="1"/>
  <c r="O149" i="1" s="1"/>
  <c r="R40" i="1"/>
  <c r="N40" i="1"/>
  <c r="O40" i="1" s="1"/>
  <c r="S40" i="1"/>
  <c r="P505" i="1"/>
  <c r="Q505" i="1" s="1"/>
  <c r="S503" i="1"/>
  <c r="T503" i="1" s="1"/>
  <c r="S489" i="1"/>
  <c r="P486" i="1"/>
  <c r="Q486" i="1" s="1"/>
  <c r="S483" i="1"/>
  <c r="S440" i="1"/>
  <c r="R59" i="1"/>
  <c r="N59" i="1"/>
  <c r="O59" i="1" s="1"/>
  <c r="N489" i="1"/>
  <c r="O489" i="1" s="1"/>
  <c r="P479" i="1"/>
  <c r="Q479" i="1" s="1"/>
  <c r="P474" i="1"/>
  <c r="Q474" i="1" s="1"/>
  <c r="P469" i="1"/>
  <c r="Q469" i="1" s="1"/>
  <c r="R457" i="1"/>
  <c r="N457" i="1"/>
  <c r="O457" i="1" s="1"/>
  <c r="N455" i="1"/>
  <c r="O455" i="1" s="1"/>
  <c r="N440" i="1"/>
  <c r="O440" i="1" s="1"/>
  <c r="O371" i="1"/>
  <c r="R86" i="1"/>
  <c r="N86" i="1"/>
  <c r="O86" i="1" s="1"/>
  <c r="R435" i="1"/>
  <c r="S435" i="1"/>
  <c r="R245" i="1"/>
  <c r="P245" i="1"/>
  <c r="Q245" i="1" s="1"/>
  <c r="S245" i="1"/>
  <c r="N144" i="1"/>
  <c r="O144" i="1" s="1"/>
  <c r="R144" i="1"/>
  <c r="S144" i="1"/>
  <c r="N111" i="1"/>
  <c r="O111" i="1" s="1"/>
  <c r="R111" i="1"/>
  <c r="S111" i="1"/>
  <c r="N33" i="1"/>
  <c r="O33" i="1" s="1"/>
  <c r="R33" i="1"/>
  <c r="S33" i="1"/>
  <c r="O151" i="1"/>
  <c r="R337" i="1"/>
  <c r="P337" i="1"/>
  <c r="Q337" i="1" s="1"/>
  <c r="S337" i="1"/>
  <c r="N303" i="1"/>
  <c r="P303" i="1"/>
  <c r="Q303" i="1" s="1"/>
  <c r="R303" i="1"/>
  <c r="S303" i="1"/>
  <c r="N127" i="1"/>
  <c r="O127" i="1" s="1"/>
  <c r="R127" i="1"/>
  <c r="N343" i="1"/>
  <c r="O343" i="1" s="1"/>
  <c r="P343" i="1"/>
  <c r="Q343" i="1" s="1"/>
  <c r="N505" i="1"/>
  <c r="O505" i="1" s="1"/>
  <c r="R491" i="1"/>
  <c r="S486" i="1"/>
  <c r="P483" i="1"/>
  <c r="Q483" i="1" s="1"/>
  <c r="R475" i="1"/>
  <c r="N470" i="1"/>
  <c r="O470" i="1" s="1"/>
  <c r="N463" i="1"/>
  <c r="O463" i="1" s="1"/>
  <c r="S463" i="1"/>
  <c r="R461" i="1"/>
  <c r="P455" i="1"/>
  <c r="Q455" i="1" s="1"/>
  <c r="R451" i="1"/>
  <c r="N364" i="1"/>
  <c r="O364" i="1" s="1"/>
  <c r="R364" i="1"/>
  <c r="N160" i="1"/>
  <c r="R160" i="1"/>
  <c r="S160" i="1"/>
  <c r="R54" i="1"/>
  <c r="N54" i="1"/>
  <c r="O54" i="1" s="1"/>
  <c r="S54" i="1"/>
  <c r="S496" i="1"/>
  <c r="R486" i="1"/>
  <c r="N475" i="1"/>
  <c r="O475" i="1" s="1"/>
  <c r="S469" i="1"/>
  <c r="S443" i="1"/>
  <c r="P439" i="1"/>
  <c r="Q439" i="1" s="1"/>
  <c r="R424" i="1"/>
  <c r="N424" i="1"/>
  <c r="O424" i="1" s="1"/>
  <c r="N158" i="1"/>
  <c r="O158" i="1" s="1"/>
  <c r="R158" i="1"/>
  <c r="S158" i="1"/>
  <c r="R64" i="1"/>
  <c r="N64" i="1"/>
  <c r="O64" i="1" s="1"/>
  <c r="S64" i="1"/>
  <c r="P442" i="1"/>
  <c r="Q442" i="1" s="1"/>
  <c r="P428" i="1"/>
  <c r="Q428" i="1" s="1"/>
  <c r="S426" i="1"/>
  <c r="P405" i="1"/>
  <c r="Q405" i="1" s="1"/>
  <c r="R403" i="1"/>
  <c r="P396" i="1"/>
  <c r="Q396" i="1" s="1"/>
  <c r="P376" i="1"/>
  <c r="Q376" i="1" s="1"/>
  <c r="P364" i="1"/>
  <c r="Q364" i="1" s="1"/>
  <c r="P335" i="1"/>
  <c r="Q335" i="1" s="1"/>
  <c r="R332" i="1"/>
  <c r="P294" i="1"/>
  <c r="Q294" i="1" s="1"/>
  <c r="S282" i="1"/>
  <c r="R268" i="1"/>
  <c r="R258" i="1"/>
  <c r="R248" i="1"/>
  <c r="R214" i="1"/>
  <c r="S206" i="1"/>
  <c r="S191" i="1"/>
  <c r="P182" i="1"/>
  <c r="Q182" i="1" s="1"/>
  <c r="P160" i="1"/>
  <c r="Q160" i="1" s="1"/>
  <c r="P158" i="1"/>
  <c r="Q158" i="1" s="1"/>
  <c r="S155" i="1"/>
  <c r="P149" i="1"/>
  <c r="Q149" i="1" s="1"/>
  <c r="P144" i="1"/>
  <c r="Q144" i="1" s="1"/>
  <c r="S142" i="1"/>
  <c r="P127" i="1"/>
  <c r="Q127" i="1" s="1"/>
  <c r="P111" i="1"/>
  <c r="Q111" i="1" s="1"/>
  <c r="P86" i="1"/>
  <c r="Q86" i="1" s="1"/>
  <c r="S84" i="1"/>
  <c r="N78" i="1"/>
  <c r="O78" i="1" s="1"/>
  <c r="N72" i="1"/>
  <c r="O72" i="1" s="1"/>
  <c r="P64" i="1"/>
  <c r="Q64" i="1" s="1"/>
  <c r="P59" i="1"/>
  <c r="Q59" i="1" s="1"/>
  <c r="P54" i="1"/>
  <c r="Q54" i="1" s="1"/>
  <c r="S46" i="1"/>
  <c r="P40" i="1"/>
  <c r="Q40" i="1" s="1"/>
  <c r="N38" i="1"/>
  <c r="O38" i="1" s="1"/>
  <c r="N24" i="1"/>
  <c r="O24" i="1" s="1"/>
  <c r="N426" i="1"/>
  <c r="O426" i="1" s="1"/>
  <c r="S420" i="1"/>
  <c r="P418" i="1"/>
  <c r="Q418" i="1" s="1"/>
  <c r="N416" i="1"/>
  <c r="O416" i="1" s="1"/>
  <c r="S393" i="1"/>
  <c r="P388" i="1"/>
  <c r="Q388" i="1" s="1"/>
  <c r="N386" i="1"/>
  <c r="O386" i="1" s="1"/>
  <c r="S381" i="1"/>
  <c r="S374" i="1"/>
  <c r="S367" i="1"/>
  <c r="R348" i="1"/>
  <c r="P342" i="1"/>
  <c r="Q342" i="1" s="1"/>
  <c r="S340" i="1"/>
  <c r="S318" i="1"/>
  <c r="P311" i="1"/>
  <c r="Q311" i="1" s="1"/>
  <c r="P310" i="1"/>
  <c r="Q310" i="1" s="1"/>
  <c r="S308" i="1"/>
  <c r="P302" i="1"/>
  <c r="Q302" i="1" s="1"/>
  <c r="S297" i="1"/>
  <c r="R292" i="1"/>
  <c r="R282" i="1"/>
  <c r="P268" i="1"/>
  <c r="Q268" i="1" s="1"/>
  <c r="P207" i="1"/>
  <c r="Q207" i="1" s="1"/>
  <c r="R206" i="1"/>
  <c r="R197" i="1"/>
  <c r="N185" i="1"/>
  <c r="O185" i="1" s="1"/>
  <c r="P173" i="1"/>
  <c r="Q173" i="1" s="1"/>
  <c r="R161" i="1"/>
  <c r="N159" i="1"/>
  <c r="N155" i="1"/>
  <c r="O155" i="1" s="1"/>
  <c r="S151" i="1"/>
  <c r="R145" i="1"/>
  <c r="R142" i="1"/>
  <c r="P139" i="1"/>
  <c r="Q139" i="1" s="1"/>
  <c r="R137" i="1"/>
  <c r="S131" i="1"/>
  <c r="P114" i="1"/>
  <c r="Q114" i="1" s="1"/>
  <c r="R112" i="1"/>
  <c r="P109" i="1"/>
  <c r="Q109" i="1" s="1"/>
  <c r="P103" i="1"/>
  <c r="Q103" i="1" s="1"/>
  <c r="S94" i="1"/>
  <c r="S88" i="1"/>
  <c r="P85" i="1"/>
  <c r="Q85" i="1" s="1"/>
  <c r="P74" i="1"/>
  <c r="Q74" i="1" s="1"/>
  <c r="R65" i="1"/>
  <c r="S41" i="1"/>
  <c r="S23" i="1"/>
  <c r="P452" i="1"/>
  <c r="Q452" i="1" s="1"/>
  <c r="S425" i="1"/>
  <c r="P421" i="1"/>
  <c r="Q421" i="1" s="1"/>
  <c r="R420" i="1"/>
  <c r="P417" i="1"/>
  <c r="Q417" i="1" s="1"/>
  <c r="S408" i="1"/>
  <c r="P404" i="1"/>
  <c r="Q404" i="1" s="1"/>
  <c r="S402" i="1"/>
  <c r="S385" i="1"/>
  <c r="P371" i="1"/>
  <c r="Q371" i="1" s="1"/>
  <c r="S365" i="1"/>
  <c r="S361" i="1"/>
  <c r="N353" i="1"/>
  <c r="O353" i="1" s="1"/>
  <c r="U353" i="1" s="1"/>
  <c r="R347" i="1"/>
  <c r="S329" i="1"/>
  <c r="P325" i="1"/>
  <c r="Q325" i="1" s="1"/>
  <c r="R318" i="1"/>
  <c r="S305" i="1"/>
  <c r="S295" i="1"/>
  <c r="P293" i="1"/>
  <c r="Q293" i="1" s="1"/>
  <c r="P290" i="1"/>
  <c r="Q290" i="1" s="1"/>
  <c r="S287" i="1"/>
  <c r="R276" i="1"/>
  <c r="P270" i="1"/>
  <c r="Q270" i="1" s="1"/>
  <c r="S264" i="1"/>
  <c r="P259" i="1"/>
  <c r="Q259" i="1" s="1"/>
  <c r="S255" i="1"/>
  <c r="S247" i="1"/>
  <c r="P242" i="1"/>
  <c r="Q242" i="1" s="1"/>
  <c r="S238" i="1"/>
  <c r="P232" i="1"/>
  <c r="Q232" i="1" s="1"/>
  <c r="R228" i="1"/>
  <c r="N218" i="1"/>
  <c r="O218" i="1" s="1"/>
  <c r="N212" i="1"/>
  <c r="O212" i="1" s="1"/>
  <c r="P193" i="1"/>
  <c r="Q193" i="1" s="1"/>
  <c r="S190" i="1"/>
  <c r="P178" i="1"/>
  <c r="Q178" i="1" s="1"/>
  <c r="S174" i="1"/>
  <c r="S171" i="1"/>
  <c r="P163" i="1"/>
  <c r="Q163" i="1" s="1"/>
  <c r="N161" i="1"/>
  <c r="O161" i="1" s="1"/>
  <c r="P152" i="1"/>
  <c r="Q152" i="1" s="1"/>
  <c r="R151" i="1"/>
  <c r="P143" i="1"/>
  <c r="Q143" i="1" s="1"/>
  <c r="U143" i="1" s="1"/>
  <c r="N137" i="1"/>
  <c r="O137" i="1" s="1"/>
  <c r="P134" i="1"/>
  <c r="Q134" i="1" s="1"/>
  <c r="U134" i="1" s="1"/>
  <c r="N131" i="1"/>
  <c r="O131" i="1" s="1"/>
  <c r="R121" i="1"/>
  <c r="S106" i="1"/>
  <c r="R88" i="1"/>
  <c r="S83" i="1"/>
  <c r="S70" i="1"/>
  <c r="S60" i="1"/>
  <c r="R41" i="1"/>
  <c r="S36" i="1"/>
  <c r="T36" i="1" s="1"/>
  <c r="R23" i="1"/>
  <c r="N408" i="1"/>
  <c r="O408" i="1" s="1"/>
  <c r="R402" i="1"/>
  <c r="R365" i="1"/>
  <c r="S315" i="1"/>
  <c r="R295" i="1"/>
  <c r="R291" i="1"/>
  <c r="R210" i="1"/>
  <c r="S200" i="1"/>
  <c r="R174" i="1"/>
  <c r="N171" i="1"/>
  <c r="O171" i="1" s="1"/>
  <c r="N145" i="1"/>
  <c r="O145" i="1" s="1"/>
  <c r="R136" i="1"/>
  <c r="R120" i="1"/>
  <c r="N112" i="1"/>
  <c r="S101" i="1"/>
  <c r="N93" i="1"/>
  <c r="O93" i="1" s="1"/>
  <c r="N83" i="1"/>
  <c r="O83" i="1" s="1"/>
  <c r="P78" i="1"/>
  <c r="Q78" i="1" s="1"/>
  <c r="S76" i="1"/>
  <c r="N70" i="1"/>
  <c r="O70" i="1" s="1"/>
  <c r="N65" i="1"/>
  <c r="O65" i="1" s="1"/>
  <c r="R60" i="1"/>
  <c r="S55" i="1"/>
  <c r="S50" i="1"/>
  <c r="N46" i="1"/>
  <c r="O46" i="1" s="1"/>
  <c r="N41" i="1"/>
  <c r="O41" i="1" s="1"/>
  <c r="S30" i="1"/>
  <c r="P432" i="1"/>
  <c r="Q432" i="1" s="1"/>
  <c r="P403" i="1"/>
  <c r="Q403" i="1" s="1"/>
  <c r="P393" i="1"/>
  <c r="Q393" i="1" s="1"/>
  <c r="P381" i="1"/>
  <c r="Q381" i="1" s="1"/>
  <c r="S377" i="1"/>
  <c r="P374" i="1"/>
  <c r="Q374" i="1" s="1"/>
  <c r="P367" i="1"/>
  <c r="Q367" i="1" s="1"/>
  <c r="P363" i="1"/>
  <c r="Q363" i="1" s="1"/>
  <c r="N361" i="1"/>
  <c r="O361" i="1" s="1"/>
  <c r="P348" i="1"/>
  <c r="Q348" i="1" s="1"/>
  <c r="P340" i="1"/>
  <c r="Q340" i="1" s="1"/>
  <c r="P332" i="1"/>
  <c r="Q332" i="1" s="1"/>
  <c r="N329" i="1"/>
  <c r="O329" i="1" s="1"/>
  <c r="R315" i="1"/>
  <c r="P308" i="1"/>
  <c r="Q308" i="1" s="1"/>
  <c r="P307" i="1"/>
  <c r="Q307" i="1" s="1"/>
  <c r="P297" i="1"/>
  <c r="Q297" i="1" s="1"/>
  <c r="N291" i="1"/>
  <c r="O291" i="1" s="1"/>
  <c r="N274" i="1"/>
  <c r="O274" i="1" s="1"/>
  <c r="P257" i="1"/>
  <c r="Q257" i="1" s="1"/>
  <c r="S252" i="1"/>
  <c r="P248" i="1"/>
  <c r="S222" i="1"/>
  <c r="P206" i="1"/>
  <c r="Q206" i="1" s="1"/>
  <c r="P201" i="1"/>
  <c r="Q201" i="1" s="1"/>
  <c r="N200" i="1"/>
  <c r="O200" i="1" s="1"/>
  <c r="U200" i="1" s="1"/>
  <c r="P191" i="1"/>
  <c r="N189" i="1"/>
  <c r="O189" i="1" s="1"/>
  <c r="P185" i="1"/>
  <c r="Q185" i="1" s="1"/>
  <c r="P177" i="1"/>
  <c r="Q177" i="1" s="1"/>
  <c r="S150" i="1"/>
  <c r="N141" i="1"/>
  <c r="O141" i="1" s="1"/>
  <c r="S135" i="1"/>
  <c r="S129" i="1"/>
  <c r="N118" i="1"/>
  <c r="O118" i="1" s="1"/>
  <c r="R87" i="1"/>
  <c r="S80" i="1"/>
  <c r="N76" i="1"/>
  <c r="O76" i="1" s="1"/>
  <c r="P170" i="1"/>
  <c r="Q170" i="1" s="1"/>
  <c r="P97" i="1"/>
  <c r="Q97" i="1" s="1"/>
  <c r="O442" i="1"/>
  <c r="O502" i="1"/>
  <c r="O462" i="1"/>
  <c r="N412" i="1"/>
  <c r="O412" i="1" s="1"/>
  <c r="S412" i="1"/>
  <c r="S502" i="1"/>
  <c r="R500" i="1"/>
  <c r="N497" i="1"/>
  <c r="O497" i="1" s="1"/>
  <c r="R494" i="1"/>
  <c r="P493" i="1"/>
  <c r="Q493" i="1" s="1"/>
  <c r="P484" i="1"/>
  <c r="Q484" i="1" s="1"/>
  <c r="S477" i="1"/>
  <c r="S468" i="1"/>
  <c r="P466" i="1"/>
  <c r="Q466" i="1" s="1"/>
  <c r="P465" i="1"/>
  <c r="Q465" i="1" s="1"/>
  <c r="S462" i="1"/>
  <c r="P449" i="1"/>
  <c r="Q449" i="1" s="1"/>
  <c r="S447" i="1"/>
  <c r="S442" i="1"/>
  <c r="R401" i="1"/>
  <c r="S401" i="1"/>
  <c r="R388" i="1"/>
  <c r="R379" i="1"/>
  <c r="S379" i="1"/>
  <c r="R378" i="1"/>
  <c r="N378" i="1"/>
  <c r="O378" i="1" s="1"/>
  <c r="N357" i="1"/>
  <c r="O357" i="1" s="1"/>
  <c r="R357" i="1"/>
  <c r="S357" i="1"/>
  <c r="N323" i="1"/>
  <c r="O323" i="1" s="1"/>
  <c r="R323" i="1"/>
  <c r="S323" i="1"/>
  <c r="N301" i="1"/>
  <c r="O301" i="1" s="1"/>
  <c r="R301" i="1"/>
  <c r="S301" i="1"/>
  <c r="P499" i="1"/>
  <c r="Q499" i="1" s="1"/>
  <c r="R502" i="1"/>
  <c r="P501" i="1"/>
  <c r="Q501" i="1" s="1"/>
  <c r="S499" i="1"/>
  <c r="N486" i="1"/>
  <c r="S482" i="1"/>
  <c r="R479" i="1"/>
  <c r="R477" i="1"/>
  <c r="P475" i="1"/>
  <c r="S473" i="1"/>
  <c r="S470" i="1"/>
  <c r="R468" i="1"/>
  <c r="N465" i="1"/>
  <c r="O465" i="1" s="1"/>
  <c r="R462" i="1"/>
  <c r="P461" i="1"/>
  <c r="Q461" i="1" s="1"/>
  <c r="S459" i="1"/>
  <c r="R452" i="1"/>
  <c r="S450" i="1"/>
  <c r="N447" i="1"/>
  <c r="O447" i="1" s="1"/>
  <c r="R444" i="1"/>
  <c r="P443" i="1"/>
  <c r="Q443" i="1" s="1"/>
  <c r="R442" i="1"/>
  <c r="S439" i="1"/>
  <c r="S436" i="1"/>
  <c r="S434" i="1"/>
  <c r="S428" i="1"/>
  <c r="P426" i="1"/>
  <c r="Q426" i="1" s="1"/>
  <c r="S419" i="1"/>
  <c r="P411" i="1"/>
  <c r="Q411" i="1" s="1"/>
  <c r="P401" i="1"/>
  <c r="Q401" i="1" s="1"/>
  <c r="P379" i="1"/>
  <c r="Q379" i="1" s="1"/>
  <c r="N366" i="1"/>
  <c r="O366" i="1" s="1"/>
  <c r="R366" i="1"/>
  <c r="S366" i="1"/>
  <c r="N362" i="1"/>
  <c r="O362" i="1" s="1"/>
  <c r="R362" i="1"/>
  <c r="S362" i="1"/>
  <c r="N356" i="1"/>
  <c r="O356" i="1" s="1"/>
  <c r="S356" i="1"/>
  <c r="R339" i="1"/>
  <c r="S339" i="1"/>
  <c r="N319" i="1"/>
  <c r="O319" i="1" s="1"/>
  <c r="R319" i="1"/>
  <c r="S319" i="1"/>
  <c r="N244" i="1"/>
  <c r="P244" i="1"/>
  <c r="Q244" i="1" s="1"/>
  <c r="R244" i="1"/>
  <c r="S244" i="1"/>
  <c r="P492" i="1"/>
  <c r="Q492" i="1" s="1"/>
  <c r="S487" i="1"/>
  <c r="S485" i="1"/>
  <c r="S476" i="1"/>
  <c r="S467" i="1"/>
  <c r="R459" i="1"/>
  <c r="R450" i="1"/>
  <c r="R436" i="1"/>
  <c r="R434" i="1"/>
  <c r="R428" i="1"/>
  <c r="S424" i="1"/>
  <c r="R419" i="1"/>
  <c r="R376" i="1"/>
  <c r="N376" i="1"/>
  <c r="O376" i="1" s="1"/>
  <c r="S376" i="1"/>
  <c r="O350" i="1"/>
  <c r="R345" i="1"/>
  <c r="S345" i="1"/>
  <c r="O282" i="1"/>
  <c r="P490" i="1"/>
  <c r="Q490" i="1" s="1"/>
  <c r="P502" i="1"/>
  <c r="Q502" i="1" s="1"/>
  <c r="P500" i="1"/>
  <c r="Q500" i="1" s="1"/>
  <c r="N499" i="1"/>
  <c r="O499" i="1" s="1"/>
  <c r="S490" i="1"/>
  <c r="R487" i="1"/>
  <c r="R476" i="1"/>
  <c r="N473" i="1"/>
  <c r="O473" i="1" s="1"/>
  <c r="R467" i="1"/>
  <c r="S464" i="1"/>
  <c r="R446" i="1"/>
  <c r="N432" i="1"/>
  <c r="O432" i="1" s="1"/>
  <c r="N355" i="1"/>
  <c r="R355" i="1"/>
  <c r="N316" i="1"/>
  <c r="O316" i="1" s="1"/>
  <c r="R316" i="1"/>
  <c r="S316" i="1"/>
  <c r="N266" i="1"/>
  <c r="O266" i="1" s="1"/>
  <c r="P266" i="1"/>
  <c r="Q266" i="1" s="1"/>
  <c r="R266" i="1"/>
  <c r="S266" i="1"/>
  <c r="N256" i="1"/>
  <c r="O256" i="1" s="1"/>
  <c r="R256" i="1"/>
  <c r="S256" i="1"/>
  <c r="P476" i="1"/>
  <c r="Q476" i="1" s="1"/>
  <c r="N494" i="1"/>
  <c r="R485" i="1"/>
  <c r="S498" i="1"/>
  <c r="S495" i="1"/>
  <c r="S493" i="1"/>
  <c r="S484" i="1"/>
  <c r="P482" i="1"/>
  <c r="Q482" i="1" s="1"/>
  <c r="P477" i="1"/>
  <c r="Q477" i="1" s="1"/>
  <c r="P468" i="1"/>
  <c r="Q468" i="1" s="1"/>
  <c r="S458" i="1"/>
  <c r="S438" i="1"/>
  <c r="P427" i="1"/>
  <c r="S421" i="1"/>
  <c r="S416" i="1"/>
  <c r="R412" i="1"/>
  <c r="S386" i="1"/>
  <c r="R384" i="1"/>
  <c r="N384" i="1"/>
  <c r="O384" i="1" s="1"/>
  <c r="N380" i="1"/>
  <c r="O380" i="1" s="1"/>
  <c r="P380" i="1"/>
  <c r="Q380" i="1" s="1"/>
  <c r="S380" i="1"/>
  <c r="N335" i="1"/>
  <c r="O335" i="1" s="1"/>
  <c r="R335" i="1"/>
  <c r="S335" i="1"/>
  <c r="P263" i="1"/>
  <c r="Q263" i="1" s="1"/>
  <c r="N263" i="1"/>
  <c r="S263" i="1"/>
  <c r="R409" i="1"/>
  <c r="S409" i="1"/>
  <c r="N395" i="1"/>
  <c r="O395" i="1" s="1"/>
  <c r="R395" i="1"/>
  <c r="S395" i="1"/>
  <c r="R392" i="1"/>
  <c r="N392" i="1"/>
  <c r="O392" i="1" s="1"/>
  <c r="N333" i="1"/>
  <c r="R333" i="1"/>
  <c r="S333" i="1"/>
  <c r="N326" i="1"/>
  <c r="O326" i="1" s="1"/>
  <c r="P326" i="1"/>
  <c r="Q326" i="1" s="1"/>
  <c r="R326" i="1"/>
  <c r="S326" i="1"/>
  <c r="P485" i="1"/>
  <c r="Q485" i="1" s="1"/>
  <c r="S500" i="1"/>
  <c r="P498" i="1"/>
  <c r="Q498" i="1" s="1"/>
  <c r="P467" i="1"/>
  <c r="S465" i="1"/>
  <c r="P458" i="1"/>
  <c r="Q458" i="1" s="1"/>
  <c r="P450" i="1"/>
  <c r="Q450" i="1" s="1"/>
  <c r="P438" i="1"/>
  <c r="Q438" i="1" s="1"/>
  <c r="P419" i="1"/>
  <c r="Q419" i="1" s="1"/>
  <c r="P412" i="1"/>
  <c r="Q412" i="1" s="1"/>
  <c r="S388" i="1"/>
  <c r="R368" i="1"/>
  <c r="N368" i="1"/>
  <c r="O368" i="1" s="1"/>
  <c r="S368" i="1"/>
  <c r="P333" i="1"/>
  <c r="Q333" i="1" s="1"/>
  <c r="N183" i="1"/>
  <c r="O183" i="1" s="1"/>
  <c r="S183" i="1"/>
  <c r="O181" i="1"/>
  <c r="P124" i="1"/>
  <c r="Q124" i="1" s="1"/>
  <c r="N124" i="1"/>
  <c r="O124" i="1" s="1"/>
  <c r="R374" i="1"/>
  <c r="N370" i="1"/>
  <c r="O370" i="1" s="1"/>
  <c r="R367" i="1"/>
  <c r="P366" i="1"/>
  <c r="Q366" i="1" s="1"/>
  <c r="S360" i="1"/>
  <c r="N358" i="1"/>
  <c r="P356" i="1"/>
  <c r="Q356" i="1" s="1"/>
  <c r="R349" i="1"/>
  <c r="N347" i="1"/>
  <c r="S342" i="1"/>
  <c r="R340" i="1"/>
  <c r="N337" i="1"/>
  <c r="O337" i="1" s="1"/>
  <c r="N334" i="1"/>
  <c r="S331" i="1"/>
  <c r="S324" i="1"/>
  <c r="P323" i="1"/>
  <c r="Q323" i="1" s="1"/>
  <c r="P322" i="1"/>
  <c r="Q322" i="1" s="1"/>
  <c r="P319" i="1"/>
  <c r="Q319" i="1" s="1"/>
  <c r="P316" i="1"/>
  <c r="Q316" i="1" s="1"/>
  <c r="S311" i="1"/>
  <c r="R308" i="1"/>
  <c r="P306" i="1"/>
  <c r="Q306" i="1" s="1"/>
  <c r="S302" i="1"/>
  <c r="P301" i="1"/>
  <c r="Q301" i="1" s="1"/>
  <c r="P298" i="1"/>
  <c r="Q298" i="1" s="1"/>
  <c r="R294" i="1"/>
  <c r="R289" i="1"/>
  <c r="R286" i="1"/>
  <c r="S281" i="1"/>
  <c r="S274" i="1"/>
  <c r="N272" i="1"/>
  <c r="O272" i="1" s="1"/>
  <c r="N268" i="1"/>
  <c r="O268" i="1" s="1"/>
  <c r="P265" i="1"/>
  <c r="Q265" i="1" s="1"/>
  <c r="R264" i="1"/>
  <c r="S261" i="1"/>
  <c r="P256" i="1"/>
  <c r="Q256" i="1" s="1"/>
  <c r="R252" i="1"/>
  <c r="R242" i="1"/>
  <c r="R232" i="1"/>
  <c r="P224" i="1"/>
  <c r="Q224" i="1" s="1"/>
  <c r="R222" i="1"/>
  <c r="S166" i="1"/>
  <c r="N48" i="1"/>
  <c r="O48" i="1" s="1"/>
  <c r="R48" i="1"/>
  <c r="S48" i="1"/>
  <c r="P413" i="1"/>
  <c r="Q413" i="1" s="1"/>
  <c r="S403" i="1"/>
  <c r="P394" i="1"/>
  <c r="Q394" i="1" s="1"/>
  <c r="P387" i="1"/>
  <c r="Q387" i="1" s="1"/>
  <c r="P382" i="1"/>
  <c r="Q382" i="1" s="1"/>
  <c r="P375" i="1"/>
  <c r="Q375" i="1" s="1"/>
  <c r="S373" i="1"/>
  <c r="S369" i="1"/>
  <c r="S364" i="1"/>
  <c r="N360" i="1"/>
  <c r="O360" i="1" s="1"/>
  <c r="S348" i="1"/>
  <c r="R331" i="1"/>
  <c r="S327" i="1"/>
  <c r="R324" i="1"/>
  <c r="N321" i="1"/>
  <c r="O321" i="1" s="1"/>
  <c r="S317" i="1"/>
  <c r="R311" i="1"/>
  <c r="N305" i="1"/>
  <c r="O305" i="1" s="1"/>
  <c r="R302" i="1"/>
  <c r="N297" i="1"/>
  <c r="O297" i="1" s="1"/>
  <c r="R283" i="1"/>
  <c r="R281" i="1"/>
  <c r="R278" i="1"/>
  <c r="S271" i="1"/>
  <c r="S259" i="1"/>
  <c r="N258" i="1"/>
  <c r="O258" i="1" s="1"/>
  <c r="N250" i="1"/>
  <c r="S226" i="1"/>
  <c r="S218" i="1"/>
  <c r="S215" i="1"/>
  <c r="R212" i="1"/>
  <c r="N190" i="1"/>
  <c r="S185" i="1"/>
  <c r="S170" i="1"/>
  <c r="N166" i="1"/>
  <c r="R62" i="1"/>
  <c r="N62" i="1"/>
  <c r="P62" i="1"/>
  <c r="Q62" i="1" s="1"/>
  <c r="S62" i="1"/>
  <c r="R327" i="1"/>
  <c r="R317" i="1"/>
  <c r="S313" i="1"/>
  <c r="S310" i="1"/>
  <c r="S307" i="1"/>
  <c r="S299" i="1"/>
  <c r="N278" i="1"/>
  <c r="O278" i="1" s="1"/>
  <c r="P255" i="1"/>
  <c r="Q255" i="1" s="1"/>
  <c r="S254" i="1"/>
  <c r="P247" i="1"/>
  <c r="Q247" i="1" s="1"/>
  <c r="S246" i="1"/>
  <c r="R236" i="1"/>
  <c r="S230" i="1"/>
  <c r="R226" i="1"/>
  <c r="R189" i="1"/>
  <c r="R180" i="1"/>
  <c r="S180" i="1"/>
  <c r="N180" i="1"/>
  <c r="O180" i="1" s="1"/>
  <c r="N66" i="1"/>
  <c r="R66" i="1"/>
  <c r="S66" i="1"/>
  <c r="N43" i="1"/>
  <c r="O43" i="1" s="1"/>
  <c r="R43" i="1"/>
  <c r="S43" i="1"/>
  <c r="R310" i="1"/>
  <c r="R307" i="1"/>
  <c r="R299" i="1"/>
  <c r="P286" i="1"/>
  <c r="Q286" i="1" s="1"/>
  <c r="S285" i="1"/>
  <c r="S277" i="1"/>
  <c r="S253" i="1"/>
  <c r="S251" i="1"/>
  <c r="R230" i="1"/>
  <c r="R204" i="1"/>
  <c r="N204" i="1"/>
  <c r="O204" i="1" s="1"/>
  <c r="S177" i="1"/>
  <c r="R71" i="1"/>
  <c r="N71" i="1"/>
  <c r="O71" i="1" s="1"/>
  <c r="P71" i="1"/>
  <c r="Q71" i="1" s="1"/>
  <c r="S71" i="1"/>
  <c r="N27" i="1"/>
  <c r="O27" i="1" s="1"/>
  <c r="R27" i="1"/>
  <c r="S27" i="1"/>
  <c r="N313" i="1"/>
  <c r="O313" i="1" s="1"/>
  <c r="R285" i="1"/>
  <c r="R251" i="1"/>
  <c r="R240" i="1"/>
  <c r="P230" i="1"/>
  <c r="Q230" i="1" s="1"/>
  <c r="S201" i="1"/>
  <c r="N199" i="1"/>
  <c r="O199" i="1" s="1"/>
  <c r="R199" i="1"/>
  <c r="R183" i="1"/>
  <c r="N177" i="1"/>
  <c r="O177" i="1" s="1"/>
  <c r="N170" i="1"/>
  <c r="O170" i="1" s="1"/>
  <c r="R170" i="1"/>
  <c r="R165" i="1"/>
  <c r="S165" i="1"/>
  <c r="S156" i="1"/>
  <c r="O150" i="1"/>
  <c r="N128" i="1"/>
  <c r="O128" i="1" s="1"/>
  <c r="R128" i="1"/>
  <c r="S128" i="1"/>
  <c r="P400" i="1"/>
  <c r="Q400" i="1" s="1"/>
  <c r="P395" i="1"/>
  <c r="Q395" i="1" s="1"/>
  <c r="P386" i="1"/>
  <c r="Q386" i="1" s="1"/>
  <c r="S372" i="1"/>
  <c r="P362" i="1"/>
  <c r="Q362" i="1" s="1"/>
  <c r="P357" i="1"/>
  <c r="Q357" i="1" s="1"/>
  <c r="P355" i="1"/>
  <c r="Q355" i="1" s="1"/>
  <c r="P354" i="1"/>
  <c r="Q354" i="1" s="1"/>
  <c r="S334" i="1"/>
  <c r="P331" i="1"/>
  <c r="Q331" i="1" s="1"/>
  <c r="P327" i="1"/>
  <c r="Q327" i="1" s="1"/>
  <c r="P324" i="1"/>
  <c r="Q324" i="1" s="1"/>
  <c r="P317" i="1"/>
  <c r="Q317" i="1" s="1"/>
  <c r="P288" i="1"/>
  <c r="Q288" i="1" s="1"/>
  <c r="P278" i="1"/>
  <c r="Q278" i="1" s="1"/>
  <c r="P236" i="1"/>
  <c r="Q236" i="1" s="1"/>
  <c r="R224" i="1"/>
  <c r="P199" i="1"/>
  <c r="Q199" i="1" s="1"/>
  <c r="R164" i="1"/>
  <c r="N164" i="1"/>
  <c r="O164" i="1" s="1"/>
  <c r="S164" i="1"/>
  <c r="R162" i="1"/>
  <c r="R157" i="1"/>
  <c r="N157" i="1"/>
  <c r="O157" i="1" s="1"/>
  <c r="R115" i="1"/>
  <c r="N115" i="1"/>
  <c r="O115" i="1" s="1"/>
  <c r="P115" i="1"/>
  <c r="Q115" i="1" s="1"/>
  <c r="S115" i="1"/>
  <c r="R99" i="1"/>
  <c r="N99" i="1"/>
  <c r="O99" i="1" s="1"/>
  <c r="P99" i="1"/>
  <c r="Q99" i="1" s="1"/>
  <c r="S99" i="1"/>
  <c r="N81" i="1"/>
  <c r="O81" i="1" s="1"/>
  <c r="P81" i="1"/>
  <c r="R81" i="1"/>
  <c r="S81" i="1"/>
  <c r="N35" i="1"/>
  <c r="O35" i="1" s="1"/>
  <c r="R35" i="1"/>
  <c r="S35" i="1"/>
  <c r="N207" i="1"/>
  <c r="O207" i="1" s="1"/>
  <c r="S207" i="1"/>
  <c r="R188" i="1"/>
  <c r="S188" i="1"/>
  <c r="R163" i="1"/>
  <c r="N163" i="1"/>
  <c r="O163" i="1" s="1"/>
  <c r="N104" i="1"/>
  <c r="P104" i="1"/>
  <c r="Q104" i="1" s="1"/>
  <c r="R104" i="1"/>
  <c r="S104" i="1"/>
  <c r="R154" i="1"/>
  <c r="R152" i="1"/>
  <c r="R150" i="1"/>
  <c r="S147" i="1"/>
  <c r="S140" i="1"/>
  <c r="R135" i="1"/>
  <c r="S132" i="1"/>
  <c r="R129" i="1"/>
  <c r="P128" i="1"/>
  <c r="Q128" i="1" s="1"/>
  <c r="R123" i="1"/>
  <c r="P120" i="1"/>
  <c r="Q120" i="1" s="1"/>
  <c r="N110" i="1"/>
  <c r="O110" i="1" s="1"/>
  <c r="N107" i="1"/>
  <c r="O107" i="1" s="1"/>
  <c r="P101" i="1"/>
  <c r="Q101" i="1" s="1"/>
  <c r="S100" i="1"/>
  <c r="S97" i="1"/>
  <c r="R95" i="1"/>
  <c r="N91" i="1"/>
  <c r="O91" i="1" s="1"/>
  <c r="S86" i="1"/>
  <c r="N85" i="1"/>
  <c r="R79" i="1"/>
  <c r="S72" i="1"/>
  <c r="N68" i="1"/>
  <c r="O68" i="1" s="1"/>
  <c r="P65" i="1"/>
  <c r="Q65" i="1" s="1"/>
  <c r="R63" i="1"/>
  <c r="S58" i="1"/>
  <c r="N52" i="1"/>
  <c r="O52" i="1" s="1"/>
  <c r="U52" i="1" s="1"/>
  <c r="P49" i="1"/>
  <c r="Q49" i="1" s="1"/>
  <c r="P48" i="1"/>
  <c r="Q48" i="1" s="1"/>
  <c r="P43" i="1"/>
  <c r="Q43" i="1" s="1"/>
  <c r="P42" i="1"/>
  <c r="Q42" i="1" s="1"/>
  <c r="R39" i="1"/>
  <c r="R36" i="1"/>
  <c r="P35" i="1"/>
  <c r="Q35" i="1" s="1"/>
  <c r="P33" i="1"/>
  <c r="Q33" i="1" s="1"/>
  <c r="P27" i="1"/>
  <c r="Q27" i="1" s="1"/>
  <c r="P22" i="1"/>
  <c r="Q22" i="1" s="1"/>
  <c r="P147" i="1"/>
  <c r="Q147" i="1" s="1"/>
  <c r="P122" i="1"/>
  <c r="Q122" i="1" s="1"/>
  <c r="N147" i="1"/>
  <c r="O147" i="1" s="1"/>
  <c r="N122" i="1"/>
  <c r="O122" i="1" s="1"/>
  <c r="N120" i="1"/>
  <c r="S73" i="1"/>
  <c r="P24" i="1"/>
  <c r="Q24" i="1" s="1"/>
  <c r="S20" i="1"/>
  <c r="P180" i="1"/>
  <c r="Q180" i="1" s="1"/>
  <c r="P175" i="1"/>
  <c r="Q175" i="1" s="1"/>
  <c r="P157" i="1"/>
  <c r="Q157" i="1" s="1"/>
  <c r="P154" i="1"/>
  <c r="Q154" i="1" s="1"/>
  <c r="S149" i="1"/>
  <c r="P135" i="1"/>
  <c r="Q135" i="1" s="1"/>
  <c r="P126" i="1"/>
  <c r="Q126" i="1" s="1"/>
  <c r="P123" i="1"/>
  <c r="Q123" i="1" s="1"/>
  <c r="S119" i="1"/>
  <c r="P110" i="1"/>
  <c r="Q110" i="1" s="1"/>
  <c r="P100" i="1"/>
  <c r="Q100" i="1" s="1"/>
  <c r="P95" i="1"/>
  <c r="Q95" i="1" s="1"/>
  <c r="P93" i="1"/>
  <c r="Q93" i="1" s="1"/>
  <c r="S92" i="1"/>
  <c r="S89" i="1"/>
  <c r="S57" i="1"/>
  <c r="P39" i="1"/>
  <c r="Q39" i="1" s="1"/>
  <c r="S110" i="1"/>
  <c r="S78" i="1"/>
  <c r="S52" i="1"/>
  <c r="S22" i="1"/>
  <c r="P208" i="1"/>
  <c r="Q208" i="1" s="1"/>
  <c r="R191" i="1"/>
  <c r="P189" i="1"/>
  <c r="Q189" i="1" s="1"/>
  <c r="P165" i="1"/>
  <c r="Q165" i="1" s="1"/>
  <c r="P162" i="1"/>
  <c r="Q162" i="1" s="1"/>
  <c r="P150" i="1"/>
  <c r="Q150" i="1" s="1"/>
  <c r="S141" i="1"/>
  <c r="S136" i="1"/>
  <c r="S133" i="1"/>
  <c r="S118" i="1"/>
  <c r="P113" i="1"/>
  <c r="Q113" i="1" s="1"/>
  <c r="S107" i="1"/>
  <c r="S105" i="1"/>
  <c r="S87" i="1"/>
  <c r="P84" i="1"/>
  <c r="Q84" i="1" s="1"/>
  <c r="P79" i="1"/>
  <c r="Q79" i="1" s="1"/>
  <c r="R75" i="1"/>
  <c r="S68" i="1"/>
  <c r="S59" i="1"/>
  <c r="R55" i="1"/>
  <c r="P30" i="1"/>
  <c r="Q30" i="1" s="1"/>
  <c r="S127" i="1"/>
  <c r="R105" i="1"/>
  <c r="S103" i="1"/>
  <c r="S91" i="1"/>
  <c r="S47" i="1"/>
  <c r="O453" i="1"/>
  <c r="O500" i="1"/>
  <c r="O488" i="1"/>
  <c r="O471" i="1"/>
  <c r="O460" i="1"/>
  <c r="O468" i="1"/>
  <c r="O477" i="1"/>
  <c r="O496" i="1"/>
  <c r="O479" i="1"/>
  <c r="O504" i="1"/>
  <c r="O485" i="1"/>
  <c r="T476" i="1"/>
  <c r="O476" i="1"/>
  <c r="O464" i="1"/>
  <c r="O441" i="1"/>
  <c r="O469" i="1"/>
  <c r="O438" i="1"/>
  <c r="O493" i="1"/>
  <c r="O484" i="1"/>
  <c r="O503" i="1"/>
  <c r="O492" i="1"/>
  <c r="O487" i="1"/>
  <c r="O472" i="1"/>
  <c r="O501" i="1"/>
  <c r="O495" i="1"/>
  <c r="O480" i="1"/>
  <c r="O461" i="1"/>
  <c r="O430" i="1"/>
  <c r="P407" i="1"/>
  <c r="Q407" i="1" s="1"/>
  <c r="R407" i="1"/>
  <c r="P391" i="1"/>
  <c r="Q391" i="1" s="1"/>
  <c r="R391" i="1"/>
  <c r="O388" i="1"/>
  <c r="O341" i="1"/>
  <c r="O317" i="1"/>
  <c r="R504" i="1"/>
  <c r="R496" i="1"/>
  <c r="R488" i="1"/>
  <c r="R480" i="1"/>
  <c r="R472" i="1"/>
  <c r="R464" i="1"/>
  <c r="S453" i="1"/>
  <c r="S449" i="1"/>
  <c r="P441" i="1"/>
  <c r="Q441" i="1" s="1"/>
  <c r="N439" i="1"/>
  <c r="R438" i="1"/>
  <c r="P431" i="1"/>
  <c r="Q431" i="1" s="1"/>
  <c r="R430" i="1"/>
  <c r="S422" i="1"/>
  <c r="S413" i="1"/>
  <c r="N383" i="1"/>
  <c r="P383" i="1"/>
  <c r="Q383" i="1" s="1"/>
  <c r="R383" i="1"/>
  <c r="P456" i="1"/>
  <c r="Q456" i="1" s="1"/>
  <c r="N454" i="1"/>
  <c r="R453" i="1"/>
  <c r="S448" i="1"/>
  <c r="S441" i="1"/>
  <c r="N431" i="1"/>
  <c r="S429" i="1"/>
  <c r="P422" i="1"/>
  <c r="Q422" i="1" s="1"/>
  <c r="S414" i="1"/>
  <c r="S406" i="1"/>
  <c r="S398" i="1"/>
  <c r="S390" i="1"/>
  <c r="S504" i="1"/>
  <c r="N498" i="1"/>
  <c r="P496" i="1"/>
  <c r="Q496" i="1" s="1"/>
  <c r="N490" i="1"/>
  <c r="P488" i="1"/>
  <c r="Q488" i="1" s="1"/>
  <c r="N482" i="1"/>
  <c r="P480" i="1"/>
  <c r="Q480" i="1" s="1"/>
  <c r="N474" i="1"/>
  <c r="P472" i="1"/>
  <c r="Q472" i="1" s="1"/>
  <c r="N466" i="1"/>
  <c r="P464" i="1"/>
  <c r="Q464" i="1" s="1"/>
  <c r="N458" i="1"/>
  <c r="P453" i="1"/>
  <c r="Q453" i="1" s="1"/>
  <c r="N446" i="1"/>
  <c r="R441" i="1"/>
  <c r="P430" i="1"/>
  <c r="Q430" i="1" s="1"/>
  <c r="P429" i="1"/>
  <c r="Q429" i="1" s="1"/>
  <c r="O420" i="1"/>
  <c r="P414" i="1"/>
  <c r="Q414" i="1" s="1"/>
  <c r="P406" i="1"/>
  <c r="Q406" i="1" s="1"/>
  <c r="P398" i="1"/>
  <c r="Q398" i="1" s="1"/>
  <c r="P390" i="1"/>
  <c r="Q390" i="1" s="1"/>
  <c r="O387" i="1"/>
  <c r="S480" i="1"/>
  <c r="P504" i="1"/>
  <c r="Q504" i="1" s="1"/>
  <c r="N456" i="1"/>
  <c r="S455" i="1"/>
  <c r="S452" i="1"/>
  <c r="P448" i="1"/>
  <c r="Q448" i="1" s="1"/>
  <c r="S432" i="1"/>
  <c r="N421" i="1"/>
  <c r="R421" i="1"/>
  <c r="N414" i="1"/>
  <c r="S407" i="1"/>
  <c r="N406" i="1"/>
  <c r="O404" i="1"/>
  <c r="N398" i="1"/>
  <c r="S391" i="1"/>
  <c r="N390" i="1"/>
  <c r="N389" i="1"/>
  <c r="P389" i="1"/>
  <c r="Q389" i="1" s="1"/>
  <c r="R389" i="1"/>
  <c r="O271" i="1"/>
  <c r="S488" i="1"/>
  <c r="S472" i="1"/>
  <c r="P415" i="1"/>
  <c r="Q415" i="1" s="1"/>
  <c r="R415" i="1"/>
  <c r="P399" i="1"/>
  <c r="Q399" i="1" s="1"/>
  <c r="R399" i="1"/>
  <c r="N429" i="1"/>
  <c r="N413" i="1"/>
  <c r="R413" i="1"/>
  <c r="N405" i="1"/>
  <c r="R405" i="1"/>
  <c r="N397" i="1"/>
  <c r="R397" i="1"/>
  <c r="N448" i="1"/>
  <c r="N415" i="1"/>
  <c r="N407" i="1"/>
  <c r="N399" i="1"/>
  <c r="N391" i="1"/>
  <c r="O352" i="1"/>
  <c r="O344" i="1"/>
  <c r="P447" i="1"/>
  <c r="Q447" i="1" s="1"/>
  <c r="P444" i="1"/>
  <c r="Q444" i="1" s="1"/>
  <c r="S431" i="1"/>
  <c r="P423" i="1"/>
  <c r="Q423" i="1" s="1"/>
  <c r="R423" i="1"/>
  <c r="R381" i="1"/>
  <c r="N377" i="1"/>
  <c r="R373" i="1"/>
  <c r="N369" i="1"/>
  <c r="O363" i="1"/>
  <c r="P360" i="1"/>
  <c r="Q360" i="1" s="1"/>
  <c r="S352" i="1"/>
  <c r="S344" i="1"/>
  <c r="O327" i="1"/>
  <c r="R306" i="1"/>
  <c r="N306" i="1"/>
  <c r="O279" i="1"/>
  <c r="N267" i="1"/>
  <c r="R267" i="1"/>
  <c r="S267" i="1"/>
  <c r="O359" i="1"/>
  <c r="O351" i="1"/>
  <c r="R330" i="1"/>
  <c r="N330" i="1"/>
  <c r="N320" i="1"/>
  <c r="P320" i="1"/>
  <c r="Q320" i="1" s="1"/>
  <c r="R320" i="1"/>
  <c r="O318" i="1"/>
  <c r="N296" i="1"/>
  <c r="P296" i="1"/>
  <c r="Q296" i="1" s="1"/>
  <c r="R296" i="1"/>
  <c r="O236" i="1"/>
  <c r="N425" i="1"/>
  <c r="N417" i="1"/>
  <c r="N409" i="1"/>
  <c r="N401" i="1"/>
  <c r="N393" i="1"/>
  <c r="N385" i="1"/>
  <c r="O381" i="1"/>
  <c r="P378" i="1"/>
  <c r="Q378" i="1" s="1"/>
  <c r="P370" i="1"/>
  <c r="Q370" i="1" s="1"/>
  <c r="O348" i="1"/>
  <c r="O345" i="1"/>
  <c r="P330" i="1"/>
  <c r="Q330" i="1" s="1"/>
  <c r="O311" i="1"/>
  <c r="Q292" i="1"/>
  <c r="R269" i="1"/>
  <c r="N269" i="1"/>
  <c r="P269" i="1"/>
  <c r="Q269" i="1" s="1"/>
  <c r="S269" i="1"/>
  <c r="S378" i="1"/>
  <c r="S370" i="1"/>
  <c r="R338" i="1"/>
  <c r="N338" i="1"/>
  <c r="R314" i="1"/>
  <c r="N314" i="1"/>
  <c r="N304" i="1"/>
  <c r="P304" i="1"/>
  <c r="Q304" i="1" s="1"/>
  <c r="R304" i="1"/>
  <c r="O285" i="1"/>
  <c r="Q262" i="1"/>
  <c r="P352" i="1"/>
  <c r="Q352" i="1" s="1"/>
  <c r="R352" i="1"/>
  <c r="P344" i="1"/>
  <c r="Q344" i="1" s="1"/>
  <c r="R344" i="1"/>
  <c r="N328" i="1"/>
  <c r="P328" i="1"/>
  <c r="Q328" i="1" s="1"/>
  <c r="R328" i="1"/>
  <c r="O375" i="1"/>
  <c r="O367" i="1"/>
  <c r="S359" i="1"/>
  <c r="S351" i="1"/>
  <c r="S343" i="1"/>
  <c r="O295" i="1"/>
  <c r="O293" i="1"/>
  <c r="O286" i="1"/>
  <c r="P377" i="1"/>
  <c r="Q377" i="1" s="1"/>
  <c r="P369" i="1"/>
  <c r="Q369" i="1" s="1"/>
  <c r="R359" i="1"/>
  <c r="R354" i="1"/>
  <c r="N354" i="1"/>
  <c r="R351" i="1"/>
  <c r="R346" i="1"/>
  <c r="N346" i="1"/>
  <c r="R343" i="1"/>
  <c r="N336" i="1"/>
  <c r="P336" i="1"/>
  <c r="Q336" i="1" s="1"/>
  <c r="R336" i="1"/>
  <c r="S330" i="1"/>
  <c r="R322" i="1"/>
  <c r="N322" i="1"/>
  <c r="S320" i="1"/>
  <c r="N312" i="1"/>
  <c r="P312" i="1"/>
  <c r="Q312" i="1" s="1"/>
  <c r="R312" i="1"/>
  <c r="O310" i="1"/>
  <c r="R298" i="1"/>
  <c r="N298" i="1"/>
  <c r="S296" i="1"/>
  <c r="N233" i="1"/>
  <c r="S233" i="1"/>
  <c r="R233" i="1"/>
  <c r="N288" i="1"/>
  <c r="R275" i="1"/>
  <c r="P267" i="1"/>
  <c r="Q267" i="1" s="1"/>
  <c r="N249" i="1"/>
  <c r="R249" i="1"/>
  <c r="N219" i="1"/>
  <c r="P219" i="1"/>
  <c r="Q219" i="1" s="1"/>
  <c r="R219" i="1"/>
  <c r="S219" i="1"/>
  <c r="N202" i="1"/>
  <c r="P202" i="1"/>
  <c r="Q202" i="1" s="1"/>
  <c r="S202" i="1"/>
  <c r="R202" i="1"/>
  <c r="P283" i="1"/>
  <c r="N276" i="1"/>
  <c r="S270" i="1"/>
  <c r="O259" i="1"/>
  <c r="P254" i="1"/>
  <c r="P249" i="1"/>
  <c r="Q249" i="1" s="1"/>
  <c r="N229" i="1"/>
  <c r="S229" i="1"/>
  <c r="N225" i="1"/>
  <c r="R225" i="1"/>
  <c r="S225" i="1"/>
  <c r="N221" i="1"/>
  <c r="R221" i="1"/>
  <c r="S221" i="1"/>
  <c r="S288" i="1"/>
  <c r="N287" i="1"/>
  <c r="S286" i="1"/>
  <c r="P281" i="1"/>
  <c r="Q281" i="1" s="1"/>
  <c r="S262" i="1"/>
  <c r="O251" i="1"/>
  <c r="P246" i="1"/>
  <c r="Q246" i="1" s="1"/>
  <c r="N243" i="1"/>
  <c r="P243" i="1"/>
  <c r="Q243" i="1" s="1"/>
  <c r="R243" i="1"/>
  <c r="N241" i="1"/>
  <c r="P241" i="1"/>
  <c r="Q241" i="1" s="1"/>
  <c r="R241" i="1"/>
  <c r="O224" i="1"/>
  <c r="N265" i="1"/>
  <c r="R265" i="1"/>
  <c r="N213" i="1"/>
  <c r="R213" i="1"/>
  <c r="S213" i="1"/>
  <c r="P279" i="1"/>
  <c r="Q279" i="1" s="1"/>
  <c r="R279" i="1"/>
  <c r="N273" i="1"/>
  <c r="R273" i="1"/>
  <c r="N237" i="1"/>
  <c r="S237" i="1"/>
  <c r="S283" i="1"/>
  <c r="N277" i="1"/>
  <c r="P275" i="1"/>
  <c r="Q275" i="1" s="1"/>
  <c r="P273" i="1"/>
  <c r="Q273" i="1" s="1"/>
  <c r="P271" i="1"/>
  <c r="Q271" i="1" s="1"/>
  <c r="R271" i="1"/>
  <c r="N257" i="1"/>
  <c r="R257" i="1"/>
  <c r="R254" i="1"/>
  <c r="N242" i="1"/>
  <c r="P237" i="1"/>
  <c r="Q237" i="1" s="1"/>
  <c r="P233" i="1"/>
  <c r="Q233" i="1" s="1"/>
  <c r="P229" i="1"/>
  <c r="Q229" i="1" s="1"/>
  <c r="P225" i="1"/>
  <c r="Q225" i="1" s="1"/>
  <c r="P221" i="1"/>
  <c r="Q221" i="1" s="1"/>
  <c r="R211" i="1"/>
  <c r="N211" i="1"/>
  <c r="P211" i="1"/>
  <c r="Q211" i="1" s="1"/>
  <c r="S211" i="1"/>
  <c r="O188" i="1"/>
  <c r="N184" i="1"/>
  <c r="S184" i="1"/>
  <c r="P179" i="1"/>
  <c r="Q179" i="1" s="1"/>
  <c r="R179" i="1"/>
  <c r="N169" i="1"/>
  <c r="P169" i="1"/>
  <c r="Q169" i="1" s="1"/>
  <c r="S169" i="1"/>
  <c r="R169" i="1"/>
  <c r="S205" i="1"/>
  <c r="N205" i="1"/>
  <c r="N196" i="1"/>
  <c r="R196" i="1"/>
  <c r="R194" i="1"/>
  <c r="N194" i="1"/>
  <c r="S194" i="1"/>
  <c r="N261" i="1"/>
  <c r="N253" i="1"/>
  <c r="N245" i="1"/>
  <c r="S240" i="1"/>
  <c r="R239" i="1"/>
  <c r="N239" i="1"/>
  <c r="S236" i="1"/>
  <c r="N235" i="1"/>
  <c r="R235" i="1"/>
  <c r="S232" i="1"/>
  <c r="R231" i="1"/>
  <c r="N231" i="1"/>
  <c r="S228" i="1"/>
  <c r="N227" i="1"/>
  <c r="R227" i="1"/>
  <c r="S224" i="1"/>
  <c r="R223" i="1"/>
  <c r="N223" i="1"/>
  <c r="N209" i="1"/>
  <c r="P209" i="1"/>
  <c r="Q209" i="1" s="1"/>
  <c r="R209" i="1"/>
  <c r="N192" i="1"/>
  <c r="R192" i="1"/>
  <c r="N178" i="1"/>
  <c r="R178" i="1"/>
  <c r="S178" i="1"/>
  <c r="R263" i="1"/>
  <c r="R255" i="1"/>
  <c r="R247" i="1"/>
  <c r="S239" i="1"/>
  <c r="S235" i="1"/>
  <c r="S231" i="1"/>
  <c r="S227" i="1"/>
  <c r="S223" i="1"/>
  <c r="P187" i="1"/>
  <c r="Q187" i="1" s="1"/>
  <c r="R187" i="1"/>
  <c r="N187" i="1"/>
  <c r="N176" i="1"/>
  <c r="S176" i="1"/>
  <c r="N217" i="1"/>
  <c r="R217" i="1"/>
  <c r="P204" i="1"/>
  <c r="S204" i="1"/>
  <c r="S179" i="1"/>
  <c r="P239" i="1"/>
  <c r="Q239" i="1" s="1"/>
  <c r="P235" i="1"/>
  <c r="Q235" i="1" s="1"/>
  <c r="P231" i="1"/>
  <c r="Q231" i="1" s="1"/>
  <c r="P227" i="1"/>
  <c r="Q227" i="1" s="1"/>
  <c r="P223" i="1"/>
  <c r="Q223" i="1" s="1"/>
  <c r="P217" i="1"/>
  <c r="Q217" i="1" s="1"/>
  <c r="S209" i="1"/>
  <c r="R205" i="1"/>
  <c r="S196" i="1"/>
  <c r="P194" i="1"/>
  <c r="Q194" i="1" s="1"/>
  <c r="R184" i="1"/>
  <c r="N179" i="1"/>
  <c r="N175" i="1"/>
  <c r="R175" i="1"/>
  <c r="S175" i="1"/>
  <c r="N210" i="1"/>
  <c r="N208" i="1"/>
  <c r="R207" i="1"/>
  <c r="N203" i="1"/>
  <c r="N201" i="1"/>
  <c r="S195" i="1"/>
  <c r="P188" i="1"/>
  <c r="Q188" i="1" s="1"/>
  <c r="P183" i="1"/>
  <c r="Q183" i="1" s="1"/>
  <c r="P213" i="1"/>
  <c r="Q213" i="1" s="1"/>
  <c r="P195" i="1"/>
  <c r="Q195" i="1" s="1"/>
  <c r="P176" i="1"/>
  <c r="Q176" i="1" s="1"/>
  <c r="N130" i="1"/>
  <c r="R130" i="1"/>
  <c r="S130" i="1"/>
  <c r="N186" i="1"/>
  <c r="R186" i="1"/>
  <c r="N168" i="1"/>
  <c r="R168" i="1"/>
  <c r="S168" i="1"/>
  <c r="R215" i="1"/>
  <c r="S208" i="1"/>
  <c r="S203" i="1"/>
  <c r="R201" i="1"/>
  <c r="N195" i="1"/>
  <c r="P168" i="1"/>
  <c r="Q168" i="1" s="1"/>
  <c r="N146" i="1"/>
  <c r="R146" i="1"/>
  <c r="S146" i="1"/>
  <c r="P205" i="1"/>
  <c r="Q205" i="1" s="1"/>
  <c r="P203" i="1"/>
  <c r="Q203" i="1" s="1"/>
  <c r="P196" i="1"/>
  <c r="Q196" i="1" s="1"/>
  <c r="P192" i="1"/>
  <c r="Q192" i="1" s="1"/>
  <c r="P184" i="1"/>
  <c r="Q184" i="1" s="1"/>
  <c r="O123" i="1"/>
  <c r="P164" i="1"/>
  <c r="Q164" i="1" s="1"/>
  <c r="S163" i="1"/>
  <c r="S162" i="1"/>
  <c r="S154" i="1"/>
  <c r="P146" i="1"/>
  <c r="Q146" i="1" s="1"/>
  <c r="N138" i="1"/>
  <c r="R138" i="1"/>
  <c r="P130" i="1"/>
  <c r="Q130" i="1" s="1"/>
  <c r="N82" i="1"/>
  <c r="P82" i="1"/>
  <c r="Q82" i="1" s="1"/>
  <c r="R82" i="1"/>
  <c r="S82" i="1"/>
  <c r="O136" i="1"/>
  <c r="O129" i="1"/>
  <c r="O154" i="1"/>
  <c r="O162" i="1"/>
  <c r="R156" i="1"/>
  <c r="N156" i="1"/>
  <c r="O135" i="1"/>
  <c r="O109" i="1"/>
  <c r="P98" i="1"/>
  <c r="Q98" i="1" s="1"/>
  <c r="R98" i="1"/>
  <c r="N98" i="1"/>
  <c r="S98" i="1"/>
  <c r="P148" i="1"/>
  <c r="Q148" i="1" s="1"/>
  <c r="P140" i="1"/>
  <c r="Q140" i="1" s="1"/>
  <c r="P132" i="1"/>
  <c r="Q132" i="1" s="1"/>
  <c r="P117" i="1"/>
  <c r="Q117" i="1" s="1"/>
  <c r="R117" i="1"/>
  <c r="P125" i="1"/>
  <c r="Q125" i="1" s="1"/>
  <c r="N119" i="1"/>
  <c r="N114" i="1"/>
  <c r="O106" i="1"/>
  <c r="O105" i="1"/>
  <c r="N148" i="1"/>
  <c r="N140" i="1"/>
  <c r="N132" i="1"/>
  <c r="S117" i="1"/>
  <c r="O87" i="1"/>
  <c r="S126" i="1"/>
  <c r="N125" i="1"/>
  <c r="S124" i="1"/>
  <c r="S122" i="1"/>
  <c r="S116" i="1"/>
  <c r="R97" i="1"/>
  <c r="N97" i="1"/>
  <c r="N90" i="1"/>
  <c r="P90" i="1"/>
  <c r="Q90" i="1" s="1"/>
  <c r="R90" i="1"/>
  <c r="R126" i="1"/>
  <c r="R124" i="1"/>
  <c r="P106" i="1"/>
  <c r="Q106" i="1" s="1"/>
  <c r="R106" i="1"/>
  <c r="N117" i="1"/>
  <c r="P116" i="1"/>
  <c r="Q116" i="1" s="1"/>
  <c r="O51" i="1"/>
  <c r="N37" i="1"/>
  <c r="P37" i="1"/>
  <c r="Q37" i="1" s="1"/>
  <c r="R37" i="1"/>
  <c r="S37" i="1"/>
  <c r="N34" i="1"/>
  <c r="R34" i="1"/>
  <c r="S34" i="1"/>
  <c r="S121" i="1"/>
  <c r="N116" i="1"/>
  <c r="R108" i="1"/>
  <c r="N108" i="1"/>
  <c r="O95" i="1"/>
  <c r="O80" i="1"/>
  <c r="R80" i="1"/>
  <c r="R77" i="1"/>
  <c r="O74" i="1"/>
  <c r="N69" i="1"/>
  <c r="P69" i="1"/>
  <c r="Q69" i="1" s="1"/>
  <c r="R69" i="1"/>
  <c r="P34" i="1"/>
  <c r="Q34" i="1" s="1"/>
  <c r="N29" i="1"/>
  <c r="P29" i="1"/>
  <c r="Q29" i="1" s="1"/>
  <c r="R29" i="1"/>
  <c r="O26" i="1"/>
  <c r="R109" i="1"/>
  <c r="R101" i="1"/>
  <c r="R93" i="1"/>
  <c r="R85" i="1"/>
  <c r="P72" i="1"/>
  <c r="Q72" i="1" s="1"/>
  <c r="O30" i="1"/>
  <c r="P26" i="1"/>
  <c r="Q26" i="1" s="1"/>
  <c r="N21" i="1"/>
  <c r="P21" i="1"/>
  <c r="Q21" i="1" s="1"/>
  <c r="R21" i="1"/>
  <c r="N100" i="1"/>
  <c r="N92" i="1"/>
  <c r="N84" i="1"/>
  <c r="P77" i="1"/>
  <c r="Q77" i="1" s="1"/>
  <c r="P75" i="1"/>
  <c r="Q75" i="1" s="1"/>
  <c r="N67" i="1"/>
  <c r="O63" i="1"/>
  <c r="R50" i="1"/>
  <c r="S42" i="1"/>
  <c r="S74" i="1"/>
  <c r="N61" i="1"/>
  <c r="P61" i="1"/>
  <c r="Q61" i="1" s="1"/>
  <c r="R61" i="1"/>
  <c r="O58" i="1"/>
  <c r="O55" i="1"/>
  <c r="R42" i="1"/>
  <c r="N53" i="1"/>
  <c r="P53" i="1"/>
  <c r="Q53" i="1" s="1"/>
  <c r="R53" i="1"/>
  <c r="O50" i="1"/>
  <c r="O47" i="1"/>
  <c r="S26" i="1"/>
  <c r="N45" i="1"/>
  <c r="P45" i="1"/>
  <c r="Q45" i="1" s="1"/>
  <c r="R45" i="1"/>
  <c r="O42" i="1"/>
  <c r="O39" i="1"/>
  <c r="S29" i="1"/>
  <c r="R26" i="1"/>
  <c r="O60" i="1"/>
  <c r="O44" i="1"/>
  <c r="O36" i="1"/>
  <c r="O28" i="1"/>
  <c r="O23" i="1"/>
  <c r="R30" i="1"/>
  <c r="R22" i="1"/>
  <c r="P15" i="1"/>
  <c r="Q15" i="1" s="1"/>
  <c r="R16" i="1"/>
  <c r="P18" i="1"/>
  <c r="Q18" i="1" s="1"/>
  <c r="P14" i="1"/>
  <c r="Q14" i="1" s="1"/>
  <c r="S18" i="1"/>
  <c r="S14" i="1"/>
  <c r="R12" i="1"/>
  <c r="P12" i="1"/>
  <c r="Q12" i="1" s="1"/>
  <c r="P19" i="1"/>
  <c r="Q19" i="1" s="1"/>
  <c r="O17" i="1"/>
  <c r="O18" i="1"/>
  <c r="P17" i="1"/>
  <c r="Q17" i="1" s="1"/>
  <c r="P13" i="1"/>
  <c r="Q13" i="1" s="1"/>
  <c r="S17" i="1"/>
  <c r="S13" i="1"/>
  <c r="R17" i="1"/>
  <c r="R13" i="1"/>
  <c r="P16" i="1"/>
  <c r="Q16" i="1" s="1"/>
  <c r="P11" i="1"/>
  <c r="Q11" i="1" s="1"/>
  <c r="R18" i="1"/>
  <c r="R14" i="1"/>
  <c r="S19" i="1"/>
  <c r="S15" i="1"/>
  <c r="S11" i="1"/>
  <c r="R19" i="1"/>
  <c r="R15" i="1"/>
  <c r="R11" i="1"/>
  <c r="S16" i="1"/>
  <c r="S12" i="1"/>
  <c r="N19" i="1"/>
  <c r="N11" i="1"/>
  <c r="S5" i="1"/>
  <c r="R5" i="1"/>
  <c r="P5" i="1"/>
  <c r="M158" i="1"/>
  <c r="H285" i="1"/>
  <c r="F161" i="1"/>
  <c r="H48" i="1"/>
  <c r="M228" i="1"/>
  <c r="H32" i="1"/>
  <c r="F210" i="1"/>
  <c r="H91" i="1"/>
  <c r="H246" i="1"/>
  <c r="H262" i="1"/>
  <c r="H428" i="1"/>
  <c r="F180" i="1"/>
  <c r="F199" i="1"/>
  <c r="H405" i="1"/>
  <c r="H324" i="1"/>
  <c r="M437" i="1"/>
  <c r="M154" i="1"/>
  <c r="F372" i="1"/>
  <c r="F163" i="1"/>
  <c r="F46" i="1"/>
  <c r="H265" i="1"/>
  <c r="F57" i="1"/>
  <c r="H249" i="1"/>
  <c r="H103" i="1"/>
  <c r="H308" i="1"/>
  <c r="F274" i="1"/>
  <c r="F299" i="1"/>
  <c r="M335" i="1"/>
  <c r="F275" i="1"/>
  <c r="F498" i="1"/>
  <c r="M141" i="1"/>
  <c r="M293" i="1"/>
  <c r="F144" i="1"/>
  <c r="F296" i="1"/>
  <c r="M212" i="1"/>
  <c r="M361" i="1"/>
  <c r="M196" i="1"/>
  <c r="F34" i="1"/>
  <c r="F212" i="1"/>
  <c r="F137" i="1"/>
  <c r="M371" i="1"/>
  <c r="F142" i="1"/>
  <c r="H57" i="1"/>
  <c r="F361" i="1"/>
  <c r="H205" i="1"/>
  <c r="H115" i="1"/>
  <c r="H334" i="1"/>
  <c r="H122" i="1"/>
  <c r="M341" i="1"/>
  <c r="H155" i="1"/>
  <c r="F355" i="1"/>
  <c r="M172" i="1"/>
  <c r="M79" i="1"/>
  <c r="F249" i="1"/>
  <c r="M161" i="1"/>
  <c r="H457" i="1"/>
  <c r="F191" i="1"/>
  <c r="F103" i="1"/>
  <c r="H401" i="1"/>
  <c r="H203" i="1"/>
  <c r="M461" i="1"/>
  <c r="H236" i="1"/>
  <c r="F222" i="1"/>
  <c r="F230" i="1"/>
  <c r="M276" i="1"/>
  <c r="H245" i="1"/>
  <c r="F60" i="1"/>
  <c r="H49" i="1"/>
  <c r="M312" i="1"/>
  <c r="F418" i="1"/>
  <c r="F181" i="1"/>
  <c r="H447" i="1"/>
  <c r="M446" i="1"/>
  <c r="H495" i="1"/>
  <c r="H30" i="1"/>
  <c r="M403" i="1"/>
  <c r="F196" i="1"/>
  <c r="H415" i="1"/>
  <c r="F174" i="1"/>
  <c r="F194" i="1"/>
  <c r="M199" i="1"/>
  <c r="H240" i="1"/>
  <c r="H232" i="1"/>
  <c r="H195" i="1"/>
  <c r="F500" i="1"/>
  <c r="M244" i="1"/>
  <c r="M378" i="1"/>
  <c r="H350" i="1"/>
  <c r="H385" i="1"/>
  <c r="H250" i="1"/>
  <c r="F375" i="1"/>
  <c r="H84" i="1"/>
  <c r="H277" i="1"/>
  <c r="H90" i="1"/>
  <c r="F494" i="1"/>
  <c r="F332" i="1"/>
  <c r="M496" i="1"/>
  <c r="H346" i="1"/>
  <c r="F198" i="1"/>
  <c r="H59" i="1"/>
  <c r="F41" i="1"/>
  <c r="H12" i="1"/>
  <c r="F495" i="1"/>
  <c r="H164" i="1"/>
  <c r="F220" i="1"/>
  <c r="M65" i="1"/>
  <c r="M236" i="1"/>
  <c r="M477" i="1"/>
  <c r="H467" i="1"/>
  <c r="M489" i="1"/>
  <c r="M294" i="1"/>
  <c r="M434" i="1"/>
  <c r="M39" i="1"/>
  <c r="M250" i="1"/>
  <c r="M256" i="1"/>
  <c r="M182" i="1"/>
  <c r="F131" i="1"/>
  <c r="F367" i="1"/>
  <c r="H406" i="1"/>
  <c r="M396" i="1"/>
  <c r="F47" i="1"/>
  <c r="M457" i="1"/>
  <c r="F454" i="1"/>
  <c r="F30" i="1"/>
  <c r="M505" i="1"/>
  <c r="H95" i="1"/>
  <c r="M204" i="1"/>
  <c r="M353" i="1"/>
  <c r="F207" i="1"/>
  <c r="M54" i="1"/>
  <c r="F243" i="1"/>
  <c r="M38" i="1"/>
  <c r="F262" i="1"/>
  <c r="M81" i="1"/>
  <c r="M289" i="1"/>
  <c r="F357" i="1"/>
  <c r="M419" i="1"/>
  <c r="F290" i="1"/>
  <c r="H252" i="1"/>
  <c r="M490" i="1"/>
  <c r="H287" i="1"/>
  <c r="F40" i="1"/>
  <c r="H241" i="1"/>
  <c r="H46" i="1"/>
  <c r="M171" i="1"/>
  <c r="H93" i="1"/>
  <c r="F172" i="1"/>
  <c r="M77" i="1"/>
  <c r="M266" i="1"/>
  <c r="H131" i="1"/>
  <c r="M260" i="1"/>
  <c r="H354" i="1"/>
  <c r="F17" i="1"/>
  <c r="M268" i="1"/>
  <c r="M273" i="1"/>
  <c r="H477" i="1"/>
  <c r="H133" i="1"/>
  <c r="F373" i="1"/>
  <c r="M140" i="1"/>
  <c r="M29" i="1"/>
  <c r="F227" i="1"/>
  <c r="M6" i="1"/>
  <c r="M214" i="1"/>
  <c r="H39" i="1"/>
  <c r="M267" i="1"/>
  <c r="F221" i="1"/>
  <c r="M494" i="1"/>
  <c r="M246" i="1"/>
  <c r="M151" i="1"/>
  <c r="H500" i="1"/>
  <c r="H260" i="1"/>
  <c r="H112" i="1"/>
  <c r="M303" i="1"/>
  <c r="M119" i="1"/>
  <c r="F21" i="1"/>
  <c r="H199" i="1"/>
  <c r="H54" i="1"/>
  <c r="M184" i="1"/>
  <c r="H52" i="1"/>
  <c r="H273" i="1"/>
  <c r="F205" i="1"/>
  <c r="F461" i="1"/>
  <c r="F246" i="1"/>
  <c r="M145" i="1"/>
  <c r="M470" i="1"/>
  <c r="M234" i="1"/>
  <c r="M405" i="1"/>
  <c r="F312" i="1"/>
  <c r="F270" i="1"/>
  <c r="M275" i="1"/>
  <c r="M386" i="1"/>
  <c r="F31" i="1"/>
  <c r="F183" i="1"/>
  <c r="H145" i="1"/>
  <c r="M424" i="1"/>
  <c r="F425" i="1"/>
  <c r="H279" i="1"/>
  <c r="M458" i="1"/>
  <c r="F468" i="1"/>
  <c r="F98" i="1"/>
  <c r="F126" i="1"/>
  <c r="H429" i="1"/>
  <c r="M453" i="1"/>
  <c r="F339" i="1"/>
  <c r="M225" i="1"/>
  <c r="M251" i="1"/>
  <c r="F254" i="1"/>
  <c r="F320" i="1"/>
  <c r="F304" i="1"/>
  <c r="H301" i="1"/>
  <c r="F434" i="1"/>
  <c r="M282" i="1"/>
  <c r="H411" i="1"/>
  <c r="H6" i="1"/>
  <c r="M170" i="1"/>
  <c r="H478" i="1"/>
  <c r="H80" i="1"/>
  <c r="M163" i="1"/>
  <c r="M297" i="1"/>
  <c r="F129" i="1"/>
  <c r="F471" i="1"/>
  <c r="H423" i="1"/>
  <c r="H491" i="1"/>
  <c r="F426" i="1"/>
  <c r="F292" i="1"/>
  <c r="F237" i="1"/>
  <c r="H47" i="1"/>
  <c r="M28" i="1"/>
  <c r="M19" i="1"/>
  <c r="M46" i="1"/>
  <c r="H318" i="1"/>
  <c r="H104" i="1"/>
  <c r="H216" i="1"/>
  <c r="M175" i="1"/>
  <c r="M34" i="1"/>
  <c r="M49" i="1"/>
  <c r="H468" i="1"/>
  <c r="M463" i="1"/>
  <c r="M215" i="1"/>
  <c r="H400" i="1"/>
  <c r="F337" i="1"/>
  <c r="F348" i="1"/>
  <c r="M425" i="1"/>
  <c r="F400" i="1"/>
  <c r="M21" i="1"/>
  <c r="F219" i="1"/>
  <c r="F24" i="1"/>
  <c r="H225" i="1"/>
  <c r="F73" i="1"/>
  <c r="H259" i="1"/>
  <c r="H88" i="1"/>
  <c r="H243" i="1"/>
  <c r="F109" i="1"/>
  <c r="F328" i="1"/>
  <c r="F324" i="1"/>
  <c r="H15" i="1"/>
  <c r="F356" i="1"/>
  <c r="H302" i="1"/>
  <c r="H456" i="1"/>
  <c r="H382" i="1"/>
  <c r="H37" i="1"/>
  <c r="M278" i="1"/>
  <c r="M44" i="1"/>
  <c r="F281" i="1"/>
  <c r="F86" i="1"/>
  <c r="H206" i="1"/>
  <c r="M75" i="1"/>
  <c r="H348" i="1"/>
  <c r="M137" i="1"/>
  <c r="M319" i="1"/>
  <c r="F410" i="1"/>
  <c r="F483" i="1"/>
  <c r="M302" i="1"/>
  <c r="F280" i="1"/>
  <c r="M16" i="1"/>
  <c r="H140" i="1"/>
  <c r="F327" i="1"/>
  <c r="M147" i="1"/>
  <c r="F23" i="1"/>
  <c r="H263" i="1"/>
  <c r="F74" i="1"/>
  <c r="H247" i="1"/>
  <c r="F90" i="1"/>
  <c r="F245" i="1"/>
  <c r="H234" i="1"/>
  <c r="H472" i="1"/>
  <c r="F310" i="1"/>
  <c r="H198" i="1"/>
  <c r="M456" i="1"/>
  <c r="H310" i="1"/>
  <c r="M186" i="1"/>
  <c r="F139" i="1"/>
  <c r="F115" i="1"/>
  <c r="M68" i="1"/>
  <c r="H215" i="1"/>
  <c r="M52" i="1"/>
  <c r="H200" i="1"/>
  <c r="H101" i="1"/>
  <c r="H193" i="1"/>
  <c r="F358" i="1"/>
  <c r="M404" i="1"/>
  <c r="H294" i="1"/>
  <c r="F200" i="1"/>
  <c r="M501" i="1"/>
  <c r="F333" i="1"/>
  <c r="H501" i="1"/>
  <c r="H349" i="1"/>
  <c r="M286" i="1"/>
  <c r="F36" i="1"/>
  <c r="F20" i="1"/>
  <c r="M32" i="1"/>
  <c r="F289" i="1"/>
  <c r="F266" i="1"/>
  <c r="F391" i="1"/>
  <c r="M483" i="1"/>
  <c r="M347" i="1"/>
  <c r="M389" i="1"/>
  <c r="M332" i="1"/>
  <c r="H282" i="1"/>
  <c r="M255" i="1"/>
  <c r="H165" i="1"/>
  <c r="H322" i="1"/>
  <c r="H40" i="1"/>
  <c r="M249" i="1"/>
  <c r="M315" i="1"/>
  <c r="F318" i="1"/>
  <c r="H357" i="1"/>
  <c r="M37" i="1"/>
  <c r="F136" i="1"/>
  <c r="F133" i="1"/>
  <c r="H380" i="1"/>
  <c r="H410" i="1"/>
  <c r="M337" i="1"/>
  <c r="F442" i="1"/>
  <c r="F364" i="1"/>
  <c r="F452" i="1"/>
  <c r="F228" i="1"/>
  <c r="H42" i="1"/>
  <c r="F214" i="1"/>
  <c r="M429" i="1"/>
  <c r="M443" i="1"/>
  <c r="H466" i="1"/>
  <c r="H391" i="1"/>
  <c r="H409" i="1"/>
  <c r="M379" i="1"/>
  <c r="F184" i="1"/>
  <c r="F265" i="1"/>
  <c r="M179" i="1"/>
  <c r="M160" i="1"/>
  <c r="H31" i="1"/>
  <c r="F215" i="1"/>
  <c r="M324" i="1"/>
  <c r="H363" i="1"/>
  <c r="H159" i="1"/>
  <c r="M112" i="1"/>
  <c r="M450" i="1"/>
  <c r="H231" i="1"/>
  <c r="F347" i="1"/>
  <c r="H505" i="1"/>
  <c r="F470" i="1"/>
  <c r="F451" i="1"/>
  <c r="H458" i="1"/>
  <c r="M12" i="1"/>
  <c r="F82" i="1"/>
  <c r="H255" i="1"/>
  <c r="H21" i="1"/>
  <c r="M262" i="1"/>
  <c r="M48" i="1"/>
  <c r="F342" i="1"/>
  <c r="F121" i="1"/>
  <c r="F326" i="1"/>
  <c r="M96" i="1"/>
  <c r="H296" i="1"/>
  <c r="M391" i="1"/>
  <c r="H476" i="1"/>
  <c r="M415" i="1"/>
  <c r="F351" i="1"/>
  <c r="M452" i="1"/>
  <c r="M388" i="1"/>
  <c r="H86" i="1"/>
  <c r="F193" i="1"/>
  <c r="M93" i="1"/>
  <c r="M210" i="1"/>
  <c r="F138" i="1"/>
  <c r="F317" i="1"/>
  <c r="M125" i="1"/>
  <c r="F301" i="1"/>
  <c r="F169" i="1"/>
  <c r="M61" i="1"/>
  <c r="M318" i="1"/>
  <c r="H75" i="1"/>
  <c r="H399" i="1"/>
  <c r="H364" i="1"/>
  <c r="H26" i="1"/>
  <c r="M144" i="1"/>
  <c r="H321" i="1"/>
  <c r="F147" i="1"/>
  <c r="F75" i="1"/>
  <c r="M288" i="1"/>
  <c r="F51" i="1"/>
  <c r="M272" i="1"/>
  <c r="M126" i="1"/>
  <c r="M331" i="1"/>
  <c r="H328" i="1"/>
  <c r="M420" i="1"/>
  <c r="H270" i="1"/>
  <c r="M230" i="1"/>
  <c r="F398" i="1"/>
  <c r="M356" i="1"/>
  <c r="H196" i="1"/>
  <c r="F397" i="1"/>
  <c r="F124" i="1"/>
  <c r="F54" i="1"/>
  <c r="F229" i="1"/>
  <c r="M101" i="1"/>
  <c r="F218" i="1"/>
  <c r="F94" i="1"/>
  <c r="F258" i="1"/>
  <c r="H309" i="1"/>
  <c r="M481" i="1"/>
  <c r="M348" i="1"/>
  <c r="F197" i="1"/>
  <c r="M454" i="1"/>
  <c r="H306" i="1"/>
  <c r="H35" i="1"/>
  <c r="F77" i="1"/>
  <c r="H24" i="1"/>
  <c r="M43" i="1"/>
  <c r="F108" i="1"/>
  <c r="H41" i="1"/>
  <c r="H427" i="1"/>
  <c r="H358" i="1"/>
  <c r="F439" i="1"/>
  <c r="H502" i="1"/>
  <c r="M300" i="1"/>
  <c r="H474" i="1"/>
  <c r="F366" i="1"/>
  <c r="M336" i="1"/>
  <c r="F250" i="1"/>
  <c r="F336" i="1"/>
  <c r="M84" i="1"/>
  <c r="H96" i="1"/>
  <c r="F271" i="1"/>
  <c r="F322" i="1"/>
  <c r="H43" i="1"/>
  <c r="H27" i="1"/>
  <c r="H81" i="1"/>
  <c r="M241" i="1"/>
  <c r="F267" i="1"/>
  <c r="F392" i="1"/>
  <c r="F403" i="1"/>
  <c r="H121" i="1"/>
  <c r="M493" i="1"/>
  <c r="H171" i="1"/>
  <c r="M63" i="1"/>
  <c r="F192" i="1"/>
  <c r="F43" i="1"/>
  <c r="M231" i="1"/>
  <c r="F135" i="1"/>
  <c r="F11" i="1"/>
  <c r="F50" i="1"/>
  <c r="F437" i="1"/>
  <c r="F406" i="1"/>
  <c r="H170" i="1"/>
  <c r="M326" i="1"/>
  <c r="H387" i="1"/>
  <c r="H283" i="1"/>
  <c r="H251" i="1"/>
  <c r="H124" i="1"/>
  <c r="M243" i="1"/>
  <c r="M139" i="1"/>
  <c r="H426" i="1"/>
  <c r="M269" i="1"/>
  <c r="M195" i="1"/>
  <c r="F414" i="1"/>
  <c r="M373" i="1"/>
  <c r="F427" i="1"/>
  <c r="F431" i="1"/>
  <c r="H435" i="1"/>
  <c r="M85" i="1"/>
  <c r="M189" i="1"/>
  <c r="M123" i="1"/>
  <c r="M227" i="1"/>
  <c r="F89" i="1"/>
  <c r="M24" i="1"/>
  <c r="M36" i="1"/>
  <c r="M393" i="1"/>
  <c r="F13" i="1"/>
  <c r="F344" i="1"/>
  <c r="M370" i="1"/>
  <c r="M64" i="1"/>
  <c r="M280" i="1"/>
  <c r="M72" i="1"/>
  <c r="F283" i="1"/>
  <c r="H120" i="1"/>
  <c r="M298" i="1"/>
  <c r="F149" i="1"/>
  <c r="M283" i="1"/>
  <c r="H179" i="1"/>
  <c r="H8" i="1"/>
  <c r="F444" i="1"/>
  <c r="F64" i="1"/>
  <c r="F376" i="1"/>
  <c r="M277" i="1"/>
  <c r="M20" i="1"/>
  <c r="M406" i="1"/>
  <c r="F67" i="1"/>
  <c r="M209" i="1"/>
  <c r="F80" i="1"/>
  <c r="M223" i="1"/>
  <c r="H143" i="1"/>
  <c r="H266" i="1"/>
  <c r="H127" i="1"/>
  <c r="M359" i="1"/>
  <c r="H186" i="1"/>
  <c r="F87" i="1"/>
  <c r="F395" i="1"/>
  <c r="H98" i="1"/>
  <c r="M504" i="1"/>
  <c r="M409" i="1"/>
  <c r="H62" i="1"/>
  <c r="M192" i="1"/>
  <c r="M69" i="1"/>
  <c r="M197" i="1"/>
  <c r="M116" i="1"/>
  <c r="H161" i="1"/>
  <c r="M100" i="1"/>
  <c r="M190" i="1"/>
  <c r="H89" i="1"/>
  <c r="F285" i="1"/>
  <c r="M263" i="1"/>
  <c r="M449" i="1"/>
  <c r="M367" i="1"/>
  <c r="M330" i="1"/>
  <c r="M500" i="1"/>
  <c r="M58" i="1"/>
  <c r="H209" i="1"/>
  <c r="F61" i="1"/>
  <c r="M218" i="1"/>
  <c r="M105" i="1"/>
  <c r="F242" i="1"/>
  <c r="M89" i="1"/>
  <c r="H230" i="1"/>
  <c r="F146" i="1"/>
  <c r="F325" i="1"/>
  <c r="M402" i="1"/>
  <c r="M400" i="1"/>
  <c r="F429" i="1"/>
  <c r="F298" i="1"/>
  <c r="M334" i="1"/>
  <c r="F379" i="1"/>
  <c r="F76" i="1"/>
  <c r="H70" i="1"/>
  <c r="M73" i="1"/>
  <c r="M164" i="1"/>
  <c r="M148" i="1"/>
  <c r="M120" i="1"/>
  <c r="F307" i="1"/>
  <c r="H381" i="1"/>
  <c r="M87" i="1"/>
  <c r="F422" i="1"/>
  <c r="M394" i="1"/>
  <c r="F96" i="1"/>
  <c r="M413" i="1"/>
  <c r="H465" i="1"/>
  <c r="M382" i="1"/>
  <c r="H389" i="1"/>
  <c r="H289" i="1"/>
  <c r="H105" i="1"/>
  <c r="H374" i="1"/>
  <c r="H419" i="1"/>
  <c r="H83" i="1"/>
  <c r="H60" i="1"/>
  <c r="M88" i="1"/>
  <c r="H341" i="1"/>
  <c r="H272" i="1"/>
  <c r="M479" i="1"/>
  <c r="F475" i="1"/>
  <c r="H420" i="1"/>
  <c r="H36" i="1"/>
  <c r="M9" i="1"/>
  <c r="H135" i="1"/>
  <c r="H58" i="1"/>
  <c r="H168" i="1"/>
  <c r="H360" i="1"/>
  <c r="M322" i="1"/>
  <c r="M153" i="1"/>
  <c r="M103" i="1"/>
  <c r="F424" i="1"/>
  <c r="F5" i="1"/>
  <c r="H314" i="1"/>
  <c r="M467" i="1"/>
  <c r="H449" i="1"/>
  <c r="F321" i="1"/>
  <c r="F308" i="1"/>
  <c r="H169" i="1"/>
  <c r="H326" i="1"/>
  <c r="M314" i="1"/>
  <c r="F72" i="1"/>
  <c r="H311" i="1"/>
  <c r="F248" i="1"/>
  <c r="M502" i="1"/>
  <c r="F456" i="1"/>
  <c r="F423" i="1"/>
  <c r="H498" i="1"/>
  <c r="F505" i="1"/>
  <c r="M397" i="1"/>
  <c r="M328" i="1"/>
  <c r="F261" i="1"/>
  <c r="M108" i="1"/>
  <c r="F206" i="1"/>
  <c r="F111" i="1"/>
  <c r="H218" i="1"/>
  <c r="H123" i="1"/>
  <c r="H352" i="1"/>
  <c r="H154" i="1"/>
  <c r="H336" i="1"/>
  <c r="F190" i="1"/>
  <c r="F62" i="1"/>
  <c r="H376" i="1"/>
  <c r="F95" i="1"/>
  <c r="F377" i="1"/>
  <c r="H386" i="1"/>
  <c r="H119" i="1"/>
  <c r="M448" i="1"/>
  <c r="F99" i="1"/>
  <c r="M257" i="1"/>
  <c r="M117" i="1"/>
  <c r="M271" i="1"/>
  <c r="H189" i="1"/>
  <c r="H338" i="1"/>
  <c r="H173" i="1"/>
  <c r="M74" i="1"/>
  <c r="M136" i="1"/>
  <c r="H130" i="1"/>
  <c r="M462" i="1"/>
  <c r="F145" i="1"/>
  <c r="M59" i="1"/>
  <c r="H305" i="1"/>
  <c r="M60" i="1"/>
  <c r="M208" i="1"/>
  <c r="F63" i="1"/>
  <c r="H214" i="1"/>
  <c r="H108" i="1"/>
  <c r="H286" i="1"/>
  <c r="H92" i="1"/>
  <c r="M252" i="1"/>
  <c r="F156" i="1"/>
  <c r="F338" i="1"/>
  <c r="F288" i="1"/>
  <c r="F465" i="1"/>
  <c r="H359" i="1"/>
  <c r="M305" i="1"/>
  <c r="H16" i="1"/>
  <c r="H50" i="1"/>
  <c r="F236" i="1"/>
  <c r="M57" i="1"/>
  <c r="H239" i="1"/>
  <c r="M149" i="1"/>
  <c r="M301" i="1"/>
  <c r="M133" i="1"/>
  <c r="M285" i="1"/>
  <c r="H151" i="1"/>
  <c r="H278" i="1"/>
  <c r="H327" i="1"/>
  <c r="M464" i="1"/>
  <c r="M385" i="1"/>
  <c r="H362" i="1"/>
  <c r="M5" i="1"/>
  <c r="M433" i="1"/>
  <c r="F160" i="1"/>
  <c r="M138" i="1"/>
  <c r="F141" i="1"/>
  <c r="F182" i="1"/>
  <c r="H162" i="1"/>
  <c r="H271" i="1"/>
  <c r="F499" i="1"/>
  <c r="H106" i="1"/>
  <c r="F186" i="1"/>
  <c r="M455" i="1"/>
  <c r="F286" i="1"/>
  <c r="H227" i="1"/>
  <c r="F123" i="1"/>
  <c r="M471" i="1"/>
  <c r="M484" i="1"/>
  <c r="F447" i="1"/>
  <c r="F389" i="1"/>
  <c r="F28" i="1"/>
  <c r="H23" i="1"/>
  <c r="M30" i="1"/>
  <c r="F168" i="1"/>
  <c r="F152" i="1"/>
  <c r="H113" i="1"/>
  <c r="M381" i="1"/>
  <c r="F404" i="1"/>
  <c r="H22" i="1"/>
  <c r="M503" i="1"/>
  <c r="M360" i="1"/>
  <c r="F157" i="1"/>
  <c r="H340" i="1"/>
  <c r="H257" i="1"/>
  <c r="F120" i="1"/>
  <c r="F232" i="1"/>
  <c r="M135" i="1"/>
  <c r="F329" i="1"/>
  <c r="M242" i="1"/>
  <c r="F155" i="1"/>
  <c r="M342" i="1"/>
  <c r="H276" i="1"/>
  <c r="H368" i="1"/>
  <c r="F482" i="1"/>
  <c r="H448" i="1"/>
  <c r="M14" i="1"/>
  <c r="F49" i="1"/>
  <c r="M259" i="1"/>
  <c r="H56" i="1"/>
  <c r="H402" i="1"/>
  <c r="M219" i="1"/>
  <c r="H383" i="1"/>
  <c r="H269" i="1"/>
  <c r="F45" i="1"/>
  <c r="H99" i="1"/>
  <c r="M165" i="1"/>
  <c r="H313" i="1"/>
  <c r="M369" i="1"/>
  <c r="M173" i="1"/>
  <c r="F226" i="1"/>
  <c r="M357" i="1"/>
  <c r="F84" i="1"/>
  <c r="H343" i="1"/>
  <c r="F402" i="1"/>
  <c r="H369" i="1"/>
  <c r="M485" i="1"/>
  <c r="M76" i="1"/>
  <c r="M355" i="1"/>
  <c r="H450" i="1"/>
  <c r="H100" i="1"/>
  <c r="H264" i="1"/>
  <c r="M107" i="1"/>
  <c r="H284" i="1"/>
  <c r="M166" i="1"/>
  <c r="F316" i="1"/>
  <c r="M191" i="1"/>
  <c r="H51" i="1"/>
  <c r="H202" i="1"/>
  <c r="M132" i="1"/>
  <c r="M480" i="1"/>
  <c r="H138" i="1"/>
  <c r="F25" i="1"/>
  <c r="F345" i="1"/>
  <c r="F158" i="1"/>
  <c r="M442" i="1"/>
  <c r="M113" i="1"/>
  <c r="M354" i="1"/>
  <c r="F118" i="1"/>
  <c r="F7" i="1"/>
  <c r="F209" i="1"/>
  <c r="F9" i="1"/>
  <c r="F189" i="1"/>
  <c r="H66" i="1"/>
  <c r="H244" i="1"/>
  <c r="F188" i="1"/>
  <c r="H494" i="1"/>
  <c r="H182" i="1"/>
  <c r="H139" i="1"/>
  <c r="F478" i="1"/>
  <c r="M109" i="1"/>
  <c r="F225" i="1"/>
  <c r="F112" i="1"/>
  <c r="H228" i="1"/>
  <c r="H160" i="1"/>
  <c r="H339" i="1"/>
  <c r="H144" i="1"/>
  <c r="H323" i="1"/>
  <c r="H192" i="1"/>
  <c r="H67" i="1"/>
  <c r="H372" i="1"/>
  <c r="H72" i="1"/>
  <c r="M422" i="1"/>
  <c r="F378" i="1"/>
  <c r="F33" i="1"/>
  <c r="M98" i="1"/>
  <c r="M253" i="1"/>
  <c r="F101" i="1"/>
  <c r="F256" i="1"/>
  <c r="H141" i="1"/>
  <c r="F381" i="1"/>
  <c r="F125" i="1"/>
  <c r="F365" i="1"/>
  <c r="H197" i="1"/>
  <c r="F55" i="1"/>
  <c r="F417" i="1"/>
  <c r="M22" i="1"/>
  <c r="F297" i="1"/>
  <c r="H416" i="1"/>
  <c r="H74" i="1"/>
  <c r="F363" i="1"/>
  <c r="F122" i="1"/>
  <c r="H176" i="1"/>
  <c r="M183" i="1"/>
  <c r="M229" i="1"/>
  <c r="M221" i="1"/>
  <c r="F187" i="1"/>
  <c r="M439" i="1"/>
  <c r="F201" i="1"/>
  <c r="F216" i="1"/>
  <c r="F39" i="1"/>
  <c r="M414" i="1"/>
  <c r="H370" i="1"/>
  <c r="M41" i="1"/>
  <c r="F42" i="1"/>
  <c r="M492" i="1"/>
  <c r="M487" i="1"/>
  <c r="H393" i="1"/>
  <c r="F27" i="1"/>
  <c r="M110" i="1"/>
  <c r="F113" i="1"/>
  <c r="F171" i="1"/>
  <c r="H129" i="1"/>
  <c r="F235" i="1"/>
  <c r="M445" i="1"/>
  <c r="M23" i="1"/>
  <c r="H147" i="1"/>
  <c r="F384" i="1"/>
  <c r="M162" i="1"/>
  <c r="M307" i="1"/>
  <c r="H29" i="1"/>
  <c r="H248" i="1"/>
  <c r="H184" i="1"/>
  <c r="F291" i="1"/>
  <c r="F252" i="1"/>
  <c r="H69" i="1"/>
  <c r="H297" i="1"/>
  <c r="M201" i="1"/>
  <c r="M411" i="1"/>
  <c r="H462" i="1"/>
  <c r="F501" i="1"/>
  <c r="F450" i="1"/>
  <c r="M495" i="1"/>
  <c r="F496" i="1"/>
  <c r="H166" i="1"/>
  <c r="M247" i="1"/>
  <c r="F22" i="1"/>
  <c r="M428" i="1"/>
  <c r="M375" i="1"/>
  <c r="F473" i="1"/>
  <c r="M377" i="1"/>
  <c r="H190" i="1"/>
  <c r="F79" i="1"/>
  <c r="H213" i="1"/>
  <c r="H9" i="1"/>
  <c r="F460" i="1"/>
  <c r="H53" i="1"/>
  <c r="F443" i="1"/>
  <c r="M374" i="1"/>
  <c r="F52" i="1"/>
  <c r="M427" i="1"/>
  <c r="H444" i="1"/>
  <c r="H484" i="1"/>
  <c r="F78" i="1"/>
  <c r="H408" i="1"/>
  <c r="F239" i="1"/>
  <c r="F388" i="1"/>
  <c r="M459" i="1"/>
  <c r="F29" i="1"/>
  <c r="M417" i="1"/>
  <c r="M152" i="1"/>
  <c r="H167" i="1"/>
  <c r="H480" i="1"/>
  <c r="M27" i="1"/>
  <c r="H333" i="1"/>
  <c r="H460" i="1"/>
  <c r="M441" i="1"/>
  <c r="F26" i="1"/>
  <c r="F53" i="1"/>
  <c r="H208" i="1"/>
  <c r="F257" i="1"/>
  <c r="F231" i="1"/>
  <c r="M97" i="1"/>
  <c r="H210" i="1"/>
  <c r="H292" i="1"/>
  <c r="M83" i="1"/>
  <c r="H185" i="1"/>
  <c r="M51" i="1"/>
  <c r="M156" i="1"/>
  <c r="F208" i="1"/>
  <c r="H351" i="1"/>
  <c r="F306" i="1"/>
  <c r="H342" i="1"/>
  <c r="M469" i="1"/>
  <c r="M486" i="1"/>
  <c r="M111" i="1"/>
  <c r="F457" i="1"/>
  <c r="H68" i="1"/>
  <c r="M114" i="1"/>
  <c r="F484" i="1"/>
  <c r="F117" i="1"/>
  <c r="F405" i="1"/>
  <c r="F350" i="1"/>
  <c r="F430" i="1"/>
  <c r="H375" i="1"/>
  <c r="H378" i="1"/>
  <c r="F102" i="1"/>
  <c r="H475" i="1"/>
  <c r="M86" i="1"/>
  <c r="M238" i="1"/>
  <c r="M90" i="1"/>
  <c r="H223" i="1"/>
  <c r="H61" i="1"/>
  <c r="H431" i="1"/>
  <c r="H13" i="1"/>
  <c r="M350" i="1"/>
  <c r="M320" i="1"/>
  <c r="F241" i="1"/>
  <c r="M401" i="1"/>
  <c r="H256" i="1"/>
  <c r="F399" i="1"/>
  <c r="M211" i="1"/>
  <c r="F159" i="1"/>
  <c r="M311" i="1"/>
  <c r="M157" i="1"/>
  <c r="F441" i="1"/>
  <c r="F383" i="1"/>
  <c r="H437" i="1"/>
  <c r="H335" i="1"/>
  <c r="H288" i="1"/>
  <c r="F162" i="1"/>
  <c r="F462" i="1"/>
  <c r="H442" i="1"/>
  <c r="M78" i="1"/>
  <c r="H235" i="1"/>
  <c r="F255" i="1"/>
  <c r="M248" i="1"/>
  <c r="M168" i="1"/>
  <c r="H20" i="1"/>
  <c r="M222" i="1"/>
  <c r="F68" i="1"/>
  <c r="M478" i="1"/>
  <c r="H5" i="1"/>
  <c r="M392" i="1"/>
  <c r="H452" i="1"/>
  <c r="F128" i="1"/>
  <c r="M364" i="1"/>
  <c r="M292" i="1"/>
  <c r="F287" i="1"/>
  <c r="M316" i="1"/>
  <c r="M468" i="1"/>
  <c r="F179" i="1"/>
  <c r="M407" i="1"/>
  <c r="H280" i="1"/>
  <c r="M345" i="1"/>
  <c r="M476" i="1"/>
  <c r="F302" i="1"/>
  <c r="H18" i="1"/>
  <c r="M412" i="1"/>
  <c r="F487" i="1"/>
  <c r="M310" i="1"/>
  <c r="M296" i="1"/>
  <c r="M435" i="1"/>
  <c r="H438" i="1"/>
  <c r="F273" i="1"/>
  <c r="H392" i="1"/>
  <c r="F485" i="1"/>
  <c r="H421" i="1"/>
  <c r="H344" i="1"/>
  <c r="M384" i="1"/>
  <c r="F432" i="1"/>
  <c r="F360" i="1"/>
  <c r="F91" i="1"/>
  <c r="F409" i="1"/>
  <c r="F44" i="1"/>
  <c r="H445" i="1"/>
  <c r="M67" i="1"/>
  <c r="M235" i="1"/>
  <c r="F92" i="1"/>
  <c r="M94" i="1"/>
  <c r="H404" i="1"/>
  <c r="F203" i="1"/>
  <c r="F369" i="1"/>
  <c r="F140" i="1"/>
  <c r="F38" i="1"/>
  <c r="M254" i="1"/>
  <c r="H422" i="1"/>
  <c r="F413" i="1"/>
  <c r="M217" i="1"/>
  <c r="M352" i="1"/>
  <c r="F85" i="1"/>
  <c r="F116" i="1"/>
  <c r="H303" i="1"/>
  <c r="M432" i="1"/>
  <c r="F469" i="1"/>
  <c r="H180" i="1"/>
  <c r="H78" i="1"/>
  <c r="F343" i="1"/>
  <c r="F165" i="1"/>
  <c r="M491" i="1"/>
  <c r="M237" i="1"/>
  <c r="M45" i="1"/>
  <c r="F272" i="1"/>
  <c r="H85" i="1"/>
  <c r="H315" i="1"/>
  <c r="M167" i="1"/>
  <c r="M287" i="1"/>
  <c r="F211" i="1"/>
  <c r="F70" i="1"/>
  <c r="F88" i="1"/>
  <c r="F467" i="1"/>
  <c r="H461" i="1"/>
  <c r="M383" i="1"/>
  <c r="F489" i="1"/>
  <c r="M115" i="1"/>
  <c r="H290" i="1"/>
  <c r="M323" i="1"/>
  <c r="M207" i="1"/>
  <c r="F32" i="1"/>
  <c r="M128" i="1"/>
  <c r="H19" i="1"/>
  <c r="M488" i="1"/>
  <c r="M460" i="1"/>
  <c r="H418" i="1"/>
  <c r="M368" i="1"/>
  <c r="H436" i="1"/>
  <c r="H157" i="1"/>
  <c r="F284" i="1"/>
  <c r="F127" i="1"/>
  <c r="F411" i="1"/>
  <c r="F305" i="1"/>
  <c r="F81" i="1"/>
  <c r="M66" i="1"/>
  <c r="F132" i="1"/>
  <c r="M306" i="1"/>
  <c r="M226" i="1"/>
  <c r="H25" i="1"/>
  <c r="H76" i="1"/>
  <c r="H345" i="1"/>
  <c r="H390" i="1"/>
  <c r="F341" i="1"/>
  <c r="M366" i="1"/>
  <c r="H407" i="1"/>
  <c r="F412" i="1"/>
  <c r="F282" i="1"/>
  <c r="H487" i="1"/>
  <c r="M118" i="1"/>
  <c r="H325" i="1"/>
  <c r="H237" i="1"/>
  <c r="F295" i="1"/>
  <c r="H453" i="1"/>
  <c r="M473" i="1"/>
  <c r="M472" i="1"/>
  <c r="F486" i="1"/>
  <c r="M216" i="1"/>
  <c r="H221" i="1"/>
  <c r="H254" i="1"/>
  <c r="F386" i="1"/>
  <c r="F479" i="1"/>
  <c r="M423" i="1"/>
  <c r="H152" i="1"/>
  <c r="M233" i="1"/>
  <c r="F119" i="1"/>
  <c r="M176" i="1"/>
  <c r="F100" i="1"/>
  <c r="H417" i="1"/>
  <c r="M299" i="1"/>
  <c r="H142" i="1"/>
  <c r="F277" i="1"/>
  <c r="F352" i="1"/>
  <c r="H146" i="1"/>
  <c r="H479" i="1"/>
  <c r="M344" i="1"/>
  <c r="M188" i="1"/>
  <c r="M338" i="1"/>
  <c r="H492" i="1"/>
  <c r="H114" i="1"/>
  <c r="H469" i="1"/>
  <c r="H486" i="1"/>
  <c r="H312" i="1"/>
  <c r="F107" i="1"/>
  <c r="H299" i="1"/>
  <c r="M264" i="1"/>
  <c r="M130" i="1"/>
  <c r="F260" i="1"/>
  <c r="M279" i="1"/>
  <c r="F449" i="1"/>
  <c r="H439" i="1"/>
  <c r="H384" i="1"/>
  <c r="M169" i="1"/>
  <c r="F217" i="1"/>
  <c r="F59" i="1"/>
  <c r="H183" i="1"/>
  <c r="H64" i="1"/>
  <c r="F300" i="1"/>
  <c r="M224" i="1"/>
  <c r="H116" i="1"/>
  <c r="F488" i="1"/>
  <c r="F244" i="1"/>
  <c r="F408" i="1"/>
  <c r="H73" i="1"/>
  <c r="M40" i="1"/>
  <c r="F114" i="1"/>
  <c r="F56" i="1"/>
  <c r="M258" i="1"/>
  <c r="H65" i="1"/>
  <c r="F251" i="1"/>
  <c r="H110" i="1"/>
  <c r="M421" i="1"/>
  <c r="F15" i="1"/>
  <c r="H373" i="1"/>
  <c r="H481" i="1"/>
  <c r="H28" i="1"/>
  <c r="H379" i="1"/>
  <c r="F37" i="1"/>
  <c r="F97" i="1"/>
  <c r="F477" i="1"/>
  <c r="F66" i="1"/>
  <c r="M220" i="1"/>
  <c r="H82" i="1"/>
  <c r="M193" i="1"/>
  <c r="F104" i="1"/>
  <c r="H403" i="1"/>
  <c r="F224" i="1"/>
  <c r="H125" i="1"/>
  <c r="F438" i="1"/>
  <c r="M313" i="1"/>
  <c r="F436" i="1"/>
  <c r="M474" i="1"/>
  <c r="F415" i="1"/>
  <c r="M438" i="1"/>
  <c r="F233" i="1"/>
  <c r="F362" i="1"/>
  <c r="M270" i="1"/>
  <c r="H212" i="1"/>
  <c r="M240" i="1"/>
  <c r="F491" i="1"/>
  <c r="H499" i="1"/>
  <c r="H489" i="1"/>
  <c r="M15" i="1"/>
  <c r="H128" i="1"/>
  <c r="H396" i="1"/>
  <c r="H217" i="1"/>
  <c r="F446" i="1"/>
  <c r="M291" i="1"/>
  <c r="H118" i="1"/>
  <c r="F480" i="1"/>
  <c r="M134" i="1"/>
  <c r="F481" i="1"/>
  <c r="F387" i="1"/>
  <c r="H7" i="1"/>
  <c r="F166" i="1"/>
  <c r="M31" i="1"/>
  <c r="F278" i="1"/>
  <c r="H10" i="1"/>
  <c r="H424" i="1"/>
  <c r="F263" i="1"/>
  <c r="F19" i="1"/>
  <c r="F440" i="1"/>
  <c r="M333" i="1"/>
  <c r="M155" i="1"/>
  <c r="H331" i="1"/>
  <c r="F204" i="1"/>
  <c r="M308" i="1"/>
  <c r="H275" i="1"/>
  <c r="M239" i="1"/>
  <c r="F105" i="1"/>
  <c r="H148" i="1"/>
  <c r="M26" i="1"/>
  <c r="H172" i="1"/>
  <c r="H211" i="1"/>
  <c r="F185" i="1"/>
  <c r="H126" i="1"/>
  <c r="F349" i="1"/>
  <c r="F380" i="1"/>
  <c r="M95" i="1"/>
  <c r="M498" i="1"/>
  <c r="F253" i="1"/>
  <c r="M325" i="1"/>
  <c r="M339" i="1"/>
  <c r="H353" i="1"/>
  <c r="H45" i="1"/>
  <c r="F65" i="1"/>
  <c r="F293" i="1"/>
  <c r="H188" i="1"/>
  <c r="F433" i="1"/>
  <c r="F353" i="1"/>
  <c r="M33" i="1"/>
  <c r="F130" i="1"/>
  <c r="M17" i="1"/>
  <c r="M178" i="1"/>
  <c r="F334" i="1"/>
  <c r="M121" i="1"/>
  <c r="M245" i="1"/>
  <c r="F177" i="1"/>
  <c r="H329" i="1"/>
  <c r="H304" i="1"/>
  <c r="F164" i="1"/>
  <c r="F466" i="1"/>
  <c r="H207" i="1"/>
  <c r="H355" i="1"/>
  <c r="F269" i="1"/>
  <c r="M206" i="1"/>
  <c r="H470" i="1"/>
  <c r="H33" i="1"/>
  <c r="F48" i="1"/>
  <c r="F167" i="1"/>
  <c r="M309" i="1"/>
  <c r="M213" i="1"/>
  <c r="H109" i="1"/>
  <c r="F93" i="1"/>
  <c r="H451" i="1"/>
  <c r="F503" i="1"/>
  <c r="H261" i="1"/>
  <c r="F393" i="1"/>
  <c r="F35" i="1"/>
  <c r="M440" i="1"/>
  <c r="F504" i="1"/>
  <c r="H274" i="1"/>
  <c r="M290" i="1"/>
  <c r="F148" i="1"/>
  <c r="M177" i="1"/>
  <c r="F259" i="1"/>
  <c r="M499" i="1"/>
  <c r="F319" i="1"/>
  <c r="H229" i="1"/>
  <c r="M436" i="1"/>
  <c r="F459" i="1"/>
  <c r="F464" i="1"/>
  <c r="M18" i="1"/>
  <c r="F492" i="1"/>
  <c r="M284" i="1"/>
  <c r="F390" i="1"/>
  <c r="M387" i="1"/>
  <c r="H267" i="1"/>
  <c r="F58" i="1"/>
  <c r="F173" i="1"/>
  <c r="H17" i="1"/>
  <c r="M380" i="1"/>
  <c r="H459" i="1"/>
  <c r="H291" i="1"/>
  <c r="F176" i="1"/>
  <c r="H365" i="1"/>
  <c r="F309" i="1"/>
  <c r="F474" i="1"/>
  <c r="F12" i="1"/>
  <c r="F315" i="1"/>
  <c r="H430" i="1"/>
  <c r="H337" i="1"/>
  <c r="F416" i="1"/>
  <c r="M363" i="1"/>
  <c r="H87" i="1"/>
  <c r="M431" i="1"/>
  <c r="M13" i="1"/>
  <c r="H320" i="1"/>
  <c r="M11" i="1"/>
  <c r="M349" i="1"/>
  <c r="H295" i="1"/>
  <c r="F313" i="1"/>
  <c r="M50" i="1"/>
  <c r="M131" i="1"/>
  <c r="M430" i="1"/>
  <c r="M159" i="1"/>
  <c r="F472" i="1"/>
  <c r="M122" i="1"/>
  <c r="M451" i="1"/>
  <c r="F83" i="1"/>
  <c r="H455" i="1"/>
  <c r="F335" i="1"/>
  <c r="F331" i="1"/>
  <c r="H347" i="1"/>
  <c r="F14" i="1"/>
  <c r="M205" i="1"/>
  <c r="H79" i="1"/>
  <c r="F16" i="1"/>
  <c r="F134" i="1"/>
  <c r="H63" i="1"/>
  <c r="M426" i="1"/>
  <c r="H485" i="1"/>
  <c r="M408" i="1"/>
  <c r="M142" i="1"/>
  <c r="F385" i="1"/>
  <c r="M102" i="1"/>
  <c r="H181" i="1"/>
  <c r="H94" i="1"/>
  <c r="F170" i="1"/>
  <c r="M8" i="1"/>
  <c r="F458" i="1"/>
  <c r="M372" i="1"/>
  <c r="M124" i="1"/>
  <c r="M418" i="1"/>
  <c r="M265" i="1"/>
  <c r="M10" i="1"/>
  <c r="H201" i="1"/>
  <c r="M346" i="1"/>
  <c r="H253" i="1"/>
  <c r="M99" i="1"/>
  <c r="M399" i="1"/>
  <c r="H222" i="1"/>
  <c r="M447" i="1"/>
  <c r="H464" i="1"/>
  <c r="M56" i="1"/>
  <c r="H175" i="1"/>
  <c r="F106" i="1"/>
  <c r="F476" i="1"/>
  <c r="F202" i="1"/>
  <c r="M80" i="1"/>
  <c r="H233" i="1"/>
  <c r="M70" i="1"/>
  <c r="M329" i="1"/>
  <c r="H107" i="1"/>
  <c r="M106" i="1"/>
  <c r="H463" i="1"/>
  <c r="M327" i="1"/>
  <c r="M376" i="1"/>
  <c r="F407" i="1"/>
  <c r="F445" i="1"/>
  <c r="H220" i="1"/>
  <c r="H398" i="1"/>
  <c r="H149" i="1"/>
  <c r="M42" i="1"/>
  <c r="H219" i="1"/>
  <c r="F314" i="1"/>
  <c r="H366" i="1"/>
  <c r="F150" i="1"/>
  <c r="H367" i="1"/>
  <c r="H268" i="1"/>
  <c r="F497" i="1"/>
  <c r="M395" i="1"/>
  <c r="H414" i="1"/>
  <c r="M187" i="1"/>
  <c r="H117" i="1"/>
  <c r="F354" i="1"/>
  <c r="F178" i="1"/>
  <c r="H454" i="1"/>
  <c r="F455" i="1"/>
  <c r="H38" i="1"/>
  <c r="H433" i="1"/>
  <c r="M340" i="1"/>
  <c r="M304" i="1"/>
  <c r="H440" i="1"/>
  <c r="H425" i="1"/>
  <c r="F374" i="1"/>
  <c r="H137" i="1"/>
  <c r="F493" i="1"/>
  <c r="M466" i="1"/>
  <c r="F463" i="1"/>
  <c r="F401" i="1"/>
  <c r="M127" i="1"/>
  <c r="H307" i="1"/>
  <c r="M390" i="1"/>
  <c r="F151" i="1"/>
  <c r="M321" i="1"/>
  <c r="M55" i="1"/>
  <c r="M281" i="1"/>
  <c r="F294" i="1"/>
  <c r="H71" i="1"/>
  <c r="F238" i="1"/>
  <c r="F396" i="1"/>
  <c r="F234" i="1"/>
  <c r="H503" i="1"/>
  <c r="H163" i="1"/>
  <c r="H153" i="1"/>
  <c r="H388" i="1"/>
  <c r="F8" i="1"/>
  <c r="F195" i="1"/>
  <c r="M71" i="1"/>
  <c r="H238" i="1"/>
  <c r="H293" i="1"/>
  <c r="F428" i="1"/>
  <c r="H132" i="1"/>
  <c r="F154" i="1"/>
  <c r="H441" i="1"/>
  <c r="F303" i="1"/>
  <c r="M174" i="1"/>
  <c r="H34" i="1"/>
  <c r="H14" i="1"/>
  <c r="H493" i="1"/>
  <c r="M53" i="1"/>
  <c r="M200" i="1"/>
  <c r="F370" i="1"/>
  <c r="H332" i="1"/>
  <c r="F69" i="1"/>
  <c r="F340" i="1"/>
  <c r="M185" i="1"/>
  <c r="M274" i="1"/>
  <c r="M146" i="1"/>
  <c r="H258" i="1"/>
  <c r="F311" i="1"/>
  <c r="H55" i="1"/>
  <c r="H471" i="1"/>
  <c r="F71" i="1"/>
  <c r="M351" i="1"/>
  <c r="M143" i="1"/>
  <c r="M82" i="1"/>
  <c r="M261" i="1"/>
  <c r="M25" i="1"/>
  <c r="M398" i="1"/>
  <c r="H316" i="1"/>
  <c r="H319" i="1"/>
  <c r="F247" i="1"/>
  <c r="M35" i="1"/>
  <c r="M317" i="1"/>
  <c r="H394" i="1"/>
  <c r="M194" i="1"/>
  <c r="H194" i="1"/>
  <c r="H191" i="1"/>
  <c r="H356" i="1"/>
  <c r="M129" i="1"/>
  <c r="F264" i="1"/>
  <c r="M198" i="1"/>
  <c r="F419" i="1"/>
  <c r="F346" i="1"/>
  <c r="H204" i="1"/>
  <c r="H488" i="1"/>
  <c r="M416" i="1"/>
  <c r="H497" i="1"/>
  <c r="H490" i="1"/>
  <c r="M47" i="1"/>
  <c r="F279" i="1"/>
  <c r="M104" i="1"/>
  <c r="H504" i="1"/>
  <c r="M92" i="1"/>
  <c r="H226" i="1"/>
  <c r="H102" i="1"/>
  <c r="M358" i="1"/>
  <c r="H371" i="1"/>
  <c r="M365" i="1"/>
  <c r="F448" i="1"/>
  <c r="H281" i="1"/>
  <c r="F435" i="1"/>
  <c r="H413" i="1"/>
  <c r="M465" i="1"/>
  <c r="F330" i="1"/>
  <c r="F490" i="1"/>
  <c r="F371" i="1"/>
  <c r="H496" i="1"/>
  <c r="F223" i="1"/>
  <c r="M180" i="1"/>
  <c r="F153" i="1"/>
  <c r="H377" i="1"/>
  <c r="H473" i="1"/>
  <c r="H300" i="1"/>
  <c r="F420" i="1"/>
  <c r="H361" i="1"/>
  <c r="H174" i="1"/>
  <c r="H150" i="1"/>
  <c r="H242" i="1"/>
  <c r="H156" i="1"/>
  <c r="M150" i="1"/>
  <c r="H158" i="1"/>
  <c r="F6" i="1"/>
  <c r="F502" i="1"/>
  <c r="M343" i="1"/>
  <c r="M482" i="1"/>
  <c r="H483" i="1"/>
  <c r="F240" i="1"/>
  <c r="H11" i="1"/>
  <c r="F382" i="1"/>
  <c r="M202" i="1"/>
  <c r="F359" i="1"/>
  <c r="F18" i="1"/>
  <c r="H432" i="1"/>
  <c r="F10" i="1"/>
  <c r="H482" i="1"/>
  <c r="M475" i="1"/>
  <c r="H330" i="1"/>
  <c r="F213" i="1"/>
  <c r="H77" i="1"/>
  <c r="H111" i="1"/>
  <c r="H177" i="1"/>
  <c r="F368" i="1"/>
  <c r="H224" i="1"/>
  <c r="M232" i="1"/>
  <c r="H317" i="1"/>
  <c r="H136" i="1"/>
  <c r="M362" i="1"/>
  <c r="H134" i="1"/>
  <c r="F453" i="1"/>
  <c r="F394" i="1"/>
  <c r="F323" i="1"/>
  <c r="F421" i="1"/>
  <c r="M203" i="1"/>
  <c r="H97" i="1"/>
  <c r="M444" i="1"/>
  <c r="H446" i="1"/>
  <c r="H412" i="1"/>
  <c r="H187" i="1"/>
  <c r="M7" i="1"/>
  <c r="M181" i="1"/>
  <c r="M295" i="1"/>
  <c r="H298" i="1"/>
  <c r="F143" i="1"/>
  <c r="M497" i="1"/>
  <c r="H44" i="1"/>
  <c r="F268" i="1"/>
  <c r="F276" i="1"/>
  <c r="H395" i="1"/>
  <c r="M91" i="1"/>
  <c r="M410" i="1"/>
  <c r="F175" i="1"/>
  <c r="H434" i="1"/>
  <c r="M62" i="1"/>
  <c r="F110" i="1"/>
  <c r="H178" i="1"/>
  <c r="H397" i="1"/>
  <c r="H443" i="1"/>
  <c r="BT203" i="2" l="1"/>
  <c r="CU202" i="2"/>
  <c r="BT425" i="2"/>
  <c r="CU424" i="2"/>
  <c r="BT234" i="2"/>
  <c r="CU233" i="2"/>
  <c r="BT97" i="2"/>
  <c r="CU96" i="2"/>
  <c r="BT380" i="2"/>
  <c r="CU379" i="2"/>
  <c r="BT30" i="2"/>
  <c r="CU29" i="2"/>
  <c r="BT303" i="2"/>
  <c r="CU302" i="2"/>
  <c r="BT275" i="2"/>
  <c r="CU274" i="2"/>
  <c r="BT364" i="2"/>
  <c r="CU363" i="2"/>
  <c r="BT235" i="2"/>
  <c r="CU234" i="2"/>
  <c r="BT477" i="2"/>
  <c r="CU476" i="2"/>
  <c r="BT229" i="2"/>
  <c r="CU228" i="2"/>
  <c r="BT413" i="2"/>
  <c r="CU412" i="2"/>
  <c r="BT450" i="2"/>
  <c r="CU449" i="2"/>
  <c r="BT360" i="2"/>
  <c r="CU359" i="2"/>
  <c r="BT340" i="2"/>
  <c r="CU339" i="2"/>
  <c r="BT210" i="2"/>
  <c r="CU209" i="2"/>
  <c r="BT240" i="2"/>
  <c r="CU239" i="2"/>
  <c r="BT460" i="2"/>
  <c r="CU459" i="2"/>
  <c r="BT293" i="2"/>
  <c r="CU292" i="2"/>
  <c r="BT236" i="2"/>
  <c r="CU235" i="2"/>
  <c r="BT39" i="2"/>
  <c r="CU38" i="2"/>
  <c r="BT61" i="2"/>
  <c r="CU60" i="2"/>
  <c r="BT287" i="2"/>
  <c r="CU286" i="2"/>
  <c r="BT352" i="2"/>
  <c r="CU351" i="2"/>
  <c r="BT452" i="2"/>
  <c r="CU451" i="2"/>
  <c r="BT261" i="2"/>
  <c r="CU260" i="2"/>
  <c r="BT95" i="2"/>
  <c r="CU94" i="2"/>
  <c r="BT60" i="2"/>
  <c r="CU59" i="2"/>
  <c r="BT469" i="2"/>
  <c r="CU468" i="2"/>
  <c r="BT341" i="2"/>
  <c r="CU340" i="2"/>
  <c r="BT443" i="2"/>
  <c r="CU442" i="2"/>
  <c r="BT66" i="2"/>
  <c r="CU65" i="2"/>
  <c r="BT377" i="2"/>
  <c r="CU376" i="2"/>
  <c r="BT406" i="2"/>
  <c r="CU405" i="2"/>
  <c r="BT45" i="2"/>
  <c r="CU44" i="2"/>
  <c r="BT433" i="2"/>
  <c r="CU432" i="2"/>
  <c r="BT47" i="2"/>
  <c r="CU46" i="2"/>
  <c r="BT255" i="2"/>
  <c r="CU254" i="2"/>
  <c r="BT361" i="2"/>
  <c r="CU360" i="2"/>
  <c r="BT112" i="2"/>
  <c r="CU111" i="2"/>
  <c r="BT213" i="2"/>
  <c r="CU212" i="2"/>
  <c r="BT63" i="2"/>
  <c r="CU62" i="2"/>
  <c r="BT478" i="2"/>
  <c r="CU477" i="2"/>
  <c r="BT246" i="2"/>
  <c r="CU245" i="2"/>
  <c r="BT74" i="2"/>
  <c r="CU73" i="2"/>
  <c r="BT266" i="2"/>
  <c r="CU265" i="2"/>
  <c r="BT346" i="2"/>
  <c r="CU345" i="2"/>
  <c r="BT212" i="2"/>
  <c r="CU211" i="2"/>
  <c r="BT500" i="2"/>
  <c r="CU499" i="2"/>
  <c r="BT362" i="2"/>
  <c r="CU361" i="2"/>
  <c r="BT418" i="2"/>
  <c r="CU417" i="2"/>
  <c r="BT166" i="2"/>
  <c r="CU165" i="2"/>
  <c r="BT36" i="2"/>
  <c r="CU35" i="2"/>
  <c r="BT153" i="2"/>
  <c r="CU152" i="2"/>
  <c r="BT141" i="2"/>
  <c r="CU140" i="2"/>
  <c r="BT193" i="2"/>
  <c r="CU192" i="2"/>
  <c r="BT148" i="2"/>
  <c r="CU147" i="2"/>
  <c r="BT258" i="2"/>
  <c r="CU257" i="2"/>
  <c r="BT489" i="2"/>
  <c r="CU488" i="2"/>
  <c r="BT17" i="2"/>
  <c r="CU16" i="2"/>
  <c r="BT411" i="2"/>
  <c r="CU410" i="2"/>
  <c r="BT96" i="2"/>
  <c r="CU95" i="2"/>
  <c r="BT226" i="2"/>
  <c r="CU225" i="2"/>
  <c r="BT157" i="2"/>
  <c r="CU156" i="2"/>
  <c r="BT88" i="2"/>
  <c r="CU87" i="2"/>
  <c r="BT326" i="2"/>
  <c r="CU325" i="2"/>
  <c r="BT267" i="2"/>
  <c r="CU266" i="2"/>
  <c r="BT176" i="2"/>
  <c r="CU175" i="2"/>
  <c r="BT365" i="2"/>
  <c r="CU364" i="2"/>
  <c r="BT353" i="2"/>
  <c r="CU352" i="2"/>
  <c r="BT445" i="2"/>
  <c r="CU444" i="2"/>
  <c r="BT37" i="2"/>
  <c r="CU36" i="2"/>
  <c r="BT315" i="2"/>
  <c r="CU314" i="2"/>
  <c r="BT363" i="2"/>
  <c r="CU362" i="2"/>
  <c r="BT368" i="2"/>
  <c r="CU367" i="2"/>
  <c r="BT382" i="2"/>
  <c r="CU381" i="2"/>
  <c r="BT207" i="2"/>
  <c r="CU206" i="2"/>
  <c r="BT301" i="2"/>
  <c r="CU300" i="2"/>
  <c r="BT252" i="2"/>
  <c r="CU251" i="2"/>
  <c r="BT228" i="2"/>
  <c r="CU227" i="2"/>
  <c r="BT144" i="2"/>
  <c r="CU143" i="2"/>
  <c r="BT289" i="2"/>
  <c r="CU288" i="2"/>
  <c r="BT174" i="2"/>
  <c r="CU173" i="2"/>
  <c r="BT264" i="2"/>
  <c r="CU263" i="2"/>
  <c r="BT137" i="2"/>
  <c r="CU136" i="2"/>
  <c r="BT494" i="2"/>
  <c r="CU493" i="2"/>
  <c r="BT168" i="2"/>
  <c r="CU167" i="2"/>
  <c r="BT140" i="2"/>
  <c r="CU139" i="2"/>
  <c r="BT238" i="2"/>
  <c r="CU237" i="2"/>
  <c r="BT139" i="2"/>
  <c r="CU138" i="2"/>
  <c r="BT483" i="2"/>
  <c r="CU482" i="2"/>
  <c r="BT427" i="2"/>
  <c r="CU426" i="2"/>
  <c r="BT209" i="2"/>
  <c r="CU208" i="2"/>
  <c r="BT383" i="2"/>
  <c r="CU382" i="2"/>
  <c r="BT202" i="2"/>
  <c r="CU201" i="2"/>
  <c r="BT394" i="2"/>
  <c r="CU393" i="2"/>
  <c r="BT379" i="2"/>
  <c r="CU378" i="2"/>
  <c r="BT180" i="2"/>
  <c r="CU179" i="2"/>
  <c r="BT200" i="2"/>
  <c r="CU199" i="2"/>
  <c r="BT57" i="2"/>
  <c r="CU56" i="2"/>
  <c r="BT271" i="2"/>
  <c r="CU270" i="2"/>
  <c r="BT338" i="2"/>
  <c r="CU337" i="2"/>
  <c r="BT130" i="2"/>
  <c r="CU129" i="2"/>
  <c r="BT339" i="2"/>
  <c r="CU338" i="2"/>
  <c r="BT80" i="2"/>
  <c r="CU79" i="2"/>
  <c r="BT356" i="2"/>
  <c r="CU355" i="2"/>
  <c r="BT133" i="2"/>
  <c r="CU132" i="2"/>
  <c r="BT15" i="2"/>
  <c r="CU14" i="2"/>
  <c r="BT33" i="2"/>
  <c r="CU32" i="2"/>
  <c r="BT72" i="2"/>
  <c r="CU71" i="2"/>
  <c r="BT32" i="2"/>
  <c r="CU31" i="2"/>
  <c r="BT286" i="2"/>
  <c r="CU285" i="2"/>
  <c r="BT381" i="2"/>
  <c r="CU380" i="2"/>
  <c r="BT397" i="2"/>
  <c r="CU396" i="2"/>
  <c r="BT441" i="2"/>
  <c r="CU440" i="2"/>
  <c r="BT184" i="2"/>
  <c r="CU183" i="2"/>
  <c r="BT114" i="2"/>
  <c r="CU113" i="2"/>
  <c r="BT486" i="2"/>
  <c r="CU485" i="2"/>
  <c r="BT316" i="2"/>
  <c r="CU315" i="2"/>
  <c r="BT126" i="2"/>
  <c r="CU125" i="2"/>
  <c r="BT237" i="2"/>
  <c r="CU236" i="2"/>
  <c r="BT329" i="2"/>
  <c r="CU328" i="2"/>
  <c r="BT336" i="2"/>
  <c r="CU335" i="2"/>
  <c r="BT426" i="2"/>
  <c r="CU425" i="2"/>
  <c r="BT387" i="2"/>
  <c r="CU386" i="2"/>
  <c r="BT196" i="2"/>
  <c r="CU195" i="2"/>
  <c r="BT295" i="2"/>
  <c r="CU294" i="2"/>
  <c r="BT89" i="2"/>
  <c r="CU88" i="2"/>
  <c r="BT436" i="2"/>
  <c r="CU435" i="2"/>
  <c r="BT73" i="2"/>
  <c r="CU72" i="2"/>
  <c r="BT151" i="2"/>
  <c r="CU150" i="2"/>
  <c r="BT318" i="2"/>
  <c r="CU317" i="2"/>
  <c r="BT414" i="2"/>
  <c r="CU413" i="2"/>
  <c r="BT373" i="2"/>
  <c r="CU372" i="2"/>
  <c r="BT99" i="2"/>
  <c r="CU98" i="2"/>
  <c r="BT269" i="2"/>
  <c r="CU268" i="2"/>
  <c r="BT138" i="2"/>
  <c r="CU137" i="2"/>
  <c r="BT93" i="2"/>
  <c r="CU92" i="2"/>
  <c r="BT190" i="2"/>
  <c r="CU189" i="2"/>
  <c r="BT462" i="2"/>
  <c r="CU461" i="2"/>
  <c r="BT113" i="2"/>
  <c r="CU112" i="2"/>
  <c r="BT417" i="2"/>
  <c r="CU416" i="2"/>
  <c r="BT116" i="2"/>
  <c r="CU115" i="2"/>
  <c r="BT118" i="2"/>
  <c r="CU117" i="2"/>
  <c r="BT317" i="2"/>
  <c r="CU316" i="2"/>
  <c r="BT466" i="2"/>
  <c r="CU465" i="2"/>
  <c r="BT435" i="2"/>
  <c r="CU434" i="2"/>
  <c r="BT135" i="2"/>
  <c r="CU134" i="2"/>
  <c r="BT355" i="2"/>
  <c r="CU354" i="2"/>
  <c r="BT90" i="2"/>
  <c r="CU89" i="2"/>
  <c r="BT297" i="2"/>
  <c r="CU296" i="2"/>
  <c r="BT503" i="2"/>
  <c r="CU502" i="2"/>
  <c r="BT347" i="2"/>
  <c r="CU346" i="2"/>
  <c r="BT104" i="2"/>
  <c r="CU103" i="2"/>
  <c r="BT167" i="2"/>
  <c r="CU166" i="2"/>
  <c r="BT357" i="2"/>
  <c r="CU356" i="2"/>
  <c r="BT23" i="2"/>
  <c r="CU22" i="2"/>
  <c r="BT370" i="2"/>
  <c r="CU369" i="2"/>
  <c r="BT242" i="2"/>
  <c r="CU241" i="2"/>
  <c r="BT142" i="2"/>
  <c r="CU141" i="2"/>
  <c r="BT103" i="2"/>
  <c r="CU102" i="2"/>
  <c r="BT463" i="2"/>
  <c r="CU462" i="2"/>
  <c r="BT371" i="2"/>
  <c r="CU370" i="2"/>
  <c r="BT401" i="2"/>
  <c r="CU400" i="2"/>
  <c r="BT232" i="2"/>
  <c r="CU231" i="2"/>
  <c r="BT52" i="2"/>
  <c r="CU51" i="2"/>
  <c r="BT111" i="2"/>
  <c r="CU110" i="2"/>
  <c r="BT214" i="2"/>
  <c r="CU213" i="2"/>
  <c r="BT345" i="2"/>
  <c r="CU344" i="2"/>
  <c r="BT291" i="2"/>
  <c r="CU290" i="2"/>
  <c r="BT227" i="2"/>
  <c r="CU226" i="2"/>
  <c r="BT108" i="2"/>
  <c r="CU107" i="2"/>
  <c r="BT305" i="2"/>
  <c r="CU304" i="2"/>
  <c r="BT325" i="2"/>
  <c r="CU324" i="2"/>
  <c r="BT134" i="2"/>
  <c r="CU133" i="2"/>
  <c r="BT31" i="2"/>
  <c r="CU30" i="2"/>
  <c r="BT11" i="2"/>
  <c r="CU10" i="2"/>
  <c r="BT399" i="2"/>
  <c r="CU398" i="2"/>
  <c r="BT92" i="2"/>
  <c r="CU91" i="2"/>
  <c r="BT422" i="2"/>
  <c r="CU421" i="2"/>
  <c r="BT437" i="2"/>
  <c r="CU436" i="2"/>
  <c r="BT487" i="2"/>
  <c r="CU486" i="2"/>
  <c r="BT115" i="2"/>
  <c r="CU114" i="2"/>
  <c r="BT307" i="2"/>
  <c r="CU306" i="2"/>
  <c r="BT247" i="2"/>
  <c r="CU246" i="2"/>
  <c r="BT188" i="2"/>
  <c r="CU187" i="2"/>
  <c r="BT121" i="2"/>
  <c r="CU120" i="2"/>
  <c r="BT91" i="2"/>
  <c r="CU90" i="2"/>
  <c r="BT412" i="2"/>
  <c r="CU411" i="2"/>
  <c r="BT165" i="2"/>
  <c r="CU164" i="2"/>
  <c r="BT324" i="2"/>
  <c r="CU323" i="2"/>
  <c r="BT191" i="2"/>
  <c r="CU190" i="2"/>
  <c r="BT439" i="2"/>
  <c r="CU438" i="2"/>
  <c r="BT218" i="2"/>
  <c r="CU217" i="2"/>
  <c r="BT129" i="2"/>
  <c r="CU128" i="2"/>
  <c r="BT48" i="2"/>
  <c r="CU47" i="2"/>
  <c r="BT77" i="2"/>
  <c r="CU76" i="2"/>
  <c r="BT458" i="2"/>
  <c r="CU457" i="2"/>
  <c r="BT25" i="2"/>
  <c r="CU24" i="2"/>
  <c r="BT444" i="2"/>
  <c r="CU443" i="2"/>
  <c r="BT393" i="2"/>
  <c r="CU392" i="2"/>
  <c r="BT222" i="2"/>
  <c r="CU221" i="2"/>
  <c r="BT270" i="2"/>
  <c r="CU269" i="2"/>
  <c r="BT150" i="2"/>
  <c r="CU149" i="2"/>
  <c r="BT224" i="2"/>
  <c r="CU223" i="2"/>
  <c r="BT446" i="2"/>
  <c r="CU445" i="2"/>
  <c r="BT391" i="2"/>
  <c r="CU390" i="2"/>
  <c r="BT38" i="2"/>
  <c r="CU37" i="2"/>
  <c r="BT155" i="2"/>
  <c r="CU154" i="2"/>
  <c r="BT65" i="2"/>
  <c r="CU64" i="2"/>
  <c r="BT251" i="2"/>
  <c r="CU250" i="2"/>
  <c r="BT198" i="2"/>
  <c r="CU197" i="2"/>
  <c r="BT369" i="2"/>
  <c r="CU368" i="2"/>
  <c r="BT197" i="2"/>
  <c r="CU196" i="2"/>
  <c r="BT143" i="2"/>
  <c r="CU142" i="2"/>
  <c r="BT376" i="2"/>
  <c r="CU375" i="2"/>
  <c r="BT41" i="2"/>
  <c r="CU40" i="2"/>
  <c r="BT344" i="2"/>
  <c r="CU343" i="2"/>
  <c r="BT156" i="2"/>
  <c r="CU155" i="2"/>
  <c r="BT109" i="2"/>
  <c r="CU108" i="2"/>
  <c r="BT159" i="2"/>
  <c r="CU158" i="2"/>
  <c r="BT385" i="2"/>
  <c r="CU384" i="2"/>
  <c r="BT82" i="2"/>
  <c r="CU81" i="2"/>
  <c r="BT9" i="2"/>
  <c r="CU8" i="2"/>
  <c r="BT149" i="2"/>
  <c r="CU148" i="2"/>
  <c r="BT68" i="2"/>
  <c r="CU67" i="2"/>
  <c r="BT409" i="2"/>
  <c r="CU408" i="2"/>
  <c r="BT100" i="2"/>
  <c r="CU99" i="2"/>
  <c r="BT136" i="2"/>
  <c r="CU135" i="2"/>
  <c r="BT323" i="2"/>
  <c r="CU322" i="2"/>
  <c r="BT170" i="2"/>
  <c r="CU169" i="2"/>
  <c r="BT461" i="2"/>
  <c r="CU460" i="2"/>
  <c r="BT172" i="2"/>
  <c r="CU171" i="2"/>
  <c r="BT491" i="2"/>
  <c r="CU490" i="2"/>
  <c r="BT470" i="2"/>
  <c r="CU469" i="2"/>
  <c r="BT120" i="2"/>
  <c r="CU119" i="2"/>
  <c r="BT64" i="2"/>
  <c r="CU63" i="2"/>
  <c r="BT386" i="2"/>
  <c r="CU385" i="2"/>
  <c r="BT375" i="2"/>
  <c r="CU374" i="2"/>
  <c r="BT308" i="2"/>
  <c r="CU307" i="2"/>
  <c r="BT46" i="2"/>
  <c r="CU45" i="2"/>
  <c r="BT354" i="2"/>
  <c r="CU353" i="2"/>
  <c r="BT474" i="2"/>
  <c r="CU473" i="2"/>
  <c r="BT21" i="2"/>
  <c r="CU20" i="2"/>
  <c r="BT279" i="2"/>
  <c r="CU278" i="2"/>
  <c r="BT20" i="2"/>
  <c r="CU19" i="2"/>
  <c r="BT122" i="2"/>
  <c r="CU121" i="2"/>
  <c r="BT473" i="2"/>
  <c r="CU472" i="2"/>
  <c r="BT101" i="2"/>
  <c r="CU100" i="2"/>
  <c r="BT372" i="2"/>
  <c r="CU371" i="2"/>
  <c r="BT309" i="2"/>
  <c r="CU308" i="2"/>
  <c r="BT493" i="2"/>
  <c r="CU492" i="2"/>
  <c r="BT492" i="2"/>
  <c r="CU491" i="2"/>
  <c r="BT14" i="2"/>
  <c r="CU13" i="2"/>
  <c r="BT186" i="2"/>
  <c r="CU185" i="2"/>
  <c r="BT499" i="2"/>
  <c r="CU498" i="2"/>
  <c r="BT321" i="2"/>
  <c r="CU320" i="2"/>
  <c r="BT479" i="2"/>
  <c r="CU478" i="2"/>
  <c r="BT471" i="2"/>
  <c r="CU470" i="2"/>
  <c r="BT278" i="2"/>
  <c r="CU277" i="2"/>
  <c r="BT55" i="2"/>
  <c r="CU54" i="2"/>
  <c r="BT260" i="2"/>
  <c r="CU259" i="2"/>
  <c r="BT24" i="2"/>
  <c r="CU23" i="2"/>
  <c r="BT392" i="2"/>
  <c r="CU391" i="2"/>
  <c r="BT259" i="2"/>
  <c r="CU258" i="2"/>
  <c r="BT85" i="2"/>
  <c r="CU84" i="2"/>
  <c r="BT256" i="2"/>
  <c r="CU255" i="2"/>
  <c r="BT221" i="2"/>
  <c r="CU220" i="2"/>
  <c r="BT438" i="2"/>
  <c r="CU437" i="2"/>
  <c r="BT87" i="2"/>
  <c r="CU86" i="2"/>
  <c r="BT268" i="2"/>
  <c r="CU267" i="2"/>
  <c r="BT162" i="2"/>
  <c r="CU161" i="2"/>
  <c r="BT428" i="2"/>
  <c r="CU427" i="2"/>
  <c r="BT419" i="2"/>
  <c r="CU418" i="2"/>
  <c r="BT449" i="2"/>
  <c r="CU448" i="2"/>
  <c r="BT145" i="2"/>
  <c r="CU144" i="2"/>
  <c r="BT131" i="2"/>
  <c r="CU130" i="2"/>
  <c r="BT434" i="2"/>
  <c r="CU433" i="2"/>
  <c r="BT497" i="2"/>
  <c r="CU496" i="2"/>
  <c r="BT79" i="2"/>
  <c r="CU78" i="2"/>
  <c r="BT455" i="2"/>
  <c r="CU454" i="2"/>
  <c r="BT331" i="2"/>
  <c r="CU330" i="2"/>
  <c r="BT299" i="2"/>
  <c r="CU298" i="2"/>
  <c r="BT421" i="2"/>
  <c r="CU420" i="2"/>
  <c r="BT244" i="2"/>
  <c r="CU243" i="2"/>
  <c r="BT211" i="2"/>
  <c r="CU210" i="2"/>
  <c r="BT205" i="2"/>
  <c r="CU204" i="2"/>
  <c r="BT454" i="2"/>
  <c r="CU453" i="2"/>
  <c r="BT44" i="2"/>
  <c r="CU43" i="2"/>
  <c r="BT327" i="2"/>
  <c r="CU326" i="2"/>
  <c r="BT442" i="2"/>
  <c r="CU441" i="2"/>
  <c r="BT310" i="2"/>
  <c r="CU309" i="2"/>
  <c r="BT490" i="2"/>
  <c r="CU489" i="2"/>
  <c r="BT35" i="2"/>
  <c r="CU34" i="2"/>
  <c r="BT284" i="2"/>
  <c r="CU283" i="2"/>
  <c r="BT154" i="2"/>
  <c r="CU153" i="2"/>
  <c r="BT277" i="2"/>
  <c r="CU276" i="2"/>
  <c r="BT178" i="2"/>
  <c r="CU177" i="2"/>
  <c r="BT447" i="2"/>
  <c r="CU446" i="2"/>
  <c r="BT388" i="2"/>
  <c r="CU387" i="2"/>
  <c r="BT410" i="2"/>
  <c r="CU409" i="2"/>
  <c r="BT405" i="2"/>
  <c r="CU404" i="2"/>
  <c r="BT404" i="2"/>
  <c r="CU403" i="2"/>
  <c r="BT253" i="2"/>
  <c r="CU252" i="2"/>
  <c r="BT349" i="2"/>
  <c r="CU348" i="2"/>
  <c r="BT501" i="2"/>
  <c r="CU500" i="2"/>
  <c r="BT107" i="2"/>
  <c r="CU106" i="2"/>
  <c r="BT56" i="2"/>
  <c r="CU55" i="2"/>
  <c r="BT457" i="2"/>
  <c r="CU456" i="2"/>
  <c r="BT276" i="2"/>
  <c r="CU275" i="2"/>
  <c r="BT467" i="2"/>
  <c r="CU466" i="2"/>
  <c r="BT220" i="2"/>
  <c r="CU219" i="2"/>
  <c r="BT465" i="2"/>
  <c r="CU464" i="2"/>
  <c r="BT400" i="2"/>
  <c r="CU399" i="2"/>
  <c r="BT322" i="2"/>
  <c r="CU321" i="2"/>
  <c r="BT495" i="2"/>
  <c r="CU494" i="2"/>
  <c r="BT384" i="2"/>
  <c r="CU383" i="2"/>
  <c r="BT189" i="2"/>
  <c r="CU188" i="2"/>
  <c r="BT146" i="2"/>
  <c r="CU145" i="2"/>
  <c r="BT29" i="2"/>
  <c r="CU28" i="2"/>
  <c r="BT13" i="2"/>
  <c r="CU12" i="2"/>
  <c r="BT333" i="2"/>
  <c r="CU332" i="2"/>
  <c r="BT254" i="2"/>
  <c r="CU253" i="2"/>
  <c r="BT453" i="2"/>
  <c r="CU452" i="2"/>
  <c r="BT28" i="2"/>
  <c r="CU27" i="2"/>
  <c r="BT378" i="2"/>
  <c r="CU377" i="2"/>
  <c r="BT248" i="2"/>
  <c r="CU247" i="2"/>
  <c r="BT75" i="2"/>
  <c r="CU74" i="2"/>
  <c r="BT484" i="2"/>
  <c r="CU483" i="2"/>
  <c r="BT283" i="2"/>
  <c r="CU282" i="2"/>
  <c r="BT420" i="2"/>
  <c r="CU419" i="2"/>
  <c r="BT402" i="2"/>
  <c r="CU401" i="2"/>
  <c r="BT243" i="2"/>
  <c r="CU242" i="2"/>
  <c r="BT263" i="2"/>
  <c r="CU262" i="2"/>
  <c r="BT51" i="2"/>
  <c r="CU50" i="2"/>
  <c r="BT49" i="2"/>
  <c r="CU48" i="2"/>
  <c r="BT281" i="2"/>
  <c r="CU280" i="2"/>
  <c r="BT12" i="2"/>
  <c r="CU11" i="2"/>
  <c r="BT158" i="2"/>
  <c r="CU157" i="2"/>
  <c r="BT273" i="2"/>
  <c r="CU272" i="2"/>
  <c r="BT468" i="2"/>
  <c r="CU467" i="2"/>
  <c r="BT182" i="2"/>
  <c r="CU181" i="2"/>
  <c r="BT396" i="2"/>
  <c r="CU395" i="2"/>
  <c r="BT187" i="2"/>
  <c r="CU186" i="2"/>
  <c r="BT292" i="2"/>
  <c r="CU291" i="2"/>
  <c r="BT337" i="2"/>
  <c r="CU336" i="2"/>
  <c r="BT429" i="2"/>
  <c r="CU428" i="2"/>
  <c r="BT16" i="2"/>
  <c r="CU15" i="2"/>
  <c r="BT348" i="2"/>
  <c r="CU347" i="2"/>
  <c r="BT216" i="2"/>
  <c r="CU215" i="2"/>
  <c r="BT7" i="2"/>
  <c r="CU6" i="2"/>
  <c r="U317" i="2"/>
  <c r="CX316" i="2" s="1"/>
  <c r="T343" i="2"/>
  <c r="BX343" i="2"/>
  <c r="BY343" i="2" s="1"/>
  <c r="T319" i="2"/>
  <c r="U319" i="2" s="1"/>
  <c r="CX318" i="2" s="1"/>
  <c r="BX319" i="2"/>
  <c r="BY319" i="2" s="1"/>
  <c r="T272" i="2"/>
  <c r="BX272" i="2"/>
  <c r="BY272" i="2" s="1"/>
  <c r="T496" i="2"/>
  <c r="BX496" i="2"/>
  <c r="BY496" i="2" s="1"/>
  <c r="T432" i="2"/>
  <c r="BX432" i="2"/>
  <c r="BY432" i="2" s="1"/>
  <c r="T424" i="2"/>
  <c r="U424" i="2" s="1"/>
  <c r="CX423" i="2" s="1"/>
  <c r="BX424" i="2"/>
  <c r="BY424" i="2" s="1"/>
  <c r="T147" i="2"/>
  <c r="BX147" i="2"/>
  <c r="BY147" i="2" s="1"/>
  <c r="T83" i="2"/>
  <c r="BX83" i="2"/>
  <c r="BY83" i="2" s="1"/>
  <c r="T274" i="2"/>
  <c r="BX274" i="2"/>
  <c r="BY274" i="2" s="1"/>
  <c r="T69" i="2"/>
  <c r="U69" i="2" s="1"/>
  <c r="CX68" i="2" s="1"/>
  <c r="BX69" i="2"/>
  <c r="BY69" i="2" s="1"/>
  <c r="T215" i="2"/>
  <c r="U215" i="2" s="1"/>
  <c r="CX214" i="2" s="1"/>
  <c r="BX215" i="2"/>
  <c r="BY215" i="2" s="1"/>
  <c r="T296" i="2"/>
  <c r="BX296" i="2"/>
  <c r="BY296" i="2" s="1"/>
  <c r="T98" i="2"/>
  <c r="BX98" i="2"/>
  <c r="BY98" i="2" s="1"/>
  <c r="T76" i="2"/>
  <c r="BX76" i="2"/>
  <c r="BY76" i="2" s="1"/>
  <c r="T476" i="2"/>
  <c r="BX476" i="2"/>
  <c r="BY476" i="2" s="1"/>
  <c r="T416" i="2"/>
  <c r="BX416" i="2"/>
  <c r="BY416" i="2" s="1"/>
  <c r="T102" i="2"/>
  <c r="BX102" i="2"/>
  <c r="BY102" i="2" s="1"/>
  <c r="T58" i="2"/>
  <c r="U58" i="2" s="1"/>
  <c r="CX57" i="2" s="1"/>
  <c r="BX58" i="2"/>
  <c r="BY58" i="2" s="1"/>
  <c r="T67" i="2"/>
  <c r="BX67" i="2"/>
  <c r="BY67" i="2" s="1"/>
  <c r="T152" i="2"/>
  <c r="BX152" i="2"/>
  <c r="BY152" i="2" s="1"/>
  <c r="T488" i="2"/>
  <c r="U488" i="2" s="1"/>
  <c r="CX487" i="2" s="1"/>
  <c r="BX488" i="2"/>
  <c r="BY488" i="2" s="1"/>
  <c r="T70" i="2"/>
  <c r="BX70" i="2"/>
  <c r="BY70" i="2" s="1"/>
  <c r="T194" i="2"/>
  <c r="BX194" i="2"/>
  <c r="BY194" i="2" s="1"/>
  <c r="T300" i="2"/>
  <c r="BX300" i="2"/>
  <c r="BY300" i="2" s="1"/>
  <c r="T311" i="2"/>
  <c r="BX311" i="2"/>
  <c r="BY311" i="2" s="1"/>
  <c r="T18" i="2"/>
  <c r="U18" i="2" s="1"/>
  <c r="CX17" i="2" s="1"/>
  <c r="BX18" i="2"/>
  <c r="BY18" i="2" s="1"/>
  <c r="T231" i="2"/>
  <c r="BX231" i="2"/>
  <c r="BY231" i="2" s="1"/>
  <c r="T225" i="2"/>
  <c r="BX225" i="2"/>
  <c r="BY225" i="2" s="1"/>
  <c r="T217" i="2"/>
  <c r="BX217" i="2"/>
  <c r="BY217" i="2" s="1"/>
  <c r="T359" i="2"/>
  <c r="U359" i="2" s="1"/>
  <c r="CX358" i="2" s="1"/>
  <c r="BX359" i="2"/>
  <c r="BY359" i="2" s="1"/>
  <c r="T367" i="2"/>
  <c r="BX367" i="2"/>
  <c r="BY367" i="2" s="1"/>
  <c r="T290" i="2"/>
  <c r="BX290" i="2"/>
  <c r="BY290" i="2" s="1"/>
  <c r="T423" i="2"/>
  <c r="BX423" i="2"/>
  <c r="BY423" i="2" s="1"/>
  <c r="T26" i="2"/>
  <c r="U26" i="2" s="1"/>
  <c r="CX25" i="2" s="1"/>
  <c r="BX26" i="2"/>
  <c r="BY26" i="2" s="1"/>
  <c r="T160" i="2"/>
  <c r="BX160" i="2"/>
  <c r="BY160" i="2" s="1"/>
  <c r="T304" i="2"/>
  <c r="BX304" i="2"/>
  <c r="BY304" i="2" s="1"/>
  <c r="T86" i="2"/>
  <c r="BX86" i="2"/>
  <c r="BY86" i="2" s="1"/>
  <c r="T59" i="2"/>
  <c r="U59" i="2" s="1"/>
  <c r="CX58" i="2" s="1"/>
  <c r="BX59" i="2"/>
  <c r="BY59" i="2" s="1"/>
  <c r="T43" i="2"/>
  <c r="BX43" i="2"/>
  <c r="BY43" i="2" s="1"/>
  <c r="T110" i="2"/>
  <c r="BX110" i="2"/>
  <c r="BY110" i="2" s="1"/>
  <c r="T173" i="2"/>
  <c r="BX173" i="2"/>
  <c r="BY173" i="2" s="1"/>
  <c r="T502" i="2"/>
  <c r="BX502" i="2"/>
  <c r="BY502" i="2" s="1"/>
  <c r="T10" i="2"/>
  <c r="U10" i="2" s="1"/>
  <c r="CX9" i="2" s="1"/>
  <c r="BX10" i="2"/>
  <c r="BY10" i="2" s="1"/>
  <c r="T257" i="2"/>
  <c r="BX257" i="2"/>
  <c r="BY257" i="2" s="1"/>
  <c r="T448" i="2"/>
  <c r="BX448" i="2"/>
  <c r="BY448" i="2" s="1"/>
  <c r="T395" i="2"/>
  <c r="U395" i="2" s="1"/>
  <c r="CX394" i="2" s="1"/>
  <c r="BX395" i="2"/>
  <c r="BY395" i="2" s="1"/>
  <c r="T204" i="2"/>
  <c r="BX204" i="2"/>
  <c r="BY204" i="2" s="1"/>
  <c r="T366" i="2"/>
  <c r="BX366" i="2"/>
  <c r="BY366" i="2" s="1"/>
  <c r="T117" i="2"/>
  <c r="BX117" i="2"/>
  <c r="BY117" i="2" s="1"/>
  <c r="T123" i="2"/>
  <c r="U123" i="2" s="1"/>
  <c r="CX122" i="2" s="1"/>
  <c r="BX123" i="2"/>
  <c r="BY123" i="2" s="1"/>
  <c r="T53" i="2"/>
  <c r="BX53" i="2"/>
  <c r="BY53" i="2" s="1"/>
  <c r="T332" i="2"/>
  <c r="BX332" i="2"/>
  <c r="BY332" i="2" s="1"/>
  <c r="T106" i="2"/>
  <c r="BX106" i="2"/>
  <c r="BY106" i="2" s="1"/>
  <c r="T374" i="2"/>
  <c r="U374" i="2" s="1"/>
  <c r="CX373" i="2" s="1"/>
  <c r="BX374" i="2"/>
  <c r="BY374" i="2" s="1"/>
  <c r="T233" i="2"/>
  <c r="BX233" i="2"/>
  <c r="BY233" i="2" s="1"/>
  <c r="T161" i="2"/>
  <c r="BX161" i="2"/>
  <c r="BY161" i="2" s="1"/>
  <c r="T330" i="2"/>
  <c r="BX330" i="2"/>
  <c r="BY330" i="2" s="1"/>
  <c r="T464" i="2"/>
  <c r="BX464" i="2"/>
  <c r="BY464" i="2" s="1"/>
  <c r="T84" i="2"/>
  <c r="BX84" i="2"/>
  <c r="BY84" i="2" s="1"/>
  <c r="T94" i="2"/>
  <c r="BX94" i="2"/>
  <c r="BY94" i="2" s="1"/>
  <c r="T313" i="2"/>
  <c r="U313" i="2" s="1"/>
  <c r="CX312" i="2" s="1"/>
  <c r="BX313" i="2"/>
  <c r="BY313" i="2" s="1"/>
  <c r="T403" i="2"/>
  <c r="BX403" i="2"/>
  <c r="BY403" i="2" s="1"/>
  <c r="T350" i="2"/>
  <c r="BX350" i="2"/>
  <c r="BY350" i="2" s="1"/>
  <c r="T280" i="2"/>
  <c r="BX280" i="2"/>
  <c r="BY280" i="2" s="1"/>
  <c r="T169" i="2"/>
  <c r="BX169" i="2"/>
  <c r="BY169" i="2" s="1"/>
  <c r="T456" i="2"/>
  <c r="BX456" i="2"/>
  <c r="BY456" i="2" s="1"/>
  <c r="T125" i="2"/>
  <c r="BX125" i="2"/>
  <c r="BY125" i="2" s="1"/>
  <c r="T288" i="2"/>
  <c r="BX288" i="2"/>
  <c r="BY288" i="2" s="1"/>
  <c r="T208" i="2"/>
  <c r="BX208" i="2"/>
  <c r="BY208" i="2" s="1"/>
  <c r="T390" i="2"/>
  <c r="BX390" i="2"/>
  <c r="BY390" i="2" s="1"/>
  <c r="T179" i="2"/>
  <c r="BX179" i="2"/>
  <c r="BY179" i="2" s="1"/>
  <c r="T81" i="2"/>
  <c r="BX81" i="2"/>
  <c r="BY81" i="2" s="1"/>
  <c r="T320" i="2"/>
  <c r="T132" i="2"/>
  <c r="T219" i="2"/>
  <c r="T480" i="2"/>
  <c r="T50" i="2"/>
  <c r="T183" i="2"/>
  <c r="T294" i="2"/>
  <c r="T285" i="2"/>
  <c r="T8" i="2"/>
  <c r="T306" i="2"/>
  <c r="T78" i="2"/>
  <c r="T195" i="2"/>
  <c r="T22" i="2"/>
  <c r="T451" i="2"/>
  <c r="T223" i="2"/>
  <c r="T42" i="2"/>
  <c r="T430" i="2"/>
  <c r="U66" i="2"/>
  <c r="CX65" i="2" s="1"/>
  <c r="T185" i="2"/>
  <c r="T407" i="2"/>
  <c r="U407" i="2" s="1"/>
  <c r="CX406" i="2" s="1"/>
  <c r="T415" i="2"/>
  <c r="T124" i="2"/>
  <c r="T199" i="2"/>
  <c r="T472" i="2"/>
  <c r="T206" i="2"/>
  <c r="T262" i="2"/>
  <c r="T249" i="2"/>
  <c r="T177" i="2"/>
  <c r="T128" i="2"/>
  <c r="T431" i="2"/>
  <c r="T498" i="2"/>
  <c r="T358" i="2"/>
  <c r="T34" i="2"/>
  <c r="T54" i="2"/>
  <c r="T475" i="2"/>
  <c r="T164" i="2"/>
  <c r="T40" i="2"/>
  <c r="T201" i="2"/>
  <c r="U276" i="2"/>
  <c r="CX275" i="2" s="1"/>
  <c r="U492" i="2"/>
  <c r="CX491" i="2" s="1"/>
  <c r="U75" i="2"/>
  <c r="CX74" i="2" s="1"/>
  <c r="U292" i="2"/>
  <c r="CX291" i="2" s="1"/>
  <c r="U97" i="2"/>
  <c r="CX96" i="2" s="1"/>
  <c r="T175" i="2"/>
  <c r="T230" i="2"/>
  <c r="T250" i="2"/>
  <c r="T27" i="2"/>
  <c r="T335" i="2"/>
  <c r="T398" i="2"/>
  <c r="T171" i="2"/>
  <c r="U429" i="2"/>
  <c r="CX428" i="2" s="1"/>
  <c r="T389" i="2"/>
  <c r="T298" i="2"/>
  <c r="T181" i="2"/>
  <c r="U13" i="2"/>
  <c r="CX12" i="2" s="1"/>
  <c r="T459" i="2"/>
  <c r="U369" i="2"/>
  <c r="CX368" i="2" s="1"/>
  <c r="U269" i="2"/>
  <c r="CX268" i="2" s="1"/>
  <c r="T282" i="2"/>
  <c r="U114" i="2"/>
  <c r="CX113" i="2" s="1"/>
  <c r="T481" i="2"/>
  <c r="T314" i="2"/>
  <c r="T62" i="2"/>
  <c r="T239" i="2"/>
  <c r="T408" i="2"/>
  <c r="T328" i="2"/>
  <c r="T302" i="2"/>
  <c r="T71" i="2"/>
  <c r="T241" i="2"/>
  <c r="T105" i="2"/>
  <c r="T485" i="2"/>
  <c r="T127" i="2"/>
  <c r="T351" i="2"/>
  <c r="T163" i="2"/>
  <c r="T440" i="2"/>
  <c r="T265" i="2"/>
  <c r="T482" i="2"/>
  <c r="T19" i="2"/>
  <c r="T245" i="2"/>
  <c r="U182" i="2"/>
  <c r="CX181" i="2" s="1"/>
  <c r="T342" i="2"/>
  <c r="T119" i="2"/>
  <c r="T334" i="2"/>
  <c r="T312" i="2"/>
  <c r="T192" i="2"/>
  <c r="U386" i="2"/>
  <c r="CX385" i="2" s="1"/>
  <c r="U352" i="2"/>
  <c r="CX351" i="2" s="1"/>
  <c r="U340" i="2"/>
  <c r="CX339" i="2" s="1"/>
  <c r="U186" i="2"/>
  <c r="CX185" i="2" s="1"/>
  <c r="U15" i="2"/>
  <c r="CX14" i="2" s="1"/>
  <c r="U337" i="2"/>
  <c r="CX336" i="2" s="1"/>
  <c r="U89" i="2"/>
  <c r="CX88" i="2" s="1"/>
  <c r="U138" i="2"/>
  <c r="CX137" i="2" s="1"/>
  <c r="U32" i="2"/>
  <c r="CX31" i="2" s="1"/>
  <c r="U360" i="2"/>
  <c r="CX359" i="2" s="1"/>
  <c r="U109" i="2"/>
  <c r="CX108" i="2" s="1"/>
  <c r="U278" i="2"/>
  <c r="CX277" i="2" s="1"/>
  <c r="U490" i="2"/>
  <c r="CX489" i="2" s="1"/>
  <c r="U156" i="2"/>
  <c r="CX155" i="2" s="1"/>
  <c r="U252" i="2"/>
  <c r="CX251" i="2" s="1"/>
  <c r="U373" i="2"/>
  <c r="CX372" i="2" s="1"/>
  <c r="U468" i="2"/>
  <c r="CX467" i="2" s="1"/>
  <c r="U216" i="2"/>
  <c r="CX215" i="2" s="1"/>
  <c r="U148" i="2"/>
  <c r="CX147" i="2" s="1"/>
  <c r="U427" i="2"/>
  <c r="CX426" i="2" s="1"/>
  <c r="U188" i="2"/>
  <c r="CX187" i="2" s="1"/>
  <c r="U197" i="2"/>
  <c r="CX196" i="2" s="1"/>
  <c r="U388" i="2"/>
  <c r="CX387" i="2" s="1"/>
  <c r="U31" i="2"/>
  <c r="CX30" i="2" s="1"/>
  <c r="U446" i="2"/>
  <c r="CX445" i="2" s="1"/>
  <c r="U283" i="2"/>
  <c r="CX282" i="2" s="1"/>
  <c r="U493" i="2"/>
  <c r="CX492" i="2" s="1"/>
  <c r="U44" i="2"/>
  <c r="CX43" i="2" s="1"/>
  <c r="U232" i="2"/>
  <c r="CX231" i="2" s="1"/>
  <c r="U309" i="2"/>
  <c r="CX308" i="2" s="1"/>
  <c r="U378" i="2"/>
  <c r="CX377" i="2" s="1"/>
  <c r="U212" i="2"/>
  <c r="CX211" i="2" s="1"/>
  <c r="U130" i="2"/>
  <c r="CX129" i="2" s="1"/>
  <c r="U404" i="2"/>
  <c r="CX403" i="2" s="1"/>
  <c r="U129" i="2"/>
  <c r="CX128" i="2" s="1"/>
  <c r="U145" i="2"/>
  <c r="CX144" i="2" s="1"/>
  <c r="U428" i="2"/>
  <c r="CX427" i="2" s="1"/>
  <c r="U99" i="2"/>
  <c r="CX98" i="2" s="1"/>
  <c r="U65" i="2"/>
  <c r="CX64" i="2" s="1"/>
  <c r="U339" i="2"/>
  <c r="CX338" i="2" s="1"/>
  <c r="U500" i="2"/>
  <c r="CX499" i="2" s="1"/>
  <c r="U347" i="2"/>
  <c r="CX346" i="2" s="1"/>
  <c r="U143" i="2"/>
  <c r="CX142" i="2" s="1"/>
  <c r="U251" i="2"/>
  <c r="CX250" i="2" s="1"/>
  <c r="U450" i="2"/>
  <c r="CX449" i="2" s="1"/>
  <c r="U191" i="2"/>
  <c r="CX190" i="2" s="1"/>
  <c r="U74" i="2"/>
  <c r="CX73" i="2" s="1"/>
  <c r="U165" i="2"/>
  <c r="CX164" i="2" s="1"/>
  <c r="U344" i="2"/>
  <c r="CX343" i="2" s="1"/>
  <c r="U236" i="2"/>
  <c r="CX235" i="2" s="1"/>
  <c r="U116" i="2"/>
  <c r="CX115" i="2" s="1"/>
  <c r="U368" i="2"/>
  <c r="CX367" i="2" s="1"/>
  <c r="U151" i="2"/>
  <c r="CX150" i="2" s="1"/>
  <c r="U414" i="2"/>
  <c r="CX413" i="2" s="1"/>
  <c r="U244" i="2"/>
  <c r="CX243" i="2" s="1"/>
  <c r="U499" i="2"/>
  <c r="CX498" i="2" s="1"/>
  <c r="U30" i="2"/>
  <c r="CX29" i="2" s="1"/>
  <c r="U349" i="2"/>
  <c r="CX348" i="2" s="1"/>
  <c r="U207" i="2"/>
  <c r="CX206" i="2" s="1"/>
  <c r="U425" i="2"/>
  <c r="CX424" i="2" s="1"/>
  <c r="U491" i="2"/>
  <c r="CX490" i="2" s="1"/>
  <c r="U287" i="2"/>
  <c r="CX286" i="2" s="1"/>
  <c r="U17" i="2"/>
  <c r="CX16" i="2" s="1"/>
  <c r="U220" i="2"/>
  <c r="CX219" i="2" s="1"/>
  <c r="U435" i="2"/>
  <c r="CX434" i="2" s="1"/>
  <c r="U52" i="2"/>
  <c r="CX51" i="2" s="1"/>
  <c r="U455" i="2"/>
  <c r="CX454" i="2" s="1"/>
  <c r="U324" i="2"/>
  <c r="CX323" i="2" s="1"/>
  <c r="U140" i="2"/>
  <c r="CX139" i="2" s="1"/>
  <c r="U211" i="2"/>
  <c r="CX210" i="2" s="1"/>
  <c r="U471" i="2"/>
  <c r="CX470" i="2" s="1"/>
  <c r="U363" i="2"/>
  <c r="CX362" i="2" s="1"/>
  <c r="T8" i="1"/>
  <c r="U159" i="2"/>
  <c r="CX158" i="2" s="1"/>
  <c r="U91" i="2"/>
  <c r="CX90" i="2" s="1"/>
  <c r="U260" i="2"/>
  <c r="CX259" i="2" s="1"/>
  <c r="U20" i="2"/>
  <c r="CX19" i="2" s="1"/>
  <c r="U12" i="2"/>
  <c r="CX11" i="2" s="1"/>
  <c r="U24" i="2"/>
  <c r="CX23" i="2" s="1"/>
  <c r="U469" i="2"/>
  <c r="CX468" i="2" s="1"/>
  <c r="U402" i="2"/>
  <c r="CX401" i="2" s="1"/>
  <c r="U90" i="2"/>
  <c r="CX89" i="2" s="1"/>
  <c r="U299" i="2"/>
  <c r="CX298" i="2" s="1"/>
  <c r="U501" i="2"/>
  <c r="CX500" i="2" s="1"/>
  <c r="U146" i="2"/>
  <c r="CX145" i="2" s="1"/>
  <c r="U210" i="2"/>
  <c r="CX209" i="2" s="1"/>
  <c r="U318" i="2"/>
  <c r="CX317" i="2" s="1"/>
  <c r="U315" i="2"/>
  <c r="CX314" i="2" s="1"/>
  <c r="U101" i="2"/>
  <c r="CX100" i="2" s="1"/>
  <c r="U213" i="2"/>
  <c r="CX212" i="2" s="1"/>
  <c r="U372" i="2"/>
  <c r="CX371" i="2" s="1"/>
  <c r="U303" i="2"/>
  <c r="CX302" i="2" s="1"/>
  <c r="U73" i="2"/>
  <c r="CX72" i="2" s="1"/>
  <c r="U55" i="2"/>
  <c r="CX54" i="2" s="1"/>
  <c r="U379" i="2"/>
  <c r="CX378" i="2" s="1"/>
  <c r="U393" i="2"/>
  <c r="CX392" i="2" s="1"/>
  <c r="U64" i="2"/>
  <c r="CX63" i="2" s="1"/>
  <c r="U452" i="2"/>
  <c r="CX451" i="2" s="1"/>
  <c r="U293" i="2"/>
  <c r="CX292" i="2" s="1"/>
  <c r="U96" i="2"/>
  <c r="CX95" i="2" s="1"/>
  <c r="U63" i="2"/>
  <c r="CX62" i="2" s="1"/>
  <c r="U190" i="2"/>
  <c r="CX189" i="2" s="1"/>
  <c r="U137" i="2"/>
  <c r="CX136" i="2" s="1"/>
  <c r="U486" i="2"/>
  <c r="CX485" i="2" s="1"/>
  <c r="U221" i="2"/>
  <c r="CX220" i="2" s="1"/>
  <c r="U301" i="2"/>
  <c r="CX300" i="2" s="1"/>
  <c r="U45" i="2"/>
  <c r="CX44" i="2" s="1"/>
  <c r="U470" i="2"/>
  <c r="CX469" i="2" s="1"/>
  <c r="U409" i="2"/>
  <c r="CX408" i="2" s="1"/>
  <c r="U198" i="2"/>
  <c r="CX197" i="2" s="1"/>
  <c r="U256" i="2"/>
  <c r="CX255" i="2" s="1"/>
  <c r="U56" i="2"/>
  <c r="CX55" i="2" s="1"/>
  <c r="U356" i="2"/>
  <c r="CX355" i="2" s="1"/>
  <c r="U41" i="2"/>
  <c r="CX40" i="2" s="1"/>
  <c r="U484" i="2"/>
  <c r="CX483" i="2" s="1"/>
  <c r="U247" i="2"/>
  <c r="CX246" i="2" s="1"/>
  <c r="U405" i="2"/>
  <c r="CX404" i="2" s="1"/>
  <c r="U120" i="2"/>
  <c r="CX119" i="2" s="1"/>
  <c r="U112" i="2"/>
  <c r="CX111" i="2" s="1"/>
  <c r="U467" i="2"/>
  <c r="CX466" i="2" s="1"/>
  <c r="U218" i="2"/>
  <c r="CX217" i="2" s="1"/>
  <c r="U353" i="2"/>
  <c r="CX352" i="2" s="1"/>
  <c r="U49" i="2"/>
  <c r="CX48" i="2" s="1"/>
  <c r="U196" i="2"/>
  <c r="CX195" i="2" s="1"/>
  <c r="U473" i="2"/>
  <c r="CX472" i="2" s="1"/>
  <c r="U445" i="2"/>
  <c r="CX444" i="2" s="1"/>
  <c r="U387" i="2"/>
  <c r="CX386" i="2" s="1"/>
  <c r="U333" i="2"/>
  <c r="CX332" i="2" s="1"/>
  <c r="U271" i="2"/>
  <c r="CX270" i="2" s="1"/>
  <c r="U394" i="2"/>
  <c r="CX393" i="2" s="1"/>
  <c r="U406" i="2"/>
  <c r="CX405" i="2" s="1"/>
  <c r="U443" i="2"/>
  <c r="CX442" i="2" s="1"/>
  <c r="U214" i="2"/>
  <c r="CX213" i="2" s="1"/>
  <c r="U189" i="2"/>
  <c r="CX188" i="2" s="1"/>
  <c r="U477" i="2"/>
  <c r="CX476" i="2" s="1"/>
  <c r="U376" i="2"/>
  <c r="CX375" i="2" s="1"/>
  <c r="U121" i="2"/>
  <c r="CX120" i="2" s="1"/>
  <c r="U273" i="2"/>
  <c r="CX272" i="2" s="1"/>
  <c r="U361" i="2"/>
  <c r="CX360" i="2" s="1"/>
  <c r="U35" i="2"/>
  <c r="CX34" i="2" s="1"/>
  <c r="U327" i="2"/>
  <c r="CX326" i="2" s="1"/>
  <c r="U149" i="2"/>
  <c r="CX148" i="2" s="1"/>
  <c r="U420" i="2"/>
  <c r="CX419" i="2" s="1"/>
  <c r="U323" i="2"/>
  <c r="CX322" i="2" s="1"/>
  <c r="U227" i="2"/>
  <c r="CX226" i="2" s="1"/>
  <c r="U46" i="2"/>
  <c r="CX45" i="2" s="1"/>
  <c r="U354" i="2"/>
  <c r="CX353" i="2" s="1"/>
  <c r="U153" i="2"/>
  <c r="CX152" i="2" s="1"/>
  <c r="U16" i="2"/>
  <c r="CX15" i="2" s="1"/>
  <c r="U261" i="2"/>
  <c r="CX260" i="2" s="1"/>
  <c r="U384" i="2"/>
  <c r="CX383" i="2" s="1"/>
  <c r="U295" i="2"/>
  <c r="CX294" i="2" s="1"/>
  <c r="U413" i="2"/>
  <c r="CX412" i="2" s="1"/>
  <c r="U36" i="2"/>
  <c r="CX35" i="2" s="1"/>
  <c r="U487" i="2"/>
  <c r="CX486" i="2" s="1"/>
  <c r="U134" i="2"/>
  <c r="CX133" i="2" s="1"/>
  <c r="U357" i="2"/>
  <c r="CX356" i="2" s="1"/>
  <c r="U115" i="2"/>
  <c r="CX114" i="2" s="1"/>
  <c r="U462" i="2"/>
  <c r="CX461" i="2" s="1"/>
  <c r="U370" i="2"/>
  <c r="CX369" i="2" s="1"/>
  <c r="U77" i="2"/>
  <c r="CX76" i="2" s="1"/>
  <c r="U307" i="2"/>
  <c r="CX306" i="2" s="1"/>
  <c r="U411" i="2"/>
  <c r="CX410" i="2" s="1"/>
  <c r="U131" i="2"/>
  <c r="CX130" i="2" s="1"/>
  <c r="U495" i="2"/>
  <c r="CX494" i="2" s="1"/>
  <c r="U168" i="2"/>
  <c r="CX167" i="2" s="1"/>
  <c r="U434" i="2"/>
  <c r="CX433" i="2" s="1"/>
  <c r="U321" i="2"/>
  <c r="CX320" i="2" s="1"/>
  <c r="U37" i="2"/>
  <c r="CX36" i="2" s="1"/>
  <c r="U436" i="2"/>
  <c r="CX435" i="2" s="1"/>
  <c r="U266" i="2"/>
  <c r="CX265" i="2" s="1"/>
  <c r="U253" i="2"/>
  <c r="CX252" i="2" s="1"/>
  <c r="U275" i="2"/>
  <c r="CX274" i="2" s="1"/>
  <c r="U237" i="2"/>
  <c r="CX236" i="2" s="1"/>
  <c r="U362" i="2"/>
  <c r="CX361" i="2" s="1"/>
  <c r="U187" i="2"/>
  <c r="CX186" i="2" s="1"/>
  <c r="U254" i="2"/>
  <c r="CX253" i="2" s="1"/>
  <c r="U412" i="2"/>
  <c r="CX411" i="2" s="1"/>
  <c r="U457" i="2"/>
  <c r="CX456" i="2" s="1"/>
  <c r="U396" i="2"/>
  <c r="CX395" i="2" s="1"/>
  <c r="U95" i="2"/>
  <c r="CX94" i="2" s="1"/>
  <c r="U155" i="2"/>
  <c r="CX154" i="2" s="1"/>
  <c r="U180" i="2"/>
  <c r="CX179" i="2" s="1"/>
  <c r="U248" i="2"/>
  <c r="CX247" i="2" s="1"/>
  <c r="U447" i="2"/>
  <c r="CX446" i="2" s="1"/>
  <c r="U174" i="2"/>
  <c r="CX173" i="2" s="1"/>
  <c r="U240" i="2"/>
  <c r="CX239" i="2" s="1"/>
  <c r="U346" i="2"/>
  <c r="CX345" i="2" s="1"/>
  <c r="U277" i="2"/>
  <c r="CX276" i="2" s="1"/>
  <c r="U322" i="2"/>
  <c r="CX321" i="2" s="1"/>
  <c r="U279" i="2"/>
  <c r="CX278" i="2" s="1"/>
  <c r="U466" i="2"/>
  <c r="CX465" i="2" s="1"/>
  <c r="U449" i="2"/>
  <c r="CX448" i="2" s="1"/>
  <c r="U421" i="2"/>
  <c r="CX420" i="2" s="1"/>
  <c r="U9" i="2"/>
  <c r="CX8" i="2" s="1"/>
  <c r="U136" i="2"/>
  <c r="CX135" i="2" s="1"/>
  <c r="U289" i="2"/>
  <c r="CX288" i="2" s="1"/>
  <c r="U345" i="2"/>
  <c r="CX344" i="2" s="1"/>
  <c r="U392" i="2"/>
  <c r="CX391" i="2" s="1"/>
  <c r="U400" i="2"/>
  <c r="CX399" i="2" s="1"/>
  <c r="U377" i="2"/>
  <c r="CX376" i="2" s="1"/>
  <c r="U14" i="2"/>
  <c r="CX13" i="2" s="1"/>
  <c r="U364" i="2"/>
  <c r="CX363" i="2" s="1"/>
  <c r="U453" i="2"/>
  <c r="CX452" i="2" s="1"/>
  <c r="U104" i="2"/>
  <c r="CX103" i="2" s="1"/>
  <c r="U154" i="2"/>
  <c r="CX153" i="2" s="1"/>
  <c r="U433" i="2"/>
  <c r="CX432" i="2" s="1"/>
  <c r="U68" i="2"/>
  <c r="CX67" i="2" s="1"/>
  <c r="U338" i="2"/>
  <c r="CX337" i="2" s="1"/>
  <c r="U463" i="2"/>
  <c r="CX462" i="2" s="1"/>
  <c r="U458" i="2"/>
  <c r="CX457" i="2" s="1"/>
  <c r="U150" i="2"/>
  <c r="CX149" i="2" s="1"/>
  <c r="U385" i="2"/>
  <c r="CX384" i="2" s="1"/>
  <c r="U483" i="2"/>
  <c r="CX482" i="2" s="1"/>
  <c r="U162" i="2"/>
  <c r="CX161" i="2" s="1"/>
  <c r="U28" i="2"/>
  <c r="CX27" i="2" s="1"/>
  <c r="U229" i="2"/>
  <c r="CX228" i="2" s="1"/>
  <c r="U144" i="2"/>
  <c r="CX143" i="2" s="1"/>
  <c r="U410" i="2"/>
  <c r="CX409" i="2" s="1"/>
  <c r="U478" i="2"/>
  <c r="CX477" i="2" s="1"/>
  <c r="U419" i="2"/>
  <c r="CX418" i="2" s="1"/>
  <c r="U100" i="2"/>
  <c r="CX99" i="2" s="1"/>
  <c r="U479" i="2"/>
  <c r="CX478" i="2" s="1"/>
  <c r="U461" i="2"/>
  <c r="CX460" i="2" s="1"/>
  <c r="U72" i="2"/>
  <c r="CX71" i="2" s="1"/>
  <c r="U170" i="2"/>
  <c r="CX169" i="2" s="1"/>
  <c r="U176" i="2"/>
  <c r="CX175" i="2" s="1"/>
  <c r="U382" i="2"/>
  <c r="CX381" i="2" s="1"/>
  <c r="U438" i="2"/>
  <c r="CX437" i="2" s="1"/>
  <c r="U172" i="2"/>
  <c r="CX171" i="2" s="1"/>
  <c r="U122" i="2"/>
  <c r="CX121" i="2" s="1"/>
  <c r="U460" i="2"/>
  <c r="CX459" i="2" s="1"/>
  <c r="U178" i="2"/>
  <c r="CX177" i="2" s="1"/>
  <c r="U82" i="2"/>
  <c r="CX81" i="2" s="1"/>
  <c r="U57" i="2"/>
  <c r="CX56" i="2" s="1"/>
  <c r="U494" i="2"/>
  <c r="CX493" i="2" s="1"/>
  <c r="U88" i="2"/>
  <c r="CX87" i="2" s="1"/>
  <c r="U103" i="2"/>
  <c r="CX102" i="2" s="1"/>
  <c r="U284" i="2"/>
  <c r="CX283" i="2" s="1"/>
  <c r="U426" i="2"/>
  <c r="CX425" i="2" s="1"/>
  <c r="U141" i="2"/>
  <c r="CX140" i="2" s="1"/>
  <c r="U215" i="1"/>
  <c r="U348" i="2"/>
  <c r="CX347" i="2" s="1"/>
  <c r="U355" i="2"/>
  <c r="CX354" i="2" s="1"/>
  <c r="U222" i="2"/>
  <c r="CX221" i="2" s="1"/>
  <c r="U228" i="2"/>
  <c r="CX227" i="2" s="1"/>
  <c r="U305" i="2"/>
  <c r="CX304" i="2" s="1"/>
  <c r="U93" i="2"/>
  <c r="CX92" i="2" s="1"/>
  <c r="U264" i="2"/>
  <c r="CX263" i="2" s="1"/>
  <c r="U25" i="2"/>
  <c r="CX24" i="2" s="1"/>
  <c r="U329" i="2"/>
  <c r="CX328" i="2" s="1"/>
  <c r="U158" i="2"/>
  <c r="CX157" i="2" s="1"/>
  <c r="U503" i="2"/>
  <c r="CX502" i="2" s="1"/>
  <c r="U205" i="2"/>
  <c r="CX204" i="2" s="1"/>
  <c r="U336" i="2"/>
  <c r="CX335" i="2" s="1"/>
  <c r="U107" i="2"/>
  <c r="CX106" i="2" s="1"/>
  <c r="U166" i="2"/>
  <c r="CX165" i="2" s="1"/>
  <c r="U235" i="2"/>
  <c r="CX234" i="2" s="1"/>
  <c r="U497" i="2"/>
  <c r="CX496" i="2" s="1"/>
  <c r="U135" i="2"/>
  <c r="CX134" i="2" s="1"/>
  <c r="U79" i="2"/>
  <c r="CX78" i="2" s="1"/>
  <c r="U397" i="2"/>
  <c r="CX396" i="2" s="1"/>
  <c r="U474" i="2"/>
  <c r="CX473" i="2" s="1"/>
  <c r="U184" i="2"/>
  <c r="CX183" i="2" s="1"/>
  <c r="U258" i="2"/>
  <c r="CX257" i="2" s="1"/>
  <c r="U92" i="2"/>
  <c r="CX91" i="2" s="1"/>
  <c r="U224" i="2"/>
  <c r="CX223" i="2" s="1"/>
  <c r="U38" i="2"/>
  <c r="CX37" i="2" s="1"/>
  <c r="U21" i="2"/>
  <c r="CX20" i="2" s="1"/>
  <c r="U242" i="2"/>
  <c r="CX241" i="2" s="1"/>
  <c r="U270" i="2"/>
  <c r="CX269" i="2" s="1"/>
  <c r="U126" i="2"/>
  <c r="CX125" i="2" s="1"/>
  <c r="U316" i="2"/>
  <c r="CX315" i="2" s="1"/>
  <c r="U267" i="2"/>
  <c r="CX266" i="2" s="1"/>
  <c r="U23" i="2"/>
  <c r="CX22" i="2" s="1"/>
  <c r="U33" i="2"/>
  <c r="CX32" i="2" s="1"/>
  <c r="U326" i="2"/>
  <c r="CX325" i="2" s="1"/>
  <c r="U193" i="2"/>
  <c r="CX192" i="2" s="1"/>
  <c r="U238" i="2"/>
  <c r="CX237" i="2" s="1"/>
  <c r="U85" i="2"/>
  <c r="CX84" i="2" s="1"/>
  <c r="U365" i="2"/>
  <c r="CX364" i="2" s="1"/>
  <c r="U325" i="2"/>
  <c r="CX324" i="2" s="1"/>
  <c r="U259" i="2"/>
  <c r="CX258" i="2" s="1"/>
  <c r="U331" i="2"/>
  <c r="CX330" i="2" s="1"/>
  <c r="U139" i="2"/>
  <c r="CX138" i="2" s="1"/>
  <c r="U418" i="2"/>
  <c r="CX417" i="2" s="1"/>
  <c r="U371" i="2"/>
  <c r="CX370" i="2" s="1"/>
  <c r="U160" i="2"/>
  <c r="CX159" i="2" s="1"/>
  <c r="U47" i="2"/>
  <c r="CX46" i="2" s="1"/>
  <c r="U454" i="2"/>
  <c r="CX453" i="2" s="1"/>
  <c r="U439" i="2"/>
  <c r="CX438" i="2" s="1"/>
  <c r="U80" i="2"/>
  <c r="CX79" i="2" s="1"/>
  <c r="U341" i="2"/>
  <c r="CX340" i="2" s="1"/>
  <c r="U133" i="2"/>
  <c r="CX132" i="2" s="1"/>
  <c r="U308" i="2"/>
  <c r="CX307" i="2" s="1"/>
  <c r="U297" i="2"/>
  <c r="CX296" i="2" s="1"/>
  <c r="U39" i="2"/>
  <c r="CX38" i="2" s="1"/>
  <c r="U226" i="2"/>
  <c r="CX225" i="2" s="1"/>
  <c r="U286" i="2"/>
  <c r="CX285" i="2" s="1"/>
  <c r="U157" i="2"/>
  <c r="CX156" i="2" s="1"/>
  <c r="U202" i="2"/>
  <c r="CX201" i="2" s="1"/>
  <c r="U291" i="2"/>
  <c r="CX290" i="2" s="1"/>
  <c r="U417" i="2"/>
  <c r="CX416" i="2" s="1"/>
  <c r="U246" i="2"/>
  <c r="CX245" i="2" s="1"/>
  <c r="U281" i="2"/>
  <c r="CX280" i="2" s="1"/>
  <c r="U437" i="2"/>
  <c r="CX436" i="2" s="1"/>
  <c r="U113" i="2"/>
  <c r="CX112" i="2" s="1"/>
  <c r="U118" i="2"/>
  <c r="CX117" i="2" s="1"/>
  <c r="U29" i="2"/>
  <c r="CX28" i="2" s="1"/>
  <c r="U441" i="2"/>
  <c r="CX440" i="2" s="1"/>
  <c r="U200" i="2"/>
  <c r="CX199" i="2" s="1"/>
  <c r="U380" i="2"/>
  <c r="CX379" i="2" s="1"/>
  <c r="U243" i="2"/>
  <c r="CX242" i="2" s="1"/>
  <c r="U111" i="2"/>
  <c r="CX110" i="2" s="1"/>
  <c r="U489" i="2"/>
  <c r="CX488" i="2" s="1"/>
  <c r="U422" i="2"/>
  <c r="CX421" i="2" s="1"/>
  <c r="U255" i="2"/>
  <c r="CX254" i="2" s="1"/>
  <c r="U442" i="2"/>
  <c r="CX441" i="2" s="1"/>
  <c r="U209" i="2"/>
  <c r="CX208" i="2" s="1"/>
  <c r="U401" i="2"/>
  <c r="CX400" i="2" s="1"/>
  <c r="U399" i="2"/>
  <c r="CX398" i="2" s="1"/>
  <c r="U61" i="2"/>
  <c r="CX60" i="2" s="1"/>
  <c r="U142" i="2"/>
  <c r="CX141" i="2" s="1"/>
  <c r="U48" i="2"/>
  <c r="CX47" i="2" s="1"/>
  <c r="U234" i="2"/>
  <c r="CX233" i="2" s="1"/>
  <c r="U60" i="2"/>
  <c r="CX59" i="2" s="1"/>
  <c r="U310" i="2"/>
  <c r="CX309" i="2" s="1"/>
  <c r="U87" i="2"/>
  <c r="CX86" i="2" s="1"/>
  <c r="U444" i="2"/>
  <c r="CX443" i="2" s="1"/>
  <c r="U375" i="2"/>
  <c r="CX374" i="2" s="1"/>
  <c r="U51" i="2"/>
  <c r="CX50" i="2" s="1"/>
  <c r="U108" i="2"/>
  <c r="CX107" i="2" s="1"/>
  <c r="U203" i="2"/>
  <c r="CX202" i="2" s="1"/>
  <c r="U383" i="2"/>
  <c r="CX382" i="2" s="1"/>
  <c r="U167" i="2"/>
  <c r="CX166" i="2" s="1"/>
  <c r="U391" i="2"/>
  <c r="CX390" i="2" s="1"/>
  <c r="U381" i="2"/>
  <c r="CX380" i="2" s="1"/>
  <c r="U268" i="2"/>
  <c r="CX267" i="2" s="1"/>
  <c r="U263" i="2"/>
  <c r="CX262" i="2" s="1"/>
  <c r="U465" i="2"/>
  <c r="CX464" i="2" s="1"/>
  <c r="U11" i="2"/>
  <c r="CX10" i="2" s="1"/>
  <c r="U7" i="2"/>
  <c r="CX6" i="2" s="1"/>
  <c r="U433" i="1"/>
  <c r="U16" i="1"/>
  <c r="U419" i="1"/>
  <c r="U455" i="1"/>
  <c r="T236" i="1"/>
  <c r="U95" i="1"/>
  <c r="T418" i="1"/>
  <c r="U485" i="1"/>
  <c r="U141" i="1"/>
  <c r="T248" i="1"/>
  <c r="T455" i="1"/>
  <c r="U297" i="1"/>
  <c r="U246" i="1"/>
  <c r="U394" i="1"/>
  <c r="U131" i="1"/>
  <c r="T318" i="1"/>
  <c r="T495" i="1"/>
  <c r="U33" i="1"/>
  <c r="U471" i="1"/>
  <c r="T234" i="1"/>
  <c r="AH6" i="1"/>
  <c r="AG6" i="1"/>
  <c r="U137" i="1"/>
  <c r="U59" i="1"/>
  <c r="T293" i="1"/>
  <c r="U418" i="1"/>
  <c r="T297" i="1"/>
  <c r="U230" i="1"/>
  <c r="T137" i="1"/>
  <c r="T353" i="1"/>
  <c r="V353" i="1" s="1"/>
  <c r="U387" i="1"/>
  <c r="U293" i="1"/>
  <c r="T315" i="1"/>
  <c r="T74" i="1"/>
  <c r="T129" i="1"/>
  <c r="U292" i="1"/>
  <c r="T54" i="1"/>
  <c r="U428" i="1"/>
  <c r="T428" i="1"/>
  <c r="T50" i="1"/>
  <c r="T59" i="1"/>
  <c r="U113" i="1"/>
  <c r="T220" i="1"/>
  <c r="T191" i="1"/>
  <c r="T112" i="1"/>
  <c r="U89" i="1"/>
  <c r="U115" i="1"/>
  <c r="U331" i="1"/>
  <c r="U365" i="1"/>
  <c r="T365" i="1"/>
  <c r="T222" i="1"/>
  <c r="T49" i="1"/>
  <c r="U105" i="1"/>
  <c r="T342" i="1"/>
  <c r="U315" i="1"/>
  <c r="U463" i="1"/>
  <c r="U348" i="1"/>
  <c r="U332" i="1"/>
  <c r="U216" i="1"/>
  <c r="U361" i="1"/>
  <c r="T471" i="1"/>
  <c r="T89" i="1"/>
  <c r="U373" i="1"/>
  <c r="T197" i="1"/>
  <c r="T105" i="1"/>
  <c r="T462" i="1"/>
  <c r="U497" i="1"/>
  <c r="Q191" i="1"/>
  <c r="U191" i="1" s="1"/>
  <c r="T361" i="1"/>
  <c r="U443" i="1"/>
  <c r="U197" i="1"/>
  <c r="U76" i="1"/>
  <c r="T349" i="1"/>
  <c r="U38" i="1"/>
  <c r="T373" i="1"/>
  <c r="T351" i="1"/>
  <c r="U449" i="1"/>
  <c r="T449" i="1"/>
  <c r="U349" i="1"/>
  <c r="U145" i="1"/>
  <c r="T345" i="1"/>
  <c r="U22" i="1"/>
  <c r="U340" i="1"/>
  <c r="T475" i="1"/>
  <c r="T154" i="1"/>
  <c r="T274" i="1"/>
  <c r="U492" i="1"/>
  <c r="U274" i="1"/>
  <c r="O112" i="1"/>
  <c r="U112" i="1" s="1"/>
  <c r="T6" i="1"/>
  <c r="T109" i="1"/>
  <c r="U424" i="1"/>
  <c r="U416" i="1"/>
  <c r="U218" i="1"/>
  <c r="T452" i="1"/>
  <c r="U452" i="1"/>
  <c r="U318" i="1"/>
  <c r="T47" i="1"/>
  <c r="T215" i="1"/>
  <c r="T310" i="1"/>
  <c r="T218" i="1"/>
  <c r="U129" i="1"/>
  <c r="T162" i="1"/>
  <c r="U255" i="1"/>
  <c r="T103" i="1"/>
  <c r="U206" i="1"/>
  <c r="T68" i="1"/>
  <c r="T42" i="1"/>
  <c r="U345" i="1"/>
  <c r="T300" i="1"/>
  <c r="U305" i="1"/>
  <c r="T10" i="1"/>
  <c r="T9" i="1"/>
  <c r="U9" i="1"/>
  <c r="T492" i="1"/>
  <c r="U96" i="1"/>
  <c r="T258" i="1"/>
  <c r="T335" i="1"/>
  <c r="T122" i="1"/>
  <c r="U122" i="1"/>
  <c r="U7" i="1"/>
  <c r="T7" i="1"/>
  <c r="U10" i="1"/>
  <c r="T331" i="1"/>
  <c r="U410" i="1"/>
  <c r="U339" i="1"/>
  <c r="U481" i="1"/>
  <c r="T485" i="1"/>
  <c r="T419" i="1"/>
  <c r="T102" i="1"/>
  <c r="U118" i="1"/>
  <c r="U251" i="1"/>
  <c r="U363" i="1"/>
  <c r="T481" i="1"/>
  <c r="T487" i="1"/>
  <c r="U142" i="1"/>
  <c r="Q6" i="1"/>
  <c r="U6" i="1" s="1"/>
  <c r="T262" i="1"/>
  <c r="T497" i="1"/>
  <c r="T118" i="1"/>
  <c r="T302" i="1"/>
  <c r="U444" i="1"/>
  <c r="T339" i="1"/>
  <c r="U228" i="1"/>
  <c r="U325" i="1"/>
  <c r="U74" i="1"/>
  <c r="T206" i="1"/>
  <c r="T307" i="1"/>
  <c r="T433" i="1"/>
  <c r="U8" i="1"/>
  <c r="T145" i="1"/>
  <c r="U487" i="1"/>
  <c r="T141" i="1"/>
  <c r="U307" i="1"/>
  <c r="T144" i="1"/>
  <c r="T295" i="1"/>
  <c r="U302" i="1"/>
  <c r="U71" i="1"/>
  <c r="U49" i="1"/>
  <c r="T228" i="1"/>
  <c r="T251" i="1"/>
  <c r="U32" i="1"/>
  <c r="T493" i="1"/>
  <c r="T193" i="1"/>
  <c r="T95" i="1"/>
  <c r="U440" i="1"/>
  <c r="T483" i="1"/>
  <c r="U289" i="1"/>
  <c r="O193" i="1"/>
  <c r="U193" i="1" s="1"/>
  <c r="T359" i="1"/>
  <c r="T289" i="1"/>
  <c r="U503" i="1"/>
  <c r="V503" i="1" s="1"/>
  <c r="U477" i="1"/>
  <c r="U60" i="1"/>
  <c r="T57" i="1"/>
  <c r="T432" i="1"/>
  <c r="U495" i="1"/>
  <c r="U171" i="1"/>
  <c r="T443" i="1"/>
  <c r="U434" i="1"/>
  <c r="U139" i="1"/>
  <c r="U445" i="1"/>
  <c r="U57" i="1"/>
  <c r="U102" i="1"/>
  <c r="U493" i="1"/>
  <c r="T324" i="1"/>
  <c r="T60" i="1"/>
  <c r="U68" i="1"/>
  <c r="T375" i="1"/>
  <c r="T86" i="1"/>
  <c r="U313" i="1"/>
  <c r="U324" i="1"/>
  <c r="T48" i="1"/>
  <c r="U270" i="1"/>
  <c r="U299" i="1"/>
  <c r="U447" i="1"/>
  <c r="U341" i="1"/>
  <c r="U476" i="1"/>
  <c r="V476" i="1" s="1"/>
  <c r="U308" i="1"/>
  <c r="T434" i="1"/>
  <c r="T80" i="1"/>
  <c r="T23" i="1"/>
  <c r="T70" i="1"/>
  <c r="U170" i="1"/>
  <c r="U70" i="1"/>
  <c r="T161" i="1"/>
  <c r="T170" i="1"/>
  <c r="T436" i="1"/>
  <c r="T78" i="1"/>
  <c r="U78" i="1"/>
  <c r="U432" i="1"/>
  <c r="T238" i="1"/>
  <c r="U367" i="1"/>
  <c r="T52" i="1"/>
  <c r="V52" i="1" s="1"/>
  <c r="U135" i="1"/>
  <c r="T124" i="1"/>
  <c r="T135" i="1"/>
  <c r="T367" i="1"/>
  <c r="T259" i="1"/>
  <c r="U403" i="1"/>
  <c r="T212" i="1"/>
  <c r="U469" i="1"/>
  <c r="U41" i="1"/>
  <c r="U356" i="1"/>
  <c r="U505" i="1"/>
  <c r="T172" i="1"/>
  <c r="U234" i="1"/>
  <c r="T171" i="1"/>
  <c r="T41" i="1"/>
  <c r="U266" i="1"/>
  <c r="T22" i="1"/>
  <c r="T290" i="1"/>
  <c r="T39" i="1"/>
  <c r="U342" i="1"/>
  <c r="U402" i="1"/>
  <c r="U189" i="1"/>
  <c r="U232" i="1"/>
  <c r="U103" i="1"/>
  <c r="T139" i="1"/>
  <c r="T264" i="1"/>
  <c r="T143" i="1"/>
  <c r="V143" i="1" s="1"/>
  <c r="T291" i="1"/>
  <c r="U301" i="1"/>
  <c r="T442" i="1"/>
  <c r="T182" i="1"/>
  <c r="T33" i="1"/>
  <c r="U183" i="1"/>
  <c r="U388" i="1"/>
  <c r="T189" i="1"/>
  <c r="U294" i="1"/>
  <c r="T388" i="1"/>
  <c r="T402" i="1"/>
  <c r="U260" i="1"/>
  <c r="U87" i="1"/>
  <c r="T319" i="1"/>
  <c r="T88" i="1"/>
  <c r="U268" i="1"/>
  <c r="U28" i="1"/>
  <c r="T25" i="1"/>
  <c r="T131" i="1"/>
  <c r="T232" i="1"/>
  <c r="V232" i="1" s="1"/>
  <c r="T28" i="1"/>
  <c r="U25" i="1"/>
  <c r="U222" i="1"/>
  <c r="T384" i="1"/>
  <c r="U420" i="1"/>
  <c r="U460" i="1"/>
  <c r="U473" i="1"/>
  <c r="U44" i="1"/>
  <c r="U275" i="1"/>
  <c r="Q264" i="1"/>
  <c r="U264" i="1" s="1"/>
  <c r="T404" i="1"/>
  <c r="T420" i="1"/>
  <c r="T460" i="1"/>
  <c r="T40" i="1"/>
  <c r="U198" i="1"/>
  <c r="T198" i="1"/>
  <c r="T44" i="1"/>
  <c r="U262" i="1"/>
  <c r="U88" i="1"/>
  <c r="U64" i="1"/>
  <c r="T435" i="1"/>
  <c r="U220" i="1"/>
  <c r="T459" i="1"/>
  <c r="T56" i="1"/>
  <c r="U73" i="1"/>
  <c r="U214" i="1"/>
  <c r="U489" i="1"/>
  <c r="U238" i="1"/>
  <c r="T63" i="1"/>
  <c r="U272" i="1"/>
  <c r="T477" i="1"/>
  <c r="T313" i="1"/>
  <c r="T465" i="1"/>
  <c r="T214" i="1"/>
  <c r="T270" i="1"/>
  <c r="T469" i="1"/>
  <c r="U468" i="1"/>
  <c r="U372" i="1"/>
  <c r="U23" i="1"/>
  <c r="U93" i="1"/>
  <c r="O172" i="1"/>
  <c r="U172" i="1" s="1"/>
  <c r="T343" i="1"/>
  <c r="T284" i="1"/>
  <c r="U500" i="1"/>
  <c r="T174" i="1"/>
  <c r="U111" i="1"/>
  <c r="T252" i="1"/>
  <c r="U290" i="1"/>
  <c r="T325" i="1"/>
  <c r="U284" i="1"/>
  <c r="Q435" i="1"/>
  <c r="U435" i="1" s="1"/>
  <c r="T500" i="1"/>
  <c r="U252" i="1"/>
  <c r="U63" i="1"/>
  <c r="T136" i="1"/>
  <c r="U79" i="1"/>
  <c r="U400" i="1"/>
  <c r="U258" i="1"/>
  <c r="T93" i="1"/>
  <c r="U47" i="1"/>
  <c r="U136" i="1"/>
  <c r="U185" i="1"/>
  <c r="U281" i="1"/>
  <c r="T445" i="1"/>
  <c r="U396" i="1"/>
  <c r="T317" i="1"/>
  <c r="Q459" i="1"/>
  <c r="U459" i="1" s="1"/>
  <c r="T73" i="1"/>
  <c r="T311" i="1"/>
  <c r="U337" i="1"/>
  <c r="T163" i="1"/>
  <c r="T185" i="1"/>
  <c r="T396" i="1"/>
  <c r="T489" i="1"/>
  <c r="T158" i="1"/>
  <c r="U436" i="1"/>
  <c r="U182" i="1"/>
  <c r="U149" i="1"/>
  <c r="U457" i="1"/>
  <c r="U36" i="1"/>
  <c r="V36" i="1" s="1"/>
  <c r="T299" i="1"/>
  <c r="T386" i="1"/>
  <c r="T341" i="1"/>
  <c r="U483" i="1"/>
  <c r="T463" i="1"/>
  <c r="U83" i="1"/>
  <c r="U408" i="1"/>
  <c r="U291" i="1"/>
  <c r="T107" i="1"/>
  <c r="U157" i="1"/>
  <c r="U478" i="1"/>
  <c r="U465" i="1"/>
  <c r="T64" i="1"/>
  <c r="T303" i="1"/>
  <c r="T440" i="1"/>
  <c r="U451" i="1"/>
  <c r="T478" i="1"/>
  <c r="T280" i="1"/>
  <c r="T260" i="1"/>
  <c r="T66" i="1"/>
  <c r="T308" i="1"/>
  <c r="U40" i="1"/>
  <c r="T294" i="1"/>
  <c r="U56" i="1"/>
  <c r="T292" i="1"/>
  <c r="U491" i="1"/>
  <c r="T410" i="1"/>
  <c r="U226" i="1"/>
  <c r="U167" i="1"/>
  <c r="U470" i="1"/>
  <c r="T468" i="1"/>
  <c r="T412" i="1"/>
  <c r="U374" i="1"/>
  <c r="U174" i="1"/>
  <c r="T27" i="1"/>
  <c r="T301" i="1"/>
  <c r="U502" i="1"/>
  <c r="U316" i="1"/>
  <c r="T230" i="1"/>
  <c r="V230" i="1" s="1"/>
  <c r="U58" i="1"/>
  <c r="U72" i="1"/>
  <c r="T126" i="1"/>
  <c r="U107" i="1"/>
  <c r="U164" i="1"/>
  <c r="U259" i="1"/>
  <c r="T327" i="1"/>
  <c r="T451" i="1"/>
  <c r="U461" i="1"/>
  <c r="T364" i="1"/>
  <c r="T321" i="1"/>
  <c r="T457" i="1"/>
  <c r="T461" i="1"/>
  <c r="T32" i="1"/>
  <c r="T142" i="1"/>
  <c r="T151" i="1"/>
  <c r="U54" i="1"/>
  <c r="V54" i="1" s="1"/>
  <c r="T149" i="1"/>
  <c r="U321" i="1"/>
  <c r="O303" i="1"/>
  <c r="U303" i="1" s="1"/>
  <c r="T94" i="1"/>
  <c r="U309" i="1"/>
  <c r="T96" i="1"/>
  <c r="U300" i="1"/>
  <c r="T76" i="1"/>
  <c r="O66" i="1"/>
  <c r="U66" i="1" s="1"/>
  <c r="U101" i="1"/>
  <c r="T152" i="1"/>
  <c r="U236" i="1"/>
  <c r="U404" i="1"/>
  <c r="T394" i="1"/>
  <c r="T491" i="1"/>
  <c r="T58" i="1"/>
  <c r="U91" i="1"/>
  <c r="U426" i="1"/>
  <c r="T470" i="1"/>
  <c r="T216" i="1"/>
  <c r="T101" i="1"/>
  <c r="T153" i="1"/>
  <c r="U177" i="1"/>
  <c r="Q248" i="1"/>
  <c r="U248" i="1" s="1"/>
  <c r="T46" i="1"/>
  <c r="U147" i="1"/>
  <c r="U152" i="1"/>
  <c r="U357" i="1"/>
  <c r="T226" i="1"/>
  <c r="U350" i="1"/>
  <c r="T51" i="1"/>
  <c r="T83" i="1"/>
  <c r="T177" i="1"/>
  <c r="T173" i="1"/>
  <c r="U375" i="1"/>
  <c r="T374" i="1"/>
  <c r="T392" i="1"/>
  <c r="T505" i="1"/>
  <c r="U382" i="1"/>
  <c r="T350" i="1"/>
  <c r="U126" i="1"/>
  <c r="U51" i="1"/>
  <c r="T115" i="1"/>
  <c r="U173" i="1"/>
  <c r="O280" i="1"/>
  <c r="U280" i="1" s="1"/>
  <c r="T309" i="1"/>
  <c r="T450" i="1"/>
  <c r="U499" i="1"/>
  <c r="T71" i="1"/>
  <c r="U133" i="1"/>
  <c r="T113" i="1"/>
  <c r="T501" i="1"/>
  <c r="U121" i="1"/>
  <c r="U323" i="1"/>
  <c r="T408" i="1"/>
  <c r="T340" i="1"/>
  <c r="U127" i="1"/>
  <c r="U151" i="1"/>
  <c r="U86" i="1"/>
  <c r="U110" i="1"/>
  <c r="T77" i="1"/>
  <c r="T87" i="1"/>
  <c r="T147" i="1"/>
  <c r="T329" i="1"/>
  <c r="U412" i="1"/>
  <c r="U501" i="1"/>
  <c r="T31" i="1"/>
  <c r="U94" i="1"/>
  <c r="U240" i="1"/>
  <c r="T467" i="1"/>
  <c r="T416" i="1"/>
  <c r="T111" i="1"/>
  <c r="U247" i="1"/>
  <c r="U310" i="1"/>
  <c r="T337" i="1"/>
  <c r="U329" i="1"/>
  <c r="U285" i="1"/>
  <c r="U364" i="1"/>
  <c r="T437" i="1"/>
  <c r="U317" i="1"/>
  <c r="U165" i="1"/>
  <c r="U65" i="1"/>
  <c r="U282" i="1"/>
  <c r="U55" i="1"/>
  <c r="T155" i="1"/>
  <c r="T133" i="1"/>
  <c r="T240" i="1"/>
  <c r="T285" i="1"/>
  <c r="T366" i="1"/>
  <c r="T134" i="1"/>
  <c r="V134" i="1" s="1"/>
  <c r="T55" i="1"/>
  <c r="T121" i="1"/>
  <c r="U155" i="1"/>
  <c r="U335" i="1"/>
  <c r="T372" i="1"/>
  <c r="T424" i="1"/>
  <c r="U479" i="1"/>
  <c r="T20" i="1"/>
  <c r="U384" i="1"/>
  <c r="T167" i="1"/>
  <c r="U31" i="1"/>
  <c r="T91" i="1"/>
  <c r="T376" i="1"/>
  <c r="U295" i="1"/>
  <c r="T479" i="1"/>
  <c r="T127" i="1"/>
  <c r="U20" i="1"/>
  <c r="U144" i="1"/>
  <c r="T200" i="1"/>
  <c r="V200" i="1" s="1"/>
  <c r="T247" i="1"/>
  <c r="T403" i="1"/>
  <c r="Q475" i="1"/>
  <c r="U475" i="1" s="1"/>
  <c r="T348" i="1"/>
  <c r="U278" i="1"/>
  <c r="U161" i="1"/>
  <c r="U437" i="1"/>
  <c r="T323" i="1"/>
  <c r="U376" i="1"/>
  <c r="T380" i="1"/>
  <c r="U379" i="1"/>
  <c r="T35" i="1"/>
  <c r="T43" i="1"/>
  <c r="U212" i="1"/>
  <c r="U381" i="1"/>
  <c r="U422" i="1"/>
  <c r="U450" i="1"/>
  <c r="T438" i="1"/>
  <c r="T181" i="1"/>
  <c r="T282" i="1"/>
  <c r="U35" i="1"/>
  <c r="T256" i="1"/>
  <c r="T278" i="1"/>
  <c r="U327" i="1"/>
  <c r="T499" i="1"/>
  <c r="U181" i="1"/>
  <c r="U163" i="1"/>
  <c r="U462" i="1"/>
  <c r="U158" i="1"/>
  <c r="U371" i="1"/>
  <c r="T12" i="1"/>
  <c r="U50" i="1"/>
  <c r="U311" i="1"/>
  <c r="U484" i="1"/>
  <c r="T426" i="1"/>
  <c r="T110" i="1"/>
  <c r="T157" i="1"/>
  <c r="T183" i="1"/>
  <c r="U207" i="1"/>
  <c r="T368" i="1"/>
  <c r="T38" i="1"/>
  <c r="T395" i="1"/>
  <c r="U46" i="1"/>
  <c r="U42" i="1"/>
  <c r="T473" i="1"/>
  <c r="T381" i="1"/>
  <c r="U386" i="1"/>
  <c r="T332" i="1"/>
  <c r="T484" i="1"/>
  <c r="U360" i="1"/>
  <c r="U128" i="1"/>
  <c r="T379" i="1"/>
  <c r="U256" i="1"/>
  <c r="T371" i="1"/>
  <c r="T18" i="1"/>
  <c r="U378" i="1"/>
  <c r="U380" i="1"/>
  <c r="T357" i="1"/>
  <c r="O159" i="1"/>
  <c r="U159" i="1" s="1"/>
  <c r="T159" i="1"/>
  <c r="T160" i="1"/>
  <c r="O160" i="1"/>
  <c r="U160" i="1" s="1"/>
  <c r="U153" i="1"/>
  <c r="T164" i="1"/>
  <c r="U199" i="1"/>
  <c r="U43" i="1"/>
  <c r="U362" i="1"/>
  <c r="T363" i="1"/>
  <c r="U99" i="1"/>
  <c r="U326" i="1"/>
  <c r="U438" i="1"/>
  <c r="T30" i="1"/>
  <c r="U368" i="1"/>
  <c r="T263" i="1"/>
  <c r="O263" i="1"/>
  <c r="U263" i="1" s="1"/>
  <c r="T427" i="1"/>
  <c r="Q427" i="1"/>
  <c r="U427" i="1" s="1"/>
  <c r="T382" i="1"/>
  <c r="T79" i="1"/>
  <c r="U180" i="1"/>
  <c r="T400" i="1"/>
  <c r="T447" i="1"/>
  <c r="T326" i="1"/>
  <c r="Q467" i="1"/>
  <c r="U467" i="1" s="1"/>
  <c r="T166" i="1"/>
  <c r="O166" i="1"/>
  <c r="U166" i="1" s="1"/>
  <c r="T387" i="1"/>
  <c r="U395" i="1"/>
  <c r="O355" i="1"/>
  <c r="U355" i="1" s="1"/>
  <c r="T355" i="1"/>
  <c r="T502" i="1"/>
  <c r="T128" i="1"/>
  <c r="T180" i="1"/>
  <c r="T199" i="1"/>
  <c r="T224" i="1"/>
  <c r="T268" i="1"/>
  <c r="T362" i="1"/>
  <c r="T305" i="1"/>
  <c r="U411" i="1"/>
  <c r="T430" i="1"/>
  <c r="T120" i="1"/>
  <c r="O120" i="1"/>
  <c r="U120" i="1" s="1"/>
  <c r="O85" i="1"/>
  <c r="U85" i="1" s="1"/>
  <c r="T85" i="1"/>
  <c r="T104" i="1"/>
  <c r="O104" i="1"/>
  <c r="U104" i="1" s="1"/>
  <c r="T81" i="1"/>
  <c r="Q81" i="1"/>
  <c r="U81" i="1" s="1"/>
  <c r="T358" i="1"/>
  <c r="O358" i="1"/>
  <c r="U358" i="1" s="1"/>
  <c r="T207" i="1"/>
  <c r="O333" i="1"/>
  <c r="U333" i="1" s="1"/>
  <c r="T333" i="1"/>
  <c r="U366" i="1"/>
  <c r="T65" i="1"/>
  <c r="T99" i="1"/>
  <c r="T24" i="1"/>
  <c r="T334" i="1"/>
  <c r="O334" i="1"/>
  <c r="U334" i="1" s="1"/>
  <c r="T272" i="1"/>
  <c r="T255" i="1"/>
  <c r="T494" i="1"/>
  <c r="O494" i="1"/>
  <c r="U494" i="1" s="1"/>
  <c r="T266" i="1"/>
  <c r="U442" i="1"/>
  <c r="U39" i="1"/>
  <c r="U162" i="1"/>
  <c r="U123" i="1"/>
  <c r="T286" i="1"/>
  <c r="U150" i="1"/>
  <c r="T62" i="1"/>
  <c r="O62" i="1"/>
  <c r="U62" i="1" s="1"/>
  <c r="T250" i="1"/>
  <c r="O250" i="1"/>
  <c r="U250" i="1" s="1"/>
  <c r="U24" i="1"/>
  <c r="T356" i="1"/>
  <c r="T123" i="1"/>
  <c r="U224" i="1"/>
  <c r="U319" i="1"/>
  <c r="T411" i="1"/>
  <c r="T150" i="1"/>
  <c r="T190" i="1"/>
  <c r="O190" i="1"/>
  <c r="U190" i="1" s="1"/>
  <c r="U392" i="1"/>
  <c r="O244" i="1"/>
  <c r="U244" i="1" s="1"/>
  <c r="T244" i="1"/>
  <c r="U27" i="1"/>
  <c r="U154" i="1"/>
  <c r="T246" i="1"/>
  <c r="U286" i="1"/>
  <c r="T316" i="1"/>
  <c r="T360" i="1"/>
  <c r="T165" i="1"/>
  <c r="U48" i="1"/>
  <c r="O347" i="1"/>
  <c r="U347" i="1" s="1"/>
  <c r="T347" i="1"/>
  <c r="T486" i="1"/>
  <c r="O486" i="1"/>
  <c r="U486" i="1" s="1"/>
  <c r="O61" i="1"/>
  <c r="U61" i="1" s="1"/>
  <c r="T61" i="1"/>
  <c r="O100" i="1"/>
  <c r="U100" i="1" s="1"/>
  <c r="T100" i="1"/>
  <c r="U75" i="1"/>
  <c r="O108" i="1"/>
  <c r="U108" i="1" s="1"/>
  <c r="T108" i="1"/>
  <c r="T90" i="1"/>
  <c r="O90" i="1"/>
  <c r="U90" i="1" s="1"/>
  <c r="T114" i="1"/>
  <c r="O114" i="1"/>
  <c r="U114" i="1" s="1"/>
  <c r="U109" i="1"/>
  <c r="T223" i="1"/>
  <c r="O223" i="1"/>
  <c r="U223" i="1" s="1"/>
  <c r="T253" i="1"/>
  <c r="O253" i="1"/>
  <c r="U253" i="1" s="1"/>
  <c r="O211" i="1"/>
  <c r="U211" i="1" s="1"/>
  <c r="T211" i="1"/>
  <c r="O354" i="1"/>
  <c r="U354" i="1" s="1"/>
  <c r="T354" i="1"/>
  <c r="T385" i="1"/>
  <c r="O385" i="1"/>
  <c r="U385" i="1" s="1"/>
  <c r="T330" i="1"/>
  <c r="O330" i="1"/>
  <c r="U330" i="1" s="1"/>
  <c r="T306" i="1"/>
  <c r="O306" i="1"/>
  <c r="U306" i="1" s="1"/>
  <c r="U423" i="1"/>
  <c r="T390" i="1"/>
  <c r="O390" i="1"/>
  <c r="U390" i="1" s="1"/>
  <c r="T446" i="1"/>
  <c r="O446" i="1"/>
  <c r="U446" i="1" s="1"/>
  <c r="U504" i="1"/>
  <c r="U14" i="1"/>
  <c r="T14" i="1"/>
  <c r="O69" i="1"/>
  <c r="U69" i="1" s="1"/>
  <c r="T69" i="1"/>
  <c r="U80" i="1"/>
  <c r="T97" i="1"/>
  <c r="O97" i="1"/>
  <c r="U97" i="1" s="1"/>
  <c r="T125" i="1"/>
  <c r="O125" i="1"/>
  <c r="U125" i="1" s="1"/>
  <c r="T119" i="1"/>
  <c r="O119" i="1"/>
  <c r="U119" i="1" s="1"/>
  <c r="T156" i="1"/>
  <c r="O156" i="1"/>
  <c r="U156" i="1" s="1"/>
  <c r="T82" i="1"/>
  <c r="O82" i="1"/>
  <c r="U82" i="1" s="1"/>
  <c r="T130" i="1"/>
  <c r="O130" i="1"/>
  <c r="U130" i="1" s="1"/>
  <c r="T217" i="1"/>
  <c r="O217" i="1"/>
  <c r="U217" i="1" s="1"/>
  <c r="T261" i="1"/>
  <c r="O261" i="1"/>
  <c r="U261" i="1" s="1"/>
  <c r="O265" i="1"/>
  <c r="U265" i="1" s="1"/>
  <c r="T265" i="1"/>
  <c r="T241" i="1"/>
  <c r="O241" i="1"/>
  <c r="U241" i="1" s="1"/>
  <c r="T229" i="1"/>
  <c r="O229" i="1"/>
  <c r="U229" i="1" s="1"/>
  <c r="O202" i="1"/>
  <c r="U202" i="1" s="1"/>
  <c r="T202" i="1"/>
  <c r="O249" i="1"/>
  <c r="U249" i="1" s="1"/>
  <c r="T249" i="1"/>
  <c r="T288" i="1"/>
  <c r="O288" i="1"/>
  <c r="U288" i="1" s="1"/>
  <c r="T298" i="1"/>
  <c r="O298" i="1"/>
  <c r="U298" i="1" s="1"/>
  <c r="T312" i="1"/>
  <c r="O312" i="1"/>
  <c r="U312" i="1" s="1"/>
  <c r="T393" i="1"/>
  <c r="O393" i="1"/>
  <c r="U393" i="1" s="1"/>
  <c r="U359" i="1"/>
  <c r="T267" i="1"/>
  <c r="O267" i="1"/>
  <c r="U267" i="1" s="1"/>
  <c r="T391" i="1"/>
  <c r="O391" i="1"/>
  <c r="U391" i="1" s="1"/>
  <c r="T423" i="1"/>
  <c r="T414" i="1"/>
  <c r="O414" i="1"/>
  <c r="U414" i="1" s="1"/>
  <c r="T474" i="1"/>
  <c r="O474" i="1"/>
  <c r="U474" i="1" s="1"/>
  <c r="O439" i="1"/>
  <c r="U439" i="1" s="1"/>
  <c r="T439" i="1"/>
  <c r="T441" i="1"/>
  <c r="T504" i="1"/>
  <c r="U26" i="1"/>
  <c r="O116" i="1"/>
  <c r="U116" i="1" s="1"/>
  <c r="T116" i="1"/>
  <c r="O37" i="1"/>
  <c r="U37" i="1" s="1"/>
  <c r="T37" i="1"/>
  <c r="T132" i="1"/>
  <c r="O132" i="1"/>
  <c r="U132" i="1" s="1"/>
  <c r="T146" i="1"/>
  <c r="O146" i="1"/>
  <c r="U146" i="1" s="1"/>
  <c r="T168" i="1"/>
  <c r="O168" i="1"/>
  <c r="U168" i="1" s="1"/>
  <c r="T175" i="1"/>
  <c r="O175" i="1"/>
  <c r="U175" i="1" s="1"/>
  <c r="T192" i="1"/>
  <c r="O192" i="1"/>
  <c r="U192" i="1" s="1"/>
  <c r="T235" i="1"/>
  <c r="O235" i="1"/>
  <c r="U235" i="1" s="1"/>
  <c r="O184" i="1"/>
  <c r="U184" i="1" s="1"/>
  <c r="T184" i="1"/>
  <c r="T221" i="1"/>
  <c r="O221" i="1"/>
  <c r="U221" i="1" s="1"/>
  <c r="O276" i="1"/>
  <c r="U276" i="1" s="1"/>
  <c r="T276" i="1"/>
  <c r="T338" i="1"/>
  <c r="O338" i="1"/>
  <c r="U338" i="1" s="1"/>
  <c r="T401" i="1"/>
  <c r="O401" i="1"/>
  <c r="U401" i="1" s="1"/>
  <c r="T296" i="1"/>
  <c r="O296" i="1"/>
  <c r="U296" i="1" s="1"/>
  <c r="U344" i="1"/>
  <c r="T399" i="1"/>
  <c r="O399" i="1"/>
  <c r="U399" i="1" s="1"/>
  <c r="T429" i="1"/>
  <c r="O429" i="1"/>
  <c r="U429" i="1" s="1"/>
  <c r="T454" i="1"/>
  <c r="O454" i="1"/>
  <c r="U454" i="1" s="1"/>
  <c r="U441" i="1"/>
  <c r="U488" i="1"/>
  <c r="U12" i="1"/>
  <c r="O67" i="1"/>
  <c r="U67" i="1" s="1"/>
  <c r="T67" i="1"/>
  <c r="O21" i="1"/>
  <c r="U21" i="1" s="1"/>
  <c r="T21" i="1"/>
  <c r="T26" i="1"/>
  <c r="T140" i="1"/>
  <c r="O140" i="1"/>
  <c r="U140" i="1" s="1"/>
  <c r="T201" i="1"/>
  <c r="O201" i="1"/>
  <c r="U201" i="1" s="1"/>
  <c r="O179" i="1"/>
  <c r="U179" i="1" s="1"/>
  <c r="T179" i="1"/>
  <c r="O176" i="1"/>
  <c r="U176" i="1" s="1"/>
  <c r="T176" i="1"/>
  <c r="O194" i="1"/>
  <c r="U194" i="1" s="1"/>
  <c r="T194" i="1"/>
  <c r="U188" i="1"/>
  <c r="O242" i="1"/>
  <c r="U242" i="1" s="1"/>
  <c r="T242" i="1"/>
  <c r="T237" i="1"/>
  <c r="O237" i="1"/>
  <c r="U237" i="1" s="1"/>
  <c r="O213" i="1"/>
  <c r="U213" i="1" s="1"/>
  <c r="T213" i="1"/>
  <c r="T283" i="1"/>
  <c r="Q283" i="1"/>
  <c r="U283" i="1" s="1"/>
  <c r="T281" i="1"/>
  <c r="T304" i="1"/>
  <c r="O304" i="1"/>
  <c r="U304" i="1" s="1"/>
  <c r="T409" i="1"/>
  <c r="O409" i="1"/>
  <c r="U409" i="1" s="1"/>
  <c r="T344" i="1"/>
  <c r="T407" i="1"/>
  <c r="O407" i="1"/>
  <c r="U407" i="1" s="1"/>
  <c r="O397" i="1"/>
  <c r="U397" i="1" s="1"/>
  <c r="T397" i="1"/>
  <c r="U271" i="1"/>
  <c r="T406" i="1"/>
  <c r="O406" i="1"/>
  <c r="U406" i="1" s="1"/>
  <c r="T422" i="1"/>
  <c r="T482" i="1"/>
  <c r="O482" i="1"/>
  <c r="U482" i="1" s="1"/>
  <c r="U480" i="1"/>
  <c r="T488" i="1"/>
  <c r="T148" i="1"/>
  <c r="O148" i="1"/>
  <c r="U148" i="1" s="1"/>
  <c r="T98" i="1"/>
  <c r="O98" i="1"/>
  <c r="U98" i="1" s="1"/>
  <c r="U124" i="1"/>
  <c r="T203" i="1"/>
  <c r="O203" i="1"/>
  <c r="U203" i="1" s="1"/>
  <c r="T227" i="1"/>
  <c r="O227" i="1"/>
  <c r="U227" i="1" s="1"/>
  <c r="T239" i="1"/>
  <c r="O239" i="1"/>
  <c r="U239" i="1" s="1"/>
  <c r="T188" i="1"/>
  <c r="T243" i="1"/>
  <c r="O243" i="1"/>
  <c r="U243" i="1" s="1"/>
  <c r="T269" i="1"/>
  <c r="O269" i="1"/>
  <c r="U269" i="1" s="1"/>
  <c r="T417" i="1"/>
  <c r="O417" i="1"/>
  <c r="U417" i="1" s="1"/>
  <c r="T320" i="1"/>
  <c r="O320" i="1"/>
  <c r="U320" i="1" s="1"/>
  <c r="U352" i="1"/>
  <c r="T415" i="1"/>
  <c r="O415" i="1"/>
  <c r="U415" i="1" s="1"/>
  <c r="T271" i="1"/>
  <c r="T456" i="1"/>
  <c r="O456" i="1"/>
  <c r="U456" i="1" s="1"/>
  <c r="T480" i="1"/>
  <c r="U496" i="1"/>
  <c r="T444" i="1"/>
  <c r="U453" i="1"/>
  <c r="U13" i="1"/>
  <c r="O53" i="1"/>
  <c r="U53" i="1" s="1"/>
  <c r="T53" i="1"/>
  <c r="U77" i="1"/>
  <c r="U30" i="1"/>
  <c r="T72" i="1"/>
  <c r="O117" i="1"/>
  <c r="U117" i="1" s="1"/>
  <c r="T117" i="1"/>
  <c r="U106" i="1"/>
  <c r="T138" i="1"/>
  <c r="O138" i="1"/>
  <c r="U138" i="1" s="1"/>
  <c r="O186" i="1"/>
  <c r="U186" i="1" s="1"/>
  <c r="T186" i="1"/>
  <c r="O187" i="1"/>
  <c r="U187" i="1" s="1"/>
  <c r="T187" i="1"/>
  <c r="O178" i="1"/>
  <c r="U178" i="1" s="1"/>
  <c r="T178" i="1"/>
  <c r="O273" i="1"/>
  <c r="U273" i="1" s="1"/>
  <c r="T273" i="1"/>
  <c r="T287" i="1"/>
  <c r="O287" i="1"/>
  <c r="U287" i="1" s="1"/>
  <c r="T225" i="1"/>
  <c r="O225" i="1"/>
  <c r="U225" i="1" s="1"/>
  <c r="Q254" i="1"/>
  <c r="U254" i="1" s="1"/>
  <c r="T254" i="1"/>
  <c r="O219" i="1"/>
  <c r="U219" i="1" s="1"/>
  <c r="T219" i="1"/>
  <c r="T233" i="1"/>
  <c r="O233" i="1"/>
  <c r="U233" i="1" s="1"/>
  <c r="O346" i="1"/>
  <c r="U346" i="1" s="1"/>
  <c r="T346" i="1"/>
  <c r="T425" i="1"/>
  <c r="O425" i="1"/>
  <c r="U425" i="1" s="1"/>
  <c r="U343" i="1"/>
  <c r="U279" i="1"/>
  <c r="T369" i="1"/>
  <c r="O369" i="1"/>
  <c r="U369" i="1" s="1"/>
  <c r="T370" i="1"/>
  <c r="T352" i="1"/>
  <c r="O405" i="1"/>
  <c r="U405" i="1" s="1"/>
  <c r="T405" i="1"/>
  <c r="O421" i="1"/>
  <c r="U421" i="1" s="1"/>
  <c r="T421" i="1"/>
  <c r="T458" i="1"/>
  <c r="O458" i="1"/>
  <c r="U458" i="1" s="1"/>
  <c r="T490" i="1"/>
  <c r="O490" i="1"/>
  <c r="U490" i="1" s="1"/>
  <c r="O431" i="1"/>
  <c r="U431" i="1" s="1"/>
  <c r="T431" i="1"/>
  <c r="T383" i="1"/>
  <c r="O383" i="1"/>
  <c r="U383" i="1" s="1"/>
  <c r="U472" i="1"/>
  <c r="T496" i="1"/>
  <c r="T453" i="1"/>
  <c r="T84" i="1"/>
  <c r="O84" i="1"/>
  <c r="U84" i="1" s="1"/>
  <c r="O29" i="1"/>
  <c r="U29" i="1" s="1"/>
  <c r="T29" i="1"/>
  <c r="T34" i="1"/>
  <c r="O34" i="1"/>
  <c r="U34" i="1" s="1"/>
  <c r="T106" i="1"/>
  <c r="T208" i="1"/>
  <c r="O208" i="1"/>
  <c r="U208" i="1" s="1"/>
  <c r="Q204" i="1"/>
  <c r="U204" i="1" s="1"/>
  <c r="T204" i="1"/>
  <c r="T209" i="1"/>
  <c r="O209" i="1"/>
  <c r="U209" i="1" s="1"/>
  <c r="T231" i="1"/>
  <c r="O231" i="1"/>
  <c r="U231" i="1" s="1"/>
  <c r="T196" i="1"/>
  <c r="O196" i="1"/>
  <c r="U196" i="1" s="1"/>
  <c r="T169" i="1"/>
  <c r="O169" i="1"/>
  <c r="U169" i="1" s="1"/>
  <c r="T275" i="1"/>
  <c r="T322" i="1"/>
  <c r="O322" i="1"/>
  <c r="U322" i="1" s="1"/>
  <c r="T328" i="1"/>
  <c r="O328" i="1"/>
  <c r="U328" i="1" s="1"/>
  <c r="T314" i="1"/>
  <c r="O314" i="1"/>
  <c r="U314" i="1" s="1"/>
  <c r="T279" i="1"/>
  <c r="U370" i="1"/>
  <c r="T378" i="1"/>
  <c r="T398" i="1"/>
  <c r="O398" i="1"/>
  <c r="U398" i="1" s="1"/>
  <c r="U430" i="1"/>
  <c r="T472" i="1"/>
  <c r="U464" i="1"/>
  <c r="O45" i="1"/>
  <c r="U45" i="1" s="1"/>
  <c r="T45" i="1"/>
  <c r="T92" i="1"/>
  <c r="O92" i="1"/>
  <c r="U92" i="1" s="1"/>
  <c r="T75" i="1"/>
  <c r="O195" i="1"/>
  <c r="U195" i="1" s="1"/>
  <c r="T195" i="1"/>
  <c r="O210" i="1"/>
  <c r="U210" i="1" s="1"/>
  <c r="T210" i="1"/>
  <c r="T245" i="1"/>
  <c r="O245" i="1"/>
  <c r="U245" i="1" s="1"/>
  <c r="T205" i="1"/>
  <c r="O205" i="1"/>
  <c r="U205" i="1" s="1"/>
  <c r="O257" i="1"/>
  <c r="U257" i="1" s="1"/>
  <c r="T257" i="1"/>
  <c r="T277" i="1"/>
  <c r="O277" i="1"/>
  <c r="U277" i="1" s="1"/>
  <c r="T336" i="1"/>
  <c r="O336" i="1"/>
  <c r="U336" i="1" s="1"/>
  <c r="U351" i="1"/>
  <c r="T377" i="1"/>
  <c r="O377" i="1"/>
  <c r="U377" i="1" s="1"/>
  <c r="O448" i="1"/>
  <c r="U448" i="1" s="1"/>
  <c r="T448" i="1"/>
  <c r="O413" i="1"/>
  <c r="U413" i="1" s="1"/>
  <c r="T413" i="1"/>
  <c r="O389" i="1"/>
  <c r="U389" i="1" s="1"/>
  <c r="T389" i="1"/>
  <c r="T466" i="1"/>
  <c r="O466" i="1"/>
  <c r="U466" i="1" s="1"/>
  <c r="T498" i="1"/>
  <c r="O498" i="1"/>
  <c r="U498" i="1" s="1"/>
  <c r="T464" i="1"/>
  <c r="U15" i="1"/>
  <c r="T15" i="1"/>
  <c r="U17" i="1"/>
  <c r="T16" i="1"/>
  <c r="O11" i="1"/>
  <c r="U11" i="1" s="1"/>
  <c r="T11" i="1"/>
  <c r="T13" i="1"/>
  <c r="O19" i="1"/>
  <c r="U19" i="1" s="1"/>
  <c r="T19" i="1"/>
  <c r="U18" i="1"/>
  <c r="T17" i="1"/>
  <c r="Q5" i="1"/>
  <c r="U5" i="1" s="1"/>
  <c r="T5" i="1"/>
  <c r="V58" i="1" l="1"/>
  <c r="BT245" i="2"/>
  <c r="CU244" i="2"/>
  <c r="BT485" i="2"/>
  <c r="CU484" i="2"/>
  <c r="BT62" i="2"/>
  <c r="CU61" i="2"/>
  <c r="BT27" i="2"/>
  <c r="CU26" i="2"/>
  <c r="BT498" i="2"/>
  <c r="CU497" i="2"/>
  <c r="BT199" i="2"/>
  <c r="CU198" i="2"/>
  <c r="BT223" i="2"/>
  <c r="CU222" i="2"/>
  <c r="BT294" i="2"/>
  <c r="CU293" i="2"/>
  <c r="BT81" i="2"/>
  <c r="CU80" i="2"/>
  <c r="BT288" i="2"/>
  <c r="CU287" i="2"/>
  <c r="BT280" i="2"/>
  <c r="CU279" i="2"/>
  <c r="BT94" i="2"/>
  <c r="CU93" i="2"/>
  <c r="BT161" i="2"/>
  <c r="CU160" i="2"/>
  <c r="BT332" i="2"/>
  <c r="CU331" i="2"/>
  <c r="BT366" i="2"/>
  <c r="CU365" i="2"/>
  <c r="BT257" i="2"/>
  <c r="CU256" i="2"/>
  <c r="BT110" i="2"/>
  <c r="CU109" i="2"/>
  <c r="BT304" i="2"/>
  <c r="CU303" i="2"/>
  <c r="BT290" i="2"/>
  <c r="CU289" i="2"/>
  <c r="BT225" i="2"/>
  <c r="CU224" i="2"/>
  <c r="BT300" i="2"/>
  <c r="CU299" i="2"/>
  <c r="BT152" i="2"/>
  <c r="CU151" i="2"/>
  <c r="BT416" i="2"/>
  <c r="CU415" i="2"/>
  <c r="BT296" i="2"/>
  <c r="CU295" i="2"/>
  <c r="BT83" i="2"/>
  <c r="CU82" i="2"/>
  <c r="BT496" i="2"/>
  <c r="CU495" i="2"/>
  <c r="BT19" i="2"/>
  <c r="CU18" i="2"/>
  <c r="BT105" i="2"/>
  <c r="CU104" i="2"/>
  <c r="BT314" i="2"/>
  <c r="CU313" i="2"/>
  <c r="BT181" i="2"/>
  <c r="CU180" i="2"/>
  <c r="BT250" i="2"/>
  <c r="CU249" i="2"/>
  <c r="BT201" i="2"/>
  <c r="CU200" i="2"/>
  <c r="BT431" i="2"/>
  <c r="CU430" i="2"/>
  <c r="BT124" i="2"/>
  <c r="CU123" i="2"/>
  <c r="BT451" i="2"/>
  <c r="CU450" i="2"/>
  <c r="BT183" i="2"/>
  <c r="CU182" i="2"/>
  <c r="BT192" i="2"/>
  <c r="CU191" i="2"/>
  <c r="BT482" i="2"/>
  <c r="CU481" i="2"/>
  <c r="BT241" i="2"/>
  <c r="CU240" i="2"/>
  <c r="BT481" i="2"/>
  <c r="CU480" i="2"/>
  <c r="BT298" i="2"/>
  <c r="CU297" i="2"/>
  <c r="BT230" i="2"/>
  <c r="CU229" i="2"/>
  <c r="BT40" i="2"/>
  <c r="CU39" i="2"/>
  <c r="BT128" i="2"/>
  <c r="CU127" i="2"/>
  <c r="BT415" i="2"/>
  <c r="CU414" i="2"/>
  <c r="BT22" i="2"/>
  <c r="CU21" i="2"/>
  <c r="BT50" i="2"/>
  <c r="CU49" i="2"/>
  <c r="BT179" i="2"/>
  <c r="CU178" i="2"/>
  <c r="BT125" i="2"/>
  <c r="CU124" i="2"/>
  <c r="BT350" i="2"/>
  <c r="CU349" i="2"/>
  <c r="BT84" i="2"/>
  <c r="CU83" i="2"/>
  <c r="BT233" i="2"/>
  <c r="CU232" i="2"/>
  <c r="BT53" i="2"/>
  <c r="CU52" i="2"/>
  <c r="BT204" i="2"/>
  <c r="CU203" i="2"/>
  <c r="BT10" i="2"/>
  <c r="CU9" i="2"/>
  <c r="BT43" i="2"/>
  <c r="CU42" i="2"/>
  <c r="BT160" i="2"/>
  <c r="CU159" i="2"/>
  <c r="BT367" i="2"/>
  <c r="CU366" i="2"/>
  <c r="BT231" i="2"/>
  <c r="CU230" i="2"/>
  <c r="BT194" i="2"/>
  <c r="CU193" i="2"/>
  <c r="BT67" i="2"/>
  <c r="CU66" i="2"/>
  <c r="BT476" i="2"/>
  <c r="CU475" i="2"/>
  <c r="BT215" i="2"/>
  <c r="CU214" i="2"/>
  <c r="BT147" i="2"/>
  <c r="CU146" i="2"/>
  <c r="BT272" i="2"/>
  <c r="CU271" i="2"/>
  <c r="BT312" i="2"/>
  <c r="CU311" i="2"/>
  <c r="BT265" i="2"/>
  <c r="CU264" i="2"/>
  <c r="BT71" i="2"/>
  <c r="CU70" i="2"/>
  <c r="BT389" i="2"/>
  <c r="CU388" i="2"/>
  <c r="BT175" i="2"/>
  <c r="CU174" i="2"/>
  <c r="BT164" i="2"/>
  <c r="CU163" i="2"/>
  <c r="BT177" i="2"/>
  <c r="CU176" i="2"/>
  <c r="BT407" i="2"/>
  <c r="CU406" i="2"/>
  <c r="BT195" i="2"/>
  <c r="CU194" i="2"/>
  <c r="BT480" i="2"/>
  <c r="CU479" i="2"/>
  <c r="BT334" i="2"/>
  <c r="CU333" i="2"/>
  <c r="BT440" i="2"/>
  <c r="CU439" i="2"/>
  <c r="BT302" i="2"/>
  <c r="CU301" i="2"/>
  <c r="BT282" i="2"/>
  <c r="CU281" i="2"/>
  <c r="BT475" i="2"/>
  <c r="CU474" i="2"/>
  <c r="BT249" i="2"/>
  <c r="CU248" i="2"/>
  <c r="BT185" i="2"/>
  <c r="CU184" i="2"/>
  <c r="BT78" i="2"/>
  <c r="CU77" i="2"/>
  <c r="BT219" i="2"/>
  <c r="CU218" i="2"/>
  <c r="BT390" i="2"/>
  <c r="CU389" i="2"/>
  <c r="BT456" i="2"/>
  <c r="CU455" i="2"/>
  <c r="BT403" i="2"/>
  <c r="CU402" i="2"/>
  <c r="BT464" i="2"/>
  <c r="CU463" i="2"/>
  <c r="BT374" i="2"/>
  <c r="CU373" i="2"/>
  <c r="BT123" i="2"/>
  <c r="CU122" i="2"/>
  <c r="BT395" i="2"/>
  <c r="CU394" i="2"/>
  <c r="BT502" i="2"/>
  <c r="CU501" i="2"/>
  <c r="BT59" i="2"/>
  <c r="CU58" i="2"/>
  <c r="BT26" i="2"/>
  <c r="CU25" i="2"/>
  <c r="BT359" i="2"/>
  <c r="CU358" i="2"/>
  <c r="BT18" i="2"/>
  <c r="CU17" i="2"/>
  <c r="BT70" i="2"/>
  <c r="CU69" i="2"/>
  <c r="BT58" i="2"/>
  <c r="CU57" i="2"/>
  <c r="BT76" i="2"/>
  <c r="CU75" i="2"/>
  <c r="BT69" i="2"/>
  <c r="CU68" i="2"/>
  <c r="BT424" i="2"/>
  <c r="CU423" i="2"/>
  <c r="BT319" i="2"/>
  <c r="CU318" i="2"/>
  <c r="BT119" i="2"/>
  <c r="CU118" i="2"/>
  <c r="BT163" i="2"/>
  <c r="CU162" i="2"/>
  <c r="BT328" i="2"/>
  <c r="CU327" i="2"/>
  <c r="BT171" i="2"/>
  <c r="CU170" i="2"/>
  <c r="BT54" i="2"/>
  <c r="CU53" i="2"/>
  <c r="BT262" i="2"/>
  <c r="CU261" i="2"/>
  <c r="BT306" i="2"/>
  <c r="CU305" i="2"/>
  <c r="BT132" i="2"/>
  <c r="CU131" i="2"/>
  <c r="BT342" i="2"/>
  <c r="CU341" i="2"/>
  <c r="BT351" i="2"/>
  <c r="CU350" i="2"/>
  <c r="BT408" i="2"/>
  <c r="CU407" i="2"/>
  <c r="BT398" i="2"/>
  <c r="CU397" i="2"/>
  <c r="BT34" i="2"/>
  <c r="CU33" i="2"/>
  <c r="BT206" i="2"/>
  <c r="CU205" i="2"/>
  <c r="BT430" i="2"/>
  <c r="CU429" i="2"/>
  <c r="BT8" i="2"/>
  <c r="CU7" i="2"/>
  <c r="BT320" i="2"/>
  <c r="CU319" i="2"/>
  <c r="BT208" i="2"/>
  <c r="CU207" i="2"/>
  <c r="BT169" i="2"/>
  <c r="CU168" i="2"/>
  <c r="BT313" i="2"/>
  <c r="CU312" i="2"/>
  <c r="BT330" i="2"/>
  <c r="CU329" i="2"/>
  <c r="BT106" i="2"/>
  <c r="CU105" i="2"/>
  <c r="BT117" i="2"/>
  <c r="CU116" i="2"/>
  <c r="BT448" i="2"/>
  <c r="CU447" i="2"/>
  <c r="BT173" i="2"/>
  <c r="CU172" i="2"/>
  <c r="BT86" i="2"/>
  <c r="CU85" i="2"/>
  <c r="BT423" i="2"/>
  <c r="CU422" i="2"/>
  <c r="BT217" i="2"/>
  <c r="CU216" i="2"/>
  <c r="BT311" i="2"/>
  <c r="CU310" i="2"/>
  <c r="BT488" i="2"/>
  <c r="CU487" i="2"/>
  <c r="BT102" i="2"/>
  <c r="CU101" i="2"/>
  <c r="BT98" i="2"/>
  <c r="CU97" i="2"/>
  <c r="BT274" i="2"/>
  <c r="CU273" i="2"/>
  <c r="BT432" i="2"/>
  <c r="CU431" i="2"/>
  <c r="BT343" i="2"/>
  <c r="CU342" i="2"/>
  <c r="BT127" i="2"/>
  <c r="CU126" i="2"/>
  <c r="BT239" i="2"/>
  <c r="CU238" i="2"/>
  <c r="BT459" i="2"/>
  <c r="CU458" i="2"/>
  <c r="BT335" i="2"/>
  <c r="CU334" i="2"/>
  <c r="BT358" i="2"/>
  <c r="CU357" i="2"/>
  <c r="BT472" i="2"/>
  <c r="CU471" i="2"/>
  <c r="BT42" i="2"/>
  <c r="CU41" i="2"/>
  <c r="BT285" i="2"/>
  <c r="CU284" i="2"/>
  <c r="U476" i="2"/>
  <c r="CX475" i="2" s="1"/>
  <c r="U125" i="2"/>
  <c r="CX124" i="2" s="1"/>
  <c r="U43" i="2"/>
  <c r="CX42" i="2" s="1"/>
  <c r="U367" i="2"/>
  <c r="CX366" i="2" s="1"/>
  <c r="U204" i="2"/>
  <c r="CX203" i="2" s="1"/>
  <c r="U179" i="2"/>
  <c r="CX178" i="2" s="1"/>
  <c r="U272" i="2"/>
  <c r="CX271" i="2" s="1"/>
  <c r="U231" i="2"/>
  <c r="CX230" i="2" s="1"/>
  <c r="U147" i="2"/>
  <c r="CX146" i="2" s="1"/>
  <c r="U53" i="2"/>
  <c r="CX52" i="2" s="1"/>
  <c r="U102" i="2"/>
  <c r="CX101" i="2" s="1"/>
  <c r="U343" i="2"/>
  <c r="CX342" i="2" s="1"/>
  <c r="U330" i="2"/>
  <c r="CX329" i="2" s="1"/>
  <c r="U86" i="2"/>
  <c r="CX85" i="2" s="1"/>
  <c r="U208" i="2"/>
  <c r="CX207" i="2" s="1"/>
  <c r="U432" i="2"/>
  <c r="CX431" i="2" s="1"/>
  <c r="U311" i="2"/>
  <c r="CX310" i="2" s="1"/>
  <c r="U448" i="2"/>
  <c r="CX447" i="2" s="1"/>
  <c r="U169" i="2"/>
  <c r="CX168" i="2" s="1"/>
  <c r="U98" i="2"/>
  <c r="CX97" i="2" s="1"/>
  <c r="U117" i="2"/>
  <c r="CX116" i="2" s="1"/>
  <c r="U423" i="2"/>
  <c r="CX422" i="2" s="1"/>
  <c r="U274" i="2"/>
  <c r="CX273" i="2" s="1"/>
  <c r="U173" i="2"/>
  <c r="CX172" i="2" s="1"/>
  <c r="U110" i="2"/>
  <c r="CX109" i="2" s="1"/>
  <c r="U296" i="2"/>
  <c r="CX295" i="2" s="1"/>
  <c r="U496" i="2"/>
  <c r="CX495" i="2" s="1"/>
  <c r="U161" i="2"/>
  <c r="CX160" i="2" s="1"/>
  <c r="U366" i="2"/>
  <c r="CX365" i="2" s="1"/>
  <c r="U304" i="2"/>
  <c r="CX303" i="2" s="1"/>
  <c r="U152" i="2"/>
  <c r="CX151" i="2" s="1"/>
  <c r="U257" i="2"/>
  <c r="CX256" i="2" s="1"/>
  <c r="U225" i="2"/>
  <c r="CX224" i="2" s="1"/>
  <c r="U94" i="2"/>
  <c r="CX93" i="2" s="1"/>
  <c r="U300" i="2"/>
  <c r="CX299" i="2" s="1"/>
  <c r="U464" i="2"/>
  <c r="CX463" i="2" s="1"/>
  <c r="U390" i="2"/>
  <c r="CX389" i="2" s="1"/>
  <c r="U78" i="2"/>
  <c r="CX77" i="2" s="1"/>
  <c r="U219" i="2"/>
  <c r="CX218" i="2" s="1"/>
  <c r="U403" i="2"/>
  <c r="CX402" i="2" s="1"/>
  <c r="U502" i="2"/>
  <c r="CX501" i="2" s="1"/>
  <c r="U50" i="2"/>
  <c r="CX49" i="2" s="1"/>
  <c r="U350" i="2"/>
  <c r="CX349" i="2" s="1"/>
  <c r="U128" i="2"/>
  <c r="CX127" i="2" s="1"/>
  <c r="U22" i="2"/>
  <c r="CX21" i="2" s="1"/>
  <c r="U183" i="2"/>
  <c r="CX182" i="2" s="1"/>
  <c r="U472" i="2"/>
  <c r="CX471" i="2" s="1"/>
  <c r="U456" i="2"/>
  <c r="CX455" i="2" s="1"/>
  <c r="U332" i="2"/>
  <c r="CX331" i="2" s="1"/>
  <c r="U288" i="2"/>
  <c r="CX287" i="2" s="1"/>
  <c r="U185" i="2"/>
  <c r="CX184" i="2" s="1"/>
  <c r="CA7" i="2"/>
  <c r="K27" i="3" s="1"/>
  <c r="U217" i="2"/>
  <c r="CX216" i="2" s="1"/>
  <c r="U67" i="2"/>
  <c r="CX66" i="2" s="1"/>
  <c r="U83" i="2"/>
  <c r="CX82" i="2" s="1"/>
  <c r="U415" i="2"/>
  <c r="CX414" i="2" s="1"/>
  <c r="U320" i="2"/>
  <c r="CX319" i="2" s="1"/>
  <c r="U81" i="2"/>
  <c r="CX80" i="2" s="1"/>
  <c r="U416" i="2"/>
  <c r="CX415" i="2" s="1"/>
  <c r="U280" i="2"/>
  <c r="CX279" i="2" s="1"/>
  <c r="U70" i="2"/>
  <c r="CX69" i="2" s="1"/>
  <c r="U290" i="2"/>
  <c r="CX289" i="2" s="1"/>
  <c r="U194" i="2"/>
  <c r="CX193" i="2" s="1"/>
  <c r="U84" i="2"/>
  <c r="CX83" i="2" s="1"/>
  <c r="U106" i="2"/>
  <c r="CX105" i="2" s="1"/>
  <c r="U233" i="2"/>
  <c r="CX232" i="2" s="1"/>
  <c r="U76" i="2"/>
  <c r="CX75" i="2" s="1"/>
  <c r="U42" i="2"/>
  <c r="CX41" i="2" s="1"/>
  <c r="U285" i="2"/>
  <c r="CX284" i="2" s="1"/>
  <c r="U480" i="2"/>
  <c r="CX479" i="2" s="1"/>
  <c r="U195" i="2"/>
  <c r="CX194" i="2" s="1"/>
  <c r="U306" i="2"/>
  <c r="CX305" i="2" s="1"/>
  <c r="U164" i="2"/>
  <c r="CX163" i="2" s="1"/>
  <c r="U132" i="2"/>
  <c r="CX131" i="2" s="1"/>
  <c r="U498" i="2"/>
  <c r="CX497" i="2" s="1"/>
  <c r="U124" i="2"/>
  <c r="CX123" i="2" s="1"/>
  <c r="U431" i="2"/>
  <c r="CX430" i="2" s="1"/>
  <c r="U223" i="2"/>
  <c r="CX222" i="2" s="1"/>
  <c r="U451" i="2"/>
  <c r="CX450" i="2" s="1"/>
  <c r="U199" i="2"/>
  <c r="CX198" i="2" s="1"/>
  <c r="U294" i="2"/>
  <c r="CX293" i="2" s="1"/>
  <c r="U201" i="2"/>
  <c r="CX200" i="2" s="1"/>
  <c r="U8" i="2"/>
  <c r="CX7" i="2" s="1"/>
  <c r="U430" i="2"/>
  <c r="CX429" i="2" s="1"/>
  <c r="U249" i="2"/>
  <c r="CX248" i="2" s="1"/>
  <c r="U230" i="2"/>
  <c r="CX229" i="2" s="1"/>
  <c r="U475" i="2"/>
  <c r="CX474" i="2" s="1"/>
  <c r="U206" i="2"/>
  <c r="CX205" i="2" s="1"/>
  <c r="U398" i="2"/>
  <c r="CX397" i="2" s="1"/>
  <c r="U351" i="2"/>
  <c r="CX350" i="2" s="1"/>
  <c r="U34" i="2"/>
  <c r="CX33" i="2" s="1"/>
  <c r="U408" i="2"/>
  <c r="CX407" i="2" s="1"/>
  <c r="U127" i="2"/>
  <c r="CX126" i="2" s="1"/>
  <c r="U239" i="2"/>
  <c r="CX238" i="2" s="1"/>
  <c r="U459" i="2"/>
  <c r="CX458" i="2" s="1"/>
  <c r="U335" i="2"/>
  <c r="CX334" i="2" s="1"/>
  <c r="U358" i="2"/>
  <c r="CX357" i="2" s="1"/>
  <c r="U245" i="2"/>
  <c r="CX244" i="2" s="1"/>
  <c r="U485" i="2"/>
  <c r="CX484" i="2" s="1"/>
  <c r="U62" i="2"/>
  <c r="CX61" i="2" s="1"/>
  <c r="U27" i="2"/>
  <c r="CX26" i="2" s="1"/>
  <c r="U19" i="2"/>
  <c r="CX18" i="2" s="1"/>
  <c r="U105" i="2"/>
  <c r="CX104" i="2" s="1"/>
  <c r="U314" i="2"/>
  <c r="CX313" i="2" s="1"/>
  <c r="U181" i="2"/>
  <c r="CX180" i="2" s="1"/>
  <c r="U250" i="2"/>
  <c r="CX249" i="2" s="1"/>
  <c r="U192" i="2"/>
  <c r="CX191" i="2" s="1"/>
  <c r="U482" i="2"/>
  <c r="CX481" i="2" s="1"/>
  <c r="U241" i="2"/>
  <c r="CX240" i="2" s="1"/>
  <c r="U481" i="2"/>
  <c r="CX480" i="2" s="1"/>
  <c r="U298" i="2"/>
  <c r="CX297" i="2" s="1"/>
  <c r="U40" i="2"/>
  <c r="CX39" i="2" s="1"/>
  <c r="U312" i="2"/>
  <c r="CX311" i="2" s="1"/>
  <c r="U265" i="2"/>
  <c r="CX264" i="2" s="1"/>
  <c r="U71" i="2"/>
  <c r="CX70" i="2" s="1"/>
  <c r="U389" i="2"/>
  <c r="CX388" i="2" s="1"/>
  <c r="U175" i="2"/>
  <c r="CX174" i="2" s="1"/>
  <c r="U177" i="2"/>
  <c r="CX176" i="2" s="1"/>
  <c r="U334" i="2"/>
  <c r="CX333" i="2" s="1"/>
  <c r="U440" i="2"/>
  <c r="CX439" i="2" s="1"/>
  <c r="U302" i="2"/>
  <c r="CX301" i="2" s="1"/>
  <c r="U282" i="2"/>
  <c r="CX281" i="2" s="1"/>
  <c r="U119" i="2"/>
  <c r="CX118" i="2" s="1"/>
  <c r="U163" i="2"/>
  <c r="CX162" i="2" s="1"/>
  <c r="U328" i="2"/>
  <c r="CX327" i="2" s="1"/>
  <c r="U171" i="2"/>
  <c r="CX170" i="2" s="1"/>
  <c r="U54" i="2"/>
  <c r="CX53" i="2" s="1"/>
  <c r="U262" i="2"/>
  <c r="CX261" i="2" s="1"/>
  <c r="U342" i="2"/>
  <c r="CX341" i="2" s="1"/>
  <c r="V396" i="1"/>
  <c r="V8" i="1"/>
  <c r="V433" i="1"/>
  <c r="V215" i="1"/>
  <c r="V485" i="1"/>
  <c r="V16" i="1"/>
  <c r="V236" i="1"/>
  <c r="V471" i="1"/>
  <c r="V255" i="1"/>
  <c r="V50" i="1"/>
  <c r="V191" i="1"/>
  <c r="V455" i="1"/>
  <c r="V500" i="1"/>
  <c r="V419" i="1"/>
  <c r="V293" i="1"/>
  <c r="V145" i="1"/>
  <c r="V141" i="1"/>
  <c r="V57" i="1"/>
  <c r="V197" i="1"/>
  <c r="V495" i="1"/>
  <c r="V95" i="1"/>
  <c r="V394" i="1"/>
  <c r="V162" i="1"/>
  <c r="V387" i="1"/>
  <c r="V348" i="1"/>
  <c r="V105" i="1"/>
  <c r="V137" i="1"/>
  <c r="V131" i="1"/>
  <c r="V318" i="1"/>
  <c r="V418" i="1"/>
  <c r="V481" i="1"/>
  <c r="V428" i="1"/>
  <c r="V502" i="1"/>
  <c r="V47" i="1"/>
  <c r="V59" i="1"/>
  <c r="V74" i="1"/>
  <c r="V462" i="1"/>
  <c r="V452" i="1"/>
  <c r="V33" i="1"/>
  <c r="V248" i="1"/>
  <c r="V38" i="1"/>
  <c r="V311" i="1"/>
  <c r="V246" i="1"/>
  <c r="V297" i="1"/>
  <c r="V351" i="1"/>
  <c r="V42" i="1"/>
  <c r="V310" i="1"/>
  <c r="V315" i="1"/>
  <c r="V305" i="1"/>
  <c r="V349" i="1"/>
  <c r="V321" i="1"/>
  <c r="V48" i="1"/>
  <c r="V332" i="1"/>
  <c r="V96" i="1"/>
  <c r="V234" i="1"/>
  <c r="V113" i="1"/>
  <c r="V115" i="1"/>
  <c r="V216" i="1"/>
  <c r="V112" i="1"/>
  <c r="V331" i="1"/>
  <c r="V274" i="1"/>
  <c r="V275" i="1"/>
  <c r="V300" i="1"/>
  <c r="V206" i="1"/>
  <c r="V373" i="1"/>
  <c r="V89" i="1"/>
  <c r="V28" i="1"/>
  <c r="V365" i="1"/>
  <c r="V266" i="1"/>
  <c r="V463" i="1"/>
  <c r="V301" i="1"/>
  <c r="V292" i="1"/>
  <c r="V103" i="1"/>
  <c r="V49" i="1"/>
  <c r="V475" i="1"/>
  <c r="V424" i="1"/>
  <c r="V76" i="1"/>
  <c r="V339" i="1"/>
  <c r="V497" i="1"/>
  <c r="V222" i="1"/>
  <c r="V367" i="1"/>
  <c r="V129" i="1"/>
  <c r="V220" i="1"/>
  <c r="V341" i="1"/>
  <c r="V60" i="1"/>
  <c r="V345" i="1"/>
  <c r="V449" i="1"/>
  <c r="V361" i="1"/>
  <c r="V444" i="1"/>
  <c r="V342" i="1"/>
  <c r="V281" i="1"/>
  <c r="V126" i="1"/>
  <c r="V302" i="1"/>
  <c r="V492" i="1"/>
  <c r="V447" i="1"/>
  <c r="V363" i="1"/>
  <c r="V375" i="1"/>
  <c r="V238" i="1"/>
  <c r="V443" i="1"/>
  <c r="V154" i="1"/>
  <c r="V410" i="1"/>
  <c r="V77" i="1"/>
  <c r="V416" i="1"/>
  <c r="V313" i="1"/>
  <c r="V102" i="1"/>
  <c r="V7" i="1"/>
  <c r="V340" i="1"/>
  <c r="V22" i="1"/>
  <c r="V10" i="1"/>
  <c r="V451" i="1"/>
  <c r="V80" i="1"/>
  <c r="V489" i="1"/>
  <c r="V6" i="1"/>
  <c r="V9" i="1"/>
  <c r="V109" i="1"/>
  <c r="V122" i="1"/>
  <c r="V68" i="1"/>
  <c r="V295" i="1"/>
  <c r="V218" i="1"/>
  <c r="V111" i="1"/>
  <c r="V177" i="1"/>
  <c r="V262" i="1"/>
  <c r="V335" i="1"/>
  <c r="V75" i="1"/>
  <c r="V356" i="1"/>
  <c r="V72" i="1"/>
  <c r="V124" i="1"/>
  <c r="V359" i="1"/>
  <c r="V193" i="1"/>
  <c r="V182" i="1"/>
  <c r="V136" i="1"/>
  <c r="V189" i="1"/>
  <c r="V420" i="1"/>
  <c r="V290" i="1"/>
  <c r="V264" i="1"/>
  <c r="V41" i="1"/>
  <c r="V135" i="1"/>
  <c r="V324" i="1"/>
  <c r="V493" i="1"/>
  <c r="V307" i="1"/>
  <c r="V118" i="1"/>
  <c r="V251" i="1"/>
  <c r="V144" i="1"/>
  <c r="V18" i="1"/>
  <c r="V32" i="1"/>
  <c r="V308" i="1"/>
  <c r="V170" i="1"/>
  <c r="V325" i="1"/>
  <c r="V436" i="1"/>
  <c r="V172" i="1"/>
  <c r="V434" i="1"/>
  <c r="V319" i="1"/>
  <c r="V258" i="1"/>
  <c r="V88" i="1"/>
  <c r="V445" i="1"/>
  <c r="V468" i="1"/>
  <c r="V440" i="1"/>
  <c r="V252" i="1"/>
  <c r="V442" i="1"/>
  <c r="V473" i="1"/>
  <c r="V86" i="1"/>
  <c r="V70" i="1"/>
  <c r="V139" i="1"/>
  <c r="V477" i="1"/>
  <c r="V487" i="1"/>
  <c r="V228" i="1"/>
  <c r="V403" i="1"/>
  <c r="V71" i="1"/>
  <c r="V272" i="1"/>
  <c r="V460" i="1"/>
  <c r="V270" i="1"/>
  <c r="V289" i="1"/>
  <c r="V142" i="1"/>
  <c r="V505" i="1"/>
  <c r="V44" i="1"/>
  <c r="V316" i="1"/>
  <c r="V483" i="1"/>
  <c r="V470" i="1"/>
  <c r="V303" i="1"/>
  <c r="V260" i="1"/>
  <c r="V459" i="1"/>
  <c r="V212" i="1"/>
  <c r="V149" i="1"/>
  <c r="V171" i="1"/>
  <c r="V259" i="1"/>
  <c r="V432" i="1"/>
  <c r="V78" i="1"/>
  <c r="V164" i="1"/>
  <c r="V357" i="1"/>
  <c r="V183" i="1"/>
  <c r="V198" i="1"/>
  <c r="V404" i="1"/>
  <c r="V400" i="1"/>
  <c r="V381" i="1"/>
  <c r="V161" i="1"/>
  <c r="V101" i="1"/>
  <c r="V174" i="1"/>
  <c r="V214" i="1"/>
  <c r="V294" i="1"/>
  <c r="V23" i="1"/>
  <c r="V284" i="1"/>
  <c r="V87" i="1"/>
  <c r="V299" i="1"/>
  <c r="V291" i="1"/>
  <c r="V110" i="1"/>
  <c r="V465" i="1"/>
  <c r="V73" i="1"/>
  <c r="V469" i="1"/>
  <c r="V402" i="1"/>
  <c r="V158" i="1"/>
  <c r="V337" i="1"/>
  <c r="V83" i="1"/>
  <c r="V412" i="1"/>
  <c r="V378" i="1"/>
  <c r="V163" i="1"/>
  <c r="V372" i="1"/>
  <c r="V64" i="1"/>
  <c r="V491" i="1"/>
  <c r="V479" i="1"/>
  <c r="V39" i="1"/>
  <c r="V317" i="1"/>
  <c r="V280" i="1"/>
  <c r="V343" i="1"/>
  <c r="V386" i="1"/>
  <c r="V25" i="1"/>
  <c r="V268" i="1"/>
  <c r="V46" i="1"/>
  <c r="V157" i="1"/>
  <c r="V384" i="1"/>
  <c r="V350" i="1"/>
  <c r="V63" i="1"/>
  <c r="V435" i="1"/>
  <c r="V388" i="1"/>
  <c r="V43" i="1"/>
  <c r="V40" i="1"/>
  <c r="V501" i="1"/>
  <c r="V185" i="1"/>
  <c r="V93" i="1"/>
  <c r="V285" i="1"/>
  <c r="V56" i="1"/>
  <c r="V79" i="1"/>
  <c r="V65" i="1"/>
  <c r="V382" i="1"/>
  <c r="V374" i="1"/>
  <c r="V461" i="1"/>
  <c r="V395" i="1"/>
  <c r="V430" i="1"/>
  <c r="V12" i="1"/>
  <c r="V408" i="1"/>
  <c r="V457" i="1"/>
  <c r="V426" i="1"/>
  <c r="V100" i="1"/>
  <c r="V66" i="1"/>
  <c r="V14" i="1"/>
  <c r="V478" i="1"/>
  <c r="V27" i="1"/>
  <c r="V247" i="1"/>
  <c r="V309" i="1"/>
  <c r="V51" i="1"/>
  <c r="V151" i="1"/>
  <c r="V392" i="1"/>
  <c r="V278" i="1"/>
  <c r="V167" i="1"/>
  <c r="V99" i="1"/>
  <c r="V55" i="1"/>
  <c r="V94" i="1"/>
  <c r="V107" i="1"/>
  <c r="V368" i="1"/>
  <c r="V133" i="1"/>
  <c r="V173" i="1"/>
  <c r="V152" i="1"/>
  <c r="V364" i="1"/>
  <c r="V180" i="1"/>
  <c r="V380" i="1"/>
  <c r="V323" i="1"/>
  <c r="V226" i="1"/>
  <c r="V155" i="1"/>
  <c r="V147" i="1"/>
  <c r="V17" i="1"/>
  <c r="V438" i="1"/>
  <c r="V376" i="1"/>
  <c r="V256" i="1"/>
  <c r="V467" i="1"/>
  <c r="V411" i="1"/>
  <c r="V91" i="1"/>
  <c r="V153" i="1"/>
  <c r="V496" i="1"/>
  <c r="V327" i="1"/>
  <c r="V279" i="1"/>
  <c r="V453" i="1"/>
  <c r="V30" i="1"/>
  <c r="V422" i="1"/>
  <c r="V165" i="1"/>
  <c r="V366" i="1"/>
  <c r="V282" i="1"/>
  <c r="V484" i="1"/>
  <c r="V499" i="1"/>
  <c r="V35" i="1"/>
  <c r="V127" i="1"/>
  <c r="V329" i="1"/>
  <c r="V456" i="1"/>
  <c r="V450" i="1"/>
  <c r="V121" i="1"/>
  <c r="V240" i="1"/>
  <c r="V379" i="1"/>
  <c r="V20" i="1"/>
  <c r="V128" i="1"/>
  <c r="V482" i="1"/>
  <c r="V407" i="1"/>
  <c r="V504" i="1"/>
  <c r="V371" i="1"/>
  <c r="V26" i="1"/>
  <c r="V199" i="1"/>
  <c r="V423" i="1"/>
  <c r="V360" i="1"/>
  <c r="V263" i="1"/>
  <c r="V188" i="1"/>
  <c r="V207" i="1"/>
  <c r="V437" i="1"/>
  <c r="V31" i="1"/>
  <c r="V159" i="1"/>
  <c r="V362" i="1"/>
  <c r="V326" i="1"/>
  <c r="V104" i="1"/>
  <c r="V334" i="1"/>
  <c r="V181" i="1"/>
  <c r="V24" i="1"/>
  <c r="V439" i="1"/>
  <c r="V257" i="1"/>
  <c r="V221" i="1"/>
  <c r="V175" i="1"/>
  <c r="V150" i="1"/>
  <c r="V286" i="1"/>
  <c r="V45" i="1"/>
  <c r="V204" i="1"/>
  <c r="V213" i="1"/>
  <c r="V160" i="1"/>
  <c r="V233" i="1"/>
  <c r="V243" i="1"/>
  <c r="V203" i="1"/>
  <c r="V488" i="1"/>
  <c r="V304" i="1"/>
  <c r="V298" i="1"/>
  <c r="V229" i="1"/>
  <c r="V223" i="1"/>
  <c r="V413" i="1"/>
  <c r="V34" i="1"/>
  <c r="V415" i="1"/>
  <c r="V269" i="1"/>
  <c r="V98" i="1"/>
  <c r="V409" i="1"/>
  <c r="V283" i="1"/>
  <c r="V201" i="1"/>
  <c r="V429" i="1"/>
  <c r="V401" i="1"/>
  <c r="V184" i="1"/>
  <c r="V132" i="1"/>
  <c r="V202" i="1"/>
  <c r="V494" i="1"/>
  <c r="V358" i="1"/>
  <c r="V120" i="1"/>
  <c r="V314" i="1"/>
  <c r="V169" i="1"/>
  <c r="V227" i="1"/>
  <c r="V166" i="1"/>
  <c r="V377" i="1"/>
  <c r="V13" i="1"/>
  <c r="V15" i="1"/>
  <c r="V389" i="1"/>
  <c r="V344" i="1"/>
  <c r="V399" i="1"/>
  <c r="V338" i="1"/>
  <c r="V125" i="1"/>
  <c r="V390" i="1"/>
  <c r="V486" i="1"/>
  <c r="V244" i="1"/>
  <c r="V81" i="1"/>
  <c r="V224" i="1"/>
  <c r="V464" i="1"/>
  <c r="V53" i="1"/>
  <c r="V480" i="1"/>
  <c r="V347" i="1"/>
  <c r="V85" i="1"/>
  <c r="V427" i="1"/>
  <c r="V333" i="1"/>
  <c r="V355" i="1"/>
  <c r="V322" i="1"/>
  <c r="V84" i="1"/>
  <c r="V369" i="1"/>
  <c r="V192" i="1"/>
  <c r="V288" i="1"/>
  <c r="V241" i="1"/>
  <c r="V306" i="1"/>
  <c r="V250" i="1"/>
  <c r="V231" i="1"/>
  <c r="V498" i="1"/>
  <c r="V277" i="1"/>
  <c r="V472" i="1"/>
  <c r="V383" i="1"/>
  <c r="V271" i="1"/>
  <c r="V417" i="1"/>
  <c r="V397" i="1"/>
  <c r="V67" i="1"/>
  <c r="V249" i="1"/>
  <c r="V265" i="1"/>
  <c r="V211" i="1"/>
  <c r="V190" i="1"/>
  <c r="V123" i="1"/>
  <c r="V62" i="1"/>
  <c r="V466" i="1"/>
  <c r="V195" i="1"/>
  <c r="V92" i="1"/>
  <c r="V209" i="1"/>
  <c r="V431" i="1"/>
  <c r="V254" i="1"/>
  <c r="V138" i="1"/>
  <c r="V239" i="1"/>
  <c r="V454" i="1"/>
  <c r="V296" i="1"/>
  <c r="V391" i="1"/>
  <c r="V446" i="1"/>
  <c r="V405" i="1"/>
  <c r="V346" i="1"/>
  <c r="V178" i="1"/>
  <c r="V194" i="1"/>
  <c r="V130" i="1"/>
  <c r="V119" i="1"/>
  <c r="V69" i="1"/>
  <c r="V330" i="1"/>
  <c r="V114" i="1"/>
  <c r="V61" i="1"/>
  <c r="V474" i="1"/>
  <c r="V267" i="1"/>
  <c r="V205" i="1"/>
  <c r="V29" i="1"/>
  <c r="V490" i="1"/>
  <c r="V352" i="1"/>
  <c r="V225" i="1"/>
  <c r="V187" i="1"/>
  <c r="V148" i="1"/>
  <c r="V176" i="1"/>
  <c r="V168" i="1"/>
  <c r="V37" i="1"/>
  <c r="V312" i="1"/>
  <c r="V261" i="1"/>
  <c r="V82" i="1"/>
  <c r="V385" i="1"/>
  <c r="V253" i="1"/>
  <c r="V90" i="1"/>
  <c r="V336" i="1"/>
  <c r="V398" i="1"/>
  <c r="V328" i="1"/>
  <c r="V196" i="1"/>
  <c r="V370" i="1"/>
  <c r="V441" i="1"/>
  <c r="V108" i="1"/>
  <c r="V245" i="1"/>
  <c r="V208" i="1"/>
  <c r="V458" i="1"/>
  <c r="V425" i="1"/>
  <c r="V219" i="1"/>
  <c r="V287" i="1"/>
  <c r="V186" i="1"/>
  <c r="V320" i="1"/>
  <c r="V406" i="1"/>
  <c r="V237" i="1"/>
  <c r="V140" i="1"/>
  <c r="V21" i="1"/>
  <c r="V276" i="1"/>
  <c r="V235" i="1"/>
  <c r="V146" i="1"/>
  <c r="V116" i="1"/>
  <c r="V414" i="1"/>
  <c r="V393" i="1"/>
  <c r="V448" i="1"/>
  <c r="V210" i="1"/>
  <c r="V106" i="1"/>
  <c r="V421" i="1"/>
  <c r="V273" i="1"/>
  <c r="V117" i="1"/>
  <c r="V242" i="1"/>
  <c r="V179" i="1"/>
  <c r="V217" i="1"/>
  <c r="V156" i="1"/>
  <c r="V97" i="1"/>
  <c r="V354" i="1"/>
  <c r="V19" i="1"/>
  <c r="V11" i="1"/>
  <c r="V5" i="1"/>
  <c r="CX504" i="2" l="1"/>
  <c r="K35" i="3" s="1"/>
  <c r="CV6" i="2"/>
  <c r="K31" i="3" s="1"/>
  <c r="BW6" i="2"/>
  <c r="K21" i="3" s="1"/>
</calcChain>
</file>

<file path=xl/sharedStrings.xml><?xml version="1.0" encoding="utf-8"?>
<sst xmlns="http://schemas.openxmlformats.org/spreadsheetml/2006/main" count="198" uniqueCount="107">
  <si>
    <t>Gender</t>
  </si>
  <si>
    <t>Age</t>
  </si>
  <si>
    <t>Occupation</t>
  </si>
  <si>
    <t>Field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</si>
  <si>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</si>
  <si>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</si>
  <si>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</si>
  <si>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</si>
  <si>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</si>
  <si>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</si>
  <si>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</si>
  <si>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Highschool</t>
  </si>
  <si>
    <t>College</t>
  </si>
  <si>
    <t>University</t>
  </si>
  <si>
    <t>Technical</t>
  </si>
  <si>
    <t>Others</t>
  </si>
  <si>
    <t>Children</t>
  </si>
  <si>
    <t>Vehicle</t>
  </si>
  <si>
    <t>Income</t>
  </si>
  <si>
    <t>Residence</t>
  </si>
  <si>
    <t>East Legon</t>
  </si>
  <si>
    <t>Cantoment</t>
  </si>
  <si>
    <t>Oyarifa</t>
  </si>
  <si>
    <t>Tema</t>
  </si>
  <si>
    <t>Nima</t>
  </si>
  <si>
    <t>Airport Hills</t>
  </si>
  <si>
    <t>Spintex</t>
  </si>
  <si>
    <t xml:space="preserve">Niorth Legon </t>
  </si>
  <si>
    <t>Tse-Addo</t>
  </si>
  <si>
    <t>Home Value</t>
  </si>
  <si>
    <t>Mortage Left</t>
  </si>
  <si>
    <t>Car Value</t>
  </si>
  <si>
    <t>Left to Pay on Car</t>
  </si>
  <si>
    <t>Debts</t>
  </si>
  <si>
    <t>Investment</t>
  </si>
  <si>
    <t>Net Worth</t>
  </si>
  <si>
    <t xml:space="preserve">         </t>
  </si>
  <si>
    <t>Value of Debts</t>
  </si>
  <si>
    <t>Value of Person</t>
  </si>
  <si>
    <t>Column1</t>
  </si>
  <si>
    <t>Column2</t>
  </si>
  <si>
    <t>Column3</t>
  </si>
  <si>
    <t>Men</t>
  </si>
  <si>
    <t>Women</t>
  </si>
  <si>
    <t>Number of Men</t>
  </si>
  <si>
    <t>Number of Women</t>
  </si>
  <si>
    <t>Number of Men VS. WOMEN</t>
  </si>
  <si>
    <t>Average Age</t>
  </si>
  <si>
    <t>Field of Work</t>
  </si>
  <si>
    <t>field of work</t>
  </si>
  <si>
    <t>General work</t>
  </si>
  <si>
    <t>Techical</t>
  </si>
  <si>
    <t>Other</t>
  </si>
  <si>
    <t>Kids</t>
  </si>
  <si>
    <t>Cars</t>
  </si>
  <si>
    <t>Trasaco</t>
  </si>
  <si>
    <t>North Legon</t>
  </si>
  <si>
    <t>Prampram</t>
  </si>
  <si>
    <t>Osu</t>
  </si>
  <si>
    <t>Value of home</t>
  </si>
  <si>
    <t>Mortgage Left</t>
  </si>
  <si>
    <t>Cars Value</t>
  </si>
  <si>
    <t>Net Worth of Person($)</t>
  </si>
  <si>
    <t>Number of Persons</t>
  </si>
  <si>
    <t>Teching</t>
  </si>
  <si>
    <t>Number of Education</t>
  </si>
  <si>
    <t>Number of Agriculture</t>
  </si>
  <si>
    <t>Number of IT</t>
  </si>
  <si>
    <t>Number of Construction</t>
  </si>
  <si>
    <t>Number of Health</t>
  </si>
  <si>
    <t>Number of General work</t>
  </si>
  <si>
    <t>Number of Various Profession</t>
  </si>
  <si>
    <t>People in East Legon</t>
  </si>
  <si>
    <t>People in Trasaco</t>
  </si>
  <si>
    <t>People in North Legon</t>
  </si>
  <si>
    <t>People in Tema</t>
  </si>
  <si>
    <t>People in Spintex</t>
  </si>
  <si>
    <t>People in Airport Hills</t>
  </si>
  <si>
    <t>People in Oyarifa</t>
  </si>
  <si>
    <t>People in Prampram</t>
  </si>
  <si>
    <t>People in Tse-Addo</t>
  </si>
  <si>
    <t>People in Osu</t>
  </si>
  <si>
    <t>Resident Population</t>
  </si>
  <si>
    <t>Average Income</t>
  </si>
  <si>
    <t xml:space="preserve"> </t>
  </si>
  <si>
    <t>Average Value of one Car</t>
  </si>
  <si>
    <t>Debt Amount</t>
  </si>
  <si>
    <t>Number of People with Debt Greater than 100,000.00</t>
  </si>
  <si>
    <t>Percentage Mortgage left to pay</t>
  </si>
  <si>
    <t>Less than</t>
  </si>
  <si>
    <t>Number of Persons that have less than X% left on their Mortgage</t>
  </si>
  <si>
    <t xml:space="preserve">Average Income Per Area </t>
  </si>
  <si>
    <t>Average Income Per Sector</t>
  </si>
  <si>
    <t>% of people having higher debts than their yearly income</t>
  </si>
  <si>
    <t>Percentage</t>
  </si>
  <si>
    <t>Average Age of people with net worth higher than</t>
  </si>
  <si>
    <t>POPULATION DASHBOARD</t>
  </si>
  <si>
    <t>NumberofF Men VS. Number of  Women</t>
  </si>
  <si>
    <t>Number of Persons in Each Profession</t>
  </si>
  <si>
    <t>General Wotk</t>
  </si>
  <si>
    <t>Average Value of Car</t>
  </si>
  <si>
    <t>Average Income Per Area</t>
  </si>
  <si>
    <t>Number of Persons with Debts higher than X (1)</t>
  </si>
  <si>
    <t>Average Age of people with net worth higher than X (3)</t>
  </si>
  <si>
    <t>Variables</t>
  </si>
  <si>
    <t>Number of Persons having less than a certain amount on their Mortgage X(2)</t>
  </si>
  <si>
    <t>DATABASE AND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</si>
</sst>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GH₵&quot;#,##0.00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4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Protection="1">
      <protection hidden="1"/>
    </xf>
    <xf numFmtId="0" fontId="0" fillId="0" borderId="4" xfId="0" applyBorder="1"/>
    <xf numFmtId="0" fontId="0" fillId="0" borderId="0" xfId="0" applyBorder="1"/>
    <xf numFmtId="0" fontId="0" fillId="0" borderId="0" xfId="0" applyBorder="1" applyProtection="1">
      <protection hidden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applyFill="1" applyBorder="1"/>
    <xf numFmtId="0" fontId="0" fillId="0" borderId="11" xfId="0" applyBorder="1"/>
    <xf numFmtId="2" fontId="0" fillId="0" borderId="6" xfId="0" applyNumberFormat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5" xfId="0" applyNumberFormat="1" applyBorder="1"/>
    <xf numFmtId="164" fontId="0" fillId="0" borderId="15" xfId="0" applyNumberFormat="1" applyFill="1" applyBorder="1"/>
    <xf numFmtId="164" fontId="0" fillId="0" borderId="11" xfId="0" applyNumberFormat="1" applyFill="1" applyBorder="1"/>
    <xf numFmtId="0" fontId="0" fillId="0" borderId="14" xfId="0" applyFill="1" applyBorder="1"/>
    <xf numFmtId="164" fontId="0" fillId="0" borderId="13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9" fontId="0" fillId="0" borderId="13" xfId="0" applyNumberFormat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0" fontId="0" fillId="0" borderId="0" xfId="0" applyBorder="1" applyAlignment="1">
      <alignment horizontal="center"/>
    </xf>
    <xf numFmtId="43" fontId="0" fillId="0" borderId="0" xfId="1" applyFont="1" applyBorder="1"/>
    <xf numFmtId="43" fontId="0" fillId="0" borderId="9" xfId="1" applyFont="1" applyBorder="1"/>
    <xf numFmtId="0" fontId="0" fillId="0" borderId="15" xfId="0" applyBorder="1"/>
    <xf numFmtId="10" fontId="0" fillId="0" borderId="5" xfId="0" applyNumberFormat="1" applyBorder="1"/>
    <xf numFmtId="9" fontId="0" fillId="0" borderId="9" xfId="0" applyNumberFormat="1" applyBorder="1"/>
    <xf numFmtId="1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14" xfId="0" applyBorder="1" applyAlignment="1"/>
    <xf numFmtId="0" fontId="0" fillId="0" borderId="9" xfId="0" applyBorder="1" applyAlignment="1"/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3" fontId="0" fillId="0" borderId="9" xfId="0" applyNumberFormat="1" applyBorder="1" applyAlignment="1"/>
    <xf numFmtId="43" fontId="0" fillId="0" borderId="14" xfId="0" applyNumberForma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43" fontId="0" fillId="0" borderId="4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0" borderId="7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43" fontId="0" fillId="0" borderId="12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Dashbord!$F$10:$J$10</c:f>
              <c:numCache>
                <c:formatCode>General</c:formatCode>
                <c:ptCount val="5"/>
                <c:pt idx="0">
                  <c:v>258</c:v>
                </c:pt>
                <c:pt idx="2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AC2-AFCB-6BE6827D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010415"/>
        <c:axId val="1085279071"/>
      </c:barChart>
      <c:catAx>
        <c:axId val="9470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85279071"/>
        <c:crosses val="autoZero"/>
        <c:auto val="1"/>
        <c:lblAlgn val="ctr"/>
        <c:lblOffset val="100"/>
        <c:noMultiLvlLbl val="0"/>
      </c:catAx>
      <c:valAx>
        <c:axId val="10852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9470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Persons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Dashbord!$M$10:$V$10</c:f>
              <c:numCache>
                <c:formatCode>General</c:formatCode>
                <c:ptCount val="10"/>
                <c:pt idx="0">
                  <c:v>86</c:v>
                </c:pt>
                <c:pt idx="2">
                  <c:v>88</c:v>
                </c:pt>
                <c:pt idx="4">
                  <c:v>80</c:v>
                </c:pt>
                <c:pt idx="5">
                  <c:v>71</c:v>
                </c:pt>
                <c:pt idx="6">
                  <c:v>91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0-454D-837C-2C9E8ADFC6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6223583"/>
        <c:axId val="1059504799"/>
      </c:barChart>
      <c:catAx>
        <c:axId val="10962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059504799"/>
        <c:crosses val="autoZero"/>
        <c:auto val="1"/>
        <c:lblAlgn val="ctr"/>
        <c:lblOffset val="100"/>
        <c:noMultiLvlLbl val="0"/>
      </c:catAx>
      <c:valAx>
        <c:axId val="10595047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62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Dashbord!$M$26:$V$26</c:f>
              <c:numCache>
                <c:formatCode>General</c:formatCode>
                <c:ptCount val="10"/>
                <c:pt idx="0" formatCode="_(* #,##0.00_);_(* \(#,##0.00\);_(* &quot;-&quot;??_);_(@_)">
                  <c:v>57718.848837209305</c:v>
                </c:pt>
                <c:pt idx="2" formatCode="_(* #,##0.00_);_(* \(#,##0.00\);_(* &quot;-&quot;??_);_(@_)">
                  <c:v>56690.574999999997</c:v>
                </c:pt>
                <c:pt idx="4" formatCode="_(* #,##0.00_);_(* \(#,##0.00\);_(* &quot;-&quot;??_);_(@_)">
                  <c:v>55293.915492957749</c:v>
                </c:pt>
                <c:pt idx="5" formatCode="_(* #,##0.00_);_(* \(#,##0.00\);_(* &quot;-&quot;??_);_(@_)">
                  <c:v>55192.989010989011</c:v>
                </c:pt>
                <c:pt idx="6" formatCode="_(* #,##0.00_);_(* \(#,##0.00\);_(* &quot;-&quot;??_);_(@_)">
                  <c:v>61630.829545454544</c:v>
                </c:pt>
                <c:pt idx="8" formatCode="_(* #,##0.00_);_(* \(#,##0.00\);_(* &quot;-&quot;??_);_(@_)">
                  <c:v>60920.037037037036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D45-8EB6-EB704A15A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84192"/>
        <c:axId val="581313120"/>
      </c:barChart>
      <c:catAx>
        <c:axId val="4342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1313120"/>
        <c:crosses val="autoZero"/>
        <c:auto val="1"/>
        <c:lblAlgn val="ctr"/>
        <c:lblOffset val="100"/>
        <c:noMultiLvlLbl val="0"/>
      </c:catAx>
      <c:valAx>
        <c:axId val="581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4342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54-4AB2-9DBA-4C39C0C82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54-4AB2-9DBA-4C39C0C82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54-4AB2-9DBA-4C39C0C82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54-4AB2-9DBA-4C39C0C82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C54-4AB2-9DBA-4C39C0C82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C54-4AB2-9DBA-4C39C0C82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C54-4AB2-9DBA-4C39C0C82B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C54-4AB2-9DBA-4C39C0C82B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C54-4AB2-9DBA-4C39C0C82B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C54-4AB2-9DBA-4C39C0C82B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C54-4AB2-9DBA-4C39C0C82BD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C54-4AB2-9DBA-4C39C0C82BD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C54-4AB2-9DBA-4C39C0C82B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C54-4AB2-9DBA-4C39C0C82BD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C54-4AB2-9DBA-4C39C0C82BD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C54-4AB2-9DBA-4C39C0C82BD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C54-4AB2-9DBA-4C39C0C82B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Dashbord!$F$47:$V$47</c:f>
              <c:strCache>
                <c:ptCount val="15"/>
                <c:pt idx="0">
                  <c:v>East Legon</c:v>
                </c:pt>
                <c:pt idx="1">
                  <c:v>Trasaco</c:v>
                </c:pt>
                <c:pt idx="2">
                  <c:v>North Legon</c:v>
                </c:pt>
                <c:pt idx="4">
                  <c:v>Spintex</c:v>
                </c:pt>
                <c:pt idx="5">
                  <c:v>Tema</c:v>
                </c:pt>
                <c:pt idx="6">
                  <c:v>Airport Hills</c:v>
                </c:pt>
                <c:pt idx="8">
                  <c:v>Oyarifa</c:v>
                </c:pt>
                <c:pt idx="10">
                  <c:v>Osu</c:v>
                </c:pt>
                <c:pt idx="12">
                  <c:v>Tse-Addo</c:v>
                </c:pt>
                <c:pt idx="14">
                  <c:v>Prampram</c:v>
                </c:pt>
              </c:strCache>
            </c:strRef>
          </c:cat>
          <c:val>
            <c:numRef>
              <c:f>Dashbord!$F$48:$V$48</c:f>
              <c:numCache>
                <c:formatCode>_(* #,##0.00_);_(* \(#,##0.00\);_(* "-"??_);_(@_)</c:formatCode>
                <c:ptCount val="17"/>
                <c:pt idx="0">
                  <c:v>55818.543478260872</c:v>
                </c:pt>
                <c:pt idx="1">
                  <c:v>58326.448979591834</c:v>
                </c:pt>
                <c:pt idx="2">
                  <c:v>56313.027027027027</c:v>
                </c:pt>
                <c:pt idx="4">
                  <c:v>57362.9</c:v>
                </c:pt>
                <c:pt idx="5">
                  <c:v>54982.666666666664</c:v>
                </c:pt>
                <c:pt idx="6">
                  <c:v>62717.972972972973</c:v>
                </c:pt>
                <c:pt idx="8">
                  <c:v>58630.066666666666</c:v>
                </c:pt>
                <c:pt idx="10">
                  <c:v>62092.836065573771</c:v>
                </c:pt>
                <c:pt idx="12">
                  <c:v>60006.4375</c:v>
                </c:pt>
                <c:pt idx="14">
                  <c:v>54723.546875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B-44BA-A449-A11CCB4E21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FC54-4AB2-9DBA-4C39C0C82B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FC54-4AB2-9DBA-4C39C0C82B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FC54-4AB2-9DBA-4C39C0C82B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FC54-4AB2-9DBA-4C39C0C82B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FC54-4AB2-9DBA-4C39C0C82B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FC54-4AB2-9DBA-4C39C0C82B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FC54-4AB2-9DBA-4C39C0C82BD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FC54-4AB2-9DBA-4C39C0C82BD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FC54-4AB2-9DBA-4C39C0C82BD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FC54-4AB2-9DBA-4C39C0C82BDB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FC54-4AB2-9DBA-4C39C0C82BDB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FC54-4AB2-9DBA-4C39C0C82BDB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FC54-4AB2-9DBA-4C39C0C82BDB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FC54-4AB2-9DBA-4C39C0C82BDB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FC54-4AB2-9DBA-4C39C0C82BDB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FC54-4AB2-9DBA-4C39C0C82BDB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FC54-4AB2-9DBA-4C39C0C82B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G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Dashbord!$F$47:$V$47</c15:sqref>
                        </c15:formulaRef>
                      </c:ext>
                    </c:extLst>
                    <c:strCache>
                      <c:ptCount val="15"/>
                      <c:pt idx="0">
                        <c:v>East Legon</c:v>
                      </c:pt>
                      <c:pt idx="1">
                        <c:v>Trasaco</c:v>
                      </c:pt>
                      <c:pt idx="2">
                        <c:v>North Legon</c:v>
                      </c:pt>
                      <c:pt idx="4">
                        <c:v>Spintex</c:v>
                      </c:pt>
                      <c:pt idx="5">
                        <c:v>Tema</c:v>
                      </c:pt>
                      <c:pt idx="6">
                        <c:v>Airport Hills</c:v>
                      </c:pt>
                      <c:pt idx="8">
                        <c:v>Oyarifa</c:v>
                      </c:pt>
                      <c:pt idx="10">
                        <c:v>Osu</c:v>
                      </c:pt>
                      <c:pt idx="12">
                        <c:v>Tse-Addo</c:v>
                      </c:pt>
                      <c:pt idx="14">
                        <c:v>Prampram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Dashbord!$F$49:$V$49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1B-44BA-A449-A11CCB4E210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10</xdr:row>
      <xdr:rowOff>28574</xdr:rowOff>
    </xdr:from>
    <xdr:to>
      <xdr:col>9</xdr:col>
      <xdr:colOff>638174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94688-A24A-42A1-82DD-A94F3402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47626</xdr:colOff>
      <xdr:row>10</xdr:row>
      <xdr:rowOff>28574</xdr:rowOff>
    </xdr:from>
    <xdr:to>
      <xdr:col>21</xdr:col>
      <xdr:colOff>571501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1A9F5-4B43-477F-8378-8CFDD56B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26</xdr:row>
      <xdr:rowOff>90486</xdr:rowOff>
    </xdr:from>
    <xdr:to>
      <xdr:col>21</xdr:col>
      <xdr:colOff>495300</xdr:colOff>
      <xdr:row>43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7D91A-8297-4509-8D16-6457E719B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49</xdr:row>
      <xdr:rowOff>71436</xdr:rowOff>
    </xdr:from>
    <xdr:to>
      <xdr:col>21</xdr:col>
      <xdr:colOff>552450</xdr:colOff>
      <xdr:row>71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AC4E29-8293-4D1B-B5E1-018B4E27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1FF2C-834D-48DF-9B5D-EA94802221DD}" name="Table1" displayName="Table1" ref="C4:V505" totalsRowShown="0">
  <autoFilter ref="C4:V505" xr:uid="{A97ED658-6FD5-4E38-BB9A-E8C272C9ABB8}">
    <filterColumn colId="0">
      <filters>
        <filter val="Female"/>
      </filters>
    </filterColumn>
  </autoFilter>
  <tableColumns count="20">
    <tableColumn id="1" xr3:uid="{46EB0A4C-A234-4C8C-8A71-3F837C88B4D7}" name="Gender">
      <calculatedColumnFormula>IF(B5=1, "Male","Female")</calculatedColumnFormula>
    </tableColumn>
    <tableColumn id="2" xr3:uid="{96B01F75-2F77-4CD2-A4C8-866C08DE26C6}" name="Age">
      <calculatedColumnFormula>RANDBETWEEN(25,45)</calculatedColumnFormula>
    </tableColumn>
    <tableColumn id="3" xr3:uid="{48C10A6E-23FD-4C4D-9344-3A83DA6FE15E}" name="Column1">
      <calculatedColumnFormula>RANDBETWEEN(1,6)</calculatedColumnFormula>
    </tableColumn>
    <tableColumn id="4" xr3:uid="{F0ECA7FF-FD5D-4947-A4FD-6BAF0CF8C787}" name="Occupation">
      <calculatedColumnFormula>_xll.XLOOKUP(E5,$Z$5:$Z$15,$AA$5:$AA$15)</calculatedColumnFormula>
    </tableColumn>
    <tableColumn id="5" xr3:uid="{5484E078-D6C1-463C-BFEB-5E5D36FDC6F4}" name="Column2">
      <calculatedColumnFormula>RANDBETWEEN(1,5)</calculatedColumnFormula>
    </tableColumn>
    <tableColumn id="6" xr3:uid="{5F72EFA2-8CC7-4417-8AFF-1D698D6BCF03}" name="Education">
      <calculatedColumnFormula>_xll.XLOOKUP(G5,$AB$5:$AB$14,$AC$5:$AC$14)</calculatedColumnFormula>
    </tableColumn>
    <tableColumn id="7" xr3:uid="{4D5A9A81-AC8F-47E7-80DF-D596D3666952}" name="Children">
      <calculatedColumnFormula>RANDBETWEEN(0,6)</calculatedColumnFormula>
    </tableColumn>
    <tableColumn id="8" xr3:uid="{47000B7A-57C6-4E3A-BF81-D0FDEFC86727}" name="Vehicle">
      <calculatedColumnFormula>RANDBETWEEN(0,4)</calculatedColumnFormula>
    </tableColumn>
    <tableColumn id="9" xr3:uid="{9389CCA8-277D-4573-8FF5-2CE7B365536C}" name="Income">
      <calculatedColumnFormula>RANDBETWEEN(25000,90000)</calculatedColumnFormula>
    </tableColumn>
    <tableColumn id="10" xr3:uid="{B6E10E0C-2BE9-4DCF-85A7-5F8E16CAAF74}" name="Column3">
      <calculatedColumnFormula>RANDBETWEEN(1,9)</calculatedColumnFormula>
    </tableColumn>
    <tableColumn id="11" xr3:uid="{0276B781-96CE-4DC5-A329-E91EC488992E}" name="Residence">
      <calculatedColumnFormula>_xll.XLOOKUP(L5,$AD$5:$AD$18,$AE$5:$AE$18)</calculatedColumnFormula>
    </tableColumn>
    <tableColumn id="12" xr3:uid="{9085D947-F7D4-4A3E-B8DD-9BC242E9E1EF}" name="Home Value">
      <calculatedColumnFormula>K5*RANDBETWEEN(3,6)</calculatedColumnFormula>
    </tableColumn>
    <tableColumn id="13" xr3:uid="{0C61407F-C8E2-42C9-BA25-BDE89309D1C4}" name="Mortage Left">
      <calculatedColumnFormula>RAND()*N5</calculatedColumnFormula>
    </tableColumn>
    <tableColumn id="14" xr3:uid="{4CCFC5B5-2795-421E-B9E1-1F72A5DBC22D}" name="Car Value">
      <calculatedColumnFormula>J5*RAND()*K5</calculatedColumnFormula>
    </tableColumn>
    <tableColumn id="15" xr3:uid="{48AD47C7-AE61-4520-8608-B3346E1F2EE4}" name="Left to Pay on Car">
      <calculatedColumnFormula>RANDBETWEEN(0,P5)</calculatedColumnFormula>
    </tableColumn>
    <tableColumn id="16" xr3:uid="{B1CA84CD-D264-4EAA-8866-6364D4CECFCE}" name="Debts">
      <calculatedColumnFormula>RAND()*K5*2</calculatedColumnFormula>
    </tableColumn>
    <tableColumn id="17" xr3:uid="{3053278F-E852-4781-A97E-2C8EBD767E07}" name="Investment">
      <calculatedColumnFormula>RAND()*K5*1.5</calculatedColumnFormula>
    </tableColumn>
    <tableColumn id="18" xr3:uid="{0DBFE332-11D4-4391-A7E4-020709F9B0C5}" name="Value of Person">
      <calculatedColumnFormula>N5+P5+S5</calculatedColumnFormula>
    </tableColumn>
    <tableColumn id="19" xr3:uid="{F4004A31-8856-4035-BF4E-F6F7B458249C}" name="Value of Debts">
      <calculatedColumnFormula>O5+Q5+R5</calculatedColumnFormula>
    </tableColumn>
    <tableColumn id="20" xr3:uid="{D602EEED-80C3-44D6-B55E-B0DFE99F3B3B}" name="Net Worth">
      <calculatedColumnFormula>T5-U5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83977-44E7-458E-B78B-BFAE62F637CF}" name="Table2" displayName="Table2" ref="B6:U503" totalsRowShown="0">
  <autoFilter ref="B6:U503" xr:uid="{612EDF15-E429-4F47-A694-13388C29E19B}"/>
  <tableColumns count="20">
    <tableColumn id="1" xr3:uid="{77EDE0A3-8F8A-4E0D-9132-416D12E8B9C7}" name="Gender">
      <calculatedColumnFormula>IF(A7=1, "Male","Female")</calculatedColumnFormula>
    </tableColumn>
    <tableColumn id="2" xr3:uid="{3C0EFC26-A615-4A0D-AAFA-A1C1AC1753FB}" name="Age">
      <calculatedColumnFormula>RANDBETWEEN(25,50)</calculatedColumnFormula>
    </tableColumn>
    <tableColumn id="3" xr3:uid="{8A01AC65-AEA4-466C-AEB0-39D53E6354BC}" name="Column1">
      <calculatedColumnFormula>RANDBETWEEN(1,6)</calculatedColumnFormula>
    </tableColumn>
    <tableColumn id="4" xr3:uid="{AE6F8E99-D170-4387-B599-7E48F1E5B8A9}" name="Field of Work">
      <calculatedColumnFormula>_xll.XLOOKUP(D7,$Y$8:$Y$13,$Z$8:$Z$13)</calculatedColumnFormula>
    </tableColumn>
    <tableColumn id="5" xr3:uid="{B0B8A706-1637-4C8B-BFE7-E18AB516A004}" name="Column2">
      <calculatedColumnFormula>RANDBETWEEN(1,5)</calculatedColumnFormula>
    </tableColumn>
    <tableColumn id="6" xr3:uid="{841B0925-3926-4D28-A850-DE1149C1B96D}" name="Education">
      <calculatedColumnFormula>_xll.XLOOKUP(F7,$AA$8:$AA$12,$AB$8:$AB$12)</calculatedColumnFormula>
    </tableColumn>
    <tableColumn id="7" xr3:uid="{51C6A3D0-AC74-499D-8BE7-B0876BDCF46D}" name="Kids">
      <calculatedColumnFormula>RANDBETWEEN(0,4)</calculatedColumnFormula>
    </tableColumn>
    <tableColumn id="8" xr3:uid="{8BF480F2-4BC6-42B2-8CE6-51B992E984DF}" name="Cars" dataDxfId="6">
      <calculatedColumnFormula>RANDBETWEEN(1,4)</calculatedColumnFormula>
    </tableColumn>
    <tableColumn id="9" xr3:uid="{51715445-3521-4F77-BE87-893ABAC45898}" name="Income">
      <calculatedColumnFormula>RANDBETWEEN(25000,90000)</calculatedColumnFormula>
    </tableColumn>
    <tableColumn id="10" xr3:uid="{7F1F9D80-FD02-4ACE-AF2A-9D976D7A0490}" name="Column3">
      <calculatedColumnFormula>RANDBETWEEN(1,10)</calculatedColumnFormula>
    </tableColumn>
    <tableColumn id="11" xr3:uid="{5BFD6417-B35C-4ABC-8203-A0378B4203CE}" name="Residence">
      <calculatedColumnFormula>_xll.XLOOKUP(K7,$AC$8:$AC$17,$AD$8:$AD$17)</calculatedColumnFormula>
    </tableColumn>
    <tableColumn id="12" xr3:uid="{F02B0345-5345-437D-A412-404E934631E4}" name="Value of home">
      <calculatedColumnFormula>J7*RANDBETWEEN(3,6)</calculatedColumnFormula>
    </tableColumn>
    <tableColumn id="13" xr3:uid="{B9D32DD9-2511-48D1-AE7F-6436064B2A63}" name="Mortgage Left" dataDxfId="5">
      <calculatedColumnFormula>RAND()*M7</calculatedColumnFormula>
    </tableColumn>
    <tableColumn id="14" xr3:uid="{D6FF3535-3E76-4820-92C9-12F930991AF2}" name="Cars Value" dataDxfId="4">
      <calculatedColumnFormula>I7*RAND()*J7</calculatedColumnFormula>
    </tableColumn>
    <tableColumn id="15" xr3:uid="{DA46BE2B-848F-4874-AA52-DE895A625A62}" name="Left to Pay on Car">
      <calculatedColumnFormula>RANDBETWEEN(0,O7)</calculatedColumnFormula>
    </tableColumn>
    <tableColumn id="16" xr3:uid="{FB030BBB-E3D5-4BB0-957D-B55BA8C220C1}" name="Debts" dataDxfId="3">
      <calculatedColumnFormula>RAND()*J7*2</calculatedColumnFormula>
    </tableColumn>
    <tableColumn id="17" xr3:uid="{7E9FD3BC-E706-47B3-965B-E01028BE5E0E}" name="Investment">
      <calculatedColumnFormula>RAND()*J7*1.5</calculatedColumnFormula>
    </tableColumn>
    <tableColumn id="18" xr3:uid="{1B5A85D8-40BF-4F3B-8919-A76E339BB43D}" name="Value of Person" dataDxfId="2">
      <calculatedColumnFormula>M7+O7+R7</calculatedColumnFormula>
    </tableColumn>
    <tableColumn id="19" xr3:uid="{E612BA1F-A0F2-47D9-8DC1-31CB5EF922EF}" name="Value of Debts" dataDxfId="1">
      <calculatedColumnFormula>N7+P7+Q7</calculatedColumnFormula>
    </tableColumn>
    <tableColumn id="20" xr3:uid="{89C79B1E-23D1-49BB-9EBD-DAFBF12F292F}" name="Net Worth of Person($)" dataDxfId="0">
      <calculatedColumnFormula>S7-T7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1F4A-3AE0-46B2-A87A-0AAF74B5D9AE}">
  <dimension ref="B1:AJ505"/>
  <sheetViews>
    <sheetView topLeftCell="D3" zoomScale="80" zoomScaleNormal="80" workbookViewId="0">
      <selection activeCell="M11" sqref="M11"/>
    </sheetView>
  </sheetViews>
  <sheetFormatPr defaultRowHeight="15" x14ac:dyDescent="0.25"/>
  <cols>
    <col min="2" max="2" width="0" hidden="1" customWidth="1"/>
    <col min="3" max="3" width="11.7109375" customWidth="1"/>
    <col min="5" max="5" width="0" hidden="1" customWidth="1"/>
    <col min="6" max="6" width="16.42578125" customWidth="1"/>
    <col min="7" max="7" width="0" hidden="1" customWidth="1"/>
    <col min="8" max="8" width="14.7109375" customWidth="1"/>
    <col min="9" max="9" width="12.7109375" customWidth="1"/>
    <col min="10" max="10" width="11.85546875" customWidth="1"/>
    <col min="11" max="11" width="11.42578125" customWidth="1"/>
    <col min="12" max="12" width="0" hidden="1" customWidth="1"/>
    <col min="13" max="13" width="15.28515625" customWidth="1"/>
    <col min="14" max="14" width="16.7109375" customWidth="1"/>
    <col min="15" max="15" width="17.5703125" customWidth="1"/>
    <col min="16" max="16" width="14.28515625" customWidth="1"/>
    <col min="17" max="17" width="23.28515625" customWidth="1"/>
    <col min="18" max="18" width="9.85546875" customWidth="1"/>
    <col min="19" max="19" width="15.42578125" customWidth="1"/>
    <col min="20" max="20" width="21.140625" customWidth="1"/>
    <col min="21" max="21" width="19.7109375" customWidth="1"/>
    <col min="22" max="22" width="14.28515625" customWidth="1"/>
    <col min="26" max="26" width="0" hidden="1" customWidth="1"/>
    <col min="27" max="27" width="13.28515625" hidden="1" customWidth="1"/>
    <col min="28" max="28" width="0" hidden="1" customWidth="1"/>
    <col min="29" max="29" width="10.7109375" hidden="1" customWidth="1"/>
    <col min="30" max="31" width="0" hidden="1" customWidth="1"/>
    <col min="33" max="33" width="16.42578125" bestFit="1" customWidth="1"/>
    <col min="34" max="34" width="19.85546875" bestFit="1" customWidth="1"/>
    <col min="35" max="35" width="13" bestFit="1" customWidth="1"/>
  </cols>
  <sheetData>
    <row r="1" spans="2:36" x14ac:dyDescent="0.25">
      <c r="X1" t="s">
        <v>36</v>
      </c>
      <c r="Z1" s="1"/>
      <c r="AA1" s="1"/>
      <c r="AB1" s="1"/>
      <c r="AC1" s="1"/>
      <c r="AD1" s="1"/>
      <c r="AE1" s="1"/>
      <c r="AF1" s="1"/>
    </row>
    <row r="2" spans="2:36" ht="15.75" thickBot="1" x14ac:dyDescent="0.3">
      <c r="Z2" s="1"/>
      <c r="AA2" s="1"/>
      <c r="AB2" s="1"/>
      <c r="AC2" s="1"/>
      <c r="AD2" s="1"/>
      <c r="AE2" s="1"/>
      <c r="AF2" s="1"/>
    </row>
    <row r="3" spans="2:36" x14ac:dyDescent="0.25">
      <c r="X3" s="51" t="s">
        <v>46</v>
      </c>
      <c r="Y3" s="52"/>
      <c r="Z3" s="52"/>
      <c r="AA3" s="52"/>
      <c r="AB3" s="52"/>
      <c r="AC3" s="52"/>
      <c r="AD3" s="52"/>
      <c r="AE3" s="52"/>
      <c r="AF3" s="52"/>
      <c r="AG3" s="52"/>
      <c r="AH3" s="53"/>
      <c r="AI3" s="9" t="s">
        <v>47</v>
      </c>
      <c r="AJ3" s="10"/>
    </row>
    <row r="4" spans="2:36" x14ac:dyDescent="0.25">
      <c r="C4" t="s">
        <v>0</v>
      </c>
      <c r="D4" t="s">
        <v>1</v>
      </c>
      <c r="E4" t="s">
        <v>39</v>
      </c>
      <c r="F4" t="s">
        <v>2</v>
      </c>
      <c r="G4" t="s">
        <v>40</v>
      </c>
      <c r="H4" t="s">
        <v>10</v>
      </c>
      <c r="I4" t="s">
        <v>16</v>
      </c>
      <c r="J4" t="s">
        <v>17</v>
      </c>
      <c r="K4" t="s">
        <v>18</v>
      </c>
      <c r="L4" t="s">
        <v>41</v>
      </c>
      <c r="M4" t="s">
        <v>19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38</v>
      </c>
      <c r="U4" t="s">
        <v>37</v>
      </c>
      <c r="V4" t="s">
        <v>35</v>
      </c>
      <c r="X4" s="2" t="s">
        <v>42</v>
      </c>
      <c r="Y4" s="3" t="s">
        <v>43</v>
      </c>
      <c r="Z4" s="4" t="s">
        <v>3</v>
      </c>
      <c r="AA4" s="4"/>
      <c r="AB4" s="4"/>
      <c r="AC4" s="4"/>
      <c r="AD4" s="4"/>
      <c r="AE4" s="4"/>
      <c r="AF4" s="4"/>
      <c r="AG4" s="3" t="s">
        <v>44</v>
      </c>
      <c r="AH4" s="5" t="s">
        <v>45</v>
      </c>
      <c r="AI4" s="11">
        <f ca="1">AVERAGE(D6:D500)</f>
        <v>35.252525252525253</v>
      </c>
    </row>
    <row r="5" spans="2:36" hidden="1" x14ac:dyDescent="0.25">
      <c r="B5">
        <f ca="1">RANDBETWEEN(1,2)</f>
        <v>2</v>
      </c>
      <c r="C5" t="str">
        <f t="shared" ref="C5:C10" ca="1" si="0">IF(B5=1, "Male","Female")</f>
        <v>Female</v>
      </c>
      <c r="D5">
        <f t="shared" ref="D5:D10" ca="1" si="1">RANDBETWEEN(25,45)</f>
        <v>36</v>
      </c>
      <c r="E5">
        <f t="shared" ref="E5:E10" ca="1" si="2">RANDBETWEEN(1,6)</f>
        <v>5</v>
      </c>
      <c r="F5" t="str">
        <f ca="1">_xll.XLOOKUP(E5,$Z$5:$Z$15,$AA$5:$AA$15)</f>
        <v>General Work</v>
      </c>
      <c r="G5">
        <f t="shared" ref="G5:G10" ca="1" si="3">RANDBETWEEN(1,5)</f>
        <v>1</v>
      </c>
      <c r="H5" t="str">
        <f ca="1">_xll.XLOOKUP(G5,$AB$5:$AB$14,$AC$5:$AC$14)</f>
        <v>Highschool</v>
      </c>
      <c r="I5">
        <f t="shared" ref="I5:I10" ca="1" si="4">RANDBETWEEN(0,6)</f>
        <v>4</v>
      </c>
      <c r="J5">
        <f t="shared" ref="J5:J10" ca="1" si="5">RANDBETWEEN(0,4)</f>
        <v>0</v>
      </c>
      <c r="K5">
        <f t="shared" ref="K5:K10" ca="1" si="6">RANDBETWEEN(25000,90000)</f>
        <v>43170</v>
      </c>
      <c r="L5">
        <f t="shared" ref="L5:L10" ca="1" si="7">RANDBETWEEN(1,9)</f>
        <v>5</v>
      </c>
      <c r="M5" t="str">
        <f ca="1">_xll.XLOOKUP(L5,$AD$5:$AD$18,$AE$5:$AE$18)</f>
        <v>Nima</v>
      </c>
      <c r="N5">
        <f t="shared" ref="N5:N10" ca="1" si="8">K5*RANDBETWEEN(3,6)</f>
        <v>259020</v>
      </c>
      <c r="O5">
        <f t="shared" ref="O5:O10" ca="1" si="9">RAND()*N5</f>
        <v>17787.669701056333</v>
      </c>
      <c r="P5">
        <f t="shared" ref="P5:P10" ca="1" si="10">J5*RAND()*K5</f>
        <v>0</v>
      </c>
      <c r="Q5">
        <f t="shared" ref="Q5:Q10" ca="1" si="11">RANDBETWEEN(0,P5)</f>
        <v>0</v>
      </c>
      <c r="R5">
        <f t="shared" ref="R5:R10" ca="1" si="12">RAND()*K5*2</f>
        <v>49056.699064259752</v>
      </c>
      <c r="S5">
        <f t="shared" ref="S5:S10" ca="1" si="13">RAND()*K5*1.5</f>
        <v>10304.040249221649</v>
      </c>
      <c r="T5">
        <f t="shared" ref="T5:T10" ca="1" si="14">N5+P5+S5</f>
        <v>269324.04024922167</v>
      </c>
      <c r="U5">
        <f t="shared" ref="U5:U10" ca="1" si="15">O5+Q5+R5</f>
        <v>66844.368765316089</v>
      </c>
      <c r="V5">
        <f t="shared" ref="V5:V10" ca="1" si="16">T5-U5</f>
        <v>202479.67148390558</v>
      </c>
      <c r="X5" s="2"/>
      <c r="Y5" s="3"/>
      <c r="Z5" s="4">
        <v>1</v>
      </c>
      <c r="AA5" s="4" t="s">
        <v>4</v>
      </c>
      <c r="AB5" s="4">
        <v>1</v>
      </c>
      <c r="AC5" s="4" t="s">
        <v>11</v>
      </c>
      <c r="AD5" s="4">
        <v>1</v>
      </c>
      <c r="AE5" s="4" t="s">
        <v>20</v>
      </c>
      <c r="AF5" s="4"/>
      <c r="AG5" s="3"/>
      <c r="AH5" s="5"/>
    </row>
    <row r="6" spans="2:36" x14ac:dyDescent="0.25">
      <c r="C6" t="str">
        <f t="shared" si="0"/>
        <v>Female</v>
      </c>
      <c r="D6">
        <f t="shared" ca="1" si="1"/>
        <v>43</v>
      </c>
      <c r="E6">
        <f t="shared" ca="1" si="2"/>
        <v>4</v>
      </c>
      <c r="F6" t="str">
        <f ca="1">_xll.XLOOKUP(E6,$Z$5:$Z$15,$AA$5:$AA$15)</f>
        <v>IT</v>
      </c>
      <c r="G6">
        <f t="shared" ca="1" si="3"/>
        <v>2</v>
      </c>
      <c r="H6" t="str">
        <f ca="1">_xll.XLOOKUP(G6,$AB$5:$AB$14,$AC$5:$AC$14)</f>
        <v>College</v>
      </c>
      <c r="I6">
        <f t="shared" ca="1" si="4"/>
        <v>2</v>
      </c>
      <c r="J6">
        <f t="shared" ca="1" si="5"/>
        <v>3</v>
      </c>
      <c r="K6">
        <f t="shared" ca="1" si="6"/>
        <v>28572</v>
      </c>
      <c r="L6">
        <f t="shared" ca="1" si="7"/>
        <v>7</v>
      </c>
      <c r="M6" t="str">
        <f ca="1">_xll.XLOOKUP(L6,$AD$5:$AD$18,$AE$5:$AE$18)</f>
        <v>Spintex</v>
      </c>
      <c r="N6">
        <f t="shared" ca="1" si="8"/>
        <v>85716</v>
      </c>
      <c r="O6">
        <f t="shared" ca="1" si="9"/>
        <v>76841.642356369048</v>
      </c>
      <c r="P6">
        <f t="shared" ca="1" si="10"/>
        <v>18626.344987357512</v>
      </c>
      <c r="Q6">
        <f t="shared" ca="1" si="11"/>
        <v>4586</v>
      </c>
      <c r="R6">
        <f t="shared" ca="1" si="12"/>
        <v>17616.653708740974</v>
      </c>
      <c r="S6">
        <f t="shared" ca="1" si="13"/>
        <v>32797.575877231451</v>
      </c>
      <c r="T6">
        <f t="shared" ca="1" si="14"/>
        <v>137139.92086458896</v>
      </c>
      <c r="U6">
        <f t="shared" ca="1" si="15"/>
        <v>99044.296065110015</v>
      </c>
      <c r="V6">
        <f t="shared" ca="1" si="16"/>
        <v>38095.624799478945</v>
      </c>
      <c r="X6" s="2">
        <f>IF(C6 ="Male", 1, 0)</f>
        <v>0</v>
      </c>
      <c r="Y6" s="3">
        <f>IF(C6 ="Female", 1, 0)</f>
        <v>1</v>
      </c>
      <c r="Z6" s="4"/>
      <c r="AA6" s="4"/>
      <c r="AB6" s="4"/>
      <c r="AC6" s="4"/>
      <c r="AD6" s="4"/>
      <c r="AE6" s="4"/>
      <c r="AF6" s="4"/>
      <c r="AG6" s="3">
        <f ca="1">SUM(X6:X500)</f>
        <v>218</v>
      </c>
      <c r="AH6" s="5">
        <f ca="1">SUM(Y6:Y500)</f>
        <v>277</v>
      </c>
    </row>
    <row r="7" spans="2:36" x14ac:dyDescent="0.25">
      <c r="C7" t="str">
        <f t="shared" si="0"/>
        <v>Female</v>
      </c>
      <c r="D7">
        <f t="shared" ca="1" si="1"/>
        <v>26</v>
      </c>
      <c r="E7">
        <f t="shared" ca="1" si="2"/>
        <v>3</v>
      </c>
      <c r="F7" t="str">
        <f ca="1">_xll.XLOOKUP(E7,$Z$5:$Z$15,$AA$5:$AA$15)</f>
        <v>Teaching</v>
      </c>
      <c r="G7">
        <f t="shared" ca="1" si="3"/>
        <v>4</v>
      </c>
      <c r="H7" t="str">
        <f ca="1">_xll.XLOOKUP(G7,$AB$5:$AB$14,$AC$5:$AC$14)</f>
        <v>Technical</v>
      </c>
      <c r="I7">
        <f t="shared" ca="1" si="4"/>
        <v>1</v>
      </c>
      <c r="J7">
        <f t="shared" ca="1" si="5"/>
        <v>2</v>
      </c>
      <c r="K7">
        <f t="shared" ca="1" si="6"/>
        <v>48191</v>
      </c>
      <c r="L7">
        <f t="shared" ca="1" si="7"/>
        <v>1</v>
      </c>
      <c r="M7" t="str">
        <f ca="1">_xll.XLOOKUP(L7,$AD$5:$AD$18,$AE$5:$AE$18)</f>
        <v>East Legon</v>
      </c>
      <c r="N7">
        <f t="shared" ca="1" si="8"/>
        <v>240955</v>
      </c>
      <c r="O7">
        <f t="shared" ca="1" si="9"/>
        <v>12197.277374259464</v>
      </c>
      <c r="P7">
        <f t="shared" ca="1" si="10"/>
        <v>18496.133532142794</v>
      </c>
      <c r="Q7">
        <f t="shared" ca="1" si="11"/>
        <v>3866</v>
      </c>
      <c r="R7">
        <f t="shared" ca="1" si="12"/>
        <v>88349.403545408495</v>
      </c>
      <c r="S7">
        <f t="shared" ca="1" si="13"/>
        <v>27243.97425806737</v>
      </c>
      <c r="T7">
        <f t="shared" ca="1" si="14"/>
        <v>286695.10779021017</v>
      </c>
      <c r="U7">
        <f t="shared" ca="1" si="15"/>
        <v>104412.68091966795</v>
      </c>
      <c r="V7">
        <f t="shared" ca="1" si="16"/>
        <v>182282.42687054223</v>
      </c>
      <c r="X7" s="2">
        <f t="shared" ref="X7:X70" si="17">IF(C7 ="Male", 1, 0)</f>
        <v>0</v>
      </c>
      <c r="Y7" s="3">
        <f t="shared" ref="Y7:Y70" si="18">IF(C7 ="Female", 1, 0)</f>
        <v>1</v>
      </c>
      <c r="Z7" s="4"/>
      <c r="AA7" s="4"/>
      <c r="AB7" s="4"/>
      <c r="AC7" s="4"/>
      <c r="AD7" s="4"/>
      <c r="AE7" s="4"/>
      <c r="AF7" s="4"/>
      <c r="AG7" s="3"/>
      <c r="AH7" s="5"/>
    </row>
    <row r="8" spans="2:36" x14ac:dyDescent="0.25">
      <c r="C8" t="str">
        <f t="shared" si="0"/>
        <v>Female</v>
      </c>
      <c r="D8">
        <f t="shared" ca="1" si="1"/>
        <v>40</v>
      </c>
      <c r="E8">
        <f t="shared" ca="1" si="2"/>
        <v>6</v>
      </c>
      <c r="F8" t="str">
        <f ca="1">_xll.XLOOKUP(E8,$Z$5:$Z$15,$AA$5:$AA$15)</f>
        <v>Agriculture</v>
      </c>
      <c r="G8">
        <f t="shared" ca="1" si="3"/>
        <v>4</v>
      </c>
      <c r="H8" t="str">
        <f ca="1">_xll.XLOOKUP(G8,$AB$5:$AB$14,$AC$5:$AC$14)</f>
        <v>Technical</v>
      </c>
      <c r="I8">
        <f t="shared" ca="1" si="4"/>
        <v>0</v>
      </c>
      <c r="J8">
        <f t="shared" ca="1" si="5"/>
        <v>3</v>
      </c>
      <c r="K8">
        <f t="shared" ca="1" si="6"/>
        <v>28756</v>
      </c>
      <c r="L8">
        <f t="shared" ca="1" si="7"/>
        <v>7</v>
      </c>
      <c r="M8" t="str">
        <f ca="1">_xll.XLOOKUP(L8,$AD$5:$AD$18,$AE$5:$AE$18)</f>
        <v>Spintex</v>
      </c>
      <c r="N8">
        <f t="shared" ca="1" si="8"/>
        <v>143780</v>
      </c>
      <c r="O8">
        <f t="shared" ca="1" si="9"/>
        <v>116813.09805713262</v>
      </c>
      <c r="P8">
        <f t="shared" ca="1" si="10"/>
        <v>15580.329235026162</v>
      </c>
      <c r="Q8">
        <f t="shared" ca="1" si="11"/>
        <v>14349</v>
      </c>
      <c r="R8">
        <f t="shared" ca="1" si="12"/>
        <v>15309.482170438305</v>
      </c>
      <c r="S8">
        <f t="shared" ca="1" si="13"/>
        <v>17367.011467942946</v>
      </c>
      <c r="T8">
        <f t="shared" ca="1" si="14"/>
        <v>176727.34070296909</v>
      </c>
      <c r="U8">
        <f t="shared" ca="1" si="15"/>
        <v>146471.58022757093</v>
      </c>
      <c r="V8">
        <f t="shared" ca="1" si="16"/>
        <v>30255.760475398158</v>
      </c>
      <c r="X8" s="2">
        <f t="shared" si="17"/>
        <v>0</v>
      </c>
      <c r="Y8" s="3">
        <f t="shared" si="18"/>
        <v>1</v>
      </c>
      <c r="Z8" s="4"/>
      <c r="AA8" s="4"/>
      <c r="AB8" s="4"/>
      <c r="AC8" s="4"/>
      <c r="AD8" s="4"/>
      <c r="AE8" s="4"/>
      <c r="AF8" s="4"/>
      <c r="AG8" s="3"/>
      <c r="AH8" s="5"/>
    </row>
    <row r="9" spans="2:36" x14ac:dyDescent="0.25">
      <c r="C9" t="str">
        <f t="shared" si="0"/>
        <v>Female</v>
      </c>
      <c r="D9">
        <f t="shared" ca="1" si="1"/>
        <v>40</v>
      </c>
      <c r="E9">
        <f t="shared" ca="1" si="2"/>
        <v>2</v>
      </c>
      <c r="F9" t="str">
        <f ca="1">_xll.XLOOKUP(E9,$Z$5:$Z$15,$AA$5:$AA$15)</f>
        <v>Construction</v>
      </c>
      <c r="G9">
        <f t="shared" ca="1" si="3"/>
        <v>2</v>
      </c>
      <c r="H9" t="str">
        <f ca="1">_xll.XLOOKUP(G9,$AB$5:$AB$14,$AC$5:$AC$14)</f>
        <v>College</v>
      </c>
      <c r="I9">
        <f t="shared" ca="1" si="4"/>
        <v>4</v>
      </c>
      <c r="J9">
        <f t="shared" ca="1" si="5"/>
        <v>2</v>
      </c>
      <c r="K9">
        <f t="shared" ca="1" si="6"/>
        <v>27632</v>
      </c>
      <c r="L9">
        <f t="shared" ca="1" si="7"/>
        <v>9</v>
      </c>
      <c r="M9" t="str">
        <f ca="1">_xll.XLOOKUP(L9,$AD$5:$AD$18,$AE$5:$AE$18)</f>
        <v>Tse-Addo</v>
      </c>
      <c r="N9">
        <f t="shared" ca="1" si="8"/>
        <v>82896</v>
      </c>
      <c r="O9">
        <f t="shared" ca="1" si="9"/>
        <v>43143.785521774727</v>
      </c>
      <c r="P9">
        <f t="shared" ca="1" si="10"/>
        <v>22933.815001945244</v>
      </c>
      <c r="Q9">
        <f t="shared" ca="1" si="11"/>
        <v>15719</v>
      </c>
      <c r="R9">
        <f t="shared" ca="1" si="12"/>
        <v>47938.482266488696</v>
      </c>
      <c r="S9">
        <f t="shared" ca="1" si="13"/>
        <v>39179.49315237422</v>
      </c>
      <c r="T9">
        <f t="shared" ca="1" si="14"/>
        <v>145009.30815431947</v>
      </c>
      <c r="U9">
        <f t="shared" ca="1" si="15"/>
        <v>106801.26778826342</v>
      </c>
      <c r="V9">
        <f t="shared" ca="1" si="16"/>
        <v>38208.040366056055</v>
      </c>
      <c r="X9" s="2">
        <f t="shared" si="17"/>
        <v>0</v>
      </c>
      <c r="Y9" s="3">
        <f t="shared" si="18"/>
        <v>1</v>
      </c>
      <c r="Z9" s="4"/>
      <c r="AA9" s="4"/>
      <c r="AB9" s="4"/>
      <c r="AC9" s="4"/>
      <c r="AD9" s="4"/>
      <c r="AE9" s="4"/>
      <c r="AF9" s="4"/>
      <c r="AG9" s="3"/>
      <c r="AH9" s="5"/>
    </row>
    <row r="10" spans="2:36" x14ac:dyDescent="0.25">
      <c r="C10" t="str">
        <f t="shared" si="0"/>
        <v>Female</v>
      </c>
      <c r="D10">
        <f t="shared" ca="1" si="1"/>
        <v>39</v>
      </c>
      <c r="E10">
        <f t="shared" ca="1" si="2"/>
        <v>6</v>
      </c>
      <c r="F10" t="str">
        <f ca="1">_xll.XLOOKUP(E10,$Z$5:$Z$15,$AA$5:$AA$15)</f>
        <v>Agriculture</v>
      </c>
      <c r="G10">
        <f t="shared" ca="1" si="3"/>
        <v>4</v>
      </c>
      <c r="H10" t="str">
        <f ca="1">_xll.XLOOKUP(G10,$AB$5:$AB$14,$AC$5:$AC$14)</f>
        <v>Technical</v>
      </c>
      <c r="I10">
        <f t="shared" ca="1" si="4"/>
        <v>4</v>
      </c>
      <c r="J10">
        <f t="shared" ca="1" si="5"/>
        <v>2</v>
      </c>
      <c r="K10">
        <f t="shared" ca="1" si="6"/>
        <v>68840</v>
      </c>
      <c r="L10">
        <f t="shared" ca="1" si="7"/>
        <v>5</v>
      </c>
      <c r="M10" t="str">
        <f ca="1">_xll.XLOOKUP(L10,$AD$5:$AD$18,$AE$5:$AE$18)</f>
        <v>Nima</v>
      </c>
      <c r="N10">
        <f t="shared" ca="1" si="8"/>
        <v>275360</v>
      </c>
      <c r="O10">
        <f t="shared" ca="1" si="9"/>
        <v>211406.66617649607</v>
      </c>
      <c r="P10">
        <f t="shared" ca="1" si="10"/>
        <v>31165.34013657592</v>
      </c>
      <c r="Q10">
        <f t="shared" ca="1" si="11"/>
        <v>11661</v>
      </c>
      <c r="R10">
        <f t="shared" ca="1" si="12"/>
        <v>18151.724184463426</v>
      </c>
      <c r="S10">
        <f t="shared" ca="1" si="13"/>
        <v>57568.388484684336</v>
      </c>
      <c r="T10">
        <f t="shared" ca="1" si="14"/>
        <v>364093.72862126026</v>
      </c>
      <c r="U10">
        <f t="shared" ca="1" si="15"/>
        <v>241219.39036095951</v>
      </c>
      <c r="V10">
        <f t="shared" ca="1" si="16"/>
        <v>122874.33826030075</v>
      </c>
      <c r="X10" s="2">
        <f t="shared" si="17"/>
        <v>0</v>
      </c>
      <c r="Y10" s="3">
        <f t="shared" si="18"/>
        <v>1</v>
      </c>
      <c r="Z10" s="4"/>
      <c r="AA10" s="4"/>
      <c r="AB10" s="4"/>
      <c r="AC10" s="4"/>
      <c r="AD10" s="4"/>
      <c r="AE10" s="4"/>
      <c r="AF10" s="4"/>
      <c r="AG10" s="3"/>
      <c r="AH10" s="5"/>
    </row>
    <row r="11" spans="2:36" x14ac:dyDescent="0.25">
      <c r="B11">
        <f t="shared" ref="B11:B74" ca="1" si="19">RANDBETWEEN(1,2)</f>
        <v>2</v>
      </c>
      <c r="C11" t="str">
        <f t="shared" ref="C11:C74" ca="1" si="20">IF(B11=1, "Male","Female")</f>
        <v>Female</v>
      </c>
      <c r="D11">
        <f t="shared" ref="D11:D74" ca="1" si="21">RANDBETWEEN(25,45)</f>
        <v>36</v>
      </c>
      <c r="E11">
        <f t="shared" ref="E11:E74" ca="1" si="22">RANDBETWEEN(1,6)</f>
        <v>1</v>
      </c>
      <c r="F11" t="str">
        <f ca="1">_xll.XLOOKUP(E11,$Z$5:$Z$15,$AA$5:$AA$15)</f>
        <v>Health</v>
      </c>
      <c r="G11">
        <f t="shared" ref="G11:G74" ca="1" si="23">RANDBETWEEN(1,5)</f>
        <v>1</v>
      </c>
      <c r="H11" t="str">
        <f ca="1">_xll.XLOOKUP(G11,$AB$5:$AB$14,$AC$5:$AC$14)</f>
        <v>Highschool</v>
      </c>
      <c r="I11">
        <f t="shared" ref="I11:I74" ca="1" si="24">RANDBETWEEN(0,6)</f>
        <v>5</v>
      </c>
      <c r="J11">
        <f t="shared" ref="J11:J74" ca="1" si="25">RANDBETWEEN(0,4)</f>
        <v>4</v>
      </c>
      <c r="K11">
        <f t="shared" ref="K11:K74" ca="1" si="26">RANDBETWEEN(25000,90000)</f>
        <v>58644</v>
      </c>
      <c r="L11">
        <f t="shared" ref="L11:L74" ca="1" si="27">RANDBETWEEN(1,9)</f>
        <v>1</v>
      </c>
      <c r="M11" t="str">
        <f ca="1">_xll.XLOOKUP(L11,$AD$5:$AD$18,$AE$5:$AE$18)</f>
        <v>East Legon</v>
      </c>
      <c r="N11">
        <f t="shared" ref="N11:N20" ca="1" si="28">K11*RANDBETWEEN(3,6)</f>
        <v>351864</v>
      </c>
      <c r="O11">
        <f t="shared" ref="O11:O74" ca="1" si="29">RAND()*N11</f>
        <v>178965.16725398006</v>
      </c>
      <c r="P11">
        <f t="shared" ref="P11:P20" ca="1" si="30">J11*RAND()*K11</f>
        <v>108923.06062917349</v>
      </c>
      <c r="Q11">
        <f t="shared" ref="Q11:Q74" ca="1" si="31">RANDBETWEEN(0,P11)</f>
        <v>57776</v>
      </c>
      <c r="R11">
        <f t="shared" ref="R11:R20" ca="1" si="32">RAND()*K11*2</f>
        <v>60814.79204829473</v>
      </c>
      <c r="S11">
        <f t="shared" ref="S11:S20" ca="1" si="33">RAND()*K11*1.5</f>
        <v>47063.357148636467</v>
      </c>
      <c r="T11">
        <f t="shared" ref="T11:T20" ca="1" si="34">N11+P11+S11</f>
        <v>507850.41777780995</v>
      </c>
      <c r="U11">
        <f t="shared" ref="U11:U20" ca="1" si="35">O11+Q11+R11</f>
        <v>297555.9593022748</v>
      </c>
      <c r="V11">
        <f t="shared" ref="V11:V20" ca="1" si="36">T11-U11</f>
        <v>210294.45847553515</v>
      </c>
      <c r="X11" s="2">
        <f t="shared" ca="1" si="17"/>
        <v>0</v>
      </c>
      <c r="Y11" s="3">
        <f t="shared" ca="1" si="18"/>
        <v>1</v>
      </c>
      <c r="Z11" s="4">
        <v>2</v>
      </c>
      <c r="AA11" s="4" t="s">
        <v>5</v>
      </c>
      <c r="AB11" s="4">
        <v>2</v>
      </c>
      <c r="AC11" s="4" t="s">
        <v>12</v>
      </c>
      <c r="AD11" s="4">
        <v>2</v>
      </c>
      <c r="AE11" s="4" t="s">
        <v>21</v>
      </c>
      <c r="AF11" s="4"/>
      <c r="AG11" s="3"/>
      <c r="AH11" s="5"/>
    </row>
    <row r="12" spans="2:36" hidden="1" x14ac:dyDescent="0.25">
      <c r="B12">
        <f t="shared" ca="1" si="19"/>
        <v>1</v>
      </c>
      <c r="C12" t="str">
        <f t="shared" ca="1" si="20"/>
        <v>Male</v>
      </c>
      <c r="D12">
        <f t="shared" ca="1" si="21"/>
        <v>37</v>
      </c>
      <c r="E12">
        <f t="shared" ca="1" si="22"/>
        <v>6</v>
      </c>
      <c r="F12" t="str">
        <f ca="1">_xll.XLOOKUP(E12,$Z$5:$Z$15,$AA$5:$AA$15)</f>
        <v>Agriculture</v>
      </c>
      <c r="G12">
        <f t="shared" ca="1" si="23"/>
        <v>4</v>
      </c>
      <c r="H12" t="str">
        <f ca="1">_xll.XLOOKUP(G12,$AB$5:$AB$14,$AC$5:$AC$14)</f>
        <v>Technical</v>
      </c>
      <c r="I12">
        <f t="shared" ca="1" si="24"/>
        <v>3</v>
      </c>
      <c r="J12">
        <f t="shared" ca="1" si="25"/>
        <v>0</v>
      </c>
      <c r="K12">
        <f t="shared" ca="1" si="26"/>
        <v>47539</v>
      </c>
      <c r="L12">
        <f t="shared" ca="1" si="27"/>
        <v>6</v>
      </c>
      <c r="M12" t="str">
        <f ca="1">_xll.XLOOKUP(L12,$AD$5:$AD$18,$AE$5:$AE$18)</f>
        <v>Airport Hills</v>
      </c>
      <c r="N12">
        <f t="shared" ca="1" si="28"/>
        <v>237695</v>
      </c>
      <c r="O12">
        <f t="shared" ca="1" si="29"/>
        <v>37040.625529062447</v>
      </c>
      <c r="P12">
        <f t="shared" ca="1" si="30"/>
        <v>0</v>
      </c>
      <c r="Q12">
        <f t="shared" ca="1" si="31"/>
        <v>0</v>
      </c>
      <c r="R12">
        <f t="shared" ca="1" si="32"/>
        <v>10488.56371704374</v>
      </c>
      <c r="S12">
        <f t="shared" ca="1" si="33"/>
        <v>37112.527936305654</v>
      </c>
      <c r="T12">
        <f t="shared" ca="1" si="34"/>
        <v>274807.52793630568</v>
      </c>
      <c r="U12">
        <f t="shared" ca="1" si="35"/>
        <v>47529.189246106187</v>
      </c>
      <c r="V12">
        <f t="shared" ca="1" si="36"/>
        <v>227278.33869019948</v>
      </c>
      <c r="X12" s="2">
        <f t="shared" ca="1" si="17"/>
        <v>1</v>
      </c>
      <c r="Y12" s="3">
        <f t="shared" ca="1" si="18"/>
        <v>0</v>
      </c>
      <c r="Z12" s="4">
        <v>3</v>
      </c>
      <c r="AA12" s="4" t="s">
        <v>6</v>
      </c>
      <c r="AB12" s="4">
        <v>3</v>
      </c>
      <c r="AC12" s="4" t="s">
        <v>13</v>
      </c>
      <c r="AD12" s="4">
        <v>3</v>
      </c>
      <c r="AE12" s="4" t="s">
        <v>22</v>
      </c>
      <c r="AF12" s="4"/>
      <c r="AG12" s="3"/>
      <c r="AH12" s="5"/>
    </row>
    <row r="13" spans="2:36" x14ac:dyDescent="0.25">
      <c r="B13">
        <f t="shared" ca="1" si="19"/>
        <v>2</v>
      </c>
      <c r="C13" t="str">
        <f t="shared" ca="1" si="20"/>
        <v>Female</v>
      </c>
      <c r="D13">
        <f t="shared" ca="1" si="21"/>
        <v>38</v>
      </c>
      <c r="E13">
        <f t="shared" ca="1" si="22"/>
        <v>3</v>
      </c>
      <c r="F13" t="str">
        <f ca="1">_xll.XLOOKUP(E13,$Z$5:$Z$15,$AA$5:$AA$15)</f>
        <v>Teaching</v>
      </c>
      <c r="G13">
        <f t="shared" ca="1" si="23"/>
        <v>5</v>
      </c>
      <c r="H13" t="str">
        <f ca="1">_xll.XLOOKUP(G13,$AB$5:$AB$14,$AC$5:$AC$14)</f>
        <v>Others</v>
      </c>
      <c r="I13">
        <f t="shared" ca="1" si="24"/>
        <v>4</v>
      </c>
      <c r="J13">
        <f t="shared" ca="1" si="25"/>
        <v>1</v>
      </c>
      <c r="K13">
        <f t="shared" ca="1" si="26"/>
        <v>89861</v>
      </c>
      <c r="L13">
        <f t="shared" ca="1" si="27"/>
        <v>4</v>
      </c>
      <c r="M13" t="str">
        <f ca="1">_xll.XLOOKUP(L13,$AD$5:$AD$18,$AE$5:$AE$18)</f>
        <v>Tema</v>
      </c>
      <c r="N13">
        <f t="shared" ca="1" si="28"/>
        <v>269583</v>
      </c>
      <c r="O13">
        <f t="shared" ca="1" si="29"/>
        <v>246512.28342009988</v>
      </c>
      <c r="P13">
        <f t="shared" ca="1" si="30"/>
        <v>24608.446619753286</v>
      </c>
      <c r="Q13">
        <f t="shared" ca="1" si="31"/>
        <v>6704</v>
      </c>
      <c r="R13">
        <f t="shared" ca="1" si="32"/>
        <v>70640.022307783162</v>
      </c>
      <c r="S13">
        <f t="shared" ca="1" si="33"/>
        <v>45703.884962598808</v>
      </c>
      <c r="T13">
        <f t="shared" ca="1" si="34"/>
        <v>339895.33158235205</v>
      </c>
      <c r="U13">
        <f t="shared" ca="1" si="35"/>
        <v>323856.30572788301</v>
      </c>
      <c r="V13">
        <f t="shared" ca="1" si="36"/>
        <v>16039.025854469044</v>
      </c>
      <c r="X13" s="2">
        <f t="shared" ca="1" si="17"/>
        <v>0</v>
      </c>
      <c r="Y13" s="3">
        <f t="shared" ca="1" si="18"/>
        <v>1</v>
      </c>
      <c r="Z13" s="4">
        <v>4</v>
      </c>
      <c r="AA13" s="4" t="s">
        <v>7</v>
      </c>
      <c r="AB13" s="4">
        <v>4</v>
      </c>
      <c r="AC13" s="4" t="s">
        <v>14</v>
      </c>
      <c r="AD13" s="4">
        <v>4</v>
      </c>
      <c r="AE13" s="4" t="s">
        <v>23</v>
      </c>
      <c r="AF13" s="4"/>
      <c r="AG13" s="3"/>
      <c r="AH13" s="5"/>
    </row>
    <row r="14" spans="2:36" hidden="1" x14ac:dyDescent="0.25">
      <c r="B14">
        <f t="shared" ca="1" si="19"/>
        <v>1</v>
      </c>
      <c r="C14" t="str">
        <f t="shared" ca="1" si="20"/>
        <v>Male</v>
      </c>
      <c r="D14">
        <f t="shared" ca="1" si="21"/>
        <v>41</v>
      </c>
      <c r="E14">
        <f t="shared" ca="1" si="22"/>
        <v>1</v>
      </c>
      <c r="F14" t="str">
        <f ca="1">_xll.XLOOKUP(E14,$Z$5:$Z$15,$AA$5:$AA$15)</f>
        <v>Health</v>
      </c>
      <c r="G14">
        <f t="shared" ca="1" si="23"/>
        <v>2</v>
      </c>
      <c r="H14" t="str">
        <f ca="1">_xll.XLOOKUP(G14,$AB$5:$AB$14,$AC$5:$AC$14)</f>
        <v>College</v>
      </c>
      <c r="I14">
        <f t="shared" ca="1" si="24"/>
        <v>2</v>
      </c>
      <c r="J14">
        <f t="shared" ca="1" si="25"/>
        <v>1</v>
      </c>
      <c r="K14">
        <f t="shared" ca="1" si="26"/>
        <v>65263</v>
      </c>
      <c r="L14">
        <f t="shared" ca="1" si="27"/>
        <v>4</v>
      </c>
      <c r="M14" t="str">
        <f ca="1">_xll.XLOOKUP(L14,$AD$5:$AD$18,$AE$5:$AE$18)</f>
        <v>Tema</v>
      </c>
      <c r="N14">
        <f t="shared" ca="1" si="28"/>
        <v>261052</v>
      </c>
      <c r="O14">
        <f t="shared" ca="1" si="29"/>
        <v>199496.47331662916</v>
      </c>
      <c r="P14">
        <f t="shared" ca="1" si="30"/>
        <v>59328.321693621765</v>
      </c>
      <c r="Q14">
        <f t="shared" ca="1" si="31"/>
        <v>24982</v>
      </c>
      <c r="R14">
        <f t="shared" ca="1" si="32"/>
        <v>56637.125279246698</v>
      </c>
      <c r="S14">
        <f t="shared" ca="1" si="33"/>
        <v>52230.290218736161</v>
      </c>
      <c r="T14">
        <f t="shared" ca="1" si="34"/>
        <v>372610.61191235791</v>
      </c>
      <c r="U14">
        <f t="shared" ca="1" si="35"/>
        <v>281115.59859587584</v>
      </c>
      <c r="V14">
        <f t="shared" ca="1" si="36"/>
        <v>91495.013316482073</v>
      </c>
      <c r="X14" s="2">
        <f t="shared" ca="1" si="17"/>
        <v>1</v>
      </c>
      <c r="Y14" s="3">
        <f t="shared" ca="1" si="18"/>
        <v>0</v>
      </c>
      <c r="Z14" s="4">
        <v>5</v>
      </c>
      <c r="AA14" s="4" t="s">
        <v>8</v>
      </c>
      <c r="AB14" s="4">
        <v>5</v>
      </c>
      <c r="AC14" s="4" t="s">
        <v>15</v>
      </c>
      <c r="AD14" s="4">
        <v>5</v>
      </c>
      <c r="AE14" s="4" t="s">
        <v>24</v>
      </c>
      <c r="AF14" s="4"/>
      <c r="AG14" s="3"/>
      <c r="AH14" s="5"/>
    </row>
    <row r="15" spans="2:36" hidden="1" x14ac:dyDescent="0.25">
      <c r="B15">
        <f t="shared" ca="1" si="19"/>
        <v>1</v>
      </c>
      <c r="C15" t="str">
        <f t="shared" ca="1" si="20"/>
        <v>Male</v>
      </c>
      <c r="D15">
        <f t="shared" ca="1" si="21"/>
        <v>29</v>
      </c>
      <c r="E15">
        <f t="shared" ca="1" si="22"/>
        <v>2</v>
      </c>
      <c r="F15" t="str">
        <f ca="1">_xll.XLOOKUP(E15,$Z$5:$Z$15,$AA$5:$AA$15)</f>
        <v>Construction</v>
      </c>
      <c r="G15">
        <f t="shared" ca="1" si="23"/>
        <v>4</v>
      </c>
      <c r="H15" t="str">
        <f ca="1">_xll.XLOOKUP(G15,$AB$5:$AB$14,$AC$5:$AC$14)</f>
        <v>Technical</v>
      </c>
      <c r="I15">
        <f t="shared" ca="1" si="24"/>
        <v>4</v>
      </c>
      <c r="J15">
        <f t="shared" ca="1" si="25"/>
        <v>0</v>
      </c>
      <c r="K15">
        <f t="shared" ca="1" si="26"/>
        <v>41502</v>
      </c>
      <c r="L15">
        <f t="shared" ca="1" si="27"/>
        <v>5</v>
      </c>
      <c r="M15" t="str">
        <f ca="1">_xll.XLOOKUP(L15,$AD$5:$AD$18,$AE$5:$AE$18)</f>
        <v>Nima</v>
      </c>
      <c r="N15">
        <f t="shared" ca="1" si="28"/>
        <v>207510</v>
      </c>
      <c r="O15">
        <f t="shared" ca="1" si="29"/>
        <v>21603.549208879969</v>
      </c>
      <c r="P15">
        <f t="shared" ca="1" si="30"/>
        <v>0</v>
      </c>
      <c r="Q15">
        <f t="shared" ca="1" si="31"/>
        <v>0</v>
      </c>
      <c r="R15">
        <f t="shared" ca="1" si="32"/>
        <v>79288.647638158334</v>
      </c>
      <c r="S15">
        <f t="shared" ca="1" si="33"/>
        <v>22130.129324521444</v>
      </c>
      <c r="T15">
        <f t="shared" ca="1" si="34"/>
        <v>229640.12932452143</v>
      </c>
      <c r="U15">
        <f t="shared" ca="1" si="35"/>
        <v>100892.1968470383</v>
      </c>
      <c r="V15">
        <f t="shared" ca="1" si="36"/>
        <v>128747.93247748313</v>
      </c>
      <c r="X15" s="2">
        <f t="shared" ca="1" si="17"/>
        <v>1</v>
      </c>
      <c r="Y15" s="3">
        <f t="shared" ca="1" si="18"/>
        <v>0</v>
      </c>
      <c r="Z15" s="4">
        <v>6</v>
      </c>
      <c r="AA15" s="4" t="s">
        <v>9</v>
      </c>
      <c r="AB15" s="4"/>
      <c r="AC15" s="4"/>
      <c r="AD15" s="4">
        <v>6</v>
      </c>
      <c r="AE15" s="4" t="s">
        <v>25</v>
      </c>
      <c r="AF15" s="4"/>
      <c r="AG15" s="3"/>
      <c r="AH15" s="5"/>
    </row>
    <row r="16" spans="2:36" x14ac:dyDescent="0.25">
      <c r="B16">
        <f t="shared" ca="1" si="19"/>
        <v>1</v>
      </c>
      <c r="C16" t="str">
        <f t="shared" ca="1" si="20"/>
        <v>Male</v>
      </c>
      <c r="D16">
        <f t="shared" ca="1" si="21"/>
        <v>38</v>
      </c>
      <c r="E16">
        <f t="shared" ca="1" si="22"/>
        <v>3</v>
      </c>
      <c r="F16" t="str">
        <f ca="1">_xll.XLOOKUP(E16,$Z$5:$Z$15,$AA$5:$AA$15)</f>
        <v>Teaching</v>
      </c>
      <c r="G16">
        <f t="shared" ca="1" si="23"/>
        <v>3</v>
      </c>
      <c r="H16" t="str">
        <f ca="1">_xll.XLOOKUP(G16,$AB$5:$AB$14,$AC$5:$AC$14)</f>
        <v>University</v>
      </c>
      <c r="I16">
        <f t="shared" ca="1" si="24"/>
        <v>5</v>
      </c>
      <c r="J16">
        <f t="shared" ca="1" si="25"/>
        <v>3</v>
      </c>
      <c r="K16">
        <f t="shared" ca="1" si="26"/>
        <v>53026</v>
      </c>
      <c r="L16">
        <f t="shared" ca="1" si="27"/>
        <v>1</v>
      </c>
      <c r="M16" t="str">
        <f ca="1">_xll.XLOOKUP(L16,$AD$5:$AD$18,$AE$5:$AE$18)</f>
        <v>East Legon</v>
      </c>
      <c r="N16">
        <f t="shared" ca="1" si="28"/>
        <v>159078</v>
      </c>
      <c r="O16">
        <f t="shared" ca="1" si="29"/>
        <v>61486.686058407067</v>
      </c>
      <c r="P16">
        <f t="shared" ca="1" si="30"/>
        <v>122653.58928651926</v>
      </c>
      <c r="Q16">
        <f t="shared" ca="1" si="31"/>
        <v>33513</v>
      </c>
      <c r="R16">
        <f t="shared" ca="1" si="32"/>
        <v>43496.623459362287</v>
      </c>
      <c r="S16">
        <f t="shared" ca="1" si="33"/>
        <v>64278.995406768932</v>
      </c>
      <c r="T16">
        <f t="shared" ca="1" si="34"/>
        <v>346010.5846932882</v>
      </c>
      <c r="U16">
        <f t="shared" ca="1" si="35"/>
        <v>138496.30951776935</v>
      </c>
      <c r="V16">
        <f t="shared" ca="1" si="36"/>
        <v>207514.27517551885</v>
      </c>
      <c r="X16" s="2">
        <f t="shared" ca="1" si="17"/>
        <v>1</v>
      </c>
      <c r="Y16" s="3">
        <f t="shared" ca="1" si="18"/>
        <v>0</v>
      </c>
      <c r="Z16" s="4"/>
      <c r="AA16" s="4"/>
      <c r="AB16" s="4"/>
      <c r="AC16" s="4"/>
      <c r="AD16" s="4">
        <v>7</v>
      </c>
      <c r="AE16" s="4" t="s">
        <v>26</v>
      </c>
      <c r="AF16" s="4"/>
      <c r="AG16" s="3"/>
      <c r="AH16" s="5"/>
    </row>
    <row r="17" spans="2:34" x14ac:dyDescent="0.25">
      <c r="B17">
        <f t="shared" ca="1" si="19"/>
        <v>1</v>
      </c>
      <c r="C17" t="str">
        <f t="shared" ca="1" si="20"/>
        <v>Male</v>
      </c>
      <c r="D17">
        <f t="shared" ca="1" si="21"/>
        <v>28</v>
      </c>
      <c r="E17">
        <f t="shared" ca="1" si="22"/>
        <v>4</v>
      </c>
      <c r="F17" t="str">
        <f ca="1">_xll.XLOOKUP(E17,$Z$5:$Z$15,$AA$5:$AA$15)</f>
        <v>IT</v>
      </c>
      <c r="G17">
        <f t="shared" ca="1" si="23"/>
        <v>4</v>
      </c>
      <c r="H17" t="str">
        <f ca="1">_xll.XLOOKUP(G17,$AB$5:$AB$14,$AC$5:$AC$14)</f>
        <v>Technical</v>
      </c>
      <c r="I17">
        <f t="shared" ca="1" si="24"/>
        <v>2</v>
      </c>
      <c r="J17">
        <f t="shared" ca="1" si="25"/>
        <v>2</v>
      </c>
      <c r="K17">
        <f t="shared" ca="1" si="26"/>
        <v>42632</v>
      </c>
      <c r="L17">
        <f t="shared" ca="1" si="27"/>
        <v>4</v>
      </c>
      <c r="M17" t="str">
        <f ca="1">_xll.XLOOKUP(L17,$AD$5:$AD$18,$AE$5:$AE$18)</f>
        <v>Tema</v>
      </c>
      <c r="N17">
        <f t="shared" ca="1" si="28"/>
        <v>127896</v>
      </c>
      <c r="O17">
        <f t="shared" ca="1" si="29"/>
        <v>23587.272603248832</v>
      </c>
      <c r="P17">
        <f t="shared" ca="1" si="30"/>
        <v>67633.933640348725</v>
      </c>
      <c r="Q17">
        <f t="shared" ca="1" si="31"/>
        <v>43229</v>
      </c>
      <c r="R17">
        <f t="shared" ca="1" si="32"/>
        <v>22418.067208511031</v>
      </c>
      <c r="S17">
        <f t="shared" ca="1" si="33"/>
        <v>56963.999280650198</v>
      </c>
      <c r="T17">
        <f t="shared" ca="1" si="34"/>
        <v>252493.93292099892</v>
      </c>
      <c r="U17">
        <f t="shared" ca="1" si="35"/>
        <v>89234.339811759855</v>
      </c>
      <c r="V17">
        <f t="shared" ca="1" si="36"/>
        <v>163259.59310923907</v>
      </c>
      <c r="X17" s="2">
        <f t="shared" ca="1" si="17"/>
        <v>1</v>
      </c>
      <c r="Y17" s="3">
        <f t="shared" ca="1" si="18"/>
        <v>0</v>
      </c>
      <c r="Z17" s="4"/>
      <c r="AA17" s="4"/>
      <c r="AB17" s="4"/>
      <c r="AC17" s="4"/>
      <c r="AD17" s="4">
        <v>8</v>
      </c>
      <c r="AE17" s="4" t="s">
        <v>27</v>
      </c>
      <c r="AF17" s="4"/>
      <c r="AG17" s="3"/>
      <c r="AH17" s="5"/>
    </row>
    <row r="18" spans="2:34" hidden="1" x14ac:dyDescent="0.25">
      <c r="B18">
        <f t="shared" ca="1" si="19"/>
        <v>1</v>
      </c>
      <c r="C18" t="str">
        <f t="shared" ca="1" si="20"/>
        <v>Male</v>
      </c>
      <c r="D18">
        <f t="shared" ca="1" si="21"/>
        <v>32</v>
      </c>
      <c r="E18">
        <f t="shared" ca="1" si="22"/>
        <v>6</v>
      </c>
      <c r="F18" t="str">
        <f ca="1">_xll.XLOOKUP(E18,$Z$5:$Z$15,$AA$5:$AA$15)</f>
        <v>Agriculture</v>
      </c>
      <c r="G18">
        <f t="shared" ca="1" si="23"/>
        <v>5</v>
      </c>
      <c r="H18" t="str">
        <f ca="1">_xll.XLOOKUP(G18,$AB$5:$AB$14,$AC$5:$AC$14)</f>
        <v>Others</v>
      </c>
      <c r="I18">
        <f t="shared" ca="1" si="24"/>
        <v>1</v>
      </c>
      <c r="J18">
        <f t="shared" ca="1" si="25"/>
        <v>0</v>
      </c>
      <c r="K18">
        <f t="shared" ca="1" si="26"/>
        <v>86949</v>
      </c>
      <c r="L18">
        <f t="shared" ca="1" si="27"/>
        <v>9</v>
      </c>
      <c r="M18" t="str">
        <f ca="1">_xll.XLOOKUP(L18,$AD$5:$AD$18,$AE$5:$AE$18)</f>
        <v>Tse-Addo</v>
      </c>
      <c r="N18">
        <f t="shared" ca="1" si="28"/>
        <v>434745</v>
      </c>
      <c r="O18">
        <f t="shared" ca="1" si="29"/>
        <v>30072.657492526265</v>
      </c>
      <c r="P18">
        <f t="shared" ca="1" si="30"/>
        <v>0</v>
      </c>
      <c r="Q18">
        <f t="shared" ca="1" si="31"/>
        <v>0</v>
      </c>
      <c r="R18">
        <f t="shared" ca="1" si="32"/>
        <v>136998.41742541065</v>
      </c>
      <c r="S18">
        <f t="shared" ca="1" si="33"/>
        <v>83282.116138961806</v>
      </c>
      <c r="T18">
        <f t="shared" ca="1" si="34"/>
        <v>518027.11613896181</v>
      </c>
      <c r="U18">
        <f t="shared" ca="1" si="35"/>
        <v>167071.0749179369</v>
      </c>
      <c r="V18">
        <f t="shared" ca="1" si="36"/>
        <v>350956.04122102493</v>
      </c>
      <c r="X18" s="2">
        <f t="shared" ca="1" si="17"/>
        <v>1</v>
      </c>
      <c r="Y18" s="3">
        <f t="shared" ca="1" si="18"/>
        <v>0</v>
      </c>
      <c r="Z18" s="4"/>
      <c r="AA18" s="4"/>
      <c r="AB18" s="4"/>
      <c r="AC18" s="4"/>
      <c r="AD18" s="4">
        <v>9</v>
      </c>
      <c r="AE18" s="4" t="s">
        <v>28</v>
      </c>
      <c r="AF18" s="4"/>
      <c r="AG18" s="3"/>
      <c r="AH18" s="5"/>
    </row>
    <row r="19" spans="2:34" hidden="1" x14ac:dyDescent="0.25">
      <c r="B19">
        <f t="shared" ca="1" si="19"/>
        <v>1</v>
      </c>
      <c r="C19" t="str">
        <f t="shared" ca="1" si="20"/>
        <v>Male</v>
      </c>
      <c r="D19">
        <f t="shared" ca="1" si="21"/>
        <v>32</v>
      </c>
      <c r="E19">
        <f t="shared" ca="1" si="22"/>
        <v>6</v>
      </c>
      <c r="F19" t="str">
        <f ca="1">_xll.XLOOKUP(E19,$Z$5:$Z$15,$AA$5:$AA$15)</f>
        <v>Agriculture</v>
      </c>
      <c r="G19">
        <f t="shared" ca="1" si="23"/>
        <v>4</v>
      </c>
      <c r="H19" t="str">
        <f ca="1">_xll.XLOOKUP(G19,$AB$5:$AB$14,$AC$5:$AC$14)</f>
        <v>Technical</v>
      </c>
      <c r="I19">
        <f t="shared" ca="1" si="24"/>
        <v>4</v>
      </c>
      <c r="J19">
        <f t="shared" ca="1" si="25"/>
        <v>4</v>
      </c>
      <c r="K19">
        <f t="shared" ca="1" si="26"/>
        <v>73376</v>
      </c>
      <c r="L19">
        <f t="shared" ca="1" si="27"/>
        <v>9</v>
      </c>
      <c r="M19" t="str">
        <f ca="1">_xll.XLOOKUP(L19,$AD$5:$AD$18,$AE$5:$AE$18)</f>
        <v>Tse-Addo</v>
      </c>
      <c r="N19">
        <f t="shared" ca="1" si="28"/>
        <v>440256</v>
      </c>
      <c r="O19">
        <f t="shared" ca="1" si="29"/>
        <v>128806.11690247318</v>
      </c>
      <c r="P19">
        <f t="shared" ca="1" si="30"/>
        <v>110799.31903290955</v>
      </c>
      <c r="Q19">
        <f t="shared" ca="1" si="31"/>
        <v>29893</v>
      </c>
      <c r="R19">
        <f t="shared" ca="1" si="32"/>
        <v>46665.870867246813</v>
      </c>
      <c r="S19">
        <f t="shared" ca="1" si="33"/>
        <v>62060.303439382304</v>
      </c>
      <c r="T19">
        <f t="shared" ca="1" si="34"/>
        <v>613115.62247229193</v>
      </c>
      <c r="U19">
        <f t="shared" ca="1" si="35"/>
        <v>205364.98776972</v>
      </c>
      <c r="V19">
        <f t="shared" ca="1" si="36"/>
        <v>407750.6347025719</v>
      </c>
      <c r="X19" s="2">
        <f t="shared" ca="1" si="17"/>
        <v>1</v>
      </c>
      <c r="Y19" s="3">
        <f t="shared" ca="1" si="18"/>
        <v>0</v>
      </c>
      <c r="Z19" s="3"/>
      <c r="AA19" s="3"/>
      <c r="AB19" s="3"/>
      <c r="AC19" s="3"/>
      <c r="AD19" s="3"/>
      <c r="AE19" s="3"/>
      <c r="AF19" s="3"/>
      <c r="AG19" s="3"/>
      <c r="AH19" s="5"/>
    </row>
    <row r="20" spans="2:34" x14ac:dyDescent="0.25">
      <c r="B20">
        <f t="shared" ca="1" si="19"/>
        <v>2</v>
      </c>
      <c r="C20" t="str">
        <f t="shared" ca="1" si="20"/>
        <v>Female</v>
      </c>
      <c r="D20">
        <f t="shared" ca="1" si="21"/>
        <v>28</v>
      </c>
      <c r="E20">
        <f t="shared" ca="1" si="22"/>
        <v>5</v>
      </c>
      <c r="F20" t="str">
        <f ca="1">_xll.XLOOKUP(E20,$Z$5:$Z$15,$AA$5:$AA$15)</f>
        <v>General Work</v>
      </c>
      <c r="G20">
        <f t="shared" ca="1" si="23"/>
        <v>4</v>
      </c>
      <c r="H20" t="str">
        <f ca="1">_xll.XLOOKUP(G20,$AB$5:$AB$14,$AC$5:$AC$14)</f>
        <v>Technical</v>
      </c>
      <c r="I20">
        <f t="shared" ca="1" si="24"/>
        <v>1</v>
      </c>
      <c r="J20">
        <f t="shared" ca="1" si="25"/>
        <v>2</v>
      </c>
      <c r="K20">
        <f t="shared" ca="1" si="26"/>
        <v>70147</v>
      </c>
      <c r="L20">
        <f t="shared" ca="1" si="27"/>
        <v>7</v>
      </c>
      <c r="M20" t="str">
        <f ca="1">_xll.XLOOKUP(L20,$AD$5:$AD$18,$AE$5:$AE$18)</f>
        <v>Spintex</v>
      </c>
      <c r="N20">
        <f t="shared" ca="1" si="28"/>
        <v>350735</v>
      </c>
      <c r="O20">
        <f t="shared" ca="1" si="29"/>
        <v>195669.27984894329</v>
      </c>
      <c r="P20">
        <f t="shared" ca="1" si="30"/>
        <v>39113.725315183816</v>
      </c>
      <c r="Q20">
        <f t="shared" ca="1" si="31"/>
        <v>25101</v>
      </c>
      <c r="R20">
        <f t="shared" ca="1" si="32"/>
        <v>40053.91044655077</v>
      </c>
      <c r="S20">
        <f t="shared" ca="1" si="33"/>
        <v>13929.825033559482</v>
      </c>
      <c r="T20">
        <f t="shared" ca="1" si="34"/>
        <v>403778.55034874327</v>
      </c>
      <c r="U20">
        <f t="shared" ca="1" si="35"/>
        <v>260824.19029549405</v>
      </c>
      <c r="V20">
        <f t="shared" ca="1" si="36"/>
        <v>142954.36005324923</v>
      </c>
      <c r="X20" s="2">
        <f t="shared" ca="1" si="17"/>
        <v>0</v>
      </c>
      <c r="Y20" s="3">
        <f t="shared" ca="1" si="18"/>
        <v>1</v>
      </c>
      <c r="Z20" s="3"/>
      <c r="AA20" s="3"/>
      <c r="AB20" s="3"/>
      <c r="AC20" s="3"/>
      <c r="AD20" s="3"/>
      <c r="AE20" s="3"/>
      <c r="AF20" s="3"/>
      <c r="AG20" s="3"/>
      <c r="AH20" s="5"/>
    </row>
    <row r="21" spans="2:34" x14ac:dyDescent="0.25">
      <c r="B21">
        <f t="shared" ca="1" si="19"/>
        <v>1</v>
      </c>
      <c r="C21" t="str">
        <f t="shared" ca="1" si="20"/>
        <v>Male</v>
      </c>
      <c r="D21">
        <f t="shared" ca="1" si="21"/>
        <v>42</v>
      </c>
      <c r="E21">
        <f t="shared" ca="1" si="22"/>
        <v>3</v>
      </c>
      <c r="F21" t="str">
        <f ca="1">_xll.XLOOKUP(E21,$Z$5:$Z$15,$AA$5:$AA$15)</f>
        <v>Teaching</v>
      </c>
      <c r="G21">
        <f t="shared" ca="1" si="23"/>
        <v>2</v>
      </c>
      <c r="H21" t="str">
        <f ca="1">_xll.XLOOKUP(G21,$AB$5:$AB$14,$AC$5:$AC$14)</f>
        <v>College</v>
      </c>
      <c r="I21">
        <f t="shared" ca="1" si="24"/>
        <v>1</v>
      </c>
      <c r="J21">
        <f t="shared" ca="1" si="25"/>
        <v>2</v>
      </c>
      <c r="K21">
        <f t="shared" ca="1" si="26"/>
        <v>51686</v>
      </c>
      <c r="L21">
        <f t="shared" ca="1" si="27"/>
        <v>8</v>
      </c>
      <c r="M21" t="str">
        <f ca="1">_xll.XLOOKUP(L21,$AD$5:$AD$18,$AE$5:$AE$18)</f>
        <v xml:space="preserve">Niorth Legon </v>
      </c>
      <c r="N21">
        <f t="shared" ref="N21:N84" ca="1" si="37">K21*RANDBETWEEN(3,6)</f>
        <v>206744</v>
      </c>
      <c r="O21">
        <f t="shared" ca="1" si="29"/>
        <v>77405.929703455447</v>
      </c>
      <c r="P21">
        <f t="shared" ref="P21:P84" ca="1" si="38">J21*RAND()*K21</f>
        <v>52983.715879409698</v>
      </c>
      <c r="Q21">
        <f t="shared" ca="1" si="31"/>
        <v>43944</v>
      </c>
      <c r="R21">
        <f t="shared" ref="R21:R84" ca="1" si="39">RAND()*K21*2</f>
        <v>24312.197523821324</v>
      </c>
      <c r="S21">
        <f t="shared" ref="S21:S84" ca="1" si="40">RAND()*K21*1.5</f>
        <v>9198.0696132810681</v>
      </c>
      <c r="T21">
        <f t="shared" ref="T21:T84" ca="1" si="41">N21+P21+S21</f>
        <v>268925.78549269075</v>
      </c>
      <c r="U21">
        <f t="shared" ref="U21:U84" ca="1" si="42">O21+Q21+R21</f>
        <v>145662.12722727677</v>
      </c>
      <c r="V21">
        <f t="shared" ref="V21:V84" ca="1" si="43">T21-U21</f>
        <v>123263.65826541398</v>
      </c>
      <c r="X21" s="2">
        <f t="shared" ca="1" si="17"/>
        <v>1</v>
      </c>
      <c r="Y21" s="3">
        <f t="shared" ca="1" si="18"/>
        <v>0</v>
      </c>
      <c r="Z21" s="3"/>
      <c r="AA21" s="3"/>
      <c r="AB21" s="3"/>
      <c r="AC21" s="3"/>
      <c r="AD21" s="3"/>
      <c r="AE21" s="3"/>
      <c r="AF21" s="3"/>
      <c r="AG21" s="3"/>
      <c r="AH21" s="5"/>
    </row>
    <row r="22" spans="2:34" x14ac:dyDescent="0.25">
      <c r="B22">
        <f t="shared" ca="1" si="19"/>
        <v>1</v>
      </c>
      <c r="C22" t="str">
        <f t="shared" ca="1" si="20"/>
        <v>Male</v>
      </c>
      <c r="D22">
        <f t="shared" ca="1" si="21"/>
        <v>36</v>
      </c>
      <c r="E22">
        <f t="shared" ca="1" si="22"/>
        <v>1</v>
      </c>
      <c r="F22" t="str">
        <f ca="1">_xll.XLOOKUP(E22,$Z$5:$Z$15,$AA$5:$AA$15)</f>
        <v>Health</v>
      </c>
      <c r="G22">
        <f t="shared" ca="1" si="23"/>
        <v>1</v>
      </c>
      <c r="H22" t="str">
        <f ca="1">_xll.XLOOKUP(G22,$AB$5:$AB$14,$AC$5:$AC$14)</f>
        <v>Highschool</v>
      </c>
      <c r="I22">
        <f t="shared" ca="1" si="24"/>
        <v>4</v>
      </c>
      <c r="J22">
        <f t="shared" ca="1" si="25"/>
        <v>3</v>
      </c>
      <c r="K22">
        <f t="shared" ca="1" si="26"/>
        <v>27925</v>
      </c>
      <c r="L22">
        <f t="shared" ca="1" si="27"/>
        <v>6</v>
      </c>
      <c r="M22" t="str">
        <f ca="1">_xll.XLOOKUP(L22,$AD$5:$AD$18,$AE$5:$AE$18)</f>
        <v>Airport Hills</v>
      </c>
      <c r="N22">
        <f t="shared" ca="1" si="37"/>
        <v>167550</v>
      </c>
      <c r="O22">
        <f t="shared" ca="1" si="29"/>
        <v>13348.592000293225</v>
      </c>
      <c r="P22">
        <f t="shared" ca="1" si="38"/>
        <v>27706.749451536707</v>
      </c>
      <c r="Q22">
        <f t="shared" ca="1" si="31"/>
        <v>14958</v>
      </c>
      <c r="R22">
        <f t="shared" ca="1" si="39"/>
        <v>4592.6167707365012</v>
      </c>
      <c r="S22">
        <f t="shared" ca="1" si="40"/>
        <v>20896.796234660047</v>
      </c>
      <c r="T22">
        <f t="shared" ca="1" si="41"/>
        <v>216153.54568619677</v>
      </c>
      <c r="U22">
        <f t="shared" ca="1" si="42"/>
        <v>32899.208771029727</v>
      </c>
      <c r="V22">
        <f t="shared" ca="1" si="43"/>
        <v>183254.33691516705</v>
      </c>
      <c r="X22" s="2">
        <f t="shared" ca="1" si="17"/>
        <v>1</v>
      </c>
      <c r="Y22" s="3">
        <f t="shared" ca="1" si="18"/>
        <v>0</v>
      </c>
      <c r="Z22" s="3"/>
      <c r="AA22" s="3"/>
      <c r="AB22" s="3"/>
      <c r="AC22" s="3"/>
      <c r="AD22" s="3"/>
      <c r="AE22" s="3"/>
      <c r="AF22" s="3"/>
      <c r="AG22" s="3"/>
      <c r="AH22" s="5"/>
    </row>
    <row r="23" spans="2:34" x14ac:dyDescent="0.25">
      <c r="B23">
        <f t="shared" ca="1" si="19"/>
        <v>2</v>
      </c>
      <c r="C23" t="str">
        <f t="shared" ca="1" si="20"/>
        <v>Female</v>
      </c>
      <c r="D23">
        <f t="shared" ca="1" si="21"/>
        <v>25</v>
      </c>
      <c r="E23">
        <f t="shared" ca="1" si="22"/>
        <v>5</v>
      </c>
      <c r="F23" t="str">
        <f ca="1">_xll.XLOOKUP(E23,$Z$5:$Z$15,$AA$5:$AA$15)</f>
        <v>General Work</v>
      </c>
      <c r="G23">
        <f t="shared" ca="1" si="23"/>
        <v>5</v>
      </c>
      <c r="H23" t="str">
        <f ca="1">_xll.XLOOKUP(G23,$AB$5:$AB$14,$AC$5:$AC$14)</f>
        <v>Others</v>
      </c>
      <c r="I23">
        <f t="shared" ca="1" si="24"/>
        <v>2</v>
      </c>
      <c r="J23">
        <f t="shared" ca="1" si="25"/>
        <v>3</v>
      </c>
      <c r="K23">
        <f t="shared" ca="1" si="26"/>
        <v>78621</v>
      </c>
      <c r="L23">
        <f t="shared" ca="1" si="27"/>
        <v>2</v>
      </c>
      <c r="M23" t="str">
        <f ca="1">_xll.XLOOKUP(L23,$AD$5:$AD$18,$AE$5:$AE$18)</f>
        <v>Cantoment</v>
      </c>
      <c r="N23">
        <f t="shared" ca="1" si="37"/>
        <v>471726</v>
      </c>
      <c r="O23">
        <f t="shared" ca="1" si="29"/>
        <v>37813.411480527633</v>
      </c>
      <c r="P23">
        <f t="shared" ca="1" si="38"/>
        <v>158056.03991573671</v>
      </c>
      <c r="Q23">
        <f t="shared" ca="1" si="31"/>
        <v>16177</v>
      </c>
      <c r="R23">
        <f t="shared" ca="1" si="39"/>
        <v>15321.530075884342</v>
      </c>
      <c r="S23">
        <f t="shared" ca="1" si="40"/>
        <v>80788.34296714142</v>
      </c>
      <c r="T23">
        <f t="shared" ca="1" si="41"/>
        <v>710570.38288287818</v>
      </c>
      <c r="U23">
        <f t="shared" ca="1" si="42"/>
        <v>69311.94155641197</v>
      </c>
      <c r="V23">
        <f t="shared" ca="1" si="43"/>
        <v>641258.44132646616</v>
      </c>
      <c r="X23" s="2">
        <f t="shared" ca="1" si="17"/>
        <v>0</v>
      </c>
      <c r="Y23" s="3">
        <f t="shared" ca="1" si="18"/>
        <v>1</v>
      </c>
      <c r="Z23" s="3"/>
      <c r="AA23" s="3"/>
      <c r="AB23" s="3"/>
      <c r="AC23" s="3"/>
      <c r="AD23" s="3"/>
      <c r="AE23" s="3"/>
      <c r="AF23" s="3"/>
      <c r="AG23" s="3"/>
      <c r="AH23" s="5"/>
    </row>
    <row r="24" spans="2:34" hidden="1" x14ac:dyDescent="0.25">
      <c r="B24">
        <f t="shared" ca="1" si="19"/>
        <v>1</v>
      </c>
      <c r="C24" t="str">
        <f t="shared" ca="1" si="20"/>
        <v>Male</v>
      </c>
      <c r="D24">
        <f t="shared" ca="1" si="21"/>
        <v>45</v>
      </c>
      <c r="E24">
        <f t="shared" ca="1" si="22"/>
        <v>1</v>
      </c>
      <c r="F24" t="str">
        <f ca="1">_xll.XLOOKUP(E24,$Z$5:$Z$15,$AA$5:$AA$15)</f>
        <v>Health</v>
      </c>
      <c r="G24">
        <f t="shared" ca="1" si="23"/>
        <v>3</v>
      </c>
      <c r="H24" t="str">
        <f ca="1">_xll.XLOOKUP(G24,$AB$5:$AB$14,$AC$5:$AC$14)</f>
        <v>University</v>
      </c>
      <c r="I24">
        <f t="shared" ca="1" si="24"/>
        <v>0</v>
      </c>
      <c r="J24">
        <f t="shared" ca="1" si="25"/>
        <v>4</v>
      </c>
      <c r="K24">
        <f t="shared" ca="1" si="26"/>
        <v>53732</v>
      </c>
      <c r="L24">
        <f t="shared" ca="1" si="27"/>
        <v>9</v>
      </c>
      <c r="M24" t="str">
        <f ca="1">_xll.XLOOKUP(L24,$AD$5:$AD$18,$AE$5:$AE$18)</f>
        <v>Tse-Addo</v>
      </c>
      <c r="N24">
        <f t="shared" ca="1" si="37"/>
        <v>322392</v>
      </c>
      <c r="O24">
        <f t="shared" ca="1" si="29"/>
        <v>115958.38651628997</v>
      </c>
      <c r="P24">
        <f t="shared" ca="1" si="38"/>
        <v>77257.391845801933</v>
      </c>
      <c r="Q24">
        <f t="shared" ca="1" si="31"/>
        <v>3259</v>
      </c>
      <c r="R24">
        <f t="shared" ca="1" si="39"/>
        <v>90437.905517368068</v>
      </c>
      <c r="S24">
        <f t="shared" ca="1" si="40"/>
        <v>26696.43756100933</v>
      </c>
      <c r="T24">
        <f t="shared" ca="1" si="41"/>
        <v>426345.82940681127</v>
      </c>
      <c r="U24">
        <f t="shared" ca="1" si="42"/>
        <v>209655.29203365804</v>
      </c>
      <c r="V24">
        <f t="shared" ca="1" si="43"/>
        <v>216690.53737315323</v>
      </c>
      <c r="X24" s="2">
        <f t="shared" ca="1" si="17"/>
        <v>1</v>
      </c>
      <c r="Y24" s="3">
        <f t="shared" ca="1" si="18"/>
        <v>0</v>
      </c>
      <c r="Z24" s="3"/>
      <c r="AA24" s="3"/>
      <c r="AB24" s="3"/>
      <c r="AC24" s="3"/>
      <c r="AD24" s="3"/>
      <c r="AE24" s="3"/>
      <c r="AF24" s="3"/>
      <c r="AG24" s="3"/>
      <c r="AH24" s="5"/>
    </row>
    <row r="25" spans="2:34" x14ac:dyDescent="0.25">
      <c r="B25">
        <f t="shared" ca="1" si="19"/>
        <v>1</v>
      </c>
      <c r="C25" t="str">
        <f t="shared" ca="1" si="20"/>
        <v>Male</v>
      </c>
      <c r="D25">
        <f t="shared" ca="1" si="21"/>
        <v>26</v>
      </c>
      <c r="E25">
        <f t="shared" ca="1" si="22"/>
        <v>1</v>
      </c>
      <c r="F25" t="str">
        <f ca="1">_xll.XLOOKUP(E25,$Z$5:$Z$15,$AA$5:$AA$15)</f>
        <v>Health</v>
      </c>
      <c r="G25">
        <f t="shared" ca="1" si="23"/>
        <v>2</v>
      </c>
      <c r="H25" t="str">
        <f ca="1">_xll.XLOOKUP(G25,$AB$5:$AB$14,$AC$5:$AC$14)</f>
        <v>College</v>
      </c>
      <c r="I25">
        <f t="shared" ca="1" si="24"/>
        <v>1</v>
      </c>
      <c r="J25">
        <f t="shared" ca="1" si="25"/>
        <v>1</v>
      </c>
      <c r="K25">
        <f t="shared" ca="1" si="26"/>
        <v>65471</v>
      </c>
      <c r="L25">
        <f t="shared" ca="1" si="27"/>
        <v>2</v>
      </c>
      <c r="M25" t="str">
        <f ca="1">_xll.XLOOKUP(L25,$AD$5:$AD$18,$AE$5:$AE$18)</f>
        <v>Cantoment</v>
      </c>
      <c r="N25">
        <f t="shared" ca="1" si="37"/>
        <v>261884</v>
      </c>
      <c r="O25">
        <f t="shared" ca="1" si="29"/>
        <v>107325.33790011774</v>
      </c>
      <c r="P25">
        <f t="shared" ca="1" si="38"/>
        <v>3515.0706836509162</v>
      </c>
      <c r="Q25">
        <f t="shared" ca="1" si="31"/>
        <v>3306</v>
      </c>
      <c r="R25">
        <f t="shared" ca="1" si="39"/>
        <v>64742.874025269215</v>
      </c>
      <c r="S25">
        <f t="shared" ca="1" si="40"/>
        <v>37130.211186456392</v>
      </c>
      <c r="T25">
        <f t="shared" ca="1" si="41"/>
        <v>302529.28187010728</v>
      </c>
      <c r="U25">
        <f t="shared" ca="1" si="42"/>
        <v>175374.21192538695</v>
      </c>
      <c r="V25">
        <f t="shared" ca="1" si="43"/>
        <v>127155.06994472034</v>
      </c>
      <c r="X25" s="2">
        <f t="shared" ca="1" si="17"/>
        <v>1</v>
      </c>
      <c r="Y25" s="3">
        <f t="shared" ca="1" si="18"/>
        <v>0</v>
      </c>
      <c r="Z25" s="3"/>
      <c r="AA25" s="3"/>
      <c r="AB25" s="3"/>
      <c r="AC25" s="3"/>
      <c r="AD25" s="3"/>
      <c r="AE25" s="3"/>
      <c r="AF25" s="3"/>
      <c r="AG25" s="3"/>
      <c r="AH25" s="5"/>
    </row>
    <row r="26" spans="2:34" hidden="1" x14ac:dyDescent="0.25">
      <c r="B26">
        <f t="shared" ca="1" si="19"/>
        <v>2</v>
      </c>
      <c r="C26" t="str">
        <f t="shared" ca="1" si="20"/>
        <v>Female</v>
      </c>
      <c r="D26">
        <f t="shared" ca="1" si="21"/>
        <v>33</v>
      </c>
      <c r="E26">
        <f t="shared" ca="1" si="22"/>
        <v>6</v>
      </c>
      <c r="F26" t="str">
        <f ca="1">_xll.XLOOKUP(E26,$Z$5:$Z$15,$AA$5:$AA$15)</f>
        <v>Agriculture</v>
      </c>
      <c r="G26">
        <f t="shared" ca="1" si="23"/>
        <v>1</v>
      </c>
      <c r="H26" t="str">
        <f ca="1">_xll.XLOOKUP(G26,$AB$5:$AB$14,$AC$5:$AC$14)</f>
        <v>Highschool</v>
      </c>
      <c r="I26">
        <f t="shared" ca="1" si="24"/>
        <v>4</v>
      </c>
      <c r="J26">
        <f t="shared" ca="1" si="25"/>
        <v>3</v>
      </c>
      <c r="K26">
        <f t="shared" ca="1" si="26"/>
        <v>85287</v>
      </c>
      <c r="L26">
        <f t="shared" ca="1" si="27"/>
        <v>2</v>
      </c>
      <c r="M26" t="str">
        <f ca="1">_xll.XLOOKUP(L26,$AD$5:$AD$18,$AE$5:$AE$18)</f>
        <v>Cantoment</v>
      </c>
      <c r="N26">
        <f t="shared" ca="1" si="37"/>
        <v>255861</v>
      </c>
      <c r="O26">
        <f t="shared" ca="1" si="29"/>
        <v>27984.15691451621</v>
      </c>
      <c r="P26">
        <f t="shared" ca="1" si="38"/>
        <v>61697.070405165316</v>
      </c>
      <c r="Q26">
        <f t="shared" ca="1" si="31"/>
        <v>58734</v>
      </c>
      <c r="R26">
        <f t="shared" ca="1" si="39"/>
        <v>57423.387147832764</v>
      </c>
      <c r="S26">
        <f t="shared" ca="1" si="40"/>
        <v>125873.4064571293</v>
      </c>
      <c r="T26">
        <f t="shared" ca="1" si="41"/>
        <v>443431.4768622946</v>
      </c>
      <c r="U26">
        <f t="shared" ca="1" si="42"/>
        <v>144141.54406234896</v>
      </c>
      <c r="V26">
        <f t="shared" ca="1" si="43"/>
        <v>299289.93279994564</v>
      </c>
      <c r="X26" s="2">
        <f t="shared" ca="1" si="17"/>
        <v>0</v>
      </c>
      <c r="Y26" s="3">
        <f t="shared" ca="1" si="18"/>
        <v>1</v>
      </c>
      <c r="Z26" s="3"/>
      <c r="AA26" s="3"/>
      <c r="AB26" s="3"/>
      <c r="AC26" s="3"/>
      <c r="AD26" s="3"/>
      <c r="AE26" s="3"/>
      <c r="AF26" s="3"/>
      <c r="AG26" s="3"/>
      <c r="AH26" s="5"/>
    </row>
    <row r="27" spans="2:34" x14ac:dyDescent="0.25">
      <c r="B27">
        <f t="shared" ca="1" si="19"/>
        <v>1</v>
      </c>
      <c r="C27" t="str">
        <f t="shared" ca="1" si="20"/>
        <v>Male</v>
      </c>
      <c r="D27">
        <f t="shared" ca="1" si="21"/>
        <v>39</v>
      </c>
      <c r="E27">
        <f t="shared" ca="1" si="22"/>
        <v>4</v>
      </c>
      <c r="F27" t="str">
        <f ca="1">_xll.XLOOKUP(E27,$Z$5:$Z$15,$AA$5:$AA$15)</f>
        <v>IT</v>
      </c>
      <c r="G27">
        <f t="shared" ca="1" si="23"/>
        <v>3</v>
      </c>
      <c r="H27" t="str">
        <f ca="1">_xll.XLOOKUP(G27,$AB$5:$AB$14,$AC$5:$AC$14)</f>
        <v>University</v>
      </c>
      <c r="I27">
        <f t="shared" ca="1" si="24"/>
        <v>5</v>
      </c>
      <c r="J27">
        <f t="shared" ca="1" si="25"/>
        <v>0</v>
      </c>
      <c r="K27">
        <f t="shared" ca="1" si="26"/>
        <v>74431</v>
      </c>
      <c r="L27">
        <f t="shared" ca="1" si="27"/>
        <v>8</v>
      </c>
      <c r="M27" t="str">
        <f ca="1">_xll.XLOOKUP(L27,$AD$5:$AD$18,$AE$5:$AE$18)</f>
        <v xml:space="preserve">Niorth Legon </v>
      </c>
      <c r="N27">
        <f t="shared" ca="1" si="37"/>
        <v>297724</v>
      </c>
      <c r="O27">
        <f t="shared" ca="1" si="29"/>
        <v>148506.37656889713</v>
      </c>
      <c r="P27">
        <f t="shared" ca="1" si="38"/>
        <v>0</v>
      </c>
      <c r="Q27">
        <f t="shared" ca="1" si="31"/>
        <v>0</v>
      </c>
      <c r="R27">
        <f t="shared" ca="1" si="39"/>
        <v>10562.605336411179</v>
      </c>
      <c r="S27">
        <f t="shared" ca="1" si="40"/>
        <v>93474.744739526112</v>
      </c>
      <c r="T27">
        <f t="shared" ca="1" si="41"/>
        <v>391198.74473952613</v>
      </c>
      <c r="U27">
        <f t="shared" ca="1" si="42"/>
        <v>159068.98190530832</v>
      </c>
      <c r="V27">
        <f t="shared" ca="1" si="43"/>
        <v>232129.76283421781</v>
      </c>
      <c r="X27" s="2">
        <f t="shared" ca="1" si="17"/>
        <v>1</v>
      </c>
      <c r="Y27" s="3">
        <f t="shared" ca="1" si="18"/>
        <v>0</v>
      </c>
      <c r="Z27" s="3"/>
      <c r="AA27" s="3"/>
      <c r="AB27" s="3"/>
      <c r="AC27" s="3"/>
      <c r="AD27" s="3"/>
      <c r="AE27" s="3"/>
      <c r="AF27" s="3"/>
      <c r="AG27" s="3"/>
      <c r="AH27" s="5"/>
    </row>
    <row r="28" spans="2:34" x14ac:dyDescent="0.25">
      <c r="B28">
        <f t="shared" ca="1" si="19"/>
        <v>2</v>
      </c>
      <c r="C28" t="str">
        <f t="shared" ca="1" si="20"/>
        <v>Female</v>
      </c>
      <c r="D28">
        <f t="shared" ca="1" si="21"/>
        <v>28</v>
      </c>
      <c r="E28">
        <f t="shared" ca="1" si="22"/>
        <v>4</v>
      </c>
      <c r="F28" t="str">
        <f ca="1">_xll.XLOOKUP(E28,$Z$5:$Z$15,$AA$5:$AA$15)</f>
        <v>IT</v>
      </c>
      <c r="G28">
        <f t="shared" ca="1" si="23"/>
        <v>2</v>
      </c>
      <c r="H28" t="str">
        <f ca="1">_xll.XLOOKUP(G28,$AB$5:$AB$14,$AC$5:$AC$14)</f>
        <v>College</v>
      </c>
      <c r="I28">
        <f t="shared" ca="1" si="24"/>
        <v>3</v>
      </c>
      <c r="J28">
        <f t="shared" ca="1" si="25"/>
        <v>4</v>
      </c>
      <c r="K28">
        <f t="shared" ca="1" si="26"/>
        <v>38804</v>
      </c>
      <c r="L28">
        <f t="shared" ca="1" si="27"/>
        <v>3</v>
      </c>
      <c r="M28" t="str">
        <f ca="1">_xll.XLOOKUP(L28,$AD$5:$AD$18,$AE$5:$AE$18)</f>
        <v>Oyarifa</v>
      </c>
      <c r="N28">
        <f t="shared" ca="1" si="37"/>
        <v>116412</v>
      </c>
      <c r="O28">
        <f t="shared" ca="1" si="29"/>
        <v>76279.780581830739</v>
      </c>
      <c r="P28">
        <f t="shared" ca="1" si="38"/>
        <v>33774.168333410445</v>
      </c>
      <c r="Q28">
        <f t="shared" ca="1" si="31"/>
        <v>14760</v>
      </c>
      <c r="R28">
        <f t="shared" ca="1" si="39"/>
        <v>37197.779379493564</v>
      </c>
      <c r="S28">
        <f t="shared" ca="1" si="40"/>
        <v>10677.48681674328</v>
      </c>
      <c r="T28">
        <f t="shared" ca="1" si="41"/>
        <v>160863.65515015373</v>
      </c>
      <c r="U28">
        <f t="shared" ca="1" si="42"/>
        <v>128237.5599613243</v>
      </c>
      <c r="V28">
        <f t="shared" ca="1" si="43"/>
        <v>32626.095188829437</v>
      </c>
      <c r="X28" s="2">
        <f t="shared" ca="1" si="17"/>
        <v>0</v>
      </c>
      <c r="Y28" s="3">
        <f t="shared" ca="1" si="18"/>
        <v>1</v>
      </c>
      <c r="Z28" s="3"/>
      <c r="AA28" s="3"/>
      <c r="AB28" s="3"/>
      <c r="AC28" s="3"/>
      <c r="AD28" s="3"/>
      <c r="AE28" s="3"/>
      <c r="AF28" s="3"/>
      <c r="AG28" s="3"/>
      <c r="AH28" s="5"/>
    </row>
    <row r="29" spans="2:34" x14ac:dyDescent="0.25">
      <c r="B29">
        <f t="shared" ca="1" si="19"/>
        <v>1</v>
      </c>
      <c r="C29" t="str">
        <f t="shared" ca="1" si="20"/>
        <v>Male</v>
      </c>
      <c r="D29">
        <f t="shared" ca="1" si="21"/>
        <v>34</v>
      </c>
      <c r="E29">
        <f t="shared" ca="1" si="22"/>
        <v>6</v>
      </c>
      <c r="F29" t="str">
        <f ca="1">_xll.XLOOKUP(E29,$Z$5:$Z$15,$AA$5:$AA$15)</f>
        <v>Agriculture</v>
      </c>
      <c r="G29">
        <f t="shared" ca="1" si="23"/>
        <v>5</v>
      </c>
      <c r="H29" t="str">
        <f ca="1">_xll.XLOOKUP(G29,$AB$5:$AB$14,$AC$5:$AC$14)</f>
        <v>Others</v>
      </c>
      <c r="I29">
        <f t="shared" ca="1" si="24"/>
        <v>4</v>
      </c>
      <c r="J29">
        <f t="shared" ca="1" si="25"/>
        <v>2</v>
      </c>
      <c r="K29">
        <f t="shared" ca="1" si="26"/>
        <v>83263</v>
      </c>
      <c r="L29">
        <f t="shared" ca="1" si="27"/>
        <v>4</v>
      </c>
      <c r="M29" t="str">
        <f ca="1">_xll.XLOOKUP(L29,$AD$5:$AD$18,$AE$5:$AE$18)</f>
        <v>Tema</v>
      </c>
      <c r="N29">
        <f t="shared" ca="1" si="37"/>
        <v>249789</v>
      </c>
      <c r="O29">
        <f t="shared" ca="1" si="29"/>
        <v>188973.47390915381</v>
      </c>
      <c r="P29">
        <f t="shared" ca="1" si="38"/>
        <v>2694.5468474260961</v>
      </c>
      <c r="Q29">
        <f t="shared" ca="1" si="31"/>
        <v>431</v>
      </c>
      <c r="R29">
        <f t="shared" ca="1" si="39"/>
        <v>104628.29534446968</v>
      </c>
      <c r="S29">
        <f t="shared" ca="1" si="40"/>
        <v>62791.062497912026</v>
      </c>
      <c r="T29">
        <f t="shared" ca="1" si="41"/>
        <v>315274.60934533813</v>
      </c>
      <c r="U29">
        <f t="shared" ca="1" si="42"/>
        <v>294032.7692536235</v>
      </c>
      <c r="V29">
        <f t="shared" ca="1" si="43"/>
        <v>21241.840091714635</v>
      </c>
      <c r="X29" s="2">
        <f t="shared" ca="1" si="17"/>
        <v>1</v>
      </c>
      <c r="Y29" s="3">
        <f t="shared" ca="1" si="18"/>
        <v>0</v>
      </c>
      <c r="Z29" s="3"/>
      <c r="AA29" s="3"/>
      <c r="AB29" s="3"/>
      <c r="AC29" s="3"/>
      <c r="AD29" s="3"/>
      <c r="AE29" s="3"/>
      <c r="AF29" s="3"/>
      <c r="AG29" s="3"/>
      <c r="AH29" s="5"/>
    </row>
    <row r="30" spans="2:34" hidden="1" x14ac:dyDescent="0.25">
      <c r="B30">
        <f t="shared" ca="1" si="19"/>
        <v>2</v>
      </c>
      <c r="C30" t="str">
        <f t="shared" ca="1" si="20"/>
        <v>Female</v>
      </c>
      <c r="D30">
        <f t="shared" ca="1" si="21"/>
        <v>45</v>
      </c>
      <c r="E30">
        <f t="shared" ca="1" si="22"/>
        <v>3</v>
      </c>
      <c r="F30" t="str">
        <f ca="1">_xll.XLOOKUP(E30,$Z$5:$Z$15,$AA$5:$AA$15)</f>
        <v>Teaching</v>
      </c>
      <c r="G30">
        <f t="shared" ca="1" si="23"/>
        <v>2</v>
      </c>
      <c r="H30" t="str">
        <f ca="1">_xll.XLOOKUP(G30,$AB$5:$AB$14,$AC$5:$AC$14)</f>
        <v>College</v>
      </c>
      <c r="I30">
        <f t="shared" ca="1" si="24"/>
        <v>1</v>
      </c>
      <c r="J30">
        <f t="shared" ca="1" si="25"/>
        <v>4</v>
      </c>
      <c r="K30">
        <f t="shared" ca="1" si="26"/>
        <v>40565</v>
      </c>
      <c r="L30">
        <f t="shared" ca="1" si="27"/>
        <v>4</v>
      </c>
      <c r="M30" t="str">
        <f ca="1">_xll.XLOOKUP(L30,$AD$5:$AD$18,$AE$5:$AE$18)</f>
        <v>Tema</v>
      </c>
      <c r="N30">
        <f t="shared" ca="1" si="37"/>
        <v>202825</v>
      </c>
      <c r="O30">
        <f t="shared" ca="1" si="29"/>
        <v>96619.780670814027</v>
      </c>
      <c r="P30">
        <f t="shared" ca="1" si="38"/>
        <v>159902.54505956621</v>
      </c>
      <c r="Q30">
        <f t="shared" ca="1" si="31"/>
        <v>66479</v>
      </c>
      <c r="R30">
        <f t="shared" ca="1" si="39"/>
        <v>76383.873721541589</v>
      </c>
      <c r="S30">
        <f t="shared" ca="1" si="40"/>
        <v>59752.80539966598</v>
      </c>
      <c r="T30">
        <f t="shared" ca="1" si="41"/>
        <v>422480.35045923217</v>
      </c>
      <c r="U30">
        <f t="shared" ca="1" si="42"/>
        <v>239482.65439235565</v>
      </c>
      <c r="V30">
        <f t="shared" ca="1" si="43"/>
        <v>182997.69606687652</v>
      </c>
      <c r="X30" s="2">
        <f t="shared" ca="1" si="17"/>
        <v>0</v>
      </c>
      <c r="Y30" s="3">
        <f t="shared" ca="1" si="18"/>
        <v>1</v>
      </c>
      <c r="Z30" s="3"/>
      <c r="AA30" s="3"/>
      <c r="AB30" s="3"/>
      <c r="AC30" s="3"/>
      <c r="AD30" s="3"/>
      <c r="AE30" s="3"/>
      <c r="AF30" s="3"/>
      <c r="AG30" s="3"/>
      <c r="AH30" s="5"/>
    </row>
    <row r="31" spans="2:34" x14ac:dyDescent="0.25">
      <c r="B31">
        <f t="shared" ca="1" si="19"/>
        <v>2</v>
      </c>
      <c r="C31" t="str">
        <f t="shared" ca="1" si="20"/>
        <v>Female</v>
      </c>
      <c r="D31">
        <f t="shared" ca="1" si="21"/>
        <v>36</v>
      </c>
      <c r="E31">
        <f t="shared" ca="1" si="22"/>
        <v>2</v>
      </c>
      <c r="F31" t="str">
        <f ca="1">_xll.XLOOKUP(E31,$Z$5:$Z$15,$AA$5:$AA$15)</f>
        <v>Construction</v>
      </c>
      <c r="G31">
        <f t="shared" ca="1" si="23"/>
        <v>5</v>
      </c>
      <c r="H31" t="str">
        <f ca="1">_xll.XLOOKUP(G31,$AB$5:$AB$14,$AC$5:$AC$14)</f>
        <v>Others</v>
      </c>
      <c r="I31">
        <f t="shared" ca="1" si="24"/>
        <v>1</v>
      </c>
      <c r="J31">
        <f t="shared" ca="1" si="25"/>
        <v>2</v>
      </c>
      <c r="K31">
        <f t="shared" ca="1" si="26"/>
        <v>81508</v>
      </c>
      <c r="L31">
        <f t="shared" ca="1" si="27"/>
        <v>1</v>
      </c>
      <c r="M31" t="str">
        <f ca="1">_xll.XLOOKUP(L31,$AD$5:$AD$18,$AE$5:$AE$18)</f>
        <v>East Legon</v>
      </c>
      <c r="N31">
        <f t="shared" ca="1" si="37"/>
        <v>326032</v>
      </c>
      <c r="O31">
        <f t="shared" ca="1" si="29"/>
        <v>96818.148459697579</v>
      </c>
      <c r="P31">
        <f t="shared" ca="1" si="38"/>
        <v>97556.800320016118</v>
      </c>
      <c r="Q31">
        <f t="shared" ca="1" si="31"/>
        <v>16723</v>
      </c>
      <c r="R31">
        <f t="shared" ca="1" si="39"/>
        <v>109046.4604543915</v>
      </c>
      <c r="S31">
        <f t="shared" ca="1" si="40"/>
        <v>56784.074555146392</v>
      </c>
      <c r="T31">
        <f t="shared" ca="1" si="41"/>
        <v>480372.8748751625</v>
      </c>
      <c r="U31">
        <f t="shared" ca="1" si="42"/>
        <v>222587.6089140891</v>
      </c>
      <c r="V31">
        <f t="shared" ca="1" si="43"/>
        <v>257785.2659610734</v>
      </c>
      <c r="X31" s="2">
        <f t="shared" ca="1" si="17"/>
        <v>0</v>
      </c>
      <c r="Y31" s="3">
        <f t="shared" ca="1" si="18"/>
        <v>1</v>
      </c>
      <c r="Z31" s="3"/>
      <c r="AA31" s="3"/>
      <c r="AB31" s="3"/>
      <c r="AC31" s="3"/>
      <c r="AD31" s="3"/>
      <c r="AE31" s="3"/>
      <c r="AF31" s="3"/>
      <c r="AG31" s="3"/>
      <c r="AH31" s="5"/>
    </row>
    <row r="32" spans="2:34" x14ac:dyDescent="0.25">
      <c r="B32">
        <f t="shared" ca="1" si="19"/>
        <v>2</v>
      </c>
      <c r="C32" t="str">
        <f t="shared" ca="1" si="20"/>
        <v>Female</v>
      </c>
      <c r="D32">
        <f t="shared" ca="1" si="21"/>
        <v>30</v>
      </c>
      <c r="E32">
        <f t="shared" ca="1" si="22"/>
        <v>5</v>
      </c>
      <c r="F32" t="str">
        <f ca="1">_xll.XLOOKUP(E32,$Z$5:$Z$15,$AA$5:$AA$15)</f>
        <v>General Work</v>
      </c>
      <c r="G32">
        <f t="shared" ca="1" si="23"/>
        <v>2</v>
      </c>
      <c r="H32" t="str">
        <f ca="1">_xll.XLOOKUP(G32,$AB$5:$AB$14,$AC$5:$AC$14)</f>
        <v>College</v>
      </c>
      <c r="I32">
        <f t="shared" ca="1" si="24"/>
        <v>5</v>
      </c>
      <c r="J32">
        <f t="shared" ca="1" si="25"/>
        <v>3</v>
      </c>
      <c r="K32">
        <f t="shared" ca="1" si="26"/>
        <v>76593</v>
      </c>
      <c r="L32">
        <f t="shared" ca="1" si="27"/>
        <v>3</v>
      </c>
      <c r="M32" t="str">
        <f ca="1">_xll.XLOOKUP(L32,$AD$5:$AD$18,$AE$5:$AE$18)</f>
        <v>Oyarifa</v>
      </c>
      <c r="N32">
        <f t="shared" ca="1" si="37"/>
        <v>382965</v>
      </c>
      <c r="O32">
        <f t="shared" ca="1" si="29"/>
        <v>142702.00835380354</v>
      </c>
      <c r="P32">
        <f t="shared" ca="1" si="38"/>
        <v>103020.13019760999</v>
      </c>
      <c r="Q32">
        <f t="shared" ca="1" si="31"/>
        <v>80438</v>
      </c>
      <c r="R32">
        <f t="shared" ca="1" si="39"/>
        <v>80517.368194932817</v>
      </c>
      <c r="S32">
        <f t="shared" ca="1" si="40"/>
        <v>107509.72936899132</v>
      </c>
      <c r="T32">
        <f t="shared" ca="1" si="41"/>
        <v>593494.85956660134</v>
      </c>
      <c r="U32">
        <f t="shared" ca="1" si="42"/>
        <v>303657.37654873636</v>
      </c>
      <c r="V32">
        <f t="shared" ca="1" si="43"/>
        <v>289837.48301786499</v>
      </c>
      <c r="X32" s="2">
        <f t="shared" ca="1" si="17"/>
        <v>0</v>
      </c>
      <c r="Y32" s="3">
        <f t="shared" ca="1" si="18"/>
        <v>1</v>
      </c>
      <c r="Z32" s="3"/>
      <c r="AA32" s="3"/>
      <c r="AB32" s="3"/>
      <c r="AC32" s="3"/>
      <c r="AD32" s="3"/>
      <c r="AE32" s="3"/>
      <c r="AF32" s="3"/>
      <c r="AG32" s="3"/>
      <c r="AH32" s="5"/>
    </row>
    <row r="33" spans="2:34" hidden="1" x14ac:dyDescent="0.25">
      <c r="B33">
        <f t="shared" ca="1" si="19"/>
        <v>2</v>
      </c>
      <c r="C33" t="str">
        <f t="shared" ca="1" si="20"/>
        <v>Female</v>
      </c>
      <c r="D33">
        <f t="shared" ca="1" si="21"/>
        <v>31</v>
      </c>
      <c r="E33">
        <f t="shared" ca="1" si="22"/>
        <v>1</v>
      </c>
      <c r="F33" t="str">
        <f ca="1">_xll.XLOOKUP(E33,$Z$5:$Z$15,$AA$5:$AA$15)</f>
        <v>Health</v>
      </c>
      <c r="G33">
        <f t="shared" ca="1" si="23"/>
        <v>4</v>
      </c>
      <c r="H33" t="str">
        <f ca="1">_xll.XLOOKUP(G33,$AB$5:$AB$14,$AC$5:$AC$14)</f>
        <v>Technical</v>
      </c>
      <c r="I33">
        <f t="shared" ca="1" si="24"/>
        <v>6</v>
      </c>
      <c r="J33">
        <f t="shared" ca="1" si="25"/>
        <v>2</v>
      </c>
      <c r="K33">
        <f t="shared" ca="1" si="26"/>
        <v>45009</v>
      </c>
      <c r="L33">
        <f t="shared" ca="1" si="27"/>
        <v>1</v>
      </c>
      <c r="M33" t="str">
        <f ca="1">_xll.XLOOKUP(L33,$AD$5:$AD$18,$AE$5:$AE$18)</f>
        <v>East Legon</v>
      </c>
      <c r="N33">
        <f t="shared" ca="1" si="37"/>
        <v>135027</v>
      </c>
      <c r="O33">
        <f t="shared" ca="1" si="29"/>
        <v>121426.98239104346</v>
      </c>
      <c r="P33">
        <f t="shared" ca="1" si="38"/>
        <v>44280.587090236353</v>
      </c>
      <c r="Q33">
        <f t="shared" ca="1" si="31"/>
        <v>30335</v>
      </c>
      <c r="R33">
        <f t="shared" ca="1" si="39"/>
        <v>29179.784721249034</v>
      </c>
      <c r="S33">
        <f t="shared" ca="1" si="40"/>
        <v>42170.838426689937</v>
      </c>
      <c r="T33">
        <f t="shared" ca="1" si="41"/>
        <v>221478.42551692631</v>
      </c>
      <c r="U33">
        <f t="shared" ca="1" si="42"/>
        <v>180941.76711229249</v>
      </c>
      <c r="V33">
        <f t="shared" ca="1" si="43"/>
        <v>40536.65840463381</v>
      </c>
      <c r="X33" s="2">
        <f t="shared" ca="1" si="17"/>
        <v>0</v>
      </c>
      <c r="Y33" s="3">
        <f t="shared" ca="1" si="18"/>
        <v>1</v>
      </c>
      <c r="Z33" s="3"/>
      <c r="AA33" s="3"/>
      <c r="AB33" s="3"/>
      <c r="AC33" s="3"/>
      <c r="AD33" s="3"/>
      <c r="AE33" s="3"/>
      <c r="AF33" s="3"/>
      <c r="AG33" s="3"/>
      <c r="AH33" s="5"/>
    </row>
    <row r="34" spans="2:34" hidden="1" x14ac:dyDescent="0.25">
      <c r="B34">
        <f t="shared" ca="1" si="19"/>
        <v>2</v>
      </c>
      <c r="C34" t="str">
        <f t="shared" ca="1" si="20"/>
        <v>Female</v>
      </c>
      <c r="D34">
        <f t="shared" ca="1" si="21"/>
        <v>34</v>
      </c>
      <c r="E34">
        <f t="shared" ca="1" si="22"/>
        <v>6</v>
      </c>
      <c r="F34" t="str">
        <f ca="1">_xll.XLOOKUP(E34,$Z$5:$Z$15,$AA$5:$AA$15)</f>
        <v>Agriculture</v>
      </c>
      <c r="G34">
        <f t="shared" ca="1" si="23"/>
        <v>4</v>
      </c>
      <c r="H34" t="str">
        <f ca="1">_xll.XLOOKUP(G34,$AB$5:$AB$14,$AC$5:$AC$14)</f>
        <v>Technical</v>
      </c>
      <c r="I34">
        <f t="shared" ca="1" si="24"/>
        <v>1</v>
      </c>
      <c r="J34">
        <f t="shared" ca="1" si="25"/>
        <v>2</v>
      </c>
      <c r="K34">
        <f t="shared" ca="1" si="26"/>
        <v>57204</v>
      </c>
      <c r="L34">
        <f t="shared" ca="1" si="27"/>
        <v>5</v>
      </c>
      <c r="M34" t="str">
        <f ca="1">_xll.XLOOKUP(L34,$AD$5:$AD$18,$AE$5:$AE$18)</f>
        <v>Nima</v>
      </c>
      <c r="N34">
        <f t="shared" ca="1" si="37"/>
        <v>228816</v>
      </c>
      <c r="O34">
        <f t="shared" ca="1" si="29"/>
        <v>63082.879017586602</v>
      </c>
      <c r="P34">
        <f t="shared" ca="1" si="38"/>
        <v>60305.254949262744</v>
      </c>
      <c r="Q34">
        <f t="shared" ca="1" si="31"/>
        <v>49208</v>
      </c>
      <c r="R34">
        <f t="shared" ca="1" si="39"/>
        <v>43911.844873462833</v>
      </c>
      <c r="S34">
        <f t="shared" ca="1" si="40"/>
        <v>13956.573841791105</v>
      </c>
      <c r="T34">
        <f t="shared" ca="1" si="41"/>
        <v>303077.82879105385</v>
      </c>
      <c r="U34">
        <f t="shared" ca="1" si="42"/>
        <v>156202.72389104945</v>
      </c>
      <c r="V34">
        <f t="shared" ca="1" si="43"/>
        <v>146875.1049000044</v>
      </c>
      <c r="X34" s="2">
        <f t="shared" ca="1" si="17"/>
        <v>0</v>
      </c>
      <c r="Y34" s="3">
        <f t="shared" ca="1" si="18"/>
        <v>1</v>
      </c>
      <c r="Z34" s="3"/>
      <c r="AA34" s="3"/>
      <c r="AB34" s="3"/>
      <c r="AC34" s="3"/>
      <c r="AD34" s="3"/>
      <c r="AE34" s="3"/>
      <c r="AF34" s="3"/>
      <c r="AG34" s="3"/>
      <c r="AH34" s="5"/>
    </row>
    <row r="35" spans="2:34" hidden="1" x14ac:dyDescent="0.25">
      <c r="B35">
        <f t="shared" ca="1" si="19"/>
        <v>2</v>
      </c>
      <c r="C35" t="str">
        <f t="shared" ca="1" si="20"/>
        <v>Female</v>
      </c>
      <c r="D35">
        <f t="shared" ca="1" si="21"/>
        <v>36</v>
      </c>
      <c r="E35">
        <f t="shared" ca="1" si="22"/>
        <v>6</v>
      </c>
      <c r="F35" t="str">
        <f ca="1">_xll.XLOOKUP(E35,$Z$5:$Z$15,$AA$5:$AA$15)</f>
        <v>Agriculture</v>
      </c>
      <c r="G35">
        <f t="shared" ca="1" si="23"/>
        <v>4</v>
      </c>
      <c r="H35" t="str">
        <f ca="1">_xll.XLOOKUP(G35,$AB$5:$AB$14,$AC$5:$AC$14)</f>
        <v>Technical</v>
      </c>
      <c r="I35">
        <f t="shared" ca="1" si="24"/>
        <v>6</v>
      </c>
      <c r="J35">
        <f t="shared" ca="1" si="25"/>
        <v>1</v>
      </c>
      <c r="K35">
        <f t="shared" ca="1" si="26"/>
        <v>25635</v>
      </c>
      <c r="L35">
        <f t="shared" ca="1" si="27"/>
        <v>5</v>
      </c>
      <c r="M35" t="str">
        <f ca="1">_xll.XLOOKUP(L35,$AD$5:$AD$18,$AE$5:$AE$18)</f>
        <v>Nima</v>
      </c>
      <c r="N35">
        <f t="shared" ca="1" si="37"/>
        <v>153810</v>
      </c>
      <c r="O35">
        <f t="shared" ca="1" si="29"/>
        <v>79174.318485061493</v>
      </c>
      <c r="P35">
        <f t="shared" ca="1" si="38"/>
        <v>2575.6387251753281</v>
      </c>
      <c r="Q35">
        <f t="shared" ca="1" si="31"/>
        <v>1513</v>
      </c>
      <c r="R35">
        <f t="shared" ca="1" si="39"/>
        <v>3475.5057264790003</v>
      </c>
      <c r="S35">
        <f t="shared" ca="1" si="40"/>
        <v>27454.117543013333</v>
      </c>
      <c r="T35">
        <f t="shared" ca="1" si="41"/>
        <v>183839.75626818865</v>
      </c>
      <c r="U35">
        <f t="shared" ca="1" si="42"/>
        <v>84162.824211540486</v>
      </c>
      <c r="V35">
        <f t="shared" ca="1" si="43"/>
        <v>99676.932056648162</v>
      </c>
      <c r="X35" s="2">
        <f t="shared" ca="1" si="17"/>
        <v>0</v>
      </c>
      <c r="Y35" s="3">
        <f t="shared" ca="1" si="18"/>
        <v>1</v>
      </c>
      <c r="Z35" s="3"/>
      <c r="AA35" s="3"/>
      <c r="AB35" s="3"/>
      <c r="AC35" s="3"/>
      <c r="AD35" s="3"/>
      <c r="AE35" s="3"/>
      <c r="AF35" s="3"/>
      <c r="AG35" s="3"/>
      <c r="AH35" s="5"/>
    </row>
    <row r="36" spans="2:34" x14ac:dyDescent="0.25">
      <c r="B36">
        <f t="shared" ca="1" si="19"/>
        <v>2</v>
      </c>
      <c r="C36" t="str">
        <f t="shared" ca="1" si="20"/>
        <v>Female</v>
      </c>
      <c r="D36">
        <f t="shared" ca="1" si="21"/>
        <v>35</v>
      </c>
      <c r="E36">
        <f t="shared" ca="1" si="22"/>
        <v>1</v>
      </c>
      <c r="F36" t="str">
        <f ca="1">_xll.XLOOKUP(E36,$Z$5:$Z$15,$AA$5:$AA$15)</f>
        <v>Health</v>
      </c>
      <c r="G36">
        <f t="shared" ca="1" si="23"/>
        <v>2</v>
      </c>
      <c r="H36" t="str">
        <f ca="1">_xll.XLOOKUP(G36,$AB$5:$AB$14,$AC$5:$AC$14)</f>
        <v>College</v>
      </c>
      <c r="I36">
        <f t="shared" ca="1" si="24"/>
        <v>2</v>
      </c>
      <c r="J36">
        <f t="shared" ca="1" si="25"/>
        <v>1</v>
      </c>
      <c r="K36">
        <f t="shared" ca="1" si="26"/>
        <v>74588</v>
      </c>
      <c r="L36">
        <f t="shared" ca="1" si="27"/>
        <v>2</v>
      </c>
      <c r="M36" t="str">
        <f ca="1">_xll.XLOOKUP(L36,$AD$5:$AD$18,$AE$5:$AE$18)</f>
        <v>Cantoment</v>
      </c>
      <c r="N36">
        <f t="shared" ca="1" si="37"/>
        <v>447528</v>
      </c>
      <c r="O36">
        <f t="shared" ca="1" si="29"/>
        <v>241275.23366902734</v>
      </c>
      <c r="P36">
        <f t="shared" ca="1" si="38"/>
        <v>18896.778721231931</v>
      </c>
      <c r="Q36">
        <f t="shared" ca="1" si="31"/>
        <v>14027</v>
      </c>
      <c r="R36">
        <f t="shared" ca="1" si="39"/>
        <v>60793.299356768381</v>
      </c>
      <c r="S36">
        <f t="shared" ca="1" si="40"/>
        <v>20587.332149967591</v>
      </c>
      <c r="T36">
        <f t="shared" ca="1" si="41"/>
        <v>487012.11087119952</v>
      </c>
      <c r="U36">
        <f t="shared" ca="1" si="42"/>
        <v>316095.53302579571</v>
      </c>
      <c r="V36">
        <f t="shared" ca="1" si="43"/>
        <v>170916.57784540381</v>
      </c>
      <c r="X36" s="2">
        <f t="shared" ca="1" si="17"/>
        <v>0</v>
      </c>
      <c r="Y36" s="3">
        <f t="shared" ca="1" si="18"/>
        <v>1</v>
      </c>
      <c r="Z36" s="3"/>
      <c r="AA36" s="3"/>
      <c r="AB36" s="3"/>
      <c r="AC36" s="3"/>
      <c r="AD36" s="3"/>
      <c r="AE36" s="3"/>
      <c r="AF36" s="3"/>
      <c r="AG36" s="3"/>
      <c r="AH36" s="5"/>
    </row>
    <row r="37" spans="2:34" x14ac:dyDescent="0.25">
      <c r="B37">
        <f t="shared" ca="1" si="19"/>
        <v>1</v>
      </c>
      <c r="C37" t="str">
        <f t="shared" ca="1" si="20"/>
        <v>Male</v>
      </c>
      <c r="D37">
        <f t="shared" ca="1" si="21"/>
        <v>27</v>
      </c>
      <c r="E37">
        <f t="shared" ca="1" si="22"/>
        <v>1</v>
      </c>
      <c r="F37" t="str">
        <f ca="1">_xll.XLOOKUP(E37,$Z$5:$Z$15,$AA$5:$AA$15)</f>
        <v>Health</v>
      </c>
      <c r="G37">
        <f t="shared" ca="1" si="23"/>
        <v>4</v>
      </c>
      <c r="H37" t="str">
        <f ca="1">_xll.XLOOKUP(G37,$AB$5:$AB$14,$AC$5:$AC$14)</f>
        <v>Technical</v>
      </c>
      <c r="I37">
        <f t="shared" ca="1" si="24"/>
        <v>4</v>
      </c>
      <c r="J37">
        <f t="shared" ca="1" si="25"/>
        <v>2</v>
      </c>
      <c r="K37">
        <f t="shared" ca="1" si="26"/>
        <v>86925</v>
      </c>
      <c r="L37">
        <f t="shared" ca="1" si="27"/>
        <v>5</v>
      </c>
      <c r="M37" t="str">
        <f ca="1">_xll.XLOOKUP(L37,$AD$5:$AD$18,$AE$5:$AE$18)</f>
        <v>Nima</v>
      </c>
      <c r="N37">
        <f t="shared" ca="1" si="37"/>
        <v>521550</v>
      </c>
      <c r="O37">
        <f t="shared" ca="1" si="29"/>
        <v>464909.59510424</v>
      </c>
      <c r="P37">
        <f t="shared" ca="1" si="38"/>
        <v>5117.3414127400692</v>
      </c>
      <c r="Q37">
        <f t="shared" ca="1" si="31"/>
        <v>4297</v>
      </c>
      <c r="R37">
        <f t="shared" ca="1" si="39"/>
        <v>114816.073428462</v>
      </c>
      <c r="S37">
        <f t="shared" ca="1" si="40"/>
        <v>86584.234064594319</v>
      </c>
      <c r="T37">
        <f t="shared" ca="1" si="41"/>
        <v>613251.57547733444</v>
      </c>
      <c r="U37">
        <f t="shared" ca="1" si="42"/>
        <v>584022.66853270202</v>
      </c>
      <c r="V37">
        <f t="shared" ca="1" si="43"/>
        <v>29228.906944632414</v>
      </c>
      <c r="X37" s="2">
        <f t="shared" ca="1" si="17"/>
        <v>1</v>
      </c>
      <c r="Y37" s="3">
        <f t="shared" ca="1" si="18"/>
        <v>0</v>
      </c>
      <c r="Z37" s="3"/>
      <c r="AA37" s="3"/>
      <c r="AB37" s="3"/>
      <c r="AC37" s="3"/>
      <c r="AD37" s="3"/>
      <c r="AE37" s="3"/>
      <c r="AF37" s="3"/>
      <c r="AG37" s="3"/>
      <c r="AH37" s="5"/>
    </row>
    <row r="38" spans="2:34" hidden="1" x14ac:dyDescent="0.25">
      <c r="B38">
        <f t="shared" ca="1" si="19"/>
        <v>2</v>
      </c>
      <c r="C38" t="str">
        <f t="shared" ca="1" si="20"/>
        <v>Female</v>
      </c>
      <c r="D38">
        <f t="shared" ca="1" si="21"/>
        <v>31</v>
      </c>
      <c r="E38">
        <f t="shared" ca="1" si="22"/>
        <v>1</v>
      </c>
      <c r="F38" t="str">
        <f ca="1">_xll.XLOOKUP(E38,$Z$5:$Z$15,$AA$5:$AA$15)</f>
        <v>Health</v>
      </c>
      <c r="G38">
        <f t="shared" ca="1" si="23"/>
        <v>3</v>
      </c>
      <c r="H38" t="str">
        <f ca="1">_xll.XLOOKUP(G38,$AB$5:$AB$14,$AC$5:$AC$14)</f>
        <v>University</v>
      </c>
      <c r="I38">
        <f t="shared" ca="1" si="24"/>
        <v>5</v>
      </c>
      <c r="J38">
        <f t="shared" ca="1" si="25"/>
        <v>1</v>
      </c>
      <c r="K38">
        <f t="shared" ca="1" si="26"/>
        <v>64678</v>
      </c>
      <c r="L38">
        <f t="shared" ca="1" si="27"/>
        <v>6</v>
      </c>
      <c r="M38" t="str">
        <f ca="1">_xll.XLOOKUP(L38,$AD$5:$AD$18,$AE$5:$AE$18)</f>
        <v>Airport Hills</v>
      </c>
      <c r="N38">
        <f t="shared" ca="1" si="37"/>
        <v>323390</v>
      </c>
      <c r="O38">
        <f t="shared" ca="1" si="29"/>
        <v>32437.727865931825</v>
      </c>
      <c r="P38">
        <f t="shared" ca="1" si="38"/>
        <v>35381.606954936222</v>
      </c>
      <c r="Q38">
        <f t="shared" ca="1" si="31"/>
        <v>4786</v>
      </c>
      <c r="R38">
        <f t="shared" ca="1" si="39"/>
        <v>76.724332246058964</v>
      </c>
      <c r="S38">
        <f t="shared" ca="1" si="40"/>
        <v>5468.7035010904356</v>
      </c>
      <c r="T38">
        <f t="shared" ca="1" si="41"/>
        <v>364240.31045602664</v>
      </c>
      <c r="U38">
        <f t="shared" ca="1" si="42"/>
        <v>37300.452198177882</v>
      </c>
      <c r="V38">
        <f t="shared" ca="1" si="43"/>
        <v>326939.85825784877</v>
      </c>
      <c r="X38" s="2">
        <f t="shared" ca="1" si="17"/>
        <v>0</v>
      </c>
      <c r="Y38" s="3">
        <f t="shared" ca="1" si="18"/>
        <v>1</v>
      </c>
      <c r="Z38" s="3"/>
      <c r="AA38" s="3"/>
      <c r="AB38" s="3"/>
      <c r="AC38" s="3"/>
      <c r="AD38" s="3"/>
      <c r="AE38" s="3"/>
      <c r="AF38" s="3"/>
      <c r="AG38" s="3"/>
      <c r="AH38" s="5"/>
    </row>
    <row r="39" spans="2:34" x14ac:dyDescent="0.25">
      <c r="B39">
        <f t="shared" ca="1" si="19"/>
        <v>2</v>
      </c>
      <c r="C39" t="str">
        <f t="shared" ca="1" si="20"/>
        <v>Female</v>
      </c>
      <c r="D39">
        <f t="shared" ca="1" si="21"/>
        <v>35</v>
      </c>
      <c r="E39">
        <f t="shared" ca="1" si="22"/>
        <v>1</v>
      </c>
      <c r="F39" t="str">
        <f ca="1">_xll.XLOOKUP(E39,$Z$5:$Z$15,$AA$5:$AA$15)</f>
        <v>Health</v>
      </c>
      <c r="G39">
        <f t="shared" ca="1" si="23"/>
        <v>4</v>
      </c>
      <c r="H39" t="str">
        <f ca="1">_xll.XLOOKUP(G39,$AB$5:$AB$14,$AC$5:$AC$14)</f>
        <v>Technical</v>
      </c>
      <c r="I39">
        <f t="shared" ca="1" si="24"/>
        <v>2</v>
      </c>
      <c r="J39">
        <f t="shared" ca="1" si="25"/>
        <v>2</v>
      </c>
      <c r="K39">
        <f t="shared" ca="1" si="26"/>
        <v>46591</v>
      </c>
      <c r="L39">
        <f t="shared" ca="1" si="27"/>
        <v>8</v>
      </c>
      <c r="M39" t="str">
        <f ca="1">_xll.XLOOKUP(L39,$AD$5:$AD$18,$AE$5:$AE$18)</f>
        <v xml:space="preserve">Niorth Legon </v>
      </c>
      <c r="N39">
        <f t="shared" ca="1" si="37"/>
        <v>139773</v>
      </c>
      <c r="O39">
        <f t="shared" ca="1" si="29"/>
        <v>30174.98658124225</v>
      </c>
      <c r="P39">
        <f t="shared" ca="1" si="38"/>
        <v>51714.951614390215</v>
      </c>
      <c r="Q39">
        <f t="shared" ca="1" si="31"/>
        <v>5869</v>
      </c>
      <c r="R39">
        <f t="shared" ca="1" si="39"/>
        <v>74853.54344336479</v>
      </c>
      <c r="S39">
        <f t="shared" ca="1" si="40"/>
        <v>38279.114425150088</v>
      </c>
      <c r="T39">
        <f t="shared" ca="1" si="41"/>
        <v>229767.06603954031</v>
      </c>
      <c r="U39">
        <f t="shared" ca="1" si="42"/>
        <v>110897.53002460704</v>
      </c>
      <c r="V39">
        <f t="shared" ca="1" si="43"/>
        <v>118869.53601493327</v>
      </c>
      <c r="X39" s="2">
        <f t="shared" ca="1" si="17"/>
        <v>0</v>
      </c>
      <c r="Y39" s="3">
        <f t="shared" ca="1" si="18"/>
        <v>1</v>
      </c>
      <c r="Z39" s="3"/>
      <c r="AA39" s="3"/>
      <c r="AB39" s="3"/>
      <c r="AC39" s="3"/>
      <c r="AD39" s="3"/>
      <c r="AE39" s="3"/>
      <c r="AF39" s="3"/>
      <c r="AG39" s="3"/>
      <c r="AH39" s="5"/>
    </row>
    <row r="40" spans="2:34" hidden="1" x14ac:dyDescent="0.25">
      <c r="B40">
        <f t="shared" ca="1" si="19"/>
        <v>2</v>
      </c>
      <c r="C40" t="str">
        <f t="shared" ca="1" si="20"/>
        <v>Female</v>
      </c>
      <c r="D40">
        <f t="shared" ca="1" si="21"/>
        <v>41</v>
      </c>
      <c r="E40">
        <f t="shared" ca="1" si="22"/>
        <v>4</v>
      </c>
      <c r="F40" t="str">
        <f ca="1">_xll.XLOOKUP(E40,$Z$5:$Z$15,$AA$5:$AA$15)</f>
        <v>IT</v>
      </c>
      <c r="G40">
        <f t="shared" ca="1" si="23"/>
        <v>5</v>
      </c>
      <c r="H40" t="str">
        <f ca="1">_xll.XLOOKUP(G40,$AB$5:$AB$14,$AC$5:$AC$14)</f>
        <v>Others</v>
      </c>
      <c r="I40">
        <f t="shared" ca="1" si="24"/>
        <v>6</v>
      </c>
      <c r="J40">
        <f t="shared" ca="1" si="25"/>
        <v>2</v>
      </c>
      <c r="K40">
        <f t="shared" ca="1" si="26"/>
        <v>35284</v>
      </c>
      <c r="L40">
        <f t="shared" ca="1" si="27"/>
        <v>2</v>
      </c>
      <c r="M40" t="str">
        <f ca="1">_xll.XLOOKUP(L40,$AD$5:$AD$18,$AE$5:$AE$18)</f>
        <v>Cantoment</v>
      </c>
      <c r="N40">
        <f t="shared" ca="1" si="37"/>
        <v>105852</v>
      </c>
      <c r="O40">
        <f t="shared" ca="1" si="29"/>
        <v>58734.773079698141</v>
      </c>
      <c r="P40">
        <f t="shared" ca="1" si="38"/>
        <v>39779.071395083098</v>
      </c>
      <c r="Q40">
        <f t="shared" ca="1" si="31"/>
        <v>17182</v>
      </c>
      <c r="R40">
        <f t="shared" ca="1" si="39"/>
        <v>69064.452491296935</v>
      </c>
      <c r="S40">
        <f t="shared" ca="1" si="40"/>
        <v>51741.06892669513</v>
      </c>
      <c r="T40">
        <f t="shared" ca="1" si="41"/>
        <v>197372.14032177822</v>
      </c>
      <c r="U40">
        <f t="shared" ca="1" si="42"/>
        <v>144981.22557099507</v>
      </c>
      <c r="V40">
        <f t="shared" ca="1" si="43"/>
        <v>52390.914750783151</v>
      </c>
      <c r="X40" s="2">
        <f t="shared" ca="1" si="17"/>
        <v>0</v>
      </c>
      <c r="Y40" s="3">
        <f t="shared" ca="1" si="18"/>
        <v>1</v>
      </c>
      <c r="Z40" s="3"/>
      <c r="AA40" s="3"/>
      <c r="AB40" s="3"/>
      <c r="AC40" s="3"/>
      <c r="AD40" s="3"/>
      <c r="AE40" s="3"/>
      <c r="AF40" s="3"/>
      <c r="AG40" s="3"/>
      <c r="AH40" s="5"/>
    </row>
    <row r="41" spans="2:34" x14ac:dyDescent="0.25">
      <c r="B41">
        <f t="shared" ca="1" si="19"/>
        <v>1</v>
      </c>
      <c r="C41" t="str">
        <f t="shared" ca="1" si="20"/>
        <v>Male</v>
      </c>
      <c r="D41">
        <f t="shared" ca="1" si="21"/>
        <v>34</v>
      </c>
      <c r="E41">
        <f t="shared" ca="1" si="22"/>
        <v>6</v>
      </c>
      <c r="F41" t="str">
        <f ca="1">_xll.XLOOKUP(E41,$Z$5:$Z$15,$AA$5:$AA$15)</f>
        <v>Agriculture</v>
      </c>
      <c r="G41">
        <f t="shared" ca="1" si="23"/>
        <v>4</v>
      </c>
      <c r="H41" t="str">
        <f ca="1">_xll.XLOOKUP(G41,$AB$5:$AB$14,$AC$5:$AC$14)</f>
        <v>Technical</v>
      </c>
      <c r="I41">
        <f t="shared" ca="1" si="24"/>
        <v>4</v>
      </c>
      <c r="J41">
        <f t="shared" ca="1" si="25"/>
        <v>1</v>
      </c>
      <c r="K41">
        <f t="shared" ca="1" si="26"/>
        <v>63560</v>
      </c>
      <c r="L41">
        <f t="shared" ca="1" si="27"/>
        <v>9</v>
      </c>
      <c r="M41" t="str">
        <f ca="1">_xll.XLOOKUP(L41,$AD$5:$AD$18,$AE$5:$AE$18)</f>
        <v>Tse-Addo</v>
      </c>
      <c r="N41">
        <f t="shared" ca="1" si="37"/>
        <v>381360</v>
      </c>
      <c r="O41">
        <f t="shared" ca="1" si="29"/>
        <v>79871.273813476742</v>
      </c>
      <c r="P41">
        <f t="shared" ca="1" si="38"/>
        <v>36791.644354362033</v>
      </c>
      <c r="Q41">
        <f t="shared" ca="1" si="31"/>
        <v>7759</v>
      </c>
      <c r="R41">
        <f t="shared" ca="1" si="39"/>
        <v>20653.875646070308</v>
      </c>
      <c r="S41">
        <f t="shared" ca="1" si="40"/>
        <v>85303.220719740668</v>
      </c>
      <c r="T41">
        <f t="shared" ca="1" si="41"/>
        <v>503454.86507410271</v>
      </c>
      <c r="U41">
        <f t="shared" ca="1" si="42"/>
        <v>108284.14945954704</v>
      </c>
      <c r="V41">
        <f t="shared" ca="1" si="43"/>
        <v>395170.71561455564</v>
      </c>
      <c r="X41" s="2">
        <f t="shared" ca="1" si="17"/>
        <v>1</v>
      </c>
      <c r="Y41" s="3">
        <f t="shared" ca="1" si="18"/>
        <v>0</v>
      </c>
      <c r="Z41" s="3"/>
      <c r="AA41" s="3"/>
      <c r="AB41" s="3"/>
      <c r="AC41" s="3"/>
      <c r="AD41" s="3"/>
      <c r="AE41" s="3"/>
      <c r="AF41" s="3"/>
      <c r="AG41" s="3"/>
      <c r="AH41" s="5"/>
    </row>
    <row r="42" spans="2:34" x14ac:dyDescent="0.25">
      <c r="B42">
        <f t="shared" ca="1" si="19"/>
        <v>1</v>
      </c>
      <c r="C42" t="str">
        <f t="shared" ca="1" si="20"/>
        <v>Male</v>
      </c>
      <c r="D42">
        <f t="shared" ca="1" si="21"/>
        <v>41</v>
      </c>
      <c r="E42">
        <f t="shared" ca="1" si="22"/>
        <v>1</v>
      </c>
      <c r="F42" t="str">
        <f ca="1">_xll.XLOOKUP(E42,$Z$5:$Z$15,$AA$5:$AA$15)</f>
        <v>Health</v>
      </c>
      <c r="G42">
        <f t="shared" ca="1" si="23"/>
        <v>4</v>
      </c>
      <c r="H42" t="str">
        <f ca="1">_xll.XLOOKUP(G42,$AB$5:$AB$14,$AC$5:$AC$14)</f>
        <v>Technical</v>
      </c>
      <c r="I42">
        <f t="shared" ca="1" si="24"/>
        <v>5</v>
      </c>
      <c r="J42">
        <f t="shared" ca="1" si="25"/>
        <v>4</v>
      </c>
      <c r="K42">
        <f t="shared" ca="1" si="26"/>
        <v>76318</v>
      </c>
      <c r="L42">
        <f t="shared" ca="1" si="27"/>
        <v>6</v>
      </c>
      <c r="M42" t="str">
        <f ca="1">_xll.XLOOKUP(L42,$AD$5:$AD$18,$AE$5:$AE$18)</f>
        <v>Airport Hills</v>
      </c>
      <c r="N42">
        <f t="shared" ca="1" si="37"/>
        <v>305272</v>
      </c>
      <c r="O42">
        <f t="shared" ca="1" si="29"/>
        <v>164534.62612068621</v>
      </c>
      <c r="P42">
        <f t="shared" ca="1" si="38"/>
        <v>219480.06323340227</v>
      </c>
      <c r="Q42">
        <f t="shared" ca="1" si="31"/>
        <v>181462</v>
      </c>
      <c r="R42">
        <f t="shared" ca="1" si="39"/>
        <v>9706.1800649232209</v>
      </c>
      <c r="S42">
        <f t="shared" ca="1" si="40"/>
        <v>94832.66314930236</v>
      </c>
      <c r="T42">
        <f t="shared" ca="1" si="41"/>
        <v>619584.72638270468</v>
      </c>
      <c r="U42">
        <f t="shared" ca="1" si="42"/>
        <v>355702.80618560943</v>
      </c>
      <c r="V42">
        <f t="shared" ca="1" si="43"/>
        <v>263881.92019709526</v>
      </c>
      <c r="X42" s="2">
        <f t="shared" ca="1" si="17"/>
        <v>1</v>
      </c>
      <c r="Y42" s="3">
        <f t="shared" ca="1" si="18"/>
        <v>0</v>
      </c>
      <c r="Z42" s="3"/>
      <c r="AA42" s="3"/>
      <c r="AB42" s="3"/>
      <c r="AC42" s="3"/>
      <c r="AD42" s="3"/>
      <c r="AE42" s="3"/>
      <c r="AF42" s="3"/>
      <c r="AG42" s="3"/>
      <c r="AH42" s="5"/>
    </row>
    <row r="43" spans="2:34" x14ac:dyDescent="0.25">
      <c r="B43">
        <f t="shared" ca="1" si="19"/>
        <v>1</v>
      </c>
      <c r="C43" t="str">
        <f t="shared" ca="1" si="20"/>
        <v>Male</v>
      </c>
      <c r="D43">
        <f t="shared" ca="1" si="21"/>
        <v>35</v>
      </c>
      <c r="E43">
        <f t="shared" ca="1" si="22"/>
        <v>2</v>
      </c>
      <c r="F43" t="str">
        <f ca="1">_xll.XLOOKUP(E43,$Z$5:$Z$15,$AA$5:$AA$15)</f>
        <v>Construction</v>
      </c>
      <c r="G43">
        <f t="shared" ca="1" si="23"/>
        <v>5</v>
      </c>
      <c r="H43" t="str">
        <f ca="1">_xll.XLOOKUP(G43,$AB$5:$AB$14,$AC$5:$AC$14)</f>
        <v>Others</v>
      </c>
      <c r="I43">
        <f t="shared" ca="1" si="24"/>
        <v>5</v>
      </c>
      <c r="J43">
        <f t="shared" ca="1" si="25"/>
        <v>3</v>
      </c>
      <c r="K43">
        <f t="shared" ca="1" si="26"/>
        <v>70187</v>
      </c>
      <c r="L43">
        <f t="shared" ca="1" si="27"/>
        <v>3</v>
      </c>
      <c r="M43" t="str">
        <f ca="1">_xll.XLOOKUP(L43,$AD$5:$AD$18,$AE$5:$AE$18)</f>
        <v>Oyarifa</v>
      </c>
      <c r="N43">
        <f t="shared" ca="1" si="37"/>
        <v>350935</v>
      </c>
      <c r="O43">
        <f t="shared" ca="1" si="29"/>
        <v>214654.36844941488</v>
      </c>
      <c r="P43">
        <f t="shared" ca="1" si="38"/>
        <v>209031.98844862805</v>
      </c>
      <c r="Q43">
        <f t="shared" ca="1" si="31"/>
        <v>165699</v>
      </c>
      <c r="R43">
        <f t="shared" ca="1" si="39"/>
        <v>135206.59101882947</v>
      </c>
      <c r="S43">
        <f t="shared" ca="1" si="40"/>
        <v>99022.983665059204</v>
      </c>
      <c r="T43">
        <f t="shared" ca="1" si="41"/>
        <v>658989.9721136872</v>
      </c>
      <c r="U43">
        <f t="shared" ca="1" si="42"/>
        <v>515559.95946824434</v>
      </c>
      <c r="V43">
        <f t="shared" ca="1" si="43"/>
        <v>143430.01264544285</v>
      </c>
      <c r="X43" s="2">
        <f t="shared" ca="1" si="17"/>
        <v>1</v>
      </c>
      <c r="Y43" s="3">
        <f t="shared" ca="1" si="18"/>
        <v>0</v>
      </c>
      <c r="Z43" s="3"/>
      <c r="AA43" s="3"/>
      <c r="AB43" s="3"/>
      <c r="AC43" s="3"/>
      <c r="AD43" s="3"/>
      <c r="AE43" s="3"/>
      <c r="AF43" s="3"/>
      <c r="AG43" s="3"/>
      <c r="AH43" s="5"/>
    </row>
    <row r="44" spans="2:34" x14ac:dyDescent="0.25">
      <c r="B44">
        <f t="shared" ca="1" si="19"/>
        <v>1</v>
      </c>
      <c r="C44" t="str">
        <f t="shared" ca="1" si="20"/>
        <v>Male</v>
      </c>
      <c r="D44">
        <f t="shared" ca="1" si="21"/>
        <v>44</v>
      </c>
      <c r="E44">
        <f t="shared" ca="1" si="22"/>
        <v>6</v>
      </c>
      <c r="F44" t="str">
        <f ca="1">_xll.XLOOKUP(E44,$Z$5:$Z$15,$AA$5:$AA$15)</f>
        <v>Agriculture</v>
      </c>
      <c r="G44">
        <f t="shared" ca="1" si="23"/>
        <v>1</v>
      </c>
      <c r="H44" t="str">
        <f ca="1">_xll.XLOOKUP(G44,$AB$5:$AB$14,$AC$5:$AC$14)</f>
        <v>Highschool</v>
      </c>
      <c r="I44">
        <f t="shared" ca="1" si="24"/>
        <v>1</v>
      </c>
      <c r="J44">
        <f t="shared" ca="1" si="25"/>
        <v>4</v>
      </c>
      <c r="K44">
        <f t="shared" ca="1" si="26"/>
        <v>38376</v>
      </c>
      <c r="L44">
        <f t="shared" ca="1" si="27"/>
        <v>6</v>
      </c>
      <c r="M44" t="str">
        <f ca="1">_xll.XLOOKUP(L44,$AD$5:$AD$18,$AE$5:$AE$18)</f>
        <v>Airport Hills</v>
      </c>
      <c r="N44">
        <f t="shared" ca="1" si="37"/>
        <v>153504</v>
      </c>
      <c r="O44">
        <f t="shared" ca="1" si="29"/>
        <v>27445.694209155918</v>
      </c>
      <c r="P44">
        <f t="shared" ca="1" si="38"/>
        <v>148093.4713877732</v>
      </c>
      <c r="Q44">
        <f t="shared" ca="1" si="31"/>
        <v>63226</v>
      </c>
      <c r="R44">
        <f t="shared" ca="1" si="39"/>
        <v>15047.277810899099</v>
      </c>
      <c r="S44">
        <f t="shared" ca="1" si="40"/>
        <v>37340.236939663271</v>
      </c>
      <c r="T44">
        <f t="shared" ca="1" si="41"/>
        <v>338937.70832743647</v>
      </c>
      <c r="U44">
        <f t="shared" ca="1" si="42"/>
        <v>105718.97202005502</v>
      </c>
      <c r="V44">
        <f t="shared" ca="1" si="43"/>
        <v>233218.73630738145</v>
      </c>
      <c r="X44" s="2">
        <f t="shared" ca="1" si="17"/>
        <v>1</v>
      </c>
      <c r="Y44" s="3">
        <f t="shared" ca="1" si="18"/>
        <v>0</v>
      </c>
      <c r="Z44" s="3"/>
      <c r="AA44" s="3"/>
      <c r="AB44" s="3"/>
      <c r="AC44" s="3"/>
      <c r="AD44" s="3"/>
      <c r="AE44" s="3"/>
      <c r="AF44" s="3"/>
      <c r="AG44" s="3"/>
      <c r="AH44" s="5"/>
    </row>
    <row r="45" spans="2:34" hidden="1" x14ac:dyDescent="0.25">
      <c r="B45">
        <f t="shared" ca="1" si="19"/>
        <v>2</v>
      </c>
      <c r="C45" t="str">
        <f t="shared" ca="1" si="20"/>
        <v>Female</v>
      </c>
      <c r="D45">
        <f t="shared" ca="1" si="21"/>
        <v>35</v>
      </c>
      <c r="E45">
        <f t="shared" ca="1" si="22"/>
        <v>4</v>
      </c>
      <c r="F45" t="str">
        <f ca="1">_xll.XLOOKUP(E45,$Z$5:$Z$15,$AA$5:$AA$15)</f>
        <v>IT</v>
      </c>
      <c r="G45">
        <f t="shared" ca="1" si="23"/>
        <v>1</v>
      </c>
      <c r="H45" t="str">
        <f ca="1">_xll.XLOOKUP(G45,$AB$5:$AB$14,$AC$5:$AC$14)</f>
        <v>Highschool</v>
      </c>
      <c r="I45">
        <f t="shared" ca="1" si="24"/>
        <v>1</v>
      </c>
      <c r="J45">
        <f t="shared" ca="1" si="25"/>
        <v>3</v>
      </c>
      <c r="K45">
        <f t="shared" ca="1" si="26"/>
        <v>48284</v>
      </c>
      <c r="L45">
        <f t="shared" ca="1" si="27"/>
        <v>2</v>
      </c>
      <c r="M45" t="str">
        <f ca="1">_xll.XLOOKUP(L45,$AD$5:$AD$18,$AE$5:$AE$18)</f>
        <v>Cantoment</v>
      </c>
      <c r="N45">
        <f t="shared" ca="1" si="37"/>
        <v>241420</v>
      </c>
      <c r="O45">
        <f t="shared" ca="1" si="29"/>
        <v>36248.33339915175</v>
      </c>
      <c r="P45">
        <f t="shared" ca="1" si="38"/>
        <v>89087.884250918039</v>
      </c>
      <c r="Q45">
        <f t="shared" ca="1" si="31"/>
        <v>34528</v>
      </c>
      <c r="R45">
        <f t="shared" ca="1" si="39"/>
        <v>55349.487472538538</v>
      </c>
      <c r="S45">
        <f t="shared" ca="1" si="40"/>
        <v>42987.113926376092</v>
      </c>
      <c r="T45">
        <f t="shared" ca="1" si="41"/>
        <v>373494.99817729415</v>
      </c>
      <c r="U45">
        <f t="shared" ca="1" si="42"/>
        <v>126125.82087169029</v>
      </c>
      <c r="V45">
        <f t="shared" ca="1" si="43"/>
        <v>247369.17730560387</v>
      </c>
      <c r="X45" s="2">
        <f t="shared" ca="1" si="17"/>
        <v>0</v>
      </c>
      <c r="Y45" s="3">
        <f t="shared" ca="1" si="18"/>
        <v>1</v>
      </c>
      <c r="Z45" s="3"/>
      <c r="AA45" s="3"/>
      <c r="AB45" s="3"/>
      <c r="AC45" s="3"/>
      <c r="AD45" s="3"/>
      <c r="AE45" s="3"/>
      <c r="AF45" s="3"/>
      <c r="AG45" s="3"/>
      <c r="AH45" s="5"/>
    </row>
    <row r="46" spans="2:34" x14ac:dyDescent="0.25">
      <c r="B46">
        <f t="shared" ca="1" si="19"/>
        <v>1</v>
      </c>
      <c r="C46" t="str">
        <f t="shared" ca="1" si="20"/>
        <v>Male</v>
      </c>
      <c r="D46">
        <f t="shared" ca="1" si="21"/>
        <v>25</v>
      </c>
      <c r="E46">
        <f t="shared" ca="1" si="22"/>
        <v>3</v>
      </c>
      <c r="F46" t="str">
        <f ca="1">_xll.XLOOKUP(E46,$Z$5:$Z$15,$AA$5:$AA$15)</f>
        <v>Teaching</v>
      </c>
      <c r="G46">
        <f t="shared" ca="1" si="23"/>
        <v>1</v>
      </c>
      <c r="H46" t="str">
        <f ca="1">_xll.XLOOKUP(G46,$AB$5:$AB$14,$AC$5:$AC$14)</f>
        <v>Highschool</v>
      </c>
      <c r="I46">
        <f t="shared" ca="1" si="24"/>
        <v>0</v>
      </c>
      <c r="J46">
        <f t="shared" ca="1" si="25"/>
        <v>2</v>
      </c>
      <c r="K46">
        <f t="shared" ca="1" si="26"/>
        <v>64792</v>
      </c>
      <c r="L46">
        <f t="shared" ca="1" si="27"/>
        <v>8</v>
      </c>
      <c r="M46" t="str">
        <f ca="1">_xll.XLOOKUP(L46,$AD$5:$AD$18,$AE$5:$AE$18)</f>
        <v xml:space="preserve">Niorth Legon </v>
      </c>
      <c r="N46">
        <f t="shared" ca="1" si="37"/>
        <v>194376</v>
      </c>
      <c r="O46">
        <f t="shared" ca="1" si="29"/>
        <v>129108.17522452383</v>
      </c>
      <c r="P46">
        <f t="shared" ca="1" si="38"/>
        <v>127702.92818357471</v>
      </c>
      <c r="Q46">
        <f t="shared" ca="1" si="31"/>
        <v>40522</v>
      </c>
      <c r="R46">
        <f t="shared" ca="1" si="39"/>
        <v>28702.276027738008</v>
      </c>
      <c r="S46">
        <f t="shared" ca="1" si="40"/>
        <v>44795.333194356717</v>
      </c>
      <c r="T46">
        <f t="shared" ca="1" si="41"/>
        <v>366874.2613779314</v>
      </c>
      <c r="U46">
        <f t="shared" ca="1" si="42"/>
        <v>198332.45125226182</v>
      </c>
      <c r="V46">
        <f t="shared" ca="1" si="43"/>
        <v>168541.81012566958</v>
      </c>
      <c r="X46" s="2">
        <f t="shared" ca="1" si="17"/>
        <v>1</v>
      </c>
      <c r="Y46" s="3">
        <f t="shared" ca="1" si="18"/>
        <v>0</v>
      </c>
      <c r="Z46" s="3"/>
      <c r="AA46" s="3"/>
      <c r="AB46" s="3"/>
      <c r="AC46" s="3"/>
      <c r="AD46" s="3"/>
      <c r="AE46" s="3"/>
      <c r="AF46" s="3"/>
      <c r="AG46" s="3"/>
      <c r="AH46" s="5"/>
    </row>
    <row r="47" spans="2:34" x14ac:dyDescent="0.25">
      <c r="B47">
        <f t="shared" ca="1" si="19"/>
        <v>2</v>
      </c>
      <c r="C47" t="str">
        <f t="shared" ca="1" si="20"/>
        <v>Female</v>
      </c>
      <c r="D47">
        <f t="shared" ca="1" si="21"/>
        <v>33</v>
      </c>
      <c r="E47">
        <f t="shared" ca="1" si="22"/>
        <v>3</v>
      </c>
      <c r="F47" t="str">
        <f ca="1">_xll.XLOOKUP(E47,$Z$5:$Z$15,$AA$5:$AA$15)</f>
        <v>Teaching</v>
      </c>
      <c r="G47">
        <f t="shared" ca="1" si="23"/>
        <v>3</v>
      </c>
      <c r="H47" t="str">
        <f ca="1">_xll.XLOOKUP(G47,$AB$5:$AB$14,$AC$5:$AC$14)</f>
        <v>University</v>
      </c>
      <c r="I47">
        <f t="shared" ca="1" si="24"/>
        <v>1</v>
      </c>
      <c r="J47">
        <f t="shared" ca="1" si="25"/>
        <v>0</v>
      </c>
      <c r="K47">
        <f t="shared" ca="1" si="26"/>
        <v>32789</v>
      </c>
      <c r="L47">
        <f t="shared" ca="1" si="27"/>
        <v>4</v>
      </c>
      <c r="M47" t="str">
        <f ca="1">_xll.XLOOKUP(L47,$AD$5:$AD$18,$AE$5:$AE$18)</f>
        <v>Tema</v>
      </c>
      <c r="N47">
        <f t="shared" ca="1" si="37"/>
        <v>131156</v>
      </c>
      <c r="O47">
        <f t="shared" ca="1" si="29"/>
        <v>43908.252864040842</v>
      </c>
      <c r="P47">
        <f t="shared" ca="1" si="38"/>
        <v>0</v>
      </c>
      <c r="Q47">
        <f t="shared" ca="1" si="31"/>
        <v>0</v>
      </c>
      <c r="R47">
        <f t="shared" ca="1" si="39"/>
        <v>11808.92793109251</v>
      </c>
      <c r="S47">
        <f t="shared" ca="1" si="40"/>
        <v>45764.64803987342</v>
      </c>
      <c r="T47">
        <f t="shared" ca="1" si="41"/>
        <v>176920.64803987343</v>
      </c>
      <c r="U47">
        <f t="shared" ca="1" si="42"/>
        <v>55717.180795133354</v>
      </c>
      <c r="V47">
        <f t="shared" ca="1" si="43"/>
        <v>121203.46724474008</v>
      </c>
      <c r="X47" s="2">
        <f t="shared" ca="1" si="17"/>
        <v>0</v>
      </c>
      <c r="Y47" s="3">
        <f t="shared" ca="1" si="18"/>
        <v>1</v>
      </c>
      <c r="Z47" s="3"/>
      <c r="AA47" s="3"/>
      <c r="AB47" s="3"/>
      <c r="AC47" s="3"/>
      <c r="AD47" s="3"/>
      <c r="AE47" s="3"/>
      <c r="AF47" s="3"/>
      <c r="AG47" s="3"/>
      <c r="AH47" s="5"/>
    </row>
    <row r="48" spans="2:34" hidden="1" x14ac:dyDescent="0.25">
      <c r="B48">
        <f t="shared" ca="1" si="19"/>
        <v>2</v>
      </c>
      <c r="C48" t="str">
        <f t="shared" ca="1" si="20"/>
        <v>Female</v>
      </c>
      <c r="D48">
        <f t="shared" ca="1" si="21"/>
        <v>36</v>
      </c>
      <c r="E48">
        <f t="shared" ca="1" si="22"/>
        <v>1</v>
      </c>
      <c r="F48" t="str">
        <f ca="1">_xll.XLOOKUP(E48,$Z$5:$Z$15,$AA$5:$AA$15)</f>
        <v>Health</v>
      </c>
      <c r="G48">
        <f t="shared" ca="1" si="23"/>
        <v>1</v>
      </c>
      <c r="H48" t="str">
        <f ca="1">_xll.XLOOKUP(G48,$AB$5:$AB$14,$AC$5:$AC$14)</f>
        <v>Highschool</v>
      </c>
      <c r="I48">
        <f t="shared" ca="1" si="24"/>
        <v>5</v>
      </c>
      <c r="J48">
        <f t="shared" ca="1" si="25"/>
        <v>0</v>
      </c>
      <c r="K48">
        <f t="shared" ca="1" si="26"/>
        <v>28080</v>
      </c>
      <c r="L48">
        <f t="shared" ca="1" si="27"/>
        <v>7</v>
      </c>
      <c r="M48" t="str">
        <f ca="1">_xll.XLOOKUP(L48,$AD$5:$AD$18,$AE$5:$AE$18)</f>
        <v>Spintex</v>
      </c>
      <c r="N48">
        <f t="shared" ca="1" si="37"/>
        <v>168480</v>
      </c>
      <c r="O48">
        <f t="shared" ca="1" si="29"/>
        <v>14372.018439677857</v>
      </c>
      <c r="P48">
        <f t="shared" ca="1" si="38"/>
        <v>0</v>
      </c>
      <c r="Q48">
        <f t="shared" ca="1" si="31"/>
        <v>0</v>
      </c>
      <c r="R48">
        <f t="shared" ca="1" si="39"/>
        <v>23260.168988108846</v>
      </c>
      <c r="S48">
        <f t="shared" ca="1" si="40"/>
        <v>7230.8160086478238</v>
      </c>
      <c r="T48">
        <f t="shared" ca="1" si="41"/>
        <v>175710.81600864782</v>
      </c>
      <c r="U48">
        <f t="shared" ca="1" si="42"/>
        <v>37632.187427786703</v>
      </c>
      <c r="V48">
        <f t="shared" ca="1" si="43"/>
        <v>138078.62858086111</v>
      </c>
      <c r="X48" s="2">
        <f t="shared" ca="1" si="17"/>
        <v>0</v>
      </c>
      <c r="Y48" s="3">
        <f t="shared" ca="1" si="18"/>
        <v>1</v>
      </c>
      <c r="Z48" s="3"/>
      <c r="AA48" s="3"/>
      <c r="AB48" s="3"/>
      <c r="AC48" s="3"/>
      <c r="AD48" s="3"/>
      <c r="AE48" s="3"/>
      <c r="AF48" s="3"/>
      <c r="AG48" s="3"/>
      <c r="AH48" s="5"/>
    </row>
    <row r="49" spans="2:34" x14ac:dyDescent="0.25">
      <c r="B49">
        <f t="shared" ca="1" si="19"/>
        <v>2</v>
      </c>
      <c r="C49" t="str">
        <f t="shared" ca="1" si="20"/>
        <v>Female</v>
      </c>
      <c r="D49">
        <f t="shared" ca="1" si="21"/>
        <v>40</v>
      </c>
      <c r="E49">
        <f t="shared" ca="1" si="22"/>
        <v>4</v>
      </c>
      <c r="F49" t="str">
        <f ca="1">_xll.XLOOKUP(E49,$Z$5:$Z$15,$AA$5:$AA$15)</f>
        <v>IT</v>
      </c>
      <c r="G49">
        <f t="shared" ca="1" si="23"/>
        <v>4</v>
      </c>
      <c r="H49" t="str">
        <f ca="1">_xll.XLOOKUP(G49,$AB$5:$AB$14,$AC$5:$AC$14)</f>
        <v>Technical</v>
      </c>
      <c r="I49">
        <f t="shared" ca="1" si="24"/>
        <v>6</v>
      </c>
      <c r="J49">
        <f t="shared" ca="1" si="25"/>
        <v>0</v>
      </c>
      <c r="K49">
        <f t="shared" ca="1" si="26"/>
        <v>72132</v>
      </c>
      <c r="L49">
        <f t="shared" ca="1" si="27"/>
        <v>6</v>
      </c>
      <c r="M49" t="str">
        <f ca="1">_xll.XLOOKUP(L49,$AD$5:$AD$18,$AE$5:$AE$18)</f>
        <v>Airport Hills</v>
      </c>
      <c r="N49">
        <f t="shared" ca="1" si="37"/>
        <v>432792</v>
      </c>
      <c r="O49">
        <f t="shared" ca="1" si="29"/>
        <v>179145.8249778414</v>
      </c>
      <c r="P49">
        <f t="shared" ca="1" si="38"/>
        <v>0</v>
      </c>
      <c r="Q49">
        <f t="shared" ca="1" si="31"/>
        <v>0</v>
      </c>
      <c r="R49">
        <f t="shared" ca="1" si="39"/>
        <v>142399.92751279153</v>
      </c>
      <c r="S49">
        <f t="shared" ca="1" si="40"/>
        <v>74518.191856876598</v>
      </c>
      <c r="T49">
        <f t="shared" ca="1" si="41"/>
        <v>507310.1918568766</v>
      </c>
      <c r="U49">
        <f t="shared" ca="1" si="42"/>
        <v>321545.75249063293</v>
      </c>
      <c r="V49">
        <f t="shared" ca="1" si="43"/>
        <v>185764.43936624366</v>
      </c>
      <c r="X49" s="2">
        <f t="shared" ca="1" si="17"/>
        <v>0</v>
      </c>
      <c r="Y49" s="3">
        <f t="shared" ca="1" si="18"/>
        <v>1</v>
      </c>
      <c r="Z49" s="3"/>
      <c r="AA49" s="3"/>
      <c r="AB49" s="3"/>
      <c r="AC49" s="3"/>
      <c r="AD49" s="3"/>
      <c r="AE49" s="3"/>
      <c r="AF49" s="3"/>
      <c r="AG49" s="3"/>
      <c r="AH49" s="5"/>
    </row>
    <row r="50" spans="2:34" x14ac:dyDescent="0.25">
      <c r="B50">
        <f t="shared" ca="1" si="19"/>
        <v>2</v>
      </c>
      <c r="C50" t="str">
        <f t="shared" ca="1" si="20"/>
        <v>Female</v>
      </c>
      <c r="D50">
        <f t="shared" ca="1" si="21"/>
        <v>33</v>
      </c>
      <c r="E50">
        <f t="shared" ca="1" si="22"/>
        <v>1</v>
      </c>
      <c r="F50" t="str">
        <f ca="1">_xll.XLOOKUP(E50,$Z$5:$Z$15,$AA$5:$AA$15)</f>
        <v>Health</v>
      </c>
      <c r="G50">
        <f t="shared" ca="1" si="23"/>
        <v>1</v>
      </c>
      <c r="H50" t="str">
        <f ca="1">_xll.XLOOKUP(G50,$AB$5:$AB$14,$AC$5:$AC$14)</f>
        <v>Highschool</v>
      </c>
      <c r="I50">
        <f t="shared" ca="1" si="24"/>
        <v>3</v>
      </c>
      <c r="J50">
        <f t="shared" ca="1" si="25"/>
        <v>4</v>
      </c>
      <c r="K50">
        <f t="shared" ca="1" si="26"/>
        <v>64566</v>
      </c>
      <c r="L50">
        <f t="shared" ca="1" si="27"/>
        <v>9</v>
      </c>
      <c r="M50" t="str">
        <f ca="1">_xll.XLOOKUP(L50,$AD$5:$AD$18,$AE$5:$AE$18)</f>
        <v>Tse-Addo</v>
      </c>
      <c r="N50">
        <f t="shared" ca="1" si="37"/>
        <v>193698</v>
      </c>
      <c r="O50">
        <f t="shared" ca="1" si="29"/>
        <v>5242.8657407385481</v>
      </c>
      <c r="P50">
        <f t="shared" ca="1" si="38"/>
        <v>81913.882937066315</v>
      </c>
      <c r="Q50">
        <f t="shared" ca="1" si="31"/>
        <v>52891</v>
      </c>
      <c r="R50">
        <f t="shared" ca="1" si="39"/>
        <v>103089.10467773316</v>
      </c>
      <c r="S50">
        <f t="shared" ca="1" si="40"/>
        <v>65359.917991642345</v>
      </c>
      <c r="T50">
        <f t="shared" ca="1" si="41"/>
        <v>340971.80092870863</v>
      </c>
      <c r="U50">
        <f t="shared" ca="1" si="42"/>
        <v>161222.97041847173</v>
      </c>
      <c r="V50">
        <f t="shared" ca="1" si="43"/>
        <v>179748.8305102369</v>
      </c>
      <c r="X50" s="2">
        <f t="shared" ca="1" si="17"/>
        <v>0</v>
      </c>
      <c r="Y50" s="3">
        <f t="shared" ca="1" si="18"/>
        <v>1</v>
      </c>
      <c r="Z50" s="3"/>
      <c r="AA50" s="3"/>
      <c r="AB50" s="3"/>
      <c r="AC50" s="3"/>
      <c r="AD50" s="3"/>
      <c r="AE50" s="3"/>
      <c r="AF50" s="3"/>
      <c r="AG50" s="3"/>
      <c r="AH50" s="5"/>
    </row>
    <row r="51" spans="2:34" hidden="1" x14ac:dyDescent="0.25">
      <c r="B51">
        <f t="shared" ca="1" si="19"/>
        <v>1</v>
      </c>
      <c r="C51" t="str">
        <f t="shared" ca="1" si="20"/>
        <v>Male</v>
      </c>
      <c r="D51">
        <f t="shared" ca="1" si="21"/>
        <v>39</v>
      </c>
      <c r="E51">
        <f t="shared" ca="1" si="22"/>
        <v>3</v>
      </c>
      <c r="F51" t="str">
        <f ca="1">_xll.XLOOKUP(E51,$Z$5:$Z$15,$AA$5:$AA$15)</f>
        <v>Teaching</v>
      </c>
      <c r="G51">
        <f t="shared" ca="1" si="23"/>
        <v>5</v>
      </c>
      <c r="H51" t="str">
        <f ca="1">_xll.XLOOKUP(G51,$AB$5:$AB$14,$AC$5:$AC$14)</f>
        <v>Others</v>
      </c>
      <c r="I51">
        <f t="shared" ca="1" si="24"/>
        <v>2</v>
      </c>
      <c r="J51">
        <f t="shared" ca="1" si="25"/>
        <v>4</v>
      </c>
      <c r="K51">
        <f t="shared" ca="1" si="26"/>
        <v>33260</v>
      </c>
      <c r="L51">
        <f t="shared" ca="1" si="27"/>
        <v>6</v>
      </c>
      <c r="M51" t="str">
        <f ca="1">_xll.XLOOKUP(L51,$AD$5:$AD$18,$AE$5:$AE$18)</f>
        <v>Airport Hills</v>
      </c>
      <c r="N51">
        <f t="shared" ca="1" si="37"/>
        <v>166300</v>
      </c>
      <c r="O51">
        <f t="shared" ca="1" si="29"/>
        <v>148108.99408330562</v>
      </c>
      <c r="P51">
        <f t="shared" ca="1" si="38"/>
        <v>86451.650899367145</v>
      </c>
      <c r="Q51">
        <f t="shared" ca="1" si="31"/>
        <v>68272</v>
      </c>
      <c r="R51">
        <f t="shared" ca="1" si="39"/>
        <v>32574.577731425536</v>
      </c>
      <c r="S51">
        <f t="shared" ca="1" si="40"/>
        <v>48571.543645388549</v>
      </c>
      <c r="T51">
        <f t="shared" ca="1" si="41"/>
        <v>301323.19454475568</v>
      </c>
      <c r="U51">
        <f t="shared" ca="1" si="42"/>
        <v>248955.57181473114</v>
      </c>
      <c r="V51">
        <f t="shared" ca="1" si="43"/>
        <v>52367.622730024537</v>
      </c>
      <c r="X51" s="2">
        <f t="shared" ca="1" si="17"/>
        <v>1</v>
      </c>
      <c r="Y51" s="3">
        <f t="shared" ca="1" si="18"/>
        <v>0</v>
      </c>
      <c r="Z51" s="3"/>
      <c r="AA51" s="3"/>
      <c r="AB51" s="3"/>
      <c r="AC51" s="3"/>
      <c r="AD51" s="3"/>
      <c r="AE51" s="3"/>
      <c r="AF51" s="3"/>
      <c r="AG51" s="3"/>
      <c r="AH51" s="5"/>
    </row>
    <row r="52" spans="2:34" x14ac:dyDescent="0.25">
      <c r="B52">
        <f t="shared" ca="1" si="19"/>
        <v>1</v>
      </c>
      <c r="C52" t="str">
        <f t="shared" ca="1" si="20"/>
        <v>Male</v>
      </c>
      <c r="D52">
        <f t="shared" ca="1" si="21"/>
        <v>34</v>
      </c>
      <c r="E52">
        <f t="shared" ca="1" si="22"/>
        <v>6</v>
      </c>
      <c r="F52" t="str">
        <f ca="1">_xll.XLOOKUP(E52,$Z$5:$Z$15,$AA$5:$AA$15)</f>
        <v>Agriculture</v>
      </c>
      <c r="G52">
        <f t="shared" ca="1" si="23"/>
        <v>2</v>
      </c>
      <c r="H52" t="str">
        <f ca="1">_xll.XLOOKUP(G52,$AB$5:$AB$14,$AC$5:$AC$14)</f>
        <v>College</v>
      </c>
      <c r="I52">
        <f t="shared" ca="1" si="24"/>
        <v>5</v>
      </c>
      <c r="J52">
        <f t="shared" ca="1" si="25"/>
        <v>2</v>
      </c>
      <c r="K52">
        <f t="shared" ca="1" si="26"/>
        <v>52069</v>
      </c>
      <c r="L52">
        <f t="shared" ca="1" si="27"/>
        <v>9</v>
      </c>
      <c r="M52" t="str">
        <f ca="1">_xll.XLOOKUP(L52,$AD$5:$AD$18,$AE$5:$AE$18)</f>
        <v>Tse-Addo</v>
      </c>
      <c r="N52">
        <f t="shared" ca="1" si="37"/>
        <v>156207</v>
      </c>
      <c r="O52">
        <f t="shared" ca="1" si="29"/>
        <v>12048.721626675069</v>
      </c>
      <c r="P52">
        <f t="shared" ca="1" si="38"/>
        <v>82987.406400986278</v>
      </c>
      <c r="Q52">
        <f t="shared" ca="1" si="31"/>
        <v>25229</v>
      </c>
      <c r="R52">
        <f t="shared" ca="1" si="39"/>
        <v>80533.990279992213</v>
      </c>
      <c r="S52">
        <f t="shared" ca="1" si="40"/>
        <v>30563.109062930056</v>
      </c>
      <c r="T52">
        <f t="shared" ca="1" si="41"/>
        <v>269757.51546391635</v>
      </c>
      <c r="U52">
        <f t="shared" ca="1" si="42"/>
        <v>117811.71190666727</v>
      </c>
      <c r="V52">
        <f t="shared" ca="1" si="43"/>
        <v>151945.80355724908</v>
      </c>
      <c r="X52" s="2">
        <f t="shared" ca="1" si="17"/>
        <v>1</v>
      </c>
      <c r="Y52" s="3">
        <f t="shared" ca="1" si="18"/>
        <v>0</v>
      </c>
      <c r="Z52" s="3"/>
      <c r="AA52" s="3"/>
      <c r="AB52" s="3"/>
      <c r="AC52" s="3"/>
      <c r="AD52" s="3"/>
      <c r="AE52" s="3"/>
      <c r="AF52" s="3"/>
      <c r="AG52" s="3"/>
      <c r="AH52" s="5"/>
    </row>
    <row r="53" spans="2:34" x14ac:dyDescent="0.25">
      <c r="B53">
        <f t="shared" ca="1" si="19"/>
        <v>2</v>
      </c>
      <c r="C53" t="str">
        <f t="shared" ca="1" si="20"/>
        <v>Female</v>
      </c>
      <c r="D53">
        <f t="shared" ca="1" si="21"/>
        <v>37</v>
      </c>
      <c r="E53">
        <f t="shared" ca="1" si="22"/>
        <v>2</v>
      </c>
      <c r="F53" t="str">
        <f ca="1">_xll.XLOOKUP(E53,$Z$5:$Z$15,$AA$5:$AA$15)</f>
        <v>Construction</v>
      </c>
      <c r="G53">
        <f t="shared" ca="1" si="23"/>
        <v>5</v>
      </c>
      <c r="H53" t="str">
        <f ca="1">_xll.XLOOKUP(G53,$AB$5:$AB$14,$AC$5:$AC$14)</f>
        <v>Others</v>
      </c>
      <c r="I53">
        <f t="shared" ca="1" si="24"/>
        <v>3</v>
      </c>
      <c r="J53">
        <f t="shared" ca="1" si="25"/>
        <v>0</v>
      </c>
      <c r="K53">
        <f t="shared" ca="1" si="26"/>
        <v>40318</v>
      </c>
      <c r="L53">
        <f t="shared" ca="1" si="27"/>
        <v>6</v>
      </c>
      <c r="M53" t="str">
        <f ca="1">_xll.XLOOKUP(L53,$AD$5:$AD$18,$AE$5:$AE$18)</f>
        <v>Airport Hills</v>
      </c>
      <c r="N53">
        <f t="shared" ca="1" si="37"/>
        <v>161272</v>
      </c>
      <c r="O53">
        <f t="shared" ca="1" si="29"/>
        <v>3944.1417872448596</v>
      </c>
      <c r="P53">
        <f t="shared" ca="1" si="38"/>
        <v>0</v>
      </c>
      <c r="Q53">
        <f t="shared" ca="1" si="31"/>
        <v>0</v>
      </c>
      <c r="R53">
        <f t="shared" ca="1" si="39"/>
        <v>17145.081076246985</v>
      </c>
      <c r="S53">
        <f t="shared" ca="1" si="40"/>
        <v>6668.5919917809233</v>
      </c>
      <c r="T53">
        <f t="shared" ca="1" si="41"/>
        <v>167940.59199178094</v>
      </c>
      <c r="U53">
        <f t="shared" ca="1" si="42"/>
        <v>21089.222863491843</v>
      </c>
      <c r="V53">
        <f t="shared" ca="1" si="43"/>
        <v>146851.36912828911</v>
      </c>
      <c r="X53" s="2">
        <f t="shared" ca="1" si="17"/>
        <v>0</v>
      </c>
      <c r="Y53" s="3">
        <f t="shared" ca="1" si="18"/>
        <v>1</v>
      </c>
      <c r="Z53" s="3"/>
      <c r="AA53" s="3"/>
      <c r="AB53" s="3"/>
      <c r="AC53" s="3"/>
      <c r="AD53" s="3"/>
      <c r="AE53" s="3"/>
      <c r="AF53" s="3"/>
      <c r="AG53" s="3"/>
      <c r="AH53" s="5"/>
    </row>
    <row r="54" spans="2:34" x14ac:dyDescent="0.25">
      <c r="B54">
        <f t="shared" ca="1" si="19"/>
        <v>1</v>
      </c>
      <c r="C54" t="str">
        <f t="shared" ca="1" si="20"/>
        <v>Male</v>
      </c>
      <c r="D54">
        <f t="shared" ca="1" si="21"/>
        <v>32</v>
      </c>
      <c r="E54">
        <f t="shared" ca="1" si="22"/>
        <v>2</v>
      </c>
      <c r="F54" t="str">
        <f ca="1">_xll.XLOOKUP(E54,$Z$5:$Z$15,$AA$5:$AA$15)</f>
        <v>Construction</v>
      </c>
      <c r="G54">
        <f t="shared" ca="1" si="23"/>
        <v>4</v>
      </c>
      <c r="H54" t="str">
        <f ca="1">_xll.XLOOKUP(G54,$AB$5:$AB$14,$AC$5:$AC$14)</f>
        <v>Technical</v>
      </c>
      <c r="I54">
        <f t="shared" ca="1" si="24"/>
        <v>0</v>
      </c>
      <c r="J54">
        <f t="shared" ca="1" si="25"/>
        <v>0</v>
      </c>
      <c r="K54">
        <f t="shared" ca="1" si="26"/>
        <v>39617</v>
      </c>
      <c r="L54">
        <f t="shared" ca="1" si="27"/>
        <v>3</v>
      </c>
      <c r="M54" t="str">
        <f ca="1">_xll.XLOOKUP(L54,$AD$5:$AD$18,$AE$5:$AE$18)</f>
        <v>Oyarifa</v>
      </c>
      <c r="N54">
        <f t="shared" ca="1" si="37"/>
        <v>237702</v>
      </c>
      <c r="O54">
        <f t="shared" ca="1" si="29"/>
        <v>189546.1364119197</v>
      </c>
      <c r="P54">
        <f t="shared" ca="1" si="38"/>
        <v>0</v>
      </c>
      <c r="Q54">
        <f t="shared" ca="1" si="31"/>
        <v>0</v>
      </c>
      <c r="R54">
        <f t="shared" ca="1" si="39"/>
        <v>50526.458752850078</v>
      </c>
      <c r="S54">
        <f t="shared" ca="1" si="40"/>
        <v>47425.9810670476</v>
      </c>
      <c r="T54">
        <f t="shared" ca="1" si="41"/>
        <v>285127.98106704757</v>
      </c>
      <c r="U54">
        <f t="shared" ca="1" si="42"/>
        <v>240072.59516476977</v>
      </c>
      <c r="V54">
        <f t="shared" ca="1" si="43"/>
        <v>45055.385902277805</v>
      </c>
      <c r="X54" s="2">
        <f t="shared" ca="1" si="17"/>
        <v>1</v>
      </c>
      <c r="Y54" s="3">
        <f t="shared" ca="1" si="18"/>
        <v>0</v>
      </c>
      <c r="Z54" s="3"/>
      <c r="AA54" s="3"/>
      <c r="AB54" s="3"/>
      <c r="AC54" s="3"/>
      <c r="AD54" s="3"/>
      <c r="AE54" s="3"/>
      <c r="AF54" s="3"/>
      <c r="AG54" s="3"/>
      <c r="AH54" s="5"/>
    </row>
    <row r="55" spans="2:34" x14ac:dyDescent="0.25">
      <c r="B55">
        <f t="shared" ca="1" si="19"/>
        <v>1</v>
      </c>
      <c r="C55" t="str">
        <f t="shared" ca="1" si="20"/>
        <v>Male</v>
      </c>
      <c r="D55">
        <f t="shared" ca="1" si="21"/>
        <v>38</v>
      </c>
      <c r="E55">
        <f t="shared" ca="1" si="22"/>
        <v>6</v>
      </c>
      <c r="F55" t="str">
        <f ca="1">_xll.XLOOKUP(E55,$Z$5:$Z$15,$AA$5:$AA$15)</f>
        <v>Agriculture</v>
      </c>
      <c r="G55">
        <f t="shared" ca="1" si="23"/>
        <v>4</v>
      </c>
      <c r="H55" t="str">
        <f ca="1">_xll.XLOOKUP(G55,$AB$5:$AB$14,$AC$5:$AC$14)</f>
        <v>Technical</v>
      </c>
      <c r="I55">
        <f t="shared" ca="1" si="24"/>
        <v>4</v>
      </c>
      <c r="J55">
        <f t="shared" ca="1" si="25"/>
        <v>1</v>
      </c>
      <c r="K55">
        <f t="shared" ca="1" si="26"/>
        <v>44218</v>
      </c>
      <c r="L55">
        <f t="shared" ca="1" si="27"/>
        <v>5</v>
      </c>
      <c r="M55" t="str">
        <f ca="1">_xll.XLOOKUP(L55,$AD$5:$AD$18,$AE$5:$AE$18)</f>
        <v>Nima</v>
      </c>
      <c r="N55">
        <f t="shared" ca="1" si="37"/>
        <v>221090</v>
      </c>
      <c r="O55">
        <f t="shared" ca="1" si="29"/>
        <v>183737.21968991254</v>
      </c>
      <c r="P55">
        <f t="shared" ca="1" si="38"/>
        <v>15582.782260768732</v>
      </c>
      <c r="Q55">
        <f t="shared" ca="1" si="31"/>
        <v>4700</v>
      </c>
      <c r="R55">
        <f t="shared" ca="1" si="39"/>
        <v>80135.750554460945</v>
      </c>
      <c r="S55">
        <f t="shared" ca="1" si="40"/>
        <v>50282.089462962031</v>
      </c>
      <c r="T55">
        <f t="shared" ca="1" si="41"/>
        <v>286954.87172373076</v>
      </c>
      <c r="U55">
        <f t="shared" ca="1" si="42"/>
        <v>268572.97024437349</v>
      </c>
      <c r="V55">
        <f t="shared" ca="1" si="43"/>
        <v>18381.901479357271</v>
      </c>
      <c r="X55" s="2">
        <f t="shared" ca="1" si="17"/>
        <v>1</v>
      </c>
      <c r="Y55" s="3">
        <f t="shared" ca="1" si="18"/>
        <v>0</v>
      </c>
      <c r="Z55" s="3"/>
      <c r="AA55" s="3"/>
      <c r="AB55" s="3"/>
      <c r="AC55" s="3"/>
      <c r="AD55" s="3"/>
      <c r="AE55" s="3"/>
      <c r="AF55" s="3"/>
      <c r="AG55" s="3"/>
      <c r="AH55" s="5"/>
    </row>
    <row r="56" spans="2:34" hidden="1" x14ac:dyDescent="0.25">
      <c r="B56">
        <f t="shared" ca="1" si="19"/>
        <v>1</v>
      </c>
      <c r="C56" t="str">
        <f t="shared" ca="1" si="20"/>
        <v>Male</v>
      </c>
      <c r="D56">
        <f t="shared" ca="1" si="21"/>
        <v>33</v>
      </c>
      <c r="E56">
        <f t="shared" ca="1" si="22"/>
        <v>2</v>
      </c>
      <c r="F56" t="str">
        <f ca="1">_xll.XLOOKUP(E56,$Z$5:$Z$15,$AA$5:$AA$15)</f>
        <v>Construction</v>
      </c>
      <c r="G56">
        <f t="shared" ca="1" si="23"/>
        <v>1</v>
      </c>
      <c r="H56" t="str">
        <f ca="1">_xll.XLOOKUP(G56,$AB$5:$AB$14,$AC$5:$AC$14)</f>
        <v>Highschool</v>
      </c>
      <c r="I56">
        <f t="shared" ca="1" si="24"/>
        <v>5</v>
      </c>
      <c r="J56">
        <f t="shared" ca="1" si="25"/>
        <v>4</v>
      </c>
      <c r="K56">
        <f t="shared" ca="1" si="26"/>
        <v>26114</v>
      </c>
      <c r="L56">
        <f t="shared" ca="1" si="27"/>
        <v>5</v>
      </c>
      <c r="M56" t="str">
        <f ca="1">_xll.XLOOKUP(L56,$AD$5:$AD$18,$AE$5:$AE$18)</f>
        <v>Nima</v>
      </c>
      <c r="N56">
        <f t="shared" ca="1" si="37"/>
        <v>78342</v>
      </c>
      <c r="O56">
        <f t="shared" ca="1" si="29"/>
        <v>41884.616569103666</v>
      </c>
      <c r="P56">
        <f t="shared" ca="1" si="38"/>
        <v>96114.358200055067</v>
      </c>
      <c r="Q56">
        <f t="shared" ca="1" si="31"/>
        <v>90136</v>
      </c>
      <c r="R56">
        <f t="shared" ca="1" si="39"/>
        <v>43576.286250166857</v>
      </c>
      <c r="S56">
        <f t="shared" ca="1" si="40"/>
        <v>24620.010659949876</v>
      </c>
      <c r="T56">
        <f t="shared" ca="1" si="41"/>
        <v>199076.36886000496</v>
      </c>
      <c r="U56">
        <f t="shared" ca="1" si="42"/>
        <v>175596.90281927053</v>
      </c>
      <c r="V56">
        <f t="shared" ca="1" si="43"/>
        <v>23479.466040734435</v>
      </c>
      <c r="X56" s="2">
        <f t="shared" ca="1" si="17"/>
        <v>1</v>
      </c>
      <c r="Y56" s="3">
        <f t="shared" ca="1" si="18"/>
        <v>0</v>
      </c>
      <c r="Z56" s="3"/>
      <c r="AA56" s="3"/>
      <c r="AB56" s="3"/>
      <c r="AC56" s="3"/>
      <c r="AD56" s="3"/>
      <c r="AE56" s="3"/>
      <c r="AF56" s="3"/>
      <c r="AG56" s="3"/>
      <c r="AH56" s="5"/>
    </row>
    <row r="57" spans="2:34" hidden="1" x14ac:dyDescent="0.25">
      <c r="B57">
        <f t="shared" ca="1" si="19"/>
        <v>2</v>
      </c>
      <c r="C57" t="str">
        <f t="shared" ca="1" si="20"/>
        <v>Female</v>
      </c>
      <c r="D57">
        <f t="shared" ca="1" si="21"/>
        <v>31</v>
      </c>
      <c r="E57">
        <f t="shared" ca="1" si="22"/>
        <v>5</v>
      </c>
      <c r="F57" t="str">
        <f ca="1">_xll.XLOOKUP(E57,$Z$5:$Z$15,$AA$5:$AA$15)</f>
        <v>General Work</v>
      </c>
      <c r="G57">
        <f t="shared" ca="1" si="23"/>
        <v>3</v>
      </c>
      <c r="H57" t="str">
        <f ca="1">_xll.XLOOKUP(G57,$AB$5:$AB$14,$AC$5:$AC$14)</f>
        <v>University</v>
      </c>
      <c r="I57">
        <f t="shared" ca="1" si="24"/>
        <v>0</v>
      </c>
      <c r="J57">
        <f t="shared" ca="1" si="25"/>
        <v>3</v>
      </c>
      <c r="K57">
        <f t="shared" ca="1" si="26"/>
        <v>59046</v>
      </c>
      <c r="L57">
        <f t="shared" ca="1" si="27"/>
        <v>5</v>
      </c>
      <c r="M57" t="str">
        <f ca="1">_xll.XLOOKUP(L57,$AD$5:$AD$18,$AE$5:$AE$18)</f>
        <v>Nima</v>
      </c>
      <c r="N57">
        <f t="shared" ca="1" si="37"/>
        <v>177138</v>
      </c>
      <c r="O57">
        <f t="shared" ca="1" si="29"/>
        <v>20627.602453362881</v>
      </c>
      <c r="P57">
        <f t="shared" ca="1" si="38"/>
        <v>131295.94039932376</v>
      </c>
      <c r="Q57">
        <f t="shared" ca="1" si="31"/>
        <v>29613</v>
      </c>
      <c r="R57">
        <f t="shared" ca="1" si="39"/>
        <v>10403.622189436423</v>
      </c>
      <c r="S57">
        <f t="shared" ca="1" si="40"/>
        <v>36507.857464695975</v>
      </c>
      <c r="T57">
        <f t="shared" ca="1" si="41"/>
        <v>344941.79786401975</v>
      </c>
      <c r="U57">
        <f t="shared" ca="1" si="42"/>
        <v>60644.224642799301</v>
      </c>
      <c r="V57">
        <f t="shared" ca="1" si="43"/>
        <v>284297.57322122046</v>
      </c>
      <c r="X57" s="2">
        <f t="shared" ca="1" si="17"/>
        <v>0</v>
      </c>
      <c r="Y57" s="3">
        <f t="shared" ca="1" si="18"/>
        <v>1</v>
      </c>
      <c r="Z57" s="3"/>
      <c r="AA57" s="3"/>
      <c r="AB57" s="3"/>
      <c r="AC57" s="3"/>
      <c r="AD57" s="3"/>
      <c r="AE57" s="3"/>
      <c r="AF57" s="3"/>
      <c r="AG57" s="3"/>
      <c r="AH57" s="5"/>
    </row>
    <row r="58" spans="2:34" hidden="1" x14ac:dyDescent="0.25">
      <c r="B58">
        <f t="shared" ca="1" si="19"/>
        <v>2</v>
      </c>
      <c r="C58" t="str">
        <f t="shared" ca="1" si="20"/>
        <v>Female</v>
      </c>
      <c r="D58">
        <f t="shared" ca="1" si="21"/>
        <v>31</v>
      </c>
      <c r="E58">
        <f t="shared" ca="1" si="22"/>
        <v>3</v>
      </c>
      <c r="F58" t="str">
        <f ca="1">_xll.XLOOKUP(E58,$Z$5:$Z$15,$AA$5:$AA$15)</f>
        <v>Teaching</v>
      </c>
      <c r="G58">
        <f t="shared" ca="1" si="23"/>
        <v>3</v>
      </c>
      <c r="H58" t="str">
        <f ca="1">_xll.XLOOKUP(G58,$AB$5:$AB$14,$AC$5:$AC$14)</f>
        <v>University</v>
      </c>
      <c r="I58">
        <f t="shared" ca="1" si="24"/>
        <v>3</v>
      </c>
      <c r="J58">
        <f t="shared" ca="1" si="25"/>
        <v>4</v>
      </c>
      <c r="K58">
        <f t="shared" ca="1" si="26"/>
        <v>86323</v>
      </c>
      <c r="L58">
        <f t="shared" ca="1" si="27"/>
        <v>1</v>
      </c>
      <c r="M58" t="str">
        <f ca="1">_xll.XLOOKUP(L58,$AD$5:$AD$18,$AE$5:$AE$18)</f>
        <v>East Legon</v>
      </c>
      <c r="N58">
        <f t="shared" ca="1" si="37"/>
        <v>517938</v>
      </c>
      <c r="O58">
        <f t="shared" ca="1" si="29"/>
        <v>169622.84625703128</v>
      </c>
      <c r="P58">
        <f t="shared" ca="1" si="38"/>
        <v>268724.36963130382</v>
      </c>
      <c r="Q58">
        <f t="shared" ca="1" si="31"/>
        <v>244532</v>
      </c>
      <c r="R58">
        <f t="shared" ca="1" si="39"/>
        <v>9747.7961585843532</v>
      </c>
      <c r="S58">
        <f t="shared" ca="1" si="40"/>
        <v>58609.783022697018</v>
      </c>
      <c r="T58">
        <f t="shared" ca="1" si="41"/>
        <v>845272.15265400079</v>
      </c>
      <c r="U58">
        <f t="shared" ca="1" si="42"/>
        <v>423902.64241561567</v>
      </c>
      <c r="V58">
        <f t="shared" ca="1" si="43"/>
        <v>421369.51023838512</v>
      </c>
      <c r="X58" s="2">
        <f t="shared" ca="1" si="17"/>
        <v>0</v>
      </c>
      <c r="Y58" s="3">
        <f t="shared" ca="1" si="18"/>
        <v>1</v>
      </c>
      <c r="Z58" s="3"/>
      <c r="AA58" s="3"/>
      <c r="AB58" s="3"/>
      <c r="AC58" s="3"/>
      <c r="AD58" s="3"/>
      <c r="AE58" s="3"/>
      <c r="AF58" s="3"/>
      <c r="AG58" s="3"/>
      <c r="AH58" s="5"/>
    </row>
    <row r="59" spans="2:34" x14ac:dyDescent="0.25">
      <c r="B59">
        <f t="shared" ca="1" si="19"/>
        <v>1</v>
      </c>
      <c r="C59" t="str">
        <f t="shared" ca="1" si="20"/>
        <v>Male</v>
      </c>
      <c r="D59">
        <f t="shared" ca="1" si="21"/>
        <v>43</v>
      </c>
      <c r="E59">
        <f t="shared" ca="1" si="22"/>
        <v>4</v>
      </c>
      <c r="F59" t="str">
        <f ca="1">_xll.XLOOKUP(E59,$Z$5:$Z$15,$AA$5:$AA$15)</f>
        <v>IT</v>
      </c>
      <c r="G59">
        <f t="shared" ca="1" si="23"/>
        <v>1</v>
      </c>
      <c r="H59" t="str">
        <f ca="1">_xll.XLOOKUP(G59,$AB$5:$AB$14,$AC$5:$AC$14)</f>
        <v>Highschool</v>
      </c>
      <c r="I59">
        <f t="shared" ca="1" si="24"/>
        <v>1</v>
      </c>
      <c r="J59">
        <f t="shared" ca="1" si="25"/>
        <v>4</v>
      </c>
      <c r="K59">
        <f t="shared" ca="1" si="26"/>
        <v>44289</v>
      </c>
      <c r="L59">
        <f t="shared" ca="1" si="27"/>
        <v>9</v>
      </c>
      <c r="M59" t="str">
        <f ca="1">_xll.XLOOKUP(L59,$AD$5:$AD$18,$AE$5:$AE$18)</f>
        <v>Tse-Addo</v>
      </c>
      <c r="N59">
        <f t="shared" ca="1" si="37"/>
        <v>221445</v>
      </c>
      <c r="O59">
        <f t="shared" ca="1" si="29"/>
        <v>91605.89472669689</v>
      </c>
      <c r="P59">
        <f t="shared" ca="1" si="38"/>
        <v>175963.36749233824</v>
      </c>
      <c r="Q59">
        <f t="shared" ca="1" si="31"/>
        <v>34677</v>
      </c>
      <c r="R59">
        <f t="shared" ca="1" si="39"/>
        <v>71409.376330508443</v>
      </c>
      <c r="S59">
        <f t="shared" ca="1" si="40"/>
        <v>61178.3162295574</v>
      </c>
      <c r="T59">
        <f t="shared" ca="1" si="41"/>
        <v>458586.68372189562</v>
      </c>
      <c r="U59">
        <f t="shared" ca="1" si="42"/>
        <v>197692.27105720533</v>
      </c>
      <c r="V59">
        <f t="shared" ca="1" si="43"/>
        <v>260894.41266469029</v>
      </c>
      <c r="X59" s="2">
        <f t="shared" ca="1" si="17"/>
        <v>1</v>
      </c>
      <c r="Y59" s="3">
        <f t="shared" ca="1" si="18"/>
        <v>0</v>
      </c>
      <c r="Z59" s="3"/>
      <c r="AA59" s="3"/>
      <c r="AB59" s="3"/>
      <c r="AC59" s="3"/>
      <c r="AD59" s="3"/>
      <c r="AE59" s="3"/>
      <c r="AF59" s="3"/>
      <c r="AG59" s="3"/>
      <c r="AH59" s="5"/>
    </row>
    <row r="60" spans="2:34" x14ac:dyDescent="0.25">
      <c r="B60">
        <f t="shared" ca="1" si="19"/>
        <v>2</v>
      </c>
      <c r="C60" t="str">
        <f t="shared" ca="1" si="20"/>
        <v>Female</v>
      </c>
      <c r="D60">
        <f t="shared" ca="1" si="21"/>
        <v>34</v>
      </c>
      <c r="E60">
        <f t="shared" ca="1" si="22"/>
        <v>3</v>
      </c>
      <c r="F60" t="str">
        <f ca="1">_xll.XLOOKUP(E60,$Z$5:$Z$15,$AA$5:$AA$15)</f>
        <v>Teaching</v>
      </c>
      <c r="G60">
        <f t="shared" ca="1" si="23"/>
        <v>3</v>
      </c>
      <c r="H60" t="str">
        <f ca="1">_xll.XLOOKUP(G60,$AB$5:$AB$14,$AC$5:$AC$14)</f>
        <v>University</v>
      </c>
      <c r="I60">
        <f t="shared" ca="1" si="24"/>
        <v>5</v>
      </c>
      <c r="J60">
        <f t="shared" ca="1" si="25"/>
        <v>0</v>
      </c>
      <c r="K60">
        <f t="shared" ca="1" si="26"/>
        <v>78160</v>
      </c>
      <c r="L60">
        <f t="shared" ca="1" si="27"/>
        <v>6</v>
      </c>
      <c r="M60" t="str">
        <f ca="1">_xll.XLOOKUP(L60,$AD$5:$AD$18,$AE$5:$AE$18)</f>
        <v>Airport Hills</v>
      </c>
      <c r="N60">
        <f t="shared" ca="1" si="37"/>
        <v>468960</v>
      </c>
      <c r="O60">
        <f t="shared" ca="1" si="29"/>
        <v>312344.465032982</v>
      </c>
      <c r="P60">
        <f t="shared" ca="1" si="38"/>
        <v>0</v>
      </c>
      <c r="Q60">
        <f t="shared" ca="1" si="31"/>
        <v>0</v>
      </c>
      <c r="R60">
        <f t="shared" ca="1" si="39"/>
        <v>77529.137170455855</v>
      </c>
      <c r="S60">
        <f t="shared" ca="1" si="40"/>
        <v>106561.4510514389</v>
      </c>
      <c r="T60">
        <f t="shared" ca="1" si="41"/>
        <v>575521.45105143893</v>
      </c>
      <c r="U60">
        <f t="shared" ca="1" si="42"/>
        <v>389873.60220343783</v>
      </c>
      <c r="V60">
        <f t="shared" ca="1" si="43"/>
        <v>185647.8488480011</v>
      </c>
      <c r="X60" s="2">
        <f t="shared" ca="1" si="17"/>
        <v>0</v>
      </c>
      <c r="Y60" s="3">
        <f t="shared" ca="1" si="18"/>
        <v>1</v>
      </c>
      <c r="Z60" s="3"/>
      <c r="AA60" s="3"/>
      <c r="AB60" s="3"/>
      <c r="AC60" s="3"/>
      <c r="AD60" s="3"/>
      <c r="AE60" s="3"/>
      <c r="AF60" s="3"/>
      <c r="AG60" s="3"/>
      <c r="AH60" s="5"/>
    </row>
    <row r="61" spans="2:34" x14ac:dyDescent="0.25">
      <c r="B61">
        <f t="shared" ca="1" si="19"/>
        <v>2</v>
      </c>
      <c r="C61" t="str">
        <f t="shared" ca="1" si="20"/>
        <v>Female</v>
      </c>
      <c r="D61">
        <f t="shared" ca="1" si="21"/>
        <v>35</v>
      </c>
      <c r="E61">
        <f t="shared" ca="1" si="22"/>
        <v>1</v>
      </c>
      <c r="F61" t="str">
        <f ca="1">_xll.XLOOKUP(E61,$Z$5:$Z$15,$AA$5:$AA$15)</f>
        <v>Health</v>
      </c>
      <c r="G61">
        <f t="shared" ca="1" si="23"/>
        <v>3</v>
      </c>
      <c r="H61" t="str">
        <f ca="1">_xll.XLOOKUP(G61,$AB$5:$AB$14,$AC$5:$AC$14)</f>
        <v>University</v>
      </c>
      <c r="I61">
        <f t="shared" ca="1" si="24"/>
        <v>1</v>
      </c>
      <c r="J61">
        <f t="shared" ca="1" si="25"/>
        <v>2</v>
      </c>
      <c r="K61">
        <f t="shared" ca="1" si="26"/>
        <v>61135</v>
      </c>
      <c r="L61">
        <f t="shared" ca="1" si="27"/>
        <v>5</v>
      </c>
      <c r="M61" t="str">
        <f ca="1">_xll.XLOOKUP(L61,$AD$5:$AD$18,$AE$5:$AE$18)</f>
        <v>Nima</v>
      </c>
      <c r="N61">
        <f t="shared" ca="1" si="37"/>
        <v>244540</v>
      </c>
      <c r="O61">
        <f t="shared" ca="1" si="29"/>
        <v>88988.765015382101</v>
      </c>
      <c r="P61">
        <f t="shared" ca="1" si="38"/>
        <v>34806.91056116901</v>
      </c>
      <c r="Q61">
        <f t="shared" ca="1" si="31"/>
        <v>9468</v>
      </c>
      <c r="R61">
        <f t="shared" ca="1" si="39"/>
        <v>112489.72540524969</v>
      </c>
      <c r="S61">
        <f t="shared" ca="1" si="40"/>
        <v>33221.233084564745</v>
      </c>
      <c r="T61">
        <f t="shared" ca="1" si="41"/>
        <v>312568.14364573377</v>
      </c>
      <c r="U61">
        <f t="shared" ca="1" si="42"/>
        <v>210946.49042063177</v>
      </c>
      <c r="V61">
        <f t="shared" ca="1" si="43"/>
        <v>101621.653225102</v>
      </c>
      <c r="X61" s="2">
        <f t="shared" ca="1" si="17"/>
        <v>0</v>
      </c>
      <c r="Y61" s="3">
        <f t="shared" ca="1" si="18"/>
        <v>1</v>
      </c>
      <c r="Z61" s="3"/>
      <c r="AA61" s="3"/>
      <c r="AB61" s="3"/>
      <c r="AC61" s="3"/>
      <c r="AD61" s="3"/>
      <c r="AE61" s="3"/>
      <c r="AF61" s="3"/>
      <c r="AG61" s="3"/>
      <c r="AH61" s="5"/>
    </row>
    <row r="62" spans="2:34" x14ac:dyDescent="0.25">
      <c r="B62">
        <f t="shared" ca="1" si="19"/>
        <v>1</v>
      </c>
      <c r="C62" t="str">
        <f t="shared" ca="1" si="20"/>
        <v>Male</v>
      </c>
      <c r="D62">
        <f t="shared" ca="1" si="21"/>
        <v>37</v>
      </c>
      <c r="E62">
        <f t="shared" ca="1" si="22"/>
        <v>3</v>
      </c>
      <c r="F62" t="str">
        <f ca="1">_xll.XLOOKUP(E62,$Z$5:$Z$15,$AA$5:$AA$15)</f>
        <v>Teaching</v>
      </c>
      <c r="G62">
        <f t="shared" ca="1" si="23"/>
        <v>1</v>
      </c>
      <c r="H62" t="str">
        <f ca="1">_xll.XLOOKUP(G62,$AB$5:$AB$14,$AC$5:$AC$14)</f>
        <v>Highschool</v>
      </c>
      <c r="I62">
        <f t="shared" ca="1" si="24"/>
        <v>3</v>
      </c>
      <c r="J62">
        <f t="shared" ca="1" si="25"/>
        <v>3</v>
      </c>
      <c r="K62">
        <f t="shared" ca="1" si="26"/>
        <v>44566</v>
      </c>
      <c r="L62">
        <f t="shared" ca="1" si="27"/>
        <v>2</v>
      </c>
      <c r="M62" t="str">
        <f ca="1">_xll.XLOOKUP(L62,$AD$5:$AD$18,$AE$5:$AE$18)</f>
        <v>Cantoment</v>
      </c>
      <c r="N62">
        <f t="shared" ca="1" si="37"/>
        <v>267396</v>
      </c>
      <c r="O62">
        <f t="shared" ca="1" si="29"/>
        <v>75291.222577905937</v>
      </c>
      <c r="P62">
        <f t="shared" ca="1" si="38"/>
        <v>70510.805679319456</v>
      </c>
      <c r="Q62">
        <f t="shared" ca="1" si="31"/>
        <v>59715</v>
      </c>
      <c r="R62">
        <f t="shared" ca="1" si="39"/>
        <v>51982.750442597768</v>
      </c>
      <c r="S62">
        <f t="shared" ca="1" si="40"/>
        <v>56185.59864844894</v>
      </c>
      <c r="T62">
        <f t="shared" ca="1" si="41"/>
        <v>394092.40432776837</v>
      </c>
      <c r="U62">
        <f t="shared" ca="1" si="42"/>
        <v>186988.9730205037</v>
      </c>
      <c r="V62">
        <f t="shared" ca="1" si="43"/>
        <v>207103.43130726466</v>
      </c>
      <c r="X62" s="2">
        <f t="shared" ca="1" si="17"/>
        <v>1</v>
      </c>
      <c r="Y62" s="3">
        <f t="shared" ca="1" si="18"/>
        <v>0</v>
      </c>
      <c r="Z62" s="3"/>
      <c r="AA62" s="3"/>
      <c r="AB62" s="3"/>
      <c r="AC62" s="3"/>
      <c r="AD62" s="3"/>
      <c r="AE62" s="3"/>
      <c r="AF62" s="3"/>
      <c r="AG62" s="3"/>
      <c r="AH62" s="5"/>
    </row>
    <row r="63" spans="2:34" hidden="1" x14ac:dyDescent="0.25">
      <c r="B63">
        <f t="shared" ca="1" si="19"/>
        <v>2</v>
      </c>
      <c r="C63" t="str">
        <f t="shared" ca="1" si="20"/>
        <v>Female</v>
      </c>
      <c r="D63">
        <f t="shared" ca="1" si="21"/>
        <v>39</v>
      </c>
      <c r="E63">
        <f t="shared" ca="1" si="22"/>
        <v>4</v>
      </c>
      <c r="F63" t="str">
        <f ca="1">_xll.XLOOKUP(E63,$Z$5:$Z$15,$AA$5:$AA$15)</f>
        <v>IT</v>
      </c>
      <c r="G63">
        <f t="shared" ca="1" si="23"/>
        <v>3</v>
      </c>
      <c r="H63" t="str">
        <f ca="1">_xll.XLOOKUP(G63,$AB$5:$AB$14,$AC$5:$AC$14)</f>
        <v>University</v>
      </c>
      <c r="I63">
        <f t="shared" ca="1" si="24"/>
        <v>3</v>
      </c>
      <c r="J63">
        <f t="shared" ca="1" si="25"/>
        <v>3</v>
      </c>
      <c r="K63">
        <f t="shared" ca="1" si="26"/>
        <v>32771</v>
      </c>
      <c r="L63">
        <f t="shared" ca="1" si="27"/>
        <v>5</v>
      </c>
      <c r="M63" t="str">
        <f ca="1">_xll.XLOOKUP(L63,$AD$5:$AD$18,$AE$5:$AE$18)</f>
        <v>Nima</v>
      </c>
      <c r="N63">
        <f t="shared" ca="1" si="37"/>
        <v>98313</v>
      </c>
      <c r="O63">
        <f t="shared" ca="1" si="29"/>
        <v>41759.697538343331</v>
      </c>
      <c r="P63">
        <f t="shared" ca="1" si="38"/>
        <v>24576.364884372349</v>
      </c>
      <c r="Q63">
        <f t="shared" ca="1" si="31"/>
        <v>24164</v>
      </c>
      <c r="R63">
        <f t="shared" ca="1" si="39"/>
        <v>64094.636353470109</v>
      </c>
      <c r="S63">
        <f t="shared" ca="1" si="40"/>
        <v>31536.604254410231</v>
      </c>
      <c r="T63">
        <f t="shared" ca="1" si="41"/>
        <v>154425.96913878259</v>
      </c>
      <c r="U63">
        <f t="shared" ca="1" si="42"/>
        <v>130018.33389181344</v>
      </c>
      <c r="V63">
        <f t="shared" ca="1" si="43"/>
        <v>24407.635246969148</v>
      </c>
      <c r="X63" s="2">
        <f t="shared" ca="1" si="17"/>
        <v>0</v>
      </c>
      <c r="Y63" s="3">
        <f t="shared" ca="1" si="18"/>
        <v>1</v>
      </c>
      <c r="Z63" s="3"/>
      <c r="AA63" s="3"/>
      <c r="AB63" s="3"/>
      <c r="AC63" s="3"/>
      <c r="AD63" s="3"/>
      <c r="AE63" s="3"/>
      <c r="AF63" s="3"/>
      <c r="AG63" s="3"/>
      <c r="AH63" s="5"/>
    </row>
    <row r="64" spans="2:34" x14ac:dyDescent="0.25">
      <c r="B64">
        <f t="shared" ca="1" si="19"/>
        <v>1</v>
      </c>
      <c r="C64" t="str">
        <f t="shared" ca="1" si="20"/>
        <v>Male</v>
      </c>
      <c r="D64">
        <f t="shared" ca="1" si="21"/>
        <v>30</v>
      </c>
      <c r="E64">
        <f t="shared" ca="1" si="22"/>
        <v>6</v>
      </c>
      <c r="F64" t="str">
        <f ca="1">_xll.XLOOKUP(E64,$Z$5:$Z$15,$AA$5:$AA$15)</f>
        <v>Agriculture</v>
      </c>
      <c r="G64">
        <f t="shared" ca="1" si="23"/>
        <v>2</v>
      </c>
      <c r="H64" t="str">
        <f ca="1">_xll.XLOOKUP(G64,$AB$5:$AB$14,$AC$5:$AC$14)</f>
        <v>College</v>
      </c>
      <c r="I64">
        <f t="shared" ca="1" si="24"/>
        <v>6</v>
      </c>
      <c r="J64">
        <f t="shared" ca="1" si="25"/>
        <v>2</v>
      </c>
      <c r="K64">
        <f t="shared" ca="1" si="26"/>
        <v>68685</v>
      </c>
      <c r="L64">
        <f t="shared" ca="1" si="27"/>
        <v>5</v>
      </c>
      <c r="M64" t="str">
        <f ca="1">_xll.XLOOKUP(L64,$AD$5:$AD$18,$AE$5:$AE$18)</f>
        <v>Nima</v>
      </c>
      <c r="N64">
        <f t="shared" ca="1" si="37"/>
        <v>206055</v>
      </c>
      <c r="O64">
        <f t="shared" ca="1" si="29"/>
        <v>38507.589298563325</v>
      </c>
      <c r="P64">
        <f t="shared" ca="1" si="38"/>
        <v>90911.581043280938</v>
      </c>
      <c r="Q64">
        <f t="shared" ca="1" si="31"/>
        <v>2664</v>
      </c>
      <c r="R64">
        <f t="shared" ca="1" si="39"/>
        <v>31288.600538396651</v>
      </c>
      <c r="S64">
        <f t="shared" ca="1" si="40"/>
        <v>59635.476456244796</v>
      </c>
      <c r="T64">
        <f t="shared" ca="1" si="41"/>
        <v>356602.05749952572</v>
      </c>
      <c r="U64">
        <f t="shared" ca="1" si="42"/>
        <v>72460.18983695998</v>
      </c>
      <c r="V64">
        <f t="shared" ca="1" si="43"/>
        <v>284141.86766256572</v>
      </c>
      <c r="X64" s="2">
        <f t="shared" ca="1" si="17"/>
        <v>1</v>
      </c>
      <c r="Y64" s="3">
        <f t="shared" ca="1" si="18"/>
        <v>0</v>
      </c>
      <c r="Z64" s="3"/>
      <c r="AA64" s="3"/>
      <c r="AB64" s="3"/>
      <c r="AC64" s="3"/>
      <c r="AD64" s="3"/>
      <c r="AE64" s="3"/>
      <c r="AF64" s="3"/>
      <c r="AG64" s="3"/>
      <c r="AH64" s="5"/>
    </row>
    <row r="65" spans="2:34" x14ac:dyDescent="0.25">
      <c r="B65">
        <f t="shared" ca="1" si="19"/>
        <v>2</v>
      </c>
      <c r="C65" t="str">
        <f t="shared" ca="1" si="20"/>
        <v>Female</v>
      </c>
      <c r="D65">
        <f t="shared" ca="1" si="21"/>
        <v>34</v>
      </c>
      <c r="E65">
        <f t="shared" ca="1" si="22"/>
        <v>5</v>
      </c>
      <c r="F65" t="str">
        <f ca="1">_xll.XLOOKUP(E65,$Z$5:$Z$15,$AA$5:$AA$15)</f>
        <v>General Work</v>
      </c>
      <c r="G65">
        <f t="shared" ca="1" si="23"/>
        <v>1</v>
      </c>
      <c r="H65" t="str">
        <f ca="1">_xll.XLOOKUP(G65,$AB$5:$AB$14,$AC$5:$AC$14)</f>
        <v>Highschool</v>
      </c>
      <c r="I65">
        <f t="shared" ca="1" si="24"/>
        <v>4</v>
      </c>
      <c r="J65">
        <f t="shared" ca="1" si="25"/>
        <v>0</v>
      </c>
      <c r="K65">
        <f t="shared" ca="1" si="26"/>
        <v>79804</v>
      </c>
      <c r="L65">
        <f t="shared" ca="1" si="27"/>
        <v>8</v>
      </c>
      <c r="M65" t="str">
        <f ca="1">_xll.XLOOKUP(L65,$AD$5:$AD$18,$AE$5:$AE$18)</f>
        <v xml:space="preserve">Niorth Legon </v>
      </c>
      <c r="N65">
        <f t="shared" ca="1" si="37"/>
        <v>478824</v>
      </c>
      <c r="O65">
        <f t="shared" ca="1" si="29"/>
        <v>239676.84071025442</v>
      </c>
      <c r="P65">
        <f t="shared" ca="1" si="38"/>
        <v>0</v>
      </c>
      <c r="Q65">
        <f t="shared" ca="1" si="31"/>
        <v>0</v>
      </c>
      <c r="R65">
        <f t="shared" ca="1" si="39"/>
        <v>48484.742027243665</v>
      </c>
      <c r="S65">
        <f t="shared" ca="1" si="40"/>
        <v>1020.60934889738</v>
      </c>
      <c r="T65">
        <f t="shared" ca="1" si="41"/>
        <v>479844.60934889736</v>
      </c>
      <c r="U65">
        <f t="shared" ca="1" si="42"/>
        <v>288161.5827374981</v>
      </c>
      <c r="V65">
        <f t="shared" ca="1" si="43"/>
        <v>191683.02661139925</v>
      </c>
      <c r="X65" s="2">
        <f t="shared" ca="1" si="17"/>
        <v>0</v>
      </c>
      <c r="Y65" s="3">
        <f t="shared" ca="1" si="18"/>
        <v>1</v>
      </c>
      <c r="Z65" s="3"/>
      <c r="AA65" s="3"/>
      <c r="AB65" s="3"/>
      <c r="AC65" s="3"/>
      <c r="AD65" s="3"/>
      <c r="AE65" s="3"/>
      <c r="AF65" s="3"/>
      <c r="AG65" s="3"/>
      <c r="AH65" s="5"/>
    </row>
    <row r="66" spans="2:34" x14ac:dyDescent="0.25">
      <c r="B66">
        <f t="shared" ca="1" si="19"/>
        <v>1</v>
      </c>
      <c r="C66" t="str">
        <f t="shared" ca="1" si="20"/>
        <v>Male</v>
      </c>
      <c r="D66">
        <f t="shared" ca="1" si="21"/>
        <v>30</v>
      </c>
      <c r="E66">
        <f t="shared" ca="1" si="22"/>
        <v>5</v>
      </c>
      <c r="F66" t="str">
        <f ca="1">_xll.XLOOKUP(E66,$Z$5:$Z$15,$AA$5:$AA$15)</f>
        <v>General Work</v>
      </c>
      <c r="G66">
        <f t="shared" ca="1" si="23"/>
        <v>4</v>
      </c>
      <c r="H66" t="str">
        <f ca="1">_xll.XLOOKUP(G66,$AB$5:$AB$14,$AC$5:$AC$14)</f>
        <v>Technical</v>
      </c>
      <c r="I66">
        <f t="shared" ca="1" si="24"/>
        <v>2</v>
      </c>
      <c r="J66">
        <f t="shared" ca="1" si="25"/>
        <v>0</v>
      </c>
      <c r="K66">
        <f t="shared" ca="1" si="26"/>
        <v>61346</v>
      </c>
      <c r="L66">
        <f t="shared" ca="1" si="27"/>
        <v>8</v>
      </c>
      <c r="M66" t="str">
        <f ca="1">_xll.XLOOKUP(L66,$AD$5:$AD$18,$AE$5:$AE$18)</f>
        <v xml:space="preserve">Niorth Legon </v>
      </c>
      <c r="N66">
        <f t="shared" ca="1" si="37"/>
        <v>184038</v>
      </c>
      <c r="O66">
        <f t="shared" ca="1" si="29"/>
        <v>166227.4790548438</v>
      </c>
      <c r="P66">
        <f t="shared" ca="1" si="38"/>
        <v>0</v>
      </c>
      <c r="Q66">
        <f t="shared" ca="1" si="31"/>
        <v>0</v>
      </c>
      <c r="R66">
        <f t="shared" ca="1" si="39"/>
        <v>62228.573576759351</v>
      </c>
      <c r="S66">
        <f t="shared" ca="1" si="40"/>
        <v>53820.449317936829</v>
      </c>
      <c r="T66">
        <f t="shared" ca="1" si="41"/>
        <v>237858.44931793684</v>
      </c>
      <c r="U66">
        <f t="shared" ca="1" si="42"/>
        <v>228456.05263160315</v>
      </c>
      <c r="V66">
        <f t="shared" ca="1" si="43"/>
        <v>9402.3966863336973</v>
      </c>
      <c r="X66" s="2">
        <f t="shared" ca="1" si="17"/>
        <v>1</v>
      </c>
      <c r="Y66" s="3">
        <f t="shared" ca="1" si="18"/>
        <v>0</v>
      </c>
      <c r="Z66" s="3"/>
      <c r="AA66" s="3"/>
      <c r="AB66" s="3"/>
      <c r="AC66" s="3"/>
      <c r="AD66" s="3"/>
      <c r="AE66" s="3"/>
      <c r="AF66" s="3"/>
      <c r="AG66" s="3"/>
      <c r="AH66" s="5"/>
    </row>
    <row r="67" spans="2:34" hidden="1" x14ac:dyDescent="0.25">
      <c r="B67">
        <f t="shared" ca="1" si="19"/>
        <v>2</v>
      </c>
      <c r="C67" t="str">
        <f t="shared" ca="1" si="20"/>
        <v>Female</v>
      </c>
      <c r="D67">
        <f t="shared" ca="1" si="21"/>
        <v>44</v>
      </c>
      <c r="E67">
        <f t="shared" ca="1" si="22"/>
        <v>5</v>
      </c>
      <c r="F67" t="str">
        <f ca="1">_xll.XLOOKUP(E67,$Z$5:$Z$15,$AA$5:$AA$15)</f>
        <v>General Work</v>
      </c>
      <c r="G67">
        <f t="shared" ca="1" si="23"/>
        <v>5</v>
      </c>
      <c r="H67" t="str">
        <f ca="1">_xll.XLOOKUP(G67,$AB$5:$AB$14,$AC$5:$AC$14)</f>
        <v>Others</v>
      </c>
      <c r="I67">
        <f t="shared" ca="1" si="24"/>
        <v>6</v>
      </c>
      <c r="J67">
        <f t="shared" ca="1" si="25"/>
        <v>2</v>
      </c>
      <c r="K67">
        <f t="shared" ca="1" si="26"/>
        <v>36789</v>
      </c>
      <c r="L67">
        <f t="shared" ca="1" si="27"/>
        <v>1</v>
      </c>
      <c r="M67" t="str">
        <f ca="1">_xll.XLOOKUP(L67,$AD$5:$AD$18,$AE$5:$AE$18)</f>
        <v>East Legon</v>
      </c>
      <c r="N67">
        <f t="shared" ca="1" si="37"/>
        <v>183945</v>
      </c>
      <c r="O67">
        <f t="shared" ca="1" si="29"/>
        <v>53023.088405073591</v>
      </c>
      <c r="P67">
        <f t="shared" ca="1" si="38"/>
        <v>59437.961021821407</v>
      </c>
      <c r="Q67">
        <f t="shared" ca="1" si="31"/>
        <v>38174</v>
      </c>
      <c r="R67">
        <f t="shared" ca="1" si="39"/>
        <v>38620.605848143285</v>
      </c>
      <c r="S67">
        <f t="shared" ca="1" si="40"/>
        <v>4705.0591137490655</v>
      </c>
      <c r="T67">
        <f t="shared" ca="1" si="41"/>
        <v>248088.02013557049</v>
      </c>
      <c r="U67">
        <f t="shared" ca="1" si="42"/>
        <v>129817.69425321688</v>
      </c>
      <c r="V67">
        <f t="shared" ca="1" si="43"/>
        <v>118270.32588235362</v>
      </c>
      <c r="X67" s="2">
        <f t="shared" ca="1" si="17"/>
        <v>0</v>
      </c>
      <c r="Y67" s="3">
        <f t="shared" ca="1" si="18"/>
        <v>1</v>
      </c>
      <c r="Z67" s="3"/>
      <c r="AA67" s="3"/>
      <c r="AB67" s="3"/>
      <c r="AC67" s="3"/>
      <c r="AD67" s="3"/>
      <c r="AE67" s="3"/>
      <c r="AF67" s="3"/>
      <c r="AG67" s="3"/>
      <c r="AH67" s="5"/>
    </row>
    <row r="68" spans="2:34" x14ac:dyDescent="0.25">
      <c r="B68">
        <f t="shared" ca="1" si="19"/>
        <v>2</v>
      </c>
      <c r="C68" t="str">
        <f t="shared" ca="1" si="20"/>
        <v>Female</v>
      </c>
      <c r="D68">
        <f t="shared" ca="1" si="21"/>
        <v>36</v>
      </c>
      <c r="E68">
        <f t="shared" ca="1" si="22"/>
        <v>5</v>
      </c>
      <c r="F68" t="str">
        <f ca="1">_xll.XLOOKUP(E68,$Z$5:$Z$15,$AA$5:$AA$15)</f>
        <v>General Work</v>
      </c>
      <c r="G68">
        <f t="shared" ca="1" si="23"/>
        <v>1</v>
      </c>
      <c r="H68" t="str">
        <f ca="1">_xll.XLOOKUP(G68,$AB$5:$AB$14,$AC$5:$AC$14)</f>
        <v>Highschool</v>
      </c>
      <c r="I68">
        <f t="shared" ca="1" si="24"/>
        <v>4</v>
      </c>
      <c r="J68">
        <f t="shared" ca="1" si="25"/>
        <v>1</v>
      </c>
      <c r="K68">
        <f t="shared" ca="1" si="26"/>
        <v>75296</v>
      </c>
      <c r="L68">
        <f t="shared" ca="1" si="27"/>
        <v>4</v>
      </c>
      <c r="M68" t="str">
        <f ca="1">_xll.XLOOKUP(L68,$AD$5:$AD$18,$AE$5:$AE$18)</f>
        <v>Tema</v>
      </c>
      <c r="N68">
        <f t="shared" ca="1" si="37"/>
        <v>376480</v>
      </c>
      <c r="O68">
        <f t="shared" ca="1" si="29"/>
        <v>205711.60830190626</v>
      </c>
      <c r="P68">
        <f t="shared" ca="1" si="38"/>
        <v>2095.7091717534545</v>
      </c>
      <c r="Q68">
        <f t="shared" ca="1" si="31"/>
        <v>1089</v>
      </c>
      <c r="R68">
        <f t="shared" ca="1" si="39"/>
        <v>31968.475174506802</v>
      </c>
      <c r="S68">
        <f t="shared" ca="1" si="40"/>
        <v>47971.800333863939</v>
      </c>
      <c r="T68">
        <f t="shared" ca="1" si="41"/>
        <v>426547.50950561737</v>
      </c>
      <c r="U68">
        <f t="shared" ca="1" si="42"/>
        <v>238769.08347641307</v>
      </c>
      <c r="V68">
        <f t="shared" ca="1" si="43"/>
        <v>187778.4260292043</v>
      </c>
      <c r="X68" s="2">
        <f t="shared" ca="1" si="17"/>
        <v>0</v>
      </c>
      <c r="Y68" s="3">
        <f t="shared" ca="1" si="18"/>
        <v>1</v>
      </c>
      <c r="Z68" s="3"/>
      <c r="AA68" s="3"/>
      <c r="AB68" s="3"/>
      <c r="AC68" s="3"/>
      <c r="AD68" s="3"/>
      <c r="AE68" s="3"/>
      <c r="AF68" s="3"/>
      <c r="AG68" s="3"/>
      <c r="AH68" s="5"/>
    </row>
    <row r="69" spans="2:34" x14ac:dyDescent="0.25">
      <c r="B69">
        <f t="shared" ca="1" si="19"/>
        <v>1</v>
      </c>
      <c r="C69" t="str">
        <f t="shared" ca="1" si="20"/>
        <v>Male</v>
      </c>
      <c r="D69">
        <f t="shared" ca="1" si="21"/>
        <v>29</v>
      </c>
      <c r="E69">
        <f t="shared" ca="1" si="22"/>
        <v>5</v>
      </c>
      <c r="F69" t="str">
        <f ca="1">_xll.XLOOKUP(E69,$Z$5:$Z$15,$AA$5:$AA$15)</f>
        <v>General Work</v>
      </c>
      <c r="G69">
        <f t="shared" ca="1" si="23"/>
        <v>1</v>
      </c>
      <c r="H69" t="str">
        <f ca="1">_xll.XLOOKUP(G69,$AB$5:$AB$14,$AC$5:$AC$14)</f>
        <v>Highschool</v>
      </c>
      <c r="I69">
        <f t="shared" ca="1" si="24"/>
        <v>1</v>
      </c>
      <c r="J69">
        <f t="shared" ca="1" si="25"/>
        <v>4</v>
      </c>
      <c r="K69">
        <f t="shared" ca="1" si="26"/>
        <v>64047</v>
      </c>
      <c r="L69">
        <f t="shared" ca="1" si="27"/>
        <v>8</v>
      </c>
      <c r="M69" t="str">
        <f ca="1">_xll.XLOOKUP(L69,$AD$5:$AD$18,$AE$5:$AE$18)</f>
        <v xml:space="preserve">Niorth Legon </v>
      </c>
      <c r="N69">
        <f t="shared" ca="1" si="37"/>
        <v>320235</v>
      </c>
      <c r="O69">
        <f t="shared" ca="1" si="29"/>
        <v>37545.959767463457</v>
      </c>
      <c r="P69">
        <f t="shared" ca="1" si="38"/>
        <v>30293.106491011011</v>
      </c>
      <c r="Q69">
        <f t="shared" ca="1" si="31"/>
        <v>19954</v>
      </c>
      <c r="R69">
        <f t="shared" ca="1" si="39"/>
        <v>38787.80366618852</v>
      </c>
      <c r="S69">
        <f t="shared" ca="1" si="40"/>
        <v>58800.65789163702</v>
      </c>
      <c r="T69">
        <f t="shared" ca="1" si="41"/>
        <v>409328.76438264799</v>
      </c>
      <c r="U69">
        <f t="shared" ca="1" si="42"/>
        <v>96287.76343365197</v>
      </c>
      <c r="V69">
        <f t="shared" ca="1" si="43"/>
        <v>313041.00094899605</v>
      </c>
      <c r="X69" s="2">
        <f t="shared" ca="1" si="17"/>
        <v>1</v>
      </c>
      <c r="Y69" s="3">
        <f t="shared" ca="1" si="18"/>
        <v>0</v>
      </c>
      <c r="Z69" s="3"/>
      <c r="AA69" s="3"/>
      <c r="AB69" s="3"/>
      <c r="AC69" s="3"/>
      <c r="AD69" s="3"/>
      <c r="AE69" s="3"/>
      <c r="AF69" s="3"/>
      <c r="AG69" s="3"/>
      <c r="AH69" s="5"/>
    </row>
    <row r="70" spans="2:34" x14ac:dyDescent="0.25">
      <c r="B70">
        <f t="shared" ca="1" si="19"/>
        <v>2</v>
      </c>
      <c r="C70" t="str">
        <f t="shared" ca="1" si="20"/>
        <v>Female</v>
      </c>
      <c r="D70">
        <f t="shared" ca="1" si="21"/>
        <v>45</v>
      </c>
      <c r="E70">
        <f t="shared" ca="1" si="22"/>
        <v>4</v>
      </c>
      <c r="F70" t="str">
        <f ca="1">_xll.XLOOKUP(E70,$Z$5:$Z$15,$AA$5:$AA$15)</f>
        <v>IT</v>
      </c>
      <c r="G70">
        <f t="shared" ca="1" si="23"/>
        <v>3</v>
      </c>
      <c r="H70" t="str">
        <f ca="1">_xll.XLOOKUP(G70,$AB$5:$AB$14,$AC$5:$AC$14)</f>
        <v>University</v>
      </c>
      <c r="I70">
        <f t="shared" ca="1" si="24"/>
        <v>0</v>
      </c>
      <c r="J70">
        <f t="shared" ca="1" si="25"/>
        <v>4</v>
      </c>
      <c r="K70">
        <f t="shared" ca="1" si="26"/>
        <v>52329</v>
      </c>
      <c r="L70">
        <f t="shared" ca="1" si="27"/>
        <v>7</v>
      </c>
      <c r="M70" t="str">
        <f ca="1">_xll.XLOOKUP(L70,$AD$5:$AD$18,$AE$5:$AE$18)</f>
        <v>Spintex</v>
      </c>
      <c r="N70">
        <f t="shared" ca="1" si="37"/>
        <v>156987</v>
      </c>
      <c r="O70">
        <f t="shared" ca="1" si="29"/>
        <v>109265.45353816774</v>
      </c>
      <c r="P70">
        <f t="shared" ca="1" si="38"/>
        <v>169538.71397581065</v>
      </c>
      <c r="Q70">
        <f t="shared" ca="1" si="31"/>
        <v>113875</v>
      </c>
      <c r="R70">
        <f t="shared" ca="1" si="39"/>
        <v>88524.047330518239</v>
      </c>
      <c r="S70">
        <f t="shared" ca="1" si="40"/>
        <v>11391.012100125412</v>
      </c>
      <c r="T70">
        <f t="shared" ca="1" si="41"/>
        <v>337916.72607593611</v>
      </c>
      <c r="U70">
        <f t="shared" ca="1" si="42"/>
        <v>311664.50086868601</v>
      </c>
      <c r="V70">
        <f t="shared" ca="1" si="43"/>
        <v>26252.2252072501</v>
      </c>
      <c r="X70" s="2">
        <f t="shared" ca="1" si="17"/>
        <v>0</v>
      </c>
      <c r="Y70" s="3">
        <f t="shared" ca="1" si="18"/>
        <v>1</v>
      </c>
      <c r="Z70" s="3"/>
      <c r="AA70" s="3"/>
      <c r="AB70" s="3"/>
      <c r="AC70" s="3"/>
      <c r="AD70" s="3"/>
      <c r="AE70" s="3"/>
      <c r="AF70" s="3"/>
      <c r="AG70" s="3"/>
      <c r="AH70" s="5"/>
    </row>
    <row r="71" spans="2:34" x14ac:dyDescent="0.25">
      <c r="B71">
        <f t="shared" ca="1" si="19"/>
        <v>2</v>
      </c>
      <c r="C71" t="str">
        <f t="shared" ca="1" si="20"/>
        <v>Female</v>
      </c>
      <c r="D71">
        <f t="shared" ca="1" si="21"/>
        <v>44</v>
      </c>
      <c r="E71">
        <f t="shared" ca="1" si="22"/>
        <v>4</v>
      </c>
      <c r="F71" t="str">
        <f ca="1">_xll.XLOOKUP(E71,$Z$5:$Z$15,$AA$5:$AA$15)</f>
        <v>IT</v>
      </c>
      <c r="G71">
        <f t="shared" ca="1" si="23"/>
        <v>5</v>
      </c>
      <c r="H71" t="str">
        <f ca="1">_xll.XLOOKUP(G71,$AB$5:$AB$14,$AC$5:$AC$14)</f>
        <v>Others</v>
      </c>
      <c r="I71">
        <f t="shared" ca="1" si="24"/>
        <v>4</v>
      </c>
      <c r="J71">
        <f t="shared" ca="1" si="25"/>
        <v>2</v>
      </c>
      <c r="K71">
        <f t="shared" ca="1" si="26"/>
        <v>73690</v>
      </c>
      <c r="L71">
        <f t="shared" ca="1" si="27"/>
        <v>4</v>
      </c>
      <c r="M71" t="str">
        <f ca="1">_xll.XLOOKUP(L71,$AD$5:$AD$18,$AE$5:$AE$18)</f>
        <v>Tema</v>
      </c>
      <c r="N71">
        <f t="shared" ca="1" si="37"/>
        <v>368450</v>
      </c>
      <c r="O71">
        <f t="shared" ca="1" si="29"/>
        <v>299526.87272612</v>
      </c>
      <c r="P71">
        <f t="shared" ca="1" si="38"/>
        <v>60519.554348511927</v>
      </c>
      <c r="Q71">
        <f t="shared" ca="1" si="31"/>
        <v>30512</v>
      </c>
      <c r="R71">
        <f t="shared" ca="1" si="39"/>
        <v>66124.31381520498</v>
      </c>
      <c r="S71">
        <f t="shared" ca="1" si="40"/>
        <v>33494.420690454383</v>
      </c>
      <c r="T71">
        <f t="shared" ca="1" si="41"/>
        <v>462463.97503896628</v>
      </c>
      <c r="U71">
        <f t="shared" ca="1" si="42"/>
        <v>396163.18654132495</v>
      </c>
      <c r="V71">
        <f t="shared" ca="1" si="43"/>
        <v>66300.788497641333</v>
      </c>
      <c r="X71" s="2">
        <f t="shared" ref="X71:X134" ca="1" si="44">IF(C71 ="Male", 1, 0)</f>
        <v>0</v>
      </c>
      <c r="Y71" s="3">
        <f t="shared" ref="Y71:Y134" ca="1" si="45">IF(C71 ="Female", 1, 0)</f>
        <v>1</v>
      </c>
      <c r="Z71" s="3"/>
      <c r="AA71" s="3"/>
      <c r="AB71" s="3"/>
      <c r="AC71" s="3"/>
      <c r="AD71" s="3"/>
      <c r="AE71" s="3"/>
      <c r="AF71" s="3"/>
      <c r="AG71" s="3"/>
      <c r="AH71" s="5"/>
    </row>
    <row r="72" spans="2:34" hidden="1" x14ac:dyDescent="0.25">
      <c r="B72">
        <f t="shared" ca="1" si="19"/>
        <v>1</v>
      </c>
      <c r="C72" t="str">
        <f t="shared" ca="1" si="20"/>
        <v>Male</v>
      </c>
      <c r="D72">
        <f t="shared" ca="1" si="21"/>
        <v>35</v>
      </c>
      <c r="E72">
        <f t="shared" ca="1" si="22"/>
        <v>5</v>
      </c>
      <c r="F72" t="str">
        <f ca="1">_xll.XLOOKUP(E72,$Z$5:$Z$15,$AA$5:$AA$15)</f>
        <v>General Work</v>
      </c>
      <c r="G72">
        <f t="shared" ca="1" si="23"/>
        <v>5</v>
      </c>
      <c r="H72" t="str">
        <f ca="1">_xll.XLOOKUP(G72,$AB$5:$AB$14,$AC$5:$AC$14)</f>
        <v>Others</v>
      </c>
      <c r="I72">
        <f t="shared" ca="1" si="24"/>
        <v>6</v>
      </c>
      <c r="J72">
        <f t="shared" ca="1" si="25"/>
        <v>3</v>
      </c>
      <c r="K72">
        <f t="shared" ca="1" si="26"/>
        <v>71052</v>
      </c>
      <c r="L72">
        <f t="shared" ca="1" si="27"/>
        <v>5</v>
      </c>
      <c r="M72" t="str">
        <f ca="1">_xll.XLOOKUP(L72,$AD$5:$AD$18,$AE$5:$AE$18)</f>
        <v>Nima</v>
      </c>
      <c r="N72">
        <f t="shared" ca="1" si="37"/>
        <v>355260</v>
      </c>
      <c r="O72">
        <f t="shared" ca="1" si="29"/>
        <v>103299.3107068004</v>
      </c>
      <c r="P72">
        <f t="shared" ca="1" si="38"/>
        <v>116597.67898023243</v>
      </c>
      <c r="Q72">
        <f t="shared" ca="1" si="31"/>
        <v>91720</v>
      </c>
      <c r="R72">
        <f t="shared" ca="1" si="39"/>
        <v>49474.243266548372</v>
      </c>
      <c r="S72">
        <f t="shared" ca="1" si="40"/>
        <v>31021.791289954846</v>
      </c>
      <c r="T72">
        <f t="shared" ca="1" si="41"/>
        <v>502879.4702701873</v>
      </c>
      <c r="U72">
        <f t="shared" ca="1" si="42"/>
        <v>244493.55397334878</v>
      </c>
      <c r="V72">
        <f t="shared" ca="1" si="43"/>
        <v>258385.91629683852</v>
      </c>
      <c r="X72" s="2">
        <f t="shared" ca="1" si="44"/>
        <v>1</v>
      </c>
      <c r="Y72" s="3">
        <f t="shared" ca="1" si="45"/>
        <v>0</v>
      </c>
      <c r="Z72" s="3"/>
      <c r="AA72" s="3"/>
      <c r="AB72" s="3"/>
      <c r="AC72" s="3"/>
      <c r="AD72" s="3"/>
      <c r="AE72" s="3"/>
      <c r="AF72" s="3"/>
      <c r="AG72" s="3"/>
      <c r="AH72" s="5"/>
    </row>
    <row r="73" spans="2:34" hidden="1" x14ac:dyDescent="0.25">
      <c r="B73">
        <f t="shared" ca="1" si="19"/>
        <v>1</v>
      </c>
      <c r="C73" t="str">
        <f t="shared" ca="1" si="20"/>
        <v>Male</v>
      </c>
      <c r="D73">
        <f t="shared" ca="1" si="21"/>
        <v>42</v>
      </c>
      <c r="E73">
        <f t="shared" ca="1" si="22"/>
        <v>5</v>
      </c>
      <c r="F73" t="str">
        <f ca="1">_xll.XLOOKUP(E73,$Z$5:$Z$15,$AA$5:$AA$15)</f>
        <v>General Work</v>
      </c>
      <c r="G73">
        <f t="shared" ca="1" si="23"/>
        <v>1</v>
      </c>
      <c r="H73" t="str">
        <f ca="1">_xll.XLOOKUP(G73,$AB$5:$AB$14,$AC$5:$AC$14)</f>
        <v>Highschool</v>
      </c>
      <c r="I73">
        <f t="shared" ca="1" si="24"/>
        <v>5</v>
      </c>
      <c r="J73">
        <f t="shared" ca="1" si="25"/>
        <v>1</v>
      </c>
      <c r="K73">
        <f t="shared" ca="1" si="26"/>
        <v>41343</v>
      </c>
      <c r="L73">
        <f t="shared" ca="1" si="27"/>
        <v>5</v>
      </c>
      <c r="M73" t="str">
        <f ca="1">_xll.XLOOKUP(L73,$AD$5:$AD$18,$AE$5:$AE$18)</f>
        <v>Nima</v>
      </c>
      <c r="N73">
        <f t="shared" ca="1" si="37"/>
        <v>206715</v>
      </c>
      <c r="O73">
        <f t="shared" ca="1" si="29"/>
        <v>67310.917583402232</v>
      </c>
      <c r="P73">
        <f t="shared" ca="1" si="38"/>
        <v>19642.096145928703</v>
      </c>
      <c r="Q73">
        <f t="shared" ca="1" si="31"/>
        <v>7816</v>
      </c>
      <c r="R73">
        <f t="shared" ca="1" si="39"/>
        <v>41753.170850867398</v>
      </c>
      <c r="S73">
        <f t="shared" ca="1" si="40"/>
        <v>17147.361729915363</v>
      </c>
      <c r="T73">
        <f t="shared" ca="1" si="41"/>
        <v>243504.45787584406</v>
      </c>
      <c r="U73">
        <f t="shared" ca="1" si="42"/>
        <v>116880.08843426962</v>
      </c>
      <c r="V73">
        <f t="shared" ca="1" si="43"/>
        <v>126624.36944157444</v>
      </c>
      <c r="X73" s="2">
        <f t="shared" ca="1" si="44"/>
        <v>1</v>
      </c>
      <c r="Y73" s="3">
        <f t="shared" ca="1" si="45"/>
        <v>0</v>
      </c>
      <c r="Z73" s="3"/>
      <c r="AA73" s="3"/>
      <c r="AB73" s="3"/>
      <c r="AC73" s="3"/>
      <c r="AD73" s="3"/>
      <c r="AE73" s="3"/>
      <c r="AF73" s="3"/>
      <c r="AG73" s="3"/>
      <c r="AH73" s="5"/>
    </row>
    <row r="74" spans="2:34" hidden="1" x14ac:dyDescent="0.25">
      <c r="B74">
        <f t="shared" ca="1" si="19"/>
        <v>1</v>
      </c>
      <c r="C74" t="str">
        <f t="shared" ca="1" si="20"/>
        <v>Male</v>
      </c>
      <c r="D74">
        <f t="shared" ca="1" si="21"/>
        <v>29</v>
      </c>
      <c r="E74">
        <f t="shared" ca="1" si="22"/>
        <v>3</v>
      </c>
      <c r="F74" t="str">
        <f ca="1">_xll.XLOOKUP(E74,$Z$5:$Z$15,$AA$5:$AA$15)</f>
        <v>Teaching</v>
      </c>
      <c r="G74">
        <f t="shared" ca="1" si="23"/>
        <v>2</v>
      </c>
      <c r="H74" t="str">
        <f ca="1">_xll.XLOOKUP(G74,$AB$5:$AB$14,$AC$5:$AC$14)</f>
        <v>College</v>
      </c>
      <c r="I74">
        <f t="shared" ca="1" si="24"/>
        <v>3</v>
      </c>
      <c r="J74">
        <f t="shared" ca="1" si="25"/>
        <v>2</v>
      </c>
      <c r="K74">
        <f t="shared" ca="1" si="26"/>
        <v>63362</v>
      </c>
      <c r="L74">
        <f t="shared" ca="1" si="27"/>
        <v>8</v>
      </c>
      <c r="M74" t="str">
        <f ca="1">_xll.XLOOKUP(L74,$AD$5:$AD$18,$AE$5:$AE$18)</f>
        <v xml:space="preserve">Niorth Legon </v>
      </c>
      <c r="N74">
        <f t="shared" ca="1" si="37"/>
        <v>253448</v>
      </c>
      <c r="O74">
        <f t="shared" ca="1" si="29"/>
        <v>69098.057434525908</v>
      </c>
      <c r="P74">
        <f t="shared" ca="1" si="38"/>
        <v>22842.171959017222</v>
      </c>
      <c r="Q74">
        <f t="shared" ca="1" si="31"/>
        <v>1014</v>
      </c>
      <c r="R74">
        <f t="shared" ca="1" si="39"/>
        <v>89022.812650865904</v>
      </c>
      <c r="S74">
        <f t="shared" ca="1" si="40"/>
        <v>12605.025709795558</v>
      </c>
      <c r="T74">
        <f t="shared" ca="1" si="41"/>
        <v>288895.19766881276</v>
      </c>
      <c r="U74">
        <f t="shared" ca="1" si="42"/>
        <v>159134.8700853918</v>
      </c>
      <c r="V74">
        <f t="shared" ca="1" si="43"/>
        <v>129760.32758342096</v>
      </c>
      <c r="X74" s="2">
        <f t="shared" ca="1" si="44"/>
        <v>1</v>
      </c>
      <c r="Y74" s="3">
        <f t="shared" ca="1" si="45"/>
        <v>0</v>
      </c>
      <c r="Z74" s="3"/>
      <c r="AA74" s="3"/>
      <c r="AB74" s="3"/>
      <c r="AC74" s="3"/>
      <c r="AD74" s="3"/>
      <c r="AE74" s="3"/>
      <c r="AF74" s="3"/>
      <c r="AG74" s="3"/>
      <c r="AH74" s="5"/>
    </row>
    <row r="75" spans="2:34" x14ac:dyDescent="0.25">
      <c r="B75">
        <f t="shared" ref="B75:B138" ca="1" si="46">RANDBETWEEN(1,2)</f>
        <v>1</v>
      </c>
      <c r="C75" t="str">
        <f t="shared" ref="C75:C138" ca="1" si="47">IF(B75=1, "Male","Female")</f>
        <v>Male</v>
      </c>
      <c r="D75">
        <f t="shared" ref="D75:D138" ca="1" si="48">RANDBETWEEN(25,45)</f>
        <v>41</v>
      </c>
      <c r="E75">
        <f t="shared" ref="E75:E138" ca="1" si="49">RANDBETWEEN(1,6)</f>
        <v>5</v>
      </c>
      <c r="F75" t="str">
        <f ca="1">_xll.XLOOKUP(E75,$Z$5:$Z$15,$AA$5:$AA$15)</f>
        <v>General Work</v>
      </c>
      <c r="G75">
        <f t="shared" ref="G75:G138" ca="1" si="50">RANDBETWEEN(1,5)</f>
        <v>4</v>
      </c>
      <c r="H75" t="str">
        <f ca="1">_xll.XLOOKUP(G75,$AB$5:$AB$14,$AC$5:$AC$14)</f>
        <v>Technical</v>
      </c>
      <c r="I75">
        <f t="shared" ref="I75:I138" ca="1" si="51">RANDBETWEEN(0,6)</f>
        <v>4</v>
      </c>
      <c r="J75">
        <f t="shared" ref="J75:J138" ca="1" si="52">RANDBETWEEN(0,4)</f>
        <v>4</v>
      </c>
      <c r="K75">
        <f t="shared" ref="K75:K138" ca="1" si="53">RANDBETWEEN(25000,90000)</f>
        <v>39819</v>
      </c>
      <c r="L75">
        <f t="shared" ref="L75:L138" ca="1" si="54">RANDBETWEEN(1,9)</f>
        <v>4</v>
      </c>
      <c r="M75" t="str">
        <f ca="1">_xll.XLOOKUP(L75,$AD$5:$AD$18,$AE$5:$AE$18)</f>
        <v>Tema</v>
      </c>
      <c r="N75">
        <f t="shared" ca="1" si="37"/>
        <v>119457</v>
      </c>
      <c r="O75">
        <f t="shared" ref="O75:O138" ca="1" si="55">RAND()*N75</f>
        <v>73151.332176751486</v>
      </c>
      <c r="P75">
        <f t="shared" ca="1" si="38"/>
        <v>14969.149492135852</v>
      </c>
      <c r="Q75">
        <f t="shared" ref="Q75:Q138" ca="1" si="56">RANDBETWEEN(0,P75)</f>
        <v>5842</v>
      </c>
      <c r="R75">
        <f t="shared" ca="1" si="39"/>
        <v>75539.307481693817</v>
      </c>
      <c r="S75">
        <f t="shared" ca="1" si="40"/>
        <v>31118.83043115418</v>
      </c>
      <c r="T75">
        <f t="shared" ca="1" si="41"/>
        <v>165544.97992329003</v>
      </c>
      <c r="U75">
        <f t="shared" ca="1" si="42"/>
        <v>154532.63965844532</v>
      </c>
      <c r="V75">
        <f t="shared" ca="1" si="43"/>
        <v>11012.340264844708</v>
      </c>
      <c r="X75" s="2">
        <f t="shared" ca="1" si="44"/>
        <v>1</v>
      </c>
      <c r="Y75" s="3">
        <f t="shared" ca="1" si="45"/>
        <v>0</v>
      </c>
      <c r="Z75" s="3"/>
      <c r="AA75" s="3"/>
      <c r="AB75" s="3"/>
      <c r="AC75" s="3"/>
      <c r="AD75" s="3"/>
      <c r="AE75" s="3"/>
      <c r="AF75" s="3"/>
      <c r="AG75" s="3"/>
      <c r="AH75" s="5"/>
    </row>
    <row r="76" spans="2:34" x14ac:dyDescent="0.25">
      <c r="B76">
        <f t="shared" ca="1" si="46"/>
        <v>1</v>
      </c>
      <c r="C76" t="str">
        <f t="shared" ca="1" si="47"/>
        <v>Male</v>
      </c>
      <c r="D76">
        <f t="shared" ca="1" si="48"/>
        <v>32</v>
      </c>
      <c r="E76">
        <f t="shared" ca="1" si="49"/>
        <v>5</v>
      </c>
      <c r="F76" t="str">
        <f ca="1">_xll.XLOOKUP(E76,$Z$5:$Z$15,$AA$5:$AA$15)</f>
        <v>General Work</v>
      </c>
      <c r="G76">
        <f t="shared" ca="1" si="50"/>
        <v>5</v>
      </c>
      <c r="H76" t="str">
        <f ca="1">_xll.XLOOKUP(G76,$AB$5:$AB$14,$AC$5:$AC$14)</f>
        <v>Others</v>
      </c>
      <c r="I76">
        <f t="shared" ca="1" si="51"/>
        <v>5</v>
      </c>
      <c r="J76">
        <f t="shared" ca="1" si="52"/>
        <v>3</v>
      </c>
      <c r="K76">
        <f t="shared" ca="1" si="53"/>
        <v>60462</v>
      </c>
      <c r="L76">
        <f t="shared" ca="1" si="54"/>
        <v>5</v>
      </c>
      <c r="M76" t="str">
        <f ca="1">_xll.XLOOKUP(L76,$AD$5:$AD$18,$AE$5:$AE$18)</f>
        <v>Nima</v>
      </c>
      <c r="N76">
        <f t="shared" ca="1" si="37"/>
        <v>302310</v>
      </c>
      <c r="O76">
        <f t="shared" ca="1" si="55"/>
        <v>294393.74661645509</v>
      </c>
      <c r="P76">
        <f t="shared" ca="1" si="38"/>
        <v>98382.516928925135</v>
      </c>
      <c r="Q76">
        <f t="shared" ca="1" si="56"/>
        <v>50547</v>
      </c>
      <c r="R76">
        <f t="shared" ca="1" si="39"/>
        <v>86048.544128957437</v>
      </c>
      <c r="S76">
        <f t="shared" ca="1" si="40"/>
        <v>31152.859430174314</v>
      </c>
      <c r="T76">
        <f t="shared" ca="1" si="41"/>
        <v>431845.37635909941</v>
      </c>
      <c r="U76">
        <f t="shared" ca="1" si="42"/>
        <v>430989.29074541252</v>
      </c>
      <c r="V76">
        <f t="shared" ca="1" si="43"/>
        <v>856.08561368688243</v>
      </c>
      <c r="X76" s="2">
        <f t="shared" ca="1" si="44"/>
        <v>1</v>
      </c>
      <c r="Y76" s="3">
        <f t="shared" ca="1" si="45"/>
        <v>0</v>
      </c>
      <c r="Z76" s="3"/>
      <c r="AA76" s="3"/>
      <c r="AB76" s="3"/>
      <c r="AC76" s="3"/>
      <c r="AD76" s="3"/>
      <c r="AE76" s="3"/>
      <c r="AF76" s="3"/>
      <c r="AG76" s="3"/>
      <c r="AH76" s="5"/>
    </row>
    <row r="77" spans="2:34" x14ac:dyDescent="0.25">
      <c r="B77">
        <f t="shared" ca="1" si="46"/>
        <v>2</v>
      </c>
      <c r="C77" t="str">
        <f t="shared" ca="1" si="47"/>
        <v>Female</v>
      </c>
      <c r="D77">
        <f t="shared" ca="1" si="48"/>
        <v>42</v>
      </c>
      <c r="E77">
        <f t="shared" ca="1" si="49"/>
        <v>3</v>
      </c>
      <c r="F77" t="str">
        <f ca="1">_xll.XLOOKUP(E77,$Z$5:$Z$15,$AA$5:$AA$15)</f>
        <v>Teaching</v>
      </c>
      <c r="G77">
        <f t="shared" ca="1" si="50"/>
        <v>2</v>
      </c>
      <c r="H77" t="str">
        <f ca="1">_xll.XLOOKUP(G77,$AB$5:$AB$14,$AC$5:$AC$14)</f>
        <v>College</v>
      </c>
      <c r="I77">
        <f t="shared" ca="1" si="51"/>
        <v>5</v>
      </c>
      <c r="J77">
        <f t="shared" ca="1" si="52"/>
        <v>4</v>
      </c>
      <c r="K77">
        <f t="shared" ca="1" si="53"/>
        <v>80499</v>
      </c>
      <c r="L77">
        <f t="shared" ca="1" si="54"/>
        <v>8</v>
      </c>
      <c r="M77" t="str">
        <f ca="1">_xll.XLOOKUP(L77,$AD$5:$AD$18,$AE$5:$AE$18)</f>
        <v xml:space="preserve">Niorth Legon </v>
      </c>
      <c r="N77">
        <f t="shared" ca="1" si="37"/>
        <v>241497</v>
      </c>
      <c r="O77">
        <f t="shared" ca="1" si="55"/>
        <v>121753.77428685267</v>
      </c>
      <c r="P77">
        <f t="shared" ca="1" si="38"/>
        <v>92734.72621728816</v>
      </c>
      <c r="Q77">
        <f t="shared" ca="1" si="56"/>
        <v>10558</v>
      </c>
      <c r="R77">
        <f t="shared" ca="1" si="39"/>
        <v>150446.70544581112</v>
      </c>
      <c r="S77">
        <f t="shared" ca="1" si="40"/>
        <v>69315.314916451869</v>
      </c>
      <c r="T77">
        <f t="shared" ca="1" si="41"/>
        <v>403547.04113374004</v>
      </c>
      <c r="U77">
        <f t="shared" ca="1" si="42"/>
        <v>282758.47973266384</v>
      </c>
      <c r="V77">
        <f t="shared" ca="1" si="43"/>
        <v>120788.56140107621</v>
      </c>
      <c r="X77" s="2">
        <f t="shared" ca="1" si="44"/>
        <v>0</v>
      </c>
      <c r="Y77" s="3">
        <f t="shared" ca="1" si="45"/>
        <v>1</v>
      </c>
      <c r="Z77" s="3"/>
      <c r="AA77" s="3"/>
      <c r="AB77" s="3"/>
      <c r="AC77" s="3"/>
      <c r="AD77" s="3"/>
      <c r="AE77" s="3"/>
      <c r="AF77" s="3"/>
      <c r="AG77" s="3"/>
      <c r="AH77" s="5"/>
    </row>
    <row r="78" spans="2:34" x14ac:dyDescent="0.25">
      <c r="B78">
        <f t="shared" ca="1" si="46"/>
        <v>2</v>
      </c>
      <c r="C78" t="str">
        <f t="shared" ca="1" si="47"/>
        <v>Female</v>
      </c>
      <c r="D78">
        <f t="shared" ca="1" si="48"/>
        <v>30</v>
      </c>
      <c r="E78">
        <f t="shared" ca="1" si="49"/>
        <v>4</v>
      </c>
      <c r="F78" t="str">
        <f ca="1">_xll.XLOOKUP(E78,$Z$5:$Z$15,$AA$5:$AA$15)</f>
        <v>IT</v>
      </c>
      <c r="G78">
        <f t="shared" ca="1" si="50"/>
        <v>5</v>
      </c>
      <c r="H78" t="str">
        <f ca="1">_xll.XLOOKUP(G78,$AB$5:$AB$14,$AC$5:$AC$14)</f>
        <v>Others</v>
      </c>
      <c r="I78">
        <f t="shared" ca="1" si="51"/>
        <v>0</v>
      </c>
      <c r="J78">
        <f t="shared" ca="1" si="52"/>
        <v>0</v>
      </c>
      <c r="K78">
        <f t="shared" ca="1" si="53"/>
        <v>87635</v>
      </c>
      <c r="L78">
        <f t="shared" ca="1" si="54"/>
        <v>3</v>
      </c>
      <c r="M78" t="str">
        <f ca="1">_xll.XLOOKUP(L78,$AD$5:$AD$18,$AE$5:$AE$18)</f>
        <v>Oyarifa</v>
      </c>
      <c r="N78">
        <f t="shared" ca="1" si="37"/>
        <v>262905</v>
      </c>
      <c r="O78">
        <f t="shared" ca="1" si="55"/>
        <v>258839.9175299351</v>
      </c>
      <c r="P78">
        <f t="shared" ca="1" si="38"/>
        <v>0</v>
      </c>
      <c r="Q78">
        <f t="shared" ca="1" si="56"/>
        <v>0</v>
      </c>
      <c r="R78">
        <f t="shared" ca="1" si="39"/>
        <v>125099.89568905486</v>
      </c>
      <c r="S78">
        <f t="shared" ca="1" si="40"/>
        <v>74129.565088207135</v>
      </c>
      <c r="T78">
        <f t="shared" ca="1" si="41"/>
        <v>337034.56508820713</v>
      </c>
      <c r="U78">
        <f t="shared" ca="1" si="42"/>
        <v>383939.81321898999</v>
      </c>
      <c r="V78">
        <f t="shared" ca="1" si="43"/>
        <v>-46905.248130782857</v>
      </c>
      <c r="X78" s="2">
        <f t="shared" ca="1" si="44"/>
        <v>0</v>
      </c>
      <c r="Y78" s="3">
        <f t="shared" ca="1" si="45"/>
        <v>1</v>
      </c>
      <c r="Z78" s="3"/>
      <c r="AA78" s="3"/>
      <c r="AB78" s="3"/>
      <c r="AC78" s="3"/>
      <c r="AD78" s="3"/>
      <c r="AE78" s="3"/>
      <c r="AF78" s="3"/>
      <c r="AG78" s="3"/>
      <c r="AH78" s="5"/>
    </row>
    <row r="79" spans="2:34" x14ac:dyDescent="0.25">
      <c r="B79">
        <f t="shared" ca="1" si="46"/>
        <v>2</v>
      </c>
      <c r="C79" t="str">
        <f t="shared" ca="1" si="47"/>
        <v>Female</v>
      </c>
      <c r="D79">
        <f t="shared" ca="1" si="48"/>
        <v>30</v>
      </c>
      <c r="E79">
        <f t="shared" ca="1" si="49"/>
        <v>1</v>
      </c>
      <c r="F79" t="str">
        <f ca="1">_xll.XLOOKUP(E79,$Z$5:$Z$15,$AA$5:$AA$15)</f>
        <v>Health</v>
      </c>
      <c r="G79">
        <f t="shared" ca="1" si="50"/>
        <v>1</v>
      </c>
      <c r="H79" t="str">
        <f ca="1">_xll.XLOOKUP(G79,$AB$5:$AB$14,$AC$5:$AC$14)</f>
        <v>Highschool</v>
      </c>
      <c r="I79">
        <f t="shared" ca="1" si="51"/>
        <v>3</v>
      </c>
      <c r="J79">
        <f t="shared" ca="1" si="52"/>
        <v>2</v>
      </c>
      <c r="K79">
        <f t="shared" ca="1" si="53"/>
        <v>88609</v>
      </c>
      <c r="L79">
        <f t="shared" ca="1" si="54"/>
        <v>6</v>
      </c>
      <c r="M79" t="str">
        <f ca="1">_xll.XLOOKUP(L79,$AD$5:$AD$18,$AE$5:$AE$18)</f>
        <v>Airport Hills</v>
      </c>
      <c r="N79">
        <f t="shared" ca="1" si="37"/>
        <v>531654</v>
      </c>
      <c r="O79">
        <f t="shared" ca="1" si="55"/>
        <v>420959.01998161862</v>
      </c>
      <c r="P79">
        <f t="shared" ca="1" si="38"/>
        <v>23364.086170785311</v>
      </c>
      <c r="Q79">
        <f t="shared" ca="1" si="56"/>
        <v>440</v>
      </c>
      <c r="R79">
        <f t="shared" ca="1" si="39"/>
        <v>99190.583250404758</v>
      </c>
      <c r="S79">
        <f t="shared" ca="1" si="40"/>
        <v>95716.664644019067</v>
      </c>
      <c r="T79">
        <f t="shared" ca="1" si="41"/>
        <v>650734.75081480446</v>
      </c>
      <c r="U79">
        <f t="shared" ca="1" si="42"/>
        <v>520589.60323202336</v>
      </c>
      <c r="V79">
        <f t="shared" ca="1" si="43"/>
        <v>130145.14758278109</v>
      </c>
      <c r="X79" s="2">
        <f t="shared" ca="1" si="44"/>
        <v>0</v>
      </c>
      <c r="Y79" s="3">
        <f t="shared" ca="1" si="45"/>
        <v>1</v>
      </c>
      <c r="Z79" s="3"/>
      <c r="AA79" s="3"/>
      <c r="AB79" s="3"/>
      <c r="AC79" s="3"/>
      <c r="AD79" s="3"/>
      <c r="AE79" s="3"/>
      <c r="AF79" s="3"/>
      <c r="AG79" s="3"/>
      <c r="AH79" s="5"/>
    </row>
    <row r="80" spans="2:34" hidden="1" x14ac:dyDescent="0.25">
      <c r="B80">
        <f t="shared" ca="1" si="46"/>
        <v>1</v>
      </c>
      <c r="C80" t="str">
        <f t="shared" ca="1" si="47"/>
        <v>Male</v>
      </c>
      <c r="D80">
        <f t="shared" ca="1" si="48"/>
        <v>34</v>
      </c>
      <c r="E80">
        <f t="shared" ca="1" si="49"/>
        <v>6</v>
      </c>
      <c r="F80" t="str">
        <f ca="1">_xll.XLOOKUP(E80,$Z$5:$Z$15,$AA$5:$AA$15)</f>
        <v>Agriculture</v>
      </c>
      <c r="G80">
        <f t="shared" ca="1" si="50"/>
        <v>4</v>
      </c>
      <c r="H80" t="str">
        <f ca="1">_xll.XLOOKUP(G80,$AB$5:$AB$14,$AC$5:$AC$14)</f>
        <v>Technical</v>
      </c>
      <c r="I80">
        <f t="shared" ca="1" si="51"/>
        <v>2</v>
      </c>
      <c r="J80">
        <f t="shared" ca="1" si="52"/>
        <v>2</v>
      </c>
      <c r="K80">
        <f t="shared" ca="1" si="53"/>
        <v>25715</v>
      </c>
      <c r="L80">
        <f t="shared" ca="1" si="54"/>
        <v>3</v>
      </c>
      <c r="M80" t="str">
        <f ca="1">_xll.XLOOKUP(L80,$AD$5:$AD$18,$AE$5:$AE$18)</f>
        <v>Oyarifa</v>
      </c>
      <c r="N80">
        <f t="shared" ca="1" si="37"/>
        <v>77145</v>
      </c>
      <c r="O80">
        <f t="shared" ca="1" si="55"/>
        <v>32695.390791396036</v>
      </c>
      <c r="P80">
        <f t="shared" ca="1" si="38"/>
        <v>14358.319025164546</v>
      </c>
      <c r="Q80">
        <f t="shared" ca="1" si="56"/>
        <v>3562</v>
      </c>
      <c r="R80">
        <f t="shared" ca="1" si="39"/>
        <v>42507.535738789084</v>
      </c>
      <c r="S80">
        <f t="shared" ca="1" si="40"/>
        <v>21093.731095531919</v>
      </c>
      <c r="T80">
        <f t="shared" ca="1" si="41"/>
        <v>112597.05012069645</v>
      </c>
      <c r="U80">
        <f t="shared" ca="1" si="42"/>
        <v>78764.926530185126</v>
      </c>
      <c r="V80">
        <f t="shared" ca="1" si="43"/>
        <v>33832.123590511328</v>
      </c>
      <c r="X80" s="2">
        <f t="shared" ca="1" si="44"/>
        <v>1</v>
      </c>
      <c r="Y80" s="3">
        <f t="shared" ca="1" si="45"/>
        <v>0</v>
      </c>
      <c r="Z80" s="3"/>
      <c r="AA80" s="3"/>
      <c r="AB80" s="3"/>
      <c r="AC80" s="3"/>
      <c r="AD80" s="3"/>
      <c r="AE80" s="3"/>
      <c r="AF80" s="3"/>
      <c r="AG80" s="3"/>
      <c r="AH80" s="5"/>
    </row>
    <row r="81" spans="2:34" hidden="1" x14ac:dyDescent="0.25">
      <c r="B81">
        <f t="shared" ca="1" si="46"/>
        <v>1</v>
      </c>
      <c r="C81" t="str">
        <f t="shared" ca="1" si="47"/>
        <v>Male</v>
      </c>
      <c r="D81">
        <f t="shared" ca="1" si="48"/>
        <v>31</v>
      </c>
      <c r="E81">
        <f t="shared" ca="1" si="49"/>
        <v>1</v>
      </c>
      <c r="F81" t="str">
        <f ca="1">_xll.XLOOKUP(E81,$Z$5:$Z$15,$AA$5:$AA$15)</f>
        <v>Health</v>
      </c>
      <c r="G81">
        <f t="shared" ca="1" si="50"/>
        <v>1</v>
      </c>
      <c r="H81" t="str">
        <f ca="1">_xll.XLOOKUP(G81,$AB$5:$AB$14,$AC$5:$AC$14)</f>
        <v>Highschool</v>
      </c>
      <c r="I81">
        <f t="shared" ca="1" si="51"/>
        <v>3</v>
      </c>
      <c r="J81">
        <f t="shared" ca="1" si="52"/>
        <v>2</v>
      </c>
      <c r="K81">
        <f t="shared" ca="1" si="53"/>
        <v>75564</v>
      </c>
      <c r="L81">
        <f t="shared" ca="1" si="54"/>
        <v>5</v>
      </c>
      <c r="M81" t="str">
        <f ca="1">_xll.XLOOKUP(L81,$AD$5:$AD$18,$AE$5:$AE$18)</f>
        <v>Nima</v>
      </c>
      <c r="N81">
        <f t="shared" ca="1" si="37"/>
        <v>453384</v>
      </c>
      <c r="O81">
        <f t="shared" ca="1" si="55"/>
        <v>1024.927279651175</v>
      </c>
      <c r="P81">
        <f t="shared" ca="1" si="38"/>
        <v>62342.673352445738</v>
      </c>
      <c r="Q81">
        <f t="shared" ca="1" si="56"/>
        <v>49371</v>
      </c>
      <c r="R81">
        <f t="shared" ca="1" si="39"/>
        <v>46266.091808063058</v>
      </c>
      <c r="S81">
        <f t="shared" ca="1" si="40"/>
        <v>77274.791462216323</v>
      </c>
      <c r="T81">
        <f t="shared" ca="1" si="41"/>
        <v>593001.464814662</v>
      </c>
      <c r="U81">
        <f t="shared" ca="1" si="42"/>
        <v>96662.01908771423</v>
      </c>
      <c r="V81">
        <f t="shared" ca="1" si="43"/>
        <v>496339.44572694774</v>
      </c>
      <c r="X81" s="2">
        <f t="shared" ca="1" si="44"/>
        <v>1</v>
      </c>
      <c r="Y81" s="3">
        <f t="shared" ca="1" si="45"/>
        <v>0</v>
      </c>
      <c r="Z81" s="3"/>
      <c r="AA81" s="3"/>
      <c r="AB81" s="3"/>
      <c r="AC81" s="3"/>
      <c r="AD81" s="3"/>
      <c r="AE81" s="3"/>
      <c r="AF81" s="3"/>
      <c r="AG81" s="3"/>
      <c r="AH81" s="5"/>
    </row>
    <row r="82" spans="2:34" hidden="1" x14ac:dyDescent="0.25">
      <c r="B82">
        <f t="shared" ca="1" si="46"/>
        <v>2</v>
      </c>
      <c r="C82" t="str">
        <f t="shared" ca="1" si="47"/>
        <v>Female</v>
      </c>
      <c r="D82">
        <f t="shared" ca="1" si="48"/>
        <v>26</v>
      </c>
      <c r="E82">
        <f t="shared" ca="1" si="49"/>
        <v>5</v>
      </c>
      <c r="F82" t="str">
        <f ca="1">_xll.XLOOKUP(E82,$Z$5:$Z$15,$AA$5:$AA$15)</f>
        <v>General Work</v>
      </c>
      <c r="G82">
        <f t="shared" ca="1" si="50"/>
        <v>4</v>
      </c>
      <c r="H82" t="str">
        <f ca="1">_xll.XLOOKUP(G82,$AB$5:$AB$14,$AC$5:$AC$14)</f>
        <v>Technical</v>
      </c>
      <c r="I82">
        <f t="shared" ca="1" si="51"/>
        <v>5</v>
      </c>
      <c r="J82">
        <f t="shared" ca="1" si="52"/>
        <v>3</v>
      </c>
      <c r="K82">
        <f t="shared" ca="1" si="53"/>
        <v>32072</v>
      </c>
      <c r="L82">
        <f t="shared" ca="1" si="54"/>
        <v>8</v>
      </c>
      <c r="M82" t="str">
        <f ca="1">_xll.XLOOKUP(L82,$AD$5:$AD$18,$AE$5:$AE$18)</f>
        <v xml:space="preserve">Niorth Legon </v>
      </c>
      <c r="N82">
        <f t="shared" ca="1" si="37"/>
        <v>96216</v>
      </c>
      <c r="O82">
        <f t="shared" ca="1" si="55"/>
        <v>65146.626363601659</v>
      </c>
      <c r="P82">
        <f t="shared" ca="1" si="38"/>
        <v>47142.440001070339</v>
      </c>
      <c r="Q82">
        <f t="shared" ca="1" si="56"/>
        <v>34764</v>
      </c>
      <c r="R82">
        <f t="shared" ca="1" si="39"/>
        <v>24132.713334728884</v>
      </c>
      <c r="S82">
        <f t="shared" ca="1" si="40"/>
        <v>23837.618121337142</v>
      </c>
      <c r="T82">
        <f t="shared" ca="1" si="41"/>
        <v>167196.05812240747</v>
      </c>
      <c r="U82">
        <f t="shared" ca="1" si="42"/>
        <v>124043.33969833053</v>
      </c>
      <c r="V82">
        <f t="shared" ca="1" si="43"/>
        <v>43152.718424076942</v>
      </c>
      <c r="X82" s="2">
        <f t="shared" ca="1" si="44"/>
        <v>0</v>
      </c>
      <c r="Y82" s="3">
        <f t="shared" ca="1" si="45"/>
        <v>1</v>
      </c>
      <c r="Z82" s="3"/>
      <c r="AA82" s="3"/>
      <c r="AB82" s="3"/>
      <c r="AC82" s="3"/>
      <c r="AD82" s="3"/>
      <c r="AE82" s="3"/>
      <c r="AF82" s="3"/>
      <c r="AG82" s="3"/>
      <c r="AH82" s="5"/>
    </row>
    <row r="83" spans="2:34" hidden="1" x14ac:dyDescent="0.25">
      <c r="B83">
        <f t="shared" ca="1" si="46"/>
        <v>2</v>
      </c>
      <c r="C83" t="str">
        <f t="shared" ca="1" si="47"/>
        <v>Female</v>
      </c>
      <c r="D83">
        <f t="shared" ca="1" si="48"/>
        <v>36</v>
      </c>
      <c r="E83">
        <f t="shared" ca="1" si="49"/>
        <v>3</v>
      </c>
      <c r="F83" t="str">
        <f ca="1">_xll.XLOOKUP(E83,$Z$5:$Z$15,$AA$5:$AA$15)</f>
        <v>Teaching</v>
      </c>
      <c r="G83">
        <f t="shared" ca="1" si="50"/>
        <v>2</v>
      </c>
      <c r="H83" t="str">
        <f ca="1">_xll.XLOOKUP(G83,$AB$5:$AB$14,$AC$5:$AC$14)</f>
        <v>College</v>
      </c>
      <c r="I83">
        <f t="shared" ca="1" si="51"/>
        <v>3</v>
      </c>
      <c r="J83">
        <f t="shared" ca="1" si="52"/>
        <v>1</v>
      </c>
      <c r="K83">
        <f t="shared" ca="1" si="53"/>
        <v>76893</v>
      </c>
      <c r="L83">
        <f t="shared" ca="1" si="54"/>
        <v>5</v>
      </c>
      <c r="M83" t="str">
        <f ca="1">_xll.XLOOKUP(L83,$AD$5:$AD$18,$AE$5:$AE$18)</f>
        <v>Nima</v>
      </c>
      <c r="N83">
        <f t="shared" ca="1" si="37"/>
        <v>461358</v>
      </c>
      <c r="O83">
        <f t="shared" ca="1" si="55"/>
        <v>374067.53335645463</v>
      </c>
      <c r="P83">
        <f t="shared" ca="1" si="38"/>
        <v>7197.5871893409148</v>
      </c>
      <c r="Q83">
        <f t="shared" ca="1" si="56"/>
        <v>2416</v>
      </c>
      <c r="R83">
        <f t="shared" ca="1" si="39"/>
        <v>105883.74446204409</v>
      </c>
      <c r="S83">
        <f t="shared" ca="1" si="40"/>
        <v>98128.591679476405</v>
      </c>
      <c r="T83">
        <f t="shared" ca="1" si="41"/>
        <v>566684.17886881728</v>
      </c>
      <c r="U83">
        <f t="shared" ca="1" si="42"/>
        <v>482367.27781849873</v>
      </c>
      <c r="V83">
        <f t="shared" ca="1" si="43"/>
        <v>84316.901050318556</v>
      </c>
      <c r="X83" s="2">
        <f t="shared" ca="1" si="44"/>
        <v>0</v>
      </c>
      <c r="Y83" s="3">
        <f t="shared" ca="1" si="45"/>
        <v>1</v>
      </c>
      <c r="Z83" s="3"/>
      <c r="AA83" s="3"/>
      <c r="AB83" s="3"/>
      <c r="AC83" s="3"/>
      <c r="AD83" s="3"/>
      <c r="AE83" s="3"/>
      <c r="AF83" s="3"/>
      <c r="AG83" s="3"/>
      <c r="AH83" s="5"/>
    </row>
    <row r="84" spans="2:34" hidden="1" x14ac:dyDescent="0.25">
      <c r="B84">
        <f t="shared" ca="1" si="46"/>
        <v>2</v>
      </c>
      <c r="C84" t="str">
        <f t="shared" ca="1" si="47"/>
        <v>Female</v>
      </c>
      <c r="D84">
        <f t="shared" ca="1" si="48"/>
        <v>44</v>
      </c>
      <c r="E84">
        <f t="shared" ca="1" si="49"/>
        <v>2</v>
      </c>
      <c r="F84" t="str">
        <f ca="1">_xll.XLOOKUP(E84,$Z$5:$Z$15,$AA$5:$AA$15)</f>
        <v>Construction</v>
      </c>
      <c r="G84">
        <f t="shared" ca="1" si="50"/>
        <v>4</v>
      </c>
      <c r="H84" t="str">
        <f ca="1">_xll.XLOOKUP(G84,$AB$5:$AB$14,$AC$5:$AC$14)</f>
        <v>Technical</v>
      </c>
      <c r="I84">
        <f t="shared" ca="1" si="51"/>
        <v>5</v>
      </c>
      <c r="J84">
        <f t="shared" ca="1" si="52"/>
        <v>0</v>
      </c>
      <c r="K84">
        <f t="shared" ca="1" si="53"/>
        <v>64939</v>
      </c>
      <c r="L84">
        <f t="shared" ca="1" si="54"/>
        <v>1</v>
      </c>
      <c r="M84" t="str">
        <f ca="1">_xll.XLOOKUP(L84,$AD$5:$AD$18,$AE$5:$AE$18)</f>
        <v>East Legon</v>
      </c>
      <c r="N84">
        <f t="shared" ca="1" si="37"/>
        <v>194817</v>
      </c>
      <c r="O84">
        <f t="shared" ca="1" si="55"/>
        <v>147202.88655948846</v>
      </c>
      <c r="P84">
        <f t="shared" ca="1" si="38"/>
        <v>0</v>
      </c>
      <c r="Q84">
        <f t="shared" ca="1" si="56"/>
        <v>0</v>
      </c>
      <c r="R84">
        <f t="shared" ca="1" si="39"/>
        <v>105120.0104715091</v>
      </c>
      <c r="S84">
        <f t="shared" ca="1" si="40"/>
        <v>40927.40495499695</v>
      </c>
      <c r="T84">
        <f t="shared" ca="1" si="41"/>
        <v>235744.40495499695</v>
      </c>
      <c r="U84">
        <f t="shared" ca="1" si="42"/>
        <v>252322.89703099756</v>
      </c>
      <c r="V84">
        <f t="shared" ca="1" si="43"/>
        <v>-16578.492076000606</v>
      </c>
      <c r="X84" s="2">
        <f t="shared" ca="1" si="44"/>
        <v>0</v>
      </c>
      <c r="Y84" s="3">
        <f t="shared" ca="1" si="45"/>
        <v>1</v>
      </c>
      <c r="Z84" s="3"/>
      <c r="AA84" s="3"/>
      <c r="AB84" s="3"/>
      <c r="AC84" s="3"/>
      <c r="AD84" s="3"/>
      <c r="AE84" s="3"/>
      <c r="AF84" s="3"/>
      <c r="AG84" s="3"/>
      <c r="AH84" s="5"/>
    </row>
    <row r="85" spans="2:34" hidden="1" x14ac:dyDescent="0.25">
      <c r="B85">
        <f t="shared" ca="1" si="46"/>
        <v>1</v>
      </c>
      <c r="C85" t="str">
        <f t="shared" ca="1" si="47"/>
        <v>Male</v>
      </c>
      <c r="D85">
        <f t="shared" ca="1" si="48"/>
        <v>28</v>
      </c>
      <c r="E85">
        <f t="shared" ca="1" si="49"/>
        <v>3</v>
      </c>
      <c r="F85" t="str">
        <f ca="1">_xll.XLOOKUP(E85,$Z$5:$Z$15,$AA$5:$AA$15)</f>
        <v>Teaching</v>
      </c>
      <c r="G85">
        <f t="shared" ca="1" si="50"/>
        <v>4</v>
      </c>
      <c r="H85" t="str">
        <f ca="1">_xll.XLOOKUP(G85,$AB$5:$AB$14,$AC$5:$AC$14)</f>
        <v>Technical</v>
      </c>
      <c r="I85">
        <f t="shared" ca="1" si="51"/>
        <v>0</v>
      </c>
      <c r="J85">
        <f t="shared" ca="1" si="52"/>
        <v>3</v>
      </c>
      <c r="K85">
        <f t="shared" ca="1" si="53"/>
        <v>46425</v>
      </c>
      <c r="L85">
        <f t="shared" ca="1" si="54"/>
        <v>1</v>
      </c>
      <c r="M85" t="str">
        <f ca="1">_xll.XLOOKUP(L85,$AD$5:$AD$18,$AE$5:$AE$18)</f>
        <v>East Legon</v>
      </c>
      <c r="N85">
        <f t="shared" ref="N85:N148" ca="1" si="57">K85*RANDBETWEEN(3,6)</f>
        <v>139275</v>
      </c>
      <c r="O85">
        <f t="shared" ca="1" si="55"/>
        <v>131375.3644179042</v>
      </c>
      <c r="P85">
        <f t="shared" ref="P85:P148" ca="1" si="58">J85*RAND()*K85</f>
        <v>67050.037867292718</v>
      </c>
      <c r="Q85">
        <f t="shared" ca="1" si="56"/>
        <v>25764</v>
      </c>
      <c r="R85">
        <f t="shared" ref="R85:R148" ca="1" si="59">RAND()*K85*2</f>
        <v>55506.023639136118</v>
      </c>
      <c r="S85">
        <f t="shared" ref="S85:S148" ca="1" si="60">RAND()*K85*1.5</f>
        <v>27145.946380730962</v>
      </c>
      <c r="T85">
        <f t="shared" ref="T85:T148" ca="1" si="61">N85+P85+S85</f>
        <v>233470.98424802365</v>
      </c>
      <c r="U85">
        <f t="shared" ref="U85:U148" ca="1" si="62">O85+Q85+R85</f>
        <v>212645.38805704031</v>
      </c>
      <c r="V85">
        <f t="shared" ref="V85:V148" ca="1" si="63">T85-U85</f>
        <v>20825.596190983342</v>
      </c>
      <c r="X85" s="2">
        <f t="shared" ca="1" si="44"/>
        <v>1</v>
      </c>
      <c r="Y85" s="3">
        <f t="shared" ca="1" si="45"/>
        <v>0</v>
      </c>
      <c r="Z85" s="3"/>
      <c r="AA85" s="3"/>
      <c r="AB85" s="3"/>
      <c r="AC85" s="3"/>
      <c r="AD85" s="3"/>
      <c r="AE85" s="3"/>
      <c r="AF85" s="3"/>
      <c r="AG85" s="3"/>
      <c r="AH85" s="5"/>
    </row>
    <row r="86" spans="2:34" x14ac:dyDescent="0.25">
      <c r="B86">
        <f t="shared" ca="1" si="46"/>
        <v>2</v>
      </c>
      <c r="C86" t="str">
        <f t="shared" ca="1" si="47"/>
        <v>Female</v>
      </c>
      <c r="D86">
        <f t="shared" ca="1" si="48"/>
        <v>32</v>
      </c>
      <c r="E86">
        <f t="shared" ca="1" si="49"/>
        <v>4</v>
      </c>
      <c r="F86" t="str">
        <f ca="1">_xll.XLOOKUP(E86,$Z$5:$Z$15,$AA$5:$AA$15)</f>
        <v>IT</v>
      </c>
      <c r="G86">
        <f t="shared" ca="1" si="50"/>
        <v>1</v>
      </c>
      <c r="H86" t="str">
        <f ca="1">_xll.XLOOKUP(G86,$AB$5:$AB$14,$AC$5:$AC$14)</f>
        <v>Highschool</v>
      </c>
      <c r="I86">
        <f t="shared" ca="1" si="51"/>
        <v>2</v>
      </c>
      <c r="J86">
        <f t="shared" ca="1" si="52"/>
        <v>1</v>
      </c>
      <c r="K86">
        <f t="shared" ca="1" si="53"/>
        <v>42456</v>
      </c>
      <c r="L86">
        <f t="shared" ca="1" si="54"/>
        <v>5</v>
      </c>
      <c r="M86" t="str">
        <f ca="1">_xll.XLOOKUP(L86,$AD$5:$AD$18,$AE$5:$AE$18)</f>
        <v>Nima</v>
      </c>
      <c r="N86">
        <f t="shared" ca="1" si="57"/>
        <v>212280</v>
      </c>
      <c r="O86">
        <f t="shared" ca="1" si="55"/>
        <v>61950.880144532646</v>
      </c>
      <c r="P86">
        <f t="shared" ca="1" si="58"/>
        <v>24139.411452901724</v>
      </c>
      <c r="Q86">
        <f t="shared" ca="1" si="56"/>
        <v>12638</v>
      </c>
      <c r="R86">
        <f t="shared" ca="1" si="59"/>
        <v>2707.3957252034961</v>
      </c>
      <c r="S86">
        <f t="shared" ca="1" si="60"/>
        <v>56002.076487473401</v>
      </c>
      <c r="T86">
        <f t="shared" ca="1" si="61"/>
        <v>292421.48794037511</v>
      </c>
      <c r="U86">
        <f t="shared" ca="1" si="62"/>
        <v>77296.275869736157</v>
      </c>
      <c r="V86">
        <f t="shared" ca="1" si="63"/>
        <v>215125.21207063895</v>
      </c>
      <c r="X86" s="2">
        <f t="shared" ca="1" si="44"/>
        <v>0</v>
      </c>
      <c r="Y86" s="3">
        <f t="shared" ca="1" si="45"/>
        <v>1</v>
      </c>
      <c r="Z86" s="3"/>
      <c r="AA86" s="3"/>
      <c r="AB86" s="3"/>
      <c r="AC86" s="3"/>
      <c r="AD86" s="3"/>
      <c r="AE86" s="3"/>
      <c r="AF86" s="3"/>
      <c r="AG86" s="3"/>
      <c r="AH86" s="5"/>
    </row>
    <row r="87" spans="2:34" x14ac:dyDescent="0.25">
      <c r="B87">
        <f t="shared" ca="1" si="46"/>
        <v>2</v>
      </c>
      <c r="C87" t="str">
        <f t="shared" ca="1" si="47"/>
        <v>Female</v>
      </c>
      <c r="D87">
        <f t="shared" ca="1" si="48"/>
        <v>26</v>
      </c>
      <c r="E87">
        <f t="shared" ca="1" si="49"/>
        <v>6</v>
      </c>
      <c r="F87" t="str">
        <f ca="1">_xll.XLOOKUP(E87,$Z$5:$Z$15,$AA$5:$AA$15)</f>
        <v>Agriculture</v>
      </c>
      <c r="G87">
        <f t="shared" ca="1" si="50"/>
        <v>1</v>
      </c>
      <c r="H87" t="str">
        <f ca="1">_xll.XLOOKUP(G87,$AB$5:$AB$14,$AC$5:$AC$14)</f>
        <v>Highschool</v>
      </c>
      <c r="I87">
        <f t="shared" ca="1" si="51"/>
        <v>0</v>
      </c>
      <c r="J87">
        <f t="shared" ca="1" si="52"/>
        <v>3</v>
      </c>
      <c r="K87">
        <f t="shared" ca="1" si="53"/>
        <v>78243</v>
      </c>
      <c r="L87">
        <f t="shared" ca="1" si="54"/>
        <v>1</v>
      </c>
      <c r="M87" t="str">
        <f ca="1">_xll.XLOOKUP(L87,$AD$5:$AD$18,$AE$5:$AE$18)</f>
        <v>East Legon</v>
      </c>
      <c r="N87">
        <f t="shared" ca="1" si="57"/>
        <v>469458</v>
      </c>
      <c r="O87">
        <f t="shared" ca="1" si="55"/>
        <v>262164.11418723199</v>
      </c>
      <c r="P87">
        <f t="shared" ca="1" si="58"/>
        <v>61697.427698004481</v>
      </c>
      <c r="Q87">
        <f t="shared" ca="1" si="56"/>
        <v>8469</v>
      </c>
      <c r="R87">
        <f t="shared" ca="1" si="59"/>
        <v>10559.094656002324</v>
      </c>
      <c r="S87">
        <f t="shared" ca="1" si="60"/>
        <v>55961.065586758748</v>
      </c>
      <c r="T87">
        <f t="shared" ca="1" si="61"/>
        <v>587116.4932847633</v>
      </c>
      <c r="U87">
        <f t="shared" ca="1" si="62"/>
        <v>281192.20884323429</v>
      </c>
      <c r="V87">
        <f t="shared" ca="1" si="63"/>
        <v>305924.28444152902</v>
      </c>
      <c r="X87" s="2">
        <f t="shared" ca="1" si="44"/>
        <v>0</v>
      </c>
      <c r="Y87" s="3">
        <f t="shared" ca="1" si="45"/>
        <v>1</v>
      </c>
      <c r="Z87" s="3"/>
      <c r="AA87" s="3"/>
      <c r="AB87" s="3"/>
      <c r="AC87" s="3"/>
      <c r="AD87" s="3"/>
      <c r="AE87" s="3"/>
      <c r="AF87" s="3"/>
      <c r="AG87" s="3"/>
      <c r="AH87" s="5"/>
    </row>
    <row r="88" spans="2:34" hidden="1" x14ac:dyDescent="0.25">
      <c r="B88">
        <f t="shared" ca="1" si="46"/>
        <v>2</v>
      </c>
      <c r="C88" t="str">
        <f t="shared" ca="1" si="47"/>
        <v>Female</v>
      </c>
      <c r="D88">
        <f t="shared" ca="1" si="48"/>
        <v>25</v>
      </c>
      <c r="E88">
        <f t="shared" ca="1" si="49"/>
        <v>3</v>
      </c>
      <c r="F88" t="str">
        <f ca="1">_xll.XLOOKUP(E88,$Z$5:$Z$15,$AA$5:$AA$15)</f>
        <v>Teaching</v>
      </c>
      <c r="G88">
        <f t="shared" ca="1" si="50"/>
        <v>4</v>
      </c>
      <c r="H88" t="str">
        <f ca="1">_xll.XLOOKUP(G88,$AB$5:$AB$14,$AC$5:$AC$14)</f>
        <v>Technical</v>
      </c>
      <c r="I88">
        <f t="shared" ca="1" si="51"/>
        <v>4</v>
      </c>
      <c r="J88">
        <f t="shared" ca="1" si="52"/>
        <v>4</v>
      </c>
      <c r="K88">
        <f t="shared" ca="1" si="53"/>
        <v>78946</v>
      </c>
      <c r="L88">
        <f t="shared" ca="1" si="54"/>
        <v>8</v>
      </c>
      <c r="M88" t="str">
        <f ca="1">_xll.XLOOKUP(L88,$AD$5:$AD$18,$AE$5:$AE$18)</f>
        <v xml:space="preserve">Niorth Legon </v>
      </c>
      <c r="N88">
        <f t="shared" ca="1" si="57"/>
        <v>473676</v>
      </c>
      <c r="O88">
        <f t="shared" ca="1" si="55"/>
        <v>418638.19879224716</v>
      </c>
      <c r="P88">
        <f t="shared" ca="1" si="58"/>
        <v>121344.36983458101</v>
      </c>
      <c r="Q88">
        <f t="shared" ca="1" si="56"/>
        <v>116635</v>
      </c>
      <c r="R88">
        <f t="shared" ca="1" si="59"/>
        <v>2053.2429567608556</v>
      </c>
      <c r="S88">
        <f t="shared" ca="1" si="60"/>
        <v>117449.84560699118</v>
      </c>
      <c r="T88">
        <f t="shared" ca="1" si="61"/>
        <v>712470.21544157225</v>
      </c>
      <c r="U88">
        <f t="shared" ca="1" si="62"/>
        <v>537326.44174900791</v>
      </c>
      <c r="V88">
        <f t="shared" ca="1" si="63"/>
        <v>175143.77369256434</v>
      </c>
      <c r="X88" s="2">
        <f t="shared" ca="1" si="44"/>
        <v>0</v>
      </c>
      <c r="Y88" s="3">
        <f t="shared" ca="1" si="45"/>
        <v>1</v>
      </c>
      <c r="Z88" s="3"/>
      <c r="AA88" s="3"/>
      <c r="AB88" s="3"/>
      <c r="AC88" s="3"/>
      <c r="AD88" s="3"/>
      <c r="AE88" s="3"/>
      <c r="AF88" s="3"/>
      <c r="AG88" s="3"/>
      <c r="AH88" s="5"/>
    </row>
    <row r="89" spans="2:34" x14ac:dyDescent="0.25">
      <c r="B89">
        <f t="shared" ca="1" si="46"/>
        <v>1</v>
      </c>
      <c r="C89" t="str">
        <f t="shared" ca="1" si="47"/>
        <v>Male</v>
      </c>
      <c r="D89">
        <f t="shared" ca="1" si="48"/>
        <v>43</v>
      </c>
      <c r="E89">
        <f t="shared" ca="1" si="49"/>
        <v>4</v>
      </c>
      <c r="F89" t="str">
        <f ca="1">_xll.XLOOKUP(E89,$Z$5:$Z$15,$AA$5:$AA$15)</f>
        <v>IT</v>
      </c>
      <c r="G89">
        <f t="shared" ca="1" si="50"/>
        <v>2</v>
      </c>
      <c r="H89" t="str">
        <f ca="1">_xll.XLOOKUP(G89,$AB$5:$AB$14,$AC$5:$AC$14)</f>
        <v>College</v>
      </c>
      <c r="I89">
        <f t="shared" ca="1" si="51"/>
        <v>4</v>
      </c>
      <c r="J89">
        <f t="shared" ca="1" si="52"/>
        <v>2</v>
      </c>
      <c r="K89">
        <f t="shared" ca="1" si="53"/>
        <v>51480</v>
      </c>
      <c r="L89">
        <f t="shared" ca="1" si="54"/>
        <v>9</v>
      </c>
      <c r="M89" t="str">
        <f ca="1">_xll.XLOOKUP(L89,$AD$5:$AD$18,$AE$5:$AE$18)</f>
        <v>Tse-Addo</v>
      </c>
      <c r="N89">
        <f t="shared" ca="1" si="57"/>
        <v>308880</v>
      </c>
      <c r="O89">
        <f t="shared" ca="1" si="55"/>
        <v>226850.10383618937</v>
      </c>
      <c r="P89">
        <f t="shared" ca="1" si="58"/>
        <v>46386.868989424496</v>
      </c>
      <c r="Q89">
        <f t="shared" ca="1" si="56"/>
        <v>6683</v>
      </c>
      <c r="R89">
        <f t="shared" ca="1" si="59"/>
        <v>6764.1646260350999</v>
      </c>
      <c r="S89">
        <f t="shared" ca="1" si="60"/>
        <v>49932.895187085887</v>
      </c>
      <c r="T89">
        <f t="shared" ca="1" si="61"/>
        <v>405199.76417651039</v>
      </c>
      <c r="U89">
        <f t="shared" ca="1" si="62"/>
        <v>240297.26846222449</v>
      </c>
      <c r="V89">
        <f t="shared" ca="1" si="63"/>
        <v>164902.49571428591</v>
      </c>
      <c r="X89" s="2">
        <f t="shared" ca="1" si="44"/>
        <v>1</v>
      </c>
      <c r="Y89" s="3">
        <f t="shared" ca="1" si="45"/>
        <v>0</v>
      </c>
      <c r="Z89" s="3"/>
      <c r="AA89" s="3"/>
      <c r="AB89" s="3"/>
      <c r="AC89" s="3"/>
      <c r="AD89" s="3"/>
      <c r="AE89" s="3"/>
      <c r="AF89" s="3"/>
      <c r="AG89" s="3"/>
      <c r="AH89" s="5"/>
    </row>
    <row r="90" spans="2:34" hidden="1" x14ac:dyDescent="0.25">
      <c r="B90">
        <f t="shared" ca="1" si="46"/>
        <v>1</v>
      </c>
      <c r="C90" t="str">
        <f t="shared" ca="1" si="47"/>
        <v>Male</v>
      </c>
      <c r="D90">
        <f t="shared" ca="1" si="48"/>
        <v>28</v>
      </c>
      <c r="E90">
        <f t="shared" ca="1" si="49"/>
        <v>3</v>
      </c>
      <c r="F90" t="str">
        <f ca="1">_xll.XLOOKUP(E90,$Z$5:$Z$15,$AA$5:$AA$15)</f>
        <v>Teaching</v>
      </c>
      <c r="G90">
        <f t="shared" ca="1" si="50"/>
        <v>1</v>
      </c>
      <c r="H90" t="str">
        <f ca="1">_xll.XLOOKUP(G90,$AB$5:$AB$14,$AC$5:$AC$14)</f>
        <v>Highschool</v>
      </c>
      <c r="I90">
        <f t="shared" ca="1" si="51"/>
        <v>3</v>
      </c>
      <c r="J90">
        <f t="shared" ca="1" si="52"/>
        <v>2</v>
      </c>
      <c r="K90">
        <f t="shared" ca="1" si="53"/>
        <v>80527</v>
      </c>
      <c r="L90">
        <f t="shared" ca="1" si="54"/>
        <v>2</v>
      </c>
      <c r="M90" t="str">
        <f ca="1">_xll.XLOOKUP(L90,$AD$5:$AD$18,$AE$5:$AE$18)</f>
        <v>Cantoment</v>
      </c>
      <c r="N90">
        <f t="shared" ca="1" si="57"/>
        <v>402635</v>
      </c>
      <c r="O90">
        <f t="shared" ca="1" si="55"/>
        <v>18450.648548532157</v>
      </c>
      <c r="P90">
        <f t="shared" ca="1" si="58"/>
        <v>15223.209979409157</v>
      </c>
      <c r="Q90">
        <f t="shared" ca="1" si="56"/>
        <v>380</v>
      </c>
      <c r="R90">
        <f t="shared" ca="1" si="59"/>
        <v>22755.962270360404</v>
      </c>
      <c r="S90">
        <f t="shared" ca="1" si="60"/>
        <v>5020.2082656755792</v>
      </c>
      <c r="T90">
        <f t="shared" ca="1" si="61"/>
        <v>422878.41824508476</v>
      </c>
      <c r="U90">
        <f t="shared" ca="1" si="62"/>
        <v>41586.610818892557</v>
      </c>
      <c r="V90">
        <f t="shared" ca="1" si="63"/>
        <v>381291.80742619222</v>
      </c>
      <c r="X90" s="2">
        <f t="shared" ca="1" si="44"/>
        <v>1</v>
      </c>
      <c r="Y90" s="3">
        <f t="shared" ca="1" si="45"/>
        <v>0</v>
      </c>
      <c r="Z90" s="3"/>
      <c r="AA90" s="3"/>
      <c r="AB90" s="3"/>
      <c r="AC90" s="3"/>
      <c r="AD90" s="3"/>
      <c r="AE90" s="3"/>
      <c r="AF90" s="3"/>
      <c r="AG90" s="3"/>
      <c r="AH90" s="5"/>
    </row>
    <row r="91" spans="2:34" x14ac:dyDescent="0.25">
      <c r="B91">
        <f t="shared" ca="1" si="46"/>
        <v>2</v>
      </c>
      <c r="C91" t="str">
        <f t="shared" ca="1" si="47"/>
        <v>Female</v>
      </c>
      <c r="D91">
        <f t="shared" ca="1" si="48"/>
        <v>29</v>
      </c>
      <c r="E91">
        <f t="shared" ca="1" si="49"/>
        <v>6</v>
      </c>
      <c r="F91" t="str">
        <f ca="1">_xll.XLOOKUP(E91,$Z$5:$Z$15,$AA$5:$AA$15)</f>
        <v>Agriculture</v>
      </c>
      <c r="G91">
        <f t="shared" ca="1" si="50"/>
        <v>1</v>
      </c>
      <c r="H91" t="str">
        <f ca="1">_xll.XLOOKUP(G91,$AB$5:$AB$14,$AC$5:$AC$14)</f>
        <v>Highschool</v>
      </c>
      <c r="I91">
        <f t="shared" ca="1" si="51"/>
        <v>0</v>
      </c>
      <c r="J91">
        <f t="shared" ca="1" si="52"/>
        <v>4</v>
      </c>
      <c r="K91">
        <f t="shared" ca="1" si="53"/>
        <v>31167</v>
      </c>
      <c r="L91">
        <f t="shared" ca="1" si="54"/>
        <v>9</v>
      </c>
      <c r="M91" t="str">
        <f ca="1">_xll.XLOOKUP(L91,$AD$5:$AD$18,$AE$5:$AE$18)</f>
        <v>Tse-Addo</v>
      </c>
      <c r="N91">
        <f t="shared" ca="1" si="57"/>
        <v>93501</v>
      </c>
      <c r="O91">
        <f t="shared" ca="1" si="55"/>
        <v>2145.6489409692954</v>
      </c>
      <c r="P91">
        <f t="shared" ca="1" si="58"/>
        <v>79755.17664535623</v>
      </c>
      <c r="Q91">
        <f t="shared" ca="1" si="56"/>
        <v>8719</v>
      </c>
      <c r="R91">
        <f t="shared" ca="1" si="59"/>
        <v>18408.594981825652</v>
      </c>
      <c r="S91">
        <f t="shared" ca="1" si="60"/>
        <v>20373.455903793703</v>
      </c>
      <c r="T91">
        <f t="shared" ca="1" si="61"/>
        <v>193629.63254914994</v>
      </c>
      <c r="U91">
        <f t="shared" ca="1" si="62"/>
        <v>29273.243922794947</v>
      </c>
      <c r="V91">
        <f t="shared" ca="1" si="63"/>
        <v>164356.38862635501</v>
      </c>
      <c r="X91" s="2">
        <f t="shared" ca="1" si="44"/>
        <v>0</v>
      </c>
      <c r="Y91" s="3">
        <f t="shared" ca="1" si="45"/>
        <v>1</v>
      </c>
      <c r="Z91" s="3"/>
      <c r="AA91" s="3"/>
      <c r="AB91" s="3"/>
      <c r="AC91" s="3"/>
      <c r="AD91" s="3"/>
      <c r="AE91" s="3"/>
      <c r="AF91" s="3"/>
      <c r="AG91" s="3"/>
      <c r="AH91" s="5"/>
    </row>
    <row r="92" spans="2:34" hidden="1" x14ac:dyDescent="0.25">
      <c r="B92">
        <f t="shared" ca="1" si="46"/>
        <v>2</v>
      </c>
      <c r="C92" t="str">
        <f t="shared" ca="1" si="47"/>
        <v>Female</v>
      </c>
      <c r="D92">
        <f t="shared" ca="1" si="48"/>
        <v>29</v>
      </c>
      <c r="E92">
        <f t="shared" ca="1" si="49"/>
        <v>5</v>
      </c>
      <c r="F92" t="str">
        <f ca="1">_xll.XLOOKUP(E92,$Z$5:$Z$15,$AA$5:$AA$15)</f>
        <v>General Work</v>
      </c>
      <c r="G92">
        <f t="shared" ca="1" si="50"/>
        <v>1</v>
      </c>
      <c r="H92" t="str">
        <f ca="1">_xll.XLOOKUP(G92,$AB$5:$AB$14,$AC$5:$AC$14)</f>
        <v>Highschool</v>
      </c>
      <c r="I92">
        <f t="shared" ca="1" si="51"/>
        <v>2</v>
      </c>
      <c r="J92">
        <f t="shared" ca="1" si="52"/>
        <v>1</v>
      </c>
      <c r="K92">
        <f t="shared" ca="1" si="53"/>
        <v>41486</v>
      </c>
      <c r="L92">
        <f t="shared" ca="1" si="54"/>
        <v>5</v>
      </c>
      <c r="M92" t="str">
        <f ca="1">_xll.XLOOKUP(L92,$AD$5:$AD$18,$AE$5:$AE$18)</f>
        <v>Nima</v>
      </c>
      <c r="N92">
        <f t="shared" ca="1" si="57"/>
        <v>124458</v>
      </c>
      <c r="O92">
        <f t="shared" ca="1" si="55"/>
        <v>122681.66425630364</v>
      </c>
      <c r="P92">
        <f t="shared" ca="1" si="58"/>
        <v>10110.430664553529</v>
      </c>
      <c r="Q92">
        <f t="shared" ca="1" si="56"/>
        <v>933</v>
      </c>
      <c r="R92">
        <f t="shared" ca="1" si="59"/>
        <v>76608.793081666619</v>
      </c>
      <c r="S92">
        <f t="shared" ca="1" si="60"/>
        <v>60863.235297930849</v>
      </c>
      <c r="T92">
        <f t="shared" ca="1" si="61"/>
        <v>195431.66596248437</v>
      </c>
      <c r="U92">
        <f t="shared" ca="1" si="62"/>
        <v>200223.45733797026</v>
      </c>
      <c r="V92">
        <f t="shared" ca="1" si="63"/>
        <v>-4791.7913754858891</v>
      </c>
      <c r="X92" s="2">
        <f t="shared" ca="1" si="44"/>
        <v>0</v>
      </c>
      <c r="Y92" s="3">
        <f t="shared" ca="1" si="45"/>
        <v>1</v>
      </c>
      <c r="Z92" s="3"/>
      <c r="AA92" s="3"/>
      <c r="AB92" s="3"/>
      <c r="AC92" s="3"/>
      <c r="AD92" s="3"/>
      <c r="AE92" s="3"/>
      <c r="AF92" s="3"/>
      <c r="AG92" s="3"/>
      <c r="AH92" s="5"/>
    </row>
    <row r="93" spans="2:34" hidden="1" x14ac:dyDescent="0.25">
      <c r="B93">
        <f t="shared" ca="1" si="46"/>
        <v>1</v>
      </c>
      <c r="C93" t="str">
        <f t="shared" ca="1" si="47"/>
        <v>Male</v>
      </c>
      <c r="D93">
        <f t="shared" ca="1" si="48"/>
        <v>34</v>
      </c>
      <c r="E93">
        <f t="shared" ca="1" si="49"/>
        <v>2</v>
      </c>
      <c r="F93" t="str">
        <f ca="1">_xll.XLOOKUP(E93,$Z$5:$Z$15,$AA$5:$AA$15)</f>
        <v>Construction</v>
      </c>
      <c r="G93">
        <f t="shared" ca="1" si="50"/>
        <v>2</v>
      </c>
      <c r="H93" t="str">
        <f ca="1">_xll.XLOOKUP(G93,$AB$5:$AB$14,$AC$5:$AC$14)</f>
        <v>College</v>
      </c>
      <c r="I93">
        <f t="shared" ca="1" si="51"/>
        <v>5</v>
      </c>
      <c r="J93">
        <f t="shared" ca="1" si="52"/>
        <v>0</v>
      </c>
      <c r="K93">
        <f t="shared" ca="1" si="53"/>
        <v>49628</v>
      </c>
      <c r="L93">
        <f t="shared" ca="1" si="54"/>
        <v>9</v>
      </c>
      <c r="M93" t="str">
        <f ca="1">_xll.XLOOKUP(L93,$AD$5:$AD$18,$AE$5:$AE$18)</f>
        <v>Tse-Addo</v>
      </c>
      <c r="N93">
        <f t="shared" ca="1" si="57"/>
        <v>297768</v>
      </c>
      <c r="O93">
        <f t="shared" ca="1" si="55"/>
        <v>140220.02789676824</v>
      </c>
      <c r="P93">
        <f t="shared" ca="1" si="58"/>
        <v>0</v>
      </c>
      <c r="Q93">
        <f t="shared" ca="1" si="56"/>
        <v>0</v>
      </c>
      <c r="R93">
        <f t="shared" ca="1" si="59"/>
        <v>15909.93731434952</v>
      </c>
      <c r="S93">
        <f t="shared" ca="1" si="60"/>
        <v>46667.769423729645</v>
      </c>
      <c r="T93">
        <f t="shared" ca="1" si="61"/>
        <v>344435.76942372962</v>
      </c>
      <c r="U93">
        <f t="shared" ca="1" si="62"/>
        <v>156129.96521111776</v>
      </c>
      <c r="V93">
        <f t="shared" ca="1" si="63"/>
        <v>188305.80421261187</v>
      </c>
      <c r="X93" s="2">
        <f t="shared" ca="1" si="44"/>
        <v>1</v>
      </c>
      <c r="Y93" s="3">
        <f t="shared" ca="1" si="45"/>
        <v>0</v>
      </c>
      <c r="Z93" s="3"/>
      <c r="AA93" s="3"/>
      <c r="AB93" s="3"/>
      <c r="AC93" s="3"/>
      <c r="AD93" s="3"/>
      <c r="AE93" s="3"/>
      <c r="AF93" s="3"/>
      <c r="AG93" s="3"/>
      <c r="AH93" s="5"/>
    </row>
    <row r="94" spans="2:34" x14ac:dyDescent="0.25">
      <c r="B94">
        <f t="shared" ca="1" si="46"/>
        <v>2</v>
      </c>
      <c r="C94" t="str">
        <f t="shared" ca="1" si="47"/>
        <v>Female</v>
      </c>
      <c r="D94">
        <f t="shared" ca="1" si="48"/>
        <v>39</v>
      </c>
      <c r="E94">
        <f t="shared" ca="1" si="49"/>
        <v>6</v>
      </c>
      <c r="F94" t="str">
        <f ca="1">_xll.XLOOKUP(E94,$Z$5:$Z$15,$AA$5:$AA$15)</f>
        <v>Agriculture</v>
      </c>
      <c r="G94">
        <f t="shared" ca="1" si="50"/>
        <v>3</v>
      </c>
      <c r="H94" t="str">
        <f ca="1">_xll.XLOOKUP(G94,$AB$5:$AB$14,$AC$5:$AC$14)</f>
        <v>University</v>
      </c>
      <c r="I94">
        <f t="shared" ca="1" si="51"/>
        <v>3</v>
      </c>
      <c r="J94">
        <f t="shared" ca="1" si="52"/>
        <v>3</v>
      </c>
      <c r="K94">
        <f t="shared" ca="1" si="53"/>
        <v>32806</v>
      </c>
      <c r="L94">
        <f t="shared" ca="1" si="54"/>
        <v>7</v>
      </c>
      <c r="M94" t="str">
        <f ca="1">_xll.XLOOKUP(L94,$AD$5:$AD$18,$AE$5:$AE$18)</f>
        <v>Spintex</v>
      </c>
      <c r="N94">
        <f t="shared" ca="1" si="57"/>
        <v>196836</v>
      </c>
      <c r="O94">
        <f t="shared" ca="1" si="55"/>
        <v>105050.22882260944</v>
      </c>
      <c r="P94">
        <f t="shared" ca="1" si="58"/>
        <v>93692.539256764343</v>
      </c>
      <c r="Q94">
        <f t="shared" ca="1" si="56"/>
        <v>57940</v>
      </c>
      <c r="R94">
        <f t="shared" ca="1" si="59"/>
        <v>43502.440925581061</v>
      </c>
      <c r="S94">
        <f t="shared" ca="1" si="60"/>
        <v>19133.424439230319</v>
      </c>
      <c r="T94">
        <f t="shared" ca="1" si="61"/>
        <v>309661.96369599464</v>
      </c>
      <c r="U94">
        <f t="shared" ca="1" si="62"/>
        <v>206492.6697481905</v>
      </c>
      <c r="V94">
        <f t="shared" ca="1" si="63"/>
        <v>103169.29394780414</v>
      </c>
      <c r="X94" s="2">
        <f t="shared" ca="1" si="44"/>
        <v>0</v>
      </c>
      <c r="Y94" s="3">
        <f t="shared" ca="1" si="45"/>
        <v>1</v>
      </c>
      <c r="Z94" s="3"/>
      <c r="AA94" s="3"/>
      <c r="AB94" s="3"/>
      <c r="AC94" s="3"/>
      <c r="AD94" s="3"/>
      <c r="AE94" s="3"/>
      <c r="AF94" s="3"/>
      <c r="AG94" s="3"/>
      <c r="AH94" s="5"/>
    </row>
    <row r="95" spans="2:34" hidden="1" x14ac:dyDescent="0.25">
      <c r="B95">
        <f t="shared" ca="1" si="46"/>
        <v>1</v>
      </c>
      <c r="C95" t="str">
        <f t="shared" ca="1" si="47"/>
        <v>Male</v>
      </c>
      <c r="D95">
        <f t="shared" ca="1" si="48"/>
        <v>30</v>
      </c>
      <c r="E95">
        <f t="shared" ca="1" si="49"/>
        <v>6</v>
      </c>
      <c r="F95" t="str">
        <f ca="1">_xll.XLOOKUP(E95,$Z$5:$Z$15,$AA$5:$AA$15)</f>
        <v>Agriculture</v>
      </c>
      <c r="G95">
        <f t="shared" ca="1" si="50"/>
        <v>2</v>
      </c>
      <c r="H95" t="str">
        <f ca="1">_xll.XLOOKUP(G95,$AB$5:$AB$14,$AC$5:$AC$14)</f>
        <v>College</v>
      </c>
      <c r="I95">
        <f t="shared" ca="1" si="51"/>
        <v>4</v>
      </c>
      <c r="J95">
        <f t="shared" ca="1" si="52"/>
        <v>1</v>
      </c>
      <c r="K95">
        <f t="shared" ca="1" si="53"/>
        <v>59343</v>
      </c>
      <c r="L95">
        <f t="shared" ca="1" si="54"/>
        <v>9</v>
      </c>
      <c r="M95" t="str">
        <f ca="1">_xll.XLOOKUP(L95,$AD$5:$AD$18,$AE$5:$AE$18)</f>
        <v>Tse-Addo</v>
      </c>
      <c r="N95">
        <f t="shared" ca="1" si="57"/>
        <v>178029</v>
      </c>
      <c r="O95">
        <f t="shared" ca="1" si="55"/>
        <v>81372.403977948386</v>
      </c>
      <c r="P95">
        <f t="shared" ca="1" si="58"/>
        <v>46100.79202492757</v>
      </c>
      <c r="Q95">
        <f t="shared" ca="1" si="56"/>
        <v>13188</v>
      </c>
      <c r="R95">
        <f t="shared" ca="1" si="59"/>
        <v>93344.678541219211</v>
      </c>
      <c r="S95">
        <f t="shared" ca="1" si="60"/>
        <v>41126.862229220169</v>
      </c>
      <c r="T95">
        <f t="shared" ca="1" si="61"/>
        <v>265256.65425414772</v>
      </c>
      <c r="U95">
        <f t="shared" ca="1" si="62"/>
        <v>187905.0825191676</v>
      </c>
      <c r="V95">
        <f t="shared" ca="1" si="63"/>
        <v>77351.571734980127</v>
      </c>
      <c r="X95" s="2">
        <f t="shared" ca="1" si="44"/>
        <v>1</v>
      </c>
      <c r="Y95" s="3">
        <f t="shared" ca="1" si="45"/>
        <v>0</v>
      </c>
      <c r="Z95" s="3"/>
      <c r="AA95" s="3"/>
      <c r="AB95" s="3"/>
      <c r="AC95" s="3"/>
      <c r="AD95" s="3"/>
      <c r="AE95" s="3"/>
      <c r="AF95" s="3"/>
      <c r="AG95" s="3"/>
      <c r="AH95" s="5"/>
    </row>
    <row r="96" spans="2:34" x14ac:dyDescent="0.25">
      <c r="B96">
        <f t="shared" ca="1" si="46"/>
        <v>1</v>
      </c>
      <c r="C96" t="str">
        <f t="shared" ca="1" si="47"/>
        <v>Male</v>
      </c>
      <c r="D96">
        <f t="shared" ca="1" si="48"/>
        <v>40</v>
      </c>
      <c r="E96">
        <f t="shared" ca="1" si="49"/>
        <v>3</v>
      </c>
      <c r="F96" t="str">
        <f ca="1">_xll.XLOOKUP(E96,$Z$5:$Z$15,$AA$5:$AA$15)</f>
        <v>Teaching</v>
      </c>
      <c r="G96">
        <f t="shared" ca="1" si="50"/>
        <v>2</v>
      </c>
      <c r="H96" t="str">
        <f ca="1">_xll.XLOOKUP(G96,$AB$5:$AB$14,$AC$5:$AC$14)</f>
        <v>College</v>
      </c>
      <c r="I96">
        <f t="shared" ca="1" si="51"/>
        <v>5</v>
      </c>
      <c r="J96">
        <f t="shared" ca="1" si="52"/>
        <v>4</v>
      </c>
      <c r="K96">
        <f t="shared" ca="1" si="53"/>
        <v>41678</v>
      </c>
      <c r="L96">
        <f t="shared" ca="1" si="54"/>
        <v>4</v>
      </c>
      <c r="M96" t="str">
        <f ca="1">_xll.XLOOKUP(L96,$AD$5:$AD$18,$AE$5:$AE$18)</f>
        <v>Tema</v>
      </c>
      <c r="N96">
        <f t="shared" ca="1" si="57"/>
        <v>166712</v>
      </c>
      <c r="O96">
        <f t="shared" ca="1" si="55"/>
        <v>23465.423602620227</v>
      </c>
      <c r="P96">
        <f t="shared" ca="1" si="58"/>
        <v>76747.626415894803</v>
      </c>
      <c r="Q96">
        <f t="shared" ca="1" si="56"/>
        <v>59438</v>
      </c>
      <c r="R96">
        <f t="shared" ca="1" si="59"/>
        <v>8951.5548616062206</v>
      </c>
      <c r="S96">
        <f t="shared" ca="1" si="60"/>
        <v>46391.817865645578</v>
      </c>
      <c r="T96">
        <f t="shared" ca="1" si="61"/>
        <v>289851.4442815404</v>
      </c>
      <c r="U96">
        <f t="shared" ca="1" si="62"/>
        <v>91854.978464226442</v>
      </c>
      <c r="V96">
        <f t="shared" ca="1" si="63"/>
        <v>197996.46581731396</v>
      </c>
      <c r="X96" s="2">
        <f t="shared" ca="1" si="44"/>
        <v>1</v>
      </c>
      <c r="Y96" s="3">
        <f t="shared" ca="1" si="45"/>
        <v>0</v>
      </c>
      <c r="Z96" s="3"/>
      <c r="AA96" s="3"/>
      <c r="AB96" s="3"/>
      <c r="AC96" s="3"/>
      <c r="AD96" s="3"/>
      <c r="AE96" s="3"/>
      <c r="AF96" s="3"/>
      <c r="AG96" s="3"/>
      <c r="AH96" s="5"/>
    </row>
    <row r="97" spans="2:34" hidden="1" x14ac:dyDescent="0.25">
      <c r="B97">
        <f t="shared" ca="1" si="46"/>
        <v>2</v>
      </c>
      <c r="C97" t="str">
        <f t="shared" ca="1" si="47"/>
        <v>Female</v>
      </c>
      <c r="D97">
        <f t="shared" ca="1" si="48"/>
        <v>25</v>
      </c>
      <c r="E97">
        <f t="shared" ca="1" si="49"/>
        <v>2</v>
      </c>
      <c r="F97" t="str">
        <f ca="1">_xll.XLOOKUP(E97,$Z$5:$Z$15,$AA$5:$AA$15)</f>
        <v>Construction</v>
      </c>
      <c r="G97">
        <f t="shared" ca="1" si="50"/>
        <v>4</v>
      </c>
      <c r="H97" t="str">
        <f ca="1">_xll.XLOOKUP(G97,$AB$5:$AB$14,$AC$5:$AC$14)</f>
        <v>Technical</v>
      </c>
      <c r="I97">
        <f t="shared" ca="1" si="51"/>
        <v>1</v>
      </c>
      <c r="J97">
        <f t="shared" ca="1" si="52"/>
        <v>4</v>
      </c>
      <c r="K97">
        <f t="shared" ca="1" si="53"/>
        <v>34772</v>
      </c>
      <c r="L97">
        <f t="shared" ca="1" si="54"/>
        <v>9</v>
      </c>
      <c r="M97" t="str">
        <f ca="1">_xll.XLOOKUP(L97,$AD$5:$AD$18,$AE$5:$AE$18)</f>
        <v>Tse-Addo</v>
      </c>
      <c r="N97">
        <f t="shared" ca="1" si="57"/>
        <v>173860</v>
      </c>
      <c r="O97">
        <f t="shared" ca="1" si="55"/>
        <v>82347.006620193148</v>
      </c>
      <c r="P97">
        <f t="shared" ca="1" si="58"/>
        <v>76079.458838302526</v>
      </c>
      <c r="Q97">
        <f t="shared" ca="1" si="56"/>
        <v>4418</v>
      </c>
      <c r="R97">
        <f t="shared" ca="1" si="59"/>
        <v>52317.925888570906</v>
      </c>
      <c r="S97">
        <f t="shared" ca="1" si="60"/>
        <v>48397.803487129626</v>
      </c>
      <c r="T97">
        <f t="shared" ca="1" si="61"/>
        <v>298337.26232543215</v>
      </c>
      <c r="U97">
        <f t="shared" ca="1" si="62"/>
        <v>139082.93250876406</v>
      </c>
      <c r="V97">
        <f t="shared" ca="1" si="63"/>
        <v>159254.32981666809</v>
      </c>
      <c r="X97" s="2">
        <f t="shared" ca="1" si="44"/>
        <v>0</v>
      </c>
      <c r="Y97" s="3">
        <f t="shared" ca="1" si="45"/>
        <v>1</v>
      </c>
      <c r="Z97" s="3"/>
      <c r="AA97" s="3"/>
      <c r="AB97" s="3"/>
      <c r="AC97" s="3"/>
      <c r="AD97" s="3"/>
      <c r="AE97" s="3"/>
      <c r="AF97" s="3"/>
      <c r="AG97" s="3"/>
      <c r="AH97" s="5"/>
    </row>
    <row r="98" spans="2:34" x14ac:dyDescent="0.25">
      <c r="B98">
        <f t="shared" ca="1" si="46"/>
        <v>2</v>
      </c>
      <c r="C98" t="str">
        <f t="shared" ca="1" si="47"/>
        <v>Female</v>
      </c>
      <c r="D98">
        <f t="shared" ca="1" si="48"/>
        <v>45</v>
      </c>
      <c r="E98">
        <f t="shared" ca="1" si="49"/>
        <v>6</v>
      </c>
      <c r="F98" t="str">
        <f ca="1">_xll.XLOOKUP(E98,$Z$5:$Z$15,$AA$5:$AA$15)</f>
        <v>Agriculture</v>
      </c>
      <c r="G98">
        <f t="shared" ca="1" si="50"/>
        <v>5</v>
      </c>
      <c r="H98" t="str">
        <f ca="1">_xll.XLOOKUP(G98,$AB$5:$AB$14,$AC$5:$AC$14)</f>
        <v>Others</v>
      </c>
      <c r="I98">
        <f t="shared" ca="1" si="51"/>
        <v>5</v>
      </c>
      <c r="J98">
        <f t="shared" ca="1" si="52"/>
        <v>3</v>
      </c>
      <c r="K98">
        <f t="shared" ca="1" si="53"/>
        <v>55637</v>
      </c>
      <c r="L98">
        <f t="shared" ca="1" si="54"/>
        <v>4</v>
      </c>
      <c r="M98" t="str">
        <f ca="1">_xll.XLOOKUP(L98,$AD$5:$AD$18,$AE$5:$AE$18)</f>
        <v>Tema</v>
      </c>
      <c r="N98">
        <f t="shared" ca="1" si="57"/>
        <v>333822</v>
      </c>
      <c r="O98">
        <f t="shared" ca="1" si="55"/>
        <v>119818.79844011698</v>
      </c>
      <c r="P98">
        <f t="shared" ca="1" si="58"/>
        <v>163523.25189554007</v>
      </c>
      <c r="Q98">
        <f t="shared" ca="1" si="56"/>
        <v>134159</v>
      </c>
      <c r="R98">
        <f t="shared" ca="1" si="59"/>
        <v>69448.515473839521</v>
      </c>
      <c r="S98">
        <f t="shared" ca="1" si="60"/>
        <v>73345.149150311205</v>
      </c>
      <c r="T98">
        <f t="shared" ca="1" si="61"/>
        <v>570690.40104585129</v>
      </c>
      <c r="U98">
        <f t="shared" ca="1" si="62"/>
        <v>323426.31391395652</v>
      </c>
      <c r="V98">
        <f t="shared" ca="1" si="63"/>
        <v>247264.08713189478</v>
      </c>
      <c r="X98" s="2">
        <f t="shared" ca="1" si="44"/>
        <v>0</v>
      </c>
      <c r="Y98" s="3">
        <f t="shared" ca="1" si="45"/>
        <v>1</v>
      </c>
      <c r="Z98" s="3"/>
      <c r="AA98" s="3"/>
      <c r="AB98" s="3"/>
      <c r="AC98" s="3"/>
      <c r="AD98" s="3"/>
      <c r="AE98" s="3"/>
      <c r="AF98" s="3"/>
      <c r="AG98" s="3"/>
      <c r="AH98" s="5"/>
    </row>
    <row r="99" spans="2:34" hidden="1" x14ac:dyDescent="0.25">
      <c r="B99">
        <f t="shared" ca="1" si="46"/>
        <v>2</v>
      </c>
      <c r="C99" t="str">
        <f t="shared" ca="1" si="47"/>
        <v>Female</v>
      </c>
      <c r="D99">
        <f t="shared" ca="1" si="48"/>
        <v>35</v>
      </c>
      <c r="E99">
        <f t="shared" ca="1" si="49"/>
        <v>5</v>
      </c>
      <c r="F99" t="str">
        <f ca="1">_xll.XLOOKUP(E99,$Z$5:$Z$15,$AA$5:$AA$15)</f>
        <v>General Work</v>
      </c>
      <c r="G99">
        <f t="shared" ca="1" si="50"/>
        <v>4</v>
      </c>
      <c r="H99" t="str">
        <f ca="1">_xll.XLOOKUP(G99,$AB$5:$AB$14,$AC$5:$AC$14)</f>
        <v>Technical</v>
      </c>
      <c r="I99">
        <f t="shared" ca="1" si="51"/>
        <v>1</v>
      </c>
      <c r="J99">
        <f t="shared" ca="1" si="52"/>
        <v>2</v>
      </c>
      <c r="K99">
        <f t="shared" ca="1" si="53"/>
        <v>27523</v>
      </c>
      <c r="L99">
        <f t="shared" ca="1" si="54"/>
        <v>6</v>
      </c>
      <c r="M99" t="str">
        <f ca="1">_xll.XLOOKUP(L99,$AD$5:$AD$18,$AE$5:$AE$18)</f>
        <v>Airport Hills</v>
      </c>
      <c r="N99">
        <f t="shared" ca="1" si="57"/>
        <v>137615</v>
      </c>
      <c r="O99">
        <f t="shared" ca="1" si="55"/>
        <v>68474.409868741088</v>
      </c>
      <c r="P99">
        <f t="shared" ca="1" si="58"/>
        <v>37211.377324815883</v>
      </c>
      <c r="Q99">
        <f t="shared" ca="1" si="56"/>
        <v>36589</v>
      </c>
      <c r="R99">
        <f t="shared" ca="1" si="59"/>
        <v>36809.30223610899</v>
      </c>
      <c r="S99">
        <f t="shared" ca="1" si="60"/>
        <v>16837.535735188721</v>
      </c>
      <c r="T99">
        <f t="shared" ca="1" si="61"/>
        <v>191663.91306000462</v>
      </c>
      <c r="U99">
        <f t="shared" ca="1" si="62"/>
        <v>141872.71210485007</v>
      </c>
      <c r="V99">
        <f t="shared" ca="1" si="63"/>
        <v>49791.200955154549</v>
      </c>
      <c r="X99" s="2">
        <f t="shared" ca="1" si="44"/>
        <v>0</v>
      </c>
      <c r="Y99" s="3">
        <f t="shared" ca="1" si="45"/>
        <v>1</v>
      </c>
      <c r="Z99" s="3"/>
      <c r="AA99" s="3"/>
      <c r="AB99" s="3"/>
      <c r="AC99" s="3"/>
      <c r="AD99" s="3"/>
      <c r="AE99" s="3"/>
      <c r="AF99" s="3"/>
      <c r="AG99" s="3"/>
      <c r="AH99" s="5"/>
    </row>
    <row r="100" spans="2:34" hidden="1" x14ac:dyDescent="0.25">
      <c r="B100">
        <f t="shared" ca="1" si="46"/>
        <v>2</v>
      </c>
      <c r="C100" t="str">
        <f t="shared" ca="1" si="47"/>
        <v>Female</v>
      </c>
      <c r="D100">
        <f t="shared" ca="1" si="48"/>
        <v>26</v>
      </c>
      <c r="E100">
        <f t="shared" ca="1" si="49"/>
        <v>4</v>
      </c>
      <c r="F100" t="str">
        <f ca="1">_xll.XLOOKUP(E100,$Z$5:$Z$15,$AA$5:$AA$15)</f>
        <v>IT</v>
      </c>
      <c r="G100">
        <f t="shared" ca="1" si="50"/>
        <v>1</v>
      </c>
      <c r="H100" t="str">
        <f ca="1">_xll.XLOOKUP(G100,$AB$5:$AB$14,$AC$5:$AC$14)</f>
        <v>Highschool</v>
      </c>
      <c r="I100">
        <f t="shared" ca="1" si="51"/>
        <v>5</v>
      </c>
      <c r="J100">
        <f t="shared" ca="1" si="52"/>
        <v>2</v>
      </c>
      <c r="K100">
        <f t="shared" ca="1" si="53"/>
        <v>35839</v>
      </c>
      <c r="L100">
        <f t="shared" ca="1" si="54"/>
        <v>5</v>
      </c>
      <c r="M100" t="str">
        <f ca="1">_xll.XLOOKUP(L100,$AD$5:$AD$18,$AE$5:$AE$18)</f>
        <v>Nima</v>
      </c>
      <c r="N100">
        <f t="shared" ca="1" si="57"/>
        <v>143356</v>
      </c>
      <c r="O100">
        <f t="shared" ca="1" si="55"/>
        <v>16416.194496808093</v>
      </c>
      <c r="P100">
        <f t="shared" ca="1" si="58"/>
        <v>17203.528987188933</v>
      </c>
      <c r="Q100">
        <f t="shared" ca="1" si="56"/>
        <v>627</v>
      </c>
      <c r="R100">
        <f t="shared" ca="1" si="59"/>
        <v>26692.754931481955</v>
      </c>
      <c r="S100">
        <f t="shared" ca="1" si="60"/>
        <v>18093.799280075138</v>
      </c>
      <c r="T100">
        <f t="shared" ca="1" si="61"/>
        <v>178653.32826726406</v>
      </c>
      <c r="U100">
        <f t="shared" ca="1" si="62"/>
        <v>43735.949428290049</v>
      </c>
      <c r="V100">
        <f t="shared" ca="1" si="63"/>
        <v>134917.37883897402</v>
      </c>
      <c r="X100" s="2">
        <f t="shared" ca="1" si="44"/>
        <v>0</v>
      </c>
      <c r="Y100" s="3">
        <f t="shared" ca="1" si="45"/>
        <v>1</v>
      </c>
      <c r="Z100" s="3"/>
      <c r="AA100" s="3"/>
      <c r="AB100" s="3"/>
      <c r="AC100" s="3"/>
      <c r="AD100" s="3"/>
      <c r="AE100" s="3"/>
      <c r="AF100" s="3"/>
      <c r="AG100" s="3"/>
      <c r="AH100" s="5"/>
    </row>
    <row r="101" spans="2:34" x14ac:dyDescent="0.25">
      <c r="B101">
        <f t="shared" ca="1" si="46"/>
        <v>2</v>
      </c>
      <c r="C101" t="str">
        <f t="shared" ca="1" si="47"/>
        <v>Female</v>
      </c>
      <c r="D101">
        <f t="shared" ca="1" si="48"/>
        <v>25</v>
      </c>
      <c r="E101">
        <f t="shared" ca="1" si="49"/>
        <v>4</v>
      </c>
      <c r="F101" t="str">
        <f ca="1">_xll.XLOOKUP(E101,$Z$5:$Z$15,$AA$5:$AA$15)</f>
        <v>IT</v>
      </c>
      <c r="G101">
        <f t="shared" ca="1" si="50"/>
        <v>3</v>
      </c>
      <c r="H101" t="str">
        <f ca="1">_xll.XLOOKUP(G101,$AB$5:$AB$14,$AC$5:$AC$14)</f>
        <v>University</v>
      </c>
      <c r="I101">
        <f t="shared" ca="1" si="51"/>
        <v>1</v>
      </c>
      <c r="J101">
        <f t="shared" ca="1" si="52"/>
        <v>3</v>
      </c>
      <c r="K101">
        <f t="shared" ca="1" si="53"/>
        <v>76813</v>
      </c>
      <c r="L101">
        <f t="shared" ca="1" si="54"/>
        <v>5</v>
      </c>
      <c r="M101" t="str">
        <f ca="1">_xll.XLOOKUP(L101,$AD$5:$AD$18,$AE$5:$AE$18)</f>
        <v>Nima</v>
      </c>
      <c r="N101">
        <f t="shared" ca="1" si="57"/>
        <v>230439</v>
      </c>
      <c r="O101">
        <f t="shared" ca="1" si="55"/>
        <v>10758.416634041967</v>
      </c>
      <c r="P101">
        <f t="shared" ca="1" si="58"/>
        <v>226220.84084777406</v>
      </c>
      <c r="Q101">
        <f t="shared" ca="1" si="56"/>
        <v>17416</v>
      </c>
      <c r="R101">
        <f t="shared" ca="1" si="59"/>
        <v>137009.63247582581</v>
      </c>
      <c r="S101">
        <f t="shared" ca="1" si="60"/>
        <v>33927.484613030319</v>
      </c>
      <c r="T101">
        <f t="shared" ca="1" si="61"/>
        <v>490587.32546080439</v>
      </c>
      <c r="U101">
        <f t="shared" ca="1" si="62"/>
        <v>165184.04910986777</v>
      </c>
      <c r="V101">
        <f t="shared" ca="1" si="63"/>
        <v>325403.27635093662</v>
      </c>
      <c r="X101" s="2">
        <f t="shared" ca="1" si="44"/>
        <v>0</v>
      </c>
      <c r="Y101" s="3">
        <f t="shared" ca="1" si="45"/>
        <v>1</v>
      </c>
      <c r="Z101" s="3"/>
      <c r="AA101" s="3"/>
      <c r="AB101" s="3"/>
      <c r="AC101" s="3"/>
      <c r="AD101" s="3"/>
      <c r="AE101" s="3"/>
      <c r="AF101" s="3"/>
      <c r="AG101" s="3"/>
      <c r="AH101" s="5"/>
    </row>
    <row r="102" spans="2:34" x14ac:dyDescent="0.25">
      <c r="B102">
        <f t="shared" ca="1" si="46"/>
        <v>1</v>
      </c>
      <c r="C102" t="str">
        <f t="shared" ca="1" si="47"/>
        <v>Male</v>
      </c>
      <c r="D102">
        <f t="shared" ca="1" si="48"/>
        <v>36</v>
      </c>
      <c r="E102">
        <f t="shared" ca="1" si="49"/>
        <v>2</v>
      </c>
      <c r="F102" t="str">
        <f ca="1">_xll.XLOOKUP(E102,$Z$5:$Z$15,$AA$5:$AA$15)</f>
        <v>Construction</v>
      </c>
      <c r="G102">
        <f t="shared" ca="1" si="50"/>
        <v>5</v>
      </c>
      <c r="H102" t="str">
        <f ca="1">_xll.XLOOKUP(G102,$AB$5:$AB$14,$AC$5:$AC$14)</f>
        <v>Others</v>
      </c>
      <c r="I102">
        <f t="shared" ca="1" si="51"/>
        <v>4</v>
      </c>
      <c r="J102">
        <f t="shared" ca="1" si="52"/>
        <v>3</v>
      </c>
      <c r="K102">
        <f t="shared" ca="1" si="53"/>
        <v>42350</v>
      </c>
      <c r="L102">
        <f t="shared" ca="1" si="54"/>
        <v>9</v>
      </c>
      <c r="M102" t="str">
        <f ca="1">_xll.XLOOKUP(L102,$AD$5:$AD$18,$AE$5:$AE$18)</f>
        <v>Tse-Addo</v>
      </c>
      <c r="N102">
        <f t="shared" ca="1" si="57"/>
        <v>127050</v>
      </c>
      <c r="O102">
        <f t="shared" ca="1" si="55"/>
        <v>77513.621078697513</v>
      </c>
      <c r="P102">
        <f t="shared" ca="1" si="58"/>
        <v>99284.575042786717</v>
      </c>
      <c r="Q102">
        <f t="shared" ca="1" si="56"/>
        <v>68769</v>
      </c>
      <c r="R102">
        <f t="shared" ca="1" si="59"/>
        <v>21712.897267698609</v>
      </c>
      <c r="S102">
        <f t="shared" ca="1" si="60"/>
        <v>36385.545393442262</v>
      </c>
      <c r="T102">
        <f t="shared" ca="1" si="61"/>
        <v>262720.12043622899</v>
      </c>
      <c r="U102">
        <f t="shared" ca="1" si="62"/>
        <v>167995.5183463961</v>
      </c>
      <c r="V102">
        <f t="shared" ca="1" si="63"/>
        <v>94724.602089832886</v>
      </c>
      <c r="X102" s="2">
        <f t="shared" ca="1" si="44"/>
        <v>1</v>
      </c>
      <c r="Y102" s="3">
        <f t="shared" ca="1" si="45"/>
        <v>0</v>
      </c>
      <c r="Z102" s="3"/>
      <c r="AA102" s="3"/>
      <c r="AB102" s="3"/>
      <c r="AC102" s="3"/>
      <c r="AD102" s="3"/>
      <c r="AE102" s="3"/>
      <c r="AF102" s="3"/>
      <c r="AG102" s="3"/>
      <c r="AH102" s="5"/>
    </row>
    <row r="103" spans="2:34" x14ac:dyDescent="0.25">
      <c r="B103">
        <f t="shared" ca="1" si="46"/>
        <v>1</v>
      </c>
      <c r="C103" t="str">
        <f t="shared" ca="1" si="47"/>
        <v>Male</v>
      </c>
      <c r="D103">
        <f t="shared" ca="1" si="48"/>
        <v>28</v>
      </c>
      <c r="E103">
        <f t="shared" ca="1" si="49"/>
        <v>1</v>
      </c>
      <c r="F103" t="str">
        <f ca="1">_xll.XLOOKUP(E103,$Z$5:$Z$15,$AA$5:$AA$15)</f>
        <v>Health</v>
      </c>
      <c r="G103">
        <f t="shared" ca="1" si="50"/>
        <v>5</v>
      </c>
      <c r="H103" t="str">
        <f ca="1">_xll.XLOOKUP(G103,$AB$5:$AB$14,$AC$5:$AC$14)</f>
        <v>Others</v>
      </c>
      <c r="I103">
        <f t="shared" ca="1" si="51"/>
        <v>0</v>
      </c>
      <c r="J103">
        <f t="shared" ca="1" si="52"/>
        <v>3</v>
      </c>
      <c r="K103">
        <f t="shared" ca="1" si="53"/>
        <v>75682</v>
      </c>
      <c r="L103">
        <f t="shared" ca="1" si="54"/>
        <v>1</v>
      </c>
      <c r="M103" t="str">
        <f ca="1">_xll.XLOOKUP(L103,$AD$5:$AD$18,$AE$5:$AE$18)</f>
        <v>East Legon</v>
      </c>
      <c r="N103">
        <f t="shared" ca="1" si="57"/>
        <v>378410</v>
      </c>
      <c r="O103">
        <f t="shared" ca="1" si="55"/>
        <v>5718.9356366767261</v>
      </c>
      <c r="P103">
        <f t="shared" ca="1" si="58"/>
        <v>14545.363411647231</v>
      </c>
      <c r="Q103">
        <f t="shared" ca="1" si="56"/>
        <v>8961</v>
      </c>
      <c r="R103">
        <f t="shared" ca="1" si="59"/>
        <v>40978.762072241618</v>
      </c>
      <c r="S103">
        <f t="shared" ca="1" si="60"/>
        <v>7565.782877270165</v>
      </c>
      <c r="T103">
        <f t="shared" ca="1" si="61"/>
        <v>400521.1462889174</v>
      </c>
      <c r="U103">
        <f t="shared" ca="1" si="62"/>
        <v>55658.697708918342</v>
      </c>
      <c r="V103">
        <f t="shared" ca="1" si="63"/>
        <v>344862.44857999904</v>
      </c>
      <c r="X103" s="2">
        <f t="shared" ca="1" si="44"/>
        <v>1</v>
      </c>
      <c r="Y103" s="3">
        <f t="shared" ca="1" si="45"/>
        <v>0</v>
      </c>
      <c r="Z103" s="3"/>
      <c r="AA103" s="3"/>
      <c r="AB103" s="3"/>
      <c r="AC103" s="3"/>
      <c r="AD103" s="3"/>
      <c r="AE103" s="3"/>
      <c r="AF103" s="3"/>
      <c r="AG103" s="3"/>
      <c r="AH103" s="5"/>
    </row>
    <row r="104" spans="2:34" hidden="1" x14ac:dyDescent="0.25">
      <c r="B104">
        <f t="shared" ca="1" si="46"/>
        <v>1</v>
      </c>
      <c r="C104" t="str">
        <f t="shared" ca="1" si="47"/>
        <v>Male</v>
      </c>
      <c r="D104">
        <f t="shared" ca="1" si="48"/>
        <v>33</v>
      </c>
      <c r="E104">
        <f t="shared" ca="1" si="49"/>
        <v>1</v>
      </c>
      <c r="F104" t="str">
        <f ca="1">_xll.XLOOKUP(E104,$Z$5:$Z$15,$AA$5:$AA$15)</f>
        <v>Health</v>
      </c>
      <c r="G104">
        <f t="shared" ca="1" si="50"/>
        <v>1</v>
      </c>
      <c r="H104" t="str">
        <f ca="1">_xll.XLOOKUP(G104,$AB$5:$AB$14,$AC$5:$AC$14)</f>
        <v>Highschool</v>
      </c>
      <c r="I104">
        <f t="shared" ca="1" si="51"/>
        <v>0</v>
      </c>
      <c r="J104">
        <f t="shared" ca="1" si="52"/>
        <v>2</v>
      </c>
      <c r="K104">
        <f t="shared" ca="1" si="53"/>
        <v>78762</v>
      </c>
      <c r="L104">
        <f t="shared" ca="1" si="54"/>
        <v>9</v>
      </c>
      <c r="M104" t="str">
        <f ca="1">_xll.XLOOKUP(L104,$AD$5:$AD$18,$AE$5:$AE$18)</f>
        <v>Tse-Addo</v>
      </c>
      <c r="N104">
        <f t="shared" ca="1" si="57"/>
        <v>236286</v>
      </c>
      <c r="O104">
        <f t="shared" ca="1" si="55"/>
        <v>163450.76788678652</v>
      </c>
      <c r="P104">
        <f t="shared" ca="1" si="58"/>
        <v>156359.37464648415</v>
      </c>
      <c r="Q104">
        <f t="shared" ca="1" si="56"/>
        <v>110032</v>
      </c>
      <c r="R104">
        <f t="shared" ca="1" si="59"/>
        <v>151194.09738655627</v>
      </c>
      <c r="S104">
        <f t="shared" ca="1" si="60"/>
        <v>24569.156661697139</v>
      </c>
      <c r="T104">
        <f t="shared" ca="1" si="61"/>
        <v>417214.53130818129</v>
      </c>
      <c r="U104">
        <f t="shared" ca="1" si="62"/>
        <v>424676.86527334276</v>
      </c>
      <c r="V104">
        <f t="shared" ca="1" si="63"/>
        <v>-7462.333965161466</v>
      </c>
      <c r="X104" s="2">
        <f t="shared" ca="1" si="44"/>
        <v>1</v>
      </c>
      <c r="Y104" s="3">
        <f t="shared" ca="1" si="45"/>
        <v>0</v>
      </c>
      <c r="Z104" s="3"/>
      <c r="AA104" s="3"/>
      <c r="AB104" s="3"/>
      <c r="AC104" s="3"/>
      <c r="AD104" s="3"/>
      <c r="AE104" s="3"/>
      <c r="AF104" s="3"/>
      <c r="AG104" s="3"/>
      <c r="AH104" s="5"/>
    </row>
    <row r="105" spans="2:34" hidden="1" x14ac:dyDescent="0.25">
      <c r="B105">
        <f t="shared" ca="1" si="46"/>
        <v>1</v>
      </c>
      <c r="C105" t="str">
        <f t="shared" ca="1" si="47"/>
        <v>Male</v>
      </c>
      <c r="D105">
        <f t="shared" ca="1" si="48"/>
        <v>45</v>
      </c>
      <c r="E105">
        <f t="shared" ca="1" si="49"/>
        <v>6</v>
      </c>
      <c r="F105" t="str">
        <f ca="1">_xll.XLOOKUP(E105,$Z$5:$Z$15,$AA$5:$AA$15)</f>
        <v>Agriculture</v>
      </c>
      <c r="G105">
        <f t="shared" ca="1" si="50"/>
        <v>5</v>
      </c>
      <c r="H105" t="str">
        <f ca="1">_xll.XLOOKUP(G105,$AB$5:$AB$14,$AC$5:$AC$14)</f>
        <v>Others</v>
      </c>
      <c r="I105">
        <f t="shared" ca="1" si="51"/>
        <v>5</v>
      </c>
      <c r="J105">
        <f t="shared" ca="1" si="52"/>
        <v>3</v>
      </c>
      <c r="K105">
        <f t="shared" ca="1" si="53"/>
        <v>62329</v>
      </c>
      <c r="L105">
        <f t="shared" ca="1" si="54"/>
        <v>5</v>
      </c>
      <c r="M105" t="str">
        <f ca="1">_xll.XLOOKUP(L105,$AD$5:$AD$18,$AE$5:$AE$18)</f>
        <v>Nima</v>
      </c>
      <c r="N105">
        <f t="shared" ca="1" si="57"/>
        <v>249316</v>
      </c>
      <c r="O105">
        <f t="shared" ca="1" si="55"/>
        <v>107085.21651389425</v>
      </c>
      <c r="P105">
        <f t="shared" ca="1" si="58"/>
        <v>171892.07820463573</v>
      </c>
      <c r="Q105">
        <f t="shared" ca="1" si="56"/>
        <v>135585</v>
      </c>
      <c r="R105">
        <f t="shared" ca="1" si="59"/>
        <v>32858.408730477437</v>
      </c>
      <c r="S105">
        <f t="shared" ca="1" si="60"/>
        <v>51616.738903707199</v>
      </c>
      <c r="T105">
        <f t="shared" ca="1" si="61"/>
        <v>472824.81710834295</v>
      </c>
      <c r="U105">
        <f t="shared" ca="1" si="62"/>
        <v>275528.62524437171</v>
      </c>
      <c r="V105">
        <f t="shared" ca="1" si="63"/>
        <v>197296.19186397124</v>
      </c>
      <c r="X105" s="2">
        <f t="shared" ca="1" si="44"/>
        <v>1</v>
      </c>
      <c r="Y105" s="3">
        <f t="shared" ca="1" si="45"/>
        <v>0</v>
      </c>
      <c r="Z105" s="3"/>
      <c r="AA105" s="3"/>
      <c r="AB105" s="3"/>
      <c r="AC105" s="3"/>
      <c r="AD105" s="3"/>
      <c r="AE105" s="3"/>
      <c r="AF105" s="3"/>
      <c r="AG105" s="3"/>
      <c r="AH105" s="5"/>
    </row>
    <row r="106" spans="2:34" x14ac:dyDescent="0.25">
      <c r="B106">
        <f t="shared" ca="1" si="46"/>
        <v>2</v>
      </c>
      <c r="C106" t="str">
        <f t="shared" ca="1" si="47"/>
        <v>Female</v>
      </c>
      <c r="D106">
        <f t="shared" ca="1" si="48"/>
        <v>45</v>
      </c>
      <c r="E106">
        <f t="shared" ca="1" si="49"/>
        <v>3</v>
      </c>
      <c r="F106" t="str">
        <f ca="1">_xll.XLOOKUP(E106,$Z$5:$Z$15,$AA$5:$AA$15)</f>
        <v>Teaching</v>
      </c>
      <c r="G106">
        <f t="shared" ca="1" si="50"/>
        <v>5</v>
      </c>
      <c r="H106" t="str">
        <f ca="1">_xll.XLOOKUP(G106,$AB$5:$AB$14,$AC$5:$AC$14)</f>
        <v>Others</v>
      </c>
      <c r="I106">
        <f t="shared" ca="1" si="51"/>
        <v>1</v>
      </c>
      <c r="J106">
        <f t="shared" ca="1" si="52"/>
        <v>3</v>
      </c>
      <c r="K106">
        <f t="shared" ca="1" si="53"/>
        <v>63270</v>
      </c>
      <c r="L106">
        <f t="shared" ca="1" si="54"/>
        <v>6</v>
      </c>
      <c r="M106" t="str">
        <f ca="1">_xll.XLOOKUP(L106,$AD$5:$AD$18,$AE$5:$AE$18)</f>
        <v>Airport Hills</v>
      </c>
      <c r="N106">
        <f t="shared" ca="1" si="57"/>
        <v>316350</v>
      </c>
      <c r="O106">
        <f t="shared" ca="1" si="55"/>
        <v>164186.15670666331</v>
      </c>
      <c r="P106">
        <f t="shared" ca="1" si="58"/>
        <v>4923.0966771021704</v>
      </c>
      <c r="Q106">
        <f t="shared" ca="1" si="56"/>
        <v>3041</v>
      </c>
      <c r="R106">
        <f t="shared" ca="1" si="59"/>
        <v>18127.20746694511</v>
      </c>
      <c r="S106">
        <f t="shared" ca="1" si="60"/>
        <v>1000.0359197817756</v>
      </c>
      <c r="T106">
        <f t="shared" ca="1" si="61"/>
        <v>322273.13259688392</v>
      </c>
      <c r="U106">
        <f t="shared" ca="1" si="62"/>
        <v>185354.36417360842</v>
      </c>
      <c r="V106">
        <f t="shared" ca="1" si="63"/>
        <v>136918.7684232755</v>
      </c>
      <c r="X106" s="2">
        <f t="shared" ca="1" si="44"/>
        <v>0</v>
      </c>
      <c r="Y106" s="3">
        <f t="shared" ca="1" si="45"/>
        <v>1</v>
      </c>
      <c r="Z106" s="3"/>
      <c r="AA106" s="3"/>
      <c r="AB106" s="3"/>
      <c r="AC106" s="3"/>
      <c r="AD106" s="3"/>
      <c r="AE106" s="3"/>
      <c r="AF106" s="3"/>
      <c r="AG106" s="3"/>
      <c r="AH106" s="5"/>
    </row>
    <row r="107" spans="2:34" hidden="1" x14ac:dyDescent="0.25">
      <c r="B107">
        <f t="shared" ca="1" si="46"/>
        <v>2</v>
      </c>
      <c r="C107" t="str">
        <f t="shared" ca="1" si="47"/>
        <v>Female</v>
      </c>
      <c r="D107">
        <f t="shared" ca="1" si="48"/>
        <v>43</v>
      </c>
      <c r="E107">
        <f t="shared" ca="1" si="49"/>
        <v>1</v>
      </c>
      <c r="F107" t="str">
        <f ca="1">_xll.XLOOKUP(E107,$Z$5:$Z$15,$AA$5:$AA$15)</f>
        <v>Health</v>
      </c>
      <c r="G107">
        <f t="shared" ca="1" si="50"/>
        <v>2</v>
      </c>
      <c r="H107" t="str">
        <f ca="1">_xll.XLOOKUP(G107,$AB$5:$AB$14,$AC$5:$AC$14)</f>
        <v>College</v>
      </c>
      <c r="I107">
        <f t="shared" ca="1" si="51"/>
        <v>6</v>
      </c>
      <c r="J107">
        <f t="shared" ca="1" si="52"/>
        <v>1</v>
      </c>
      <c r="K107">
        <f t="shared" ca="1" si="53"/>
        <v>87790</v>
      </c>
      <c r="L107">
        <f t="shared" ca="1" si="54"/>
        <v>8</v>
      </c>
      <c r="M107" t="str">
        <f ca="1">_xll.XLOOKUP(L107,$AD$5:$AD$18,$AE$5:$AE$18)</f>
        <v xml:space="preserve">Niorth Legon </v>
      </c>
      <c r="N107">
        <f t="shared" ca="1" si="57"/>
        <v>263370</v>
      </c>
      <c r="O107">
        <f t="shared" ca="1" si="55"/>
        <v>232754.26162771168</v>
      </c>
      <c r="P107">
        <f t="shared" ca="1" si="58"/>
        <v>72627.231679142278</v>
      </c>
      <c r="Q107">
        <f t="shared" ca="1" si="56"/>
        <v>22698</v>
      </c>
      <c r="R107">
        <f t="shared" ca="1" si="59"/>
        <v>69283.613405311567</v>
      </c>
      <c r="S107">
        <f t="shared" ca="1" si="60"/>
        <v>118250.20292939051</v>
      </c>
      <c r="T107">
        <f t="shared" ca="1" si="61"/>
        <v>454247.43460853281</v>
      </c>
      <c r="U107">
        <f t="shared" ca="1" si="62"/>
        <v>324735.87503302324</v>
      </c>
      <c r="V107">
        <f t="shared" ca="1" si="63"/>
        <v>129511.55957550957</v>
      </c>
      <c r="X107" s="2">
        <f t="shared" ca="1" si="44"/>
        <v>0</v>
      </c>
      <c r="Y107" s="3">
        <f t="shared" ca="1" si="45"/>
        <v>1</v>
      </c>
      <c r="Z107" s="3"/>
      <c r="AA107" s="3"/>
      <c r="AB107" s="3"/>
      <c r="AC107" s="3"/>
      <c r="AD107" s="3"/>
      <c r="AE107" s="3"/>
      <c r="AF107" s="3"/>
      <c r="AG107" s="3"/>
      <c r="AH107" s="5"/>
    </row>
    <row r="108" spans="2:34" x14ac:dyDescent="0.25">
      <c r="B108">
        <f t="shared" ca="1" si="46"/>
        <v>1</v>
      </c>
      <c r="C108" t="str">
        <f t="shared" ca="1" si="47"/>
        <v>Male</v>
      </c>
      <c r="D108">
        <f t="shared" ca="1" si="48"/>
        <v>34</v>
      </c>
      <c r="E108">
        <f t="shared" ca="1" si="49"/>
        <v>1</v>
      </c>
      <c r="F108" t="str">
        <f ca="1">_xll.XLOOKUP(E108,$Z$5:$Z$15,$AA$5:$AA$15)</f>
        <v>Health</v>
      </c>
      <c r="G108">
        <f t="shared" ca="1" si="50"/>
        <v>3</v>
      </c>
      <c r="H108" t="str">
        <f ca="1">_xll.XLOOKUP(G108,$AB$5:$AB$14,$AC$5:$AC$14)</f>
        <v>University</v>
      </c>
      <c r="I108">
        <f t="shared" ca="1" si="51"/>
        <v>3</v>
      </c>
      <c r="J108">
        <f t="shared" ca="1" si="52"/>
        <v>1</v>
      </c>
      <c r="K108">
        <f t="shared" ca="1" si="53"/>
        <v>59658</v>
      </c>
      <c r="L108">
        <f t="shared" ca="1" si="54"/>
        <v>7</v>
      </c>
      <c r="M108" t="str">
        <f ca="1">_xll.XLOOKUP(L108,$AD$5:$AD$18,$AE$5:$AE$18)</f>
        <v>Spintex</v>
      </c>
      <c r="N108">
        <f t="shared" ca="1" si="57"/>
        <v>238632</v>
      </c>
      <c r="O108">
        <f t="shared" ca="1" si="55"/>
        <v>57587.532860750653</v>
      </c>
      <c r="P108">
        <f t="shared" ca="1" si="58"/>
        <v>33902.752957668359</v>
      </c>
      <c r="Q108">
        <f t="shared" ca="1" si="56"/>
        <v>20170</v>
      </c>
      <c r="R108">
        <f t="shared" ca="1" si="59"/>
        <v>74743.821481858875</v>
      </c>
      <c r="S108">
        <f t="shared" ca="1" si="60"/>
        <v>70790.230136129278</v>
      </c>
      <c r="T108">
        <f t="shared" ca="1" si="61"/>
        <v>343324.98309379769</v>
      </c>
      <c r="U108">
        <f t="shared" ca="1" si="62"/>
        <v>152501.35434260953</v>
      </c>
      <c r="V108">
        <f t="shared" ca="1" si="63"/>
        <v>190823.62875118817</v>
      </c>
      <c r="X108" s="2">
        <f t="shared" ca="1" si="44"/>
        <v>1</v>
      </c>
      <c r="Y108" s="3">
        <f t="shared" ca="1" si="45"/>
        <v>0</v>
      </c>
      <c r="Z108" s="3"/>
      <c r="AA108" s="3"/>
      <c r="AB108" s="3"/>
      <c r="AC108" s="3"/>
      <c r="AD108" s="3"/>
      <c r="AE108" s="3"/>
      <c r="AF108" s="3"/>
      <c r="AG108" s="3"/>
      <c r="AH108" s="5"/>
    </row>
    <row r="109" spans="2:34" x14ac:dyDescent="0.25">
      <c r="B109">
        <f t="shared" ca="1" si="46"/>
        <v>2</v>
      </c>
      <c r="C109" t="str">
        <f t="shared" ca="1" si="47"/>
        <v>Female</v>
      </c>
      <c r="D109">
        <f t="shared" ca="1" si="48"/>
        <v>42</v>
      </c>
      <c r="E109">
        <f t="shared" ca="1" si="49"/>
        <v>1</v>
      </c>
      <c r="F109" t="str">
        <f ca="1">_xll.XLOOKUP(E109,$Z$5:$Z$15,$AA$5:$AA$15)</f>
        <v>Health</v>
      </c>
      <c r="G109">
        <f t="shared" ca="1" si="50"/>
        <v>5</v>
      </c>
      <c r="H109" t="str">
        <f ca="1">_xll.XLOOKUP(G109,$AB$5:$AB$14,$AC$5:$AC$14)</f>
        <v>Others</v>
      </c>
      <c r="I109">
        <f t="shared" ca="1" si="51"/>
        <v>4</v>
      </c>
      <c r="J109">
        <f t="shared" ca="1" si="52"/>
        <v>4</v>
      </c>
      <c r="K109">
        <f t="shared" ca="1" si="53"/>
        <v>89295</v>
      </c>
      <c r="L109">
        <f t="shared" ca="1" si="54"/>
        <v>9</v>
      </c>
      <c r="M109" t="str">
        <f ca="1">_xll.XLOOKUP(L109,$AD$5:$AD$18,$AE$5:$AE$18)</f>
        <v>Tse-Addo</v>
      </c>
      <c r="N109">
        <f t="shared" ca="1" si="57"/>
        <v>267885</v>
      </c>
      <c r="O109">
        <f t="shared" ca="1" si="55"/>
        <v>23721.386514449816</v>
      </c>
      <c r="P109">
        <f t="shared" ca="1" si="58"/>
        <v>43547.009190677687</v>
      </c>
      <c r="Q109">
        <f t="shared" ca="1" si="56"/>
        <v>39994</v>
      </c>
      <c r="R109">
        <f t="shared" ca="1" si="59"/>
        <v>115717.47036721309</v>
      </c>
      <c r="S109">
        <f t="shared" ca="1" si="60"/>
        <v>19873.207426622674</v>
      </c>
      <c r="T109">
        <f t="shared" ca="1" si="61"/>
        <v>331305.21661730035</v>
      </c>
      <c r="U109">
        <f t="shared" ca="1" si="62"/>
        <v>179432.85688166291</v>
      </c>
      <c r="V109">
        <f t="shared" ca="1" si="63"/>
        <v>151872.35973563744</v>
      </c>
      <c r="X109" s="2">
        <f t="shared" ca="1" si="44"/>
        <v>0</v>
      </c>
      <c r="Y109" s="3">
        <f t="shared" ca="1" si="45"/>
        <v>1</v>
      </c>
      <c r="Z109" s="3"/>
      <c r="AA109" s="3"/>
      <c r="AB109" s="3"/>
      <c r="AC109" s="3"/>
      <c r="AD109" s="3"/>
      <c r="AE109" s="3"/>
      <c r="AF109" s="3"/>
      <c r="AG109" s="3"/>
      <c r="AH109" s="5"/>
    </row>
    <row r="110" spans="2:34" hidden="1" x14ac:dyDescent="0.25">
      <c r="B110">
        <f t="shared" ca="1" si="46"/>
        <v>1</v>
      </c>
      <c r="C110" t="str">
        <f t="shared" ca="1" si="47"/>
        <v>Male</v>
      </c>
      <c r="D110">
        <f t="shared" ca="1" si="48"/>
        <v>32</v>
      </c>
      <c r="E110">
        <f t="shared" ca="1" si="49"/>
        <v>6</v>
      </c>
      <c r="F110" t="str">
        <f ca="1">_xll.XLOOKUP(E110,$Z$5:$Z$15,$AA$5:$AA$15)</f>
        <v>Agriculture</v>
      </c>
      <c r="G110">
        <f t="shared" ca="1" si="50"/>
        <v>5</v>
      </c>
      <c r="H110" t="str">
        <f ca="1">_xll.XLOOKUP(G110,$AB$5:$AB$14,$AC$5:$AC$14)</f>
        <v>Others</v>
      </c>
      <c r="I110">
        <f t="shared" ca="1" si="51"/>
        <v>1</v>
      </c>
      <c r="J110">
        <f t="shared" ca="1" si="52"/>
        <v>0</v>
      </c>
      <c r="K110">
        <f t="shared" ca="1" si="53"/>
        <v>27827</v>
      </c>
      <c r="L110">
        <f t="shared" ca="1" si="54"/>
        <v>9</v>
      </c>
      <c r="M110" t="str">
        <f ca="1">_xll.XLOOKUP(L110,$AD$5:$AD$18,$AE$5:$AE$18)</f>
        <v>Tse-Addo</v>
      </c>
      <c r="N110">
        <f t="shared" ca="1" si="57"/>
        <v>139135</v>
      </c>
      <c r="O110">
        <f t="shared" ca="1" si="55"/>
        <v>111452.80250408013</v>
      </c>
      <c r="P110">
        <f t="shared" ca="1" si="58"/>
        <v>0</v>
      </c>
      <c r="Q110">
        <f t="shared" ca="1" si="56"/>
        <v>0</v>
      </c>
      <c r="R110">
        <f t="shared" ca="1" si="59"/>
        <v>34884.598494941391</v>
      </c>
      <c r="S110">
        <f t="shared" ca="1" si="60"/>
        <v>12995.675880034658</v>
      </c>
      <c r="T110">
        <f t="shared" ca="1" si="61"/>
        <v>152130.67588003466</v>
      </c>
      <c r="U110">
        <f t="shared" ca="1" si="62"/>
        <v>146337.40099902151</v>
      </c>
      <c r="V110">
        <f t="shared" ca="1" si="63"/>
        <v>5793.2748810131452</v>
      </c>
      <c r="X110" s="2">
        <f t="shared" ca="1" si="44"/>
        <v>1</v>
      </c>
      <c r="Y110" s="3">
        <f t="shared" ca="1" si="45"/>
        <v>0</v>
      </c>
      <c r="Z110" s="3"/>
      <c r="AA110" s="3"/>
      <c r="AB110" s="3"/>
      <c r="AC110" s="3"/>
      <c r="AD110" s="3"/>
      <c r="AE110" s="3"/>
      <c r="AF110" s="3"/>
      <c r="AG110" s="3"/>
      <c r="AH110" s="5"/>
    </row>
    <row r="111" spans="2:34" hidden="1" x14ac:dyDescent="0.25">
      <c r="B111">
        <f t="shared" ca="1" si="46"/>
        <v>1</v>
      </c>
      <c r="C111" t="str">
        <f t="shared" ca="1" si="47"/>
        <v>Male</v>
      </c>
      <c r="D111">
        <f t="shared" ca="1" si="48"/>
        <v>29</v>
      </c>
      <c r="E111">
        <f t="shared" ca="1" si="49"/>
        <v>3</v>
      </c>
      <c r="F111" t="str">
        <f ca="1">_xll.XLOOKUP(E111,$Z$5:$Z$15,$AA$5:$AA$15)</f>
        <v>Teaching</v>
      </c>
      <c r="G111">
        <f t="shared" ca="1" si="50"/>
        <v>4</v>
      </c>
      <c r="H111" t="str">
        <f ca="1">_xll.XLOOKUP(G111,$AB$5:$AB$14,$AC$5:$AC$14)</f>
        <v>Technical</v>
      </c>
      <c r="I111">
        <f t="shared" ca="1" si="51"/>
        <v>6</v>
      </c>
      <c r="J111">
        <f t="shared" ca="1" si="52"/>
        <v>1</v>
      </c>
      <c r="K111">
        <f t="shared" ca="1" si="53"/>
        <v>86408</v>
      </c>
      <c r="L111">
        <f t="shared" ca="1" si="54"/>
        <v>3</v>
      </c>
      <c r="M111" t="str">
        <f ca="1">_xll.XLOOKUP(L111,$AD$5:$AD$18,$AE$5:$AE$18)</f>
        <v>Oyarifa</v>
      </c>
      <c r="N111">
        <f t="shared" ca="1" si="57"/>
        <v>345632</v>
      </c>
      <c r="O111">
        <f t="shared" ca="1" si="55"/>
        <v>208833.77758509538</v>
      </c>
      <c r="P111">
        <f t="shared" ca="1" si="58"/>
        <v>27332.919769804343</v>
      </c>
      <c r="Q111">
        <f t="shared" ca="1" si="56"/>
        <v>25685</v>
      </c>
      <c r="R111">
        <f t="shared" ca="1" si="59"/>
        <v>54116.860238940331</v>
      </c>
      <c r="S111">
        <f t="shared" ca="1" si="60"/>
        <v>60909.59629631399</v>
      </c>
      <c r="T111">
        <f t="shared" ca="1" si="61"/>
        <v>433874.51606611832</v>
      </c>
      <c r="U111">
        <f t="shared" ca="1" si="62"/>
        <v>288635.63782403572</v>
      </c>
      <c r="V111">
        <f t="shared" ca="1" si="63"/>
        <v>145238.8782420826</v>
      </c>
      <c r="X111" s="2">
        <f t="shared" ca="1" si="44"/>
        <v>1</v>
      </c>
      <c r="Y111" s="3">
        <f t="shared" ca="1" si="45"/>
        <v>0</v>
      </c>
      <c r="Z111" s="3"/>
      <c r="AA111" s="3"/>
      <c r="AB111" s="3"/>
      <c r="AC111" s="3"/>
      <c r="AD111" s="3"/>
      <c r="AE111" s="3"/>
      <c r="AF111" s="3"/>
      <c r="AG111" s="3"/>
      <c r="AH111" s="5"/>
    </row>
    <row r="112" spans="2:34" x14ac:dyDescent="0.25">
      <c r="B112">
        <f t="shared" ca="1" si="46"/>
        <v>2</v>
      </c>
      <c r="C112" t="str">
        <f t="shared" ca="1" si="47"/>
        <v>Female</v>
      </c>
      <c r="D112">
        <f t="shared" ca="1" si="48"/>
        <v>28</v>
      </c>
      <c r="E112">
        <f t="shared" ca="1" si="49"/>
        <v>1</v>
      </c>
      <c r="F112" t="str">
        <f ca="1">_xll.XLOOKUP(E112,$Z$5:$Z$15,$AA$5:$AA$15)</f>
        <v>Health</v>
      </c>
      <c r="G112">
        <f t="shared" ca="1" si="50"/>
        <v>1</v>
      </c>
      <c r="H112" t="str">
        <f ca="1">_xll.XLOOKUP(G112,$AB$5:$AB$14,$AC$5:$AC$14)</f>
        <v>Highschool</v>
      </c>
      <c r="I112">
        <f t="shared" ca="1" si="51"/>
        <v>1</v>
      </c>
      <c r="J112">
        <f t="shared" ca="1" si="52"/>
        <v>2</v>
      </c>
      <c r="K112">
        <f t="shared" ca="1" si="53"/>
        <v>89893</v>
      </c>
      <c r="L112">
        <f t="shared" ca="1" si="54"/>
        <v>3</v>
      </c>
      <c r="M112" t="str">
        <f ca="1">_xll.XLOOKUP(L112,$AD$5:$AD$18,$AE$5:$AE$18)</f>
        <v>Oyarifa</v>
      </c>
      <c r="N112">
        <f t="shared" ca="1" si="57"/>
        <v>539358</v>
      </c>
      <c r="O112">
        <f t="shared" ca="1" si="55"/>
        <v>90854.206548854738</v>
      </c>
      <c r="P112">
        <f t="shared" ca="1" si="58"/>
        <v>17792.828545061235</v>
      </c>
      <c r="Q112">
        <f t="shared" ca="1" si="56"/>
        <v>4111</v>
      </c>
      <c r="R112">
        <f t="shared" ca="1" si="59"/>
        <v>139387.64086504033</v>
      </c>
      <c r="S112">
        <f t="shared" ca="1" si="60"/>
        <v>119635.36048807018</v>
      </c>
      <c r="T112">
        <f t="shared" ca="1" si="61"/>
        <v>676786.18903313146</v>
      </c>
      <c r="U112">
        <f t="shared" ca="1" si="62"/>
        <v>234352.84741389507</v>
      </c>
      <c r="V112">
        <f t="shared" ca="1" si="63"/>
        <v>442433.34161923639</v>
      </c>
      <c r="X112" s="2">
        <f t="shared" ca="1" si="44"/>
        <v>0</v>
      </c>
      <c r="Y112" s="3">
        <f t="shared" ca="1" si="45"/>
        <v>1</v>
      </c>
      <c r="Z112" s="3"/>
      <c r="AA112" s="3"/>
      <c r="AB112" s="3"/>
      <c r="AC112" s="3"/>
      <c r="AD112" s="3"/>
      <c r="AE112" s="3"/>
      <c r="AF112" s="3"/>
      <c r="AG112" s="3"/>
      <c r="AH112" s="5"/>
    </row>
    <row r="113" spans="2:34" hidden="1" x14ac:dyDescent="0.25">
      <c r="B113">
        <f t="shared" ca="1" si="46"/>
        <v>2</v>
      </c>
      <c r="C113" t="str">
        <f t="shared" ca="1" si="47"/>
        <v>Female</v>
      </c>
      <c r="D113">
        <f t="shared" ca="1" si="48"/>
        <v>32</v>
      </c>
      <c r="E113">
        <f t="shared" ca="1" si="49"/>
        <v>1</v>
      </c>
      <c r="F113" t="str">
        <f ca="1">_xll.XLOOKUP(E113,$Z$5:$Z$15,$AA$5:$AA$15)</f>
        <v>Health</v>
      </c>
      <c r="G113">
        <f t="shared" ca="1" si="50"/>
        <v>3</v>
      </c>
      <c r="H113" t="str">
        <f ca="1">_xll.XLOOKUP(G113,$AB$5:$AB$14,$AC$5:$AC$14)</f>
        <v>University</v>
      </c>
      <c r="I113">
        <f t="shared" ca="1" si="51"/>
        <v>5</v>
      </c>
      <c r="J113">
        <f t="shared" ca="1" si="52"/>
        <v>2</v>
      </c>
      <c r="K113">
        <f t="shared" ca="1" si="53"/>
        <v>33911</v>
      </c>
      <c r="L113">
        <f t="shared" ca="1" si="54"/>
        <v>2</v>
      </c>
      <c r="M113" t="str">
        <f ca="1">_xll.XLOOKUP(L113,$AD$5:$AD$18,$AE$5:$AE$18)</f>
        <v>Cantoment</v>
      </c>
      <c r="N113">
        <f t="shared" ca="1" si="57"/>
        <v>203466</v>
      </c>
      <c r="O113">
        <f t="shared" ca="1" si="55"/>
        <v>192626.56440575855</v>
      </c>
      <c r="P113">
        <f t="shared" ca="1" si="58"/>
        <v>66645.215828097673</v>
      </c>
      <c r="Q113">
        <f t="shared" ca="1" si="56"/>
        <v>8991</v>
      </c>
      <c r="R113">
        <f t="shared" ca="1" si="59"/>
        <v>62559.133193546018</v>
      </c>
      <c r="S113">
        <f t="shared" ca="1" si="60"/>
        <v>8624.7495156413152</v>
      </c>
      <c r="T113">
        <f t="shared" ca="1" si="61"/>
        <v>278735.96534373896</v>
      </c>
      <c r="U113">
        <f t="shared" ca="1" si="62"/>
        <v>264176.69759930455</v>
      </c>
      <c r="V113">
        <f t="shared" ca="1" si="63"/>
        <v>14559.267744434415</v>
      </c>
      <c r="X113" s="2">
        <f t="shared" ca="1" si="44"/>
        <v>0</v>
      </c>
      <c r="Y113" s="3">
        <f t="shared" ca="1" si="45"/>
        <v>1</v>
      </c>
      <c r="Z113" s="3"/>
      <c r="AA113" s="3"/>
      <c r="AB113" s="3"/>
      <c r="AC113" s="3"/>
      <c r="AD113" s="3"/>
      <c r="AE113" s="3"/>
      <c r="AF113" s="3"/>
      <c r="AG113" s="3"/>
      <c r="AH113" s="5"/>
    </row>
    <row r="114" spans="2:34" hidden="1" x14ac:dyDescent="0.25">
      <c r="B114">
        <f t="shared" ca="1" si="46"/>
        <v>2</v>
      </c>
      <c r="C114" t="str">
        <f t="shared" ca="1" si="47"/>
        <v>Female</v>
      </c>
      <c r="D114">
        <f t="shared" ca="1" si="48"/>
        <v>32</v>
      </c>
      <c r="E114">
        <f t="shared" ca="1" si="49"/>
        <v>3</v>
      </c>
      <c r="F114" t="str">
        <f ca="1">_xll.XLOOKUP(E114,$Z$5:$Z$15,$AA$5:$AA$15)</f>
        <v>Teaching</v>
      </c>
      <c r="G114">
        <f t="shared" ca="1" si="50"/>
        <v>3</v>
      </c>
      <c r="H114" t="str">
        <f ca="1">_xll.XLOOKUP(G114,$AB$5:$AB$14,$AC$5:$AC$14)</f>
        <v>University</v>
      </c>
      <c r="I114">
        <f t="shared" ca="1" si="51"/>
        <v>0</v>
      </c>
      <c r="J114">
        <f t="shared" ca="1" si="52"/>
        <v>3</v>
      </c>
      <c r="K114">
        <f t="shared" ca="1" si="53"/>
        <v>78403</v>
      </c>
      <c r="L114">
        <f t="shared" ca="1" si="54"/>
        <v>6</v>
      </c>
      <c r="M114" t="str">
        <f ca="1">_xll.XLOOKUP(L114,$AD$5:$AD$18,$AE$5:$AE$18)</f>
        <v>Airport Hills</v>
      </c>
      <c r="N114">
        <f t="shared" ca="1" si="57"/>
        <v>392015</v>
      </c>
      <c r="O114">
        <f t="shared" ca="1" si="55"/>
        <v>107178.50922709242</v>
      </c>
      <c r="P114">
        <f t="shared" ca="1" si="58"/>
        <v>192110.41503417667</v>
      </c>
      <c r="Q114">
        <f t="shared" ca="1" si="56"/>
        <v>60041</v>
      </c>
      <c r="R114">
        <f t="shared" ca="1" si="59"/>
        <v>34904.36759963353</v>
      </c>
      <c r="S114">
        <f t="shared" ca="1" si="60"/>
        <v>3289.2990801227502</v>
      </c>
      <c r="T114">
        <f t="shared" ca="1" si="61"/>
        <v>587414.71411429939</v>
      </c>
      <c r="U114">
        <f t="shared" ca="1" si="62"/>
        <v>202123.87682672596</v>
      </c>
      <c r="V114">
        <f t="shared" ca="1" si="63"/>
        <v>385290.83728757343</v>
      </c>
      <c r="X114" s="2">
        <f t="shared" ca="1" si="44"/>
        <v>0</v>
      </c>
      <c r="Y114" s="3">
        <f t="shared" ca="1" si="45"/>
        <v>1</v>
      </c>
      <c r="Z114" s="3"/>
      <c r="AA114" s="3"/>
      <c r="AB114" s="3"/>
      <c r="AC114" s="3"/>
      <c r="AD114" s="3"/>
      <c r="AE114" s="3"/>
      <c r="AF114" s="3"/>
      <c r="AG114" s="3"/>
      <c r="AH114" s="5"/>
    </row>
    <row r="115" spans="2:34" x14ac:dyDescent="0.25">
      <c r="B115">
        <f t="shared" ca="1" si="46"/>
        <v>2</v>
      </c>
      <c r="C115" t="str">
        <f t="shared" ca="1" si="47"/>
        <v>Female</v>
      </c>
      <c r="D115">
        <f t="shared" ca="1" si="48"/>
        <v>25</v>
      </c>
      <c r="E115">
        <f t="shared" ca="1" si="49"/>
        <v>4</v>
      </c>
      <c r="F115" t="str">
        <f ca="1">_xll.XLOOKUP(E115,$Z$5:$Z$15,$AA$5:$AA$15)</f>
        <v>IT</v>
      </c>
      <c r="G115">
        <f t="shared" ca="1" si="50"/>
        <v>5</v>
      </c>
      <c r="H115" t="str">
        <f ca="1">_xll.XLOOKUP(G115,$AB$5:$AB$14,$AC$5:$AC$14)</f>
        <v>Others</v>
      </c>
      <c r="I115">
        <f t="shared" ca="1" si="51"/>
        <v>2</v>
      </c>
      <c r="J115">
        <f t="shared" ca="1" si="52"/>
        <v>0</v>
      </c>
      <c r="K115">
        <f t="shared" ca="1" si="53"/>
        <v>33364</v>
      </c>
      <c r="L115">
        <f t="shared" ca="1" si="54"/>
        <v>2</v>
      </c>
      <c r="M115" t="str">
        <f ca="1">_xll.XLOOKUP(L115,$AD$5:$AD$18,$AE$5:$AE$18)</f>
        <v>Cantoment</v>
      </c>
      <c r="N115">
        <f t="shared" ca="1" si="57"/>
        <v>200184</v>
      </c>
      <c r="O115">
        <f t="shared" ca="1" si="55"/>
        <v>174755.59325461081</v>
      </c>
      <c r="P115">
        <f t="shared" ca="1" si="58"/>
        <v>0</v>
      </c>
      <c r="Q115">
        <f t="shared" ca="1" si="56"/>
        <v>0</v>
      </c>
      <c r="R115">
        <f t="shared" ca="1" si="59"/>
        <v>47591.971550655202</v>
      </c>
      <c r="S115">
        <f t="shared" ca="1" si="60"/>
        <v>35509.369372280162</v>
      </c>
      <c r="T115">
        <f t="shared" ca="1" si="61"/>
        <v>235693.36937228017</v>
      </c>
      <c r="U115">
        <f t="shared" ca="1" si="62"/>
        <v>222347.56480526601</v>
      </c>
      <c r="V115">
        <f t="shared" ca="1" si="63"/>
        <v>13345.804567014158</v>
      </c>
      <c r="X115" s="2">
        <f t="shared" ca="1" si="44"/>
        <v>0</v>
      </c>
      <c r="Y115" s="3">
        <f t="shared" ca="1" si="45"/>
        <v>1</v>
      </c>
      <c r="Z115" s="3"/>
      <c r="AA115" s="3"/>
      <c r="AB115" s="3"/>
      <c r="AC115" s="3"/>
      <c r="AD115" s="3"/>
      <c r="AE115" s="3"/>
      <c r="AF115" s="3"/>
      <c r="AG115" s="3"/>
      <c r="AH115" s="5"/>
    </row>
    <row r="116" spans="2:34" hidden="1" x14ac:dyDescent="0.25">
      <c r="B116">
        <f t="shared" ca="1" si="46"/>
        <v>2</v>
      </c>
      <c r="C116" t="str">
        <f t="shared" ca="1" si="47"/>
        <v>Female</v>
      </c>
      <c r="D116">
        <f t="shared" ca="1" si="48"/>
        <v>35</v>
      </c>
      <c r="E116">
        <f t="shared" ca="1" si="49"/>
        <v>4</v>
      </c>
      <c r="F116" t="str">
        <f ca="1">_xll.XLOOKUP(E116,$Z$5:$Z$15,$AA$5:$AA$15)</f>
        <v>IT</v>
      </c>
      <c r="G116">
        <f t="shared" ca="1" si="50"/>
        <v>4</v>
      </c>
      <c r="H116" t="str">
        <f ca="1">_xll.XLOOKUP(G116,$AB$5:$AB$14,$AC$5:$AC$14)</f>
        <v>Technical</v>
      </c>
      <c r="I116">
        <f t="shared" ca="1" si="51"/>
        <v>0</v>
      </c>
      <c r="J116">
        <f t="shared" ca="1" si="52"/>
        <v>3</v>
      </c>
      <c r="K116">
        <f t="shared" ca="1" si="53"/>
        <v>50222</v>
      </c>
      <c r="L116">
        <f t="shared" ca="1" si="54"/>
        <v>1</v>
      </c>
      <c r="M116" t="str">
        <f ca="1">_xll.XLOOKUP(L116,$AD$5:$AD$18,$AE$5:$AE$18)</f>
        <v>East Legon</v>
      </c>
      <c r="N116">
        <f t="shared" ca="1" si="57"/>
        <v>251110</v>
      </c>
      <c r="O116">
        <f t="shared" ca="1" si="55"/>
        <v>201735.28425104776</v>
      </c>
      <c r="P116">
        <f t="shared" ca="1" si="58"/>
        <v>109673.4591840147</v>
      </c>
      <c r="Q116">
        <f t="shared" ca="1" si="56"/>
        <v>72128</v>
      </c>
      <c r="R116">
        <f t="shared" ca="1" si="59"/>
        <v>25386.85973848138</v>
      </c>
      <c r="S116">
        <f t="shared" ca="1" si="60"/>
        <v>40115.314839026287</v>
      </c>
      <c r="T116">
        <f t="shared" ca="1" si="61"/>
        <v>400898.77402304101</v>
      </c>
      <c r="U116">
        <f t="shared" ca="1" si="62"/>
        <v>299250.14398952917</v>
      </c>
      <c r="V116">
        <f t="shared" ca="1" si="63"/>
        <v>101648.63003351184</v>
      </c>
      <c r="X116" s="2">
        <f t="shared" ca="1" si="44"/>
        <v>0</v>
      </c>
      <c r="Y116" s="3">
        <f t="shared" ca="1" si="45"/>
        <v>1</v>
      </c>
      <c r="Z116" s="3"/>
      <c r="AA116" s="3"/>
      <c r="AB116" s="3"/>
      <c r="AC116" s="3"/>
      <c r="AD116" s="3"/>
      <c r="AE116" s="3"/>
      <c r="AF116" s="3"/>
      <c r="AG116" s="3"/>
      <c r="AH116" s="5"/>
    </row>
    <row r="117" spans="2:34" hidden="1" x14ac:dyDescent="0.25">
      <c r="B117">
        <f t="shared" ca="1" si="46"/>
        <v>1</v>
      </c>
      <c r="C117" t="str">
        <f t="shared" ca="1" si="47"/>
        <v>Male</v>
      </c>
      <c r="D117">
        <f t="shared" ca="1" si="48"/>
        <v>38</v>
      </c>
      <c r="E117">
        <f t="shared" ca="1" si="49"/>
        <v>6</v>
      </c>
      <c r="F117" t="str">
        <f ca="1">_xll.XLOOKUP(E117,$Z$5:$Z$15,$AA$5:$AA$15)</f>
        <v>Agriculture</v>
      </c>
      <c r="G117">
        <f t="shared" ca="1" si="50"/>
        <v>5</v>
      </c>
      <c r="H117" t="str">
        <f ca="1">_xll.XLOOKUP(G117,$AB$5:$AB$14,$AC$5:$AC$14)</f>
        <v>Others</v>
      </c>
      <c r="I117">
        <f t="shared" ca="1" si="51"/>
        <v>4</v>
      </c>
      <c r="J117">
        <f t="shared" ca="1" si="52"/>
        <v>3</v>
      </c>
      <c r="K117">
        <f t="shared" ca="1" si="53"/>
        <v>27463</v>
      </c>
      <c r="L117">
        <f t="shared" ca="1" si="54"/>
        <v>5</v>
      </c>
      <c r="M117" t="str">
        <f ca="1">_xll.XLOOKUP(L117,$AD$5:$AD$18,$AE$5:$AE$18)</f>
        <v>Nima</v>
      </c>
      <c r="N117">
        <f t="shared" ca="1" si="57"/>
        <v>164778</v>
      </c>
      <c r="O117">
        <f t="shared" ca="1" si="55"/>
        <v>16436.579827591588</v>
      </c>
      <c r="P117">
        <f t="shared" ca="1" si="58"/>
        <v>16308.218530531361</v>
      </c>
      <c r="Q117">
        <f t="shared" ca="1" si="56"/>
        <v>15501</v>
      </c>
      <c r="R117">
        <f t="shared" ca="1" si="59"/>
        <v>53532.369583905223</v>
      </c>
      <c r="S117">
        <f t="shared" ca="1" si="60"/>
        <v>33547.750288952724</v>
      </c>
      <c r="T117">
        <f t="shared" ca="1" si="61"/>
        <v>214633.96881948409</v>
      </c>
      <c r="U117">
        <f t="shared" ca="1" si="62"/>
        <v>85469.949411496811</v>
      </c>
      <c r="V117">
        <f t="shared" ca="1" si="63"/>
        <v>129164.01940798727</v>
      </c>
      <c r="X117" s="2">
        <f t="shared" ca="1" si="44"/>
        <v>1</v>
      </c>
      <c r="Y117" s="3">
        <f t="shared" ca="1" si="45"/>
        <v>0</v>
      </c>
      <c r="Z117" s="3"/>
      <c r="AA117" s="3"/>
      <c r="AB117" s="3"/>
      <c r="AC117" s="3"/>
      <c r="AD117" s="3"/>
      <c r="AE117" s="3"/>
      <c r="AF117" s="3"/>
      <c r="AG117" s="3"/>
      <c r="AH117" s="5"/>
    </row>
    <row r="118" spans="2:34" x14ac:dyDescent="0.25">
      <c r="B118">
        <f t="shared" ca="1" si="46"/>
        <v>1</v>
      </c>
      <c r="C118" t="str">
        <f t="shared" ca="1" si="47"/>
        <v>Male</v>
      </c>
      <c r="D118">
        <f t="shared" ca="1" si="48"/>
        <v>31</v>
      </c>
      <c r="E118">
        <f t="shared" ca="1" si="49"/>
        <v>1</v>
      </c>
      <c r="F118" t="str">
        <f ca="1">_xll.XLOOKUP(E118,$Z$5:$Z$15,$AA$5:$AA$15)</f>
        <v>Health</v>
      </c>
      <c r="G118">
        <f t="shared" ca="1" si="50"/>
        <v>3</v>
      </c>
      <c r="H118" t="str">
        <f ca="1">_xll.XLOOKUP(G118,$AB$5:$AB$14,$AC$5:$AC$14)</f>
        <v>University</v>
      </c>
      <c r="I118">
        <f t="shared" ca="1" si="51"/>
        <v>6</v>
      </c>
      <c r="J118">
        <f t="shared" ca="1" si="52"/>
        <v>1</v>
      </c>
      <c r="K118">
        <f t="shared" ca="1" si="53"/>
        <v>40439</v>
      </c>
      <c r="L118">
        <f t="shared" ca="1" si="54"/>
        <v>8</v>
      </c>
      <c r="M118" t="str">
        <f ca="1">_xll.XLOOKUP(L118,$AD$5:$AD$18,$AE$5:$AE$18)</f>
        <v xml:space="preserve">Niorth Legon </v>
      </c>
      <c r="N118">
        <f t="shared" ca="1" si="57"/>
        <v>202195</v>
      </c>
      <c r="O118">
        <f t="shared" ca="1" si="55"/>
        <v>28909.737663903179</v>
      </c>
      <c r="P118">
        <f t="shared" ca="1" si="58"/>
        <v>3419.711836062163</v>
      </c>
      <c r="Q118">
        <f t="shared" ca="1" si="56"/>
        <v>1493</v>
      </c>
      <c r="R118">
        <f t="shared" ca="1" si="59"/>
        <v>35287.776111045139</v>
      </c>
      <c r="S118">
        <f t="shared" ca="1" si="60"/>
        <v>21258.293308076536</v>
      </c>
      <c r="T118">
        <f t="shared" ca="1" si="61"/>
        <v>226873.0051441387</v>
      </c>
      <c r="U118">
        <f t="shared" ca="1" si="62"/>
        <v>65690.513774948311</v>
      </c>
      <c r="V118">
        <f t="shared" ca="1" si="63"/>
        <v>161182.49136919039</v>
      </c>
      <c r="X118" s="2">
        <f t="shared" ca="1" si="44"/>
        <v>1</v>
      </c>
      <c r="Y118" s="3">
        <f t="shared" ca="1" si="45"/>
        <v>0</v>
      </c>
      <c r="Z118" s="3"/>
      <c r="AA118" s="3"/>
      <c r="AB118" s="3"/>
      <c r="AC118" s="3"/>
      <c r="AD118" s="3"/>
      <c r="AE118" s="3"/>
      <c r="AF118" s="3"/>
      <c r="AG118" s="3"/>
      <c r="AH118" s="5"/>
    </row>
    <row r="119" spans="2:34" hidden="1" x14ac:dyDescent="0.25">
      <c r="B119">
        <f t="shared" ca="1" si="46"/>
        <v>2</v>
      </c>
      <c r="C119" t="str">
        <f t="shared" ca="1" si="47"/>
        <v>Female</v>
      </c>
      <c r="D119">
        <f t="shared" ca="1" si="48"/>
        <v>36</v>
      </c>
      <c r="E119">
        <f t="shared" ca="1" si="49"/>
        <v>4</v>
      </c>
      <c r="F119" t="str">
        <f ca="1">_xll.XLOOKUP(E119,$Z$5:$Z$15,$AA$5:$AA$15)</f>
        <v>IT</v>
      </c>
      <c r="G119">
        <f t="shared" ca="1" si="50"/>
        <v>3</v>
      </c>
      <c r="H119" t="str">
        <f ca="1">_xll.XLOOKUP(G119,$AB$5:$AB$14,$AC$5:$AC$14)</f>
        <v>University</v>
      </c>
      <c r="I119">
        <f t="shared" ca="1" si="51"/>
        <v>2</v>
      </c>
      <c r="J119">
        <f t="shared" ca="1" si="52"/>
        <v>2</v>
      </c>
      <c r="K119">
        <f t="shared" ca="1" si="53"/>
        <v>66572</v>
      </c>
      <c r="L119">
        <f t="shared" ca="1" si="54"/>
        <v>7</v>
      </c>
      <c r="M119" t="str">
        <f ca="1">_xll.XLOOKUP(L119,$AD$5:$AD$18,$AE$5:$AE$18)</f>
        <v>Spintex</v>
      </c>
      <c r="N119">
        <f t="shared" ca="1" si="57"/>
        <v>199716</v>
      </c>
      <c r="O119">
        <f t="shared" ca="1" si="55"/>
        <v>173464.30423629147</v>
      </c>
      <c r="P119">
        <f t="shared" ca="1" si="58"/>
        <v>128087.97281837184</v>
      </c>
      <c r="Q119">
        <f t="shared" ca="1" si="56"/>
        <v>68584</v>
      </c>
      <c r="R119">
        <f t="shared" ca="1" si="59"/>
        <v>50593.68932148967</v>
      </c>
      <c r="S119">
        <f t="shared" ca="1" si="60"/>
        <v>70871.771847650525</v>
      </c>
      <c r="T119">
        <f t="shared" ca="1" si="61"/>
        <v>398675.74466602236</v>
      </c>
      <c r="U119">
        <f t="shared" ca="1" si="62"/>
        <v>292641.99355778116</v>
      </c>
      <c r="V119">
        <f t="shared" ca="1" si="63"/>
        <v>106033.75110824121</v>
      </c>
      <c r="X119" s="2">
        <f t="shared" ca="1" si="44"/>
        <v>0</v>
      </c>
      <c r="Y119" s="3">
        <f t="shared" ca="1" si="45"/>
        <v>1</v>
      </c>
      <c r="Z119" s="3"/>
      <c r="AA119" s="3"/>
      <c r="AB119" s="3"/>
      <c r="AC119" s="3"/>
      <c r="AD119" s="3"/>
      <c r="AE119" s="3"/>
      <c r="AF119" s="3"/>
      <c r="AG119" s="3"/>
      <c r="AH119" s="5"/>
    </row>
    <row r="120" spans="2:34" x14ac:dyDescent="0.25">
      <c r="B120">
        <f t="shared" ca="1" si="46"/>
        <v>1</v>
      </c>
      <c r="C120" t="str">
        <f t="shared" ca="1" si="47"/>
        <v>Male</v>
      </c>
      <c r="D120">
        <f t="shared" ca="1" si="48"/>
        <v>28</v>
      </c>
      <c r="E120">
        <f t="shared" ca="1" si="49"/>
        <v>4</v>
      </c>
      <c r="F120" t="str">
        <f ca="1">_xll.XLOOKUP(E120,$Z$5:$Z$15,$AA$5:$AA$15)</f>
        <v>IT</v>
      </c>
      <c r="G120">
        <f t="shared" ca="1" si="50"/>
        <v>5</v>
      </c>
      <c r="H120" t="str">
        <f ca="1">_xll.XLOOKUP(G120,$AB$5:$AB$14,$AC$5:$AC$14)</f>
        <v>Others</v>
      </c>
      <c r="I120">
        <f t="shared" ca="1" si="51"/>
        <v>0</v>
      </c>
      <c r="J120">
        <f t="shared" ca="1" si="52"/>
        <v>3</v>
      </c>
      <c r="K120">
        <f t="shared" ca="1" si="53"/>
        <v>34262</v>
      </c>
      <c r="L120">
        <f t="shared" ca="1" si="54"/>
        <v>8</v>
      </c>
      <c r="M120" t="str">
        <f ca="1">_xll.XLOOKUP(L120,$AD$5:$AD$18,$AE$5:$AE$18)</f>
        <v xml:space="preserve">Niorth Legon </v>
      </c>
      <c r="N120">
        <f t="shared" ca="1" si="57"/>
        <v>102786</v>
      </c>
      <c r="O120">
        <f t="shared" ca="1" si="55"/>
        <v>18187.897833888292</v>
      </c>
      <c r="P120">
        <f t="shared" ca="1" si="58"/>
        <v>77635.131728746564</v>
      </c>
      <c r="Q120">
        <f t="shared" ca="1" si="56"/>
        <v>28981</v>
      </c>
      <c r="R120">
        <f t="shared" ca="1" si="59"/>
        <v>11694.789919459461</v>
      </c>
      <c r="S120">
        <f t="shared" ca="1" si="60"/>
        <v>37138.324597101055</v>
      </c>
      <c r="T120">
        <f t="shared" ca="1" si="61"/>
        <v>217559.45632584763</v>
      </c>
      <c r="U120">
        <f t="shared" ca="1" si="62"/>
        <v>58863.687753347753</v>
      </c>
      <c r="V120">
        <f t="shared" ca="1" si="63"/>
        <v>158695.76857249986</v>
      </c>
      <c r="X120" s="2">
        <f t="shared" ca="1" si="44"/>
        <v>1</v>
      </c>
      <c r="Y120" s="3">
        <f t="shared" ca="1" si="45"/>
        <v>0</v>
      </c>
      <c r="Z120" s="3"/>
      <c r="AA120" s="3"/>
      <c r="AB120" s="3"/>
      <c r="AC120" s="3"/>
      <c r="AD120" s="3"/>
      <c r="AE120" s="3"/>
      <c r="AF120" s="3"/>
      <c r="AG120" s="3"/>
      <c r="AH120" s="5"/>
    </row>
    <row r="121" spans="2:34" x14ac:dyDescent="0.25">
      <c r="B121">
        <f t="shared" ca="1" si="46"/>
        <v>1</v>
      </c>
      <c r="C121" t="str">
        <f t="shared" ca="1" si="47"/>
        <v>Male</v>
      </c>
      <c r="D121">
        <f t="shared" ca="1" si="48"/>
        <v>28</v>
      </c>
      <c r="E121">
        <f t="shared" ca="1" si="49"/>
        <v>6</v>
      </c>
      <c r="F121" t="str">
        <f ca="1">_xll.XLOOKUP(E121,$Z$5:$Z$15,$AA$5:$AA$15)</f>
        <v>Agriculture</v>
      </c>
      <c r="G121">
        <f t="shared" ca="1" si="50"/>
        <v>2</v>
      </c>
      <c r="H121" t="str">
        <f ca="1">_xll.XLOOKUP(G121,$AB$5:$AB$14,$AC$5:$AC$14)</f>
        <v>College</v>
      </c>
      <c r="I121">
        <f t="shared" ca="1" si="51"/>
        <v>6</v>
      </c>
      <c r="J121">
        <f t="shared" ca="1" si="52"/>
        <v>2</v>
      </c>
      <c r="K121">
        <f t="shared" ca="1" si="53"/>
        <v>43542</v>
      </c>
      <c r="L121">
        <f t="shared" ca="1" si="54"/>
        <v>7</v>
      </c>
      <c r="M121" t="str">
        <f ca="1">_xll.XLOOKUP(L121,$AD$5:$AD$18,$AE$5:$AE$18)</f>
        <v>Spintex</v>
      </c>
      <c r="N121">
        <f t="shared" ca="1" si="57"/>
        <v>217710</v>
      </c>
      <c r="O121">
        <f t="shared" ca="1" si="55"/>
        <v>11862.357721656404</v>
      </c>
      <c r="P121">
        <f t="shared" ca="1" si="58"/>
        <v>62475.001480041421</v>
      </c>
      <c r="Q121">
        <f t="shared" ca="1" si="56"/>
        <v>61377</v>
      </c>
      <c r="R121">
        <f t="shared" ca="1" si="59"/>
        <v>42289.524579668003</v>
      </c>
      <c r="S121">
        <f t="shared" ca="1" si="60"/>
        <v>11961.113903600928</v>
      </c>
      <c r="T121">
        <f t="shared" ca="1" si="61"/>
        <v>292146.11538364238</v>
      </c>
      <c r="U121">
        <f t="shared" ca="1" si="62"/>
        <v>115528.8823013244</v>
      </c>
      <c r="V121">
        <f t="shared" ca="1" si="63"/>
        <v>176617.23308231798</v>
      </c>
      <c r="X121" s="2">
        <f t="shared" ca="1" si="44"/>
        <v>1</v>
      </c>
      <c r="Y121" s="3">
        <f t="shared" ca="1" si="45"/>
        <v>0</v>
      </c>
      <c r="Z121" s="3"/>
      <c r="AA121" s="3"/>
      <c r="AB121" s="3"/>
      <c r="AC121" s="3"/>
      <c r="AD121" s="3"/>
      <c r="AE121" s="3"/>
      <c r="AF121" s="3"/>
      <c r="AG121" s="3"/>
      <c r="AH121" s="5"/>
    </row>
    <row r="122" spans="2:34" hidden="1" x14ac:dyDescent="0.25">
      <c r="B122">
        <f t="shared" ca="1" si="46"/>
        <v>1</v>
      </c>
      <c r="C122" t="str">
        <f t="shared" ca="1" si="47"/>
        <v>Male</v>
      </c>
      <c r="D122">
        <f t="shared" ca="1" si="48"/>
        <v>37</v>
      </c>
      <c r="E122">
        <f t="shared" ca="1" si="49"/>
        <v>1</v>
      </c>
      <c r="F122" t="str">
        <f ca="1">_xll.XLOOKUP(E122,$Z$5:$Z$15,$AA$5:$AA$15)</f>
        <v>Health</v>
      </c>
      <c r="G122">
        <f t="shared" ca="1" si="50"/>
        <v>2</v>
      </c>
      <c r="H122" t="str">
        <f ca="1">_xll.XLOOKUP(G122,$AB$5:$AB$14,$AC$5:$AC$14)</f>
        <v>College</v>
      </c>
      <c r="I122">
        <f t="shared" ca="1" si="51"/>
        <v>6</v>
      </c>
      <c r="J122">
        <f t="shared" ca="1" si="52"/>
        <v>0</v>
      </c>
      <c r="K122">
        <f t="shared" ca="1" si="53"/>
        <v>71872</v>
      </c>
      <c r="L122">
        <f t="shared" ca="1" si="54"/>
        <v>9</v>
      </c>
      <c r="M122" t="str">
        <f ca="1">_xll.XLOOKUP(L122,$AD$5:$AD$18,$AE$5:$AE$18)</f>
        <v>Tse-Addo</v>
      </c>
      <c r="N122">
        <f t="shared" ca="1" si="57"/>
        <v>359360</v>
      </c>
      <c r="O122">
        <f t="shared" ca="1" si="55"/>
        <v>341375.21842936252</v>
      </c>
      <c r="P122">
        <f t="shared" ca="1" si="58"/>
        <v>0</v>
      </c>
      <c r="Q122">
        <f t="shared" ca="1" si="56"/>
        <v>0</v>
      </c>
      <c r="R122">
        <f t="shared" ca="1" si="59"/>
        <v>4751.088647311336</v>
      </c>
      <c r="S122">
        <f t="shared" ca="1" si="60"/>
        <v>53916.774767377137</v>
      </c>
      <c r="T122">
        <f t="shared" ca="1" si="61"/>
        <v>413276.77476737712</v>
      </c>
      <c r="U122">
        <f t="shared" ca="1" si="62"/>
        <v>346126.30707667384</v>
      </c>
      <c r="V122">
        <f t="shared" ca="1" si="63"/>
        <v>67150.467690703284</v>
      </c>
      <c r="X122" s="2">
        <f t="shared" ca="1" si="44"/>
        <v>1</v>
      </c>
      <c r="Y122" s="3">
        <f t="shared" ca="1" si="45"/>
        <v>0</v>
      </c>
      <c r="Z122" s="3"/>
      <c r="AA122" s="3"/>
      <c r="AB122" s="3"/>
      <c r="AC122" s="3"/>
      <c r="AD122" s="3"/>
      <c r="AE122" s="3"/>
      <c r="AF122" s="3"/>
      <c r="AG122" s="3"/>
      <c r="AH122" s="5"/>
    </row>
    <row r="123" spans="2:34" hidden="1" x14ac:dyDescent="0.25">
      <c r="B123">
        <f t="shared" ca="1" si="46"/>
        <v>1</v>
      </c>
      <c r="C123" t="str">
        <f t="shared" ca="1" si="47"/>
        <v>Male</v>
      </c>
      <c r="D123">
        <f t="shared" ca="1" si="48"/>
        <v>27</v>
      </c>
      <c r="E123">
        <f t="shared" ca="1" si="49"/>
        <v>4</v>
      </c>
      <c r="F123" t="str">
        <f ca="1">_xll.XLOOKUP(E123,$Z$5:$Z$15,$AA$5:$AA$15)</f>
        <v>IT</v>
      </c>
      <c r="G123">
        <f t="shared" ca="1" si="50"/>
        <v>4</v>
      </c>
      <c r="H123" t="str">
        <f ca="1">_xll.XLOOKUP(G123,$AB$5:$AB$14,$AC$5:$AC$14)</f>
        <v>Technical</v>
      </c>
      <c r="I123">
        <f t="shared" ca="1" si="51"/>
        <v>1</v>
      </c>
      <c r="J123">
        <f t="shared" ca="1" si="52"/>
        <v>3</v>
      </c>
      <c r="K123">
        <f t="shared" ca="1" si="53"/>
        <v>60572</v>
      </c>
      <c r="L123">
        <f t="shared" ca="1" si="54"/>
        <v>6</v>
      </c>
      <c r="M123" t="str">
        <f ca="1">_xll.XLOOKUP(L123,$AD$5:$AD$18,$AE$5:$AE$18)</f>
        <v>Airport Hills</v>
      </c>
      <c r="N123">
        <f t="shared" ca="1" si="57"/>
        <v>302860</v>
      </c>
      <c r="O123">
        <f t="shared" ca="1" si="55"/>
        <v>185427.81301455689</v>
      </c>
      <c r="P123">
        <f t="shared" ca="1" si="58"/>
        <v>107220.32506345933</v>
      </c>
      <c r="Q123">
        <f t="shared" ca="1" si="56"/>
        <v>94555</v>
      </c>
      <c r="R123">
        <f t="shared" ca="1" si="59"/>
        <v>75806.228650135599</v>
      </c>
      <c r="S123">
        <f t="shared" ca="1" si="60"/>
        <v>30354.320946050881</v>
      </c>
      <c r="T123">
        <f t="shared" ca="1" si="61"/>
        <v>440434.64600951021</v>
      </c>
      <c r="U123">
        <f t="shared" ca="1" si="62"/>
        <v>355789.04166469246</v>
      </c>
      <c r="V123">
        <f t="shared" ca="1" si="63"/>
        <v>84645.604344817752</v>
      </c>
      <c r="X123" s="2">
        <f t="shared" ca="1" si="44"/>
        <v>1</v>
      </c>
      <c r="Y123" s="3">
        <f t="shared" ca="1" si="45"/>
        <v>0</v>
      </c>
      <c r="Z123" s="3"/>
      <c r="AA123" s="3"/>
      <c r="AB123" s="3"/>
      <c r="AC123" s="3"/>
      <c r="AD123" s="3"/>
      <c r="AE123" s="3"/>
      <c r="AF123" s="3"/>
      <c r="AG123" s="3"/>
      <c r="AH123" s="5"/>
    </row>
    <row r="124" spans="2:34" x14ac:dyDescent="0.25">
      <c r="B124">
        <f t="shared" ca="1" si="46"/>
        <v>2</v>
      </c>
      <c r="C124" t="str">
        <f t="shared" ca="1" si="47"/>
        <v>Female</v>
      </c>
      <c r="D124">
        <f t="shared" ca="1" si="48"/>
        <v>34</v>
      </c>
      <c r="E124">
        <f t="shared" ca="1" si="49"/>
        <v>1</v>
      </c>
      <c r="F124" t="str">
        <f ca="1">_xll.XLOOKUP(E124,$Z$5:$Z$15,$AA$5:$AA$15)</f>
        <v>Health</v>
      </c>
      <c r="G124">
        <f t="shared" ca="1" si="50"/>
        <v>1</v>
      </c>
      <c r="H124" t="str">
        <f ca="1">_xll.XLOOKUP(G124,$AB$5:$AB$14,$AC$5:$AC$14)</f>
        <v>Highschool</v>
      </c>
      <c r="I124">
        <f t="shared" ca="1" si="51"/>
        <v>5</v>
      </c>
      <c r="J124">
        <f t="shared" ca="1" si="52"/>
        <v>4</v>
      </c>
      <c r="K124">
        <f t="shared" ca="1" si="53"/>
        <v>45092</v>
      </c>
      <c r="L124">
        <f t="shared" ca="1" si="54"/>
        <v>5</v>
      </c>
      <c r="M124" t="str">
        <f ca="1">_xll.XLOOKUP(L124,$AD$5:$AD$18,$AE$5:$AE$18)</f>
        <v>Nima</v>
      </c>
      <c r="N124">
        <f t="shared" ca="1" si="57"/>
        <v>270552</v>
      </c>
      <c r="O124">
        <f t="shared" ca="1" si="55"/>
        <v>111672.27856165532</v>
      </c>
      <c r="P124">
        <f t="shared" ca="1" si="58"/>
        <v>61879.350711188061</v>
      </c>
      <c r="Q124">
        <f t="shared" ca="1" si="56"/>
        <v>44864</v>
      </c>
      <c r="R124">
        <f t="shared" ca="1" si="59"/>
        <v>57300.60550417265</v>
      </c>
      <c r="S124">
        <f t="shared" ca="1" si="60"/>
        <v>19678.434915988033</v>
      </c>
      <c r="T124">
        <f t="shared" ca="1" si="61"/>
        <v>352109.78562717605</v>
      </c>
      <c r="U124">
        <f t="shared" ca="1" si="62"/>
        <v>213836.88406582797</v>
      </c>
      <c r="V124">
        <f t="shared" ca="1" si="63"/>
        <v>138272.90156134809</v>
      </c>
      <c r="X124" s="2">
        <f t="shared" ca="1" si="44"/>
        <v>0</v>
      </c>
      <c r="Y124" s="3">
        <f t="shared" ca="1" si="45"/>
        <v>1</v>
      </c>
      <c r="Z124" s="3"/>
      <c r="AA124" s="3"/>
      <c r="AB124" s="3"/>
      <c r="AC124" s="3"/>
      <c r="AD124" s="3"/>
      <c r="AE124" s="3"/>
      <c r="AF124" s="3"/>
      <c r="AG124" s="3"/>
      <c r="AH124" s="5"/>
    </row>
    <row r="125" spans="2:34" x14ac:dyDescent="0.25">
      <c r="B125">
        <f t="shared" ca="1" si="46"/>
        <v>1</v>
      </c>
      <c r="C125" t="str">
        <f t="shared" ca="1" si="47"/>
        <v>Male</v>
      </c>
      <c r="D125">
        <f t="shared" ca="1" si="48"/>
        <v>25</v>
      </c>
      <c r="E125">
        <f t="shared" ca="1" si="49"/>
        <v>5</v>
      </c>
      <c r="F125" t="str">
        <f ca="1">_xll.XLOOKUP(E125,$Z$5:$Z$15,$AA$5:$AA$15)</f>
        <v>General Work</v>
      </c>
      <c r="G125">
        <f t="shared" ca="1" si="50"/>
        <v>4</v>
      </c>
      <c r="H125" t="str">
        <f ca="1">_xll.XLOOKUP(G125,$AB$5:$AB$14,$AC$5:$AC$14)</f>
        <v>Technical</v>
      </c>
      <c r="I125">
        <f t="shared" ca="1" si="51"/>
        <v>1</v>
      </c>
      <c r="J125">
        <f t="shared" ca="1" si="52"/>
        <v>0</v>
      </c>
      <c r="K125">
        <f t="shared" ca="1" si="53"/>
        <v>30917</v>
      </c>
      <c r="L125">
        <f t="shared" ca="1" si="54"/>
        <v>3</v>
      </c>
      <c r="M125" t="str">
        <f ca="1">_xll.XLOOKUP(L125,$AD$5:$AD$18,$AE$5:$AE$18)</f>
        <v>Oyarifa</v>
      </c>
      <c r="N125">
        <f t="shared" ca="1" si="57"/>
        <v>92751</v>
      </c>
      <c r="O125">
        <f t="shared" ca="1" si="55"/>
        <v>57481.574631560201</v>
      </c>
      <c r="P125">
        <f t="shared" ca="1" si="58"/>
        <v>0</v>
      </c>
      <c r="Q125">
        <f t="shared" ca="1" si="56"/>
        <v>0</v>
      </c>
      <c r="R125">
        <f t="shared" ca="1" si="59"/>
        <v>55033.123205691445</v>
      </c>
      <c r="S125">
        <f t="shared" ca="1" si="60"/>
        <v>12603.570209722697</v>
      </c>
      <c r="T125">
        <f t="shared" ca="1" si="61"/>
        <v>105354.5702097227</v>
      </c>
      <c r="U125">
        <f t="shared" ca="1" si="62"/>
        <v>112514.69783725165</v>
      </c>
      <c r="V125">
        <f t="shared" ca="1" si="63"/>
        <v>-7160.127627528942</v>
      </c>
      <c r="X125" s="2">
        <f t="shared" ca="1" si="44"/>
        <v>1</v>
      </c>
      <c r="Y125" s="3">
        <f t="shared" ca="1" si="45"/>
        <v>0</v>
      </c>
      <c r="Z125" s="3"/>
      <c r="AA125" s="3"/>
      <c r="AB125" s="3"/>
      <c r="AC125" s="3"/>
      <c r="AD125" s="3"/>
      <c r="AE125" s="3"/>
      <c r="AF125" s="3"/>
      <c r="AG125" s="3"/>
      <c r="AH125" s="5"/>
    </row>
    <row r="126" spans="2:34" hidden="1" x14ac:dyDescent="0.25">
      <c r="B126">
        <f t="shared" ca="1" si="46"/>
        <v>1</v>
      </c>
      <c r="C126" t="str">
        <f t="shared" ca="1" si="47"/>
        <v>Male</v>
      </c>
      <c r="D126">
        <f t="shared" ca="1" si="48"/>
        <v>42</v>
      </c>
      <c r="E126">
        <f t="shared" ca="1" si="49"/>
        <v>6</v>
      </c>
      <c r="F126" t="str">
        <f ca="1">_xll.XLOOKUP(E126,$Z$5:$Z$15,$AA$5:$AA$15)</f>
        <v>Agriculture</v>
      </c>
      <c r="G126">
        <f t="shared" ca="1" si="50"/>
        <v>5</v>
      </c>
      <c r="H126" t="str">
        <f ca="1">_xll.XLOOKUP(G126,$AB$5:$AB$14,$AC$5:$AC$14)</f>
        <v>Others</v>
      </c>
      <c r="I126">
        <f t="shared" ca="1" si="51"/>
        <v>0</v>
      </c>
      <c r="J126">
        <f t="shared" ca="1" si="52"/>
        <v>2</v>
      </c>
      <c r="K126">
        <f t="shared" ca="1" si="53"/>
        <v>65100</v>
      </c>
      <c r="L126">
        <f t="shared" ca="1" si="54"/>
        <v>1</v>
      </c>
      <c r="M126" t="str">
        <f ca="1">_xll.XLOOKUP(L126,$AD$5:$AD$18,$AE$5:$AE$18)</f>
        <v>East Legon</v>
      </c>
      <c r="N126">
        <f t="shared" ca="1" si="57"/>
        <v>390600</v>
      </c>
      <c r="O126">
        <f t="shared" ca="1" si="55"/>
        <v>290450.41238134017</v>
      </c>
      <c r="P126">
        <f t="shared" ca="1" si="58"/>
        <v>86055.786863489062</v>
      </c>
      <c r="Q126">
        <f t="shared" ca="1" si="56"/>
        <v>26627</v>
      </c>
      <c r="R126">
        <f t="shared" ca="1" si="59"/>
        <v>77882.663846985248</v>
      </c>
      <c r="S126">
        <f t="shared" ca="1" si="60"/>
        <v>66089.698360828072</v>
      </c>
      <c r="T126">
        <f t="shared" ca="1" si="61"/>
        <v>542745.48522431718</v>
      </c>
      <c r="U126">
        <f t="shared" ca="1" si="62"/>
        <v>394960.07622832543</v>
      </c>
      <c r="V126">
        <f t="shared" ca="1" si="63"/>
        <v>147785.40899599175</v>
      </c>
      <c r="X126" s="2">
        <f t="shared" ca="1" si="44"/>
        <v>1</v>
      </c>
      <c r="Y126" s="3">
        <f t="shared" ca="1" si="45"/>
        <v>0</v>
      </c>
      <c r="Z126" s="3"/>
      <c r="AA126" s="3"/>
      <c r="AB126" s="3"/>
      <c r="AC126" s="3"/>
      <c r="AD126" s="3"/>
      <c r="AE126" s="3"/>
      <c r="AF126" s="3"/>
      <c r="AG126" s="3"/>
      <c r="AH126" s="5"/>
    </row>
    <row r="127" spans="2:34" hidden="1" x14ac:dyDescent="0.25">
      <c r="B127">
        <f t="shared" ca="1" si="46"/>
        <v>1</v>
      </c>
      <c r="C127" t="str">
        <f t="shared" ca="1" si="47"/>
        <v>Male</v>
      </c>
      <c r="D127">
        <f t="shared" ca="1" si="48"/>
        <v>43</v>
      </c>
      <c r="E127">
        <f t="shared" ca="1" si="49"/>
        <v>2</v>
      </c>
      <c r="F127" t="str">
        <f ca="1">_xll.XLOOKUP(E127,$Z$5:$Z$15,$AA$5:$AA$15)</f>
        <v>Construction</v>
      </c>
      <c r="G127">
        <f t="shared" ca="1" si="50"/>
        <v>4</v>
      </c>
      <c r="H127" t="str">
        <f ca="1">_xll.XLOOKUP(G127,$AB$5:$AB$14,$AC$5:$AC$14)</f>
        <v>Technical</v>
      </c>
      <c r="I127">
        <f t="shared" ca="1" si="51"/>
        <v>0</v>
      </c>
      <c r="J127">
        <f t="shared" ca="1" si="52"/>
        <v>4</v>
      </c>
      <c r="K127">
        <f t="shared" ca="1" si="53"/>
        <v>35217</v>
      </c>
      <c r="L127">
        <f t="shared" ca="1" si="54"/>
        <v>8</v>
      </c>
      <c r="M127" t="str">
        <f ca="1">_xll.XLOOKUP(L127,$AD$5:$AD$18,$AE$5:$AE$18)</f>
        <v xml:space="preserve">Niorth Legon </v>
      </c>
      <c r="N127">
        <f t="shared" ca="1" si="57"/>
        <v>140868</v>
      </c>
      <c r="O127">
        <f t="shared" ca="1" si="55"/>
        <v>39253.890928981848</v>
      </c>
      <c r="P127">
        <f t="shared" ca="1" si="58"/>
        <v>17828.033498170815</v>
      </c>
      <c r="Q127">
        <f t="shared" ca="1" si="56"/>
        <v>2212</v>
      </c>
      <c r="R127">
        <f t="shared" ca="1" si="59"/>
        <v>41095.19656196313</v>
      </c>
      <c r="S127">
        <f t="shared" ca="1" si="60"/>
        <v>26563.071609000421</v>
      </c>
      <c r="T127">
        <f t="shared" ca="1" si="61"/>
        <v>185259.10510717123</v>
      </c>
      <c r="U127">
        <f t="shared" ca="1" si="62"/>
        <v>82561.087490944978</v>
      </c>
      <c r="V127">
        <f t="shared" ca="1" si="63"/>
        <v>102698.01761622625</v>
      </c>
      <c r="X127" s="2">
        <f t="shared" ca="1" si="44"/>
        <v>1</v>
      </c>
      <c r="Y127" s="3">
        <f t="shared" ca="1" si="45"/>
        <v>0</v>
      </c>
      <c r="Z127" s="3"/>
      <c r="AA127" s="3"/>
      <c r="AB127" s="3"/>
      <c r="AC127" s="3"/>
      <c r="AD127" s="3"/>
      <c r="AE127" s="3"/>
      <c r="AF127" s="3"/>
      <c r="AG127" s="3"/>
      <c r="AH127" s="5"/>
    </row>
    <row r="128" spans="2:34" hidden="1" x14ac:dyDescent="0.25">
      <c r="B128">
        <f t="shared" ca="1" si="46"/>
        <v>2</v>
      </c>
      <c r="C128" t="str">
        <f t="shared" ca="1" si="47"/>
        <v>Female</v>
      </c>
      <c r="D128">
        <f t="shared" ca="1" si="48"/>
        <v>43</v>
      </c>
      <c r="E128">
        <f t="shared" ca="1" si="49"/>
        <v>4</v>
      </c>
      <c r="F128" t="str">
        <f ca="1">_xll.XLOOKUP(E128,$Z$5:$Z$15,$AA$5:$AA$15)</f>
        <v>IT</v>
      </c>
      <c r="G128">
        <f t="shared" ca="1" si="50"/>
        <v>2</v>
      </c>
      <c r="H128" t="str">
        <f ca="1">_xll.XLOOKUP(G128,$AB$5:$AB$14,$AC$5:$AC$14)</f>
        <v>College</v>
      </c>
      <c r="I128">
        <f t="shared" ca="1" si="51"/>
        <v>6</v>
      </c>
      <c r="J128">
        <f t="shared" ca="1" si="52"/>
        <v>0</v>
      </c>
      <c r="K128">
        <f t="shared" ca="1" si="53"/>
        <v>85681</v>
      </c>
      <c r="L128">
        <f t="shared" ca="1" si="54"/>
        <v>3</v>
      </c>
      <c r="M128" t="str">
        <f ca="1">_xll.XLOOKUP(L128,$AD$5:$AD$18,$AE$5:$AE$18)</f>
        <v>Oyarifa</v>
      </c>
      <c r="N128">
        <f t="shared" ca="1" si="57"/>
        <v>342724</v>
      </c>
      <c r="O128">
        <f t="shared" ca="1" si="55"/>
        <v>242376.48169227873</v>
      </c>
      <c r="P128">
        <f t="shared" ca="1" si="58"/>
        <v>0</v>
      </c>
      <c r="Q128">
        <f t="shared" ca="1" si="56"/>
        <v>0</v>
      </c>
      <c r="R128">
        <f t="shared" ca="1" si="59"/>
        <v>54242.505951346961</v>
      </c>
      <c r="S128">
        <f t="shared" ca="1" si="60"/>
        <v>38592.46031832751</v>
      </c>
      <c r="T128">
        <f t="shared" ca="1" si="61"/>
        <v>381316.46031832753</v>
      </c>
      <c r="U128">
        <f t="shared" ca="1" si="62"/>
        <v>296618.9876436257</v>
      </c>
      <c r="V128">
        <f t="shared" ca="1" si="63"/>
        <v>84697.472674701829</v>
      </c>
      <c r="X128" s="2">
        <f t="shared" ca="1" si="44"/>
        <v>0</v>
      </c>
      <c r="Y128" s="3">
        <f t="shared" ca="1" si="45"/>
        <v>1</v>
      </c>
      <c r="Z128" s="3"/>
      <c r="AA128" s="3"/>
      <c r="AB128" s="3"/>
      <c r="AC128" s="3"/>
      <c r="AD128" s="3"/>
      <c r="AE128" s="3"/>
      <c r="AF128" s="3"/>
      <c r="AG128" s="3"/>
      <c r="AH128" s="5"/>
    </row>
    <row r="129" spans="2:34" hidden="1" x14ac:dyDescent="0.25">
      <c r="B129">
        <f t="shared" ca="1" si="46"/>
        <v>1</v>
      </c>
      <c r="C129" t="str">
        <f t="shared" ca="1" si="47"/>
        <v>Male</v>
      </c>
      <c r="D129">
        <f t="shared" ca="1" si="48"/>
        <v>42</v>
      </c>
      <c r="E129">
        <f t="shared" ca="1" si="49"/>
        <v>4</v>
      </c>
      <c r="F129" t="str">
        <f ca="1">_xll.XLOOKUP(E129,$Z$5:$Z$15,$AA$5:$AA$15)</f>
        <v>IT</v>
      </c>
      <c r="G129">
        <f t="shared" ca="1" si="50"/>
        <v>1</v>
      </c>
      <c r="H129" t="str">
        <f ca="1">_xll.XLOOKUP(G129,$AB$5:$AB$14,$AC$5:$AC$14)</f>
        <v>Highschool</v>
      </c>
      <c r="I129">
        <f t="shared" ca="1" si="51"/>
        <v>4</v>
      </c>
      <c r="J129">
        <f t="shared" ca="1" si="52"/>
        <v>0</v>
      </c>
      <c r="K129">
        <f t="shared" ca="1" si="53"/>
        <v>36528</v>
      </c>
      <c r="L129">
        <f t="shared" ca="1" si="54"/>
        <v>2</v>
      </c>
      <c r="M129" t="str">
        <f ca="1">_xll.XLOOKUP(L129,$AD$5:$AD$18,$AE$5:$AE$18)</f>
        <v>Cantoment</v>
      </c>
      <c r="N129">
        <f t="shared" ca="1" si="57"/>
        <v>219168</v>
      </c>
      <c r="O129">
        <f t="shared" ca="1" si="55"/>
        <v>97540.047805579976</v>
      </c>
      <c r="P129">
        <f t="shared" ca="1" si="58"/>
        <v>0</v>
      </c>
      <c r="Q129">
        <f t="shared" ca="1" si="56"/>
        <v>0</v>
      </c>
      <c r="R129">
        <f t="shared" ca="1" si="59"/>
        <v>1466.7780794065775</v>
      </c>
      <c r="S129">
        <f t="shared" ca="1" si="60"/>
        <v>37023.747692269171</v>
      </c>
      <c r="T129">
        <f t="shared" ca="1" si="61"/>
        <v>256191.74769226916</v>
      </c>
      <c r="U129">
        <f t="shared" ca="1" si="62"/>
        <v>99006.825884986552</v>
      </c>
      <c r="V129">
        <f t="shared" ca="1" si="63"/>
        <v>157184.9218072826</v>
      </c>
      <c r="X129" s="2">
        <f t="shared" ca="1" si="44"/>
        <v>1</v>
      </c>
      <c r="Y129" s="3">
        <f t="shared" ca="1" si="45"/>
        <v>0</v>
      </c>
      <c r="Z129" s="3"/>
      <c r="AA129" s="3"/>
      <c r="AB129" s="3"/>
      <c r="AC129" s="3"/>
      <c r="AD129" s="3"/>
      <c r="AE129" s="3"/>
      <c r="AF129" s="3"/>
      <c r="AG129" s="3"/>
      <c r="AH129" s="5"/>
    </row>
    <row r="130" spans="2:34" x14ac:dyDescent="0.25">
      <c r="B130">
        <f t="shared" ca="1" si="46"/>
        <v>2</v>
      </c>
      <c r="C130" t="str">
        <f t="shared" ca="1" si="47"/>
        <v>Female</v>
      </c>
      <c r="D130">
        <f t="shared" ca="1" si="48"/>
        <v>25</v>
      </c>
      <c r="E130">
        <f t="shared" ca="1" si="49"/>
        <v>5</v>
      </c>
      <c r="F130" t="str">
        <f ca="1">_xll.XLOOKUP(E130,$Z$5:$Z$15,$AA$5:$AA$15)</f>
        <v>General Work</v>
      </c>
      <c r="G130">
        <f t="shared" ca="1" si="50"/>
        <v>4</v>
      </c>
      <c r="H130" t="str">
        <f ca="1">_xll.XLOOKUP(G130,$AB$5:$AB$14,$AC$5:$AC$14)</f>
        <v>Technical</v>
      </c>
      <c r="I130">
        <f t="shared" ca="1" si="51"/>
        <v>0</v>
      </c>
      <c r="J130">
        <f t="shared" ca="1" si="52"/>
        <v>4</v>
      </c>
      <c r="K130">
        <f t="shared" ca="1" si="53"/>
        <v>26283</v>
      </c>
      <c r="L130">
        <f t="shared" ca="1" si="54"/>
        <v>6</v>
      </c>
      <c r="M130" t="str">
        <f ca="1">_xll.XLOOKUP(L130,$AD$5:$AD$18,$AE$5:$AE$18)</f>
        <v>Airport Hills</v>
      </c>
      <c r="N130">
        <f t="shared" ca="1" si="57"/>
        <v>157698</v>
      </c>
      <c r="O130">
        <f t="shared" ca="1" si="55"/>
        <v>108981.7624203937</v>
      </c>
      <c r="P130">
        <f t="shared" ca="1" si="58"/>
        <v>80020.447648483183</v>
      </c>
      <c r="Q130">
        <f t="shared" ca="1" si="56"/>
        <v>58696</v>
      </c>
      <c r="R130">
        <f t="shared" ca="1" si="59"/>
        <v>30678.64197302586</v>
      </c>
      <c r="S130">
        <f t="shared" ca="1" si="60"/>
        <v>1257.0205945069392</v>
      </c>
      <c r="T130">
        <f t="shared" ca="1" si="61"/>
        <v>238975.46824299011</v>
      </c>
      <c r="U130">
        <f t="shared" ca="1" si="62"/>
        <v>198356.40439341957</v>
      </c>
      <c r="V130">
        <f t="shared" ca="1" si="63"/>
        <v>40619.06384957055</v>
      </c>
      <c r="X130" s="2">
        <f t="shared" ca="1" si="44"/>
        <v>0</v>
      </c>
      <c r="Y130" s="3">
        <f t="shared" ca="1" si="45"/>
        <v>1</v>
      </c>
      <c r="Z130" s="3"/>
      <c r="AA130" s="3"/>
      <c r="AB130" s="3"/>
      <c r="AC130" s="3"/>
      <c r="AD130" s="3"/>
      <c r="AE130" s="3"/>
      <c r="AF130" s="3"/>
      <c r="AG130" s="3"/>
      <c r="AH130" s="5"/>
    </row>
    <row r="131" spans="2:34" x14ac:dyDescent="0.25">
      <c r="B131">
        <f t="shared" ca="1" si="46"/>
        <v>2</v>
      </c>
      <c r="C131" t="str">
        <f t="shared" ca="1" si="47"/>
        <v>Female</v>
      </c>
      <c r="D131">
        <f t="shared" ca="1" si="48"/>
        <v>44</v>
      </c>
      <c r="E131">
        <f t="shared" ca="1" si="49"/>
        <v>4</v>
      </c>
      <c r="F131" t="str">
        <f ca="1">_xll.XLOOKUP(E131,$Z$5:$Z$15,$AA$5:$AA$15)</f>
        <v>IT</v>
      </c>
      <c r="G131">
        <f t="shared" ca="1" si="50"/>
        <v>3</v>
      </c>
      <c r="H131" t="str">
        <f ca="1">_xll.XLOOKUP(G131,$AB$5:$AB$14,$AC$5:$AC$14)</f>
        <v>University</v>
      </c>
      <c r="I131">
        <f t="shared" ca="1" si="51"/>
        <v>4</v>
      </c>
      <c r="J131">
        <f t="shared" ca="1" si="52"/>
        <v>3</v>
      </c>
      <c r="K131">
        <f t="shared" ca="1" si="53"/>
        <v>81065</v>
      </c>
      <c r="L131">
        <f t="shared" ca="1" si="54"/>
        <v>4</v>
      </c>
      <c r="M131" t="str">
        <f ca="1">_xll.XLOOKUP(L131,$AD$5:$AD$18,$AE$5:$AE$18)</f>
        <v>Tema</v>
      </c>
      <c r="N131">
        <f t="shared" ca="1" si="57"/>
        <v>486390</v>
      </c>
      <c r="O131">
        <f t="shared" ca="1" si="55"/>
        <v>462456.82691135298</v>
      </c>
      <c r="P131">
        <f t="shared" ca="1" si="58"/>
        <v>140193.31328571358</v>
      </c>
      <c r="Q131">
        <f t="shared" ca="1" si="56"/>
        <v>59144</v>
      </c>
      <c r="R131">
        <f t="shared" ca="1" si="59"/>
        <v>65663.484443139911</v>
      </c>
      <c r="S131">
        <f t="shared" ca="1" si="60"/>
        <v>108030.40771939678</v>
      </c>
      <c r="T131">
        <f t="shared" ca="1" si="61"/>
        <v>734613.7210051103</v>
      </c>
      <c r="U131">
        <f t="shared" ca="1" si="62"/>
        <v>587264.31135449291</v>
      </c>
      <c r="V131">
        <f t="shared" ca="1" si="63"/>
        <v>147349.4096506174</v>
      </c>
      <c r="X131" s="2">
        <f t="shared" ca="1" si="44"/>
        <v>0</v>
      </c>
      <c r="Y131" s="3">
        <f t="shared" ca="1" si="45"/>
        <v>1</v>
      </c>
      <c r="Z131" s="3"/>
      <c r="AA131" s="3"/>
      <c r="AB131" s="3"/>
      <c r="AC131" s="3"/>
      <c r="AD131" s="3"/>
      <c r="AE131" s="3"/>
      <c r="AF131" s="3"/>
      <c r="AG131" s="3"/>
      <c r="AH131" s="5"/>
    </row>
    <row r="132" spans="2:34" x14ac:dyDescent="0.25">
      <c r="B132">
        <f t="shared" ca="1" si="46"/>
        <v>1</v>
      </c>
      <c r="C132" t="str">
        <f t="shared" ca="1" si="47"/>
        <v>Male</v>
      </c>
      <c r="D132">
        <f t="shared" ca="1" si="48"/>
        <v>32</v>
      </c>
      <c r="E132">
        <f t="shared" ca="1" si="49"/>
        <v>1</v>
      </c>
      <c r="F132" t="str">
        <f ca="1">_xll.XLOOKUP(E132,$Z$5:$Z$15,$AA$5:$AA$15)</f>
        <v>Health</v>
      </c>
      <c r="G132">
        <f t="shared" ca="1" si="50"/>
        <v>4</v>
      </c>
      <c r="H132" t="str">
        <f ca="1">_xll.XLOOKUP(G132,$AB$5:$AB$14,$AC$5:$AC$14)</f>
        <v>Technical</v>
      </c>
      <c r="I132">
        <f t="shared" ca="1" si="51"/>
        <v>2</v>
      </c>
      <c r="J132">
        <f t="shared" ca="1" si="52"/>
        <v>2</v>
      </c>
      <c r="K132">
        <f t="shared" ca="1" si="53"/>
        <v>60565</v>
      </c>
      <c r="L132">
        <f t="shared" ca="1" si="54"/>
        <v>4</v>
      </c>
      <c r="M132" t="str">
        <f ca="1">_xll.XLOOKUP(L132,$AD$5:$AD$18,$AE$5:$AE$18)</f>
        <v>Tema</v>
      </c>
      <c r="N132">
        <f t="shared" ca="1" si="57"/>
        <v>363390</v>
      </c>
      <c r="O132">
        <f t="shared" ca="1" si="55"/>
        <v>237905.91306643595</v>
      </c>
      <c r="P132">
        <f t="shared" ca="1" si="58"/>
        <v>93070.287465518879</v>
      </c>
      <c r="Q132">
        <f t="shared" ca="1" si="56"/>
        <v>61474</v>
      </c>
      <c r="R132">
        <f t="shared" ca="1" si="59"/>
        <v>49637.55588218847</v>
      </c>
      <c r="S132">
        <f t="shared" ca="1" si="60"/>
        <v>38128.586047900768</v>
      </c>
      <c r="T132">
        <f t="shared" ca="1" si="61"/>
        <v>494588.87351341965</v>
      </c>
      <c r="U132">
        <f t="shared" ca="1" si="62"/>
        <v>349017.46894862445</v>
      </c>
      <c r="V132">
        <f t="shared" ca="1" si="63"/>
        <v>145571.4045647952</v>
      </c>
      <c r="X132" s="2">
        <f t="shared" ca="1" si="44"/>
        <v>1</v>
      </c>
      <c r="Y132" s="3">
        <f t="shared" ca="1" si="45"/>
        <v>0</v>
      </c>
      <c r="Z132" s="3"/>
      <c r="AA132" s="3"/>
      <c r="AB132" s="3"/>
      <c r="AC132" s="3"/>
      <c r="AD132" s="3"/>
      <c r="AE132" s="3"/>
      <c r="AF132" s="3"/>
      <c r="AG132" s="3"/>
      <c r="AH132" s="5"/>
    </row>
    <row r="133" spans="2:34" hidden="1" x14ac:dyDescent="0.25">
      <c r="B133">
        <f t="shared" ca="1" si="46"/>
        <v>2</v>
      </c>
      <c r="C133" t="str">
        <f t="shared" ca="1" si="47"/>
        <v>Female</v>
      </c>
      <c r="D133">
        <f t="shared" ca="1" si="48"/>
        <v>35</v>
      </c>
      <c r="E133">
        <f t="shared" ca="1" si="49"/>
        <v>4</v>
      </c>
      <c r="F133" t="str">
        <f ca="1">_xll.XLOOKUP(E133,$Z$5:$Z$15,$AA$5:$AA$15)</f>
        <v>IT</v>
      </c>
      <c r="G133">
        <f t="shared" ca="1" si="50"/>
        <v>1</v>
      </c>
      <c r="H133" t="str">
        <f ca="1">_xll.XLOOKUP(G133,$AB$5:$AB$14,$AC$5:$AC$14)</f>
        <v>Highschool</v>
      </c>
      <c r="I133">
        <f t="shared" ca="1" si="51"/>
        <v>5</v>
      </c>
      <c r="J133">
        <f t="shared" ca="1" si="52"/>
        <v>4</v>
      </c>
      <c r="K133">
        <f t="shared" ca="1" si="53"/>
        <v>84835</v>
      </c>
      <c r="L133">
        <f t="shared" ca="1" si="54"/>
        <v>3</v>
      </c>
      <c r="M133" t="str">
        <f ca="1">_xll.XLOOKUP(L133,$AD$5:$AD$18,$AE$5:$AE$18)</f>
        <v>Oyarifa</v>
      </c>
      <c r="N133">
        <f t="shared" ca="1" si="57"/>
        <v>254505</v>
      </c>
      <c r="O133">
        <f t="shared" ca="1" si="55"/>
        <v>202384.58270756315</v>
      </c>
      <c r="P133">
        <f t="shared" ca="1" si="58"/>
        <v>147644.18430239582</v>
      </c>
      <c r="Q133">
        <f t="shared" ca="1" si="56"/>
        <v>59605</v>
      </c>
      <c r="R133">
        <f t="shared" ca="1" si="59"/>
        <v>138947.9178991814</v>
      </c>
      <c r="S133">
        <f t="shared" ca="1" si="60"/>
        <v>67165.821361995273</v>
      </c>
      <c r="T133">
        <f t="shared" ca="1" si="61"/>
        <v>469315.00566439109</v>
      </c>
      <c r="U133">
        <f t="shared" ca="1" si="62"/>
        <v>400937.50060674455</v>
      </c>
      <c r="V133">
        <f t="shared" ca="1" si="63"/>
        <v>68377.505057646544</v>
      </c>
      <c r="X133" s="2">
        <f t="shared" ca="1" si="44"/>
        <v>0</v>
      </c>
      <c r="Y133" s="3">
        <f t="shared" ca="1" si="45"/>
        <v>1</v>
      </c>
      <c r="Z133" s="3"/>
      <c r="AA133" s="3"/>
      <c r="AB133" s="3"/>
      <c r="AC133" s="3"/>
      <c r="AD133" s="3"/>
      <c r="AE133" s="3"/>
      <c r="AF133" s="3"/>
      <c r="AG133" s="3"/>
      <c r="AH133" s="5"/>
    </row>
    <row r="134" spans="2:34" x14ac:dyDescent="0.25">
      <c r="B134">
        <f t="shared" ca="1" si="46"/>
        <v>2</v>
      </c>
      <c r="C134" t="str">
        <f t="shared" ca="1" si="47"/>
        <v>Female</v>
      </c>
      <c r="D134">
        <f t="shared" ca="1" si="48"/>
        <v>38</v>
      </c>
      <c r="E134">
        <f t="shared" ca="1" si="49"/>
        <v>3</v>
      </c>
      <c r="F134" t="str">
        <f ca="1">_xll.XLOOKUP(E134,$Z$5:$Z$15,$AA$5:$AA$15)</f>
        <v>Teaching</v>
      </c>
      <c r="G134">
        <f t="shared" ca="1" si="50"/>
        <v>4</v>
      </c>
      <c r="H134" t="str">
        <f ca="1">_xll.XLOOKUP(G134,$AB$5:$AB$14,$AC$5:$AC$14)</f>
        <v>Technical</v>
      </c>
      <c r="I134">
        <f t="shared" ca="1" si="51"/>
        <v>2</v>
      </c>
      <c r="J134">
        <f t="shared" ca="1" si="52"/>
        <v>4</v>
      </c>
      <c r="K134">
        <f t="shared" ca="1" si="53"/>
        <v>41350</v>
      </c>
      <c r="L134">
        <f t="shared" ca="1" si="54"/>
        <v>2</v>
      </c>
      <c r="M134" t="str">
        <f ca="1">_xll.XLOOKUP(L134,$AD$5:$AD$18,$AE$5:$AE$18)</f>
        <v>Cantoment</v>
      </c>
      <c r="N134">
        <f t="shared" ca="1" si="57"/>
        <v>206750</v>
      </c>
      <c r="O134">
        <f t="shared" ca="1" si="55"/>
        <v>108250.42019756539</v>
      </c>
      <c r="P134">
        <f t="shared" ca="1" si="58"/>
        <v>104414.77482821349</v>
      </c>
      <c r="Q134">
        <f t="shared" ca="1" si="56"/>
        <v>29638</v>
      </c>
      <c r="R134">
        <f t="shared" ca="1" si="59"/>
        <v>32430.154506798168</v>
      </c>
      <c r="S134">
        <f t="shared" ca="1" si="60"/>
        <v>56489.252388440007</v>
      </c>
      <c r="T134">
        <f t="shared" ca="1" si="61"/>
        <v>367654.02721665351</v>
      </c>
      <c r="U134">
        <f t="shared" ca="1" si="62"/>
        <v>170318.57470436356</v>
      </c>
      <c r="V134">
        <f t="shared" ca="1" si="63"/>
        <v>197335.45251228995</v>
      </c>
      <c r="X134" s="2">
        <f t="shared" ca="1" si="44"/>
        <v>0</v>
      </c>
      <c r="Y134" s="3">
        <f t="shared" ca="1" si="45"/>
        <v>1</v>
      </c>
      <c r="Z134" s="3"/>
      <c r="AA134" s="3"/>
      <c r="AB134" s="3"/>
      <c r="AC134" s="3"/>
      <c r="AD134" s="3"/>
      <c r="AE134" s="3"/>
      <c r="AF134" s="3"/>
      <c r="AG134" s="3"/>
      <c r="AH134" s="5"/>
    </row>
    <row r="135" spans="2:34" x14ac:dyDescent="0.25">
      <c r="B135">
        <f t="shared" ca="1" si="46"/>
        <v>2</v>
      </c>
      <c r="C135" t="str">
        <f t="shared" ca="1" si="47"/>
        <v>Female</v>
      </c>
      <c r="D135">
        <f t="shared" ca="1" si="48"/>
        <v>33</v>
      </c>
      <c r="E135">
        <f t="shared" ca="1" si="49"/>
        <v>5</v>
      </c>
      <c r="F135" t="str">
        <f ca="1">_xll.XLOOKUP(E135,$Z$5:$Z$15,$AA$5:$AA$15)</f>
        <v>General Work</v>
      </c>
      <c r="G135">
        <f t="shared" ca="1" si="50"/>
        <v>4</v>
      </c>
      <c r="H135" t="str">
        <f ca="1">_xll.XLOOKUP(G135,$AB$5:$AB$14,$AC$5:$AC$14)</f>
        <v>Technical</v>
      </c>
      <c r="I135">
        <f t="shared" ca="1" si="51"/>
        <v>1</v>
      </c>
      <c r="J135">
        <f t="shared" ca="1" si="52"/>
        <v>2</v>
      </c>
      <c r="K135">
        <f t="shared" ca="1" si="53"/>
        <v>52584</v>
      </c>
      <c r="L135">
        <f t="shared" ca="1" si="54"/>
        <v>1</v>
      </c>
      <c r="M135" t="str">
        <f ca="1">_xll.XLOOKUP(L135,$AD$5:$AD$18,$AE$5:$AE$18)</f>
        <v>East Legon</v>
      </c>
      <c r="N135">
        <f t="shared" ca="1" si="57"/>
        <v>210336</v>
      </c>
      <c r="O135">
        <f t="shared" ca="1" si="55"/>
        <v>32781.185146634416</v>
      </c>
      <c r="P135">
        <f t="shared" ca="1" si="58"/>
        <v>51353.069878548427</v>
      </c>
      <c r="Q135">
        <f t="shared" ca="1" si="56"/>
        <v>45052</v>
      </c>
      <c r="R135">
        <f t="shared" ca="1" si="59"/>
        <v>93356.034178994174</v>
      </c>
      <c r="S135">
        <f t="shared" ca="1" si="60"/>
        <v>32041.376614857549</v>
      </c>
      <c r="T135">
        <f t="shared" ca="1" si="61"/>
        <v>293730.44649340597</v>
      </c>
      <c r="U135">
        <f t="shared" ca="1" si="62"/>
        <v>171189.2193256286</v>
      </c>
      <c r="V135">
        <f t="shared" ca="1" si="63"/>
        <v>122541.22716777737</v>
      </c>
      <c r="X135" s="2">
        <f t="shared" ref="X135:X198" ca="1" si="64">IF(C135 ="Male", 1, 0)</f>
        <v>0</v>
      </c>
      <c r="Y135" s="3">
        <f t="shared" ref="Y135:Y198" ca="1" si="65">IF(C135 ="Female", 1, 0)</f>
        <v>1</v>
      </c>
      <c r="Z135" s="3"/>
      <c r="AA135" s="3"/>
      <c r="AB135" s="3"/>
      <c r="AC135" s="3"/>
      <c r="AD135" s="3"/>
      <c r="AE135" s="3"/>
      <c r="AF135" s="3"/>
      <c r="AG135" s="3"/>
      <c r="AH135" s="5"/>
    </row>
    <row r="136" spans="2:34" x14ac:dyDescent="0.25">
      <c r="B136">
        <f t="shared" ca="1" si="46"/>
        <v>1</v>
      </c>
      <c r="C136" t="str">
        <f t="shared" ca="1" si="47"/>
        <v>Male</v>
      </c>
      <c r="D136">
        <f t="shared" ca="1" si="48"/>
        <v>41</v>
      </c>
      <c r="E136">
        <f t="shared" ca="1" si="49"/>
        <v>5</v>
      </c>
      <c r="F136" t="str">
        <f ca="1">_xll.XLOOKUP(E136,$Z$5:$Z$15,$AA$5:$AA$15)</f>
        <v>General Work</v>
      </c>
      <c r="G136">
        <f t="shared" ca="1" si="50"/>
        <v>3</v>
      </c>
      <c r="H136" t="str">
        <f ca="1">_xll.XLOOKUP(G136,$AB$5:$AB$14,$AC$5:$AC$14)</f>
        <v>University</v>
      </c>
      <c r="I136">
        <f t="shared" ca="1" si="51"/>
        <v>4</v>
      </c>
      <c r="J136">
        <f t="shared" ca="1" si="52"/>
        <v>1</v>
      </c>
      <c r="K136">
        <f t="shared" ca="1" si="53"/>
        <v>44533</v>
      </c>
      <c r="L136">
        <f t="shared" ca="1" si="54"/>
        <v>6</v>
      </c>
      <c r="M136" t="str">
        <f ca="1">_xll.XLOOKUP(L136,$AD$5:$AD$18,$AE$5:$AE$18)</f>
        <v>Airport Hills</v>
      </c>
      <c r="N136">
        <f t="shared" ca="1" si="57"/>
        <v>267198</v>
      </c>
      <c r="O136">
        <f t="shared" ca="1" si="55"/>
        <v>147702.59303320397</v>
      </c>
      <c r="P136">
        <f t="shared" ca="1" si="58"/>
        <v>19363.604530999251</v>
      </c>
      <c r="Q136">
        <f t="shared" ca="1" si="56"/>
        <v>16652</v>
      </c>
      <c r="R136">
        <f t="shared" ca="1" si="59"/>
        <v>19861.261963090299</v>
      </c>
      <c r="S136">
        <f t="shared" ca="1" si="60"/>
        <v>20640.039336780286</v>
      </c>
      <c r="T136">
        <f t="shared" ca="1" si="61"/>
        <v>307201.64386777952</v>
      </c>
      <c r="U136">
        <f t="shared" ca="1" si="62"/>
        <v>184215.85499629428</v>
      </c>
      <c r="V136">
        <f t="shared" ca="1" si="63"/>
        <v>122985.78887148525</v>
      </c>
      <c r="X136" s="2">
        <f t="shared" ca="1" si="64"/>
        <v>1</v>
      </c>
      <c r="Y136" s="3">
        <f t="shared" ca="1" si="65"/>
        <v>0</v>
      </c>
      <c r="Z136" s="3"/>
      <c r="AA136" s="3"/>
      <c r="AB136" s="3"/>
      <c r="AC136" s="3"/>
      <c r="AD136" s="3"/>
      <c r="AE136" s="3"/>
      <c r="AF136" s="3"/>
      <c r="AG136" s="3"/>
      <c r="AH136" s="5"/>
    </row>
    <row r="137" spans="2:34" x14ac:dyDescent="0.25">
      <c r="B137">
        <f t="shared" ca="1" si="46"/>
        <v>2</v>
      </c>
      <c r="C137" t="str">
        <f t="shared" ca="1" si="47"/>
        <v>Female</v>
      </c>
      <c r="D137">
        <f t="shared" ca="1" si="48"/>
        <v>39</v>
      </c>
      <c r="E137">
        <f t="shared" ca="1" si="49"/>
        <v>4</v>
      </c>
      <c r="F137" t="str">
        <f ca="1">_xll.XLOOKUP(E137,$Z$5:$Z$15,$AA$5:$AA$15)</f>
        <v>IT</v>
      </c>
      <c r="G137">
        <f t="shared" ca="1" si="50"/>
        <v>1</v>
      </c>
      <c r="H137" t="str">
        <f ca="1">_xll.XLOOKUP(G137,$AB$5:$AB$14,$AC$5:$AC$14)</f>
        <v>Highschool</v>
      </c>
      <c r="I137">
        <f t="shared" ca="1" si="51"/>
        <v>0</v>
      </c>
      <c r="J137">
        <f t="shared" ca="1" si="52"/>
        <v>4</v>
      </c>
      <c r="K137">
        <f t="shared" ca="1" si="53"/>
        <v>26722</v>
      </c>
      <c r="L137">
        <f t="shared" ca="1" si="54"/>
        <v>2</v>
      </c>
      <c r="M137" t="str">
        <f ca="1">_xll.XLOOKUP(L137,$AD$5:$AD$18,$AE$5:$AE$18)</f>
        <v>Cantoment</v>
      </c>
      <c r="N137">
        <f t="shared" ca="1" si="57"/>
        <v>106888</v>
      </c>
      <c r="O137">
        <f t="shared" ca="1" si="55"/>
        <v>12519.28350902451</v>
      </c>
      <c r="P137">
        <f t="shared" ca="1" si="58"/>
        <v>90908.133725169217</v>
      </c>
      <c r="Q137">
        <f t="shared" ca="1" si="56"/>
        <v>36814</v>
      </c>
      <c r="R137">
        <f t="shared" ca="1" si="59"/>
        <v>25574.34995432305</v>
      </c>
      <c r="S137">
        <f t="shared" ca="1" si="60"/>
        <v>16219.181935594641</v>
      </c>
      <c r="T137">
        <f t="shared" ca="1" si="61"/>
        <v>214015.31566076388</v>
      </c>
      <c r="U137">
        <f t="shared" ca="1" si="62"/>
        <v>74907.633463347564</v>
      </c>
      <c r="V137">
        <f t="shared" ca="1" si="63"/>
        <v>139107.68219741632</v>
      </c>
      <c r="X137" s="2">
        <f t="shared" ca="1" si="64"/>
        <v>0</v>
      </c>
      <c r="Y137" s="3">
        <f t="shared" ca="1" si="65"/>
        <v>1</v>
      </c>
      <c r="Z137" s="3"/>
      <c r="AA137" s="3"/>
      <c r="AB137" s="3"/>
      <c r="AC137" s="3"/>
      <c r="AD137" s="3"/>
      <c r="AE137" s="3"/>
      <c r="AF137" s="3"/>
      <c r="AG137" s="3"/>
      <c r="AH137" s="5"/>
    </row>
    <row r="138" spans="2:34" hidden="1" x14ac:dyDescent="0.25">
      <c r="B138">
        <f t="shared" ca="1" si="46"/>
        <v>2</v>
      </c>
      <c r="C138" t="str">
        <f t="shared" ca="1" si="47"/>
        <v>Female</v>
      </c>
      <c r="D138">
        <f t="shared" ca="1" si="48"/>
        <v>42</v>
      </c>
      <c r="E138">
        <f t="shared" ca="1" si="49"/>
        <v>2</v>
      </c>
      <c r="F138" t="str">
        <f ca="1">_xll.XLOOKUP(E138,$Z$5:$Z$15,$AA$5:$AA$15)</f>
        <v>Construction</v>
      </c>
      <c r="G138">
        <f t="shared" ca="1" si="50"/>
        <v>3</v>
      </c>
      <c r="H138" t="str">
        <f ca="1">_xll.XLOOKUP(G138,$AB$5:$AB$14,$AC$5:$AC$14)</f>
        <v>University</v>
      </c>
      <c r="I138">
        <f t="shared" ca="1" si="51"/>
        <v>3</v>
      </c>
      <c r="J138">
        <f t="shared" ca="1" si="52"/>
        <v>1</v>
      </c>
      <c r="K138">
        <f t="shared" ca="1" si="53"/>
        <v>44563</v>
      </c>
      <c r="L138">
        <f t="shared" ca="1" si="54"/>
        <v>7</v>
      </c>
      <c r="M138" t="str">
        <f ca="1">_xll.XLOOKUP(L138,$AD$5:$AD$18,$AE$5:$AE$18)</f>
        <v>Spintex</v>
      </c>
      <c r="N138">
        <f t="shared" ca="1" si="57"/>
        <v>178252</v>
      </c>
      <c r="O138">
        <f t="shared" ca="1" si="55"/>
        <v>41511.105721150358</v>
      </c>
      <c r="P138">
        <f t="shared" ca="1" si="58"/>
        <v>18908.192535480172</v>
      </c>
      <c r="Q138">
        <f t="shared" ca="1" si="56"/>
        <v>16556</v>
      </c>
      <c r="R138">
        <f t="shared" ca="1" si="59"/>
        <v>67223.113870244721</v>
      </c>
      <c r="S138">
        <f t="shared" ca="1" si="60"/>
        <v>10481.807177629984</v>
      </c>
      <c r="T138">
        <f t="shared" ca="1" si="61"/>
        <v>207641.99971311016</v>
      </c>
      <c r="U138">
        <f t="shared" ca="1" si="62"/>
        <v>125290.21959139509</v>
      </c>
      <c r="V138">
        <f t="shared" ca="1" si="63"/>
        <v>82351.78012171507</v>
      </c>
      <c r="X138" s="2">
        <f t="shared" ca="1" si="64"/>
        <v>0</v>
      </c>
      <c r="Y138" s="3">
        <f t="shared" ca="1" si="65"/>
        <v>1</v>
      </c>
      <c r="Z138" s="3"/>
      <c r="AA138" s="3"/>
      <c r="AB138" s="3"/>
      <c r="AC138" s="3"/>
      <c r="AD138" s="3"/>
      <c r="AE138" s="3"/>
      <c r="AF138" s="3"/>
      <c r="AG138" s="3"/>
      <c r="AH138" s="5"/>
    </row>
    <row r="139" spans="2:34" x14ac:dyDescent="0.25">
      <c r="B139">
        <f t="shared" ref="B139:B202" ca="1" si="66">RANDBETWEEN(1,2)</f>
        <v>2</v>
      </c>
      <c r="C139" t="str">
        <f t="shared" ref="C139:C202" ca="1" si="67">IF(B139=1, "Male","Female")</f>
        <v>Female</v>
      </c>
      <c r="D139">
        <f t="shared" ref="D139:D202" ca="1" si="68">RANDBETWEEN(25,45)</f>
        <v>44</v>
      </c>
      <c r="E139">
        <f t="shared" ref="E139:E202" ca="1" si="69">RANDBETWEEN(1,6)</f>
        <v>1</v>
      </c>
      <c r="F139" t="str">
        <f ca="1">_xll.XLOOKUP(E139,$Z$5:$Z$15,$AA$5:$AA$15)</f>
        <v>Health</v>
      </c>
      <c r="G139">
        <f t="shared" ref="G139:G202" ca="1" si="70">RANDBETWEEN(1,5)</f>
        <v>3</v>
      </c>
      <c r="H139" t="str">
        <f ca="1">_xll.XLOOKUP(G139,$AB$5:$AB$14,$AC$5:$AC$14)</f>
        <v>University</v>
      </c>
      <c r="I139">
        <f t="shared" ref="I139:I202" ca="1" si="71">RANDBETWEEN(0,6)</f>
        <v>0</v>
      </c>
      <c r="J139">
        <f t="shared" ref="J139:J202" ca="1" si="72">RANDBETWEEN(0,4)</f>
        <v>4</v>
      </c>
      <c r="K139">
        <f t="shared" ref="K139:K202" ca="1" si="73">RANDBETWEEN(25000,90000)</f>
        <v>79998</v>
      </c>
      <c r="L139">
        <f t="shared" ref="L139:L202" ca="1" si="74">RANDBETWEEN(1,9)</f>
        <v>6</v>
      </c>
      <c r="M139" t="str">
        <f ca="1">_xll.XLOOKUP(L139,$AD$5:$AD$18,$AE$5:$AE$18)</f>
        <v>Airport Hills</v>
      </c>
      <c r="N139">
        <f t="shared" ca="1" si="57"/>
        <v>399990</v>
      </c>
      <c r="O139">
        <f t="shared" ref="O139:O202" ca="1" si="75">RAND()*N139</f>
        <v>112743.68164183636</v>
      </c>
      <c r="P139">
        <f t="shared" ca="1" si="58"/>
        <v>169797.78945141038</v>
      </c>
      <c r="Q139">
        <f t="shared" ref="Q139:Q202" ca="1" si="76">RANDBETWEEN(0,P139)</f>
        <v>55726</v>
      </c>
      <c r="R139">
        <f t="shared" ca="1" si="59"/>
        <v>99718.530927168598</v>
      </c>
      <c r="S139">
        <f t="shared" ca="1" si="60"/>
        <v>71296.392763272859</v>
      </c>
      <c r="T139">
        <f t="shared" ca="1" si="61"/>
        <v>641084.18221468327</v>
      </c>
      <c r="U139">
        <f t="shared" ca="1" si="62"/>
        <v>268188.21256900497</v>
      </c>
      <c r="V139">
        <f t="shared" ca="1" si="63"/>
        <v>372895.9696456783</v>
      </c>
      <c r="X139" s="2">
        <f t="shared" ca="1" si="64"/>
        <v>0</v>
      </c>
      <c r="Y139" s="3">
        <f t="shared" ca="1" si="65"/>
        <v>1</v>
      </c>
      <c r="Z139" s="3"/>
      <c r="AA139" s="3"/>
      <c r="AB139" s="3"/>
      <c r="AC139" s="3"/>
      <c r="AD139" s="3"/>
      <c r="AE139" s="3"/>
      <c r="AF139" s="3"/>
      <c r="AG139" s="3"/>
      <c r="AH139" s="5"/>
    </row>
    <row r="140" spans="2:34" x14ac:dyDescent="0.25">
      <c r="B140">
        <f t="shared" ca="1" si="66"/>
        <v>1</v>
      </c>
      <c r="C140" t="str">
        <f t="shared" ca="1" si="67"/>
        <v>Male</v>
      </c>
      <c r="D140">
        <f t="shared" ca="1" si="68"/>
        <v>32</v>
      </c>
      <c r="E140">
        <f t="shared" ca="1" si="69"/>
        <v>5</v>
      </c>
      <c r="F140" t="str">
        <f ca="1">_xll.XLOOKUP(E140,$Z$5:$Z$15,$AA$5:$AA$15)</f>
        <v>General Work</v>
      </c>
      <c r="G140">
        <f t="shared" ca="1" si="70"/>
        <v>3</v>
      </c>
      <c r="H140" t="str">
        <f ca="1">_xll.XLOOKUP(G140,$AB$5:$AB$14,$AC$5:$AC$14)</f>
        <v>University</v>
      </c>
      <c r="I140">
        <f t="shared" ca="1" si="71"/>
        <v>4</v>
      </c>
      <c r="J140">
        <f t="shared" ca="1" si="72"/>
        <v>2</v>
      </c>
      <c r="K140">
        <f t="shared" ca="1" si="73"/>
        <v>59298</v>
      </c>
      <c r="L140">
        <f t="shared" ca="1" si="74"/>
        <v>3</v>
      </c>
      <c r="M140" t="str">
        <f ca="1">_xll.XLOOKUP(L140,$AD$5:$AD$18,$AE$5:$AE$18)</f>
        <v>Oyarifa</v>
      </c>
      <c r="N140">
        <f t="shared" ca="1" si="57"/>
        <v>237192</v>
      </c>
      <c r="O140">
        <f t="shared" ca="1" si="75"/>
        <v>33517.910265353938</v>
      </c>
      <c r="P140">
        <f t="shared" ca="1" si="58"/>
        <v>48201.694550659246</v>
      </c>
      <c r="Q140">
        <f t="shared" ca="1" si="76"/>
        <v>25630</v>
      </c>
      <c r="R140">
        <f t="shared" ca="1" si="59"/>
        <v>95225.347980983963</v>
      </c>
      <c r="S140">
        <f t="shared" ca="1" si="60"/>
        <v>69178.529417310841</v>
      </c>
      <c r="T140">
        <f t="shared" ca="1" si="61"/>
        <v>354572.22396797012</v>
      </c>
      <c r="U140">
        <f t="shared" ca="1" si="62"/>
        <v>154373.25824633791</v>
      </c>
      <c r="V140">
        <f t="shared" ca="1" si="63"/>
        <v>200198.96572163221</v>
      </c>
      <c r="X140" s="2">
        <f t="shared" ca="1" si="64"/>
        <v>1</v>
      </c>
      <c r="Y140" s="3">
        <f t="shared" ca="1" si="65"/>
        <v>0</v>
      </c>
      <c r="Z140" s="3"/>
      <c r="AA140" s="3"/>
      <c r="AB140" s="3"/>
      <c r="AC140" s="3"/>
      <c r="AD140" s="3"/>
      <c r="AE140" s="3"/>
      <c r="AF140" s="3"/>
      <c r="AG140" s="3"/>
      <c r="AH140" s="5"/>
    </row>
    <row r="141" spans="2:34" x14ac:dyDescent="0.25">
      <c r="B141">
        <f t="shared" ca="1" si="66"/>
        <v>1</v>
      </c>
      <c r="C141" t="str">
        <f t="shared" ca="1" si="67"/>
        <v>Male</v>
      </c>
      <c r="D141">
        <f t="shared" ca="1" si="68"/>
        <v>33</v>
      </c>
      <c r="E141">
        <f t="shared" ca="1" si="69"/>
        <v>1</v>
      </c>
      <c r="F141" t="str">
        <f ca="1">_xll.XLOOKUP(E141,$Z$5:$Z$15,$AA$5:$AA$15)</f>
        <v>Health</v>
      </c>
      <c r="G141">
        <f t="shared" ca="1" si="70"/>
        <v>3</v>
      </c>
      <c r="H141" t="str">
        <f ca="1">_xll.XLOOKUP(G141,$AB$5:$AB$14,$AC$5:$AC$14)</f>
        <v>University</v>
      </c>
      <c r="I141">
        <f t="shared" ca="1" si="71"/>
        <v>3</v>
      </c>
      <c r="J141">
        <f t="shared" ca="1" si="72"/>
        <v>2</v>
      </c>
      <c r="K141">
        <f t="shared" ca="1" si="73"/>
        <v>77873</v>
      </c>
      <c r="L141">
        <f t="shared" ca="1" si="74"/>
        <v>1</v>
      </c>
      <c r="M141" t="str">
        <f ca="1">_xll.XLOOKUP(L141,$AD$5:$AD$18,$AE$5:$AE$18)</f>
        <v>East Legon</v>
      </c>
      <c r="N141">
        <f t="shared" ca="1" si="57"/>
        <v>233619</v>
      </c>
      <c r="O141">
        <f t="shared" ca="1" si="75"/>
        <v>203054.50053777904</v>
      </c>
      <c r="P141">
        <f t="shared" ca="1" si="58"/>
        <v>152523.06518839113</v>
      </c>
      <c r="Q141">
        <f t="shared" ca="1" si="76"/>
        <v>41096</v>
      </c>
      <c r="R141">
        <f t="shared" ca="1" si="59"/>
        <v>47819.214936585136</v>
      </c>
      <c r="S141">
        <f t="shared" ca="1" si="60"/>
        <v>5058.2204253227355</v>
      </c>
      <c r="T141">
        <f t="shared" ca="1" si="61"/>
        <v>391200.28561371384</v>
      </c>
      <c r="U141">
        <f t="shared" ca="1" si="62"/>
        <v>291969.71547436417</v>
      </c>
      <c r="V141">
        <f t="shared" ca="1" si="63"/>
        <v>99230.570139349671</v>
      </c>
      <c r="X141" s="2">
        <f t="shared" ca="1" si="64"/>
        <v>1</v>
      </c>
      <c r="Y141" s="3">
        <f t="shared" ca="1" si="65"/>
        <v>0</v>
      </c>
      <c r="Z141" s="3"/>
      <c r="AA141" s="3"/>
      <c r="AB141" s="3"/>
      <c r="AC141" s="3"/>
      <c r="AD141" s="3"/>
      <c r="AE141" s="3"/>
      <c r="AF141" s="3"/>
      <c r="AG141" s="3"/>
      <c r="AH141" s="5"/>
    </row>
    <row r="142" spans="2:34" x14ac:dyDescent="0.25">
      <c r="B142">
        <f t="shared" ca="1" si="66"/>
        <v>2</v>
      </c>
      <c r="C142" t="str">
        <f t="shared" ca="1" si="67"/>
        <v>Female</v>
      </c>
      <c r="D142">
        <f t="shared" ca="1" si="68"/>
        <v>34</v>
      </c>
      <c r="E142">
        <f t="shared" ca="1" si="69"/>
        <v>3</v>
      </c>
      <c r="F142" t="str">
        <f ca="1">_xll.XLOOKUP(E142,$Z$5:$Z$15,$AA$5:$AA$15)</f>
        <v>Teaching</v>
      </c>
      <c r="G142">
        <f t="shared" ca="1" si="70"/>
        <v>5</v>
      </c>
      <c r="H142" t="str">
        <f ca="1">_xll.XLOOKUP(G142,$AB$5:$AB$14,$AC$5:$AC$14)</f>
        <v>Others</v>
      </c>
      <c r="I142">
        <f t="shared" ca="1" si="71"/>
        <v>3</v>
      </c>
      <c r="J142">
        <f t="shared" ca="1" si="72"/>
        <v>0</v>
      </c>
      <c r="K142">
        <f t="shared" ca="1" si="73"/>
        <v>26319</v>
      </c>
      <c r="L142">
        <f t="shared" ca="1" si="74"/>
        <v>8</v>
      </c>
      <c r="M142" t="str">
        <f ca="1">_xll.XLOOKUP(L142,$AD$5:$AD$18,$AE$5:$AE$18)</f>
        <v xml:space="preserve">Niorth Legon </v>
      </c>
      <c r="N142">
        <f t="shared" ca="1" si="57"/>
        <v>131595</v>
      </c>
      <c r="O142">
        <f t="shared" ca="1" si="75"/>
        <v>31869.275630595494</v>
      </c>
      <c r="P142">
        <f t="shared" ca="1" si="58"/>
        <v>0</v>
      </c>
      <c r="Q142">
        <f t="shared" ca="1" si="76"/>
        <v>0</v>
      </c>
      <c r="R142">
        <f t="shared" ca="1" si="59"/>
        <v>7244.762584959074</v>
      </c>
      <c r="S142">
        <f t="shared" ca="1" si="60"/>
        <v>1904.5981204143131</v>
      </c>
      <c r="T142">
        <f t="shared" ca="1" si="61"/>
        <v>133499.5981204143</v>
      </c>
      <c r="U142">
        <f t="shared" ca="1" si="62"/>
        <v>39114.038215554567</v>
      </c>
      <c r="V142">
        <f t="shared" ca="1" si="63"/>
        <v>94385.559904859736</v>
      </c>
      <c r="X142" s="2">
        <f t="shared" ca="1" si="64"/>
        <v>0</v>
      </c>
      <c r="Y142" s="3">
        <f t="shared" ca="1" si="65"/>
        <v>1</v>
      </c>
      <c r="Z142" s="3"/>
      <c r="AA142" s="3"/>
      <c r="AB142" s="3"/>
      <c r="AC142" s="3"/>
      <c r="AD142" s="3"/>
      <c r="AE142" s="3"/>
      <c r="AF142" s="3"/>
      <c r="AG142" s="3"/>
      <c r="AH142" s="5"/>
    </row>
    <row r="143" spans="2:34" hidden="1" x14ac:dyDescent="0.25">
      <c r="B143">
        <f t="shared" ca="1" si="66"/>
        <v>2</v>
      </c>
      <c r="C143" t="str">
        <f t="shared" ca="1" si="67"/>
        <v>Female</v>
      </c>
      <c r="D143">
        <f t="shared" ca="1" si="68"/>
        <v>25</v>
      </c>
      <c r="E143">
        <f t="shared" ca="1" si="69"/>
        <v>5</v>
      </c>
      <c r="F143" t="str">
        <f ca="1">_xll.XLOOKUP(E143,$Z$5:$Z$15,$AA$5:$AA$15)</f>
        <v>General Work</v>
      </c>
      <c r="G143">
        <f t="shared" ca="1" si="70"/>
        <v>5</v>
      </c>
      <c r="H143" t="str">
        <f ca="1">_xll.XLOOKUP(G143,$AB$5:$AB$14,$AC$5:$AC$14)</f>
        <v>Others</v>
      </c>
      <c r="I143">
        <f t="shared" ca="1" si="71"/>
        <v>5</v>
      </c>
      <c r="J143">
        <f t="shared" ca="1" si="72"/>
        <v>4</v>
      </c>
      <c r="K143">
        <f t="shared" ca="1" si="73"/>
        <v>51501</v>
      </c>
      <c r="L143">
        <f t="shared" ca="1" si="74"/>
        <v>2</v>
      </c>
      <c r="M143" t="str">
        <f ca="1">_xll.XLOOKUP(L143,$AD$5:$AD$18,$AE$5:$AE$18)</f>
        <v>Cantoment</v>
      </c>
      <c r="N143">
        <f t="shared" ca="1" si="57"/>
        <v>154503</v>
      </c>
      <c r="O143">
        <f t="shared" ca="1" si="75"/>
        <v>34048.960906087152</v>
      </c>
      <c r="P143">
        <f t="shared" ca="1" si="58"/>
        <v>39257.903055325274</v>
      </c>
      <c r="Q143">
        <f t="shared" ca="1" si="76"/>
        <v>11848</v>
      </c>
      <c r="R143">
        <f t="shared" ca="1" si="59"/>
        <v>47533.137256840841</v>
      </c>
      <c r="S143">
        <f t="shared" ca="1" si="60"/>
        <v>28786.68539251871</v>
      </c>
      <c r="T143">
        <f t="shared" ca="1" si="61"/>
        <v>222547.58844784397</v>
      </c>
      <c r="U143">
        <f t="shared" ca="1" si="62"/>
        <v>93430.098162927985</v>
      </c>
      <c r="V143">
        <f t="shared" ca="1" si="63"/>
        <v>129117.49028491598</v>
      </c>
      <c r="X143" s="2">
        <f t="shared" ca="1" si="64"/>
        <v>0</v>
      </c>
      <c r="Y143" s="3">
        <f t="shared" ca="1" si="65"/>
        <v>1</v>
      </c>
      <c r="Z143" s="3"/>
      <c r="AA143" s="3"/>
      <c r="AB143" s="3"/>
      <c r="AC143" s="3"/>
      <c r="AD143" s="3"/>
      <c r="AE143" s="3"/>
      <c r="AF143" s="3"/>
      <c r="AG143" s="3"/>
      <c r="AH143" s="5"/>
    </row>
    <row r="144" spans="2:34" x14ac:dyDescent="0.25">
      <c r="B144">
        <f t="shared" ca="1" si="66"/>
        <v>2</v>
      </c>
      <c r="C144" t="str">
        <f t="shared" ca="1" si="67"/>
        <v>Female</v>
      </c>
      <c r="D144">
        <f t="shared" ca="1" si="68"/>
        <v>41</v>
      </c>
      <c r="E144">
        <f t="shared" ca="1" si="69"/>
        <v>2</v>
      </c>
      <c r="F144" t="str">
        <f ca="1">_xll.XLOOKUP(E144,$Z$5:$Z$15,$AA$5:$AA$15)</f>
        <v>Construction</v>
      </c>
      <c r="G144">
        <f t="shared" ca="1" si="70"/>
        <v>5</v>
      </c>
      <c r="H144" t="str">
        <f ca="1">_xll.XLOOKUP(G144,$AB$5:$AB$14,$AC$5:$AC$14)</f>
        <v>Others</v>
      </c>
      <c r="I144">
        <f t="shared" ca="1" si="71"/>
        <v>4</v>
      </c>
      <c r="J144">
        <f t="shared" ca="1" si="72"/>
        <v>2</v>
      </c>
      <c r="K144">
        <f t="shared" ca="1" si="73"/>
        <v>75667</v>
      </c>
      <c r="L144">
        <f t="shared" ca="1" si="74"/>
        <v>2</v>
      </c>
      <c r="M144" t="str">
        <f ca="1">_xll.XLOOKUP(L144,$AD$5:$AD$18,$AE$5:$AE$18)</f>
        <v>Cantoment</v>
      </c>
      <c r="N144">
        <f t="shared" ca="1" si="57"/>
        <v>302668</v>
      </c>
      <c r="O144">
        <f t="shared" ca="1" si="75"/>
        <v>9353.9489384080753</v>
      </c>
      <c r="P144">
        <f t="shared" ca="1" si="58"/>
        <v>127081.51030188568</v>
      </c>
      <c r="Q144">
        <f t="shared" ca="1" si="76"/>
        <v>90021</v>
      </c>
      <c r="R144">
        <f t="shared" ca="1" si="59"/>
        <v>126529.43253750338</v>
      </c>
      <c r="S144">
        <f t="shared" ca="1" si="60"/>
        <v>104670.39629727069</v>
      </c>
      <c r="T144">
        <f t="shared" ca="1" si="61"/>
        <v>534419.90659915633</v>
      </c>
      <c r="U144">
        <f t="shared" ca="1" si="62"/>
        <v>225904.38147591148</v>
      </c>
      <c r="V144">
        <f t="shared" ca="1" si="63"/>
        <v>308515.52512324485</v>
      </c>
      <c r="X144" s="2">
        <f t="shared" ca="1" si="64"/>
        <v>0</v>
      </c>
      <c r="Y144" s="3">
        <f t="shared" ca="1" si="65"/>
        <v>1</v>
      </c>
      <c r="Z144" s="3"/>
      <c r="AA144" s="3"/>
      <c r="AB144" s="3"/>
      <c r="AC144" s="3"/>
      <c r="AD144" s="3"/>
      <c r="AE144" s="3"/>
      <c r="AF144" s="3"/>
      <c r="AG144" s="3"/>
      <c r="AH144" s="5"/>
    </row>
    <row r="145" spans="2:34" x14ac:dyDescent="0.25">
      <c r="B145">
        <f t="shared" ca="1" si="66"/>
        <v>2</v>
      </c>
      <c r="C145" t="str">
        <f t="shared" ca="1" si="67"/>
        <v>Female</v>
      </c>
      <c r="D145">
        <f t="shared" ca="1" si="68"/>
        <v>42</v>
      </c>
      <c r="E145">
        <f t="shared" ca="1" si="69"/>
        <v>1</v>
      </c>
      <c r="F145" t="str">
        <f ca="1">_xll.XLOOKUP(E145,$Z$5:$Z$15,$AA$5:$AA$15)</f>
        <v>Health</v>
      </c>
      <c r="G145">
        <f t="shared" ca="1" si="70"/>
        <v>1</v>
      </c>
      <c r="H145" t="str">
        <f ca="1">_xll.XLOOKUP(G145,$AB$5:$AB$14,$AC$5:$AC$14)</f>
        <v>Highschool</v>
      </c>
      <c r="I145">
        <f t="shared" ca="1" si="71"/>
        <v>3</v>
      </c>
      <c r="J145">
        <f t="shared" ca="1" si="72"/>
        <v>2</v>
      </c>
      <c r="K145">
        <f t="shared" ca="1" si="73"/>
        <v>27066</v>
      </c>
      <c r="L145">
        <f t="shared" ca="1" si="74"/>
        <v>6</v>
      </c>
      <c r="M145" t="str">
        <f ca="1">_xll.XLOOKUP(L145,$AD$5:$AD$18,$AE$5:$AE$18)</f>
        <v>Airport Hills</v>
      </c>
      <c r="N145">
        <f t="shared" ca="1" si="57"/>
        <v>81198</v>
      </c>
      <c r="O145">
        <f t="shared" ca="1" si="75"/>
        <v>36071.185939730211</v>
      </c>
      <c r="P145">
        <f t="shared" ca="1" si="58"/>
        <v>46823.98650544804</v>
      </c>
      <c r="Q145">
        <f t="shared" ca="1" si="76"/>
        <v>36782</v>
      </c>
      <c r="R145">
        <f t="shared" ca="1" si="59"/>
        <v>8452.9796327647618</v>
      </c>
      <c r="S145">
        <f t="shared" ca="1" si="60"/>
        <v>39728.411314297548</v>
      </c>
      <c r="T145">
        <f t="shared" ca="1" si="61"/>
        <v>167750.39781974559</v>
      </c>
      <c r="U145">
        <f t="shared" ca="1" si="62"/>
        <v>81306.165572494967</v>
      </c>
      <c r="V145">
        <f t="shared" ca="1" si="63"/>
        <v>86444.23224725062</v>
      </c>
      <c r="X145" s="2">
        <f t="shared" ca="1" si="64"/>
        <v>0</v>
      </c>
      <c r="Y145" s="3">
        <f t="shared" ca="1" si="65"/>
        <v>1</v>
      </c>
      <c r="Z145" s="3"/>
      <c r="AA145" s="3"/>
      <c r="AB145" s="3"/>
      <c r="AC145" s="3"/>
      <c r="AD145" s="3"/>
      <c r="AE145" s="3"/>
      <c r="AF145" s="3"/>
      <c r="AG145" s="3"/>
      <c r="AH145" s="5"/>
    </row>
    <row r="146" spans="2:34" hidden="1" x14ac:dyDescent="0.25">
      <c r="B146">
        <f t="shared" ca="1" si="66"/>
        <v>1</v>
      </c>
      <c r="C146" t="str">
        <f t="shared" ca="1" si="67"/>
        <v>Male</v>
      </c>
      <c r="D146">
        <f t="shared" ca="1" si="68"/>
        <v>42</v>
      </c>
      <c r="E146">
        <f t="shared" ca="1" si="69"/>
        <v>5</v>
      </c>
      <c r="F146" t="str">
        <f ca="1">_xll.XLOOKUP(E146,$Z$5:$Z$15,$AA$5:$AA$15)</f>
        <v>General Work</v>
      </c>
      <c r="G146">
        <f t="shared" ca="1" si="70"/>
        <v>1</v>
      </c>
      <c r="H146" t="str">
        <f ca="1">_xll.XLOOKUP(G146,$AB$5:$AB$14,$AC$5:$AC$14)</f>
        <v>Highschool</v>
      </c>
      <c r="I146">
        <f t="shared" ca="1" si="71"/>
        <v>4</v>
      </c>
      <c r="J146">
        <f t="shared" ca="1" si="72"/>
        <v>3</v>
      </c>
      <c r="K146">
        <f t="shared" ca="1" si="73"/>
        <v>45604</v>
      </c>
      <c r="L146">
        <f t="shared" ca="1" si="74"/>
        <v>9</v>
      </c>
      <c r="M146" t="str">
        <f ca="1">_xll.XLOOKUP(L146,$AD$5:$AD$18,$AE$5:$AE$18)</f>
        <v>Tse-Addo</v>
      </c>
      <c r="N146">
        <f t="shared" ca="1" si="57"/>
        <v>273624</v>
      </c>
      <c r="O146">
        <f t="shared" ca="1" si="75"/>
        <v>131203.48415369875</v>
      </c>
      <c r="P146">
        <f t="shared" ca="1" si="58"/>
        <v>62160.55760555702</v>
      </c>
      <c r="Q146">
        <f t="shared" ca="1" si="76"/>
        <v>10586</v>
      </c>
      <c r="R146">
        <f t="shared" ca="1" si="59"/>
        <v>42522.113945601901</v>
      </c>
      <c r="S146">
        <f t="shared" ca="1" si="60"/>
        <v>3667.9043577466223</v>
      </c>
      <c r="T146">
        <f t="shared" ca="1" si="61"/>
        <v>339452.46196330368</v>
      </c>
      <c r="U146">
        <f t="shared" ca="1" si="62"/>
        <v>184311.59809930064</v>
      </c>
      <c r="V146">
        <f t="shared" ca="1" si="63"/>
        <v>155140.86386400304</v>
      </c>
      <c r="X146" s="2">
        <f t="shared" ca="1" si="64"/>
        <v>1</v>
      </c>
      <c r="Y146" s="3">
        <f t="shared" ca="1" si="65"/>
        <v>0</v>
      </c>
      <c r="Z146" s="3"/>
      <c r="AA146" s="3"/>
      <c r="AB146" s="3"/>
      <c r="AC146" s="3"/>
      <c r="AD146" s="3"/>
      <c r="AE146" s="3"/>
      <c r="AF146" s="3"/>
      <c r="AG146" s="3"/>
      <c r="AH146" s="5"/>
    </row>
    <row r="147" spans="2:34" hidden="1" x14ac:dyDescent="0.25">
      <c r="B147">
        <f t="shared" ca="1" si="66"/>
        <v>1</v>
      </c>
      <c r="C147" t="str">
        <f t="shared" ca="1" si="67"/>
        <v>Male</v>
      </c>
      <c r="D147">
        <f t="shared" ca="1" si="68"/>
        <v>43</v>
      </c>
      <c r="E147">
        <f t="shared" ca="1" si="69"/>
        <v>4</v>
      </c>
      <c r="F147" t="str">
        <f ca="1">_xll.XLOOKUP(E147,$Z$5:$Z$15,$AA$5:$AA$15)</f>
        <v>IT</v>
      </c>
      <c r="G147">
        <f t="shared" ca="1" si="70"/>
        <v>4</v>
      </c>
      <c r="H147" t="str">
        <f ca="1">_xll.XLOOKUP(G147,$AB$5:$AB$14,$AC$5:$AC$14)</f>
        <v>Technical</v>
      </c>
      <c r="I147">
        <f t="shared" ca="1" si="71"/>
        <v>2</v>
      </c>
      <c r="J147">
        <f t="shared" ca="1" si="72"/>
        <v>1</v>
      </c>
      <c r="K147">
        <f t="shared" ca="1" si="73"/>
        <v>43438</v>
      </c>
      <c r="L147">
        <f t="shared" ca="1" si="74"/>
        <v>7</v>
      </c>
      <c r="M147" t="str">
        <f ca="1">_xll.XLOOKUP(L147,$AD$5:$AD$18,$AE$5:$AE$18)</f>
        <v>Spintex</v>
      </c>
      <c r="N147">
        <f t="shared" ca="1" si="57"/>
        <v>260628</v>
      </c>
      <c r="O147">
        <f t="shared" ca="1" si="75"/>
        <v>20191.436965594265</v>
      </c>
      <c r="P147">
        <f t="shared" ca="1" si="58"/>
        <v>38123.11902608518</v>
      </c>
      <c r="Q147">
        <f t="shared" ca="1" si="76"/>
        <v>19829</v>
      </c>
      <c r="R147">
        <f t="shared" ca="1" si="59"/>
        <v>4593.0383784604082</v>
      </c>
      <c r="S147">
        <f t="shared" ca="1" si="60"/>
        <v>8597.6477916175136</v>
      </c>
      <c r="T147">
        <f t="shared" ca="1" si="61"/>
        <v>307348.76681770268</v>
      </c>
      <c r="U147">
        <f t="shared" ca="1" si="62"/>
        <v>44613.47534405467</v>
      </c>
      <c r="V147">
        <f t="shared" ca="1" si="63"/>
        <v>262735.29147364799</v>
      </c>
      <c r="X147" s="2">
        <f t="shared" ca="1" si="64"/>
        <v>1</v>
      </c>
      <c r="Y147" s="3">
        <f t="shared" ca="1" si="65"/>
        <v>0</v>
      </c>
      <c r="Z147" s="3"/>
      <c r="AA147" s="3"/>
      <c r="AB147" s="3"/>
      <c r="AC147" s="3"/>
      <c r="AD147" s="3"/>
      <c r="AE147" s="3"/>
      <c r="AF147" s="3"/>
      <c r="AG147" s="3"/>
      <c r="AH147" s="5"/>
    </row>
    <row r="148" spans="2:34" x14ac:dyDescent="0.25">
      <c r="B148">
        <f t="shared" ca="1" si="66"/>
        <v>1</v>
      </c>
      <c r="C148" t="str">
        <f t="shared" ca="1" si="67"/>
        <v>Male</v>
      </c>
      <c r="D148">
        <f t="shared" ca="1" si="68"/>
        <v>40</v>
      </c>
      <c r="E148">
        <f t="shared" ca="1" si="69"/>
        <v>5</v>
      </c>
      <c r="F148" t="str">
        <f ca="1">_xll.XLOOKUP(E148,$Z$5:$Z$15,$AA$5:$AA$15)</f>
        <v>General Work</v>
      </c>
      <c r="G148">
        <f t="shared" ca="1" si="70"/>
        <v>2</v>
      </c>
      <c r="H148" t="str">
        <f ca="1">_xll.XLOOKUP(G148,$AB$5:$AB$14,$AC$5:$AC$14)</f>
        <v>College</v>
      </c>
      <c r="I148">
        <f t="shared" ca="1" si="71"/>
        <v>6</v>
      </c>
      <c r="J148">
        <f t="shared" ca="1" si="72"/>
        <v>2</v>
      </c>
      <c r="K148">
        <f t="shared" ca="1" si="73"/>
        <v>43003</v>
      </c>
      <c r="L148">
        <f t="shared" ca="1" si="74"/>
        <v>4</v>
      </c>
      <c r="M148" t="str">
        <f ca="1">_xll.XLOOKUP(L148,$AD$5:$AD$18,$AE$5:$AE$18)</f>
        <v>Tema</v>
      </c>
      <c r="N148">
        <f t="shared" ca="1" si="57"/>
        <v>172012</v>
      </c>
      <c r="O148">
        <f t="shared" ca="1" si="75"/>
        <v>21479.640170354221</v>
      </c>
      <c r="P148">
        <f t="shared" ca="1" si="58"/>
        <v>78581.171116852769</v>
      </c>
      <c r="Q148">
        <f t="shared" ca="1" si="76"/>
        <v>41862</v>
      </c>
      <c r="R148">
        <f t="shared" ca="1" si="59"/>
        <v>38325.103621750321</v>
      </c>
      <c r="S148">
        <f t="shared" ca="1" si="60"/>
        <v>63860.454878252975</v>
      </c>
      <c r="T148">
        <f t="shared" ca="1" si="61"/>
        <v>314453.62599510577</v>
      </c>
      <c r="U148">
        <f t="shared" ca="1" si="62"/>
        <v>101666.74379210453</v>
      </c>
      <c r="V148">
        <f t="shared" ca="1" si="63"/>
        <v>212786.88220300124</v>
      </c>
      <c r="X148" s="2">
        <f t="shared" ca="1" si="64"/>
        <v>1</v>
      </c>
      <c r="Y148" s="3">
        <f t="shared" ca="1" si="65"/>
        <v>0</v>
      </c>
      <c r="Z148" s="3"/>
      <c r="AA148" s="3"/>
      <c r="AB148" s="3"/>
      <c r="AC148" s="3"/>
      <c r="AD148" s="3"/>
      <c r="AE148" s="3"/>
      <c r="AF148" s="3"/>
      <c r="AG148" s="3"/>
      <c r="AH148" s="5"/>
    </row>
    <row r="149" spans="2:34" hidden="1" x14ac:dyDescent="0.25">
      <c r="B149">
        <f t="shared" ca="1" si="66"/>
        <v>2</v>
      </c>
      <c r="C149" t="str">
        <f t="shared" ca="1" si="67"/>
        <v>Female</v>
      </c>
      <c r="D149">
        <f t="shared" ca="1" si="68"/>
        <v>40</v>
      </c>
      <c r="E149">
        <f t="shared" ca="1" si="69"/>
        <v>3</v>
      </c>
      <c r="F149" t="str">
        <f ca="1">_xll.XLOOKUP(E149,$Z$5:$Z$15,$AA$5:$AA$15)</f>
        <v>Teaching</v>
      </c>
      <c r="G149">
        <f t="shared" ca="1" si="70"/>
        <v>2</v>
      </c>
      <c r="H149" t="str">
        <f ca="1">_xll.XLOOKUP(G149,$AB$5:$AB$14,$AC$5:$AC$14)</f>
        <v>College</v>
      </c>
      <c r="I149">
        <f t="shared" ca="1" si="71"/>
        <v>3</v>
      </c>
      <c r="J149">
        <f t="shared" ca="1" si="72"/>
        <v>4</v>
      </c>
      <c r="K149">
        <f t="shared" ca="1" si="73"/>
        <v>46598</v>
      </c>
      <c r="L149">
        <f t="shared" ca="1" si="74"/>
        <v>5</v>
      </c>
      <c r="M149" t="str">
        <f ca="1">_xll.XLOOKUP(L149,$AD$5:$AD$18,$AE$5:$AE$18)</f>
        <v>Nima</v>
      </c>
      <c r="N149">
        <f t="shared" ref="N149:N212" ca="1" si="77">K149*RANDBETWEEN(3,6)</f>
        <v>186392</v>
      </c>
      <c r="O149">
        <f t="shared" ca="1" si="75"/>
        <v>144066.03438034857</v>
      </c>
      <c r="P149">
        <f t="shared" ref="P149:P212" ca="1" si="78">J149*RAND()*K149</f>
        <v>51149.878544810985</v>
      </c>
      <c r="Q149">
        <f t="shared" ca="1" si="76"/>
        <v>19305</v>
      </c>
      <c r="R149">
        <f t="shared" ref="R149:R212" ca="1" si="79">RAND()*K149*2</f>
        <v>7608.4876069984557</v>
      </c>
      <c r="S149">
        <f t="shared" ref="S149:S212" ca="1" si="80">RAND()*K149*1.5</f>
        <v>13825.357614615164</v>
      </c>
      <c r="T149">
        <f t="shared" ref="T149:T212" ca="1" si="81">N149+P149+S149</f>
        <v>251367.23615942616</v>
      </c>
      <c r="U149">
        <f t="shared" ref="U149:U212" ca="1" si="82">O149+Q149+R149</f>
        <v>170979.52198734702</v>
      </c>
      <c r="V149">
        <f t="shared" ref="V149:V212" ca="1" si="83">T149-U149</f>
        <v>80387.714172079141</v>
      </c>
      <c r="X149" s="2">
        <f t="shared" ca="1" si="64"/>
        <v>0</v>
      </c>
      <c r="Y149" s="3">
        <f t="shared" ca="1" si="65"/>
        <v>1</v>
      </c>
      <c r="Z149" s="3"/>
      <c r="AA149" s="3"/>
      <c r="AB149" s="3"/>
      <c r="AC149" s="3"/>
      <c r="AD149" s="3"/>
      <c r="AE149" s="3"/>
      <c r="AF149" s="3"/>
      <c r="AG149" s="3"/>
      <c r="AH149" s="5"/>
    </row>
    <row r="150" spans="2:34" hidden="1" x14ac:dyDescent="0.25">
      <c r="B150">
        <f t="shared" ca="1" si="66"/>
        <v>2</v>
      </c>
      <c r="C150" t="str">
        <f t="shared" ca="1" si="67"/>
        <v>Female</v>
      </c>
      <c r="D150">
        <f t="shared" ca="1" si="68"/>
        <v>31</v>
      </c>
      <c r="E150">
        <f t="shared" ca="1" si="69"/>
        <v>2</v>
      </c>
      <c r="F150" t="str">
        <f ca="1">_xll.XLOOKUP(E150,$Z$5:$Z$15,$AA$5:$AA$15)</f>
        <v>Construction</v>
      </c>
      <c r="G150">
        <f t="shared" ca="1" si="70"/>
        <v>4</v>
      </c>
      <c r="H150" t="str">
        <f ca="1">_xll.XLOOKUP(G150,$AB$5:$AB$14,$AC$5:$AC$14)</f>
        <v>Technical</v>
      </c>
      <c r="I150">
        <f t="shared" ca="1" si="71"/>
        <v>5</v>
      </c>
      <c r="J150">
        <f t="shared" ca="1" si="72"/>
        <v>3</v>
      </c>
      <c r="K150">
        <f t="shared" ca="1" si="73"/>
        <v>51442</v>
      </c>
      <c r="L150">
        <f t="shared" ca="1" si="74"/>
        <v>6</v>
      </c>
      <c r="M150" t="str">
        <f ca="1">_xll.XLOOKUP(L150,$AD$5:$AD$18,$AE$5:$AE$18)</f>
        <v>Airport Hills</v>
      </c>
      <c r="N150">
        <f t="shared" ca="1" si="77"/>
        <v>308652</v>
      </c>
      <c r="O150">
        <f t="shared" ca="1" si="75"/>
        <v>213958.44362628082</v>
      </c>
      <c r="P150">
        <f t="shared" ca="1" si="78"/>
        <v>103145.54081010068</v>
      </c>
      <c r="Q150">
        <f t="shared" ca="1" si="76"/>
        <v>62633</v>
      </c>
      <c r="R150">
        <f t="shared" ca="1" si="79"/>
        <v>6839.8839867686402</v>
      </c>
      <c r="S150">
        <f t="shared" ca="1" si="80"/>
        <v>25933.752116472097</v>
      </c>
      <c r="T150">
        <f t="shared" ca="1" si="81"/>
        <v>437731.29292657279</v>
      </c>
      <c r="U150">
        <f t="shared" ca="1" si="82"/>
        <v>283431.32761304948</v>
      </c>
      <c r="V150">
        <f t="shared" ca="1" si="83"/>
        <v>154299.96531352331</v>
      </c>
      <c r="X150" s="2">
        <f t="shared" ca="1" si="64"/>
        <v>0</v>
      </c>
      <c r="Y150" s="3">
        <f t="shared" ca="1" si="65"/>
        <v>1</v>
      </c>
      <c r="Z150" s="3"/>
      <c r="AA150" s="3"/>
      <c r="AB150" s="3"/>
      <c r="AC150" s="3"/>
      <c r="AD150" s="3"/>
      <c r="AE150" s="3"/>
      <c r="AF150" s="3"/>
      <c r="AG150" s="3"/>
      <c r="AH150" s="5"/>
    </row>
    <row r="151" spans="2:34" hidden="1" x14ac:dyDescent="0.25">
      <c r="B151">
        <f t="shared" ca="1" si="66"/>
        <v>2</v>
      </c>
      <c r="C151" t="str">
        <f t="shared" ca="1" si="67"/>
        <v>Female</v>
      </c>
      <c r="D151">
        <f t="shared" ca="1" si="68"/>
        <v>44</v>
      </c>
      <c r="E151">
        <f t="shared" ca="1" si="69"/>
        <v>3</v>
      </c>
      <c r="F151" t="str">
        <f ca="1">_xll.XLOOKUP(E151,$Z$5:$Z$15,$AA$5:$AA$15)</f>
        <v>Teaching</v>
      </c>
      <c r="G151">
        <f t="shared" ca="1" si="70"/>
        <v>3</v>
      </c>
      <c r="H151" t="str">
        <f ca="1">_xll.XLOOKUP(G151,$AB$5:$AB$14,$AC$5:$AC$14)</f>
        <v>University</v>
      </c>
      <c r="I151">
        <f t="shared" ca="1" si="71"/>
        <v>4</v>
      </c>
      <c r="J151">
        <f t="shared" ca="1" si="72"/>
        <v>1</v>
      </c>
      <c r="K151">
        <f t="shared" ca="1" si="73"/>
        <v>45160</v>
      </c>
      <c r="L151">
        <f t="shared" ca="1" si="74"/>
        <v>4</v>
      </c>
      <c r="M151" t="str">
        <f ca="1">_xll.XLOOKUP(L151,$AD$5:$AD$18,$AE$5:$AE$18)</f>
        <v>Tema</v>
      </c>
      <c r="N151">
        <f t="shared" ca="1" si="77"/>
        <v>270960</v>
      </c>
      <c r="O151">
        <f t="shared" ca="1" si="75"/>
        <v>144036.55945701522</v>
      </c>
      <c r="P151">
        <f t="shared" ca="1" si="78"/>
        <v>17363.009846875328</v>
      </c>
      <c r="Q151">
        <f t="shared" ca="1" si="76"/>
        <v>1570</v>
      </c>
      <c r="R151">
        <f t="shared" ca="1" si="79"/>
        <v>13236.23768887611</v>
      </c>
      <c r="S151">
        <f t="shared" ca="1" si="80"/>
        <v>7939.3801254397931</v>
      </c>
      <c r="T151">
        <f t="shared" ca="1" si="81"/>
        <v>296262.38997231511</v>
      </c>
      <c r="U151">
        <f t="shared" ca="1" si="82"/>
        <v>158842.79714589132</v>
      </c>
      <c r="V151">
        <f t="shared" ca="1" si="83"/>
        <v>137419.59282642379</v>
      </c>
      <c r="X151" s="2">
        <f t="shared" ca="1" si="64"/>
        <v>0</v>
      </c>
      <c r="Y151" s="3">
        <f t="shared" ca="1" si="65"/>
        <v>1</v>
      </c>
      <c r="Z151" s="3"/>
      <c r="AA151" s="3"/>
      <c r="AB151" s="3"/>
      <c r="AC151" s="3"/>
      <c r="AD151" s="3"/>
      <c r="AE151" s="3"/>
      <c r="AF151" s="3"/>
      <c r="AG151" s="3"/>
      <c r="AH151" s="5"/>
    </row>
    <row r="152" spans="2:34" x14ac:dyDescent="0.25">
      <c r="B152">
        <f t="shared" ca="1" si="66"/>
        <v>1</v>
      </c>
      <c r="C152" t="str">
        <f t="shared" ca="1" si="67"/>
        <v>Male</v>
      </c>
      <c r="D152">
        <f t="shared" ca="1" si="68"/>
        <v>25</v>
      </c>
      <c r="E152">
        <f t="shared" ca="1" si="69"/>
        <v>5</v>
      </c>
      <c r="F152" t="str">
        <f ca="1">_xll.XLOOKUP(E152,$Z$5:$Z$15,$AA$5:$AA$15)</f>
        <v>General Work</v>
      </c>
      <c r="G152">
        <f t="shared" ca="1" si="70"/>
        <v>1</v>
      </c>
      <c r="H152" t="str">
        <f ca="1">_xll.XLOOKUP(G152,$AB$5:$AB$14,$AC$5:$AC$14)</f>
        <v>Highschool</v>
      </c>
      <c r="I152">
        <f t="shared" ca="1" si="71"/>
        <v>2</v>
      </c>
      <c r="J152">
        <f t="shared" ca="1" si="72"/>
        <v>2</v>
      </c>
      <c r="K152">
        <f t="shared" ca="1" si="73"/>
        <v>28482</v>
      </c>
      <c r="L152">
        <f t="shared" ca="1" si="74"/>
        <v>8</v>
      </c>
      <c r="M152" t="str">
        <f ca="1">_xll.XLOOKUP(L152,$AD$5:$AD$18,$AE$5:$AE$18)</f>
        <v xml:space="preserve">Niorth Legon </v>
      </c>
      <c r="N152">
        <f t="shared" ca="1" si="77"/>
        <v>113928</v>
      </c>
      <c r="O152">
        <f t="shared" ca="1" si="75"/>
        <v>63554.642938780722</v>
      </c>
      <c r="P152">
        <f t="shared" ca="1" si="78"/>
        <v>3842.7474998677949</v>
      </c>
      <c r="Q152">
        <f t="shared" ca="1" si="76"/>
        <v>499</v>
      </c>
      <c r="R152">
        <f t="shared" ca="1" si="79"/>
        <v>53921.313427805566</v>
      </c>
      <c r="S152">
        <f t="shared" ca="1" si="80"/>
        <v>7843.6915784971106</v>
      </c>
      <c r="T152">
        <f t="shared" ca="1" si="81"/>
        <v>125614.4390783649</v>
      </c>
      <c r="U152">
        <f t="shared" ca="1" si="82"/>
        <v>117974.9563665863</v>
      </c>
      <c r="V152">
        <f t="shared" ca="1" si="83"/>
        <v>7639.4827117786044</v>
      </c>
      <c r="X152" s="2">
        <f t="shared" ca="1" si="64"/>
        <v>1</v>
      </c>
      <c r="Y152" s="3">
        <f t="shared" ca="1" si="65"/>
        <v>0</v>
      </c>
      <c r="Z152" s="3"/>
      <c r="AA152" s="3"/>
      <c r="AB152" s="3"/>
      <c r="AC152" s="3"/>
      <c r="AD152" s="3"/>
      <c r="AE152" s="3"/>
      <c r="AF152" s="3"/>
      <c r="AG152" s="3"/>
      <c r="AH152" s="5"/>
    </row>
    <row r="153" spans="2:34" hidden="1" x14ac:dyDescent="0.25">
      <c r="B153">
        <f t="shared" ca="1" si="66"/>
        <v>2</v>
      </c>
      <c r="C153" t="str">
        <f t="shared" ca="1" si="67"/>
        <v>Female</v>
      </c>
      <c r="D153">
        <f t="shared" ca="1" si="68"/>
        <v>27</v>
      </c>
      <c r="E153">
        <f t="shared" ca="1" si="69"/>
        <v>4</v>
      </c>
      <c r="F153" t="str">
        <f ca="1">_xll.XLOOKUP(E153,$Z$5:$Z$15,$AA$5:$AA$15)</f>
        <v>IT</v>
      </c>
      <c r="G153">
        <f t="shared" ca="1" si="70"/>
        <v>2</v>
      </c>
      <c r="H153" t="str">
        <f ca="1">_xll.XLOOKUP(G153,$AB$5:$AB$14,$AC$5:$AC$14)</f>
        <v>College</v>
      </c>
      <c r="I153">
        <f t="shared" ca="1" si="71"/>
        <v>4</v>
      </c>
      <c r="J153">
        <f t="shared" ca="1" si="72"/>
        <v>0</v>
      </c>
      <c r="K153">
        <f t="shared" ca="1" si="73"/>
        <v>66035</v>
      </c>
      <c r="L153">
        <f t="shared" ca="1" si="74"/>
        <v>6</v>
      </c>
      <c r="M153" t="str">
        <f ca="1">_xll.XLOOKUP(L153,$AD$5:$AD$18,$AE$5:$AE$18)</f>
        <v>Airport Hills</v>
      </c>
      <c r="N153">
        <f t="shared" ca="1" si="77"/>
        <v>264140</v>
      </c>
      <c r="O153">
        <f t="shared" ca="1" si="75"/>
        <v>125044.76928565277</v>
      </c>
      <c r="P153">
        <f t="shared" ca="1" si="78"/>
        <v>0</v>
      </c>
      <c r="Q153">
        <f t="shared" ca="1" si="76"/>
        <v>0</v>
      </c>
      <c r="R153">
        <f t="shared" ca="1" si="79"/>
        <v>127985.27420803672</v>
      </c>
      <c r="S153">
        <f t="shared" ca="1" si="80"/>
        <v>42079.500460447474</v>
      </c>
      <c r="T153">
        <f t="shared" ca="1" si="81"/>
        <v>306219.50046044745</v>
      </c>
      <c r="U153">
        <f t="shared" ca="1" si="82"/>
        <v>253030.0434936895</v>
      </c>
      <c r="V153">
        <f t="shared" ca="1" si="83"/>
        <v>53189.456966757949</v>
      </c>
      <c r="X153" s="2">
        <f t="shared" ca="1" si="64"/>
        <v>0</v>
      </c>
      <c r="Y153" s="3">
        <f t="shared" ca="1" si="65"/>
        <v>1</v>
      </c>
      <c r="Z153" s="3"/>
      <c r="AA153" s="3"/>
      <c r="AB153" s="3"/>
      <c r="AC153" s="3"/>
      <c r="AD153" s="3"/>
      <c r="AE153" s="3"/>
      <c r="AF153" s="3"/>
      <c r="AG153" s="3"/>
      <c r="AH153" s="5"/>
    </row>
    <row r="154" spans="2:34" x14ac:dyDescent="0.25">
      <c r="B154">
        <f t="shared" ca="1" si="66"/>
        <v>1</v>
      </c>
      <c r="C154" t="str">
        <f t="shared" ca="1" si="67"/>
        <v>Male</v>
      </c>
      <c r="D154">
        <f t="shared" ca="1" si="68"/>
        <v>44</v>
      </c>
      <c r="E154">
        <f t="shared" ca="1" si="69"/>
        <v>4</v>
      </c>
      <c r="F154" t="str">
        <f ca="1">_xll.XLOOKUP(E154,$Z$5:$Z$15,$AA$5:$AA$15)</f>
        <v>IT</v>
      </c>
      <c r="G154">
        <f t="shared" ca="1" si="70"/>
        <v>5</v>
      </c>
      <c r="H154" t="str">
        <f ca="1">_xll.XLOOKUP(G154,$AB$5:$AB$14,$AC$5:$AC$14)</f>
        <v>Others</v>
      </c>
      <c r="I154">
        <f t="shared" ca="1" si="71"/>
        <v>2</v>
      </c>
      <c r="J154">
        <f t="shared" ca="1" si="72"/>
        <v>0</v>
      </c>
      <c r="K154">
        <f t="shared" ca="1" si="73"/>
        <v>73312</v>
      </c>
      <c r="L154">
        <f t="shared" ca="1" si="74"/>
        <v>1</v>
      </c>
      <c r="M154" t="str">
        <f ca="1">_xll.XLOOKUP(L154,$AD$5:$AD$18,$AE$5:$AE$18)</f>
        <v>East Legon</v>
      </c>
      <c r="N154">
        <f t="shared" ca="1" si="77"/>
        <v>439872</v>
      </c>
      <c r="O154">
        <f t="shared" ca="1" si="75"/>
        <v>307011.23644621676</v>
      </c>
      <c r="P154">
        <f t="shared" ca="1" si="78"/>
        <v>0</v>
      </c>
      <c r="Q154">
        <f t="shared" ca="1" si="76"/>
        <v>0</v>
      </c>
      <c r="R154">
        <f t="shared" ca="1" si="79"/>
        <v>44262.943595952507</v>
      </c>
      <c r="S154">
        <f t="shared" ca="1" si="80"/>
        <v>65541.497103003261</v>
      </c>
      <c r="T154">
        <f t="shared" ca="1" si="81"/>
        <v>505413.49710300326</v>
      </c>
      <c r="U154">
        <f t="shared" ca="1" si="82"/>
        <v>351274.18004216929</v>
      </c>
      <c r="V154">
        <f t="shared" ca="1" si="83"/>
        <v>154139.31706083397</v>
      </c>
      <c r="X154" s="2">
        <f t="shared" ca="1" si="64"/>
        <v>1</v>
      </c>
      <c r="Y154" s="3">
        <f t="shared" ca="1" si="65"/>
        <v>0</v>
      </c>
      <c r="Z154" s="3"/>
      <c r="AA154" s="3"/>
      <c r="AB154" s="3"/>
      <c r="AC154" s="3"/>
      <c r="AD154" s="3"/>
      <c r="AE154" s="3"/>
      <c r="AF154" s="3"/>
      <c r="AG154" s="3"/>
      <c r="AH154" s="5"/>
    </row>
    <row r="155" spans="2:34" hidden="1" x14ac:dyDescent="0.25">
      <c r="B155">
        <f t="shared" ca="1" si="66"/>
        <v>1</v>
      </c>
      <c r="C155" t="str">
        <f t="shared" ca="1" si="67"/>
        <v>Male</v>
      </c>
      <c r="D155">
        <f t="shared" ca="1" si="68"/>
        <v>32</v>
      </c>
      <c r="E155">
        <f t="shared" ca="1" si="69"/>
        <v>6</v>
      </c>
      <c r="F155" t="str">
        <f ca="1">_xll.XLOOKUP(E155,$Z$5:$Z$15,$AA$5:$AA$15)</f>
        <v>Agriculture</v>
      </c>
      <c r="G155">
        <f t="shared" ca="1" si="70"/>
        <v>1</v>
      </c>
      <c r="H155" t="str">
        <f ca="1">_xll.XLOOKUP(G155,$AB$5:$AB$14,$AC$5:$AC$14)</f>
        <v>Highschool</v>
      </c>
      <c r="I155">
        <f t="shared" ca="1" si="71"/>
        <v>6</v>
      </c>
      <c r="J155">
        <f t="shared" ca="1" si="72"/>
        <v>3</v>
      </c>
      <c r="K155">
        <f t="shared" ca="1" si="73"/>
        <v>37954</v>
      </c>
      <c r="L155">
        <f t="shared" ca="1" si="74"/>
        <v>6</v>
      </c>
      <c r="M155" t="str">
        <f ca="1">_xll.XLOOKUP(L155,$AD$5:$AD$18,$AE$5:$AE$18)</f>
        <v>Airport Hills</v>
      </c>
      <c r="N155">
        <f t="shared" ca="1" si="77"/>
        <v>113862</v>
      </c>
      <c r="O155">
        <f t="shared" ca="1" si="75"/>
        <v>29337.943935586965</v>
      </c>
      <c r="P155">
        <f t="shared" ca="1" si="78"/>
        <v>51507.053906731097</v>
      </c>
      <c r="Q155">
        <f t="shared" ca="1" si="76"/>
        <v>47920</v>
      </c>
      <c r="R155">
        <f t="shared" ca="1" si="79"/>
        <v>57000.816413708999</v>
      </c>
      <c r="S155">
        <f t="shared" ca="1" si="80"/>
        <v>30966.686381870051</v>
      </c>
      <c r="T155">
        <f t="shared" ca="1" si="81"/>
        <v>196335.74028860114</v>
      </c>
      <c r="U155">
        <f t="shared" ca="1" si="82"/>
        <v>134258.76034929598</v>
      </c>
      <c r="V155">
        <f t="shared" ca="1" si="83"/>
        <v>62076.979939305165</v>
      </c>
      <c r="X155" s="2">
        <f t="shared" ca="1" si="64"/>
        <v>1</v>
      </c>
      <c r="Y155" s="3">
        <f t="shared" ca="1" si="65"/>
        <v>0</v>
      </c>
      <c r="Z155" s="3"/>
      <c r="AA155" s="3"/>
      <c r="AB155" s="3"/>
      <c r="AC155" s="3"/>
      <c r="AD155" s="3"/>
      <c r="AE155" s="3"/>
      <c r="AF155" s="3"/>
      <c r="AG155" s="3"/>
      <c r="AH155" s="5"/>
    </row>
    <row r="156" spans="2:34" x14ac:dyDescent="0.25">
      <c r="B156">
        <f t="shared" ca="1" si="66"/>
        <v>2</v>
      </c>
      <c r="C156" t="str">
        <f t="shared" ca="1" si="67"/>
        <v>Female</v>
      </c>
      <c r="D156">
        <f t="shared" ca="1" si="68"/>
        <v>27</v>
      </c>
      <c r="E156">
        <f t="shared" ca="1" si="69"/>
        <v>4</v>
      </c>
      <c r="F156" t="str">
        <f ca="1">_xll.XLOOKUP(E156,$Z$5:$Z$15,$AA$5:$AA$15)</f>
        <v>IT</v>
      </c>
      <c r="G156">
        <f t="shared" ca="1" si="70"/>
        <v>3</v>
      </c>
      <c r="H156" t="str">
        <f ca="1">_xll.XLOOKUP(G156,$AB$5:$AB$14,$AC$5:$AC$14)</f>
        <v>University</v>
      </c>
      <c r="I156">
        <f t="shared" ca="1" si="71"/>
        <v>4</v>
      </c>
      <c r="J156">
        <f t="shared" ca="1" si="72"/>
        <v>1</v>
      </c>
      <c r="K156">
        <f t="shared" ca="1" si="73"/>
        <v>53175</v>
      </c>
      <c r="L156">
        <f t="shared" ca="1" si="74"/>
        <v>8</v>
      </c>
      <c r="M156" t="str">
        <f ca="1">_xll.XLOOKUP(L156,$AD$5:$AD$18,$AE$5:$AE$18)</f>
        <v xml:space="preserve">Niorth Legon </v>
      </c>
      <c r="N156">
        <f t="shared" ca="1" si="77"/>
        <v>159525</v>
      </c>
      <c r="O156">
        <f t="shared" ca="1" si="75"/>
        <v>26431.774894928411</v>
      </c>
      <c r="P156">
        <f t="shared" ca="1" si="78"/>
        <v>28230.060840294784</v>
      </c>
      <c r="Q156">
        <f t="shared" ca="1" si="76"/>
        <v>6860</v>
      </c>
      <c r="R156">
        <f t="shared" ca="1" si="79"/>
        <v>26041.561110543109</v>
      </c>
      <c r="S156">
        <f t="shared" ca="1" si="80"/>
        <v>54237.587126397295</v>
      </c>
      <c r="T156">
        <f t="shared" ca="1" si="81"/>
        <v>241992.64796669208</v>
      </c>
      <c r="U156">
        <f t="shared" ca="1" si="82"/>
        <v>59333.336005471523</v>
      </c>
      <c r="V156">
        <f t="shared" ca="1" si="83"/>
        <v>182659.31196122055</v>
      </c>
      <c r="X156" s="2">
        <f t="shared" ca="1" si="64"/>
        <v>0</v>
      </c>
      <c r="Y156" s="3">
        <f t="shared" ca="1" si="65"/>
        <v>1</v>
      </c>
      <c r="Z156" s="3"/>
      <c r="AA156" s="3"/>
      <c r="AB156" s="3"/>
      <c r="AC156" s="3"/>
      <c r="AD156" s="3"/>
      <c r="AE156" s="3"/>
      <c r="AF156" s="3"/>
      <c r="AG156" s="3"/>
      <c r="AH156" s="5"/>
    </row>
    <row r="157" spans="2:34" hidden="1" x14ac:dyDescent="0.25">
      <c r="B157">
        <f t="shared" ca="1" si="66"/>
        <v>1</v>
      </c>
      <c r="C157" t="str">
        <f t="shared" ca="1" si="67"/>
        <v>Male</v>
      </c>
      <c r="D157">
        <f t="shared" ca="1" si="68"/>
        <v>43</v>
      </c>
      <c r="E157">
        <f t="shared" ca="1" si="69"/>
        <v>1</v>
      </c>
      <c r="F157" t="str">
        <f ca="1">_xll.XLOOKUP(E157,$Z$5:$Z$15,$AA$5:$AA$15)</f>
        <v>Health</v>
      </c>
      <c r="G157">
        <f t="shared" ca="1" si="70"/>
        <v>3</v>
      </c>
      <c r="H157" t="str">
        <f ca="1">_xll.XLOOKUP(G157,$AB$5:$AB$14,$AC$5:$AC$14)</f>
        <v>University</v>
      </c>
      <c r="I157">
        <f t="shared" ca="1" si="71"/>
        <v>4</v>
      </c>
      <c r="J157">
        <f t="shared" ca="1" si="72"/>
        <v>2</v>
      </c>
      <c r="K157">
        <f t="shared" ca="1" si="73"/>
        <v>71979</v>
      </c>
      <c r="L157">
        <f t="shared" ca="1" si="74"/>
        <v>4</v>
      </c>
      <c r="M157" t="str">
        <f ca="1">_xll.XLOOKUP(L157,$AD$5:$AD$18,$AE$5:$AE$18)</f>
        <v>Tema</v>
      </c>
      <c r="N157">
        <f t="shared" ca="1" si="77"/>
        <v>359895</v>
      </c>
      <c r="O157">
        <f t="shared" ca="1" si="75"/>
        <v>178248.94344772943</v>
      </c>
      <c r="P157">
        <f t="shared" ca="1" si="78"/>
        <v>114008.81617387926</v>
      </c>
      <c r="Q157">
        <f t="shared" ca="1" si="76"/>
        <v>45988</v>
      </c>
      <c r="R157">
        <f t="shared" ca="1" si="79"/>
        <v>121121.53441784768</v>
      </c>
      <c r="S157">
        <f t="shared" ca="1" si="80"/>
        <v>25274.178395665815</v>
      </c>
      <c r="T157">
        <f t="shared" ca="1" si="81"/>
        <v>499177.99456954509</v>
      </c>
      <c r="U157">
        <f t="shared" ca="1" si="82"/>
        <v>345358.47786557709</v>
      </c>
      <c r="V157">
        <f t="shared" ca="1" si="83"/>
        <v>153819.51670396799</v>
      </c>
      <c r="X157" s="2">
        <f t="shared" ca="1" si="64"/>
        <v>1</v>
      </c>
      <c r="Y157" s="3">
        <f t="shared" ca="1" si="65"/>
        <v>0</v>
      </c>
      <c r="Z157" s="3"/>
      <c r="AA157" s="3"/>
      <c r="AB157" s="3"/>
      <c r="AC157" s="3"/>
      <c r="AD157" s="3"/>
      <c r="AE157" s="3"/>
      <c r="AF157" s="3"/>
      <c r="AG157" s="3"/>
      <c r="AH157" s="5"/>
    </row>
    <row r="158" spans="2:34" hidden="1" x14ac:dyDescent="0.25">
      <c r="B158">
        <f t="shared" ca="1" si="66"/>
        <v>2</v>
      </c>
      <c r="C158" t="str">
        <f t="shared" ca="1" si="67"/>
        <v>Female</v>
      </c>
      <c r="D158">
        <f t="shared" ca="1" si="68"/>
        <v>41</v>
      </c>
      <c r="E158">
        <f t="shared" ca="1" si="69"/>
        <v>5</v>
      </c>
      <c r="F158" t="str">
        <f ca="1">_xll.XLOOKUP(E158,$Z$5:$Z$15,$AA$5:$AA$15)</f>
        <v>General Work</v>
      </c>
      <c r="G158">
        <f t="shared" ca="1" si="70"/>
        <v>5</v>
      </c>
      <c r="H158" t="str">
        <f ca="1">_xll.XLOOKUP(G158,$AB$5:$AB$14,$AC$5:$AC$14)</f>
        <v>Others</v>
      </c>
      <c r="I158">
        <f t="shared" ca="1" si="71"/>
        <v>5</v>
      </c>
      <c r="J158">
        <f t="shared" ca="1" si="72"/>
        <v>1</v>
      </c>
      <c r="K158">
        <f t="shared" ca="1" si="73"/>
        <v>60155</v>
      </c>
      <c r="L158">
        <f t="shared" ca="1" si="74"/>
        <v>9</v>
      </c>
      <c r="M158" t="str">
        <f ca="1">_xll.XLOOKUP(L158,$AD$5:$AD$18,$AE$5:$AE$18)</f>
        <v>Tse-Addo</v>
      </c>
      <c r="N158">
        <f t="shared" ca="1" si="77"/>
        <v>180465</v>
      </c>
      <c r="O158">
        <f t="shared" ca="1" si="75"/>
        <v>39576.937747692049</v>
      </c>
      <c r="P158">
        <f t="shared" ca="1" si="78"/>
        <v>59000.948652676103</v>
      </c>
      <c r="Q158">
        <f t="shared" ca="1" si="76"/>
        <v>26997</v>
      </c>
      <c r="R158">
        <f t="shared" ca="1" si="79"/>
        <v>84949.300917369212</v>
      </c>
      <c r="S158">
        <f t="shared" ca="1" si="80"/>
        <v>73018.724755600444</v>
      </c>
      <c r="T158">
        <f t="shared" ca="1" si="81"/>
        <v>312484.67340827652</v>
      </c>
      <c r="U158">
        <f t="shared" ca="1" si="82"/>
        <v>151523.23866506125</v>
      </c>
      <c r="V158">
        <f t="shared" ca="1" si="83"/>
        <v>160961.43474321527</v>
      </c>
      <c r="X158" s="2">
        <f t="shared" ca="1" si="64"/>
        <v>0</v>
      </c>
      <c r="Y158" s="3">
        <f t="shared" ca="1" si="65"/>
        <v>1</v>
      </c>
      <c r="Z158" s="3"/>
      <c r="AA158" s="3"/>
      <c r="AB158" s="3"/>
      <c r="AC158" s="3"/>
      <c r="AD158" s="3"/>
      <c r="AE158" s="3"/>
      <c r="AF158" s="3"/>
      <c r="AG158" s="3"/>
      <c r="AH158" s="5"/>
    </row>
    <row r="159" spans="2:34" x14ac:dyDescent="0.25">
      <c r="B159">
        <f t="shared" ca="1" si="66"/>
        <v>2</v>
      </c>
      <c r="C159" t="str">
        <f t="shared" ca="1" si="67"/>
        <v>Female</v>
      </c>
      <c r="D159">
        <f t="shared" ca="1" si="68"/>
        <v>25</v>
      </c>
      <c r="E159">
        <f t="shared" ca="1" si="69"/>
        <v>2</v>
      </c>
      <c r="F159" t="str">
        <f ca="1">_xll.XLOOKUP(E159,$Z$5:$Z$15,$AA$5:$AA$15)</f>
        <v>Construction</v>
      </c>
      <c r="G159">
        <f t="shared" ca="1" si="70"/>
        <v>5</v>
      </c>
      <c r="H159" t="str">
        <f ca="1">_xll.XLOOKUP(G159,$AB$5:$AB$14,$AC$5:$AC$14)</f>
        <v>Others</v>
      </c>
      <c r="I159">
        <f t="shared" ca="1" si="71"/>
        <v>4</v>
      </c>
      <c r="J159">
        <f t="shared" ca="1" si="72"/>
        <v>0</v>
      </c>
      <c r="K159">
        <f t="shared" ca="1" si="73"/>
        <v>62561</v>
      </c>
      <c r="L159">
        <f t="shared" ca="1" si="74"/>
        <v>4</v>
      </c>
      <c r="M159" t="str">
        <f ca="1">_xll.XLOOKUP(L159,$AD$5:$AD$18,$AE$5:$AE$18)</f>
        <v>Tema</v>
      </c>
      <c r="N159">
        <f t="shared" ca="1" si="77"/>
        <v>312805</v>
      </c>
      <c r="O159">
        <f t="shared" ca="1" si="75"/>
        <v>7101.4608127521869</v>
      </c>
      <c r="P159">
        <f t="shared" ca="1" si="78"/>
        <v>0</v>
      </c>
      <c r="Q159">
        <f t="shared" ca="1" si="76"/>
        <v>0</v>
      </c>
      <c r="R159">
        <f t="shared" ca="1" si="79"/>
        <v>84295.055393854593</v>
      </c>
      <c r="S159">
        <f t="shared" ca="1" si="80"/>
        <v>26991.716030484451</v>
      </c>
      <c r="T159">
        <f t="shared" ca="1" si="81"/>
        <v>339796.71603048447</v>
      </c>
      <c r="U159">
        <f t="shared" ca="1" si="82"/>
        <v>91396.516206606786</v>
      </c>
      <c r="V159">
        <f t="shared" ca="1" si="83"/>
        <v>248400.19982387769</v>
      </c>
      <c r="X159" s="2">
        <f t="shared" ca="1" si="64"/>
        <v>0</v>
      </c>
      <c r="Y159" s="3">
        <f t="shared" ca="1" si="65"/>
        <v>1</v>
      </c>
      <c r="Z159" s="3"/>
      <c r="AA159" s="3"/>
      <c r="AB159" s="3"/>
      <c r="AC159" s="3"/>
      <c r="AD159" s="3"/>
      <c r="AE159" s="3"/>
      <c r="AF159" s="3"/>
      <c r="AG159" s="3"/>
      <c r="AH159" s="5"/>
    </row>
    <row r="160" spans="2:34" hidden="1" x14ac:dyDescent="0.25">
      <c r="B160">
        <f t="shared" ca="1" si="66"/>
        <v>2</v>
      </c>
      <c r="C160" t="str">
        <f t="shared" ca="1" si="67"/>
        <v>Female</v>
      </c>
      <c r="D160">
        <f t="shared" ca="1" si="68"/>
        <v>36</v>
      </c>
      <c r="E160">
        <f t="shared" ca="1" si="69"/>
        <v>2</v>
      </c>
      <c r="F160" t="str">
        <f ca="1">_xll.XLOOKUP(E160,$Z$5:$Z$15,$AA$5:$AA$15)</f>
        <v>Construction</v>
      </c>
      <c r="G160">
        <f t="shared" ca="1" si="70"/>
        <v>2</v>
      </c>
      <c r="H160" t="str">
        <f ca="1">_xll.XLOOKUP(G160,$AB$5:$AB$14,$AC$5:$AC$14)</f>
        <v>College</v>
      </c>
      <c r="I160">
        <f t="shared" ca="1" si="71"/>
        <v>0</v>
      </c>
      <c r="J160">
        <f t="shared" ca="1" si="72"/>
        <v>4</v>
      </c>
      <c r="K160">
        <f t="shared" ca="1" si="73"/>
        <v>77220</v>
      </c>
      <c r="L160">
        <f t="shared" ca="1" si="74"/>
        <v>7</v>
      </c>
      <c r="M160" t="str">
        <f ca="1">_xll.XLOOKUP(L160,$AD$5:$AD$18,$AE$5:$AE$18)</f>
        <v>Spintex</v>
      </c>
      <c r="N160">
        <f t="shared" ca="1" si="77"/>
        <v>386100</v>
      </c>
      <c r="O160">
        <f t="shared" ca="1" si="75"/>
        <v>217270.14152520988</v>
      </c>
      <c r="P160">
        <f t="shared" ca="1" si="78"/>
        <v>59100.318450080471</v>
      </c>
      <c r="Q160">
        <f t="shared" ca="1" si="76"/>
        <v>28025</v>
      </c>
      <c r="R160">
        <f t="shared" ca="1" si="79"/>
        <v>94210.668433133149</v>
      </c>
      <c r="S160">
        <f t="shared" ca="1" si="80"/>
        <v>40879.186122160085</v>
      </c>
      <c r="T160">
        <f t="shared" ca="1" si="81"/>
        <v>486079.50457224052</v>
      </c>
      <c r="U160">
        <f t="shared" ca="1" si="82"/>
        <v>339505.80995834304</v>
      </c>
      <c r="V160">
        <f t="shared" ca="1" si="83"/>
        <v>146573.69461389747</v>
      </c>
      <c r="X160" s="2">
        <f t="shared" ca="1" si="64"/>
        <v>0</v>
      </c>
      <c r="Y160" s="3">
        <f t="shared" ca="1" si="65"/>
        <v>1</v>
      </c>
      <c r="Z160" s="3"/>
      <c r="AA160" s="3"/>
      <c r="AB160" s="3"/>
      <c r="AC160" s="3"/>
      <c r="AD160" s="3"/>
      <c r="AE160" s="3"/>
      <c r="AF160" s="3"/>
      <c r="AG160" s="3"/>
      <c r="AH160" s="5"/>
    </row>
    <row r="161" spans="2:34" hidden="1" x14ac:dyDescent="0.25">
      <c r="B161">
        <f t="shared" ca="1" si="66"/>
        <v>2</v>
      </c>
      <c r="C161" t="str">
        <f t="shared" ca="1" si="67"/>
        <v>Female</v>
      </c>
      <c r="D161">
        <f t="shared" ca="1" si="68"/>
        <v>37</v>
      </c>
      <c r="E161">
        <f t="shared" ca="1" si="69"/>
        <v>4</v>
      </c>
      <c r="F161" t="str">
        <f ca="1">_xll.XLOOKUP(E161,$Z$5:$Z$15,$AA$5:$AA$15)</f>
        <v>IT</v>
      </c>
      <c r="G161">
        <f t="shared" ca="1" si="70"/>
        <v>4</v>
      </c>
      <c r="H161" t="str">
        <f ca="1">_xll.XLOOKUP(G161,$AB$5:$AB$14,$AC$5:$AC$14)</f>
        <v>Technical</v>
      </c>
      <c r="I161">
        <f t="shared" ca="1" si="71"/>
        <v>5</v>
      </c>
      <c r="J161">
        <f t="shared" ca="1" si="72"/>
        <v>3</v>
      </c>
      <c r="K161">
        <f t="shared" ca="1" si="73"/>
        <v>39411</v>
      </c>
      <c r="L161">
        <f t="shared" ca="1" si="74"/>
        <v>5</v>
      </c>
      <c r="M161" t="str">
        <f ca="1">_xll.XLOOKUP(L161,$AD$5:$AD$18,$AE$5:$AE$18)</f>
        <v>Nima</v>
      </c>
      <c r="N161">
        <f t="shared" ca="1" si="77"/>
        <v>197055</v>
      </c>
      <c r="O161">
        <f t="shared" ca="1" si="75"/>
        <v>47295.452966792276</v>
      </c>
      <c r="P161">
        <f t="shared" ca="1" si="78"/>
        <v>23773.330125751061</v>
      </c>
      <c r="Q161">
        <f t="shared" ca="1" si="76"/>
        <v>17738</v>
      </c>
      <c r="R161">
        <f t="shared" ca="1" si="79"/>
        <v>35974.378483703134</v>
      </c>
      <c r="S161">
        <f t="shared" ca="1" si="80"/>
        <v>52763.2228873813</v>
      </c>
      <c r="T161">
        <f t="shared" ca="1" si="81"/>
        <v>273591.55301313236</v>
      </c>
      <c r="U161">
        <f t="shared" ca="1" si="82"/>
        <v>101007.8314504954</v>
      </c>
      <c r="V161">
        <f t="shared" ca="1" si="83"/>
        <v>172583.72156263696</v>
      </c>
      <c r="X161" s="2">
        <f t="shared" ca="1" si="64"/>
        <v>0</v>
      </c>
      <c r="Y161" s="3">
        <f t="shared" ca="1" si="65"/>
        <v>1</v>
      </c>
      <c r="Z161" s="3"/>
      <c r="AA161" s="3"/>
      <c r="AB161" s="3"/>
      <c r="AC161" s="3"/>
      <c r="AD161" s="3"/>
      <c r="AE161" s="3"/>
      <c r="AF161" s="3"/>
      <c r="AG161" s="3"/>
      <c r="AH161" s="5"/>
    </row>
    <row r="162" spans="2:34" hidden="1" x14ac:dyDescent="0.25">
      <c r="B162">
        <f t="shared" ca="1" si="66"/>
        <v>1</v>
      </c>
      <c r="C162" t="str">
        <f t="shared" ca="1" si="67"/>
        <v>Male</v>
      </c>
      <c r="D162">
        <f t="shared" ca="1" si="68"/>
        <v>40</v>
      </c>
      <c r="E162">
        <f t="shared" ca="1" si="69"/>
        <v>4</v>
      </c>
      <c r="F162" t="str">
        <f ca="1">_xll.XLOOKUP(E162,$Z$5:$Z$15,$AA$5:$AA$15)</f>
        <v>IT</v>
      </c>
      <c r="G162">
        <f t="shared" ca="1" si="70"/>
        <v>1</v>
      </c>
      <c r="H162" t="str">
        <f ca="1">_xll.XLOOKUP(G162,$AB$5:$AB$14,$AC$5:$AC$14)</f>
        <v>Highschool</v>
      </c>
      <c r="I162">
        <f t="shared" ca="1" si="71"/>
        <v>3</v>
      </c>
      <c r="J162">
        <f t="shared" ca="1" si="72"/>
        <v>2</v>
      </c>
      <c r="K162">
        <f t="shared" ca="1" si="73"/>
        <v>30135</v>
      </c>
      <c r="L162">
        <f t="shared" ca="1" si="74"/>
        <v>8</v>
      </c>
      <c r="M162" t="str">
        <f ca="1">_xll.XLOOKUP(L162,$AD$5:$AD$18,$AE$5:$AE$18)</f>
        <v xml:space="preserve">Niorth Legon </v>
      </c>
      <c r="N162">
        <f t="shared" ca="1" si="77"/>
        <v>120540</v>
      </c>
      <c r="O162">
        <f t="shared" ca="1" si="75"/>
        <v>55676.576133453083</v>
      </c>
      <c r="P162">
        <f t="shared" ca="1" si="78"/>
        <v>12208.955762313126</v>
      </c>
      <c r="Q162">
        <f t="shared" ca="1" si="76"/>
        <v>4858</v>
      </c>
      <c r="R162">
        <f t="shared" ca="1" si="79"/>
        <v>13223.051080440431</v>
      </c>
      <c r="S162">
        <f t="shared" ca="1" si="80"/>
        <v>11754.883065337453</v>
      </c>
      <c r="T162">
        <f t="shared" ca="1" si="81"/>
        <v>144503.83882765059</v>
      </c>
      <c r="U162">
        <f t="shared" ca="1" si="82"/>
        <v>73757.627213893516</v>
      </c>
      <c r="V162">
        <f t="shared" ca="1" si="83"/>
        <v>70746.21161375707</v>
      </c>
      <c r="X162" s="2">
        <f t="shared" ca="1" si="64"/>
        <v>1</v>
      </c>
      <c r="Y162" s="3">
        <f t="shared" ca="1" si="65"/>
        <v>0</v>
      </c>
      <c r="Z162" s="3"/>
      <c r="AA162" s="3"/>
      <c r="AB162" s="3"/>
      <c r="AC162" s="3"/>
      <c r="AD162" s="3"/>
      <c r="AE162" s="3"/>
      <c r="AF162" s="3"/>
      <c r="AG162" s="3"/>
      <c r="AH162" s="5"/>
    </row>
    <row r="163" spans="2:34" hidden="1" x14ac:dyDescent="0.25">
      <c r="B163">
        <f t="shared" ca="1" si="66"/>
        <v>2</v>
      </c>
      <c r="C163" t="str">
        <f t="shared" ca="1" si="67"/>
        <v>Female</v>
      </c>
      <c r="D163">
        <f t="shared" ca="1" si="68"/>
        <v>27</v>
      </c>
      <c r="E163">
        <f t="shared" ca="1" si="69"/>
        <v>3</v>
      </c>
      <c r="F163" t="str">
        <f ca="1">_xll.XLOOKUP(E163,$Z$5:$Z$15,$AA$5:$AA$15)</f>
        <v>Teaching</v>
      </c>
      <c r="G163">
        <f t="shared" ca="1" si="70"/>
        <v>1</v>
      </c>
      <c r="H163" t="str">
        <f ca="1">_xll.XLOOKUP(G163,$AB$5:$AB$14,$AC$5:$AC$14)</f>
        <v>Highschool</v>
      </c>
      <c r="I163">
        <f t="shared" ca="1" si="71"/>
        <v>5</v>
      </c>
      <c r="J163">
        <f t="shared" ca="1" si="72"/>
        <v>0</v>
      </c>
      <c r="K163">
        <f t="shared" ca="1" si="73"/>
        <v>57199</v>
      </c>
      <c r="L163">
        <f t="shared" ca="1" si="74"/>
        <v>1</v>
      </c>
      <c r="M163" t="str">
        <f ca="1">_xll.XLOOKUP(L163,$AD$5:$AD$18,$AE$5:$AE$18)</f>
        <v>East Legon</v>
      </c>
      <c r="N163">
        <f t="shared" ca="1" si="77"/>
        <v>228796</v>
      </c>
      <c r="O163">
        <f t="shared" ca="1" si="75"/>
        <v>112398.6343602939</v>
      </c>
      <c r="P163">
        <f t="shared" ca="1" si="78"/>
        <v>0</v>
      </c>
      <c r="Q163">
        <f t="shared" ca="1" si="76"/>
        <v>0</v>
      </c>
      <c r="R163">
        <f t="shared" ca="1" si="79"/>
        <v>5599.3175172231731</v>
      </c>
      <c r="S163">
        <f t="shared" ca="1" si="80"/>
        <v>72972.479044039414</v>
      </c>
      <c r="T163">
        <f t="shared" ca="1" si="81"/>
        <v>301768.47904403938</v>
      </c>
      <c r="U163">
        <f t="shared" ca="1" si="82"/>
        <v>117997.95187751707</v>
      </c>
      <c r="V163">
        <f t="shared" ca="1" si="83"/>
        <v>183770.52716652231</v>
      </c>
      <c r="X163" s="2">
        <f t="shared" ca="1" si="64"/>
        <v>0</v>
      </c>
      <c r="Y163" s="3">
        <f t="shared" ca="1" si="65"/>
        <v>1</v>
      </c>
      <c r="Z163" s="3"/>
      <c r="AA163" s="3"/>
      <c r="AB163" s="3"/>
      <c r="AC163" s="3"/>
      <c r="AD163" s="3"/>
      <c r="AE163" s="3"/>
      <c r="AF163" s="3"/>
      <c r="AG163" s="3"/>
      <c r="AH163" s="5"/>
    </row>
    <row r="164" spans="2:34" hidden="1" x14ac:dyDescent="0.25">
      <c r="B164">
        <f t="shared" ca="1" si="66"/>
        <v>1</v>
      </c>
      <c r="C164" t="str">
        <f t="shared" ca="1" si="67"/>
        <v>Male</v>
      </c>
      <c r="D164">
        <f t="shared" ca="1" si="68"/>
        <v>32</v>
      </c>
      <c r="E164">
        <f t="shared" ca="1" si="69"/>
        <v>1</v>
      </c>
      <c r="F164" t="str">
        <f ca="1">_xll.XLOOKUP(E164,$Z$5:$Z$15,$AA$5:$AA$15)</f>
        <v>Health</v>
      </c>
      <c r="G164">
        <f t="shared" ca="1" si="70"/>
        <v>4</v>
      </c>
      <c r="H164" t="str">
        <f ca="1">_xll.XLOOKUP(G164,$AB$5:$AB$14,$AC$5:$AC$14)</f>
        <v>Technical</v>
      </c>
      <c r="I164">
        <f t="shared" ca="1" si="71"/>
        <v>1</v>
      </c>
      <c r="J164">
        <f t="shared" ca="1" si="72"/>
        <v>1</v>
      </c>
      <c r="K164">
        <f t="shared" ca="1" si="73"/>
        <v>78145</v>
      </c>
      <c r="L164">
        <f t="shared" ca="1" si="74"/>
        <v>5</v>
      </c>
      <c r="M164" t="str">
        <f ca="1">_xll.XLOOKUP(L164,$AD$5:$AD$18,$AE$5:$AE$18)</f>
        <v>Nima</v>
      </c>
      <c r="N164">
        <f t="shared" ca="1" si="77"/>
        <v>312580</v>
      </c>
      <c r="O164">
        <f t="shared" ca="1" si="75"/>
        <v>84617.099000509479</v>
      </c>
      <c r="P164">
        <f t="shared" ca="1" si="78"/>
        <v>705.7523054808471</v>
      </c>
      <c r="Q164">
        <f t="shared" ca="1" si="76"/>
        <v>645</v>
      </c>
      <c r="R164">
        <f t="shared" ca="1" si="79"/>
        <v>136797.32998517615</v>
      </c>
      <c r="S164">
        <f t="shared" ca="1" si="80"/>
        <v>9578.8082721947867</v>
      </c>
      <c r="T164">
        <f t="shared" ca="1" si="81"/>
        <v>322864.56057767558</v>
      </c>
      <c r="U164">
        <f t="shared" ca="1" si="82"/>
        <v>222059.42898568563</v>
      </c>
      <c r="V164">
        <f t="shared" ca="1" si="83"/>
        <v>100805.13159198995</v>
      </c>
      <c r="X164" s="2">
        <f t="shared" ca="1" si="64"/>
        <v>1</v>
      </c>
      <c r="Y164" s="3">
        <f t="shared" ca="1" si="65"/>
        <v>0</v>
      </c>
      <c r="Z164" s="3"/>
      <c r="AA164" s="3"/>
      <c r="AB164" s="3"/>
      <c r="AC164" s="3"/>
      <c r="AD164" s="3"/>
      <c r="AE164" s="3"/>
      <c r="AF164" s="3"/>
      <c r="AG164" s="3"/>
      <c r="AH164" s="5"/>
    </row>
    <row r="165" spans="2:34" x14ac:dyDescent="0.25">
      <c r="B165">
        <f t="shared" ca="1" si="66"/>
        <v>1</v>
      </c>
      <c r="C165" t="str">
        <f t="shared" ca="1" si="67"/>
        <v>Male</v>
      </c>
      <c r="D165">
        <f t="shared" ca="1" si="68"/>
        <v>34</v>
      </c>
      <c r="E165">
        <f t="shared" ca="1" si="69"/>
        <v>1</v>
      </c>
      <c r="F165" t="str">
        <f ca="1">_xll.XLOOKUP(E165,$Z$5:$Z$15,$AA$5:$AA$15)</f>
        <v>Health</v>
      </c>
      <c r="G165">
        <f t="shared" ca="1" si="70"/>
        <v>5</v>
      </c>
      <c r="H165" t="str">
        <f ca="1">_xll.XLOOKUP(G165,$AB$5:$AB$14,$AC$5:$AC$14)</f>
        <v>Others</v>
      </c>
      <c r="I165">
        <f t="shared" ca="1" si="71"/>
        <v>5</v>
      </c>
      <c r="J165">
        <f t="shared" ca="1" si="72"/>
        <v>2</v>
      </c>
      <c r="K165">
        <f t="shared" ca="1" si="73"/>
        <v>68233</v>
      </c>
      <c r="L165">
        <f t="shared" ca="1" si="74"/>
        <v>2</v>
      </c>
      <c r="M165" t="str">
        <f ca="1">_xll.XLOOKUP(L165,$AD$5:$AD$18,$AE$5:$AE$18)</f>
        <v>Cantoment</v>
      </c>
      <c r="N165">
        <f t="shared" ca="1" si="77"/>
        <v>341165</v>
      </c>
      <c r="O165">
        <f t="shared" ca="1" si="75"/>
        <v>150631.57602924862</v>
      </c>
      <c r="P165">
        <f t="shared" ca="1" si="78"/>
        <v>126563.41843950812</v>
      </c>
      <c r="Q165">
        <f t="shared" ca="1" si="76"/>
        <v>5880</v>
      </c>
      <c r="R165">
        <f t="shared" ca="1" si="79"/>
        <v>24640.71668143088</v>
      </c>
      <c r="S165">
        <f t="shared" ca="1" si="80"/>
        <v>12364.449493525775</v>
      </c>
      <c r="T165">
        <f t="shared" ca="1" si="81"/>
        <v>480092.86793303391</v>
      </c>
      <c r="U165">
        <f t="shared" ca="1" si="82"/>
        <v>181152.2927106795</v>
      </c>
      <c r="V165">
        <f t="shared" ca="1" si="83"/>
        <v>298940.57522235438</v>
      </c>
      <c r="X165" s="2">
        <f t="shared" ca="1" si="64"/>
        <v>1</v>
      </c>
      <c r="Y165" s="3">
        <f t="shared" ca="1" si="65"/>
        <v>0</v>
      </c>
      <c r="Z165" s="3"/>
      <c r="AA165" s="3"/>
      <c r="AB165" s="3"/>
      <c r="AC165" s="3"/>
      <c r="AD165" s="3"/>
      <c r="AE165" s="3"/>
      <c r="AF165" s="3"/>
      <c r="AG165" s="3"/>
      <c r="AH165" s="5"/>
    </row>
    <row r="166" spans="2:34" hidden="1" x14ac:dyDescent="0.25">
      <c r="B166">
        <f t="shared" ca="1" si="66"/>
        <v>1</v>
      </c>
      <c r="C166" t="str">
        <f t="shared" ca="1" si="67"/>
        <v>Male</v>
      </c>
      <c r="D166">
        <f t="shared" ca="1" si="68"/>
        <v>43</v>
      </c>
      <c r="E166">
        <f t="shared" ca="1" si="69"/>
        <v>6</v>
      </c>
      <c r="F166" t="str">
        <f ca="1">_xll.XLOOKUP(E166,$Z$5:$Z$15,$AA$5:$AA$15)</f>
        <v>Agriculture</v>
      </c>
      <c r="G166">
        <f t="shared" ca="1" si="70"/>
        <v>2</v>
      </c>
      <c r="H166" t="str">
        <f ca="1">_xll.XLOOKUP(G166,$AB$5:$AB$14,$AC$5:$AC$14)</f>
        <v>College</v>
      </c>
      <c r="I166">
        <f t="shared" ca="1" si="71"/>
        <v>6</v>
      </c>
      <c r="J166">
        <f t="shared" ca="1" si="72"/>
        <v>4</v>
      </c>
      <c r="K166">
        <f t="shared" ca="1" si="73"/>
        <v>53448</v>
      </c>
      <c r="L166">
        <f t="shared" ca="1" si="74"/>
        <v>2</v>
      </c>
      <c r="M166" t="str">
        <f ca="1">_xll.XLOOKUP(L166,$AD$5:$AD$18,$AE$5:$AE$18)</f>
        <v>Cantoment</v>
      </c>
      <c r="N166">
        <f t="shared" ca="1" si="77"/>
        <v>213792</v>
      </c>
      <c r="O166">
        <f t="shared" ca="1" si="75"/>
        <v>177401.2347453621</v>
      </c>
      <c r="P166">
        <f t="shared" ca="1" si="78"/>
        <v>99376.779623738374</v>
      </c>
      <c r="Q166">
        <f t="shared" ca="1" si="76"/>
        <v>53328</v>
      </c>
      <c r="R166">
        <f t="shared" ca="1" si="79"/>
        <v>48431.887337528358</v>
      </c>
      <c r="S166">
        <f t="shared" ca="1" si="80"/>
        <v>67659.140974888651</v>
      </c>
      <c r="T166">
        <f t="shared" ca="1" si="81"/>
        <v>380827.92059862701</v>
      </c>
      <c r="U166">
        <f t="shared" ca="1" si="82"/>
        <v>279161.12208289048</v>
      </c>
      <c r="V166">
        <f t="shared" ca="1" si="83"/>
        <v>101666.79851573653</v>
      </c>
      <c r="X166" s="2">
        <f t="shared" ca="1" si="64"/>
        <v>1</v>
      </c>
      <c r="Y166" s="3">
        <f t="shared" ca="1" si="65"/>
        <v>0</v>
      </c>
      <c r="Z166" s="3"/>
      <c r="AA166" s="3"/>
      <c r="AB166" s="3"/>
      <c r="AC166" s="3"/>
      <c r="AD166" s="3"/>
      <c r="AE166" s="3"/>
      <c r="AF166" s="3"/>
      <c r="AG166" s="3"/>
      <c r="AH166" s="5"/>
    </row>
    <row r="167" spans="2:34" hidden="1" x14ac:dyDescent="0.25">
      <c r="B167">
        <f t="shared" ca="1" si="66"/>
        <v>1</v>
      </c>
      <c r="C167" t="str">
        <f t="shared" ca="1" si="67"/>
        <v>Male</v>
      </c>
      <c r="D167">
        <f t="shared" ca="1" si="68"/>
        <v>37</v>
      </c>
      <c r="E167">
        <f t="shared" ca="1" si="69"/>
        <v>4</v>
      </c>
      <c r="F167" t="str">
        <f ca="1">_xll.XLOOKUP(E167,$Z$5:$Z$15,$AA$5:$AA$15)</f>
        <v>IT</v>
      </c>
      <c r="G167">
        <f t="shared" ca="1" si="70"/>
        <v>3</v>
      </c>
      <c r="H167" t="str">
        <f ca="1">_xll.XLOOKUP(G167,$AB$5:$AB$14,$AC$5:$AC$14)</f>
        <v>University</v>
      </c>
      <c r="I167">
        <f t="shared" ca="1" si="71"/>
        <v>3</v>
      </c>
      <c r="J167">
        <f t="shared" ca="1" si="72"/>
        <v>3</v>
      </c>
      <c r="K167">
        <f t="shared" ca="1" si="73"/>
        <v>29013</v>
      </c>
      <c r="L167">
        <f t="shared" ca="1" si="74"/>
        <v>6</v>
      </c>
      <c r="M167" t="str">
        <f ca="1">_xll.XLOOKUP(L167,$AD$5:$AD$18,$AE$5:$AE$18)</f>
        <v>Airport Hills</v>
      </c>
      <c r="N167">
        <f t="shared" ca="1" si="77"/>
        <v>174078</v>
      </c>
      <c r="O167">
        <f t="shared" ca="1" si="75"/>
        <v>40656.348586389075</v>
      </c>
      <c r="P167">
        <f t="shared" ca="1" si="78"/>
        <v>59775.922385108555</v>
      </c>
      <c r="Q167">
        <f t="shared" ca="1" si="76"/>
        <v>214</v>
      </c>
      <c r="R167">
        <f t="shared" ca="1" si="79"/>
        <v>47612.172155257846</v>
      </c>
      <c r="S167">
        <f t="shared" ca="1" si="80"/>
        <v>13784.122575822768</v>
      </c>
      <c r="T167">
        <f t="shared" ca="1" si="81"/>
        <v>247638.04496093132</v>
      </c>
      <c r="U167">
        <f t="shared" ca="1" si="82"/>
        <v>88482.52074164692</v>
      </c>
      <c r="V167">
        <f t="shared" ca="1" si="83"/>
        <v>159155.52421928442</v>
      </c>
      <c r="X167" s="2">
        <f t="shared" ca="1" si="64"/>
        <v>1</v>
      </c>
      <c r="Y167" s="3">
        <f t="shared" ca="1" si="65"/>
        <v>0</v>
      </c>
      <c r="Z167" s="3"/>
      <c r="AA167" s="3"/>
      <c r="AB167" s="3"/>
      <c r="AC167" s="3"/>
      <c r="AD167" s="3"/>
      <c r="AE167" s="3"/>
      <c r="AF167" s="3"/>
      <c r="AG167" s="3"/>
      <c r="AH167" s="5"/>
    </row>
    <row r="168" spans="2:34" hidden="1" x14ac:dyDescent="0.25">
      <c r="B168">
        <f t="shared" ca="1" si="66"/>
        <v>2</v>
      </c>
      <c r="C168" t="str">
        <f t="shared" ca="1" si="67"/>
        <v>Female</v>
      </c>
      <c r="D168">
        <f t="shared" ca="1" si="68"/>
        <v>36</v>
      </c>
      <c r="E168">
        <f t="shared" ca="1" si="69"/>
        <v>4</v>
      </c>
      <c r="F168" t="str">
        <f ca="1">_xll.XLOOKUP(E168,$Z$5:$Z$15,$AA$5:$AA$15)</f>
        <v>IT</v>
      </c>
      <c r="G168">
        <f t="shared" ca="1" si="70"/>
        <v>5</v>
      </c>
      <c r="H168" t="str">
        <f ca="1">_xll.XLOOKUP(G168,$AB$5:$AB$14,$AC$5:$AC$14)</f>
        <v>Others</v>
      </c>
      <c r="I168">
        <f t="shared" ca="1" si="71"/>
        <v>1</v>
      </c>
      <c r="J168">
        <f t="shared" ca="1" si="72"/>
        <v>1</v>
      </c>
      <c r="K168">
        <f t="shared" ca="1" si="73"/>
        <v>82110</v>
      </c>
      <c r="L168">
        <f t="shared" ca="1" si="74"/>
        <v>6</v>
      </c>
      <c r="M168" t="str">
        <f ca="1">_xll.XLOOKUP(L168,$AD$5:$AD$18,$AE$5:$AE$18)</f>
        <v>Airport Hills</v>
      </c>
      <c r="N168">
        <f t="shared" ca="1" si="77"/>
        <v>246330</v>
      </c>
      <c r="O168">
        <f t="shared" ca="1" si="75"/>
        <v>51815.766479309539</v>
      </c>
      <c r="P168">
        <f t="shared" ca="1" si="78"/>
        <v>6853.3985797731102</v>
      </c>
      <c r="Q168">
        <f t="shared" ca="1" si="76"/>
        <v>4303</v>
      </c>
      <c r="R168">
        <f t="shared" ca="1" si="79"/>
        <v>92384.172553078199</v>
      </c>
      <c r="S168">
        <f t="shared" ca="1" si="80"/>
        <v>8887.1500966865133</v>
      </c>
      <c r="T168">
        <f t="shared" ca="1" si="81"/>
        <v>262070.54867645964</v>
      </c>
      <c r="U168">
        <f t="shared" ca="1" si="82"/>
        <v>148502.93903238775</v>
      </c>
      <c r="V168">
        <f t="shared" ca="1" si="83"/>
        <v>113567.6096440719</v>
      </c>
      <c r="X168" s="2">
        <f t="shared" ca="1" si="64"/>
        <v>0</v>
      </c>
      <c r="Y168" s="3">
        <f t="shared" ca="1" si="65"/>
        <v>1</v>
      </c>
      <c r="Z168" s="3"/>
      <c r="AA168" s="3"/>
      <c r="AB168" s="3"/>
      <c r="AC168" s="3"/>
      <c r="AD168" s="3"/>
      <c r="AE168" s="3"/>
      <c r="AF168" s="3"/>
      <c r="AG168" s="3"/>
      <c r="AH168" s="5"/>
    </row>
    <row r="169" spans="2:34" x14ac:dyDescent="0.25">
      <c r="B169">
        <f t="shared" ca="1" si="66"/>
        <v>2</v>
      </c>
      <c r="C169" t="str">
        <f t="shared" ca="1" si="67"/>
        <v>Female</v>
      </c>
      <c r="D169">
        <f t="shared" ca="1" si="68"/>
        <v>35</v>
      </c>
      <c r="E169">
        <f t="shared" ca="1" si="69"/>
        <v>3</v>
      </c>
      <c r="F169" t="str">
        <f ca="1">_xll.XLOOKUP(E169,$Z$5:$Z$15,$AA$5:$AA$15)</f>
        <v>Teaching</v>
      </c>
      <c r="G169">
        <f t="shared" ca="1" si="70"/>
        <v>3</v>
      </c>
      <c r="H169" t="str">
        <f ca="1">_xll.XLOOKUP(G169,$AB$5:$AB$14,$AC$5:$AC$14)</f>
        <v>University</v>
      </c>
      <c r="I169">
        <f t="shared" ca="1" si="71"/>
        <v>6</v>
      </c>
      <c r="J169">
        <f t="shared" ca="1" si="72"/>
        <v>1</v>
      </c>
      <c r="K169">
        <f t="shared" ca="1" si="73"/>
        <v>28061</v>
      </c>
      <c r="L169">
        <f t="shared" ca="1" si="74"/>
        <v>1</v>
      </c>
      <c r="M169" t="str">
        <f ca="1">_xll.XLOOKUP(L169,$AD$5:$AD$18,$AE$5:$AE$18)</f>
        <v>East Legon</v>
      </c>
      <c r="N169">
        <f t="shared" ca="1" si="77"/>
        <v>112244</v>
      </c>
      <c r="O169">
        <f t="shared" ca="1" si="75"/>
        <v>36061.809613712212</v>
      </c>
      <c r="P169">
        <f t="shared" ca="1" si="78"/>
        <v>25455.576353257729</v>
      </c>
      <c r="Q169">
        <f t="shared" ca="1" si="76"/>
        <v>2352</v>
      </c>
      <c r="R169">
        <f t="shared" ca="1" si="79"/>
        <v>15657.388876463461</v>
      </c>
      <c r="S169">
        <f t="shared" ca="1" si="80"/>
        <v>36938.991800582175</v>
      </c>
      <c r="T169">
        <f t="shared" ca="1" si="81"/>
        <v>174638.56815383991</v>
      </c>
      <c r="U169">
        <f t="shared" ca="1" si="82"/>
        <v>54071.198490175673</v>
      </c>
      <c r="V169">
        <f t="shared" ca="1" si="83"/>
        <v>120567.36966366423</v>
      </c>
      <c r="X169" s="2">
        <f t="shared" ca="1" si="64"/>
        <v>0</v>
      </c>
      <c r="Y169" s="3">
        <f t="shared" ca="1" si="65"/>
        <v>1</v>
      </c>
      <c r="Z169" s="3"/>
      <c r="AA169" s="3"/>
      <c r="AB169" s="3"/>
      <c r="AC169" s="3"/>
      <c r="AD169" s="3"/>
      <c r="AE169" s="3"/>
      <c r="AF169" s="3"/>
      <c r="AG169" s="3"/>
      <c r="AH169" s="5"/>
    </row>
    <row r="170" spans="2:34" hidden="1" x14ac:dyDescent="0.25">
      <c r="B170">
        <f t="shared" ca="1" si="66"/>
        <v>2</v>
      </c>
      <c r="C170" t="str">
        <f t="shared" ca="1" si="67"/>
        <v>Female</v>
      </c>
      <c r="D170">
        <f t="shared" ca="1" si="68"/>
        <v>38</v>
      </c>
      <c r="E170">
        <f t="shared" ca="1" si="69"/>
        <v>2</v>
      </c>
      <c r="F170" t="str">
        <f ca="1">_xll.XLOOKUP(E170,$Z$5:$Z$15,$AA$5:$AA$15)</f>
        <v>Construction</v>
      </c>
      <c r="G170">
        <f t="shared" ca="1" si="70"/>
        <v>1</v>
      </c>
      <c r="H170" t="str">
        <f ca="1">_xll.XLOOKUP(G170,$AB$5:$AB$14,$AC$5:$AC$14)</f>
        <v>Highschool</v>
      </c>
      <c r="I170">
        <f t="shared" ca="1" si="71"/>
        <v>4</v>
      </c>
      <c r="J170">
        <f t="shared" ca="1" si="72"/>
        <v>4</v>
      </c>
      <c r="K170">
        <f t="shared" ca="1" si="73"/>
        <v>80177</v>
      </c>
      <c r="L170">
        <f t="shared" ca="1" si="74"/>
        <v>9</v>
      </c>
      <c r="M170" t="str">
        <f ca="1">_xll.XLOOKUP(L170,$AD$5:$AD$18,$AE$5:$AE$18)</f>
        <v>Tse-Addo</v>
      </c>
      <c r="N170">
        <f t="shared" ca="1" si="77"/>
        <v>400885</v>
      </c>
      <c r="O170">
        <f t="shared" ca="1" si="75"/>
        <v>71997.314920122357</v>
      </c>
      <c r="P170">
        <f t="shared" ca="1" si="78"/>
        <v>260342.8552183951</v>
      </c>
      <c r="Q170">
        <f t="shared" ca="1" si="76"/>
        <v>47106</v>
      </c>
      <c r="R170">
        <f t="shared" ca="1" si="79"/>
        <v>19021.890287520131</v>
      </c>
      <c r="S170">
        <f t="shared" ca="1" si="80"/>
        <v>27902.660023838136</v>
      </c>
      <c r="T170">
        <f t="shared" ca="1" si="81"/>
        <v>689130.51524223329</v>
      </c>
      <c r="U170">
        <f t="shared" ca="1" si="82"/>
        <v>138125.20520764249</v>
      </c>
      <c r="V170">
        <f t="shared" ca="1" si="83"/>
        <v>551005.31003459077</v>
      </c>
      <c r="X170" s="2">
        <f t="shared" ca="1" si="64"/>
        <v>0</v>
      </c>
      <c r="Y170" s="3">
        <f t="shared" ca="1" si="65"/>
        <v>1</v>
      </c>
      <c r="Z170" s="3"/>
      <c r="AA170" s="3"/>
      <c r="AB170" s="3"/>
      <c r="AC170" s="3"/>
      <c r="AD170" s="3"/>
      <c r="AE170" s="3"/>
      <c r="AF170" s="3"/>
      <c r="AG170" s="3"/>
      <c r="AH170" s="5"/>
    </row>
    <row r="171" spans="2:34" x14ac:dyDescent="0.25">
      <c r="B171">
        <f t="shared" ca="1" si="66"/>
        <v>1</v>
      </c>
      <c r="C171" t="str">
        <f t="shared" ca="1" si="67"/>
        <v>Male</v>
      </c>
      <c r="D171">
        <f t="shared" ca="1" si="68"/>
        <v>34</v>
      </c>
      <c r="E171">
        <f t="shared" ca="1" si="69"/>
        <v>5</v>
      </c>
      <c r="F171" t="str">
        <f ca="1">_xll.XLOOKUP(E171,$Z$5:$Z$15,$AA$5:$AA$15)</f>
        <v>General Work</v>
      </c>
      <c r="G171">
        <f t="shared" ca="1" si="70"/>
        <v>3</v>
      </c>
      <c r="H171" t="str">
        <f ca="1">_xll.XLOOKUP(G171,$AB$5:$AB$14,$AC$5:$AC$14)</f>
        <v>University</v>
      </c>
      <c r="I171">
        <f t="shared" ca="1" si="71"/>
        <v>3</v>
      </c>
      <c r="J171">
        <f t="shared" ca="1" si="72"/>
        <v>1</v>
      </c>
      <c r="K171">
        <f t="shared" ca="1" si="73"/>
        <v>83905</v>
      </c>
      <c r="L171">
        <f t="shared" ca="1" si="74"/>
        <v>7</v>
      </c>
      <c r="M171" t="str">
        <f ca="1">_xll.XLOOKUP(L171,$AD$5:$AD$18,$AE$5:$AE$18)</f>
        <v>Spintex</v>
      </c>
      <c r="N171">
        <f t="shared" ca="1" si="77"/>
        <v>419525</v>
      </c>
      <c r="O171">
        <f t="shared" ca="1" si="75"/>
        <v>49817.991018089997</v>
      </c>
      <c r="P171">
        <f t="shared" ca="1" si="78"/>
        <v>12985.700206584812</v>
      </c>
      <c r="Q171">
        <f t="shared" ca="1" si="76"/>
        <v>9484</v>
      </c>
      <c r="R171">
        <f t="shared" ca="1" si="79"/>
        <v>3861.7013208939693</v>
      </c>
      <c r="S171">
        <f t="shared" ca="1" si="80"/>
        <v>22062.252261270838</v>
      </c>
      <c r="T171">
        <f t="shared" ca="1" si="81"/>
        <v>454572.95246785565</v>
      </c>
      <c r="U171">
        <f t="shared" ca="1" si="82"/>
        <v>63163.692338983965</v>
      </c>
      <c r="V171">
        <f t="shared" ca="1" si="83"/>
        <v>391409.26012887165</v>
      </c>
      <c r="X171" s="2">
        <f t="shared" ca="1" si="64"/>
        <v>1</v>
      </c>
      <c r="Y171" s="3">
        <f t="shared" ca="1" si="65"/>
        <v>0</v>
      </c>
      <c r="Z171" s="3"/>
      <c r="AA171" s="3"/>
      <c r="AB171" s="3"/>
      <c r="AC171" s="3"/>
      <c r="AD171" s="3"/>
      <c r="AE171" s="3"/>
      <c r="AF171" s="3"/>
      <c r="AG171" s="3"/>
      <c r="AH171" s="5"/>
    </row>
    <row r="172" spans="2:34" x14ac:dyDescent="0.25">
      <c r="B172">
        <f t="shared" ca="1" si="66"/>
        <v>2</v>
      </c>
      <c r="C172" t="str">
        <f t="shared" ca="1" si="67"/>
        <v>Female</v>
      </c>
      <c r="D172">
        <f t="shared" ca="1" si="68"/>
        <v>32</v>
      </c>
      <c r="E172">
        <f t="shared" ca="1" si="69"/>
        <v>2</v>
      </c>
      <c r="F172" t="str">
        <f ca="1">_xll.XLOOKUP(E172,$Z$5:$Z$15,$AA$5:$AA$15)</f>
        <v>Construction</v>
      </c>
      <c r="G172">
        <f t="shared" ca="1" si="70"/>
        <v>5</v>
      </c>
      <c r="H172" t="str">
        <f ca="1">_xll.XLOOKUP(G172,$AB$5:$AB$14,$AC$5:$AC$14)</f>
        <v>Others</v>
      </c>
      <c r="I172">
        <f t="shared" ca="1" si="71"/>
        <v>5</v>
      </c>
      <c r="J172">
        <f t="shared" ca="1" si="72"/>
        <v>1</v>
      </c>
      <c r="K172">
        <f t="shared" ca="1" si="73"/>
        <v>61296</v>
      </c>
      <c r="L172">
        <f t="shared" ca="1" si="74"/>
        <v>6</v>
      </c>
      <c r="M172" t="str">
        <f ca="1">_xll.XLOOKUP(L172,$AD$5:$AD$18,$AE$5:$AE$18)</f>
        <v>Airport Hills</v>
      </c>
      <c r="N172">
        <f t="shared" ca="1" si="77"/>
        <v>245184</v>
      </c>
      <c r="O172">
        <f t="shared" ca="1" si="75"/>
        <v>138754.65630593308</v>
      </c>
      <c r="P172">
        <f t="shared" ca="1" si="78"/>
        <v>551.89319452525967</v>
      </c>
      <c r="Q172">
        <f t="shared" ca="1" si="76"/>
        <v>43</v>
      </c>
      <c r="R172">
        <f t="shared" ca="1" si="79"/>
        <v>50034.859161952438</v>
      </c>
      <c r="S172">
        <f t="shared" ca="1" si="80"/>
        <v>34073.395125145267</v>
      </c>
      <c r="T172">
        <f t="shared" ca="1" si="81"/>
        <v>279809.28831967054</v>
      </c>
      <c r="U172">
        <f t="shared" ca="1" si="82"/>
        <v>188832.51546788553</v>
      </c>
      <c r="V172">
        <f t="shared" ca="1" si="83"/>
        <v>90976.772851785005</v>
      </c>
      <c r="X172" s="2">
        <f t="shared" ca="1" si="64"/>
        <v>0</v>
      </c>
      <c r="Y172" s="3">
        <f t="shared" ca="1" si="65"/>
        <v>1</v>
      </c>
      <c r="Z172" s="3"/>
      <c r="AA172" s="3"/>
      <c r="AB172" s="3"/>
      <c r="AC172" s="3"/>
      <c r="AD172" s="3"/>
      <c r="AE172" s="3"/>
      <c r="AF172" s="3"/>
      <c r="AG172" s="3"/>
      <c r="AH172" s="5"/>
    </row>
    <row r="173" spans="2:34" x14ac:dyDescent="0.25">
      <c r="B173">
        <f t="shared" ca="1" si="66"/>
        <v>1</v>
      </c>
      <c r="C173" t="str">
        <f t="shared" ca="1" si="67"/>
        <v>Male</v>
      </c>
      <c r="D173">
        <f t="shared" ca="1" si="68"/>
        <v>36</v>
      </c>
      <c r="E173">
        <f t="shared" ca="1" si="69"/>
        <v>4</v>
      </c>
      <c r="F173" t="str">
        <f ca="1">_xll.XLOOKUP(E173,$Z$5:$Z$15,$AA$5:$AA$15)</f>
        <v>IT</v>
      </c>
      <c r="G173">
        <f t="shared" ca="1" si="70"/>
        <v>2</v>
      </c>
      <c r="H173" t="str">
        <f ca="1">_xll.XLOOKUP(G173,$AB$5:$AB$14,$AC$5:$AC$14)</f>
        <v>College</v>
      </c>
      <c r="I173">
        <f t="shared" ca="1" si="71"/>
        <v>6</v>
      </c>
      <c r="J173">
        <f t="shared" ca="1" si="72"/>
        <v>3</v>
      </c>
      <c r="K173">
        <f t="shared" ca="1" si="73"/>
        <v>39008</v>
      </c>
      <c r="L173">
        <f t="shared" ca="1" si="74"/>
        <v>1</v>
      </c>
      <c r="M173" t="str">
        <f ca="1">_xll.XLOOKUP(L173,$AD$5:$AD$18,$AE$5:$AE$18)</f>
        <v>East Legon</v>
      </c>
      <c r="N173">
        <f t="shared" ca="1" si="77"/>
        <v>117024</v>
      </c>
      <c r="O173">
        <f t="shared" ca="1" si="75"/>
        <v>24917.812245657817</v>
      </c>
      <c r="P173">
        <f t="shared" ca="1" si="78"/>
        <v>78251.00823101103</v>
      </c>
      <c r="Q173">
        <f t="shared" ca="1" si="76"/>
        <v>30459</v>
      </c>
      <c r="R173">
        <f t="shared" ca="1" si="79"/>
        <v>23377.127491059942</v>
      </c>
      <c r="S173">
        <f t="shared" ca="1" si="80"/>
        <v>45995.388428506922</v>
      </c>
      <c r="T173">
        <f t="shared" ca="1" si="81"/>
        <v>241270.39665951795</v>
      </c>
      <c r="U173">
        <f t="shared" ca="1" si="82"/>
        <v>78753.939736717759</v>
      </c>
      <c r="V173">
        <f t="shared" ca="1" si="83"/>
        <v>162516.45692280019</v>
      </c>
      <c r="X173" s="2">
        <f t="shared" ca="1" si="64"/>
        <v>1</v>
      </c>
      <c r="Y173" s="3">
        <f t="shared" ca="1" si="65"/>
        <v>0</v>
      </c>
      <c r="Z173" s="3"/>
      <c r="AA173" s="3"/>
      <c r="AB173" s="3"/>
      <c r="AC173" s="3"/>
      <c r="AD173" s="3"/>
      <c r="AE173" s="3"/>
      <c r="AF173" s="3"/>
      <c r="AG173" s="3"/>
      <c r="AH173" s="5"/>
    </row>
    <row r="174" spans="2:34" x14ac:dyDescent="0.25">
      <c r="B174">
        <f t="shared" ca="1" si="66"/>
        <v>1</v>
      </c>
      <c r="C174" t="str">
        <f t="shared" ca="1" si="67"/>
        <v>Male</v>
      </c>
      <c r="D174">
        <f t="shared" ca="1" si="68"/>
        <v>34</v>
      </c>
      <c r="E174">
        <f t="shared" ca="1" si="69"/>
        <v>2</v>
      </c>
      <c r="F174" t="str">
        <f ca="1">_xll.XLOOKUP(E174,$Z$5:$Z$15,$AA$5:$AA$15)</f>
        <v>Construction</v>
      </c>
      <c r="G174">
        <f t="shared" ca="1" si="70"/>
        <v>5</v>
      </c>
      <c r="H174" t="str">
        <f ca="1">_xll.XLOOKUP(G174,$AB$5:$AB$14,$AC$5:$AC$14)</f>
        <v>Others</v>
      </c>
      <c r="I174">
        <f t="shared" ca="1" si="71"/>
        <v>1</v>
      </c>
      <c r="J174">
        <f t="shared" ca="1" si="72"/>
        <v>3</v>
      </c>
      <c r="K174">
        <f t="shared" ca="1" si="73"/>
        <v>65762</v>
      </c>
      <c r="L174">
        <f t="shared" ca="1" si="74"/>
        <v>7</v>
      </c>
      <c r="M174" t="str">
        <f ca="1">_xll.XLOOKUP(L174,$AD$5:$AD$18,$AE$5:$AE$18)</f>
        <v>Spintex</v>
      </c>
      <c r="N174">
        <f t="shared" ca="1" si="77"/>
        <v>394572</v>
      </c>
      <c r="O174">
        <f t="shared" ca="1" si="75"/>
        <v>340796.78169364511</v>
      </c>
      <c r="P174">
        <f t="shared" ca="1" si="78"/>
        <v>162208.97065681667</v>
      </c>
      <c r="Q174">
        <f t="shared" ca="1" si="76"/>
        <v>108321</v>
      </c>
      <c r="R174">
        <f t="shared" ca="1" si="79"/>
        <v>16536.652458485682</v>
      </c>
      <c r="S174">
        <f t="shared" ca="1" si="80"/>
        <v>24403.480852992587</v>
      </c>
      <c r="T174">
        <f t="shared" ca="1" si="81"/>
        <v>581184.45150980924</v>
      </c>
      <c r="U174">
        <f t="shared" ca="1" si="82"/>
        <v>465654.43415213079</v>
      </c>
      <c r="V174">
        <f t="shared" ca="1" si="83"/>
        <v>115530.01735767844</v>
      </c>
      <c r="X174" s="2">
        <f t="shared" ca="1" si="64"/>
        <v>1</v>
      </c>
      <c r="Y174" s="3">
        <f t="shared" ca="1" si="65"/>
        <v>0</v>
      </c>
      <c r="Z174" s="3"/>
      <c r="AA174" s="3"/>
      <c r="AB174" s="3"/>
      <c r="AC174" s="3"/>
      <c r="AD174" s="3"/>
      <c r="AE174" s="3"/>
      <c r="AF174" s="3"/>
      <c r="AG174" s="3"/>
      <c r="AH174" s="5"/>
    </row>
    <row r="175" spans="2:34" hidden="1" x14ac:dyDescent="0.25">
      <c r="B175">
        <f t="shared" ca="1" si="66"/>
        <v>2</v>
      </c>
      <c r="C175" t="str">
        <f t="shared" ca="1" si="67"/>
        <v>Female</v>
      </c>
      <c r="D175">
        <f t="shared" ca="1" si="68"/>
        <v>32</v>
      </c>
      <c r="E175">
        <f t="shared" ca="1" si="69"/>
        <v>2</v>
      </c>
      <c r="F175" t="str">
        <f ca="1">_xll.XLOOKUP(E175,$Z$5:$Z$15,$AA$5:$AA$15)</f>
        <v>Construction</v>
      </c>
      <c r="G175">
        <f t="shared" ca="1" si="70"/>
        <v>1</v>
      </c>
      <c r="H175" t="str">
        <f ca="1">_xll.XLOOKUP(G175,$AB$5:$AB$14,$AC$5:$AC$14)</f>
        <v>Highschool</v>
      </c>
      <c r="I175">
        <f t="shared" ca="1" si="71"/>
        <v>3</v>
      </c>
      <c r="J175">
        <f t="shared" ca="1" si="72"/>
        <v>1</v>
      </c>
      <c r="K175">
        <f t="shared" ca="1" si="73"/>
        <v>83001</v>
      </c>
      <c r="L175">
        <f t="shared" ca="1" si="74"/>
        <v>3</v>
      </c>
      <c r="M175" t="str">
        <f ca="1">_xll.XLOOKUP(L175,$AD$5:$AD$18,$AE$5:$AE$18)</f>
        <v>Oyarifa</v>
      </c>
      <c r="N175">
        <f t="shared" ca="1" si="77"/>
        <v>332004</v>
      </c>
      <c r="O175">
        <f t="shared" ca="1" si="75"/>
        <v>178536.59549284625</v>
      </c>
      <c r="P175">
        <f t="shared" ca="1" si="78"/>
        <v>64664.414435938605</v>
      </c>
      <c r="Q175">
        <f t="shared" ca="1" si="76"/>
        <v>41589</v>
      </c>
      <c r="R175">
        <f t="shared" ca="1" si="79"/>
        <v>94742.016624638141</v>
      </c>
      <c r="S175">
        <f t="shared" ca="1" si="80"/>
        <v>11140.450580809387</v>
      </c>
      <c r="T175">
        <f t="shared" ca="1" si="81"/>
        <v>407808.86501674796</v>
      </c>
      <c r="U175">
        <f t="shared" ca="1" si="82"/>
        <v>314867.61211748439</v>
      </c>
      <c r="V175">
        <f t="shared" ca="1" si="83"/>
        <v>92941.252899263578</v>
      </c>
      <c r="X175" s="2">
        <f t="shared" ca="1" si="64"/>
        <v>0</v>
      </c>
      <c r="Y175" s="3">
        <f t="shared" ca="1" si="65"/>
        <v>1</v>
      </c>
      <c r="Z175" s="3"/>
      <c r="AA175" s="3"/>
      <c r="AB175" s="3"/>
      <c r="AC175" s="3"/>
      <c r="AD175" s="3"/>
      <c r="AE175" s="3"/>
      <c r="AF175" s="3"/>
      <c r="AG175" s="3"/>
      <c r="AH175" s="5"/>
    </row>
    <row r="176" spans="2:34" x14ac:dyDescent="0.25">
      <c r="B176">
        <f t="shared" ca="1" si="66"/>
        <v>2</v>
      </c>
      <c r="C176" t="str">
        <f t="shared" ca="1" si="67"/>
        <v>Female</v>
      </c>
      <c r="D176">
        <f t="shared" ca="1" si="68"/>
        <v>37</v>
      </c>
      <c r="E176">
        <f t="shared" ca="1" si="69"/>
        <v>5</v>
      </c>
      <c r="F176" t="str">
        <f ca="1">_xll.XLOOKUP(E176,$Z$5:$Z$15,$AA$5:$AA$15)</f>
        <v>General Work</v>
      </c>
      <c r="G176">
        <f t="shared" ca="1" si="70"/>
        <v>4</v>
      </c>
      <c r="H176" t="str">
        <f ca="1">_xll.XLOOKUP(G176,$AB$5:$AB$14,$AC$5:$AC$14)</f>
        <v>Technical</v>
      </c>
      <c r="I176">
        <f t="shared" ca="1" si="71"/>
        <v>5</v>
      </c>
      <c r="J176">
        <f t="shared" ca="1" si="72"/>
        <v>0</v>
      </c>
      <c r="K176">
        <f t="shared" ca="1" si="73"/>
        <v>35597</v>
      </c>
      <c r="L176">
        <f t="shared" ca="1" si="74"/>
        <v>1</v>
      </c>
      <c r="M176" t="str">
        <f ca="1">_xll.XLOOKUP(L176,$AD$5:$AD$18,$AE$5:$AE$18)</f>
        <v>East Legon</v>
      </c>
      <c r="N176">
        <f t="shared" ca="1" si="77"/>
        <v>142388</v>
      </c>
      <c r="O176">
        <f t="shared" ca="1" si="75"/>
        <v>8158.1065530462602</v>
      </c>
      <c r="P176">
        <f t="shared" ca="1" si="78"/>
        <v>0</v>
      </c>
      <c r="Q176">
        <f t="shared" ca="1" si="76"/>
        <v>0</v>
      </c>
      <c r="R176">
        <f t="shared" ca="1" si="79"/>
        <v>18480.278681760876</v>
      </c>
      <c r="S176">
        <f t="shared" ca="1" si="80"/>
        <v>39603.874933941712</v>
      </c>
      <c r="T176">
        <f t="shared" ca="1" si="81"/>
        <v>181991.8749339417</v>
      </c>
      <c r="U176">
        <f t="shared" ca="1" si="82"/>
        <v>26638.385234807138</v>
      </c>
      <c r="V176">
        <f t="shared" ca="1" si="83"/>
        <v>155353.48969913454</v>
      </c>
      <c r="X176" s="2">
        <f t="shared" ca="1" si="64"/>
        <v>0</v>
      </c>
      <c r="Y176" s="3">
        <f t="shared" ca="1" si="65"/>
        <v>1</v>
      </c>
      <c r="Z176" s="3"/>
      <c r="AA176" s="3"/>
      <c r="AB176" s="3"/>
      <c r="AC176" s="3"/>
      <c r="AD176" s="3"/>
      <c r="AE176" s="3"/>
      <c r="AF176" s="3"/>
      <c r="AG176" s="3"/>
      <c r="AH176" s="5"/>
    </row>
    <row r="177" spans="2:34" x14ac:dyDescent="0.25">
      <c r="B177">
        <f t="shared" ca="1" si="66"/>
        <v>1</v>
      </c>
      <c r="C177" t="str">
        <f t="shared" ca="1" si="67"/>
        <v>Male</v>
      </c>
      <c r="D177">
        <f t="shared" ca="1" si="68"/>
        <v>36</v>
      </c>
      <c r="E177">
        <f t="shared" ca="1" si="69"/>
        <v>1</v>
      </c>
      <c r="F177" t="str">
        <f ca="1">_xll.XLOOKUP(E177,$Z$5:$Z$15,$AA$5:$AA$15)</f>
        <v>Health</v>
      </c>
      <c r="G177">
        <f t="shared" ca="1" si="70"/>
        <v>1</v>
      </c>
      <c r="H177" t="str">
        <f ca="1">_xll.XLOOKUP(G177,$AB$5:$AB$14,$AC$5:$AC$14)</f>
        <v>Highschool</v>
      </c>
      <c r="I177">
        <f t="shared" ca="1" si="71"/>
        <v>5</v>
      </c>
      <c r="J177">
        <f t="shared" ca="1" si="72"/>
        <v>3</v>
      </c>
      <c r="K177">
        <f t="shared" ca="1" si="73"/>
        <v>76430</v>
      </c>
      <c r="L177">
        <f t="shared" ca="1" si="74"/>
        <v>4</v>
      </c>
      <c r="M177" t="str">
        <f ca="1">_xll.XLOOKUP(L177,$AD$5:$AD$18,$AE$5:$AE$18)</f>
        <v>Tema</v>
      </c>
      <c r="N177">
        <f t="shared" ca="1" si="77"/>
        <v>229290</v>
      </c>
      <c r="O177">
        <f t="shared" ca="1" si="75"/>
        <v>2324.5933070339461</v>
      </c>
      <c r="P177">
        <f t="shared" ca="1" si="78"/>
        <v>60165.079722490344</v>
      </c>
      <c r="Q177">
        <f t="shared" ca="1" si="76"/>
        <v>1371</v>
      </c>
      <c r="R177">
        <f t="shared" ca="1" si="79"/>
        <v>45919.950226889079</v>
      </c>
      <c r="S177">
        <f t="shared" ca="1" si="80"/>
        <v>65180.43858917059</v>
      </c>
      <c r="T177">
        <f t="shared" ca="1" si="81"/>
        <v>354635.51831166091</v>
      </c>
      <c r="U177">
        <f t="shared" ca="1" si="82"/>
        <v>49615.543533923024</v>
      </c>
      <c r="V177">
        <f t="shared" ca="1" si="83"/>
        <v>305019.97477773787</v>
      </c>
      <c r="X177" s="2">
        <f t="shared" ca="1" si="64"/>
        <v>1</v>
      </c>
      <c r="Y177" s="3">
        <f t="shared" ca="1" si="65"/>
        <v>0</v>
      </c>
      <c r="Z177" s="3"/>
      <c r="AA177" s="3"/>
      <c r="AB177" s="3"/>
      <c r="AC177" s="3"/>
      <c r="AD177" s="3"/>
      <c r="AE177" s="3"/>
      <c r="AF177" s="3"/>
      <c r="AG177" s="3"/>
      <c r="AH177" s="5"/>
    </row>
    <row r="178" spans="2:34" x14ac:dyDescent="0.25">
      <c r="B178">
        <f t="shared" ca="1" si="66"/>
        <v>1</v>
      </c>
      <c r="C178" t="str">
        <f t="shared" ca="1" si="67"/>
        <v>Male</v>
      </c>
      <c r="D178">
        <f t="shared" ca="1" si="68"/>
        <v>38</v>
      </c>
      <c r="E178">
        <f t="shared" ca="1" si="69"/>
        <v>1</v>
      </c>
      <c r="F178" t="str">
        <f ca="1">_xll.XLOOKUP(E178,$Z$5:$Z$15,$AA$5:$AA$15)</f>
        <v>Health</v>
      </c>
      <c r="G178">
        <f t="shared" ca="1" si="70"/>
        <v>1</v>
      </c>
      <c r="H178" t="str">
        <f ca="1">_xll.XLOOKUP(G178,$AB$5:$AB$14,$AC$5:$AC$14)</f>
        <v>Highschool</v>
      </c>
      <c r="I178">
        <f t="shared" ca="1" si="71"/>
        <v>6</v>
      </c>
      <c r="J178">
        <f t="shared" ca="1" si="72"/>
        <v>3</v>
      </c>
      <c r="K178">
        <f t="shared" ca="1" si="73"/>
        <v>31429</v>
      </c>
      <c r="L178">
        <f t="shared" ca="1" si="74"/>
        <v>5</v>
      </c>
      <c r="M178" t="str">
        <f ca="1">_xll.XLOOKUP(L178,$AD$5:$AD$18,$AE$5:$AE$18)</f>
        <v>Nima</v>
      </c>
      <c r="N178">
        <f t="shared" ca="1" si="77"/>
        <v>94287</v>
      </c>
      <c r="O178">
        <f t="shared" ca="1" si="75"/>
        <v>63261.946761659863</v>
      </c>
      <c r="P178">
        <f t="shared" ca="1" si="78"/>
        <v>74607.388602069012</v>
      </c>
      <c r="Q178">
        <f t="shared" ca="1" si="76"/>
        <v>44005</v>
      </c>
      <c r="R178">
        <f t="shared" ca="1" si="79"/>
        <v>5991.0365499205946</v>
      </c>
      <c r="S178">
        <f t="shared" ca="1" si="80"/>
        <v>33806.133596316984</v>
      </c>
      <c r="T178">
        <f t="shared" ca="1" si="81"/>
        <v>202700.52219838597</v>
      </c>
      <c r="U178">
        <f t="shared" ca="1" si="82"/>
        <v>113257.98331158046</v>
      </c>
      <c r="V178">
        <f t="shared" ca="1" si="83"/>
        <v>89442.538886805502</v>
      </c>
      <c r="X178" s="2">
        <f t="shared" ca="1" si="64"/>
        <v>1</v>
      </c>
      <c r="Y178" s="3">
        <f t="shared" ca="1" si="65"/>
        <v>0</v>
      </c>
      <c r="Z178" s="3"/>
      <c r="AA178" s="3"/>
      <c r="AB178" s="3"/>
      <c r="AC178" s="3"/>
      <c r="AD178" s="3"/>
      <c r="AE178" s="3"/>
      <c r="AF178" s="3"/>
      <c r="AG178" s="3"/>
      <c r="AH178" s="5"/>
    </row>
    <row r="179" spans="2:34" x14ac:dyDescent="0.25">
      <c r="B179">
        <f t="shared" ca="1" si="66"/>
        <v>2</v>
      </c>
      <c r="C179" t="str">
        <f t="shared" ca="1" si="67"/>
        <v>Female</v>
      </c>
      <c r="D179">
        <f t="shared" ca="1" si="68"/>
        <v>33</v>
      </c>
      <c r="E179">
        <f t="shared" ca="1" si="69"/>
        <v>3</v>
      </c>
      <c r="F179" t="str">
        <f ca="1">_xll.XLOOKUP(E179,$Z$5:$Z$15,$AA$5:$AA$15)</f>
        <v>Teaching</v>
      </c>
      <c r="G179">
        <f t="shared" ca="1" si="70"/>
        <v>1</v>
      </c>
      <c r="H179" t="str">
        <f ca="1">_xll.XLOOKUP(G179,$AB$5:$AB$14,$AC$5:$AC$14)</f>
        <v>Highschool</v>
      </c>
      <c r="I179">
        <f t="shared" ca="1" si="71"/>
        <v>1</v>
      </c>
      <c r="J179">
        <f t="shared" ca="1" si="72"/>
        <v>0</v>
      </c>
      <c r="K179">
        <f t="shared" ca="1" si="73"/>
        <v>66457</v>
      </c>
      <c r="L179">
        <f t="shared" ca="1" si="74"/>
        <v>7</v>
      </c>
      <c r="M179" t="str">
        <f ca="1">_xll.XLOOKUP(L179,$AD$5:$AD$18,$AE$5:$AE$18)</f>
        <v>Spintex</v>
      </c>
      <c r="N179">
        <f t="shared" ca="1" si="77"/>
        <v>332285</v>
      </c>
      <c r="O179">
        <f t="shared" ca="1" si="75"/>
        <v>224624.77398761493</v>
      </c>
      <c r="P179">
        <f t="shared" ca="1" si="78"/>
        <v>0</v>
      </c>
      <c r="Q179">
        <f t="shared" ca="1" si="76"/>
        <v>0</v>
      </c>
      <c r="R179">
        <f t="shared" ca="1" si="79"/>
        <v>10288.82256817897</v>
      </c>
      <c r="S179">
        <f t="shared" ca="1" si="80"/>
        <v>91223.035260610399</v>
      </c>
      <c r="T179">
        <f t="shared" ca="1" si="81"/>
        <v>423508.0352606104</v>
      </c>
      <c r="U179">
        <f t="shared" ca="1" si="82"/>
        <v>234913.59655579389</v>
      </c>
      <c r="V179">
        <f t="shared" ca="1" si="83"/>
        <v>188594.43870481651</v>
      </c>
      <c r="X179" s="2">
        <f t="shared" ca="1" si="64"/>
        <v>0</v>
      </c>
      <c r="Y179" s="3">
        <f t="shared" ca="1" si="65"/>
        <v>1</v>
      </c>
      <c r="Z179" s="3"/>
      <c r="AA179" s="3"/>
      <c r="AB179" s="3"/>
      <c r="AC179" s="3"/>
      <c r="AD179" s="3"/>
      <c r="AE179" s="3"/>
      <c r="AF179" s="3"/>
      <c r="AG179" s="3"/>
      <c r="AH179" s="5"/>
    </row>
    <row r="180" spans="2:34" x14ac:dyDescent="0.25">
      <c r="B180">
        <f t="shared" ca="1" si="66"/>
        <v>1</v>
      </c>
      <c r="C180" t="str">
        <f t="shared" ca="1" si="67"/>
        <v>Male</v>
      </c>
      <c r="D180">
        <f t="shared" ca="1" si="68"/>
        <v>44</v>
      </c>
      <c r="E180">
        <f t="shared" ca="1" si="69"/>
        <v>3</v>
      </c>
      <c r="F180" t="str">
        <f ca="1">_xll.XLOOKUP(E180,$Z$5:$Z$15,$AA$5:$AA$15)</f>
        <v>Teaching</v>
      </c>
      <c r="G180">
        <f t="shared" ca="1" si="70"/>
        <v>1</v>
      </c>
      <c r="H180" t="str">
        <f ca="1">_xll.XLOOKUP(G180,$AB$5:$AB$14,$AC$5:$AC$14)</f>
        <v>Highschool</v>
      </c>
      <c r="I180">
        <f t="shared" ca="1" si="71"/>
        <v>3</v>
      </c>
      <c r="J180">
        <f t="shared" ca="1" si="72"/>
        <v>4</v>
      </c>
      <c r="K180">
        <f t="shared" ca="1" si="73"/>
        <v>72227</v>
      </c>
      <c r="L180">
        <f t="shared" ca="1" si="74"/>
        <v>7</v>
      </c>
      <c r="M180" t="str">
        <f ca="1">_xll.XLOOKUP(L180,$AD$5:$AD$18,$AE$5:$AE$18)</f>
        <v>Spintex</v>
      </c>
      <c r="N180">
        <f t="shared" ca="1" si="77"/>
        <v>288908</v>
      </c>
      <c r="O180">
        <f t="shared" ca="1" si="75"/>
        <v>147365.46741259159</v>
      </c>
      <c r="P180">
        <f t="shared" ca="1" si="78"/>
        <v>226554.95998095194</v>
      </c>
      <c r="Q180">
        <f t="shared" ca="1" si="76"/>
        <v>197008</v>
      </c>
      <c r="R180">
        <f t="shared" ca="1" si="79"/>
        <v>119831.78665594113</v>
      </c>
      <c r="S180">
        <f t="shared" ca="1" si="80"/>
        <v>2653.5083050783364</v>
      </c>
      <c r="T180">
        <f t="shared" ca="1" si="81"/>
        <v>518116.46828603029</v>
      </c>
      <c r="U180">
        <f t="shared" ca="1" si="82"/>
        <v>464205.25406853273</v>
      </c>
      <c r="V180">
        <f t="shared" ca="1" si="83"/>
        <v>53911.21421749756</v>
      </c>
      <c r="X180" s="2">
        <f t="shared" ca="1" si="64"/>
        <v>1</v>
      </c>
      <c r="Y180" s="3">
        <f t="shared" ca="1" si="65"/>
        <v>0</v>
      </c>
      <c r="Z180" s="3"/>
      <c r="AA180" s="3"/>
      <c r="AB180" s="3"/>
      <c r="AC180" s="3"/>
      <c r="AD180" s="3"/>
      <c r="AE180" s="3"/>
      <c r="AF180" s="3"/>
      <c r="AG180" s="3"/>
      <c r="AH180" s="5"/>
    </row>
    <row r="181" spans="2:34" hidden="1" x14ac:dyDescent="0.25">
      <c r="B181">
        <f t="shared" ca="1" si="66"/>
        <v>1</v>
      </c>
      <c r="C181" t="str">
        <f t="shared" ca="1" si="67"/>
        <v>Male</v>
      </c>
      <c r="D181">
        <f t="shared" ca="1" si="68"/>
        <v>43</v>
      </c>
      <c r="E181">
        <f t="shared" ca="1" si="69"/>
        <v>2</v>
      </c>
      <c r="F181" t="str">
        <f ca="1">_xll.XLOOKUP(E181,$Z$5:$Z$15,$AA$5:$AA$15)</f>
        <v>Construction</v>
      </c>
      <c r="G181">
        <f t="shared" ca="1" si="70"/>
        <v>2</v>
      </c>
      <c r="H181" t="str">
        <f ca="1">_xll.XLOOKUP(G181,$AB$5:$AB$14,$AC$5:$AC$14)</f>
        <v>College</v>
      </c>
      <c r="I181">
        <f t="shared" ca="1" si="71"/>
        <v>2</v>
      </c>
      <c r="J181">
        <f t="shared" ca="1" si="72"/>
        <v>4</v>
      </c>
      <c r="K181">
        <f t="shared" ca="1" si="73"/>
        <v>27531</v>
      </c>
      <c r="L181">
        <f t="shared" ca="1" si="74"/>
        <v>2</v>
      </c>
      <c r="M181" t="str">
        <f ca="1">_xll.XLOOKUP(L181,$AD$5:$AD$18,$AE$5:$AE$18)</f>
        <v>Cantoment</v>
      </c>
      <c r="N181">
        <f t="shared" ca="1" si="77"/>
        <v>82593</v>
      </c>
      <c r="O181">
        <f t="shared" ca="1" si="75"/>
        <v>3860.2036214483205</v>
      </c>
      <c r="P181">
        <f t="shared" ca="1" si="78"/>
        <v>79108.06068172073</v>
      </c>
      <c r="Q181">
        <f t="shared" ca="1" si="76"/>
        <v>57087</v>
      </c>
      <c r="R181">
        <f t="shared" ca="1" si="79"/>
        <v>12871.543166905818</v>
      </c>
      <c r="S181">
        <f t="shared" ca="1" si="80"/>
        <v>5826.7997777189757</v>
      </c>
      <c r="T181">
        <f t="shared" ca="1" si="81"/>
        <v>167527.86045943972</v>
      </c>
      <c r="U181">
        <f t="shared" ca="1" si="82"/>
        <v>73818.746788354139</v>
      </c>
      <c r="V181">
        <f t="shared" ca="1" si="83"/>
        <v>93709.113671085579</v>
      </c>
      <c r="X181" s="2">
        <f t="shared" ca="1" si="64"/>
        <v>1</v>
      </c>
      <c r="Y181" s="3">
        <f t="shared" ca="1" si="65"/>
        <v>0</v>
      </c>
      <c r="Z181" s="3"/>
      <c r="AA181" s="3"/>
      <c r="AB181" s="3"/>
      <c r="AC181" s="3"/>
      <c r="AD181" s="3"/>
      <c r="AE181" s="3"/>
      <c r="AF181" s="3"/>
      <c r="AG181" s="3"/>
      <c r="AH181" s="5"/>
    </row>
    <row r="182" spans="2:34" x14ac:dyDescent="0.25">
      <c r="B182">
        <f t="shared" ca="1" si="66"/>
        <v>1</v>
      </c>
      <c r="C182" t="str">
        <f t="shared" ca="1" si="67"/>
        <v>Male</v>
      </c>
      <c r="D182">
        <f t="shared" ca="1" si="68"/>
        <v>33</v>
      </c>
      <c r="E182">
        <f t="shared" ca="1" si="69"/>
        <v>5</v>
      </c>
      <c r="F182" t="str">
        <f ca="1">_xll.XLOOKUP(E182,$Z$5:$Z$15,$AA$5:$AA$15)</f>
        <v>General Work</v>
      </c>
      <c r="G182">
        <f t="shared" ca="1" si="70"/>
        <v>3</v>
      </c>
      <c r="H182" t="str">
        <f ca="1">_xll.XLOOKUP(G182,$AB$5:$AB$14,$AC$5:$AC$14)</f>
        <v>University</v>
      </c>
      <c r="I182">
        <f t="shared" ca="1" si="71"/>
        <v>0</v>
      </c>
      <c r="J182">
        <f t="shared" ca="1" si="72"/>
        <v>4</v>
      </c>
      <c r="K182">
        <f t="shared" ca="1" si="73"/>
        <v>45027</v>
      </c>
      <c r="L182">
        <f t="shared" ca="1" si="74"/>
        <v>1</v>
      </c>
      <c r="M182" t="str">
        <f ca="1">_xll.XLOOKUP(L182,$AD$5:$AD$18,$AE$5:$AE$18)</f>
        <v>East Legon</v>
      </c>
      <c r="N182">
        <f t="shared" ca="1" si="77"/>
        <v>225135</v>
      </c>
      <c r="O182">
        <f t="shared" ca="1" si="75"/>
        <v>211537.40853813585</v>
      </c>
      <c r="P182">
        <f t="shared" ca="1" si="78"/>
        <v>6831.2193449309343</v>
      </c>
      <c r="Q182">
        <f t="shared" ca="1" si="76"/>
        <v>931</v>
      </c>
      <c r="R182">
        <f t="shared" ca="1" si="79"/>
        <v>79972.507207024784</v>
      </c>
      <c r="S182">
        <f t="shared" ca="1" si="80"/>
        <v>18511.804640476505</v>
      </c>
      <c r="T182">
        <f t="shared" ca="1" si="81"/>
        <v>250478.02398540743</v>
      </c>
      <c r="U182">
        <f t="shared" ca="1" si="82"/>
        <v>292440.91574516066</v>
      </c>
      <c r="V182">
        <f t="shared" ca="1" si="83"/>
        <v>-41962.891759753227</v>
      </c>
      <c r="X182" s="2">
        <f t="shared" ca="1" si="64"/>
        <v>1</v>
      </c>
      <c r="Y182" s="3">
        <f t="shared" ca="1" si="65"/>
        <v>0</v>
      </c>
      <c r="Z182" s="3"/>
      <c r="AA182" s="3"/>
      <c r="AB182" s="3"/>
      <c r="AC182" s="3"/>
      <c r="AD182" s="3"/>
      <c r="AE182" s="3"/>
      <c r="AF182" s="3"/>
      <c r="AG182" s="3"/>
      <c r="AH182" s="5"/>
    </row>
    <row r="183" spans="2:34" hidden="1" x14ac:dyDescent="0.25">
      <c r="B183">
        <f t="shared" ca="1" si="66"/>
        <v>2</v>
      </c>
      <c r="C183" t="str">
        <f t="shared" ca="1" si="67"/>
        <v>Female</v>
      </c>
      <c r="D183">
        <f t="shared" ca="1" si="68"/>
        <v>39</v>
      </c>
      <c r="E183">
        <f t="shared" ca="1" si="69"/>
        <v>6</v>
      </c>
      <c r="F183" t="str">
        <f ca="1">_xll.XLOOKUP(E183,$Z$5:$Z$15,$AA$5:$AA$15)</f>
        <v>Agriculture</v>
      </c>
      <c r="G183">
        <f t="shared" ca="1" si="70"/>
        <v>3</v>
      </c>
      <c r="H183" t="str">
        <f ca="1">_xll.XLOOKUP(G183,$AB$5:$AB$14,$AC$5:$AC$14)</f>
        <v>University</v>
      </c>
      <c r="I183">
        <f t="shared" ca="1" si="71"/>
        <v>1</v>
      </c>
      <c r="J183">
        <f t="shared" ca="1" si="72"/>
        <v>4</v>
      </c>
      <c r="K183">
        <f t="shared" ca="1" si="73"/>
        <v>57376</v>
      </c>
      <c r="L183">
        <f t="shared" ca="1" si="74"/>
        <v>9</v>
      </c>
      <c r="M183" t="str">
        <f ca="1">_xll.XLOOKUP(L183,$AD$5:$AD$18,$AE$5:$AE$18)</f>
        <v>Tse-Addo</v>
      </c>
      <c r="N183">
        <f t="shared" ca="1" si="77"/>
        <v>344256</v>
      </c>
      <c r="O183">
        <f t="shared" ca="1" si="75"/>
        <v>150915.09458207167</v>
      </c>
      <c r="P183">
        <f t="shared" ca="1" si="78"/>
        <v>46276.198232573923</v>
      </c>
      <c r="Q183">
        <f t="shared" ca="1" si="76"/>
        <v>27663</v>
      </c>
      <c r="R183">
        <f t="shared" ca="1" si="79"/>
        <v>25769.353515221297</v>
      </c>
      <c r="S183">
        <f t="shared" ca="1" si="80"/>
        <v>80418.598065372484</v>
      </c>
      <c r="T183">
        <f t="shared" ca="1" si="81"/>
        <v>470950.79629794642</v>
      </c>
      <c r="U183">
        <f t="shared" ca="1" si="82"/>
        <v>204347.44809729297</v>
      </c>
      <c r="V183">
        <f t="shared" ca="1" si="83"/>
        <v>266603.34820065345</v>
      </c>
      <c r="X183" s="2">
        <f t="shared" ca="1" si="64"/>
        <v>0</v>
      </c>
      <c r="Y183" s="3">
        <f t="shared" ca="1" si="65"/>
        <v>1</v>
      </c>
      <c r="Z183" s="3"/>
      <c r="AA183" s="3"/>
      <c r="AB183" s="3"/>
      <c r="AC183" s="3"/>
      <c r="AD183" s="3"/>
      <c r="AE183" s="3"/>
      <c r="AF183" s="3"/>
      <c r="AG183" s="3"/>
      <c r="AH183" s="5"/>
    </row>
    <row r="184" spans="2:34" x14ac:dyDescent="0.25">
      <c r="B184">
        <f t="shared" ca="1" si="66"/>
        <v>2</v>
      </c>
      <c r="C184" t="str">
        <f t="shared" ca="1" si="67"/>
        <v>Female</v>
      </c>
      <c r="D184">
        <f t="shared" ca="1" si="68"/>
        <v>26</v>
      </c>
      <c r="E184">
        <f t="shared" ca="1" si="69"/>
        <v>4</v>
      </c>
      <c r="F184" t="str">
        <f ca="1">_xll.XLOOKUP(E184,$Z$5:$Z$15,$AA$5:$AA$15)</f>
        <v>IT</v>
      </c>
      <c r="G184">
        <f t="shared" ca="1" si="70"/>
        <v>2</v>
      </c>
      <c r="H184" t="str">
        <f ca="1">_xll.XLOOKUP(G184,$AB$5:$AB$14,$AC$5:$AC$14)</f>
        <v>College</v>
      </c>
      <c r="I184">
        <f t="shared" ca="1" si="71"/>
        <v>5</v>
      </c>
      <c r="J184">
        <f t="shared" ca="1" si="72"/>
        <v>4</v>
      </c>
      <c r="K184">
        <f t="shared" ca="1" si="73"/>
        <v>37932</v>
      </c>
      <c r="L184">
        <f t="shared" ca="1" si="74"/>
        <v>8</v>
      </c>
      <c r="M184" t="str">
        <f ca="1">_xll.XLOOKUP(L184,$AD$5:$AD$18,$AE$5:$AE$18)</f>
        <v xml:space="preserve">Niorth Legon </v>
      </c>
      <c r="N184">
        <f t="shared" ca="1" si="77"/>
        <v>189660</v>
      </c>
      <c r="O184">
        <f t="shared" ca="1" si="75"/>
        <v>134176.08563395054</v>
      </c>
      <c r="P184">
        <f t="shared" ca="1" si="78"/>
        <v>54193.779179138619</v>
      </c>
      <c r="Q184">
        <f t="shared" ca="1" si="76"/>
        <v>17878</v>
      </c>
      <c r="R184">
        <f t="shared" ca="1" si="79"/>
        <v>66082.194607397279</v>
      </c>
      <c r="S184">
        <f t="shared" ca="1" si="80"/>
        <v>15770.956566945444</v>
      </c>
      <c r="T184">
        <f t="shared" ca="1" si="81"/>
        <v>259624.73574608407</v>
      </c>
      <c r="U184">
        <f t="shared" ca="1" si="82"/>
        <v>218136.28024134782</v>
      </c>
      <c r="V184">
        <f t="shared" ca="1" si="83"/>
        <v>41488.455504736252</v>
      </c>
      <c r="X184" s="2">
        <f t="shared" ca="1" si="64"/>
        <v>0</v>
      </c>
      <c r="Y184" s="3">
        <f t="shared" ca="1" si="65"/>
        <v>1</v>
      </c>
      <c r="Z184" s="3"/>
      <c r="AA184" s="3"/>
      <c r="AB184" s="3"/>
      <c r="AC184" s="3"/>
      <c r="AD184" s="3"/>
      <c r="AE184" s="3"/>
      <c r="AF184" s="3"/>
      <c r="AG184" s="3"/>
      <c r="AH184" s="5"/>
    </row>
    <row r="185" spans="2:34" hidden="1" x14ac:dyDescent="0.25">
      <c r="B185">
        <f t="shared" ca="1" si="66"/>
        <v>2</v>
      </c>
      <c r="C185" t="str">
        <f t="shared" ca="1" si="67"/>
        <v>Female</v>
      </c>
      <c r="D185">
        <f t="shared" ca="1" si="68"/>
        <v>33</v>
      </c>
      <c r="E185">
        <f t="shared" ca="1" si="69"/>
        <v>5</v>
      </c>
      <c r="F185" t="str">
        <f ca="1">_xll.XLOOKUP(E185,$Z$5:$Z$15,$AA$5:$AA$15)</f>
        <v>General Work</v>
      </c>
      <c r="G185">
        <f t="shared" ca="1" si="70"/>
        <v>3</v>
      </c>
      <c r="H185" t="str">
        <f ca="1">_xll.XLOOKUP(G185,$AB$5:$AB$14,$AC$5:$AC$14)</f>
        <v>University</v>
      </c>
      <c r="I185">
        <f t="shared" ca="1" si="71"/>
        <v>0</v>
      </c>
      <c r="J185">
        <f t="shared" ca="1" si="72"/>
        <v>4</v>
      </c>
      <c r="K185">
        <f t="shared" ca="1" si="73"/>
        <v>87233</v>
      </c>
      <c r="L185">
        <f t="shared" ca="1" si="74"/>
        <v>7</v>
      </c>
      <c r="M185" t="str">
        <f ca="1">_xll.XLOOKUP(L185,$AD$5:$AD$18,$AE$5:$AE$18)</f>
        <v>Spintex</v>
      </c>
      <c r="N185">
        <f t="shared" ca="1" si="77"/>
        <v>436165</v>
      </c>
      <c r="O185">
        <f t="shared" ca="1" si="75"/>
        <v>201400.98593800364</v>
      </c>
      <c r="P185">
        <f t="shared" ca="1" si="78"/>
        <v>164761.41458296048</v>
      </c>
      <c r="Q185">
        <f t="shared" ca="1" si="76"/>
        <v>121646</v>
      </c>
      <c r="R185">
        <f t="shared" ca="1" si="79"/>
        <v>134416.52259550089</v>
      </c>
      <c r="S185">
        <f t="shared" ca="1" si="80"/>
        <v>5193.1040281084433</v>
      </c>
      <c r="T185">
        <f t="shared" ca="1" si="81"/>
        <v>606119.51861106895</v>
      </c>
      <c r="U185">
        <f t="shared" ca="1" si="82"/>
        <v>457463.50853350456</v>
      </c>
      <c r="V185">
        <f t="shared" ca="1" si="83"/>
        <v>148656.0100775644</v>
      </c>
      <c r="X185" s="2">
        <f t="shared" ca="1" si="64"/>
        <v>0</v>
      </c>
      <c r="Y185" s="3">
        <f t="shared" ca="1" si="65"/>
        <v>1</v>
      </c>
      <c r="Z185" s="3"/>
      <c r="AA185" s="3"/>
      <c r="AB185" s="3"/>
      <c r="AC185" s="3"/>
      <c r="AD185" s="3"/>
      <c r="AE185" s="3"/>
      <c r="AF185" s="3"/>
      <c r="AG185" s="3"/>
      <c r="AH185" s="5"/>
    </row>
    <row r="186" spans="2:34" x14ac:dyDescent="0.25">
      <c r="B186">
        <f t="shared" ca="1" si="66"/>
        <v>2</v>
      </c>
      <c r="C186" t="str">
        <f t="shared" ca="1" si="67"/>
        <v>Female</v>
      </c>
      <c r="D186">
        <f t="shared" ca="1" si="68"/>
        <v>25</v>
      </c>
      <c r="E186">
        <f t="shared" ca="1" si="69"/>
        <v>3</v>
      </c>
      <c r="F186" t="str">
        <f ca="1">_xll.XLOOKUP(E186,$Z$5:$Z$15,$AA$5:$AA$15)</f>
        <v>Teaching</v>
      </c>
      <c r="G186">
        <f t="shared" ca="1" si="70"/>
        <v>1</v>
      </c>
      <c r="H186" t="str">
        <f ca="1">_xll.XLOOKUP(G186,$AB$5:$AB$14,$AC$5:$AC$14)</f>
        <v>Highschool</v>
      </c>
      <c r="I186">
        <f t="shared" ca="1" si="71"/>
        <v>5</v>
      </c>
      <c r="J186">
        <f t="shared" ca="1" si="72"/>
        <v>4</v>
      </c>
      <c r="K186">
        <f t="shared" ca="1" si="73"/>
        <v>79161</v>
      </c>
      <c r="L186">
        <f t="shared" ca="1" si="74"/>
        <v>4</v>
      </c>
      <c r="M186" t="str">
        <f ca="1">_xll.XLOOKUP(L186,$AD$5:$AD$18,$AE$5:$AE$18)</f>
        <v>Tema</v>
      </c>
      <c r="N186">
        <f t="shared" ca="1" si="77"/>
        <v>395805</v>
      </c>
      <c r="O186">
        <f t="shared" ca="1" si="75"/>
        <v>300668.0798872945</v>
      </c>
      <c r="P186">
        <f t="shared" ca="1" si="78"/>
        <v>80330.538970926107</v>
      </c>
      <c r="Q186">
        <f t="shared" ca="1" si="76"/>
        <v>77095</v>
      </c>
      <c r="R186">
        <f t="shared" ca="1" si="79"/>
        <v>49284.178801015092</v>
      </c>
      <c r="S186">
        <f t="shared" ca="1" si="80"/>
        <v>73866.699755320093</v>
      </c>
      <c r="T186">
        <f t="shared" ca="1" si="81"/>
        <v>550002.23872624617</v>
      </c>
      <c r="U186">
        <f t="shared" ca="1" si="82"/>
        <v>427047.25868830958</v>
      </c>
      <c r="V186">
        <f t="shared" ca="1" si="83"/>
        <v>122954.98003793659</v>
      </c>
      <c r="X186" s="2">
        <f t="shared" ca="1" si="64"/>
        <v>0</v>
      </c>
      <c r="Y186" s="3">
        <f t="shared" ca="1" si="65"/>
        <v>1</v>
      </c>
      <c r="Z186" s="3"/>
      <c r="AA186" s="3"/>
      <c r="AB186" s="3"/>
      <c r="AC186" s="3"/>
      <c r="AD186" s="3"/>
      <c r="AE186" s="3"/>
      <c r="AF186" s="3"/>
      <c r="AG186" s="3"/>
      <c r="AH186" s="5"/>
    </row>
    <row r="187" spans="2:34" hidden="1" x14ac:dyDescent="0.25">
      <c r="B187">
        <f t="shared" ca="1" si="66"/>
        <v>1</v>
      </c>
      <c r="C187" t="str">
        <f t="shared" ca="1" si="67"/>
        <v>Male</v>
      </c>
      <c r="D187">
        <f t="shared" ca="1" si="68"/>
        <v>27</v>
      </c>
      <c r="E187">
        <f t="shared" ca="1" si="69"/>
        <v>2</v>
      </c>
      <c r="F187" t="str">
        <f ca="1">_xll.XLOOKUP(E187,$Z$5:$Z$15,$AA$5:$AA$15)</f>
        <v>Construction</v>
      </c>
      <c r="G187">
        <f t="shared" ca="1" si="70"/>
        <v>4</v>
      </c>
      <c r="H187" t="str">
        <f ca="1">_xll.XLOOKUP(G187,$AB$5:$AB$14,$AC$5:$AC$14)</f>
        <v>Technical</v>
      </c>
      <c r="I187">
        <f t="shared" ca="1" si="71"/>
        <v>2</v>
      </c>
      <c r="J187">
        <f t="shared" ca="1" si="72"/>
        <v>2</v>
      </c>
      <c r="K187">
        <f t="shared" ca="1" si="73"/>
        <v>70514</v>
      </c>
      <c r="L187">
        <f t="shared" ca="1" si="74"/>
        <v>7</v>
      </c>
      <c r="M187" t="str">
        <f ca="1">_xll.XLOOKUP(L187,$AD$5:$AD$18,$AE$5:$AE$18)</f>
        <v>Spintex</v>
      </c>
      <c r="N187">
        <f t="shared" ca="1" si="77"/>
        <v>423084</v>
      </c>
      <c r="O187">
        <f t="shared" ca="1" si="75"/>
        <v>31952.772026143419</v>
      </c>
      <c r="P187">
        <f t="shared" ca="1" si="78"/>
        <v>21233.320507083299</v>
      </c>
      <c r="Q187">
        <f t="shared" ca="1" si="76"/>
        <v>12796</v>
      </c>
      <c r="R187">
        <f t="shared" ca="1" si="79"/>
        <v>110356.50967029009</v>
      </c>
      <c r="S187">
        <f t="shared" ca="1" si="80"/>
        <v>96556.320439299452</v>
      </c>
      <c r="T187">
        <f t="shared" ca="1" si="81"/>
        <v>540873.64094638277</v>
      </c>
      <c r="U187">
        <f t="shared" ca="1" si="82"/>
        <v>155105.28169643349</v>
      </c>
      <c r="V187">
        <f t="shared" ca="1" si="83"/>
        <v>385768.35924994928</v>
      </c>
      <c r="X187" s="2">
        <f t="shared" ca="1" si="64"/>
        <v>1</v>
      </c>
      <c r="Y187" s="3">
        <f t="shared" ca="1" si="65"/>
        <v>0</v>
      </c>
      <c r="Z187" s="3"/>
      <c r="AA187" s="3"/>
      <c r="AB187" s="3"/>
      <c r="AC187" s="3"/>
      <c r="AD187" s="3"/>
      <c r="AE187" s="3"/>
      <c r="AF187" s="3"/>
      <c r="AG187" s="3"/>
      <c r="AH187" s="5"/>
    </row>
    <row r="188" spans="2:34" hidden="1" x14ac:dyDescent="0.25">
      <c r="B188">
        <f t="shared" ca="1" si="66"/>
        <v>2</v>
      </c>
      <c r="C188" t="str">
        <f t="shared" ca="1" si="67"/>
        <v>Female</v>
      </c>
      <c r="D188">
        <f t="shared" ca="1" si="68"/>
        <v>42</v>
      </c>
      <c r="E188">
        <f t="shared" ca="1" si="69"/>
        <v>4</v>
      </c>
      <c r="F188" t="str">
        <f ca="1">_xll.XLOOKUP(E188,$Z$5:$Z$15,$AA$5:$AA$15)</f>
        <v>IT</v>
      </c>
      <c r="G188">
        <f t="shared" ca="1" si="70"/>
        <v>5</v>
      </c>
      <c r="H188" t="str">
        <f ca="1">_xll.XLOOKUP(G188,$AB$5:$AB$14,$AC$5:$AC$14)</f>
        <v>Others</v>
      </c>
      <c r="I188">
        <f t="shared" ca="1" si="71"/>
        <v>5</v>
      </c>
      <c r="J188">
        <f t="shared" ca="1" si="72"/>
        <v>1</v>
      </c>
      <c r="K188">
        <f t="shared" ca="1" si="73"/>
        <v>32284</v>
      </c>
      <c r="L188">
        <f t="shared" ca="1" si="74"/>
        <v>2</v>
      </c>
      <c r="M188" t="str">
        <f ca="1">_xll.XLOOKUP(L188,$AD$5:$AD$18,$AE$5:$AE$18)</f>
        <v>Cantoment</v>
      </c>
      <c r="N188">
        <f t="shared" ca="1" si="77"/>
        <v>96852</v>
      </c>
      <c r="O188">
        <f t="shared" ca="1" si="75"/>
        <v>7119.7767447397482</v>
      </c>
      <c r="P188">
        <f t="shared" ca="1" si="78"/>
        <v>3447.4573729205476</v>
      </c>
      <c r="Q188">
        <f t="shared" ca="1" si="76"/>
        <v>1764</v>
      </c>
      <c r="R188">
        <f t="shared" ca="1" si="79"/>
        <v>56178.461466222099</v>
      </c>
      <c r="S188">
        <f t="shared" ca="1" si="80"/>
        <v>42749.520446672992</v>
      </c>
      <c r="T188">
        <f t="shared" ca="1" si="81"/>
        <v>143048.97781959354</v>
      </c>
      <c r="U188">
        <f t="shared" ca="1" si="82"/>
        <v>65062.238210961848</v>
      </c>
      <c r="V188">
        <f t="shared" ca="1" si="83"/>
        <v>77986.739608631688</v>
      </c>
      <c r="X188" s="2">
        <f t="shared" ca="1" si="64"/>
        <v>0</v>
      </c>
      <c r="Y188" s="3">
        <f t="shared" ca="1" si="65"/>
        <v>1</v>
      </c>
      <c r="Z188" s="3"/>
      <c r="AA188" s="3"/>
      <c r="AB188" s="3"/>
      <c r="AC188" s="3"/>
      <c r="AD188" s="3"/>
      <c r="AE188" s="3"/>
      <c r="AF188" s="3"/>
      <c r="AG188" s="3"/>
      <c r="AH188" s="5"/>
    </row>
    <row r="189" spans="2:34" hidden="1" x14ac:dyDescent="0.25">
      <c r="B189">
        <f t="shared" ca="1" si="66"/>
        <v>1</v>
      </c>
      <c r="C189" t="str">
        <f t="shared" ca="1" si="67"/>
        <v>Male</v>
      </c>
      <c r="D189">
        <f t="shared" ca="1" si="68"/>
        <v>40</v>
      </c>
      <c r="E189">
        <f t="shared" ca="1" si="69"/>
        <v>5</v>
      </c>
      <c r="F189" t="str">
        <f ca="1">_xll.XLOOKUP(E189,$Z$5:$Z$15,$AA$5:$AA$15)</f>
        <v>General Work</v>
      </c>
      <c r="G189">
        <f t="shared" ca="1" si="70"/>
        <v>1</v>
      </c>
      <c r="H189" t="str">
        <f ca="1">_xll.XLOOKUP(G189,$AB$5:$AB$14,$AC$5:$AC$14)</f>
        <v>Highschool</v>
      </c>
      <c r="I189">
        <f t="shared" ca="1" si="71"/>
        <v>5</v>
      </c>
      <c r="J189">
        <f t="shared" ca="1" si="72"/>
        <v>3</v>
      </c>
      <c r="K189">
        <f t="shared" ca="1" si="73"/>
        <v>69687</v>
      </c>
      <c r="L189">
        <f t="shared" ca="1" si="74"/>
        <v>9</v>
      </c>
      <c r="M189" t="str">
        <f ca="1">_xll.XLOOKUP(L189,$AD$5:$AD$18,$AE$5:$AE$18)</f>
        <v>Tse-Addo</v>
      </c>
      <c r="N189">
        <f t="shared" ca="1" si="77"/>
        <v>348435</v>
      </c>
      <c r="O189">
        <f t="shared" ca="1" si="75"/>
        <v>56562.296301391871</v>
      </c>
      <c r="P189">
        <f t="shared" ca="1" si="78"/>
        <v>168898.87229662982</v>
      </c>
      <c r="Q189">
        <f t="shared" ca="1" si="76"/>
        <v>38340</v>
      </c>
      <c r="R189">
        <f t="shared" ca="1" si="79"/>
        <v>63268.613438611872</v>
      </c>
      <c r="S189">
        <f t="shared" ca="1" si="80"/>
        <v>85643.810436495929</v>
      </c>
      <c r="T189">
        <f t="shared" ca="1" si="81"/>
        <v>602977.68273312575</v>
      </c>
      <c r="U189">
        <f t="shared" ca="1" si="82"/>
        <v>158170.90974000376</v>
      </c>
      <c r="V189">
        <f t="shared" ca="1" si="83"/>
        <v>444806.77299312199</v>
      </c>
      <c r="X189" s="2">
        <f t="shared" ca="1" si="64"/>
        <v>1</v>
      </c>
      <c r="Y189" s="3">
        <f t="shared" ca="1" si="65"/>
        <v>0</v>
      </c>
      <c r="Z189" s="3"/>
      <c r="AA189" s="3"/>
      <c r="AB189" s="3"/>
      <c r="AC189" s="3"/>
      <c r="AD189" s="3"/>
      <c r="AE189" s="3"/>
      <c r="AF189" s="3"/>
      <c r="AG189" s="3"/>
      <c r="AH189" s="5"/>
    </row>
    <row r="190" spans="2:34" x14ac:dyDescent="0.25">
      <c r="B190">
        <f t="shared" ca="1" si="66"/>
        <v>1</v>
      </c>
      <c r="C190" t="str">
        <f t="shared" ca="1" si="67"/>
        <v>Male</v>
      </c>
      <c r="D190">
        <f t="shared" ca="1" si="68"/>
        <v>43</v>
      </c>
      <c r="E190">
        <f t="shared" ca="1" si="69"/>
        <v>1</v>
      </c>
      <c r="F190" t="str">
        <f ca="1">_xll.XLOOKUP(E190,$Z$5:$Z$15,$AA$5:$AA$15)</f>
        <v>Health</v>
      </c>
      <c r="G190">
        <f t="shared" ca="1" si="70"/>
        <v>1</v>
      </c>
      <c r="H190" t="str">
        <f ca="1">_xll.XLOOKUP(G190,$AB$5:$AB$14,$AC$5:$AC$14)</f>
        <v>Highschool</v>
      </c>
      <c r="I190">
        <f t="shared" ca="1" si="71"/>
        <v>6</v>
      </c>
      <c r="J190">
        <f t="shared" ca="1" si="72"/>
        <v>3</v>
      </c>
      <c r="K190">
        <f t="shared" ca="1" si="73"/>
        <v>71716</v>
      </c>
      <c r="L190">
        <f t="shared" ca="1" si="74"/>
        <v>1</v>
      </c>
      <c r="M190" t="str">
        <f ca="1">_xll.XLOOKUP(L190,$AD$5:$AD$18,$AE$5:$AE$18)</f>
        <v>East Legon</v>
      </c>
      <c r="N190">
        <f t="shared" ca="1" si="77"/>
        <v>358580</v>
      </c>
      <c r="O190">
        <f t="shared" ca="1" si="75"/>
        <v>134981.38805712221</v>
      </c>
      <c r="P190">
        <f t="shared" ca="1" si="78"/>
        <v>77941.495334688618</v>
      </c>
      <c r="Q190">
        <f t="shared" ca="1" si="76"/>
        <v>38523</v>
      </c>
      <c r="R190">
        <f t="shared" ca="1" si="79"/>
        <v>10443.799071768959</v>
      </c>
      <c r="S190">
        <f t="shared" ca="1" si="80"/>
        <v>33325.618614832238</v>
      </c>
      <c r="T190">
        <f t="shared" ca="1" si="81"/>
        <v>469847.11394952086</v>
      </c>
      <c r="U190">
        <f t="shared" ca="1" si="82"/>
        <v>183948.18712889118</v>
      </c>
      <c r="V190">
        <f t="shared" ca="1" si="83"/>
        <v>285898.92682062968</v>
      </c>
      <c r="X190" s="2">
        <f t="shared" ca="1" si="64"/>
        <v>1</v>
      </c>
      <c r="Y190" s="3">
        <f t="shared" ca="1" si="65"/>
        <v>0</v>
      </c>
      <c r="Z190" s="3"/>
      <c r="AA190" s="3"/>
      <c r="AB190" s="3"/>
      <c r="AC190" s="3"/>
      <c r="AD190" s="3"/>
      <c r="AE190" s="3"/>
      <c r="AF190" s="3"/>
      <c r="AG190" s="3"/>
      <c r="AH190" s="5"/>
    </row>
    <row r="191" spans="2:34" hidden="1" x14ac:dyDescent="0.25">
      <c r="B191">
        <f t="shared" ca="1" si="66"/>
        <v>2</v>
      </c>
      <c r="C191" t="str">
        <f t="shared" ca="1" si="67"/>
        <v>Female</v>
      </c>
      <c r="D191">
        <f t="shared" ca="1" si="68"/>
        <v>41</v>
      </c>
      <c r="E191">
        <f t="shared" ca="1" si="69"/>
        <v>2</v>
      </c>
      <c r="F191" t="str">
        <f ca="1">_xll.XLOOKUP(E191,$Z$5:$Z$15,$AA$5:$AA$15)</f>
        <v>Construction</v>
      </c>
      <c r="G191">
        <f t="shared" ca="1" si="70"/>
        <v>2</v>
      </c>
      <c r="H191" t="str">
        <f ca="1">_xll.XLOOKUP(G191,$AB$5:$AB$14,$AC$5:$AC$14)</f>
        <v>College</v>
      </c>
      <c r="I191">
        <f t="shared" ca="1" si="71"/>
        <v>2</v>
      </c>
      <c r="J191">
        <f t="shared" ca="1" si="72"/>
        <v>2</v>
      </c>
      <c r="K191">
        <f t="shared" ca="1" si="73"/>
        <v>67697</v>
      </c>
      <c r="L191">
        <f t="shared" ca="1" si="74"/>
        <v>5</v>
      </c>
      <c r="M191" t="str">
        <f ca="1">_xll.XLOOKUP(L191,$AD$5:$AD$18,$AE$5:$AE$18)</f>
        <v>Nima</v>
      </c>
      <c r="N191">
        <f t="shared" ca="1" si="77"/>
        <v>270788</v>
      </c>
      <c r="O191">
        <f t="shared" ca="1" si="75"/>
        <v>147002.71733940183</v>
      </c>
      <c r="P191">
        <f t="shared" ca="1" si="78"/>
        <v>108125.57562123613</v>
      </c>
      <c r="Q191">
        <f t="shared" ca="1" si="76"/>
        <v>63784</v>
      </c>
      <c r="R191">
        <f t="shared" ca="1" si="79"/>
        <v>73540.516283730656</v>
      </c>
      <c r="S191">
        <f t="shared" ca="1" si="80"/>
        <v>98120.169098824161</v>
      </c>
      <c r="T191">
        <f t="shared" ca="1" si="81"/>
        <v>477033.74472006026</v>
      </c>
      <c r="U191">
        <f t="shared" ca="1" si="82"/>
        <v>284327.23362313246</v>
      </c>
      <c r="V191">
        <f t="shared" ca="1" si="83"/>
        <v>192706.5110969278</v>
      </c>
      <c r="X191" s="2">
        <f t="shared" ca="1" si="64"/>
        <v>0</v>
      </c>
      <c r="Y191" s="3">
        <f t="shared" ca="1" si="65"/>
        <v>1</v>
      </c>
      <c r="Z191" s="3"/>
      <c r="AA191" s="3"/>
      <c r="AB191" s="3"/>
      <c r="AC191" s="3"/>
      <c r="AD191" s="3"/>
      <c r="AE191" s="3"/>
      <c r="AF191" s="3"/>
      <c r="AG191" s="3"/>
      <c r="AH191" s="5"/>
    </row>
    <row r="192" spans="2:34" hidden="1" x14ac:dyDescent="0.25">
      <c r="B192">
        <f t="shared" ca="1" si="66"/>
        <v>2</v>
      </c>
      <c r="C192" t="str">
        <f t="shared" ca="1" si="67"/>
        <v>Female</v>
      </c>
      <c r="D192">
        <f t="shared" ca="1" si="68"/>
        <v>27</v>
      </c>
      <c r="E192">
        <f t="shared" ca="1" si="69"/>
        <v>5</v>
      </c>
      <c r="F192" t="str">
        <f ca="1">_xll.XLOOKUP(E192,$Z$5:$Z$15,$AA$5:$AA$15)</f>
        <v>General Work</v>
      </c>
      <c r="G192">
        <f t="shared" ca="1" si="70"/>
        <v>1</v>
      </c>
      <c r="H192" t="str">
        <f ca="1">_xll.XLOOKUP(G192,$AB$5:$AB$14,$AC$5:$AC$14)</f>
        <v>Highschool</v>
      </c>
      <c r="I192">
        <f t="shared" ca="1" si="71"/>
        <v>5</v>
      </c>
      <c r="J192">
        <f t="shared" ca="1" si="72"/>
        <v>1</v>
      </c>
      <c r="K192">
        <f t="shared" ca="1" si="73"/>
        <v>36311</v>
      </c>
      <c r="L192">
        <f t="shared" ca="1" si="74"/>
        <v>4</v>
      </c>
      <c r="M192" t="str">
        <f ca="1">_xll.XLOOKUP(L192,$AD$5:$AD$18,$AE$5:$AE$18)</f>
        <v>Tema</v>
      </c>
      <c r="N192">
        <f t="shared" ca="1" si="77"/>
        <v>108933</v>
      </c>
      <c r="O192">
        <f t="shared" ca="1" si="75"/>
        <v>76805.142311825199</v>
      </c>
      <c r="P192">
        <f t="shared" ca="1" si="78"/>
        <v>26216.415207705588</v>
      </c>
      <c r="Q192">
        <f t="shared" ca="1" si="76"/>
        <v>6712</v>
      </c>
      <c r="R192">
        <f t="shared" ca="1" si="79"/>
        <v>43414.431128196185</v>
      </c>
      <c r="S192">
        <f t="shared" ca="1" si="80"/>
        <v>11834.627214346527</v>
      </c>
      <c r="T192">
        <f t="shared" ca="1" si="81"/>
        <v>146984.04242205209</v>
      </c>
      <c r="U192">
        <f t="shared" ca="1" si="82"/>
        <v>126931.57344002138</v>
      </c>
      <c r="V192">
        <f t="shared" ca="1" si="83"/>
        <v>20052.46898203071</v>
      </c>
      <c r="X192" s="2">
        <f t="shared" ca="1" si="64"/>
        <v>0</v>
      </c>
      <c r="Y192" s="3">
        <f t="shared" ca="1" si="65"/>
        <v>1</v>
      </c>
      <c r="Z192" s="3"/>
      <c r="AA192" s="3"/>
      <c r="AB192" s="3"/>
      <c r="AC192" s="3"/>
      <c r="AD192" s="3"/>
      <c r="AE192" s="3"/>
      <c r="AF192" s="3"/>
      <c r="AG192" s="3"/>
      <c r="AH192" s="5"/>
    </row>
    <row r="193" spans="2:34" x14ac:dyDescent="0.25">
      <c r="B193">
        <f t="shared" ca="1" si="66"/>
        <v>1</v>
      </c>
      <c r="C193" t="str">
        <f t="shared" ca="1" si="67"/>
        <v>Male</v>
      </c>
      <c r="D193">
        <f t="shared" ca="1" si="68"/>
        <v>38</v>
      </c>
      <c r="E193">
        <f t="shared" ca="1" si="69"/>
        <v>3</v>
      </c>
      <c r="F193" t="str">
        <f ca="1">_xll.XLOOKUP(E193,$Z$5:$Z$15,$AA$5:$AA$15)</f>
        <v>Teaching</v>
      </c>
      <c r="G193">
        <f t="shared" ca="1" si="70"/>
        <v>4</v>
      </c>
      <c r="H193" t="str">
        <f ca="1">_xll.XLOOKUP(G193,$AB$5:$AB$14,$AC$5:$AC$14)</f>
        <v>Technical</v>
      </c>
      <c r="I193">
        <f t="shared" ca="1" si="71"/>
        <v>0</v>
      </c>
      <c r="J193">
        <f t="shared" ca="1" si="72"/>
        <v>3</v>
      </c>
      <c r="K193">
        <f t="shared" ca="1" si="73"/>
        <v>29266</v>
      </c>
      <c r="L193">
        <f t="shared" ca="1" si="74"/>
        <v>5</v>
      </c>
      <c r="M193" t="str">
        <f ca="1">_xll.XLOOKUP(L193,$AD$5:$AD$18,$AE$5:$AE$18)</f>
        <v>Nima</v>
      </c>
      <c r="N193">
        <f t="shared" ca="1" si="77"/>
        <v>146330</v>
      </c>
      <c r="O193">
        <f t="shared" ca="1" si="75"/>
        <v>81644.762515144757</v>
      </c>
      <c r="P193">
        <f t="shared" ca="1" si="78"/>
        <v>86866.727951071603</v>
      </c>
      <c r="Q193">
        <f t="shared" ca="1" si="76"/>
        <v>47623</v>
      </c>
      <c r="R193">
        <f t="shared" ca="1" si="79"/>
        <v>38830.267083070197</v>
      </c>
      <c r="S193">
        <f t="shared" ca="1" si="80"/>
        <v>5938.4103653107031</v>
      </c>
      <c r="T193">
        <f t="shared" ca="1" si="81"/>
        <v>239135.1383163823</v>
      </c>
      <c r="U193">
        <f t="shared" ca="1" si="82"/>
        <v>168098.02959821495</v>
      </c>
      <c r="V193">
        <f t="shared" ca="1" si="83"/>
        <v>71037.10871816735</v>
      </c>
      <c r="X193" s="2">
        <f t="shared" ca="1" si="64"/>
        <v>1</v>
      </c>
      <c r="Y193" s="3">
        <f t="shared" ca="1" si="65"/>
        <v>0</v>
      </c>
      <c r="Z193" s="3"/>
      <c r="AA193" s="3"/>
      <c r="AB193" s="3"/>
      <c r="AC193" s="3"/>
      <c r="AD193" s="3"/>
      <c r="AE193" s="3"/>
      <c r="AF193" s="3"/>
      <c r="AG193" s="3"/>
      <c r="AH193" s="5"/>
    </row>
    <row r="194" spans="2:34" x14ac:dyDescent="0.25">
      <c r="B194">
        <f t="shared" ca="1" si="66"/>
        <v>1</v>
      </c>
      <c r="C194" t="str">
        <f t="shared" ca="1" si="67"/>
        <v>Male</v>
      </c>
      <c r="D194">
        <f t="shared" ca="1" si="68"/>
        <v>34</v>
      </c>
      <c r="E194">
        <f t="shared" ca="1" si="69"/>
        <v>3</v>
      </c>
      <c r="F194" t="str">
        <f ca="1">_xll.XLOOKUP(E194,$Z$5:$Z$15,$AA$5:$AA$15)</f>
        <v>Teaching</v>
      </c>
      <c r="G194">
        <f t="shared" ca="1" si="70"/>
        <v>2</v>
      </c>
      <c r="H194" t="str">
        <f ca="1">_xll.XLOOKUP(G194,$AB$5:$AB$14,$AC$5:$AC$14)</f>
        <v>College</v>
      </c>
      <c r="I194">
        <f t="shared" ca="1" si="71"/>
        <v>6</v>
      </c>
      <c r="J194">
        <f t="shared" ca="1" si="72"/>
        <v>3</v>
      </c>
      <c r="K194">
        <f t="shared" ca="1" si="73"/>
        <v>39563</v>
      </c>
      <c r="L194">
        <f t="shared" ca="1" si="74"/>
        <v>7</v>
      </c>
      <c r="M194" t="str">
        <f ca="1">_xll.XLOOKUP(L194,$AD$5:$AD$18,$AE$5:$AE$18)</f>
        <v>Spintex</v>
      </c>
      <c r="N194">
        <f t="shared" ca="1" si="77"/>
        <v>118689</v>
      </c>
      <c r="O194">
        <f t="shared" ca="1" si="75"/>
        <v>62488.991038417604</v>
      </c>
      <c r="P194">
        <f t="shared" ca="1" si="78"/>
        <v>43342.889125302267</v>
      </c>
      <c r="Q194">
        <f t="shared" ca="1" si="76"/>
        <v>20723</v>
      </c>
      <c r="R194">
        <f t="shared" ca="1" si="79"/>
        <v>68026.79433933548</v>
      </c>
      <c r="S194">
        <f t="shared" ca="1" si="80"/>
        <v>48968.701700273399</v>
      </c>
      <c r="T194">
        <f t="shared" ca="1" si="81"/>
        <v>211000.59082557567</v>
      </c>
      <c r="U194">
        <f t="shared" ca="1" si="82"/>
        <v>151238.78537775308</v>
      </c>
      <c r="V194">
        <f t="shared" ca="1" si="83"/>
        <v>59761.805447822582</v>
      </c>
      <c r="X194" s="2">
        <f t="shared" ca="1" si="64"/>
        <v>1</v>
      </c>
      <c r="Y194" s="3">
        <f t="shared" ca="1" si="65"/>
        <v>0</v>
      </c>
      <c r="Z194" s="3"/>
      <c r="AA194" s="3"/>
      <c r="AB194" s="3"/>
      <c r="AC194" s="3"/>
      <c r="AD194" s="3"/>
      <c r="AE194" s="3"/>
      <c r="AF194" s="3"/>
      <c r="AG194" s="3"/>
      <c r="AH194" s="5"/>
    </row>
    <row r="195" spans="2:34" x14ac:dyDescent="0.25">
      <c r="B195">
        <f t="shared" ca="1" si="66"/>
        <v>2</v>
      </c>
      <c r="C195" t="str">
        <f t="shared" ca="1" si="67"/>
        <v>Female</v>
      </c>
      <c r="D195">
        <f t="shared" ca="1" si="68"/>
        <v>32</v>
      </c>
      <c r="E195">
        <f t="shared" ca="1" si="69"/>
        <v>1</v>
      </c>
      <c r="F195" t="str">
        <f ca="1">_xll.XLOOKUP(E195,$Z$5:$Z$15,$AA$5:$AA$15)</f>
        <v>Health</v>
      </c>
      <c r="G195">
        <f t="shared" ca="1" si="70"/>
        <v>2</v>
      </c>
      <c r="H195" t="str">
        <f ca="1">_xll.XLOOKUP(G195,$AB$5:$AB$14,$AC$5:$AC$14)</f>
        <v>College</v>
      </c>
      <c r="I195">
        <f t="shared" ca="1" si="71"/>
        <v>1</v>
      </c>
      <c r="J195">
        <f t="shared" ca="1" si="72"/>
        <v>0</v>
      </c>
      <c r="K195">
        <f t="shared" ca="1" si="73"/>
        <v>87178</v>
      </c>
      <c r="L195">
        <f t="shared" ca="1" si="74"/>
        <v>9</v>
      </c>
      <c r="M195" t="str">
        <f ca="1">_xll.XLOOKUP(L195,$AD$5:$AD$18,$AE$5:$AE$18)</f>
        <v>Tse-Addo</v>
      </c>
      <c r="N195">
        <f t="shared" ca="1" si="77"/>
        <v>435890</v>
      </c>
      <c r="O195">
        <f t="shared" ca="1" si="75"/>
        <v>411919.08573230554</v>
      </c>
      <c r="P195">
        <f t="shared" ca="1" si="78"/>
        <v>0</v>
      </c>
      <c r="Q195">
        <f t="shared" ca="1" si="76"/>
        <v>0</v>
      </c>
      <c r="R195">
        <f t="shared" ca="1" si="79"/>
        <v>84960.007306549029</v>
      </c>
      <c r="S195">
        <f t="shared" ca="1" si="80"/>
        <v>126729.65290148876</v>
      </c>
      <c r="T195">
        <f t="shared" ca="1" si="81"/>
        <v>562619.65290148882</v>
      </c>
      <c r="U195">
        <f t="shared" ca="1" si="82"/>
        <v>496879.09303885454</v>
      </c>
      <c r="V195">
        <f t="shared" ca="1" si="83"/>
        <v>65740.559862634283</v>
      </c>
      <c r="X195" s="2">
        <f t="shared" ca="1" si="64"/>
        <v>0</v>
      </c>
      <c r="Y195" s="3">
        <f t="shared" ca="1" si="65"/>
        <v>1</v>
      </c>
      <c r="Z195" s="3"/>
      <c r="AA195" s="3"/>
      <c r="AB195" s="3"/>
      <c r="AC195" s="3"/>
      <c r="AD195" s="3"/>
      <c r="AE195" s="3"/>
      <c r="AF195" s="3"/>
      <c r="AG195" s="3"/>
      <c r="AH195" s="5"/>
    </row>
    <row r="196" spans="2:34" hidden="1" x14ac:dyDescent="0.25">
      <c r="B196">
        <f t="shared" ca="1" si="66"/>
        <v>2</v>
      </c>
      <c r="C196" t="str">
        <f t="shared" ca="1" si="67"/>
        <v>Female</v>
      </c>
      <c r="D196">
        <f t="shared" ca="1" si="68"/>
        <v>32</v>
      </c>
      <c r="E196">
        <f t="shared" ca="1" si="69"/>
        <v>5</v>
      </c>
      <c r="F196" t="str">
        <f ca="1">_xll.XLOOKUP(E196,$Z$5:$Z$15,$AA$5:$AA$15)</f>
        <v>General Work</v>
      </c>
      <c r="G196">
        <f t="shared" ca="1" si="70"/>
        <v>5</v>
      </c>
      <c r="H196" t="str">
        <f ca="1">_xll.XLOOKUP(G196,$AB$5:$AB$14,$AC$5:$AC$14)</f>
        <v>Others</v>
      </c>
      <c r="I196">
        <f t="shared" ca="1" si="71"/>
        <v>0</v>
      </c>
      <c r="J196">
        <f t="shared" ca="1" si="72"/>
        <v>4</v>
      </c>
      <c r="K196">
        <f t="shared" ca="1" si="73"/>
        <v>25174</v>
      </c>
      <c r="L196">
        <f t="shared" ca="1" si="74"/>
        <v>5</v>
      </c>
      <c r="M196" t="str">
        <f ca="1">_xll.XLOOKUP(L196,$AD$5:$AD$18,$AE$5:$AE$18)</f>
        <v>Nima</v>
      </c>
      <c r="N196">
        <f t="shared" ca="1" si="77"/>
        <v>100696</v>
      </c>
      <c r="O196">
        <f t="shared" ca="1" si="75"/>
        <v>91841.004668280264</v>
      </c>
      <c r="P196">
        <f t="shared" ca="1" si="78"/>
        <v>20677.076419654215</v>
      </c>
      <c r="Q196">
        <f t="shared" ca="1" si="76"/>
        <v>9189</v>
      </c>
      <c r="R196">
        <f t="shared" ca="1" si="79"/>
        <v>48164.504065290705</v>
      </c>
      <c r="S196">
        <f t="shared" ca="1" si="80"/>
        <v>27421.11431678354</v>
      </c>
      <c r="T196">
        <f t="shared" ca="1" si="81"/>
        <v>148794.19073643774</v>
      </c>
      <c r="U196">
        <f t="shared" ca="1" si="82"/>
        <v>149194.50873357098</v>
      </c>
      <c r="V196">
        <f t="shared" ca="1" si="83"/>
        <v>-400.3179971332429</v>
      </c>
      <c r="X196" s="2">
        <f t="shared" ca="1" si="64"/>
        <v>0</v>
      </c>
      <c r="Y196" s="3">
        <f t="shared" ca="1" si="65"/>
        <v>1</v>
      </c>
      <c r="Z196" s="3"/>
      <c r="AA196" s="3"/>
      <c r="AB196" s="3"/>
      <c r="AC196" s="3"/>
      <c r="AD196" s="3"/>
      <c r="AE196" s="3"/>
      <c r="AF196" s="3"/>
      <c r="AG196" s="3"/>
      <c r="AH196" s="5"/>
    </row>
    <row r="197" spans="2:34" x14ac:dyDescent="0.25">
      <c r="B197">
        <f t="shared" ca="1" si="66"/>
        <v>2</v>
      </c>
      <c r="C197" t="str">
        <f t="shared" ca="1" si="67"/>
        <v>Female</v>
      </c>
      <c r="D197">
        <f t="shared" ca="1" si="68"/>
        <v>43</v>
      </c>
      <c r="E197">
        <f t="shared" ca="1" si="69"/>
        <v>3</v>
      </c>
      <c r="F197" t="str">
        <f ca="1">_xll.XLOOKUP(E197,$Z$5:$Z$15,$AA$5:$AA$15)</f>
        <v>Teaching</v>
      </c>
      <c r="G197">
        <f t="shared" ca="1" si="70"/>
        <v>3</v>
      </c>
      <c r="H197" t="str">
        <f ca="1">_xll.XLOOKUP(G197,$AB$5:$AB$14,$AC$5:$AC$14)</f>
        <v>University</v>
      </c>
      <c r="I197">
        <f t="shared" ca="1" si="71"/>
        <v>4</v>
      </c>
      <c r="J197">
        <f t="shared" ca="1" si="72"/>
        <v>0</v>
      </c>
      <c r="K197">
        <f t="shared" ca="1" si="73"/>
        <v>50361</v>
      </c>
      <c r="L197">
        <f t="shared" ca="1" si="74"/>
        <v>2</v>
      </c>
      <c r="M197" t="str">
        <f ca="1">_xll.XLOOKUP(L197,$AD$5:$AD$18,$AE$5:$AE$18)</f>
        <v>Cantoment</v>
      </c>
      <c r="N197">
        <f t="shared" ca="1" si="77"/>
        <v>201444</v>
      </c>
      <c r="O197">
        <f t="shared" ca="1" si="75"/>
        <v>93616.17268163235</v>
      </c>
      <c r="P197">
        <f t="shared" ca="1" si="78"/>
        <v>0</v>
      </c>
      <c r="Q197">
        <f t="shared" ca="1" si="76"/>
        <v>0</v>
      </c>
      <c r="R197">
        <f t="shared" ca="1" si="79"/>
        <v>45704.394676114993</v>
      </c>
      <c r="S197">
        <f t="shared" ca="1" si="80"/>
        <v>37670.330842000178</v>
      </c>
      <c r="T197">
        <f t="shared" ca="1" si="81"/>
        <v>239114.33084200017</v>
      </c>
      <c r="U197">
        <f t="shared" ca="1" si="82"/>
        <v>139320.56735774735</v>
      </c>
      <c r="V197">
        <f t="shared" ca="1" si="83"/>
        <v>99793.76348425282</v>
      </c>
      <c r="X197" s="2">
        <f t="shared" ca="1" si="64"/>
        <v>0</v>
      </c>
      <c r="Y197" s="3">
        <f t="shared" ca="1" si="65"/>
        <v>1</v>
      </c>
      <c r="Z197" s="3"/>
      <c r="AA197" s="3"/>
      <c r="AB197" s="3"/>
      <c r="AC197" s="3"/>
      <c r="AD197" s="3"/>
      <c r="AE197" s="3"/>
      <c r="AF197" s="3"/>
      <c r="AG197" s="3"/>
      <c r="AH197" s="5"/>
    </row>
    <row r="198" spans="2:34" hidden="1" x14ac:dyDescent="0.25">
      <c r="B198">
        <f t="shared" ca="1" si="66"/>
        <v>1</v>
      </c>
      <c r="C198" t="str">
        <f t="shared" ca="1" si="67"/>
        <v>Male</v>
      </c>
      <c r="D198">
        <f t="shared" ca="1" si="68"/>
        <v>40</v>
      </c>
      <c r="E198">
        <f t="shared" ca="1" si="69"/>
        <v>5</v>
      </c>
      <c r="F198" t="str">
        <f ca="1">_xll.XLOOKUP(E198,$Z$5:$Z$15,$AA$5:$AA$15)</f>
        <v>General Work</v>
      </c>
      <c r="G198">
        <f t="shared" ca="1" si="70"/>
        <v>2</v>
      </c>
      <c r="H198" t="str">
        <f ca="1">_xll.XLOOKUP(G198,$AB$5:$AB$14,$AC$5:$AC$14)</f>
        <v>College</v>
      </c>
      <c r="I198">
        <f t="shared" ca="1" si="71"/>
        <v>1</v>
      </c>
      <c r="J198">
        <f t="shared" ca="1" si="72"/>
        <v>3</v>
      </c>
      <c r="K198">
        <f t="shared" ca="1" si="73"/>
        <v>66821</v>
      </c>
      <c r="L198">
        <f t="shared" ca="1" si="74"/>
        <v>6</v>
      </c>
      <c r="M198" t="str">
        <f ca="1">_xll.XLOOKUP(L198,$AD$5:$AD$18,$AE$5:$AE$18)</f>
        <v>Airport Hills</v>
      </c>
      <c r="N198">
        <f t="shared" ca="1" si="77"/>
        <v>200463</v>
      </c>
      <c r="O198">
        <f t="shared" ca="1" si="75"/>
        <v>104.71195005944118</v>
      </c>
      <c r="P198">
        <f t="shared" ca="1" si="78"/>
        <v>200311.07429007196</v>
      </c>
      <c r="Q198">
        <f t="shared" ca="1" si="76"/>
        <v>90345</v>
      </c>
      <c r="R198">
        <f t="shared" ca="1" si="79"/>
        <v>98985.606123398858</v>
      </c>
      <c r="S198">
        <f t="shared" ca="1" si="80"/>
        <v>21559.270785527937</v>
      </c>
      <c r="T198">
        <f t="shared" ca="1" si="81"/>
        <v>422333.34507559991</v>
      </c>
      <c r="U198">
        <f t="shared" ca="1" si="82"/>
        <v>189435.3180734583</v>
      </c>
      <c r="V198">
        <f t="shared" ca="1" si="83"/>
        <v>232898.02700214161</v>
      </c>
      <c r="X198" s="2">
        <f t="shared" ca="1" si="64"/>
        <v>1</v>
      </c>
      <c r="Y198" s="3">
        <f t="shared" ca="1" si="65"/>
        <v>0</v>
      </c>
      <c r="Z198" s="3"/>
      <c r="AA198" s="3"/>
      <c r="AB198" s="3"/>
      <c r="AC198" s="3"/>
      <c r="AD198" s="3"/>
      <c r="AE198" s="3"/>
      <c r="AF198" s="3"/>
      <c r="AG198" s="3"/>
      <c r="AH198" s="5"/>
    </row>
    <row r="199" spans="2:34" x14ac:dyDescent="0.25">
      <c r="B199">
        <f t="shared" ca="1" si="66"/>
        <v>2</v>
      </c>
      <c r="C199" t="str">
        <f t="shared" ca="1" si="67"/>
        <v>Female</v>
      </c>
      <c r="D199">
        <f t="shared" ca="1" si="68"/>
        <v>33</v>
      </c>
      <c r="E199">
        <f t="shared" ca="1" si="69"/>
        <v>2</v>
      </c>
      <c r="F199" t="str">
        <f ca="1">_xll.XLOOKUP(E199,$Z$5:$Z$15,$AA$5:$AA$15)</f>
        <v>Construction</v>
      </c>
      <c r="G199">
        <f t="shared" ca="1" si="70"/>
        <v>2</v>
      </c>
      <c r="H199" t="str">
        <f ca="1">_xll.XLOOKUP(G199,$AB$5:$AB$14,$AC$5:$AC$14)</f>
        <v>College</v>
      </c>
      <c r="I199">
        <f t="shared" ca="1" si="71"/>
        <v>2</v>
      </c>
      <c r="J199">
        <f t="shared" ca="1" si="72"/>
        <v>2</v>
      </c>
      <c r="K199">
        <f t="shared" ca="1" si="73"/>
        <v>86797</v>
      </c>
      <c r="L199">
        <f t="shared" ca="1" si="74"/>
        <v>3</v>
      </c>
      <c r="M199" t="str">
        <f ca="1">_xll.XLOOKUP(L199,$AD$5:$AD$18,$AE$5:$AE$18)</f>
        <v>Oyarifa</v>
      </c>
      <c r="N199">
        <f t="shared" ca="1" si="77"/>
        <v>260391</v>
      </c>
      <c r="O199">
        <f t="shared" ca="1" si="75"/>
        <v>102073.21717146543</v>
      </c>
      <c r="P199">
        <f t="shared" ca="1" si="78"/>
        <v>42097.716441834345</v>
      </c>
      <c r="Q199">
        <f t="shared" ca="1" si="76"/>
        <v>28659</v>
      </c>
      <c r="R199">
        <f t="shared" ca="1" si="79"/>
        <v>99051.437202759305</v>
      </c>
      <c r="S199">
        <f t="shared" ca="1" si="80"/>
        <v>18490.523045141104</v>
      </c>
      <c r="T199">
        <f t="shared" ca="1" si="81"/>
        <v>320979.23948697548</v>
      </c>
      <c r="U199">
        <f t="shared" ca="1" si="82"/>
        <v>229783.65437422472</v>
      </c>
      <c r="V199">
        <f t="shared" ca="1" si="83"/>
        <v>91195.585112750763</v>
      </c>
      <c r="X199" s="2">
        <f t="shared" ref="X199:X262" ca="1" si="84">IF(C199 ="Male", 1, 0)</f>
        <v>0</v>
      </c>
      <c r="Y199" s="3">
        <f t="shared" ref="Y199:Y262" ca="1" si="85">IF(C199 ="Female", 1, 0)</f>
        <v>1</v>
      </c>
      <c r="Z199" s="3"/>
      <c r="AA199" s="3"/>
      <c r="AB199" s="3"/>
      <c r="AC199" s="3"/>
      <c r="AD199" s="3"/>
      <c r="AE199" s="3"/>
      <c r="AF199" s="3"/>
      <c r="AG199" s="3"/>
      <c r="AH199" s="5"/>
    </row>
    <row r="200" spans="2:34" x14ac:dyDescent="0.25">
      <c r="B200">
        <f t="shared" ca="1" si="66"/>
        <v>1</v>
      </c>
      <c r="C200" t="str">
        <f t="shared" ca="1" si="67"/>
        <v>Male</v>
      </c>
      <c r="D200">
        <f t="shared" ca="1" si="68"/>
        <v>40</v>
      </c>
      <c r="E200">
        <f t="shared" ca="1" si="69"/>
        <v>6</v>
      </c>
      <c r="F200" t="str">
        <f ca="1">_xll.XLOOKUP(E200,$Z$5:$Z$15,$AA$5:$AA$15)</f>
        <v>Agriculture</v>
      </c>
      <c r="G200">
        <f t="shared" ca="1" si="70"/>
        <v>2</v>
      </c>
      <c r="H200" t="str">
        <f ca="1">_xll.XLOOKUP(G200,$AB$5:$AB$14,$AC$5:$AC$14)</f>
        <v>College</v>
      </c>
      <c r="I200">
        <f t="shared" ca="1" si="71"/>
        <v>0</v>
      </c>
      <c r="J200">
        <f t="shared" ca="1" si="72"/>
        <v>1</v>
      </c>
      <c r="K200">
        <f t="shared" ca="1" si="73"/>
        <v>29646</v>
      </c>
      <c r="L200">
        <f t="shared" ca="1" si="74"/>
        <v>4</v>
      </c>
      <c r="M200" t="str">
        <f ca="1">_xll.XLOOKUP(L200,$AD$5:$AD$18,$AE$5:$AE$18)</f>
        <v>Tema</v>
      </c>
      <c r="N200">
        <f t="shared" ca="1" si="77"/>
        <v>148230</v>
      </c>
      <c r="O200">
        <f t="shared" ca="1" si="75"/>
        <v>34004.11539825084</v>
      </c>
      <c r="P200">
        <f t="shared" ca="1" si="78"/>
        <v>27204.184671540013</v>
      </c>
      <c r="Q200">
        <f t="shared" ca="1" si="76"/>
        <v>1201</v>
      </c>
      <c r="R200">
        <f t="shared" ca="1" si="79"/>
        <v>16964.587576931695</v>
      </c>
      <c r="S200">
        <f t="shared" ca="1" si="80"/>
        <v>2268.1494919190336</v>
      </c>
      <c r="T200">
        <f t="shared" ca="1" si="81"/>
        <v>177702.33416345905</v>
      </c>
      <c r="U200">
        <f t="shared" ca="1" si="82"/>
        <v>52169.702975182532</v>
      </c>
      <c r="V200">
        <f t="shared" ca="1" si="83"/>
        <v>125532.63118827651</v>
      </c>
      <c r="X200" s="2">
        <f t="shared" ca="1" si="84"/>
        <v>1</v>
      </c>
      <c r="Y200" s="3">
        <f t="shared" ca="1" si="85"/>
        <v>0</v>
      </c>
      <c r="Z200" s="3"/>
      <c r="AA200" s="3"/>
      <c r="AB200" s="3"/>
      <c r="AC200" s="3"/>
      <c r="AD200" s="3"/>
      <c r="AE200" s="3"/>
      <c r="AF200" s="3"/>
      <c r="AG200" s="3"/>
      <c r="AH200" s="5"/>
    </row>
    <row r="201" spans="2:34" hidden="1" x14ac:dyDescent="0.25">
      <c r="B201">
        <f t="shared" ca="1" si="66"/>
        <v>1</v>
      </c>
      <c r="C201" t="str">
        <f t="shared" ca="1" si="67"/>
        <v>Male</v>
      </c>
      <c r="D201">
        <f t="shared" ca="1" si="68"/>
        <v>39</v>
      </c>
      <c r="E201">
        <f t="shared" ca="1" si="69"/>
        <v>1</v>
      </c>
      <c r="F201" t="str">
        <f ca="1">_xll.XLOOKUP(E201,$Z$5:$Z$15,$AA$5:$AA$15)</f>
        <v>Health</v>
      </c>
      <c r="G201">
        <f t="shared" ca="1" si="70"/>
        <v>3</v>
      </c>
      <c r="H201" t="str">
        <f ca="1">_xll.XLOOKUP(G201,$AB$5:$AB$14,$AC$5:$AC$14)</f>
        <v>University</v>
      </c>
      <c r="I201">
        <f t="shared" ca="1" si="71"/>
        <v>1</v>
      </c>
      <c r="J201">
        <f t="shared" ca="1" si="72"/>
        <v>2</v>
      </c>
      <c r="K201">
        <f t="shared" ca="1" si="73"/>
        <v>59991</v>
      </c>
      <c r="L201">
        <f t="shared" ca="1" si="74"/>
        <v>2</v>
      </c>
      <c r="M201" t="str">
        <f ca="1">_xll.XLOOKUP(L201,$AD$5:$AD$18,$AE$5:$AE$18)</f>
        <v>Cantoment</v>
      </c>
      <c r="N201">
        <f t="shared" ca="1" si="77"/>
        <v>179973</v>
      </c>
      <c r="O201">
        <f t="shared" ca="1" si="75"/>
        <v>39025.921662656736</v>
      </c>
      <c r="P201">
        <f t="shared" ca="1" si="78"/>
        <v>73061.818311599112</v>
      </c>
      <c r="Q201">
        <f t="shared" ca="1" si="76"/>
        <v>26792</v>
      </c>
      <c r="R201">
        <f t="shared" ca="1" si="79"/>
        <v>31940.812817947681</v>
      </c>
      <c r="S201">
        <f t="shared" ca="1" si="80"/>
        <v>81817.784521834648</v>
      </c>
      <c r="T201">
        <f t="shared" ca="1" si="81"/>
        <v>334852.60283343378</v>
      </c>
      <c r="U201">
        <f t="shared" ca="1" si="82"/>
        <v>97758.734480604413</v>
      </c>
      <c r="V201">
        <f t="shared" ca="1" si="83"/>
        <v>237093.86835282936</v>
      </c>
      <c r="X201" s="2">
        <f t="shared" ca="1" si="84"/>
        <v>1</v>
      </c>
      <c r="Y201" s="3">
        <f t="shared" ca="1" si="85"/>
        <v>0</v>
      </c>
      <c r="Z201" s="3"/>
      <c r="AA201" s="3"/>
      <c r="AB201" s="3"/>
      <c r="AC201" s="3"/>
      <c r="AD201" s="3"/>
      <c r="AE201" s="3"/>
      <c r="AF201" s="3"/>
      <c r="AG201" s="3"/>
      <c r="AH201" s="5"/>
    </row>
    <row r="202" spans="2:34" x14ac:dyDescent="0.25">
      <c r="B202">
        <f t="shared" ca="1" si="66"/>
        <v>2</v>
      </c>
      <c r="C202" t="str">
        <f t="shared" ca="1" si="67"/>
        <v>Female</v>
      </c>
      <c r="D202">
        <f t="shared" ca="1" si="68"/>
        <v>45</v>
      </c>
      <c r="E202">
        <f t="shared" ca="1" si="69"/>
        <v>4</v>
      </c>
      <c r="F202" t="str">
        <f ca="1">_xll.XLOOKUP(E202,$Z$5:$Z$15,$AA$5:$AA$15)</f>
        <v>IT</v>
      </c>
      <c r="G202">
        <f t="shared" ca="1" si="70"/>
        <v>1</v>
      </c>
      <c r="H202" t="str">
        <f ca="1">_xll.XLOOKUP(G202,$AB$5:$AB$14,$AC$5:$AC$14)</f>
        <v>Highschool</v>
      </c>
      <c r="I202">
        <f t="shared" ca="1" si="71"/>
        <v>6</v>
      </c>
      <c r="J202">
        <f t="shared" ca="1" si="72"/>
        <v>4</v>
      </c>
      <c r="K202">
        <f t="shared" ca="1" si="73"/>
        <v>55063</v>
      </c>
      <c r="L202">
        <f t="shared" ca="1" si="74"/>
        <v>9</v>
      </c>
      <c r="M202" t="str">
        <f ca="1">_xll.XLOOKUP(L202,$AD$5:$AD$18,$AE$5:$AE$18)</f>
        <v>Tse-Addo</v>
      </c>
      <c r="N202">
        <f t="shared" ca="1" si="77"/>
        <v>165189</v>
      </c>
      <c r="O202">
        <f t="shared" ca="1" si="75"/>
        <v>78619.896461858661</v>
      </c>
      <c r="P202">
        <f t="shared" ca="1" si="78"/>
        <v>130545.79797196764</v>
      </c>
      <c r="Q202">
        <f t="shared" ca="1" si="76"/>
        <v>21263</v>
      </c>
      <c r="R202">
        <f t="shared" ca="1" si="79"/>
        <v>22501.199990902696</v>
      </c>
      <c r="S202">
        <f t="shared" ca="1" si="80"/>
        <v>75383.077247188601</v>
      </c>
      <c r="T202">
        <f t="shared" ca="1" si="81"/>
        <v>371117.87521915621</v>
      </c>
      <c r="U202">
        <f t="shared" ca="1" si="82"/>
        <v>122384.09645276135</v>
      </c>
      <c r="V202">
        <f t="shared" ca="1" si="83"/>
        <v>248733.77876639485</v>
      </c>
      <c r="X202" s="2">
        <f t="shared" ca="1" si="84"/>
        <v>0</v>
      </c>
      <c r="Y202" s="3">
        <f t="shared" ca="1" si="85"/>
        <v>1</v>
      </c>
      <c r="Z202" s="3"/>
      <c r="AA202" s="3"/>
      <c r="AB202" s="3"/>
      <c r="AC202" s="3"/>
      <c r="AD202" s="3"/>
      <c r="AE202" s="3"/>
      <c r="AF202" s="3"/>
      <c r="AG202" s="3"/>
      <c r="AH202" s="5"/>
    </row>
    <row r="203" spans="2:34" x14ac:dyDescent="0.25">
      <c r="B203">
        <f t="shared" ref="B203:B266" ca="1" si="86">RANDBETWEEN(1,2)</f>
        <v>1</v>
      </c>
      <c r="C203" t="str">
        <f t="shared" ref="C203:C266" ca="1" si="87">IF(B203=1, "Male","Female")</f>
        <v>Male</v>
      </c>
      <c r="D203">
        <f t="shared" ref="D203:D266" ca="1" si="88">RANDBETWEEN(25,45)</f>
        <v>39</v>
      </c>
      <c r="E203">
        <f t="shared" ref="E203:E266" ca="1" si="89">RANDBETWEEN(1,6)</f>
        <v>6</v>
      </c>
      <c r="F203" t="str">
        <f ca="1">_xll.XLOOKUP(E203,$Z$5:$Z$15,$AA$5:$AA$15)</f>
        <v>Agriculture</v>
      </c>
      <c r="G203">
        <f t="shared" ref="G203:G266" ca="1" si="90">RANDBETWEEN(1,5)</f>
        <v>5</v>
      </c>
      <c r="H203" t="str">
        <f ca="1">_xll.XLOOKUP(G203,$AB$5:$AB$14,$AC$5:$AC$14)</f>
        <v>Others</v>
      </c>
      <c r="I203">
        <f t="shared" ref="I203:I266" ca="1" si="91">RANDBETWEEN(0,6)</f>
        <v>6</v>
      </c>
      <c r="J203">
        <f t="shared" ref="J203:J266" ca="1" si="92">RANDBETWEEN(0,4)</f>
        <v>3</v>
      </c>
      <c r="K203">
        <f t="shared" ref="K203:K266" ca="1" si="93">RANDBETWEEN(25000,90000)</f>
        <v>73460</v>
      </c>
      <c r="L203">
        <f t="shared" ref="L203:L266" ca="1" si="94">RANDBETWEEN(1,9)</f>
        <v>5</v>
      </c>
      <c r="M203" t="str">
        <f ca="1">_xll.XLOOKUP(L203,$AD$5:$AD$18,$AE$5:$AE$18)</f>
        <v>Nima</v>
      </c>
      <c r="N203">
        <f t="shared" ca="1" si="77"/>
        <v>440760</v>
      </c>
      <c r="O203">
        <f t="shared" ref="O203:O266" ca="1" si="95">RAND()*N203</f>
        <v>206936.98514989857</v>
      </c>
      <c r="P203">
        <f t="shared" ca="1" si="78"/>
        <v>58100.872687525138</v>
      </c>
      <c r="Q203">
        <f t="shared" ref="Q203:Q266" ca="1" si="96">RANDBETWEEN(0,P203)</f>
        <v>37214</v>
      </c>
      <c r="R203">
        <f t="shared" ca="1" si="79"/>
        <v>74396.351092320838</v>
      </c>
      <c r="S203">
        <f t="shared" ca="1" si="80"/>
        <v>92172.799723410048</v>
      </c>
      <c r="T203">
        <f t="shared" ca="1" si="81"/>
        <v>591033.67241093516</v>
      </c>
      <c r="U203">
        <f t="shared" ca="1" si="82"/>
        <v>318547.33624221943</v>
      </c>
      <c r="V203">
        <f t="shared" ca="1" si="83"/>
        <v>272486.33616871573</v>
      </c>
      <c r="X203" s="2">
        <f t="shared" ca="1" si="84"/>
        <v>1</v>
      </c>
      <c r="Y203" s="3">
        <f t="shared" ca="1" si="85"/>
        <v>0</v>
      </c>
      <c r="Z203" s="3"/>
      <c r="AA203" s="3"/>
      <c r="AB203" s="3"/>
      <c r="AC203" s="3"/>
      <c r="AD203" s="3"/>
      <c r="AE203" s="3"/>
      <c r="AF203" s="3"/>
      <c r="AG203" s="3"/>
      <c r="AH203" s="5"/>
    </row>
    <row r="204" spans="2:34" x14ac:dyDescent="0.25">
      <c r="B204">
        <f t="shared" ca="1" si="86"/>
        <v>2</v>
      </c>
      <c r="C204" t="str">
        <f t="shared" ca="1" si="87"/>
        <v>Female</v>
      </c>
      <c r="D204">
        <f t="shared" ca="1" si="88"/>
        <v>40</v>
      </c>
      <c r="E204">
        <f t="shared" ca="1" si="89"/>
        <v>6</v>
      </c>
      <c r="F204" t="str">
        <f ca="1">_xll.XLOOKUP(E204,$Z$5:$Z$15,$AA$5:$AA$15)</f>
        <v>Agriculture</v>
      </c>
      <c r="G204">
        <f t="shared" ca="1" si="90"/>
        <v>2</v>
      </c>
      <c r="H204" t="str">
        <f ca="1">_xll.XLOOKUP(G204,$AB$5:$AB$14,$AC$5:$AC$14)</f>
        <v>College</v>
      </c>
      <c r="I204">
        <f t="shared" ca="1" si="91"/>
        <v>6</v>
      </c>
      <c r="J204">
        <f t="shared" ca="1" si="92"/>
        <v>2</v>
      </c>
      <c r="K204">
        <f t="shared" ca="1" si="93"/>
        <v>43515</v>
      </c>
      <c r="L204">
        <f t="shared" ca="1" si="94"/>
        <v>3</v>
      </c>
      <c r="M204" t="str">
        <f ca="1">_xll.XLOOKUP(L204,$AD$5:$AD$18,$AE$5:$AE$18)</f>
        <v>Oyarifa</v>
      </c>
      <c r="N204">
        <f t="shared" ca="1" si="77"/>
        <v>174060</v>
      </c>
      <c r="O204">
        <f t="shared" ca="1" si="95"/>
        <v>7500.2384944294945</v>
      </c>
      <c r="P204">
        <f t="shared" ca="1" si="78"/>
        <v>38275.540025102273</v>
      </c>
      <c r="Q204">
        <f t="shared" ca="1" si="96"/>
        <v>24981</v>
      </c>
      <c r="R204">
        <f t="shared" ca="1" si="79"/>
        <v>73243.842809179419</v>
      </c>
      <c r="S204">
        <f t="shared" ca="1" si="80"/>
        <v>16301.951447897743</v>
      </c>
      <c r="T204">
        <f t="shared" ca="1" si="81"/>
        <v>228637.491473</v>
      </c>
      <c r="U204">
        <f t="shared" ca="1" si="82"/>
        <v>105725.08130360891</v>
      </c>
      <c r="V204">
        <f t="shared" ca="1" si="83"/>
        <v>122912.41016939109</v>
      </c>
      <c r="X204" s="2">
        <f t="shared" ca="1" si="84"/>
        <v>0</v>
      </c>
      <c r="Y204" s="3">
        <f t="shared" ca="1" si="85"/>
        <v>1</v>
      </c>
      <c r="Z204" s="3"/>
      <c r="AA204" s="3"/>
      <c r="AB204" s="3"/>
      <c r="AC204" s="3"/>
      <c r="AD204" s="3"/>
      <c r="AE204" s="3"/>
      <c r="AF204" s="3"/>
      <c r="AG204" s="3"/>
      <c r="AH204" s="5"/>
    </row>
    <row r="205" spans="2:34" x14ac:dyDescent="0.25">
      <c r="B205">
        <f t="shared" ca="1" si="86"/>
        <v>1</v>
      </c>
      <c r="C205" t="str">
        <f t="shared" ca="1" si="87"/>
        <v>Male</v>
      </c>
      <c r="D205">
        <f t="shared" ca="1" si="88"/>
        <v>43</v>
      </c>
      <c r="E205">
        <f t="shared" ca="1" si="89"/>
        <v>3</v>
      </c>
      <c r="F205" t="str">
        <f ca="1">_xll.XLOOKUP(E205,$Z$5:$Z$15,$AA$5:$AA$15)</f>
        <v>Teaching</v>
      </c>
      <c r="G205">
        <f t="shared" ca="1" si="90"/>
        <v>1</v>
      </c>
      <c r="H205" t="str">
        <f ca="1">_xll.XLOOKUP(G205,$AB$5:$AB$14,$AC$5:$AC$14)</f>
        <v>Highschool</v>
      </c>
      <c r="I205">
        <f t="shared" ca="1" si="91"/>
        <v>5</v>
      </c>
      <c r="J205">
        <f t="shared" ca="1" si="92"/>
        <v>4</v>
      </c>
      <c r="K205">
        <f t="shared" ca="1" si="93"/>
        <v>77828</v>
      </c>
      <c r="L205">
        <f t="shared" ca="1" si="94"/>
        <v>9</v>
      </c>
      <c r="M205" t="str">
        <f ca="1">_xll.XLOOKUP(L205,$AD$5:$AD$18,$AE$5:$AE$18)</f>
        <v>Tse-Addo</v>
      </c>
      <c r="N205">
        <f t="shared" ca="1" si="77"/>
        <v>466968</v>
      </c>
      <c r="O205">
        <f t="shared" ca="1" si="95"/>
        <v>322429.63631202967</v>
      </c>
      <c r="P205">
        <f t="shared" ca="1" si="78"/>
        <v>2117.088322783994</v>
      </c>
      <c r="Q205">
        <f t="shared" ca="1" si="96"/>
        <v>1909</v>
      </c>
      <c r="R205">
        <f t="shared" ca="1" si="79"/>
        <v>110286.54453796301</v>
      </c>
      <c r="S205">
        <f t="shared" ca="1" si="80"/>
        <v>89879.08499073924</v>
      </c>
      <c r="T205">
        <f t="shared" ca="1" si="81"/>
        <v>558964.17331352318</v>
      </c>
      <c r="U205">
        <f t="shared" ca="1" si="82"/>
        <v>434625.18084999267</v>
      </c>
      <c r="V205">
        <f t="shared" ca="1" si="83"/>
        <v>124338.99246353051</v>
      </c>
      <c r="X205" s="2">
        <f t="shared" ca="1" si="84"/>
        <v>1</v>
      </c>
      <c r="Y205" s="3">
        <f t="shared" ca="1" si="85"/>
        <v>0</v>
      </c>
      <c r="Z205" s="3"/>
      <c r="AA205" s="3"/>
      <c r="AB205" s="3"/>
      <c r="AC205" s="3"/>
      <c r="AD205" s="3"/>
      <c r="AE205" s="3"/>
      <c r="AF205" s="3"/>
      <c r="AG205" s="3"/>
      <c r="AH205" s="5"/>
    </row>
    <row r="206" spans="2:34" x14ac:dyDescent="0.25">
      <c r="B206">
        <f t="shared" ca="1" si="86"/>
        <v>2</v>
      </c>
      <c r="C206" t="str">
        <f t="shared" ca="1" si="87"/>
        <v>Female</v>
      </c>
      <c r="D206">
        <f t="shared" ca="1" si="88"/>
        <v>38</v>
      </c>
      <c r="E206">
        <f t="shared" ca="1" si="89"/>
        <v>4</v>
      </c>
      <c r="F206" t="str">
        <f ca="1">_xll.XLOOKUP(E206,$Z$5:$Z$15,$AA$5:$AA$15)</f>
        <v>IT</v>
      </c>
      <c r="G206">
        <f t="shared" ca="1" si="90"/>
        <v>3</v>
      </c>
      <c r="H206" t="str">
        <f ca="1">_xll.XLOOKUP(G206,$AB$5:$AB$14,$AC$5:$AC$14)</f>
        <v>University</v>
      </c>
      <c r="I206">
        <f t="shared" ca="1" si="91"/>
        <v>2</v>
      </c>
      <c r="J206">
        <f t="shared" ca="1" si="92"/>
        <v>2</v>
      </c>
      <c r="K206">
        <f t="shared" ca="1" si="93"/>
        <v>67953</v>
      </c>
      <c r="L206">
        <f t="shared" ca="1" si="94"/>
        <v>1</v>
      </c>
      <c r="M206" t="str">
        <f ca="1">_xll.XLOOKUP(L206,$AD$5:$AD$18,$AE$5:$AE$18)</f>
        <v>East Legon</v>
      </c>
      <c r="N206">
        <f t="shared" ca="1" si="77"/>
        <v>407718</v>
      </c>
      <c r="O206">
        <f t="shared" ca="1" si="95"/>
        <v>18904.913505254313</v>
      </c>
      <c r="P206">
        <f t="shared" ca="1" si="78"/>
        <v>18857.457403910677</v>
      </c>
      <c r="Q206">
        <f t="shared" ca="1" si="96"/>
        <v>6391</v>
      </c>
      <c r="R206">
        <f t="shared" ca="1" si="79"/>
        <v>79932.496577677332</v>
      </c>
      <c r="S206">
        <f t="shared" ca="1" si="80"/>
        <v>31984.578419954967</v>
      </c>
      <c r="T206">
        <f t="shared" ca="1" si="81"/>
        <v>458560.03582386568</v>
      </c>
      <c r="U206">
        <f t="shared" ca="1" si="82"/>
        <v>105228.41008293164</v>
      </c>
      <c r="V206">
        <f t="shared" ca="1" si="83"/>
        <v>353331.62574093405</v>
      </c>
      <c r="X206" s="2">
        <f t="shared" ca="1" si="84"/>
        <v>0</v>
      </c>
      <c r="Y206" s="3">
        <f t="shared" ca="1" si="85"/>
        <v>1</v>
      </c>
      <c r="Z206" s="3"/>
      <c r="AA206" s="3"/>
      <c r="AB206" s="3"/>
      <c r="AC206" s="3"/>
      <c r="AD206" s="3"/>
      <c r="AE206" s="3"/>
      <c r="AF206" s="3"/>
      <c r="AG206" s="3"/>
      <c r="AH206" s="5"/>
    </row>
    <row r="207" spans="2:34" hidden="1" x14ac:dyDescent="0.25">
      <c r="B207">
        <f t="shared" ca="1" si="86"/>
        <v>2</v>
      </c>
      <c r="C207" t="str">
        <f t="shared" ca="1" si="87"/>
        <v>Female</v>
      </c>
      <c r="D207">
        <f t="shared" ca="1" si="88"/>
        <v>32</v>
      </c>
      <c r="E207">
        <f t="shared" ca="1" si="89"/>
        <v>4</v>
      </c>
      <c r="F207" t="str">
        <f ca="1">_xll.XLOOKUP(E207,$Z$5:$Z$15,$AA$5:$AA$15)</f>
        <v>IT</v>
      </c>
      <c r="G207">
        <f t="shared" ca="1" si="90"/>
        <v>2</v>
      </c>
      <c r="H207" t="str">
        <f ca="1">_xll.XLOOKUP(G207,$AB$5:$AB$14,$AC$5:$AC$14)</f>
        <v>College</v>
      </c>
      <c r="I207">
        <f t="shared" ca="1" si="91"/>
        <v>5</v>
      </c>
      <c r="J207">
        <f t="shared" ca="1" si="92"/>
        <v>3</v>
      </c>
      <c r="K207">
        <f t="shared" ca="1" si="93"/>
        <v>60911</v>
      </c>
      <c r="L207">
        <f t="shared" ca="1" si="94"/>
        <v>8</v>
      </c>
      <c r="M207" t="str">
        <f ca="1">_xll.XLOOKUP(L207,$AD$5:$AD$18,$AE$5:$AE$18)</f>
        <v xml:space="preserve">Niorth Legon </v>
      </c>
      <c r="N207">
        <f t="shared" ca="1" si="77"/>
        <v>304555</v>
      </c>
      <c r="O207">
        <f t="shared" ca="1" si="95"/>
        <v>98079.860373409567</v>
      </c>
      <c r="P207">
        <f t="shared" ca="1" si="78"/>
        <v>148646.12026079954</v>
      </c>
      <c r="Q207">
        <f t="shared" ca="1" si="96"/>
        <v>73145</v>
      </c>
      <c r="R207">
        <f t="shared" ca="1" si="79"/>
        <v>104284.6963428829</v>
      </c>
      <c r="S207">
        <f t="shared" ca="1" si="80"/>
        <v>28958.952771963828</v>
      </c>
      <c r="T207">
        <f t="shared" ca="1" si="81"/>
        <v>482160.07303276338</v>
      </c>
      <c r="U207">
        <f t="shared" ca="1" si="82"/>
        <v>275509.55671629251</v>
      </c>
      <c r="V207">
        <f t="shared" ca="1" si="83"/>
        <v>206650.51631647086</v>
      </c>
      <c r="X207" s="2">
        <f t="shared" ca="1" si="84"/>
        <v>0</v>
      </c>
      <c r="Y207" s="3">
        <f t="shared" ca="1" si="85"/>
        <v>1</v>
      </c>
      <c r="Z207" s="3"/>
      <c r="AA207" s="3"/>
      <c r="AB207" s="3"/>
      <c r="AC207" s="3"/>
      <c r="AD207" s="3"/>
      <c r="AE207" s="3"/>
      <c r="AF207" s="3"/>
      <c r="AG207" s="3"/>
      <c r="AH207" s="5"/>
    </row>
    <row r="208" spans="2:34" x14ac:dyDescent="0.25">
      <c r="B208">
        <f t="shared" ca="1" si="86"/>
        <v>2</v>
      </c>
      <c r="C208" t="str">
        <f t="shared" ca="1" si="87"/>
        <v>Female</v>
      </c>
      <c r="D208">
        <f t="shared" ca="1" si="88"/>
        <v>25</v>
      </c>
      <c r="E208">
        <f t="shared" ca="1" si="89"/>
        <v>2</v>
      </c>
      <c r="F208" t="str">
        <f ca="1">_xll.XLOOKUP(E208,$Z$5:$Z$15,$AA$5:$AA$15)</f>
        <v>Construction</v>
      </c>
      <c r="G208">
        <f t="shared" ca="1" si="90"/>
        <v>5</v>
      </c>
      <c r="H208" t="str">
        <f ca="1">_xll.XLOOKUP(G208,$AB$5:$AB$14,$AC$5:$AC$14)</f>
        <v>Others</v>
      </c>
      <c r="I208">
        <f t="shared" ca="1" si="91"/>
        <v>0</v>
      </c>
      <c r="J208">
        <f t="shared" ca="1" si="92"/>
        <v>0</v>
      </c>
      <c r="K208">
        <f t="shared" ca="1" si="93"/>
        <v>53604</v>
      </c>
      <c r="L208">
        <f t="shared" ca="1" si="94"/>
        <v>9</v>
      </c>
      <c r="M208" t="str">
        <f ca="1">_xll.XLOOKUP(L208,$AD$5:$AD$18,$AE$5:$AE$18)</f>
        <v>Tse-Addo</v>
      </c>
      <c r="N208">
        <f t="shared" ca="1" si="77"/>
        <v>321624</v>
      </c>
      <c r="O208">
        <f t="shared" ca="1" si="95"/>
        <v>144371.23568113832</v>
      </c>
      <c r="P208">
        <f t="shared" ca="1" si="78"/>
        <v>0</v>
      </c>
      <c r="Q208">
        <f t="shared" ca="1" si="96"/>
        <v>0</v>
      </c>
      <c r="R208">
        <f t="shared" ca="1" si="79"/>
        <v>6074.1909979635184</v>
      </c>
      <c r="S208">
        <f t="shared" ca="1" si="80"/>
        <v>49955.034906612949</v>
      </c>
      <c r="T208">
        <f t="shared" ca="1" si="81"/>
        <v>371579.03490661294</v>
      </c>
      <c r="U208">
        <f t="shared" ca="1" si="82"/>
        <v>150445.42667910183</v>
      </c>
      <c r="V208">
        <f t="shared" ca="1" si="83"/>
        <v>221133.60822751111</v>
      </c>
      <c r="X208" s="2">
        <f t="shared" ca="1" si="84"/>
        <v>0</v>
      </c>
      <c r="Y208" s="3">
        <f t="shared" ca="1" si="85"/>
        <v>1</v>
      </c>
      <c r="Z208" s="3"/>
      <c r="AA208" s="3"/>
      <c r="AB208" s="3"/>
      <c r="AC208" s="3"/>
      <c r="AD208" s="3"/>
      <c r="AE208" s="3"/>
      <c r="AF208" s="3"/>
      <c r="AG208" s="3"/>
      <c r="AH208" s="5"/>
    </row>
    <row r="209" spans="2:34" hidden="1" x14ac:dyDescent="0.25">
      <c r="B209">
        <f t="shared" ca="1" si="86"/>
        <v>2</v>
      </c>
      <c r="C209" t="str">
        <f t="shared" ca="1" si="87"/>
        <v>Female</v>
      </c>
      <c r="D209">
        <f t="shared" ca="1" si="88"/>
        <v>40</v>
      </c>
      <c r="E209">
        <f t="shared" ca="1" si="89"/>
        <v>4</v>
      </c>
      <c r="F209" t="str">
        <f ca="1">_xll.XLOOKUP(E209,$Z$5:$Z$15,$AA$5:$AA$15)</f>
        <v>IT</v>
      </c>
      <c r="G209">
        <f t="shared" ca="1" si="90"/>
        <v>3</v>
      </c>
      <c r="H209" t="str">
        <f ca="1">_xll.XLOOKUP(G209,$AB$5:$AB$14,$AC$5:$AC$14)</f>
        <v>University</v>
      </c>
      <c r="I209">
        <f t="shared" ca="1" si="91"/>
        <v>2</v>
      </c>
      <c r="J209">
        <f t="shared" ca="1" si="92"/>
        <v>2</v>
      </c>
      <c r="K209">
        <f t="shared" ca="1" si="93"/>
        <v>58385</v>
      </c>
      <c r="L209">
        <f t="shared" ca="1" si="94"/>
        <v>8</v>
      </c>
      <c r="M209" t="str">
        <f ca="1">_xll.XLOOKUP(L209,$AD$5:$AD$18,$AE$5:$AE$18)</f>
        <v xml:space="preserve">Niorth Legon </v>
      </c>
      <c r="N209">
        <f t="shared" ca="1" si="77"/>
        <v>291925</v>
      </c>
      <c r="O209">
        <f t="shared" ca="1" si="95"/>
        <v>54230.046994001219</v>
      </c>
      <c r="P209">
        <f t="shared" ca="1" si="78"/>
        <v>108509.07224307215</v>
      </c>
      <c r="Q209">
        <f t="shared" ca="1" si="96"/>
        <v>22194</v>
      </c>
      <c r="R209">
        <f t="shared" ca="1" si="79"/>
        <v>45419.466606353642</v>
      </c>
      <c r="S209">
        <f t="shared" ca="1" si="80"/>
        <v>77520.984114334395</v>
      </c>
      <c r="T209">
        <f t="shared" ca="1" si="81"/>
        <v>477955.05635740655</v>
      </c>
      <c r="U209">
        <f t="shared" ca="1" si="82"/>
        <v>121843.51360035487</v>
      </c>
      <c r="V209">
        <f t="shared" ca="1" si="83"/>
        <v>356111.54275705165</v>
      </c>
      <c r="X209" s="2">
        <f t="shared" ca="1" si="84"/>
        <v>0</v>
      </c>
      <c r="Y209" s="3">
        <f t="shared" ca="1" si="85"/>
        <v>1</v>
      </c>
      <c r="Z209" s="3"/>
      <c r="AA209" s="3"/>
      <c r="AB209" s="3"/>
      <c r="AC209" s="3"/>
      <c r="AD209" s="3"/>
      <c r="AE209" s="3"/>
      <c r="AF209" s="3"/>
      <c r="AG209" s="3"/>
      <c r="AH209" s="5"/>
    </row>
    <row r="210" spans="2:34" x14ac:dyDescent="0.25">
      <c r="B210">
        <f t="shared" ca="1" si="86"/>
        <v>2</v>
      </c>
      <c r="C210" t="str">
        <f t="shared" ca="1" si="87"/>
        <v>Female</v>
      </c>
      <c r="D210">
        <f t="shared" ca="1" si="88"/>
        <v>33</v>
      </c>
      <c r="E210">
        <f t="shared" ca="1" si="89"/>
        <v>3</v>
      </c>
      <c r="F210" t="str">
        <f ca="1">_xll.XLOOKUP(E210,$Z$5:$Z$15,$AA$5:$AA$15)</f>
        <v>Teaching</v>
      </c>
      <c r="G210">
        <f t="shared" ca="1" si="90"/>
        <v>5</v>
      </c>
      <c r="H210" t="str">
        <f ca="1">_xll.XLOOKUP(G210,$AB$5:$AB$14,$AC$5:$AC$14)</f>
        <v>Others</v>
      </c>
      <c r="I210">
        <f t="shared" ca="1" si="91"/>
        <v>4</v>
      </c>
      <c r="J210">
        <f t="shared" ca="1" si="92"/>
        <v>4</v>
      </c>
      <c r="K210">
        <f t="shared" ca="1" si="93"/>
        <v>87435</v>
      </c>
      <c r="L210">
        <f t="shared" ca="1" si="94"/>
        <v>6</v>
      </c>
      <c r="M210" t="str">
        <f ca="1">_xll.XLOOKUP(L210,$AD$5:$AD$18,$AE$5:$AE$18)</f>
        <v>Airport Hills</v>
      </c>
      <c r="N210">
        <f t="shared" ca="1" si="77"/>
        <v>262305</v>
      </c>
      <c r="O210">
        <f t="shared" ca="1" si="95"/>
        <v>28230.134393724387</v>
      </c>
      <c r="P210">
        <f t="shared" ca="1" si="78"/>
        <v>37393.827344704274</v>
      </c>
      <c r="Q210">
        <f t="shared" ca="1" si="96"/>
        <v>9974</v>
      </c>
      <c r="R210">
        <f t="shared" ca="1" si="79"/>
        <v>73364.938158582823</v>
      </c>
      <c r="S210">
        <f t="shared" ca="1" si="80"/>
        <v>4362.6872555133968</v>
      </c>
      <c r="T210">
        <f t="shared" ca="1" si="81"/>
        <v>304061.51460021769</v>
      </c>
      <c r="U210">
        <f t="shared" ca="1" si="82"/>
        <v>111569.07255230722</v>
      </c>
      <c r="V210">
        <f t="shared" ca="1" si="83"/>
        <v>192492.44204791047</v>
      </c>
      <c r="X210" s="2">
        <f t="shared" ca="1" si="84"/>
        <v>0</v>
      </c>
      <c r="Y210" s="3">
        <f t="shared" ca="1" si="85"/>
        <v>1</v>
      </c>
      <c r="Z210" s="3"/>
      <c r="AA210" s="3"/>
      <c r="AB210" s="3"/>
      <c r="AC210" s="3"/>
      <c r="AD210" s="3"/>
      <c r="AE210" s="3"/>
      <c r="AF210" s="3"/>
      <c r="AG210" s="3"/>
      <c r="AH210" s="5"/>
    </row>
    <row r="211" spans="2:34" hidden="1" x14ac:dyDescent="0.25">
      <c r="B211">
        <f t="shared" ca="1" si="86"/>
        <v>1</v>
      </c>
      <c r="C211" t="str">
        <f t="shared" ca="1" si="87"/>
        <v>Male</v>
      </c>
      <c r="D211">
        <f t="shared" ca="1" si="88"/>
        <v>45</v>
      </c>
      <c r="E211">
        <f t="shared" ca="1" si="89"/>
        <v>2</v>
      </c>
      <c r="F211" t="str">
        <f ca="1">_xll.XLOOKUP(E211,$Z$5:$Z$15,$AA$5:$AA$15)</f>
        <v>Construction</v>
      </c>
      <c r="G211">
        <f t="shared" ca="1" si="90"/>
        <v>5</v>
      </c>
      <c r="H211" t="str">
        <f ca="1">_xll.XLOOKUP(G211,$AB$5:$AB$14,$AC$5:$AC$14)</f>
        <v>Others</v>
      </c>
      <c r="I211">
        <f t="shared" ca="1" si="91"/>
        <v>3</v>
      </c>
      <c r="J211">
        <f t="shared" ca="1" si="92"/>
        <v>3</v>
      </c>
      <c r="K211">
        <f t="shared" ca="1" si="93"/>
        <v>60452</v>
      </c>
      <c r="L211">
        <f t="shared" ca="1" si="94"/>
        <v>2</v>
      </c>
      <c r="M211" t="str">
        <f ca="1">_xll.XLOOKUP(L211,$AD$5:$AD$18,$AE$5:$AE$18)</f>
        <v>Cantoment</v>
      </c>
      <c r="N211">
        <f t="shared" ca="1" si="77"/>
        <v>302260</v>
      </c>
      <c r="O211">
        <f t="shared" ca="1" si="95"/>
        <v>223119.41584744383</v>
      </c>
      <c r="P211">
        <f t="shared" ca="1" si="78"/>
        <v>28426.041182982193</v>
      </c>
      <c r="Q211">
        <f t="shared" ca="1" si="96"/>
        <v>21258</v>
      </c>
      <c r="R211">
        <f t="shared" ca="1" si="79"/>
        <v>50764.562254260862</v>
      </c>
      <c r="S211">
        <f t="shared" ca="1" si="80"/>
        <v>66069.687147229968</v>
      </c>
      <c r="T211">
        <f t="shared" ca="1" si="81"/>
        <v>396755.72833021218</v>
      </c>
      <c r="U211">
        <f t="shared" ca="1" si="82"/>
        <v>295141.97810170468</v>
      </c>
      <c r="V211">
        <f t="shared" ca="1" si="83"/>
        <v>101613.7502285075</v>
      </c>
      <c r="X211" s="2">
        <f t="shared" ca="1" si="84"/>
        <v>1</v>
      </c>
      <c r="Y211" s="3">
        <f t="shared" ca="1" si="85"/>
        <v>0</v>
      </c>
      <c r="Z211" s="3"/>
      <c r="AA211" s="3"/>
      <c r="AB211" s="3"/>
      <c r="AC211" s="3"/>
      <c r="AD211" s="3"/>
      <c r="AE211" s="3"/>
      <c r="AF211" s="3"/>
      <c r="AG211" s="3"/>
      <c r="AH211" s="5"/>
    </row>
    <row r="212" spans="2:34" hidden="1" x14ac:dyDescent="0.25">
      <c r="B212">
        <f t="shared" ca="1" si="86"/>
        <v>2</v>
      </c>
      <c r="C212" t="str">
        <f t="shared" ca="1" si="87"/>
        <v>Female</v>
      </c>
      <c r="D212">
        <f t="shared" ca="1" si="88"/>
        <v>25</v>
      </c>
      <c r="E212">
        <f t="shared" ca="1" si="89"/>
        <v>1</v>
      </c>
      <c r="F212" t="str">
        <f ca="1">_xll.XLOOKUP(E212,$Z$5:$Z$15,$AA$5:$AA$15)</f>
        <v>Health</v>
      </c>
      <c r="G212">
        <f t="shared" ca="1" si="90"/>
        <v>1</v>
      </c>
      <c r="H212" t="str">
        <f ca="1">_xll.XLOOKUP(G212,$AB$5:$AB$14,$AC$5:$AC$14)</f>
        <v>Highschool</v>
      </c>
      <c r="I212">
        <f t="shared" ca="1" si="91"/>
        <v>6</v>
      </c>
      <c r="J212">
        <f t="shared" ca="1" si="92"/>
        <v>3</v>
      </c>
      <c r="K212">
        <f t="shared" ca="1" si="93"/>
        <v>35670</v>
      </c>
      <c r="L212">
        <f t="shared" ca="1" si="94"/>
        <v>1</v>
      </c>
      <c r="M212" t="str">
        <f ca="1">_xll.XLOOKUP(L212,$AD$5:$AD$18,$AE$5:$AE$18)</f>
        <v>East Legon</v>
      </c>
      <c r="N212">
        <f t="shared" ca="1" si="77"/>
        <v>214020</v>
      </c>
      <c r="O212">
        <f t="shared" ca="1" si="95"/>
        <v>27364.7381817938</v>
      </c>
      <c r="P212">
        <f t="shared" ca="1" si="78"/>
        <v>48405.457992696189</v>
      </c>
      <c r="Q212">
        <f t="shared" ca="1" si="96"/>
        <v>21060</v>
      </c>
      <c r="R212">
        <f t="shared" ca="1" si="79"/>
        <v>17816.198820441889</v>
      </c>
      <c r="S212">
        <f t="shared" ca="1" si="80"/>
        <v>44784.384665294805</v>
      </c>
      <c r="T212">
        <f t="shared" ca="1" si="81"/>
        <v>307209.84265799099</v>
      </c>
      <c r="U212">
        <f t="shared" ca="1" si="82"/>
        <v>66240.937002235689</v>
      </c>
      <c r="V212">
        <f t="shared" ca="1" si="83"/>
        <v>240968.90565575531</v>
      </c>
      <c r="X212" s="2">
        <f t="shared" ca="1" si="84"/>
        <v>0</v>
      </c>
      <c r="Y212" s="3">
        <f t="shared" ca="1" si="85"/>
        <v>1</v>
      </c>
      <c r="Z212" s="3"/>
      <c r="AA212" s="3"/>
      <c r="AB212" s="3"/>
      <c r="AC212" s="3"/>
      <c r="AD212" s="3"/>
      <c r="AE212" s="3"/>
      <c r="AF212" s="3"/>
      <c r="AG212" s="3"/>
      <c r="AH212" s="5"/>
    </row>
    <row r="213" spans="2:34" x14ac:dyDescent="0.25">
      <c r="B213">
        <f t="shared" ca="1" si="86"/>
        <v>2</v>
      </c>
      <c r="C213" t="str">
        <f t="shared" ca="1" si="87"/>
        <v>Female</v>
      </c>
      <c r="D213">
        <f t="shared" ca="1" si="88"/>
        <v>40</v>
      </c>
      <c r="E213">
        <f t="shared" ca="1" si="89"/>
        <v>2</v>
      </c>
      <c r="F213" t="str">
        <f ca="1">_xll.XLOOKUP(E213,$Z$5:$Z$15,$AA$5:$AA$15)</f>
        <v>Construction</v>
      </c>
      <c r="G213">
        <f t="shared" ca="1" si="90"/>
        <v>1</v>
      </c>
      <c r="H213" t="str">
        <f ca="1">_xll.XLOOKUP(G213,$AB$5:$AB$14,$AC$5:$AC$14)</f>
        <v>Highschool</v>
      </c>
      <c r="I213">
        <f t="shared" ca="1" si="91"/>
        <v>3</v>
      </c>
      <c r="J213">
        <f t="shared" ca="1" si="92"/>
        <v>1</v>
      </c>
      <c r="K213">
        <f t="shared" ca="1" si="93"/>
        <v>87112</v>
      </c>
      <c r="L213">
        <f t="shared" ca="1" si="94"/>
        <v>4</v>
      </c>
      <c r="M213" t="str">
        <f ca="1">_xll.XLOOKUP(L213,$AD$5:$AD$18,$AE$5:$AE$18)</f>
        <v>Tema</v>
      </c>
      <c r="N213">
        <f t="shared" ref="N213:N276" ca="1" si="97">K213*RANDBETWEEN(3,6)</f>
        <v>261336</v>
      </c>
      <c r="O213">
        <f t="shared" ca="1" si="95"/>
        <v>155341.3035352109</v>
      </c>
      <c r="P213">
        <f t="shared" ref="P213:P276" ca="1" si="98">J213*RAND()*K213</f>
        <v>11984.433664560796</v>
      </c>
      <c r="Q213">
        <f t="shared" ca="1" si="96"/>
        <v>6663</v>
      </c>
      <c r="R213">
        <f t="shared" ref="R213:R276" ca="1" si="99">RAND()*K213*2</f>
        <v>39064.060577532786</v>
      </c>
      <c r="S213">
        <f t="shared" ref="S213:S276" ca="1" si="100">RAND()*K213*1.5</f>
        <v>108157.30787194747</v>
      </c>
      <c r="T213">
        <f t="shared" ref="T213:T276" ca="1" si="101">N213+P213+S213</f>
        <v>381477.74153650826</v>
      </c>
      <c r="U213">
        <f t="shared" ref="U213:U276" ca="1" si="102">O213+Q213+R213</f>
        <v>201068.3641127437</v>
      </c>
      <c r="V213">
        <f t="shared" ref="V213:V276" ca="1" si="103">T213-U213</f>
        <v>180409.37742376456</v>
      </c>
      <c r="X213" s="2">
        <f t="shared" ca="1" si="84"/>
        <v>0</v>
      </c>
      <c r="Y213" s="3">
        <f t="shared" ca="1" si="85"/>
        <v>1</v>
      </c>
      <c r="Z213" s="3"/>
      <c r="AA213" s="3"/>
      <c r="AB213" s="3"/>
      <c r="AC213" s="3"/>
      <c r="AD213" s="3"/>
      <c r="AE213" s="3"/>
      <c r="AF213" s="3"/>
      <c r="AG213" s="3"/>
      <c r="AH213" s="5"/>
    </row>
    <row r="214" spans="2:34" hidden="1" x14ac:dyDescent="0.25">
      <c r="B214">
        <f t="shared" ca="1" si="86"/>
        <v>2</v>
      </c>
      <c r="C214" t="str">
        <f t="shared" ca="1" si="87"/>
        <v>Female</v>
      </c>
      <c r="D214">
        <f t="shared" ca="1" si="88"/>
        <v>40</v>
      </c>
      <c r="E214">
        <f t="shared" ca="1" si="89"/>
        <v>5</v>
      </c>
      <c r="F214" t="str">
        <f ca="1">_xll.XLOOKUP(E214,$Z$5:$Z$15,$AA$5:$AA$15)</f>
        <v>General Work</v>
      </c>
      <c r="G214">
        <f t="shared" ca="1" si="90"/>
        <v>1</v>
      </c>
      <c r="H214" t="str">
        <f ca="1">_xll.XLOOKUP(G214,$AB$5:$AB$14,$AC$5:$AC$14)</f>
        <v>Highschool</v>
      </c>
      <c r="I214">
        <f t="shared" ca="1" si="91"/>
        <v>1</v>
      </c>
      <c r="J214">
        <f t="shared" ca="1" si="92"/>
        <v>1</v>
      </c>
      <c r="K214">
        <f t="shared" ca="1" si="93"/>
        <v>58830</v>
      </c>
      <c r="L214">
        <f t="shared" ca="1" si="94"/>
        <v>3</v>
      </c>
      <c r="M214" t="str">
        <f ca="1">_xll.XLOOKUP(L214,$AD$5:$AD$18,$AE$5:$AE$18)</f>
        <v>Oyarifa</v>
      </c>
      <c r="N214">
        <f t="shared" ca="1" si="97"/>
        <v>352980</v>
      </c>
      <c r="O214">
        <f t="shared" ca="1" si="95"/>
        <v>94296.931686654818</v>
      </c>
      <c r="P214">
        <f t="shared" ca="1" si="98"/>
        <v>33531.276523967637</v>
      </c>
      <c r="Q214">
        <f t="shared" ca="1" si="96"/>
        <v>10079</v>
      </c>
      <c r="R214">
        <f t="shared" ca="1" si="99"/>
        <v>45304.83951093653</v>
      </c>
      <c r="S214">
        <f t="shared" ca="1" si="100"/>
        <v>46695.906481147329</v>
      </c>
      <c r="T214">
        <f t="shared" ca="1" si="101"/>
        <v>433207.18300511496</v>
      </c>
      <c r="U214">
        <f t="shared" ca="1" si="102"/>
        <v>149680.77119759136</v>
      </c>
      <c r="V214">
        <f t="shared" ca="1" si="103"/>
        <v>283526.41180752357</v>
      </c>
      <c r="X214" s="2">
        <f t="shared" ca="1" si="84"/>
        <v>0</v>
      </c>
      <c r="Y214" s="3">
        <f t="shared" ca="1" si="85"/>
        <v>1</v>
      </c>
      <c r="Z214" s="3"/>
      <c r="AA214" s="3"/>
      <c r="AB214" s="3"/>
      <c r="AC214" s="3"/>
      <c r="AD214" s="3"/>
      <c r="AE214" s="3"/>
      <c r="AF214" s="3"/>
      <c r="AG214" s="3"/>
      <c r="AH214" s="5"/>
    </row>
    <row r="215" spans="2:34" hidden="1" x14ac:dyDescent="0.25">
      <c r="B215">
        <f t="shared" ca="1" si="86"/>
        <v>2</v>
      </c>
      <c r="C215" t="str">
        <f t="shared" ca="1" si="87"/>
        <v>Female</v>
      </c>
      <c r="D215">
        <f t="shared" ca="1" si="88"/>
        <v>33</v>
      </c>
      <c r="E215">
        <f t="shared" ca="1" si="89"/>
        <v>3</v>
      </c>
      <c r="F215" t="str">
        <f ca="1">_xll.XLOOKUP(E215,$Z$5:$Z$15,$AA$5:$AA$15)</f>
        <v>Teaching</v>
      </c>
      <c r="G215">
        <f t="shared" ca="1" si="90"/>
        <v>5</v>
      </c>
      <c r="H215" t="str">
        <f ca="1">_xll.XLOOKUP(G215,$AB$5:$AB$14,$AC$5:$AC$14)</f>
        <v>Others</v>
      </c>
      <c r="I215">
        <f t="shared" ca="1" si="91"/>
        <v>4</v>
      </c>
      <c r="J215">
        <f t="shared" ca="1" si="92"/>
        <v>4</v>
      </c>
      <c r="K215">
        <f t="shared" ca="1" si="93"/>
        <v>77401</v>
      </c>
      <c r="L215">
        <f t="shared" ca="1" si="94"/>
        <v>4</v>
      </c>
      <c r="M215" t="str">
        <f ca="1">_xll.XLOOKUP(L215,$AD$5:$AD$18,$AE$5:$AE$18)</f>
        <v>Tema</v>
      </c>
      <c r="N215">
        <f t="shared" ca="1" si="97"/>
        <v>309604</v>
      </c>
      <c r="O215">
        <f t="shared" ca="1" si="95"/>
        <v>86476.593406628352</v>
      </c>
      <c r="P215">
        <f t="shared" ca="1" si="98"/>
        <v>65659.020042076692</v>
      </c>
      <c r="Q215">
        <f t="shared" ca="1" si="96"/>
        <v>55112</v>
      </c>
      <c r="R215">
        <f t="shared" ca="1" si="99"/>
        <v>107788.08025515056</v>
      </c>
      <c r="S215">
        <f t="shared" ca="1" si="100"/>
        <v>64016.728670724086</v>
      </c>
      <c r="T215">
        <f t="shared" ca="1" si="101"/>
        <v>439279.74871280079</v>
      </c>
      <c r="U215">
        <f t="shared" ca="1" si="102"/>
        <v>249376.67366177891</v>
      </c>
      <c r="V215">
        <f t="shared" ca="1" si="103"/>
        <v>189903.07505102188</v>
      </c>
      <c r="X215" s="2">
        <f t="shared" ca="1" si="84"/>
        <v>0</v>
      </c>
      <c r="Y215" s="3">
        <f t="shared" ca="1" si="85"/>
        <v>1</v>
      </c>
      <c r="Z215" s="3"/>
      <c r="AA215" s="3"/>
      <c r="AB215" s="3"/>
      <c r="AC215" s="3"/>
      <c r="AD215" s="3"/>
      <c r="AE215" s="3"/>
      <c r="AF215" s="3"/>
      <c r="AG215" s="3"/>
      <c r="AH215" s="5"/>
    </row>
    <row r="216" spans="2:34" hidden="1" x14ac:dyDescent="0.25">
      <c r="B216">
        <f t="shared" ca="1" si="86"/>
        <v>1</v>
      </c>
      <c r="C216" t="str">
        <f t="shared" ca="1" si="87"/>
        <v>Male</v>
      </c>
      <c r="D216">
        <f t="shared" ca="1" si="88"/>
        <v>36</v>
      </c>
      <c r="E216">
        <f t="shared" ca="1" si="89"/>
        <v>1</v>
      </c>
      <c r="F216" t="str">
        <f ca="1">_xll.XLOOKUP(E216,$Z$5:$Z$15,$AA$5:$AA$15)</f>
        <v>Health</v>
      </c>
      <c r="G216">
        <f t="shared" ca="1" si="90"/>
        <v>3</v>
      </c>
      <c r="H216" t="str">
        <f ca="1">_xll.XLOOKUP(G216,$AB$5:$AB$14,$AC$5:$AC$14)</f>
        <v>University</v>
      </c>
      <c r="I216">
        <f t="shared" ca="1" si="91"/>
        <v>6</v>
      </c>
      <c r="J216">
        <f t="shared" ca="1" si="92"/>
        <v>0</v>
      </c>
      <c r="K216">
        <f t="shared" ca="1" si="93"/>
        <v>75557</v>
      </c>
      <c r="L216">
        <f t="shared" ca="1" si="94"/>
        <v>2</v>
      </c>
      <c r="M216" t="str">
        <f ca="1">_xll.XLOOKUP(L216,$AD$5:$AD$18,$AE$5:$AE$18)</f>
        <v>Cantoment</v>
      </c>
      <c r="N216">
        <f t="shared" ca="1" si="97"/>
        <v>377785</v>
      </c>
      <c r="O216">
        <f t="shared" ca="1" si="95"/>
        <v>260851.80804206396</v>
      </c>
      <c r="P216">
        <f t="shared" ca="1" si="98"/>
        <v>0</v>
      </c>
      <c r="Q216">
        <f t="shared" ca="1" si="96"/>
        <v>0</v>
      </c>
      <c r="R216">
        <f t="shared" ca="1" si="99"/>
        <v>141316.94266904579</v>
      </c>
      <c r="S216">
        <f t="shared" ca="1" si="100"/>
        <v>71992.128726698254</v>
      </c>
      <c r="T216">
        <f t="shared" ca="1" si="101"/>
        <v>449777.12872669823</v>
      </c>
      <c r="U216">
        <f t="shared" ca="1" si="102"/>
        <v>402168.75071110972</v>
      </c>
      <c r="V216">
        <f t="shared" ca="1" si="103"/>
        <v>47608.378015588503</v>
      </c>
      <c r="X216" s="2">
        <f t="shared" ca="1" si="84"/>
        <v>1</v>
      </c>
      <c r="Y216" s="3">
        <f t="shared" ca="1" si="85"/>
        <v>0</v>
      </c>
      <c r="Z216" s="3"/>
      <c r="AA216" s="3"/>
      <c r="AB216" s="3"/>
      <c r="AC216" s="3"/>
      <c r="AD216" s="3"/>
      <c r="AE216" s="3"/>
      <c r="AF216" s="3"/>
      <c r="AG216" s="3"/>
      <c r="AH216" s="5"/>
    </row>
    <row r="217" spans="2:34" x14ac:dyDescent="0.25">
      <c r="B217">
        <f t="shared" ca="1" si="86"/>
        <v>2</v>
      </c>
      <c r="C217" t="str">
        <f t="shared" ca="1" si="87"/>
        <v>Female</v>
      </c>
      <c r="D217">
        <f t="shared" ca="1" si="88"/>
        <v>45</v>
      </c>
      <c r="E217">
        <f t="shared" ca="1" si="89"/>
        <v>2</v>
      </c>
      <c r="F217" t="str">
        <f ca="1">_xll.XLOOKUP(E217,$Z$5:$Z$15,$AA$5:$AA$15)</f>
        <v>Construction</v>
      </c>
      <c r="G217">
        <f t="shared" ca="1" si="90"/>
        <v>1</v>
      </c>
      <c r="H217" t="str">
        <f ca="1">_xll.XLOOKUP(G217,$AB$5:$AB$14,$AC$5:$AC$14)</f>
        <v>Highschool</v>
      </c>
      <c r="I217">
        <f t="shared" ca="1" si="91"/>
        <v>5</v>
      </c>
      <c r="J217">
        <f t="shared" ca="1" si="92"/>
        <v>1</v>
      </c>
      <c r="K217">
        <f t="shared" ca="1" si="93"/>
        <v>61024</v>
      </c>
      <c r="L217">
        <f t="shared" ca="1" si="94"/>
        <v>2</v>
      </c>
      <c r="M217" t="str">
        <f ca="1">_xll.XLOOKUP(L217,$AD$5:$AD$18,$AE$5:$AE$18)</f>
        <v>Cantoment</v>
      </c>
      <c r="N217">
        <f t="shared" ca="1" si="97"/>
        <v>183072</v>
      </c>
      <c r="O217">
        <f t="shared" ca="1" si="95"/>
        <v>171687.12840449103</v>
      </c>
      <c r="P217">
        <f t="shared" ca="1" si="98"/>
        <v>30918.401380172963</v>
      </c>
      <c r="Q217">
        <f t="shared" ca="1" si="96"/>
        <v>26020</v>
      </c>
      <c r="R217">
        <f t="shared" ca="1" si="99"/>
        <v>61198.060888380794</v>
      </c>
      <c r="S217">
        <f t="shared" ca="1" si="100"/>
        <v>58497.117241370957</v>
      </c>
      <c r="T217">
        <f t="shared" ca="1" si="101"/>
        <v>272487.51862154389</v>
      </c>
      <c r="U217">
        <f t="shared" ca="1" si="102"/>
        <v>258905.18929287183</v>
      </c>
      <c r="V217">
        <f t="shared" ca="1" si="103"/>
        <v>13582.329328672058</v>
      </c>
      <c r="X217" s="2">
        <f t="shared" ca="1" si="84"/>
        <v>0</v>
      </c>
      <c r="Y217" s="3">
        <f t="shared" ca="1" si="85"/>
        <v>1</v>
      </c>
      <c r="Z217" s="3"/>
      <c r="AA217" s="3"/>
      <c r="AB217" s="3"/>
      <c r="AC217" s="3"/>
      <c r="AD217" s="3"/>
      <c r="AE217" s="3"/>
      <c r="AF217" s="3"/>
      <c r="AG217" s="3"/>
      <c r="AH217" s="5"/>
    </row>
    <row r="218" spans="2:34" x14ac:dyDescent="0.25">
      <c r="B218">
        <f t="shared" ca="1" si="86"/>
        <v>2</v>
      </c>
      <c r="C218" t="str">
        <f t="shared" ca="1" si="87"/>
        <v>Female</v>
      </c>
      <c r="D218">
        <f t="shared" ca="1" si="88"/>
        <v>26</v>
      </c>
      <c r="E218">
        <f t="shared" ca="1" si="89"/>
        <v>6</v>
      </c>
      <c r="F218" t="str">
        <f ca="1">_xll.XLOOKUP(E218,$Z$5:$Z$15,$AA$5:$AA$15)</f>
        <v>Agriculture</v>
      </c>
      <c r="G218">
        <f t="shared" ca="1" si="90"/>
        <v>4</v>
      </c>
      <c r="H218" t="str">
        <f ca="1">_xll.XLOOKUP(G218,$AB$5:$AB$14,$AC$5:$AC$14)</f>
        <v>Technical</v>
      </c>
      <c r="I218">
        <f t="shared" ca="1" si="91"/>
        <v>0</v>
      </c>
      <c r="J218">
        <f t="shared" ca="1" si="92"/>
        <v>2</v>
      </c>
      <c r="K218">
        <f t="shared" ca="1" si="93"/>
        <v>52748</v>
      </c>
      <c r="L218">
        <f t="shared" ca="1" si="94"/>
        <v>5</v>
      </c>
      <c r="M218" t="str">
        <f ca="1">_xll.XLOOKUP(L218,$AD$5:$AD$18,$AE$5:$AE$18)</f>
        <v>Nima</v>
      </c>
      <c r="N218">
        <f t="shared" ca="1" si="97"/>
        <v>316488</v>
      </c>
      <c r="O218">
        <f t="shared" ca="1" si="95"/>
        <v>44508.181497930091</v>
      </c>
      <c r="P218">
        <f t="shared" ca="1" si="98"/>
        <v>96179.079415487344</v>
      </c>
      <c r="Q218">
        <f t="shared" ca="1" si="96"/>
        <v>74175</v>
      </c>
      <c r="R218">
        <f t="shared" ca="1" si="99"/>
        <v>31419.977321356608</v>
      </c>
      <c r="S218">
        <f t="shared" ca="1" si="100"/>
        <v>19097.116165568761</v>
      </c>
      <c r="T218">
        <f t="shared" ca="1" si="101"/>
        <v>431764.19558105612</v>
      </c>
      <c r="U218">
        <f t="shared" ca="1" si="102"/>
        <v>150103.15881928668</v>
      </c>
      <c r="V218">
        <f t="shared" ca="1" si="103"/>
        <v>281661.03676176944</v>
      </c>
      <c r="X218" s="2">
        <f t="shared" ca="1" si="84"/>
        <v>0</v>
      </c>
      <c r="Y218" s="3">
        <f t="shared" ca="1" si="85"/>
        <v>1</v>
      </c>
      <c r="Z218" s="3"/>
      <c r="AA218" s="3"/>
      <c r="AB218" s="3"/>
      <c r="AC218" s="3"/>
      <c r="AD218" s="3"/>
      <c r="AE218" s="3"/>
      <c r="AF218" s="3"/>
      <c r="AG218" s="3"/>
      <c r="AH218" s="5"/>
    </row>
    <row r="219" spans="2:34" hidden="1" x14ac:dyDescent="0.25">
      <c r="B219">
        <f t="shared" ca="1" si="86"/>
        <v>2</v>
      </c>
      <c r="C219" t="str">
        <f t="shared" ca="1" si="87"/>
        <v>Female</v>
      </c>
      <c r="D219">
        <f t="shared" ca="1" si="88"/>
        <v>28</v>
      </c>
      <c r="E219">
        <f t="shared" ca="1" si="89"/>
        <v>1</v>
      </c>
      <c r="F219" t="str">
        <f ca="1">_xll.XLOOKUP(E219,$Z$5:$Z$15,$AA$5:$AA$15)</f>
        <v>Health</v>
      </c>
      <c r="G219">
        <f t="shared" ca="1" si="90"/>
        <v>3</v>
      </c>
      <c r="H219" t="str">
        <f ca="1">_xll.XLOOKUP(G219,$AB$5:$AB$14,$AC$5:$AC$14)</f>
        <v>University</v>
      </c>
      <c r="I219">
        <f t="shared" ca="1" si="91"/>
        <v>2</v>
      </c>
      <c r="J219">
        <f t="shared" ca="1" si="92"/>
        <v>1</v>
      </c>
      <c r="K219">
        <f t="shared" ca="1" si="93"/>
        <v>64728</v>
      </c>
      <c r="L219">
        <f t="shared" ca="1" si="94"/>
        <v>8</v>
      </c>
      <c r="M219" t="str">
        <f ca="1">_xll.XLOOKUP(L219,$AD$5:$AD$18,$AE$5:$AE$18)</f>
        <v xml:space="preserve">Niorth Legon </v>
      </c>
      <c r="N219">
        <f t="shared" ca="1" si="97"/>
        <v>194184</v>
      </c>
      <c r="O219">
        <f t="shared" ca="1" si="95"/>
        <v>2737.4146795634865</v>
      </c>
      <c r="P219">
        <f t="shared" ca="1" si="98"/>
        <v>23176.48408475543</v>
      </c>
      <c r="Q219">
        <f t="shared" ca="1" si="96"/>
        <v>20569</v>
      </c>
      <c r="R219">
        <f t="shared" ca="1" si="99"/>
        <v>14146.275669087461</v>
      </c>
      <c r="S219">
        <f t="shared" ca="1" si="100"/>
        <v>68199.083566857211</v>
      </c>
      <c r="T219">
        <f t="shared" ca="1" si="101"/>
        <v>285559.56765161263</v>
      </c>
      <c r="U219">
        <f t="shared" ca="1" si="102"/>
        <v>37452.690348650947</v>
      </c>
      <c r="V219">
        <f t="shared" ca="1" si="103"/>
        <v>248106.87730296169</v>
      </c>
      <c r="X219" s="2">
        <f t="shared" ca="1" si="84"/>
        <v>0</v>
      </c>
      <c r="Y219" s="3">
        <f t="shared" ca="1" si="85"/>
        <v>1</v>
      </c>
      <c r="Z219" s="3"/>
      <c r="AA219" s="3"/>
      <c r="AB219" s="3"/>
      <c r="AC219" s="3"/>
      <c r="AD219" s="3"/>
      <c r="AE219" s="3"/>
      <c r="AF219" s="3"/>
      <c r="AG219" s="3"/>
      <c r="AH219" s="5"/>
    </row>
    <row r="220" spans="2:34" x14ac:dyDescent="0.25">
      <c r="B220">
        <f t="shared" ca="1" si="86"/>
        <v>2</v>
      </c>
      <c r="C220" t="str">
        <f t="shared" ca="1" si="87"/>
        <v>Female</v>
      </c>
      <c r="D220">
        <f t="shared" ca="1" si="88"/>
        <v>43</v>
      </c>
      <c r="E220">
        <f t="shared" ca="1" si="89"/>
        <v>6</v>
      </c>
      <c r="F220" t="str">
        <f ca="1">_xll.XLOOKUP(E220,$Z$5:$Z$15,$AA$5:$AA$15)</f>
        <v>Agriculture</v>
      </c>
      <c r="G220">
        <f t="shared" ca="1" si="90"/>
        <v>5</v>
      </c>
      <c r="H220" t="str">
        <f ca="1">_xll.XLOOKUP(G220,$AB$5:$AB$14,$AC$5:$AC$14)</f>
        <v>Others</v>
      </c>
      <c r="I220">
        <f t="shared" ca="1" si="91"/>
        <v>6</v>
      </c>
      <c r="J220">
        <f t="shared" ca="1" si="92"/>
        <v>4</v>
      </c>
      <c r="K220">
        <f t="shared" ca="1" si="93"/>
        <v>80473</v>
      </c>
      <c r="L220">
        <f t="shared" ca="1" si="94"/>
        <v>3</v>
      </c>
      <c r="M220" t="str">
        <f ca="1">_xll.XLOOKUP(L220,$AD$5:$AD$18,$AE$5:$AE$18)</f>
        <v>Oyarifa</v>
      </c>
      <c r="N220">
        <f t="shared" ca="1" si="97"/>
        <v>402365</v>
      </c>
      <c r="O220">
        <f t="shared" ca="1" si="95"/>
        <v>59144.630580771263</v>
      </c>
      <c r="P220">
        <f t="shared" ca="1" si="98"/>
        <v>115968.46466378171</v>
      </c>
      <c r="Q220">
        <f t="shared" ca="1" si="96"/>
        <v>46747</v>
      </c>
      <c r="R220">
        <f t="shared" ca="1" si="99"/>
        <v>105195.12747340492</v>
      </c>
      <c r="S220">
        <f t="shared" ca="1" si="100"/>
        <v>65867.115668032289</v>
      </c>
      <c r="T220">
        <f t="shared" ca="1" si="101"/>
        <v>584200.58033181401</v>
      </c>
      <c r="U220">
        <f t="shared" ca="1" si="102"/>
        <v>211086.75805417617</v>
      </c>
      <c r="V220">
        <f t="shared" ca="1" si="103"/>
        <v>373113.82227763784</v>
      </c>
      <c r="X220" s="2">
        <f t="shared" ca="1" si="84"/>
        <v>0</v>
      </c>
      <c r="Y220" s="3">
        <f t="shared" ca="1" si="85"/>
        <v>1</v>
      </c>
      <c r="Z220" s="3"/>
      <c r="AA220" s="3"/>
      <c r="AB220" s="3"/>
      <c r="AC220" s="3"/>
      <c r="AD220" s="3"/>
      <c r="AE220" s="3"/>
      <c r="AF220" s="3"/>
      <c r="AG220" s="3"/>
      <c r="AH220" s="5"/>
    </row>
    <row r="221" spans="2:34" hidden="1" x14ac:dyDescent="0.25">
      <c r="B221">
        <f t="shared" ca="1" si="86"/>
        <v>1</v>
      </c>
      <c r="C221" t="str">
        <f t="shared" ca="1" si="87"/>
        <v>Male</v>
      </c>
      <c r="D221">
        <f t="shared" ca="1" si="88"/>
        <v>32</v>
      </c>
      <c r="E221">
        <f t="shared" ca="1" si="89"/>
        <v>2</v>
      </c>
      <c r="F221" t="str">
        <f ca="1">_xll.XLOOKUP(E221,$Z$5:$Z$15,$AA$5:$AA$15)</f>
        <v>Construction</v>
      </c>
      <c r="G221">
        <f t="shared" ca="1" si="90"/>
        <v>3</v>
      </c>
      <c r="H221" t="str">
        <f ca="1">_xll.XLOOKUP(G221,$AB$5:$AB$14,$AC$5:$AC$14)</f>
        <v>University</v>
      </c>
      <c r="I221">
        <f t="shared" ca="1" si="91"/>
        <v>4</v>
      </c>
      <c r="J221">
        <f t="shared" ca="1" si="92"/>
        <v>4</v>
      </c>
      <c r="K221">
        <f t="shared" ca="1" si="93"/>
        <v>73786</v>
      </c>
      <c r="L221">
        <f t="shared" ca="1" si="94"/>
        <v>3</v>
      </c>
      <c r="M221" t="str">
        <f ca="1">_xll.XLOOKUP(L221,$AD$5:$AD$18,$AE$5:$AE$18)</f>
        <v>Oyarifa</v>
      </c>
      <c r="N221">
        <f t="shared" ca="1" si="97"/>
        <v>368930</v>
      </c>
      <c r="O221">
        <f t="shared" ca="1" si="95"/>
        <v>337352.45346952835</v>
      </c>
      <c r="P221">
        <f t="shared" ca="1" si="98"/>
        <v>271327.21306322323</v>
      </c>
      <c r="Q221">
        <f t="shared" ca="1" si="96"/>
        <v>78660</v>
      </c>
      <c r="R221">
        <f t="shared" ca="1" si="99"/>
        <v>42885.93795521291</v>
      </c>
      <c r="S221">
        <f t="shared" ca="1" si="100"/>
        <v>56631.062292979484</v>
      </c>
      <c r="T221">
        <f t="shared" ca="1" si="101"/>
        <v>696888.27535620274</v>
      </c>
      <c r="U221">
        <f t="shared" ca="1" si="102"/>
        <v>458898.39142474125</v>
      </c>
      <c r="V221">
        <f t="shared" ca="1" si="103"/>
        <v>237989.88393146149</v>
      </c>
      <c r="X221" s="2">
        <f t="shared" ca="1" si="84"/>
        <v>1</v>
      </c>
      <c r="Y221" s="3">
        <f t="shared" ca="1" si="85"/>
        <v>0</v>
      </c>
      <c r="Z221" s="3"/>
      <c r="AA221" s="3"/>
      <c r="AB221" s="3"/>
      <c r="AC221" s="3"/>
      <c r="AD221" s="3"/>
      <c r="AE221" s="3"/>
      <c r="AF221" s="3"/>
      <c r="AG221" s="3"/>
      <c r="AH221" s="5"/>
    </row>
    <row r="222" spans="2:34" hidden="1" x14ac:dyDescent="0.25">
      <c r="B222">
        <f t="shared" ca="1" si="86"/>
        <v>2</v>
      </c>
      <c r="C222" t="str">
        <f t="shared" ca="1" si="87"/>
        <v>Female</v>
      </c>
      <c r="D222">
        <f t="shared" ca="1" si="88"/>
        <v>37</v>
      </c>
      <c r="E222">
        <f t="shared" ca="1" si="89"/>
        <v>1</v>
      </c>
      <c r="F222" t="str">
        <f ca="1">_xll.XLOOKUP(E222,$Z$5:$Z$15,$AA$5:$AA$15)</f>
        <v>Health</v>
      </c>
      <c r="G222">
        <f t="shared" ca="1" si="90"/>
        <v>5</v>
      </c>
      <c r="H222" t="str">
        <f ca="1">_xll.XLOOKUP(G222,$AB$5:$AB$14,$AC$5:$AC$14)</f>
        <v>Others</v>
      </c>
      <c r="I222">
        <f t="shared" ca="1" si="91"/>
        <v>2</v>
      </c>
      <c r="J222">
        <f t="shared" ca="1" si="92"/>
        <v>2</v>
      </c>
      <c r="K222">
        <f t="shared" ca="1" si="93"/>
        <v>83547</v>
      </c>
      <c r="L222">
        <f t="shared" ca="1" si="94"/>
        <v>4</v>
      </c>
      <c r="M222" t="str">
        <f ca="1">_xll.XLOOKUP(L222,$AD$5:$AD$18,$AE$5:$AE$18)</f>
        <v>Tema</v>
      </c>
      <c r="N222">
        <f t="shared" ca="1" si="97"/>
        <v>417735</v>
      </c>
      <c r="O222">
        <f t="shared" ca="1" si="95"/>
        <v>298865.35330623109</v>
      </c>
      <c r="P222">
        <f t="shared" ca="1" si="98"/>
        <v>55049.444266183287</v>
      </c>
      <c r="Q222">
        <f t="shared" ca="1" si="96"/>
        <v>32341</v>
      </c>
      <c r="R222">
        <f t="shared" ca="1" si="99"/>
        <v>32884.097181890844</v>
      </c>
      <c r="S222">
        <f t="shared" ca="1" si="100"/>
        <v>110696.07795563481</v>
      </c>
      <c r="T222">
        <f t="shared" ca="1" si="101"/>
        <v>583480.5222218181</v>
      </c>
      <c r="U222">
        <f t="shared" ca="1" si="102"/>
        <v>364090.45048812195</v>
      </c>
      <c r="V222">
        <f t="shared" ca="1" si="103"/>
        <v>219390.07173369615</v>
      </c>
      <c r="X222" s="2">
        <f t="shared" ca="1" si="84"/>
        <v>0</v>
      </c>
      <c r="Y222" s="3">
        <f t="shared" ca="1" si="85"/>
        <v>1</v>
      </c>
      <c r="Z222" s="3"/>
      <c r="AA222" s="3"/>
      <c r="AB222" s="3"/>
      <c r="AC222" s="3"/>
      <c r="AD222" s="3"/>
      <c r="AE222" s="3"/>
      <c r="AF222" s="3"/>
      <c r="AG222" s="3"/>
      <c r="AH222" s="5"/>
    </row>
    <row r="223" spans="2:34" x14ac:dyDescent="0.25">
      <c r="B223">
        <f t="shared" ca="1" si="86"/>
        <v>2</v>
      </c>
      <c r="C223" t="str">
        <f t="shared" ca="1" si="87"/>
        <v>Female</v>
      </c>
      <c r="D223">
        <f t="shared" ca="1" si="88"/>
        <v>43</v>
      </c>
      <c r="E223">
        <f t="shared" ca="1" si="89"/>
        <v>6</v>
      </c>
      <c r="F223" t="str">
        <f ca="1">_xll.XLOOKUP(E223,$Z$5:$Z$15,$AA$5:$AA$15)</f>
        <v>Agriculture</v>
      </c>
      <c r="G223">
        <f t="shared" ca="1" si="90"/>
        <v>1</v>
      </c>
      <c r="H223" t="str">
        <f ca="1">_xll.XLOOKUP(G223,$AB$5:$AB$14,$AC$5:$AC$14)</f>
        <v>Highschool</v>
      </c>
      <c r="I223">
        <f t="shared" ca="1" si="91"/>
        <v>5</v>
      </c>
      <c r="J223">
        <f t="shared" ca="1" si="92"/>
        <v>4</v>
      </c>
      <c r="K223">
        <f t="shared" ca="1" si="93"/>
        <v>81170</v>
      </c>
      <c r="L223">
        <f t="shared" ca="1" si="94"/>
        <v>6</v>
      </c>
      <c r="M223" t="str">
        <f ca="1">_xll.XLOOKUP(L223,$AD$5:$AD$18,$AE$5:$AE$18)</f>
        <v>Airport Hills</v>
      </c>
      <c r="N223">
        <f t="shared" ca="1" si="97"/>
        <v>487020</v>
      </c>
      <c r="O223">
        <f t="shared" ca="1" si="95"/>
        <v>145484.49235179211</v>
      </c>
      <c r="P223">
        <f t="shared" ca="1" si="98"/>
        <v>141838.81740460504</v>
      </c>
      <c r="Q223">
        <f t="shared" ca="1" si="96"/>
        <v>51538</v>
      </c>
      <c r="R223">
        <f t="shared" ca="1" si="99"/>
        <v>38876.139414133002</v>
      </c>
      <c r="S223">
        <f t="shared" ca="1" si="100"/>
        <v>61710.730338035573</v>
      </c>
      <c r="T223">
        <f t="shared" ca="1" si="101"/>
        <v>690569.5477426406</v>
      </c>
      <c r="U223">
        <f t="shared" ca="1" si="102"/>
        <v>235898.63176592512</v>
      </c>
      <c r="V223">
        <f t="shared" ca="1" si="103"/>
        <v>454670.91597671551</v>
      </c>
      <c r="X223" s="2">
        <f t="shared" ca="1" si="84"/>
        <v>0</v>
      </c>
      <c r="Y223" s="3">
        <f t="shared" ca="1" si="85"/>
        <v>1</v>
      </c>
      <c r="Z223" s="3"/>
      <c r="AA223" s="3"/>
      <c r="AB223" s="3"/>
      <c r="AC223" s="3"/>
      <c r="AD223" s="3"/>
      <c r="AE223" s="3"/>
      <c r="AF223" s="3"/>
      <c r="AG223" s="3"/>
      <c r="AH223" s="5"/>
    </row>
    <row r="224" spans="2:34" x14ac:dyDescent="0.25">
      <c r="B224">
        <f t="shared" ca="1" si="86"/>
        <v>2</v>
      </c>
      <c r="C224" t="str">
        <f t="shared" ca="1" si="87"/>
        <v>Female</v>
      </c>
      <c r="D224">
        <f t="shared" ca="1" si="88"/>
        <v>29</v>
      </c>
      <c r="E224">
        <f t="shared" ca="1" si="89"/>
        <v>2</v>
      </c>
      <c r="F224" t="str">
        <f ca="1">_xll.XLOOKUP(E224,$Z$5:$Z$15,$AA$5:$AA$15)</f>
        <v>Construction</v>
      </c>
      <c r="G224">
        <f t="shared" ca="1" si="90"/>
        <v>1</v>
      </c>
      <c r="H224" t="str">
        <f ca="1">_xll.XLOOKUP(G224,$AB$5:$AB$14,$AC$5:$AC$14)</f>
        <v>Highschool</v>
      </c>
      <c r="I224">
        <f t="shared" ca="1" si="91"/>
        <v>5</v>
      </c>
      <c r="J224">
        <f t="shared" ca="1" si="92"/>
        <v>0</v>
      </c>
      <c r="K224">
        <f t="shared" ca="1" si="93"/>
        <v>25824</v>
      </c>
      <c r="L224">
        <f t="shared" ca="1" si="94"/>
        <v>2</v>
      </c>
      <c r="M224" t="str">
        <f ca="1">_xll.XLOOKUP(L224,$AD$5:$AD$18,$AE$5:$AE$18)</f>
        <v>Cantoment</v>
      </c>
      <c r="N224">
        <f t="shared" ca="1" si="97"/>
        <v>77472</v>
      </c>
      <c r="O224">
        <f t="shared" ca="1" si="95"/>
        <v>33622.899332891284</v>
      </c>
      <c r="P224">
        <f t="shared" ca="1" si="98"/>
        <v>0</v>
      </c>
      <c r="Q224">
        <f t="shared" ca="1" si="96"/>
        <v>0</v>
      </c>
      <c r="R224">
        <f t="shared" ca="1" si="99"/>
        <v>51564.783160955179</v>
      </c>
      <c r="S224">
        <f t="shared" ca="1" si="100"/>
        <v>3043.7866101695545</v>
      </c>
      <c r="T224">
        <f t="shared" ca="1" si="101"/>
        <v>80515.786610169554</v>
      </c>
      <c r="U224">
        <f t="shared" ca="1" si="102"/>
        <v>85187.682493846456</v>
      </c>
      <c r="V224">
        <f t="shared" ca="1" si="103"/>
        <v>-4671.8958836769016</v>
      </c>
      <c r="X224" s="2">
        <f t="shared" ca="1" si="84"/>
        <v>0</v>
      </c>
      <c r="Y224" s="3">
        <f t="shared" ca="1" si="85"/>
        <v>1</v>
      </c>
      <c r="Z224" s="3"/>
      <c r="AA224" s="3"/>
      <c r="AB224" s="3"/>
      <c r="AC224" s="3"/>
      <c r="AD224" s="3"/>
      <c r="AE224" s="3"/>
      <c r="AF224" s="3"/>
      <c r="AG224" s="3"/>
      <c r="AH224" s="5"/>
    </row>
    <row r="225" spans="2:34" x14ac:dyDescent="0.25">
      <c r="B225">
        <f t="shared" ca="1" si="86"/>
        <v>2</v>
      </c>
      <c r="C225" t="str">
        <f t="shared" ca="1" si="87"/>
        <v>Female</v>
      </c>
      <c r="D225">
        <f t="shared" ca="1" si="88"/>
        <v>45</v>
      </c>
      <c r="E225">
        <f t="shared" ca="1" si="89"/>
        <v>2</v>
      </c>
      <c r="F225" t="str">
        <f ca="1">_xll.XLOOKUP(E225,$Z$5:$Z$15,$AA$5:$AA$15)</f>
        <v>Construction</v>
      </c>
      <c r="G225">
        <f t="shared" ca="1" si="90"/>
        <v>2</v>
      </c>
      <c r="H225" t="str">
        <f ca="1">_xll.XLOOKUP(G225,$AB$5:$AB$14,$AC$5:$AC$14)</f>
        <v>College</v>
      </c>
      <c r="I225">
        <f t="shared" ca="1" si="91"/>
        <v>0</v>
      </c>
      <c r="J225">
        <f t="shared" ca="1" si="92"/>
        <v>2</v>
      </c>
      <c r="K225">
        <f t="shared" ca="1" si="93"/>
        <v>84137</v>
      </c>
      <c r="L225">
        <f t="shared" ca="1" si="94"/>
        <v>8</v>
      </c>
      <c r="M225" t="str">
        <f ca="1">_xll.XLOOKUP(L225,$AD$5:$AD$18,$AE$5:$AE$18)</f>
        <v xml:space="preserve">Niorth Legon </v>
      </c>
      <c r="N225">
        <f t="shared" ca="1" si="97"/>
        <v>420685</v>
      </c>
      <c r="O225">
        <f t="shared" ca="1" si="95"/>
        <v>111892.2461149216</v>
      </c>
      <c r="P225">
        <f t="shared" ca="1" si="98"/>
        <v>136072.7313602994</v>
      </c>
      <c r="Q225">
        <f t="shared" ca="1" si="96"/>
        <v>32001</v>
      </c>
      <c r="R225">
        <f t="shared" ca="1" si="99"/>
        <v>55914.76610242726</v>
      </c>
      <c r="S225">
        <f t="shared" ca="1" si="100"/>
        <v>39180.161776679983</v>
      </c>
      <c r="T225">
        <f t="shared" ca="1" si="101"/>
        <v>595937.89313697943</v>
      </c>
      <c r="U225">
        <f t="shared" ca="1" si="102"/>
        <v>199808.01221734885</v>
      </c>
      <c r="V225">
        <f t="shared" ca="1" si="103"/>
        <v>396129.88091963058</v>
      </c>
      <c r="X225" s="2">
        <f t="shared" ca="1" si="84"/>
        <v>0</v>
      </c>
      <c r="Y225" s="3">
        <f t="shared" ca="1" si="85"/>
        <v>1</v>
      </c>
      <c r="Z225" s="3"/>
      <c r="AA225" s="3"/>
      <c r="AB225" s="3"/>
      <c r="AC225" s="3"/>
      <c r="AD225" s="3"/>
      <c r="AE225" s="3"/>
      <c r="AF225" s="3"/>
      <c r="AG225" s="3"/>
      <c r="AH225" s="5"/>
    </row>
    <row r="226" spans="2:34" x14ac:dyDescent="0.25">
      <c r="B226">
        <f t="shared" ca="1" si="86"/>
        <v>2</v>
      </c>
      <c r="C226" t="str">
        <f t="shared" ca="1" si="87"/>
        <v>Female</v>
      </c>
      <c r="D226">
        <f t="shared" ca="1" si="88"/>
        <v>36</v>
      </c>
      <c r="E226">
        <f t="shared" ca="1" si="89"/>
        <v>4</v>
      </c>
      <c r="F226" t="str">
        <f ca="1">_xll.XLOOKUP(E226,$Z$5:$Z$15,$AA$5:$AA$15)</f>
        <v>IT</v>
      </c>
      <c r="G226">
        <f t="shared" ca="1" si="90"/>
        <v>1</v>
      </c>
      <c r="H226" t="str">
        <f ca="1">_xll.XLOOKUP(G226,$AB$5:$AB$14,$AC$5:$AC$14)</f>
        <v>Highschool</v>
      </c>
      <c r="I226">
        <f t="shared" ca="1" si="91"/>
        <v>0</v>
      </c>
      <c r="J226">
        <f t="shared" ca="1" si="92"/>
        <v>2</v>
      </c>
      <c r="K226">
        <f t="shared" ca="1" si="93"/>
        <v>43344</v>
      </c>
      <c r="L226">
        <f t="shared" ca="1" si="94"/>
        <v>1</v>
      </c>
      <c r="M226" t="str">
        <f ca="1">_xll.XLOOKUP(L226,$AD$5:$AD$18,$AE$5:$AE$18)</f>
        <v>East Legon</v>
      </c>
      <c r="N226">
        <f t="shared" ca="1" si="97"/>
        <v>216720</v>
      </c>
      <c r="O226">
        <f t="shared" ca="1" si="95"/>
        <v>143346.09192895168</v>
      </c>
      <c r="P226">
        <f t="shared" ca="1" si="98"/>
        <v>81205.451436592615</v>
      </c>
      <c r="Q226">
        <f t="shared" ca="1" si="96"/>
        <v>36202</v>
      </c>
      <c r="R226">
        <f t="shared" ca="1" si="99"/>
        <v>1047.5800456030408</v>
      </c>
      <c r="S226">
        <f t="shared" ca="1" si="100"/>
        <v>19207.176017926373</v>
      </c>
      <c r="T226">
        <f t="shared" ca="1" si="101"/>
        <v>317132.62745451898</v>
      </c>
      <c r="U226">
        <f t="shared" ca="1" si="102"/>
        <v>180595.67197455472</v>
      </c>
      <c r="V226">
        <f t="shared" ca="1" si="103"/>
        <v>136536.95547996426</v>
      </c>
      <c r="X226" s="2">
        <f t="shared" ca="1" si="84"/>
        <v>0</v>
      </c>
      <c r="Y226" s="3">
        <f t="shared" ca="1" si="85"/>
        <v>1</v>
      </c>
      <c r="Z226" s="3"/>
      <c r="AA226" s="3"/>
      <c r="AB226" s="3"/>
      <c r="AC226" s="3"/>
      <c r="AD226" s="3"/>
      <c r="AE226" s="3"/>
      <c r="AF226" s="3"/>
      <c r="AG226" s="3"/>
      <c r="AH226" s="5"/>
    </row>
    <row r="227" spans="2:34" hidden="1" x14ac:dyDescent="0.25">
      <c r="B227">
        <f t="shared" ca="1" si="86"/>
        <v>2</v>
      </c>
      <c r="C227" t="str">
        <f t="shared" ca="1" si="87"/>
        <v>Female</v>
      </c>
      <c r="D227">
        <f t="shared" ca="1" si="88"/>
        <v>43</v>
      </c>
      <c r="E227">
        <f t="shared" ca="1" si="89"/>
        <v>3</v>
      </c>
      <c r="F227" t="str">
        <f ca="1">_xll.XLOOKUP(E227,$Z$5:$Z$15,$AA$5:$AA$15)</f>
        <v>Teaching</v>
      </c>
      <c r="G227">
        <f t="shared" ca="1" si="90"/>
        <v>4</v>
      </c>
      <c r="H227" t="str">
        <f ca="1">_xll.XLOOKUP(G227,$AB$5:$AB$14,$AC$5:$AC$14)</f>
        <v>Technical</v>
      </c>
      <c r="I227">
        <f t="shared" ca="1" si="91"/>
        <v>1</v>
      </c>
      <c r="J227">
        <f t="shared" ca="1" si="92"/>
        <v>4</v>
      </c>
      <c r="K227">
        <f t="shared" ca="1" si="93"/>
        <v>69388</v>
      </c>
      <c r="L227">
        <f t="shared" ca="1" si="94"/>
        <v>7</v>
      </c>
      <c r="M227" t="str">
        <f ca="1">_xll.XLOOKUP(L227,$AD$5:$AD$18,$AE$5:$AE$18)</f>
        <v>Spintex</v>
      </c>
      <c r="N227">
        <f t="shared" ca="1" si="97"/>
        <v>416328</v>
      </c>
      <c r="O227">
        <f t="shared" ca="1" si="95"/>
        <v>122296.64312976567</v>
      </c>
      <c r="P227">
        <f t="shared" ca="1" si="98"/>
        <v>48435.524895183487</v>
      </c>
      <c r="Q227">
        <f t="shared" ca="1" si="96"/>
        <v>25342</v>
      </c>
      <c r="R227">
        <f t="shared" ca="1" si="99"/>
        <v>83231.289425018374</v>
      </c>
      <c r="S227">
        <f t="shared" ca="1" si="100"/>
        <v>103665.2780361359</v>
      </c>
      <c r="T227">
        <f t="shared" ca="1" si="101"/>
        <v>568428.80293131946</v>
      </c>
      <c r="U227">
        <f t="shared" ca="1" si="102"/>
        <v>230869.93255478406</v>
      </c>
      <c r="V227">
        <f t="shared" ca="1" si="103"/>
        <v>337558.8703765354</v>
      </c>
      <c r="X227" s="2">
        <f t="shared" ca="1" si="84"/>
        <v>0</v>
      </c>
      <c r="Y227" s="3">
        <f t="shared" ca="1" si="85"/>
        <v>1</v>
      </c>
      <c r="Z227" s="3"/>
      <c r="AA227" s="3"/>
      <c r="AB227" s="3"/>
      <c r="AC227" s="3"/>
      <c r="AD227" s="3"/>
      <c r="AE227" s="3"/>
      <c r="AF227" s="3"/>
      <c r="AG227" s="3"/>
      <c r="AH227" s="5"/>
    </row>
    <row r="228" spans="2:34" x14ac:dyDescent="0.25">
      <c r="B228">
        <f t="shared" ca="1" si="86"/>
        <v>2</v>
      </c>
      <c r="C228" t="str">
        <f t="shared" ca="1" si="87"/>
        <v>Female</v>
      </c>
      <c r="D228">
        <f t="shared" ca="1" si="88"/>
        <v>39</v>
      </c>
      <c r="E228">
        <f t="shared" ca="1" si="89"/>
        <v>3</v>
      </c>
      <c r="F228" t="str">
        <f ca="1">_xll.XLOOKUP(E228,$Z$5:$Z$15,$AA$5:$AA$15)</f>
        <v>Teaching</v>
      </c>
      <c r="G228">
        <f t="shared" ca="1" si="90"/>
        <v>5</v>
      </c>
      <c r="H228" t="str">
        <f ca="1">_xll.XLOOKUP(G228,$AB$5:$AB$14,$AC$5:$AC$14)</f>
        <v>Others</v>
      </c>
      <c r="I228">
        <f t="shared" ca="1" si="91"/>
        <v>6</v>
      </c>
      <c r="J228">
        <f t="shared" ca="1" si="92"/>
        <v>2</v>
      </c>
      <c r="K228">
        <f t="shared" ca="1" si="93"/>
        <v>79328</v>
      </c>
      <c r="L228">
        <f t="shared" ca="1" si="94"/>
        <v>2</v>
      </c>
      <c r="M228" t="str">
        <f ca="1">_xll.XLOOKUP(L228,$AD$5:$AD$18,$AE$5:$AE$18)</f>
        <v>Cantoment</v>
      </c>
      <c r="N228">
        <f t="shared" ca="1" si="97"/>
        <v>475968</v>
      </c>
      <c r="O228">
        <f t="shared" ca="1" si="95"/>
        <v>306775.99564133951</v>
      </c>
      <c r="P228">
        <f t="shared" ca="1" si="98"/>
        <v>112463.40592682919</v>
      </c>
      <c r="Q228">
        <f t="shared" ca="1" si="96"/>
        <v>13070</v>
      </c>
      <c r="R228">
        <f t="shared" ca="1" si="99"/>
        <v>53752.02426177435</v>
      </c>
      <c r="S228">
        <f t="shared" ca="1" si="100"/>
        <v>2973.7267653188164</v>
      </c>
      <c r="T228">
        <f t="shared" ca="1" si="101"/>
        <v>591405.13269214798</v>
      </c>
      <c r="U228">
        <f t="shared" ca="1" si="102"/>
        <v>373598.01990311383</v>
      </c>
      <c r="V228">
        <f t="shared" ca="1" si="103"/>
        <v>217807.11278903414</v>
      </c>
      <c r="X228" s="2">
        <f t="shared" ca="1" si="84"/>
        <v>0</v>
      </c>
      <c r="Y228" s="3">
        <f t="shared" ca="1" si="85"/>
        <v>1</v>
      </c>
      <c r="Z228" s="3"/>
      <c r="AA228" s="3"/>
      <c r="AB228" s="3"/>
      <c r="AC228" s="3"/>
      <c r="AD228" s="3"/>
      <c r="AE228" s="3"/>
      <c r="AF228" s="3"/>
      <c r="AG228" s="3"/>
      <c r="AH228" s="5"/>
    </row>
    <row r="229" spans="2:34" hidden="1" x14ac:dyDescent="0.25">
      <c r="B229">
        <f t="shared" ca="1" si="86"/>
        <v>1</v>
      </c>
      <c r="C229" t="str">
        <f t="shared" ca="1" si="87"/>
        <v>Male</v>
      </c>
      <c r="D229">
        <f t="shared" ca="1" si="88"/>
        <v>35</v>
      </c>
      <c r="E229">
        <f t="shared" ca="1" si="89"/>
        <v>3</v>
      </c>
      <c r="F229" t="str">
        <f ca="1">_xll.XLOOKUP(E229,$Z$5:$Z$15,$AA$5:$AA$15)</f>
        <v>Teaching</v>
      </c>
      <c r="G229">
        <f t="shared" ca="1" si="90"/>
        <v>4</v>
      </c>
      <c r="H229" t="str">
        <f ca="1">_xll.XLOOKUP(G229,$AB$5:$AB$14,$AC$5:$AC$14)</f>
        <v>Technical</v>
      </c>
      <c r="I229">
        <f t="shared" ca="1" si="91"/>
        <v>1</v>
      </c>
      <c r="J229">
        <f t="shared" ca="1" si="92"/>
        <v>0</v>
      </c>
      <c r="K229">
        <f t="shared" ca="1" si="93"/>
        <v>47296</v>
      </c>
      <c r="L229">
        <f t="shared" ca="1" si="94"/>
        <v>5</v>
      </c>
      <c r="M229" t="str">
        <f ca="1">_xll.XLOOKUP(L229,$AD$5:$AD$18,$AE$5:$AE$18)</f>
        <v>Nima</v>
      </c>
      <c r="N229">
        <f t="shared" ca="1" si="97"/>
        <v>189184</v>
      </c>
      <c r="O229">
        <f t="shared" ca="1" si="95"/>
        <v>38337.198234446099</v>
      </c>
      <c r="P229">
        <f t="shared" ca="1" si="98"/>
        <v>0</v>
      </c>
      <c r="Q229">
        <f t="shared" ca="1" si="96"/>
        <v>0</v>
      </c>
      <c r="R229">
        <f t="shared" ca="1" si="99"/>
        <v>49372.874207899469</v>
      </c>
      <c r="S229">
        <f t="shared" ca="1" si="100"/>
        <v>37188.487457672949</v>
      </c>
      <c r="T229">
        <f t="shared" ca="1" si="101"/>
        <v>226372.48745767295</v>
      </c>
      <c r="U229">
        <f t="shared" ca="1" si="102"/>
        <v>87710.072442345569</v>
      </c>
      <c r="V229">
        <f t="shared" ca="1" si="103"/>
        <v>138662.41501532739</v>
      </c>
      <c r="X229" s="2">
        <f t="shared" ca="1" si="84"/>
        <v>1</v>
      </c>
      <c r="Y229" s="3">
        <f t="shared" ca="1" si="85"/>
        <v>0</v>
      </c>
      <c r="Z229" s="3"/>
      <c r="AA229" s="3"/>
      <c r="AB229" s="3"/>
      <c r="AC229" s="3"/>
      <c r="AD229" s="3"/>
      <c r="AE229" s="3"/>
      <c r="AF229" s="3"/>
      <c r="AG229" s="3"/>
      <c r="AH229" s="5"/>
    </row>
    <row r="230" spans="2:34" x14ac:dyDescent="0.25">
      <c r="B230">
        <f t="shared" ca="1" si="86"/>
        <v>2</v>
      </c>
      <c r="C230" t="str">
        <f t="shared" ca="1" si="87"/>
        <v>Female</v>
      </c>
      <c r="D230">
        <f t="shared" ca="1" si="88"/>
        <v>38</v>
      </c>
      <c r="E230">
        <f t="shared" ca="1" si="89"/>
        <v>2</v>
      </c>
      <c r="F230" t="str">
        <f ca="1">_xll.XLOOKUP(E230,$Z$5:$Z$15,$AA$5:$AA$15)</f>
        <v>Construction</v>
      </c>
      <c r="G230">
        <f t="shared" ca="1" si="90"/>
        <v>3</v>
      </c>
      <c r="H230" t="str">
        <f ca="1">_xll.XLOOKUP(G230,$AB$5:$AB$14,$AC$5:$AC$14)</f>
        <v>University</v>
      </c>
      <c r="I230">
        <f t="shared" ca="1" si="91"/>
        <v>3</v>
      </c>
      <c r="J230">
        <f t="shared" ca="1" si="92"/>
        <v>4</v>
      </c>
      <c r="K230">
        <f t="shared" ca="1" si="93"/>
        <v>59412</v>
      </c>
      <c r="L230">
        <f t="shared" ca="1" si="94"/>
        <v>8</v>
      </c>
      <c r="M230" t="str">
        <f ca="1">_xll.XLOOKUP(L230,$AD$5:$AD$18,$AE$5:$AE$18)</f>
        <v xml:space="preserve">Niorth Legon </v>
      </c>
      <c r="N230">
        <f t="shared" ca="1" si="97"/>
        <v>178236</v>
      </c>
      <c r="O230">
        <f t="shared" ca="1" si="95"/>
        <v>97487.894227698911</v>
      </c>
      <c r="P230">
        <f t="shared" ca="1" si="98"/>
        <v>199044.45083519878</v>
      </c>
      <c r="Q230">
        <f t="shared" ca="1" si="96"/>
        <v>46257</v>
      </c>
      <c r="R230">
        <f t="shared" ca="1" si="99"/>
        <v>107574.7057542683</v>
      </c>
      <c r="S230">
        <f t="shared" ca="1" si="100"/>
        <v>64452.418102596108</v>
      </c>
      <c r="T230">
        <f t="shared" ca="1" si="101"/>
        <v>441732.86893779488</v>
      </c>
      <c r="U230">
        <f t="shared" ca="1" si="102"/>
        <v>251319.59998196721</v>
      </c>
      <c r="V230">
        <f t="shared" ca="1" si="103"/>
        <v>190413.26895582766</v>
      </c>
      <c r="X230" s="2">
        <f t="shared" ca="1" si="84"/>
        <v>0</v>
      </c>
      <c r="Y230" s="3">
        <f t="shared" ca="1" si="85"/>
        <v>1</v>
      </c>
      <c r="Z230" s="3"/>
      <c r="AA230" s="3"/>
      <c r="AB230" s="3"/>
      <c r="AC230" s="3"/>
      <c r="AD230" s="3"/>
      <c r="AE230" s="3"/>
      <c r="AF230" s="3"/>
      <c r="AG230" s="3"/>
      <c r="AH230" s="5"/>
    </row>
    <row r="231" spans="2:34" hidden="1" x14ac:dyDescent="0.25">
      <c r="B231">
        <f t="shared" ca="1" si="86"/>
        <v>2</v>
      </c>
      <c r="C231" t="str">
        <f t="shared" ca="1" si="87"/>
        <v>Female</v>
      </c>
      <c r="D231">
        <f t="shared" ca="1" si="88"/>
        <v>27</v>
      </c>
      <c r="E231">
        <f t="shared" ca="1" si="89"/>
        <v>4</v>
      </c>
      <c r="F231" t="str">
        <f ca="1">_xll.XLOOKUP(E231,$Z$5:$Z$15,$AA$5:$AA$15)</f>
        <v>IT</v>
      </c>
      <c r="G231">
        <f t="shared" ca="1" si="90"/>
        <v>5</v>
      </c>
      <c r="H231" t="str">
        <f ca="1">_xll.XLOOKUP(G231,$AB$5:$AB$14,$AC$5:$AC$14)</f>
        <v>Others</v>
      </c>
      <c r="I231">
        <f t="shared" ca="1" si="91"/>
        <v>4</v>
      </c>
      <c r="J231">
        <f t="shared" ca="1" si="92"/>
        <v>1</v>
      </c>
      <c r="K231">
        <f t="shared" ca="1" si="93"/>
        <v>75047</v>
      </c>
      <c r="L231">
        <f t="shared" ca="1" si="94"/>
        <v>8</v>
      </c>
      <c r="M231" t="str">
        <f ca="1">_xll.XLOOKUP(L231,$AD$5:$AD$18,$AE$5:$AE$18)</f>
        <v xml:space="preserve">Niorth Legon </v>
      </c>
      <c r="N231">
        <f t="shared" ca="1" si="97"/>
        <v>375235</v>
      </c>
      <c r="O231">
        <f t="shared" ca="1" si="95"/>
        <v>124066.13332676295</v>
      </c>
      <c r="P231">
        <f t="shared" ca="1" si="98"/>
        <v>57893.555984956241</v>
      </c>
      <c r="Q231">
        <f t="shared" ca="1" si="96"/>
        <v>48386</v>
      </c>
      <c r="R231">
        <f t="shared" ca="1" si="99"/>
        <v>36601.989159476754</v>
      </c>
      <c r="S231">
        <f t="shared" ca="1" si="100"/>
        <v>72044.48687924337</v>
      </c>
      <c r="T231">
        <f t="shared" ca="1" si="101"/>
        <v>505173.04286419961</v>
      </c>
      <c r="U231">
        <f t="shared" ca="1" si="102"/>
        <v>209054.12248623971</v>
      </c>
      <c r="V231">
        <f t="shared" ca="1" si="103"/>
        <v>296118.9203779599</v>
      </c>
      <c r="X231" s="2">
        <f t="shared" ca="1" si="84"/>
        <v>0</v>
      </c>
      <c r="Y231" s="3">
        <f t="shared" ca="1" si="85"/>
        <v>1</v>
      </c>
      <c r="Z231" s="3"/>
      <c r="AA231" s="3"/>
      <c r="AB231" s="3"/>
      <c r="AC231" s="3"/>
      <c r="AD231" s="3"/>
      <c r="AE231" s="3"/>
      <c r="AF231" s="3"/>
      <c r="AG231" s="3"/>
      <c r="AH231" s="5"/>
    </row>
    <row r="232" spans="2:34" hidden="1" x14ac:dyDescent="0.25">
      <c r="B232">
        <f t="shared" ca="1" si="86"/>
        <v>1</v>
      </c>
      <c r="C232" t="str">
        <f t="shared" ca="1" si="87"/>
        <v>Male</v>
      </c>
      <c r="D232">
        <f t="shared" ca="1" si="88"/>
        <v>42</v>
      </c>
      <c r="E232">
        <f t="shared" ca="1" si="89"/>
        <v>3</v>
      </c>
      <c r="F232" t="str">
        <f ca="1">_xll.XLOOKUP(E232,$Z$5:$Z$15,$AA$5:$AA$15)</f>
        <v>Teaching</v>
      </c>
      <c r="G232">
        <f t="shared" ca="1" si="90"/>
        <v>2</v>
      </c>
      <c r="H232" t="str">
        <f ca="1">_xll.XLOOKUP(G232,$AB$5:$AB$14,$AC$5:$AC$14)</f>
        <v>College</v>
      </c>
      <c r="I232">
        <f t="shared" ca="1" si="91"/>
        <v>6</v>
      </c>
      <c r="J232">
        <f t="shared" ca="1" si="92"/>
        <v>1</v>
      </c>
      <c r="K232">
        <f t="shared" ca="1" si="93"/>
        <v>76330</v>
      </c>
      <c r="L232">
        <f t="shared" ca="1" si="94"/>
        <v>3</v>
      </c>
      <c r="M232" t="str">
        <f ca="1">_xll.XLOOKUP(L232,$AD$5:$AD$18,$AE$5:$AE$18)</f>
        <v>Oyarifa</v>
      </c>
      <c r="N232">
        <f t="shared" ca="1" si="97"/>
        <v>228990</v>
      </c>
      <c r="O232">
        <f t="shared" ca="1" si="95"/>
        <v>67266.713442025051</v>
      </c>
      <c r="P232">
        <f t="shared" ca="1" si="98"/>
        <v>40938.493569684033</v>
      </c>
      <c r="Q232">
        <f t="shared" ca="1" si="96"/>
        <v>37549</v>
      </c>
      <c r="R232">
        <f t="shared" ca="1" si="99"/>
        <v>111823.68304131407</v>
      </c>
      <c r="S232">
        <f t="shared" ca="1" si="100"/>
        <v>2895.8392694942377</v>
      </c>
      <c r="T232">
        <f t="shared" ca="1" si="101"/>
        <v>272824.33283917827</v>
      </c>
      <c r="U232">
        <f t="shared" ca="1" si="102"/>
        <v>216639.39648333914</v>
      </c>
      <c r="V232">
        <f t="shared" ca="1" si="103"/>
        <v>56184.936355839134</v>
      </c>
      <c r="X232" s="2">
        <f t="shared" ca="1" si="84"/>
        <v>1</v>
      </c>
      <c r="Y232" s="3">
        <f t="shared" ca="1" si="85"/>
        <v>0</v>
      </c>
      <c r="Z232" s="3"/>
      <c r="AA232" s="3"/>
      <c r="AB232" s="3"/>
      <c r="AC232" s="3"/>
      <c r="AD232" s="3"/>
      <c r="AE232" s="3"/>
      <c r="AF232" s="3"/>
      <c r="AG232" s="3"/>
      <c r="AH232" s="5"/>
    </row>
    <row r="233" spans="2:34" hidden="1" x14ac:dyDescent="0.25">
      <c r="B233">
        <f t="shared" ca="1" si="86"/>
        <v>2</v>
      </c>
      <c r="C233" t="str">
        <f t="shared" ca="1" si="87"/>
        <v>Female</v>
      </c>
      <c r="D233">
        <f t="shared" ca="1" si="88"/>
        <v>38</v>
      </c>
      <c r="E233">
        <f t="shared" ca="1" si="89"/>
        <v>3</v>
      </c>
      <c r="F233" t="str">
        <f ca="1">_xll.XLOOKUP(E233,$Z$5:$Z$15,$AA$5:$AA$15)</f>
        <v>Teaching</v>
      </c>
      <c r="G233">
        <f t="shared" ca="1" si="90"/>
        <v>5</v>
      </c>
      <c r="H233" t="str">
        <f ca="1">_xll.XLOOKUP(G233,$AB$5:$AB$14,$AC$5:$AC$14)</f>
        <v>Others</v>
      </c>
      <c r="I233">
        <f t="shared" ca="1" si="91"/>
        <v>6</v>
      </c>
      <c r="J233">
        <f t="shared" ca="1" si="92"/>
        <v>3</v>
      </c>
      <c r="K233">
        <f t="shared" ca="1" si="93"/>
        <v>34535</v>
      </c>
      <c r="L233">
        <f t="shared" ca="1" si="94"/>
        <v>5</v>
      </c>
      <c r="M233" t="str">
        <f ca="1">_xll.XLOOKUP(L233,$AD$5:$AD$18,$AE$5:$AE$18)</f>
        <v>Nima</v>
      </c>
      <c r="N233">
        <f t="shared" ca="1" si="97"/>
        <v>138140</v>
      </c>
      <c r="O233">
        <f t="shared" ca="1" si="95"/>
        <v>46940.407179715621</v>
      </c>
      <c r="P233">
        <f t="shared" ca="1" si="98"/>
        <v>59461.512701548236</v>
      </c>
      <c r="Q233">
        <f t="shared" ca="1" si="96"/>
        <v>21630</v>
      </c>
      <c r="R233">
        <f t="shared" ca="1" si="99"/>
        <v>67337.583335885982</v>
      </c>
      <c r="S233">
        <f t="shared" ca="1" si="100"/>
        <v>49480.185595830219</v>
      </c>
      <c r="T233">
        <f t="shared" ca="1" si="101"/>
        <v>247081.69829737843</v>
      </c>
      <c r="U233">
        <f t="shared" ca="1" si="102"/>
        <v>135907.99051560159</v>
      </c>
      <c r="V233">
        <f t="shared" ca="1" si="103"/>
        <v>111173.70778177684</v>
      </c>
      <c r="X233" s="2">
        <f t="shared" ca="1" si="84"/>
        <v>0</v>
      </c>
      <c r="Y233" s="3">
        <f t="shared" ca="1" si="85"/>
        <v>1</v>
      </c>
      <c r="Z233" s="3"/>
      <c r="AA233" s="3"/>
      <c r="AB233" s="3"/>
      <c r="AC233" s="3"/>
      <c r="AD233" s="3"/>
      <c r="AE233" s="3"/>
      <c r="AF233" s="3"/>
      <c r="AG233" s="3"/>
      <c r="AH233" s="5"/>
    </row>
    <row r="234" spans="2:34" x14ac:dyDescent="0.25">
      <c r="B234">
        <f t="shared" ca="1" si="86"/>
        <v>1</v>
      </c>
      <c r="C234" t="str">
        <f t="shared" ca="1" si="87"/>
        <v>Male</v>
      </c>
      <c r="D234">
        <f t="shared" ca="1" si="88"/>
        <v>27</v>
      </c>
      <c r="E234">
        <f t="shared" ca="1" si="89"/>
        <v>5</v>
      </c>
      <c r="F234" t="str">
        <f ca="1">_xll.XLOOKUP(E234,$Z$5:$Z$15,$AA$5:$AA$15)</f>
        <v>General Work</v>
      </c>
      <c r="G234">
        <f t="shared" ca="1" si="90"/>
        <v>2</v>
      </c>
      <c r="H234" t="str">
        <f ca="1">_xll.XLOOKUP(G234,$AB$5:$AB$14,$AC$5:$AC$14)</f>
        <v>College</v>
      </c>
      <c r="I234">
        <f t="shared" ca="1" si="91"/>
        <v>6</v>
      </c>
      <c r="J234">
        <f t="shared" ca="1" si="92"/>
        <v>3</v>
      </c>
      <c r="K234">
        <f t="shared" ca="1" si="93"/>
        <v>76103</v>
      </c>
      <c r="L234">
        <f t="shared" ca="1" si="94"/>
        <v>5</v>
      </c>
      <c r="M234" t="str">
        <f ca="1">_xll.XLOOKUP(L234,$AD$5:$AD$18,$AE$5:$AE$18)</f>
        <v>Nima</v>
      </c>
      <c r="N234">
        <f t="shared" ca="1" si="97"/>
        <v>456618</v>
      </c>
      <c r="O234">
        <f t="shared" ca="1" si="95"/>
        <v>162878.68767172715</v>
      </c>
      <c r="P234">
        <f t="shared" ca="1" si="98"/>
        <v>24631.743672025452</v>
      </c>
      <c r="Q234">
        <f t="shared" ca="1" si="96"/>
        <v>19664</v>
      </c>
      <c r="R234">
        <f t="shared" ca="1" si="99"/>
        <v>125551.70089511963</v>
      </c>
      <c r="S234">
        <f t="shared" ca="1" si="100"/>
        <v>67111.569540412223</v>
      </c>
      <c r="T234">
        <f t="shared" ca="1" si="101"/>
        <v>548361.31321243767</v>
      </c>
      <c r="U234">
        <f t="shared" ca="1" si="102"/>
        <v>308094.38856684678</v>
      </c>
      <c r="V234">
        <f t="shared" ca="1" si="103"/>
        <v>240266.92464559089</v>
      </c>
      <c r="X234" s="2">
        <f t="shared" ca="1" si="84"/>
        <v>1</v>
      </c>
      <c r="Y234" s="3">
        <f t="shared" ca="1" si="85"/>
        <v>0</v>
      </c>
      <c r="Z234" s="3"/>
      <c r="AA234" s="3"/>
      <c r="AB234" s="3"/>
      <c r="AC234" s="3"/>
      <c r="AD234" s="3"/>
      <c r="AE234" s="3"/>
      <c r="AF234" s="3"/>
      <c r="AG234" s="3"/>
      <c r="AH234" s="5"/>
    </row>
    <row r="235" spans="2:34" hidden="1" x14ac:dyDescent="0.25">
      <c r="B235">
        <f t="shared" ca="1" si="86"/>
        <v>1</v>
      </c>
      <c r="C235" t="str">
        <f t="shared" ca="1" si="87"/>
        <v>Male</v>
      </c>
      <c r="D235">
        <f t="shared" ca="1" si="88"/>
        <v>41</v>
      </c>
      <c r="E235">
        <f t="shared" ca="1" si="89"/>
        <v>5</v>
      </c>
      <c r="F235" t="str">
        <f ca="1">_xll.XLOOKUP(E235,$Z$5:$Z$15,$AA$5:$AA$15)</f>
        <v>General Work</v>
      </c>
      <c r="G235">
        <f t="shared" ca="1" si="90"/>
        <v>3</v>
      </c>
      <c r="H235" t="str">
        <f ca="1">_xll.XLOOKUP(G235,$AB$5:$AB$14,$AC$5:$AC$14)</f>
        <v>University</v>
      </c>
      <c r="I235">
        <f t="shared" ca="1" si="91"/>
        <v>5</v>
      </c>
      <c r="J235">
        <f t="shared" ca="1" si="92"/>
        <v>4</v>
      </c>
      <c r="K235">
        <f t="shared" ca="1" si="93"/>
        <v>60815</v>
      </c>
      <c r="L235">
        <f t="shared" ca="1" si="94"/>
        <v>1</v>
      </c>
      <c r="M235" t="str">
        <f ca="1">_xll.XLOOKUP(L235,$AD$5:$AD$18,$AE$5:$AE$18)</f>
        <v>East Legon</v>
      </c>
      <c r="N235">
        <f t="shared" ca="1" si="97"/>
        <v>243260</v>
      </c>
      <c r="O235">
        <f t="shared" ca="1" si="95"/>
        <v>115035.61754922941</v>
      </c>
      <c r="P235">
        <f t="shared" ca="1" si="98"/>
        <v>137569.02950813525</v>
      </c>
      <c r="Q235">
        <f t="shared" ca="1" si="96"/>
        <v>64881</v>
      </c>
      <c r="R235">
        <f t="shared" ca="1" si="99"/>
        <v>62653.708572450414</v>
      </c>
      <c r="S235">
        <f t="shared" ca="1" si="100"/>
        <v>6002.1177097013642</v>
      </c>
      <c r="T235">
        <f t="shared" ca="1" si="101"/>
        <v>386831.14721783664</v>
      </c>
      <c r="U235">
        <f t="shared" ca="1" si="102"/>
        <v>242570.32612167983</v>
      </c>
      <c r="V235">
        <f t="shared" ca="1" si="103"/>
        <v>144260.82109615681</v>
      </c>
      <c r="X235" s="2">
        <f t="shared" ca="1" si="84"/>
        <v>1</v>
      </c>
      <c r="Y235" s="3">
        <f t="shared" ca="1" si="85"/>
        <v>0</v>
      </c>
      <c r="Z235" s="3"/>
      <c r="AA235" s="3"/>
      <c r="AB235" s="3"/>
      <c r="AC235" s="3"/>
      <c r="AD235" s="3"/>
      <c r="AE235" s="3"/>
      <c r="AF235" s="3"/>
      <c r="AG235" s="3"/>
      <c r="AH235" s="5"/>
    </row>
    <row r="236" spans="2:34" x14ac:dyDescent="0.25">
      <c r="B236">
        <f t="shared" ca="1" si="86"/>
        <v>1</v>
      </c>
      <c r="C236" t="str">
        <f t="shared" ca="1" si="87"/>
        <v>Male</v>
      </c>
      <c r="D236">
        <f t="shared" ca="1" si="88"/>
        <v>43</v>
      </c>
      <c r="E236">
        <f t="shared" ca="1" si="89"/>
        <v>5</v>
      </c>
      <c r="F236" t="str">
        <f ca="1">_xll.XLOOKUP(E236,$Z$5:$Z$15,$AA$5:$AA$15)</f>
        <v>General Work</v>
      </c>
      <c r="G236">
        <f t="shared" ca="1" si="90"/>
        <v>5</v>
      </c>
      <c r="H236" t="str">
        <f ca="1">_xll.XLOOKUP(G236,$AB$5:$AB$14,$AC$5:$AC$14)</f>
        <v>Others</v>
      </c>
      <c r="I236">
        <f t="shared" ca="1" si="91"/>
        <v>1</v>
      </c>
      <c r="J236">
        <f t="shared" ca="1" si="92"/>
        <v>2</v>
      </c>
      <c r="K236">
        <f t="shared" ca="1" si="93"/>
        <v>75923</v>
      </c>
      <c r="L236">
        <f t="shared" ca="1" si="94"/>
        <v>2</v>
      </c>
      <c r="M236" t="str">
        <f ca="1">_xll.XLOOKUP(L236,$AD$5:$AD$18,$AE$5:$AE$18)</f>
        <v>Cantoment</v>
      </c>
      <c r="N236">
        <f t="shared" ca="1" si="97"/>
        <v>455538</v>
      </c>
      <c r="O236">
        <f t="shared" ca="1" si="95"/>
        <v>156841.7312462093</v>
      </c>
      <c r="P236">
        <f t="shared" ca="1" si="98"/>
        <v>134938.53327181513</v>
      </c>
      <c r="Q236">
        <f t="shared" ca="1" si="96"/>
        <v>132722</v>
      </c>
      <c r="R236">
        <f t="shared" ca="1" si="99"/>
        <v>126162.32097813394</v>
      </c>
      <c r="S236">
        <f t="shared" ca="1" si="100"/>
        <v>59605.634856660479</v>
      </c>
      <c r="T236">
        <f t="shared" ca="1" si="101"/>
        <v>650082.16812847566</v>
      </c>
      <c r="U236">
        <f t="shared" ca="1" si="102"/>
        <v>415726.05222434324</v>
      </c>
      <c r="V236">
        <f t="shared" ca="1" si="103"/>
        <v>234356.11590413243</v>
      </c>
      <c r="X236" s="2">
        <f t="shared" ca="1" si="84"/>
        <v>1</v>
      </c>
      <c r="Y236" s="3">
        <f t="shared" ca="1" si="85"/>
        <v>0</v>
      </c>
      <c r="Z236" s="3"/>
      <c r="AA236" s="3"/>
      <c r="AB236" s="3"/>
      <c r="AC236" s="3"/>
      <c r="AD236" s="3"/>
      <c r="AE236" s="3"/>
      <c r="AF236" s="3"/>
      <c r="AG236" s="3"/>
      <c r="AH236" s="5"/>
    </row>
    <row r="237" spans="2:34" hidden="1" x14ac:dyDescent="0.25">
      <c r="B237">
        <f t="shared" ca="1" si="86"/>
        <v>1</v>
      </c>
      <c r="C237" t="str">
        <f t="shared" ca="1" si="87"/>
        <v>Male</v>
      </c>
      <c r="D237">
        <f t="shared" ca="1" si="88"/>
        <v>39</v>
      </c>
      <c r="E237">
        <f t="shared" ca="1" si="89"/>
        <v>5</v>
      </c>
      <c r="F237" t="str">
        <f ca="1">_xll.XLOOKUP(E237,$Z$5:$Z$15,$AA$5:$AA$15)</f>
        <v>General Work</v>
      </c>
      <c r="G237">
        <f t="shared" ca="1" si="90"/>
        <v>5</v>
      </c>
      <c r="H237" t="str">
        <f ca="1">_xll.XLOOKUP(G237,$AB$5:$AB$14,$AC$5:$AC$14)</f>
        <v>Others</v>
      </c>
      <c r="I237">
        <f t="shared" ca="1" si="91"/>
        <v>6</v>
      </c>
      <c r="J237">
        <f t="shared" ca="1" si="92"/>
        <v>3</v>
      </c>
      <c r="K237">
        <f t="shared" ca="1" si="93"/>
        <v>34769</v>
      </c>
      <c r="L237">
        <f t="shared" ca="1" si="94"/>
        <v>8</v>
      </c>
      <c r="M237" t="str">
        <f ca="1">_xll.XLOOKUP(L237,$AD$5:$AD$18,$AE$5:$AE$18)</f>
        <v xml:space="preserve">Niorth Legon </v>
      </c>
      <c r="N237">
        <f t="shared" ca="1" si="97"/>
        <v>104307</v>
      </c>
      <c r="O237">
        <f t="shared" ca="1" si="95"/>
        <v>53315.104482276081</v>
      </c>
      <c r="P237">
        <f t="shared" ca="1" si="98"/>
        <v>56037.203101929677</v>
      </c>
      <c r="Q237">
        <f t="shared" ca="1" si="96"/>
        <v>19496</v>
      </c>
      <c r="R237">
        <f t="shared" ca="1" si="99"/>
        <v>7290.8147942357673</v>
      </c>
      <c r="S237">
        <f t="shared" ca="1" si="100"/>
        <v>31676.588156854086</v>
      </c>
      <c r="T237">
        <f t="shared" ca="1" si="101"/>
        <v>192020.79125878378</v>
      </c>
      <c r="U237">
        <f t="shared" ca="1" si="102"/>
        <v>80101.919276511835</v>
      </c>
      <c r="V237">
        <f t="shared" ca="1" si="103"/>
        <v>111918.87198227194</v>
      </c>
      <c r="X237" s="2">
        <f t="shared" ca="1" si="84"/>
        <v>1</v>
      </c>
      <c r="Y237" s="3">
        <f t="shared" ca="1" si="85"/>
        <v>0</v>
      </c>
      <c r="Z237" s="3"/>
      <c r="AA237" s="3"/>
      <c r="AB237" s="3"/>
      <c r="AC237" s="3"/>
      <c r="AD237" s="3"/>
      <c r="AE237" s="3"/>
      <c r="AF237" s="3"/>
      <c r="AG237" s="3"/>
      <c r="AH237" s="5"/>
    </row>
    <row r="238" spans="2:34" x14ac:dyDescent="0.25">
      <c r="B238">
        <f t="shared" ca="1" si="86"/>
        <v>2</v>
      </c>
      <c r="C238" t="str">
        <f t="shared" ca="1" si="87"/>
        <v>Female</v>
      </c>
      <c r="D238">
        <f t="shared" ca="1" si="88"/>
        <v>42</v>
      </c>
      <c r="E238">
        <f t="shared" ca="1" si="89"/>
        <v>4</v>
      </c>
      <c r="F238" t="str">
        <f ca="1">_xll.XLOOKUP(E238,$Z$5:$Z$15,$AA$5:$AA$15)</f>
        <v>IT</v>
      </c>
      <c r="G238">
        <f t="shared" ca="1" si="90"/>
        <v>3</v>
      </c>
      <c r="H238" t="str">
        <f ca="1">_xll.XLOOKUP(G238,$AB$5:$AB$14,$AC$5:$AC$14)</f>
        <v>University</v>
      </c>
      <c r="I238">
        <f t="shared" ca="1" si="91"/>
        <v>4</v>
      </c>
      <c r="J238">
        <f t="shared" ca="1" si="92"/>
        <v>3</v>
      </c>
      <c r="K238">
        <f t="shared" ca="1" si="93"/>
        <v>73256</v>
      </c>
      <c r="L238">
        <f t="shared" ca="1" si="94"/>
        <v>4</v>
      </c>
      <c r="M238" t="str">
        <f ca="1">_xll.XLOOKUP(L238,$AD$5:$AD$18,$AE$5:$AE$18)</f>
        <v>Tema</v>
      </c>
      <c r="N238">
        <f t="shared" ca="1" si="97"/>
        <v>293024</v>
      </c>
      <c r="O238">
        <f t="shared" ca="1" si="95"/>
        <v>114703.68437782692</v>
      </c>
      <c r="P238">
        <f t="shared" ca="1" si="98"/>
        <v>106309.71537753528</v>
      </c>
      <c r="Q238">
        <f t="shared" ca="1" si="96"/>
        <v>35709</v>
      </c>
      <c r="R238">
        <f t="shared" ca="1" si="99"/>
        <v>13447.073182420738</v>
      </c>
      <c r="S238">
        <f t="shared" ca="1" si="100"/>
        <v>105738.25852939143</v>
      </c>
      <c r="T238">
        <f t="shared" ca="1" si="101"/>
        <v>505071.97390692669</v>
      </c>
      <c r="U238">
        <f t="shared" ca="1" si="102"/>
        <v>163859.75756024767</v>
      </c>
      <c r="V238">
        <f t="shared" ca="1" si="103"/>
        <v>341212.21634667902</v>
      </c>
      <c r="X238" s="2">
        <f t="shared" ca="1" si="84"/>
        <v>0</v>
      </c>
      <c r="Y238" s="3">
        <f t="shared" ca="1" si="85"/>
        <v>1</v>
      </c>
      <c r="Z238" s="3"/>
      <c r="AA238" s="3"/>
      <c r="AB238" s="3"/>
      <c r="AC238" s="3"/>
      <c r="AD238" s="3"/>
      <c r="AE238" s="3"/>
      <c r="AF238" s="3"/>
      <c r="AG238" s="3"/>
      <c r="AH238" s="5"/>
    </row>
    <row r="239" spans="2:34" hidden="1" x14ac:dyDescent="0.25">
      <c r="B239">
        <f t="shared" ca="1" si="86"/>
        <v>2</v>
      </c>
      <c r="C239" t="str">
        <f t="shared" ca="1" si="87"/>
        <v>Female</v>
      </c>
      <c r="D239">
        <f t="shared" ca="1" si="88"/>
        <v>42</v>
      </c>
      <c r="E239">
        <f t="shared" ca="1" si="89"/>
        <v>1</v>
      </c>
      <c r="F239" t="str">
        <f ca="1">_xll.XLOOKUP(E239,$Z$5:$Z$15,$AA$5:$AA$15)</f>
        <v>Health</v>
      </c>
      <c r="G239">
        <f t="shared" ca="1" si="90"/>
        <v>4</v>
      </c>
      <c r="H239" t="str">
        <f ca="1">_xll.XLOOKUP(G239,$AB$5:$AB$14,$AC$5:$AC$14)</f>
        <v>Technical</v>
      </c>
      <c r="I239">
        <f t="shared" ca="1" si="91"/>
        <v>3</v>
      </c>
      <c r="J239">
        <f t="shared" ca="1" si="92"/>
        <v>3</v>
      </c>
      <c r="K239">
        <f t="shared" ca="1" si="93"/>
        <v>29702</v>
      </c>
      <c r="L239">
        <f t="shared" ca="1" si="94"/>
        <v>7</v>
      </c>
      <c r="M239" t="str">
        <f ca="1">_xll.XLOOKUP(L239,$AD$5:$AD$18,$AE$5:$AE$18)</f>
        <v>Spintex</v>
      </c>
      <c r="N239">
        <f t="shared" ca="1" si="97"/>
        <v>118808</v>
      </c>
      <c r="O239">
        <f t="shared" ca="1" si="95"/>
        <v>112599.10464511457</v>
      </c>
      <c r="P239">
        <f t="shared" ca="1" si="98"/>
        <v>77309.087009501774</v>
      </c>
      <c r="Q239">
        <f t="shared" ca="1" si="96"/>
        <v>29235</v>
      </c>
      <c r="R239">
        <f t="shared" ca="1" si="99"/>
        <v>35840.667869609402</v>
      </c>
      <c r="S239">
        <f t="shared" ca="1" si="100"/>
        <v>40797.701430559246</v>
      </c>
      <c r="T239">
        <f t="shared" ca="1" si="101"/>
        <v>236914.78844006101</v>
      </c>
      <c r="U239">
        <f t="shared" ca="1" si="102"/>
        <v>177674.77251472397</v>
      </c>
      <c r="V239">
        <f t="shared" ca="1" si="103"/>
        <v>59240.015925337037</v>
      </c>
      <c r="X239" s="2">
        <f t="shared" ca="1" si="84"/>
        <v>0</v>
      </c>
      <c r="Y239" s="3">
        <f t="shared" ca="1" si="85"/>
        <v>1</v>
      </c>
      <c r="Z239" s="3"/>
      <c r="AA239" s="3"/>
      <c r="AB239" s="3"/>
      <c r="AC239" s="3"/>
      <c r="AD239" s="3"/>
      <c r="AE239" s="3"/>
      <c r="AF239" s="3"/>
      <c r="AG239" s="3"/>
      <c r="AH239" s="5"/>
    </row>
    <row r="240" spans="2:34" hidden="1" x14ac:dyDescent="0.25">
      <c r="B240">
        <f t="shared" ca="1" si="86"/>
        <v>2</v>
      </c>
      <c r="C240" t="str">
        <f t="shared" ca="1" si="87"/>
        <v>Female</v>
      </c>
      <c r="D240">
        <f t="shared" ca="1" si="88"/>
        <v>36</v>
      </c>
      <c r="E240">
        <f t="shared" ca="1" si="89"/>
        <v>5</v>
      </c>
      <c r="F240" t="str">
        <f ca="1">_xll.XLOOKUP(E240,$Z$5:$Z$15,$AA$5:$AA$15)</f>
        <v>General Work</v>
      </c>
      <c r="G240">
        <f t="shared" ca="1" si="90"/>
        <v>1</v>
      </c>
      <c r="H240" t="str">
        <f ca="1">_xll.XLOOKUP(G240,$AB$5:$AB$14,$AC$5:$AC$14)</f>
        <v>Highschool</v>
      </c>
      <c r="I240">
        <f t="shared" ca="1" si="91"/>
        <v>5</v>
      </c>
      <c r="J240">
        <f t="shared" ca="1" si="92"/>
        <v>4</v>
      </c>
      <c r="K240">
        <f t="shared" ca="1" si="93"/>
        <v>47046</v>
      </c>
      <c r="L240">
        <f t="shared" ca="1" si="94"/>
        <v>4</v>
      </c>
      <c r="M240" t="str">
        <f ca="1">_xll.XLOOKUP(L240,$AD$5:$AD$18,$AE$5:$AE$18)</f>
        <v>Tema</v>
      </c>
      <c r="N240">
        <f t="shared" ca="1" si="97"/>
        <v>188184</v>
      </c>
      <c r="O240">
        <f t="shared" ca="1" si="95"/>
        <v>166723.57565621356</v>
      </c>
      <c r="P240">
        <f t="shared" ca="1" si="98"/>
        <v>150860.13761760146</v>
      </c>
      <c r="Q240">
        <f t="shared" ca="1" si="96"/>
        <v>139250</v>
      </c>
      <c r="R240">
        <f t="shared" ca="1" si="99"/>
        <v>25614.128466439637</v>
      </c>
      <c r="S240">
        <f t="shared" ca="1" si="100"/>
        <v>29541.163257335407</v>
      </c>
      <c r="T240">
        <f t="shared" ca="1" si="101"/>
        <v>368585.30087493686</v>
      </c>
      <c r="U240">
        <f t="shared" ca="1" si="102"/>
        <v>331587.70412265323</v>
      </c>
      <c r="V240">
        <f t="shared" ca="1" si="103"/>
        <v>36997.596752283629</v>
      </c>
      <c r="X240" s="2">
        <f t="shared" ca="1" si="84"/>
        <v>0</v>
      </c>
      <c r="Y240" s="3">
        <f t="shared" ca="1" si="85"/>
        <v>1</v>
      </c>
      <c r="Z240" s="3"/>
      <c r="AA240" s="3"/>
      <c r="AB240" s="3"/>
      <c r="AC240" s="3"/>
      <c r="AD240" s="3"/>
      <c r="AE240" s="3"/>
      <c r="AF240" s="3"/>
      <c r="AG240" s="3"/>
      <c r="AH240" s="5"/>
    </row>
    <row r="241" spans="2:34" x14ac:dyDescent="0.25">
      <c r="B241">
        <f t="shared" ca="1" si="86"/>
        <v>1</v>
      </c>
      <c r="C241" t="str">
        <f t="shared" ca="1" si="87"/>
        <v>Male</v>
      </c>
      <c r="D241">
        <f t="shared" ca="1" si="88"/>
        <v>44</v>
      </c>
      <c r="E241">
        <f t="shared" ca="1" si="89"/>
        <v>4</v>
      </c>
      <c r="F241" t="str">
        <f ca="1">_xll.XLOOKUP(E241,$Z$5:$Z$15,$AA$5:$AA$15)</f>
        <v>IT</v>
      </c>
      <c r="G241">
        <f t="shared" ca="1" si="90"/>
        <v>1</v>
      </c>
      <c r="H241" t="str">
        <f ca="1">_xll.XLOOKUP(G241,$AB$5:$AB$14,$AC$5:$AC$14)</f>
        <v>Highschool</v>
      </c>
      <c r="I241">
        <f t="shared" ca="1" si="91"/>
        <v>3</v>
      </c>
      <c r="J241">
        <f t="shared" ca="1" si="92"/>
        <v>4</v>
      </c>
      <c r="K241">
        <f t="shared" ca="1" si="93"/>
        <v>33787</v>
      </c>
      <c r="L241">
        <f t="shared" ca="1" si="94"/>
        <v>7</v>
      </c>
      <c r="M241" t="str">
        <f ca="1">_xll.XLOOKUP(L241,$AD$5:$AD$18,$AE$5:$AE$18)</f>
        <v>Spintex</v>
      </c>
      <c r="N241">
        <f t="shared" ca="1" si="97"/>
        <v>101361</v>
      </c>
      <c r="O241">
        <f t="shared" ca="1" si="95"/>
        <v>70524.098389194944</v>
      </c>
      <c r="P241">
        <f t="shared" ca="1" si="98"/>
        <v>122342.65579084148</v>
      </c>
      <c r="Q241">
        <f t="shared" ca="1" si="96"/>
        <v>37758</v>
      </c>
      <c r="R241">
        <f t="shared" ca="1" si="99"/>
        <v>45775.523850812933</v>
      </c>
      <c r="S241">
        <f t="shared" ca="1" si="100"/>
        <v>3368.4487223603701</v>
      </c>
      <c r="T241">
        <f t="shared" ca="1" si="101"/>
        <v>227072.10451320186</v>
      </c>
      <c r="U241">
        <f t="shared" ca="1" si="102"/>
        <v>154057.62224000788</v>
      </c>
      <c r="V241">
        <f t="shared" ca="1" si="103"/>
        <v>73014.482273193978</v>
      </c>
      <c r="X241" s="2">
        <f t="shared" ca="1" si="84"/>
        <v>1</v>
      </c>
      <c r="Y241" s="3">
        <f t="shared" ca="1" si="85"/>
        <v>0</v>
      </c>
      <c r="Z241" s="3"/>
      <c r="AA241" s="3"/>
      <c r="AB241" s="3"/>
      <c r="AC241" s="3"/>
      <c r="AD241" s="3"/>
      <c r="AE241" s="3"/>
      <c r="AF241" s="3"/>
      <c r="AG241" s="3"/>
      <c r="AH241" s="5"/>
    </row>
    <row r="242" spans="2:34" hidden="1" x14ac:dyDescent="0.25">
      <c r="B242">
        <f t="shared" ca="1" si="86"/>
        <v>1</v>
      </c>
      <c r="C242" t="str">
        <f t="shared" ca="1" si="87"/>
        <v>Male</v>
      </c>
      <c r="D242">
        <f t="shared" ca="1" si="88"/>
        <v>34</v>
      </c>
      <c r="E242">
        <f t="shared" ca="1" si="89"/>
        <v>2</v>
      </c>
      <c r="F242" t="str">
        <f ca="1">_xll.XLOOKUP(E242,$Z$5:$Z$15,$AA$5:$AA$15)</f>
        <v>Construction</v>
      </c>
      <c r="G242">
        <f t="shared" ca="1" si="90"/>
        <v>3</v>
      </c>
      <c r="H242" t="str">
        <f ca="1">_xll.XLOOKUP(G242,$AB$5:$AB$14,$AC$5:$AC$14)</f>
        <v>University</v>
      </c>
      <c r="I242">
        <f t="shared" ca="1" si="91"/>
        <v>6</v>
      </c>
      <c r="J242">
        <f t="shared" ca="1" si="92"/>
        <v>0</v>
      </c>
      <c r="K242">
        <f t="shared" ca="1" si="93"/>
        <v>85285</v>
      </c>
      <c r="L242">
        <f t="shared" ca="1" si="94"/>
        <v>2</v>
      </c>
      <c r="M242" t="str">
        <f ca="1">_xll.XLOOKUP(L242,$AD$5:$AD$18,$AE$5:$AE$18)</f>
        <v>Cantoment</v>
      </c>
      <c r="N242">
        <f t="shared" ca="1" si="97"/>
        <v>255855</v>
      </c>
      <c r="O242">
        <f t="shared" ca="1" si="95"/>
        <v>233770.80818056993</v>
      </c>
      <c r="P242">
        <f t="shared" ca="1" si="98"/>
        <v>0</v>
      </c>
      <c r="Q242">
        <f t="shared" ca="1" si="96"/>
        <v>0</v>
      </c>
      <c r="R242">
        <f t="shared" ca="1" si="99"/>
        <v>88183.507886571824</v>
      </c>
      <c r="S242">
        <f t="shared" ca="1" si="100"/>
        <v>274.13537853933292</v>
      </c>
      <c r="T242">
        <f t="shared" ca="1" si="101"/>
        <v>256129.13537853933</v>
      </c>
      <c r="U242">
        <f t="shared" ca="1" si="102"/>
        <v>321954.31606714177</v>
      </c>
      <c r="V242">
        <f t="shared" ca="1" si="103"/>
        <v>-65825.180688602442</v>
      </c>
      <c r="X242" s="2">
        <f t="shared" ca="1" si="84"/>
        <v>1</v>
      </c>
      <c r="Y242" s="3">
        <f t="shared" ca="1" si="85"/>
        <v>0</v>
      </c>
      <c r="Z242" s="3"/>
      <c r="AA242" s="3"/>
      <c r="AB242" s="3"/>
      <c r="AC242" s="3"/>
      <c r="AD242" s="3"/>
      <c r="AE242" s="3"/>
      <c r="AF242" s="3"/>
      <c r="AG242" s="3"/>
      <c r="AH242" s="5"/>
    </row>
    <row r="243" spans="2:34" x14ac:dyDescent="0.25">
      <c r="B243">
        <f t="shared" ca="1" si="86"/>
        <v>2</v>
      </c>
      <c r="C243" t="str">
        <f t="shared" ca="1" si="87"/>
        <v>Female</v>
      </c>
      <c r="D243">
        <f t="shared" ca="1" si="88"/>
        <v>41</v>
      </c>
      <c r="E243">
        <f t="shared" ca="1" si="89"/>
        <v>5</v>
      </c>
      <c r="F243" t="str">
        <f ca="1">_xll.XLOOKUP(E243,$Z$5:$Z$15,$AA$5:$AA$15)</f>
        <v>General Work</v>
      </c>
      <c r="G243">
        <f t="shared" ca="1" si="90"/>
        <v>2</v>
      </c>
      <c r="H243" t="str">
        <f ca="1">_xll.XLOOKUP(G243,$AB$5:$AB$14,$AC$5:$AC$14)</f>
        <v>College</v>
      </c>
      <c r="I243">
        <f t="shared" ca="1" si="91"/>
        <v>5</v>
      </c>
      <c r="J243">
        <f t="shared" ca="1" si="92"/>
        <v>0</v>
      </c>
      <c r="K243">
        <f t="shared" ca="1" si="93"/>
        <v>50834</v>
      </c>
      <c r="L243">
        <f t="shared" ca="1" si="94"/>
        <v>7</v>
      </c>
      <c r="M243" t="str">
        <f ca="1">_xll.XLOOKUP(L243,$AD$5:$AD$18,$AE$5:$AE$18)</f>
        <v>Spintex</v>
      </c>
      <c r="N243">
        <f t="shared" ca="1" si="97"/>
        <v>152502</v>
      </c>
      <c r="O243">
        <f t="shared" ca="1" si="95"/>
        <v>124235.66315415957</v>
      </c>
      <c r="P243">
        <f t="shared" ca="1" si="98"/>
        <v>0</v>
      </c>
      <c r="Q243">
        <f t="shared" ca="1" si="96"/>
        <v>0</v>
      </c>
      <c r="R243">
        <f t="shared" ca="1" si="99"/>
        <v>70856.716727933992</v>
      </c>
      <c r="S243">
        <f t="shared" ca="1" si="100"/>
        <v>3322.161473672697</v>
      </c>
      <c r="T243">
        <f t="shared" ca="1" si="101"/>
        <v>155824.16147367269</v>
      </c>
      <c r="U243">
        <f t="shared" ca="1" si="102"/>
        <v>195092.37988209358</v>
      </c>
      <c r="V243">
        <f t="shared" ca="1" si="103"/>
        <v>-39268.218408420886</v>
      </c>
      <c r="X243" s="2">
        <f t="shared" ca="1" si="84"/>
        <v>0</v>
      </c>
      <c r="Y243" s="3">
        <f t="shared" ca="1" si="85"/>
        <v>1</v>
      </c>
      <c r="Z243" s="3"/>
      <c r="AA243" s="3"/>
      <c r="AB243" s="3"/>
      <c r="AC243" s="3"/>
      <c r="AD243" s="3"/>
      <c r="AE243" s="3"/>
      <c r="AF243" s="3"/>
      <c r="AG243" s="3"/>
      <c r="AH243" s="5"/>
    </row>
    <row r="244" spans="2:34" hidden="1" x14ac:dyDescent="0.25">
      <c r="B244">
        <f t="shared" ca="1" si="86"/>
        <v>1</v>
      </c>
      <c r="C244" t="str">
        <f t="shared" ca="1" si="87"/>
        <v>Male</v>
      </c>
      <c r="D244">
        <f t="shared" ca="1" si="88"/>
        <v>32</v>
      </c>
      <c r="E244">
        <f t="shared" ca="1" si="89"/>
        <v>2</v>
      </c>
      <c r="F244" t="str">
        <f ca="1">_xll.XLOOKUP(E244,$Z$5:$Z$15,$AA$5:$AA$15)</f>
        <v>Construction</v>
      </c>
      <c r="G244">
        <f t="shared" ca="1" si="90"/>
        <v>2</v>
      </c>
      <c r="H244" t="str">
        <f ca="1">_xll.XLOOKUP(G244,$AB$5:$AB$14,$AC$5:$AC$14)</f>
        <v>College</v>
      </c>
      <c r="I244">
        <f t="shared" ca="1" si="91"/>
        <v>0</v>
      </c>
      <c r="J244">
        <f t="shared" ca="1" si="92"/>
        <v>3</v>
      </c>
      <c r="K244">
        <f t="shared" ca="1" si="93"/>
        <v>62698</v>
      </c>
      <c r="L244">
        <f t="shared" ca="1" si="94"/>
        <v>8</v>
      </c>
      <c r="M244" t="str">
        <f ca="1">_xll.XLOOKUP(L244,$AD$5:$AD$18,$AE$5:$AE$18)</f>
        <v xml:space="preserve">Niorth Legon </v>
      </c>
      <c r="N244">
        <f t="shared" ca="1" si="97"/>
        <v>250792</v>
      </c>
      <c r="O244">
        <f t="shared" ca="1" si="95"/>
        <v>109846.35484908271</v>
      </c>
      <c r="P244">
        <f t="shared" ca="1" si="98"/>
        <v>81377.907048682318</v>
      </c>
      <c r="Q244">
        <f t="shared" ca="1" si="96"/>
        <v>75577</v>
      </c>
      <c r="R244">
        <f t="shared" ca="1" si="99"/>
        <v>50545.298455465709</v>
      </c>
      <c r="S244">
        <f t="shared" ca="1" si="100"/>
        <v>16935.942133350305</v>
      </c>
      <c r="T244">
        <f t="shared" ca="1" si="101"/>
        <v>349105.84918203263</v>
      </c>
      <c r="U244">
        <f t="shared" ca="1" si="102"/>
        <v>235968.65330454841</v>
      </c>
      <c r="V244">
        <f t="shared" ca="1" si="103"/>
        <v>113137.19587748422</v>
      </c>
      <c r="X244" s="2">
        <f t="shared" ca="1" si="84"/>
        <v>1</v>
      </c>
      <c r="Y244" s="3">
        <f t="shared" ca="1" si="85"/>
        <v>0</v>
      </c>
      <c r="Z244" s="3"/>
      <c r="AA244" s="3"/>
      <c r="AB244" s="3"/>
      <c r="AC244" s="3"/>
      <c r="AD244" s="3"/>
      <c r="AE244" s="3"/>
      <c r="AF244" s="3"/>
      <c r="AG244" s="3"/>
      <c r="AH244" s="5"/>
    </row>
    <row r="245" spans="2:34" hidden="1" x14ac:dyDescent="0.25">
      <c r="B245">
        <f t="shared" ca="1" si="86"/>
        <v>1</v>
      </c>
      <c r="C245" t="str">
        <f t="shared" ca="1" si="87"/>
        <v>Male</v>
      </c>
      <c r="D245">
        <f t="shared" ca="1" si="88"/>
        <v>26</v>
      </c>
      <c r="E245">
        <f t="shared" ca="1" si="89"/>
        <v>4</v>
      </c>
      <c r="F245" t="str">
        <f ca="1">_xll.XLOOKUP(E245,$Z$5:$Z$15,$AA$5:$AA$15)</f>
        <v>IT</v>
      </c>
      <c r="G245">
        <f t="shared" ca="1" si="90"/>
        <v>2</v>
      </c>
      <c r="H245" t="str">
        <f ca="1">_xll.XLOOKUP(G245,$AB$5:$AB$14,$AC$5:$AC$14)</f>
        <v>College</v>
      </c>
      <c r="I245">
        <f t="shared" ca="1" si="91"/>
        <v>1</v>
      </c>
      <c r="J245">
        <f t="shared" ca="1" si="92"/>
        <v>0</v>
      </c>
      <c r="K245">
        <f t="shared" ca="1" si="93"/>
        <v>25619</v>
      </c>
      <c r="L245">
        <f t="shared" ca="1" si="94"/>
        <v>2</v>
      </c>
      <c r="M245" t="str">
        <f ca="1">_xll.XLOOKUP(L245,$AD$5:$AD$18,$AE$5:$AE$18)</f>
        <v>Cantoment</v>
      </c>
      <c r="N245">
        <f t="shared" ca="1" si="97"/>
        <v>76857</v>
      </c>
      <c r="O245">
        <f t="shared" ca="1" si="95"/>
        <v>52958.093789537495</v>
      </c>
      <c r="P245">
        <f t="shared" ca="1" si="98"/>
        <v>0</v>
      </c>
      <c r="Q245">
        <f t="shared" ca="1" si="96"/>
        <v>0</v>
      </c>
      <c r="R245">
        <f t="shared" ca="1" si="99"/>
        <v>27762.057513249572</v>
      </c>
      <c r="S245">
        <f t="shared" ca="1" si="100"/>
        <v>35650.238866794905</v>
      </c>
      <c r="T245">
        <f t="shared" ca="1" si="101"/>
        <v>112507.23886679491</v>
      </c>
      <c r="U245">
        <f t="shared" ca="1" si="102"/>
        <v>80720.151302787068</v>
      </c>
      <c r="V245">
        <f t="shared" ca="1" si="103"/>
        <v>31787.087564007845</v>
      </c>
      <c r="X245" s="2">
        <f t="shared" ca="1" si="84"/>
        <v>1</v>
      </c>
      <c r="Y245" s="3">
        <f t="shared" ca="1" si="85"/>
        <v>0</v>
      </c>
      <c r="Z245" s="3"/>
      <c r="AA245" s="3"/>
      <c r="AB245" s="3"/>
      <c r="AC245" s="3"/>
      <c r="AD245" s="3"/>
      <c r="AE245" s="3"/>
      <c r="AF245" s="3"/>
      <c r="AG245" s="3"/>
      <c r="AH245" s="5"/>
    </row>
    <row r="246" spans="2:34" hidden="1" x14ac:dyDescent="0.25">
      <c r="B246">
        <f t="shared" ca="1" si="86"/>
        <v>1</v>
      </c>
      <c r="C246" t="str">
        <f t="shared" ca="1" si="87"/>
        <v>Male</v>
      </c>
      <c r="D246">
        <f t="shared" ca="1" si="88"/>
        <v>34</v>
      </c>
      <c r="E246">
        <f t="shared" ca="1" si="89"/>
        <v>2</v>
      </c>
      <c r="F246" t="str">
        <f ca="1">_xll.XLOOKUP(E246,$Z$5:$Z$15,$AA$5:$AA$15)</f>
        <v>Construction</v>
      </c>
      <c r="G246">
        <f t="shared" ca="1" si="90"/>
        <v>1</v>
      </c>
      <c r="H246" t="str">
        <f ca="1">_xll.XLOOKUP(G246,$AB$5:$AB$14,$AC$5:$AC$14)</f>
        <v>Highschool</v>
      </c>
      <c r="I246">
        <f t="shared" ca="1" si="91"/>
        <v>6</v>
      </c>
      <c r="J246">
        <f t="shared" ca="1" si="92"/>
        <v>4</v>
      </c>
      <c r="K246">
        <f t="shared" ca="1" si="93"/>
        <v>36428</v>
      </c>
      <c r="L246">
        <f t="shared" ca="1" si="94"/>
        <v>3</v>
      </c>
      <c r="M246" t="str">
        <f ca="1">_xll.XLOOKUP(L246,$AD$5:$AD$18,$AE$5:$AE$18)</f>
        <v>Oyarifa</v>
      </c>
      <c r="N246">
        <f t="shared" ca="1" si="97"/>
        <v>218568</v>
      </c>
      <c r="O246">
        <f t="shared" ca="1" si="95"/>
        <v>189115.63012293729</v>
      </c>
      <c r="P246">
        <f t="shared" ca="1" si="98"/>
        <v>135597.78209119444</v>
      </c>
      <c r="Q246">
        <f t="shared" ca="1" si="96"/>
        <v>27084</v>
      </c>
      <c r="R246">
        <f t="shared" ca="1" si="99"/>
        <v>53540.002042984277</v>
      </c>
      <c r="S246">
        <f t="shared" ca="1" si="100"/>
        <v>24894.240922712328</v>
      </c>
      <c r="T246">
        <f t="shared" ca="1" si="101"/>
        <v>379060.02301390673</v>
      </c>
      <c r="U246">
        <f t="shared" ca="1" si="102"/>
        <v>269739.63216592156</v>
      </c>
      <c r="V246">
        <f t="shared" ca="1" si="103"/>
        <v>109320.39084798517</v>
      </c>
      <c r="X246" s="2">
        <f t="shared" ca="1" si="84"/>
        <v>1</v>
      </c>
      <c r="Y246" s="3">
        <f t="shared" ca="1" si="85"/>
        <v>0</v>
      </c>
      <c r="Z246" s="3"/>
      <c r="AA246" s="3"/>
      <c r="AB246" s="3"/>
      <c r="AC246" s="3"/>
      <c r="AD246" s="3"/>
      <c r="AE246" s="3"/>
      <c r="AF246" s="3"/>
      <c r="AG246" s="3"/>
      <c r="AH246" s="5"/>
    </row>
    <row r="247" spans="2:34" x14ac:dyDescent="0.25">
      <c r="B247">
        <f t="shared" ca="1" si="86"/>
        <v>2</v>
      </c>
      <c r="C247" t="str">
        <f t="shared" ca="1" si="87"/>
        <v>Female</v>
      </c>
      <c r="D247">
        <f t="shared" ca="1" si="88"/>
        <v>38</v>
      </c>
      <c r="E247">
        <f t="shared" ca="1" si="89"/>
        <v>3</v>
      </c>
      <c r="F247" t="str">
        <f ca="1">_xll.XLOOKUP(E247,$Z$5:$Z$15,$AA$5:$AA$15)</f>
        <v>Teaching</v>
      </c>
      <c r="G247">
        <f t="shared" ca="1" si="90"/>
        <v>5</v>
      </c>
      <c r="H247" t="str">
        <f ca="1">_xll.XLOOKUP(G247,$AB$5:$AB$14,$AC$5:$AC$14)</f>
        <v>Others</v>
      </c>
      <c r="I247">
        <f t="shared" ca="1" si="91"/>
        <v>3</v>
      </c>
      <c r="J247">
        <f t="shared" ca="1" si="92"/>
        <v>4</v>
      </c>
      <c r="K247">
        <f t="shared" ca="1" si="93"/>
        <v>89189</v>
      </c>
      <c r="L247">
        <f t="shared" ca="1" si="94"/>
        <v>9</v>
      </c>
      <c r="M247" t="str">
        <f ca="1">_xll.XLOOKUP(L247,$AD$5:$AD$18,$AE$5:$AE$18)</f>
        <v>Tse-Addo</v>
      </c>
      <c r="N247">
        <f t="shared" ca="1" si="97"/>
        <v>445945</v>
      </c>
      <c r="O247">
        <f t="shared" ca="1" si="95"/>
        <v>214621.67241396359</v>
      </c>
      <c r="P247">
        <f t="shared" ca="1" si="98"/>
        <v>176332.16892710424</v>
      </c>
      <c r="Q247">
        <f t="shared" ca="1" si="96"/>
        <v>775</v>
      </c>
      <c r="R247">
        <f t="shared" ca="1" si="99"/>
        <v>60230.117024618507</v>
      </c>
      <c r="S247">
        <f t="shared" ca="1" si="100"/>
        <v>1517.3377545756164</v>
      </c>
      <c r="T247">
        <f t="shared" ca="1" si="101"/>
        <v>623794.50668167986</v>
      </c>
      <c r="U247">
        <f t="shared" ca="1" si="102"/>
        <v>275626.78943858208</v>
      </c>
      <c r="V247">
        <f t="shared" ca="1" si="103"/>
        <v>348167.71724309778</v>
      </c>
      <c r="X247" s="2">
        <f t="shared" ca="1" si="84"/>
        <v>0</v>
      </c>
      <c r="Y247" s="3">
        <f t="shared" ca="1" si="85"/>
        <v>1</v>
      </c>
      <c r="Z247" s="3"/>
      <c r="AA247" s="3"/>
      <c r="AB247" s="3"/>
      <c r="AC247" s="3"/>
      <c r="AD247" s="3"/>
      <c r="AE247" s="3"/>
      <c r="AF247" s="3"/>
      <c r="AG247" s="3"/>
      <c r="AH247" s="5"/>
    </row>
    <row r="248" spans="2:34" x14ac:dyDescent="0.25">
      <c r="B248">
        <f t="shared" ca="1" si="86"/>
        <v>2</v>
      </c>
      <c r="C248" t="str">
        <f t="shared" ca="1" si="87"/>
        <v>Female</v>
      </c>
      <c r="D248">
        <f t="shared" ca="1" si="88"/>
        <v>36</v>
      </c>
      <c r="E248">
        <f t="shared" ca="1" si="89"/>
        <v>4</v>
      </c>
      <c r="F248" t="str">
        <f ca="1">_xll.XLOOKUP(E248,$Z$5:$Z$15,$AA$5:$AA$15)</f>
        <v>IT</v>
      </c>
      <c r="G248">
        <f t="shared" ca="1" si="90"/>
        <v>4</v>
      </c>
      <c r="H248" t="str">
        <f ca="1">_xll.XLOOKUP(G248,$AB$5:$AB$14,$AC$5:$AC$14)</f>
        <v>Technical</v>
      </c>
      <c r="I248">
        <f t="shared" ca="1" si="91"/>
        <v>0</v>
      </c>
      <c r="J248">
        <f t="shared" ca="1" si="92"/>
        <v>2</v>
      </c>
      <c r="K248">
        <f t="shared" ca="1" si="93"/>
        <v>31098</v>
      </c>
      <c r="L248">
        <f t="shared" ca="1" si="94"/>
        <v>2</v>
      </c>
      <c r="M248" t="str">
        <f ca="1">_xll.XLOOKUP(L248,$AD$5:$AD$18,$AE$5:$AE$18)</f>
        <v>Cantoment</v>
      </c>
      <c r="N248">
        <f t="shared" ca="1" si="97"/>
        <v>155490</v>
      </c>
      <c r="O248">
        <f t="shared" ca="1" si="95"/>
        <v>17271.056810293019</v>
      </c>
      <c r="P248">
        <f t="shared" ca="1" si="98"/>
        <v>471.25876191541471</v>
      </c>
      <c r="Q248">
        <f t="shared" ca="1" si="96"/>
        <v>315</v>
      </c>
      <c r="R248">
        <f t="shared" ca="1" si="99"/>
        <v>55492.709562823802</v>
      </c>
      <c r="S248">
        <f t="shared" ca="1" si="100"/>
        <v>12423.039703259501</v>
      </c>
      <c r="T248">
        <f t="shared" ca="1" si="101"/>
        <v>168384.29846517491</v>
      </c>
      <c r="U248">
        <f t="shared" ca="1" si="102"/>
        <v>73078.766373116814</v>
      </c>
      <c r="V248">
        <f t="shared" ca="1" si="103"/>
        <v>95305.5320920581</v>
      </c>
      <c r="X248" s="2">
        <f t="shared" ca="1" si="84"/>
        <v>0</v>
      </c>
      <c r="Y248" s="3">
        <f t="shared" ca="1" si="85"/>
        <v>1</v>
      </c>
      <c r="Z248" s="3"/>
      <c r="AA248" s="3"/>
      <c r="AB248" s="3"/>
      <c r="AC248" s="3"/>
      <c r="AD248" s="3"/>
      <c r="AE248" s="3"/>
      <c r="AF248" s="3"/>
      <c r="AG248" s="3"/>
      <c r="AH248" s="5"/>
    </row>
    <row r="249" spans="2:34" x14ac:dyDescent="0.25">
      <c r="B249">
        <f t="shared" ca="1" si="86"/>
        <v>2</v>
      </c>
      <c r="C249" t="str">
        <f t="shared" ca="1" si="87"/>
        <v>Female</v>
      </c>
      <c r="D249">
        <f t="shared" ca="1" si="88"/>
        <v>43</v>
      </c>
      <c r="E249">
        <f t="shared" ca="1" si="89"/>
        <v>6</v>
      </c>
      <c r="F249" t="str">
        <f ca="1">_xll.XLOOKUP(E249,$Z$5:$Z$15,$AA$5:$AA$15)</f>
        <v>Agriculture</v>
      </c>
      <c r="G249">
        <f t="shared" ca="1" si="90"/>
        <v>4</v>
      </c>
      <c r="H249" t="str">
        <f ca="1">_xll.XLOOKUP(G249,$AB$5:$AB$14,$AC$5:$AC$14)</f>
        <v>Technical</v>
      </c>
      <c r="I249">
        <f t="shared" ca="1" si="91"/>
        <v>3</v>
      </c>
      <c r="J249">
        <f t="shared" ca="1" si="92"/>
        <v>0</v>
      </c>
      <c r="K249">
        <f t="shared" ca="1" si="93"/>
        <v>73391</v>
      </c>
      <c r="L249">
        <f t="shared" ca="1" si="94"/>
        <v>3</v>
      </c>
      <c r="M249" t="str">
        <f ca="1">_xll.XLOOKUP(L249,$AD$5:$AD$18,$AE$5:$AE$18)</f>
        <v>Oyarifa</v>
      </c>
      <c r="N249">
        <f t="shared" ca="1" si="97"/>
        <v>440346</v>
      </c>
      <c r="O249">
        <f t="shared" ca="1" si="95"/>
        <v>325613.06759655493</v>
      </c>
      <c r="P249">
        <f t="shared" ca="1" si="98"/>
        <v>0</v>
      </c>
      <c r="Q249">
        <f t="shared" ca="1" si="96"/>
        <v>0</v>
      </c>
      <c r="R249">
        <f t="shared" ca="1" si="99"/>
        <v>41271.34526891679</v>
      </c>
      <c r="S249">
        <f t="shared" ca="1" si="100"/>
        <v>85986.172951493907</v>
      </c>
      <c r="T249">
        <f t="shared" ca="1" si="101"/>
        <v>526332.17295149388</v>
      </c>
      <c r="U249">
        <f t="shared" ca="1" si="102"/>
        <v>366884.41286547174</v>
      </c>
      <c r="V249">
        <f t="shared" ca="1" si="103"/>
        <v>159447.76008602214</v>
      </c>
      <c r="X249" s="2">
        <f t="shared" ca="1" si="84"/>
        <v>0</v>
      </c>
      <c r="Y249" s="3">
        <f t="shared" ca="1" si="85"/>
        <v>1</v>
      </c>
      <c r="Z249" s="3"/>
      <c r="AA249" s="3"/>
      <c r="AB249" s="3"/>
      <c r="AC249" s="3"/>
      <c r="AD249" s="3"/>
      <c r="AE249" s="3"/>
      <c r="AF249" s="3"/>
      <c r="AG249" s="3"/>
      <c r="AH249" s="5"/>
    </row>
    <row r="250" spans="2:34" x14ac:dyDescent="0.25">
      <c r="B250">
        <f t="shared" ca="1" si="86"/>
        <v>1</v>
      </c>
      <c r="C250" t="str">
        <f t="shared" ca="1" si="87"/>
        <v>Male</v>
      </c>
      <c r="D250">
        <f t="shared" ca="1" si="88"/>
        <v>34</v>
      </c>
      <c r="E250">
        <f t="shared" ca="1" si="89"/>
        <v>5</v>
      </c>
      <c r="F250" t="str">
        <f ca="1">_xll.XLOOKUP(E250,$Z$5:$Z$15,$AA$5:$AA$15)</f>
        <v>General Work</v>
      </c>
      <c r="G250">
        <f t="shared" ca="1" si="90"/>
        <v>1</v>
      </c>
      <c r="H250" t="str">
        <f ca="1">_xll.XLOOKUP(G250,$AB$5:$AB$14,$AC$5:$AC$14)</f>
        <v>Highschool</v>
      </c>
      <c r="I250">
        <f t="shared" ca="1" si="91"/>
        <v>4</v>
      </c>
      <c r="J250">
        <f t="shared" ca="1" si="92"/>
        <v>1</v>
      </c>
      <c r="K250">
        <f t="shared" ca="1" si="93"/>
        <v>79702</v>
      </c>
      <c r="L250">
        <f t="shared" ca="1" si="94"/>
        <v>9</v>
      </c>
      <c r="M250" t="str">
        <f ca="1">_xll.XLOOKUP(L250,$AD$5:$AD$18,$AE$5:$AE$18)</f>
        <v>Tse-Addo</v>
      </c>
      <c r="N250">
        <f t="shared" ca="1" si="97"/>
        <v>478212</v>
      </c>
      <c r="O250">
        <f t="shared" ca="1" si="95"/>
        <v>344769.85316509486</v>
      </c>
      <c r="P250">
        <f t="shared" ca="1" si="98"/>
        <v>66279.773772445609</v>
      </c>
      <c r="Q250">
        <f t="shared" ca="1" si="96"/>
        <v>1139</v>
      </c>
      <c r="R250">
        <f t="shared" ca="1" si="99"/>
        <v>112008.6464400274</v>
      </c>
      <c r="S250">
        <f t="shared" ca="1" si="100"/>
        <v>76850.806542026083</v>
      </c>
      <c r="T250">
        <f t="shared" ca="1" si="101"/>
        <v>621342.58031447174</v>
      </c>
      <c r="U250">
        <f t="shared" ca="1" si="102"/>
        <v>457917.49960512226</v>
      </c>
      <c r="V250">
        <f t="shared" ca="1" si="103"/>
        <v>163425.08070934948</v>
      </c>
      <c r="X250" s="2">
        <f t="shared" ca="1" si="84"/>
        <v>1</v>
      </c>
      <c r="Y250" s="3">
        <f t="shared" ca="1" si="85"/>
        <v>0</v>
      </c>
      <c r="Z250" s="3"/>
      <c r="AA250" s="3"/>
      <c r="AB250" s="3"/>
      <c r="AC250" s="3"/>
      <c r="AD250" s="3"/>
      <c r="AE250" s="3"/>
      <c r="AF250" s="3"/>
      <c r="AG250" s="3"/>
      <c r="AH250" s="5"/>
    </row>
    <row r="251" spans="2:34" hidden="1" x14ac:dyDescent="0.25">
      <c r="B251">
        <f t="shared" ca="1" si="86"/>
        <v>1</v>
      </c>
      <c r="C251" t="str">
        <f t="shared" ca="1" si="87"/>
        <v>Male</v>
      </c>
      <c r="D251">
        <f t="shared" ca="1" si="88"/>
        <v>41</v>
      </c>
      <c r="E251">
        <f t="shared" ca="1" si="89"/>
        <v>2</v>
      </c>
      <c r="F251" t="str">
        <f ca="1">_xll.XLOOKUP(E251,$Z$5:$Z$15,$AA$5:$AA$15)</f>
        <v>Construction</v>
      </c>
      <c r="G251">
        <f t="shared" ca="1" si="90"/>
        <v>4</v>
      </c>
      <c r="H251" t="str">
        <f ca="1">_xll.XLOOKUP(G251,$AB$5:$AB$14,$AC$5:$AC$14)</f>
        <v>Technical</v>
      </c>
      <c r="I251">
        <f t="shared" ca="1" si="91"/>
        <v>1</v>
      </c>
      <c r="J251">
        <f t="shared" ca="1" si="92"/>
        <v>2</v>
      </c>
      <c r="K251">
        <f t="shared" ca="1" si="93"/>
        <v>77190</v>
      </c>
      <c r="L251">
        <f t="shared" ca="1" si="94"/>
        <v>7</v>
      </c>
      <c r="M251" t="str">
        <f ca="1">_xll.XLOOKUP(L251,$AD$5:$AD$18,$AE$5:$AE$18)</f>
        <v>Spintex</v>
      </c>
      <c r="N251">
        <f t="shared" ca="1" si="97"/>
        <v>231570</v>
      </c>
      <c r="O251">
        <f t="shared" ca="1" si="95"/>
        <v>156312.66568042277</v>
      </c>
      <c r="P251">
        <f t="shared" ca="1" si="98"/>
        <v>50630.415178816249</v>
      </c>
      <c r="Q251">
        <f t="shared" ca="1" si="96"/>
        <v>50110</v>
      </c>
      <c r="R251">
        <f t="shared" ca="1" si="99"/>
        <v>17282.526393121763</v>
      </c>
      <c r="S251">
        <f t="shared" ca="1" si="100"/>
        <v>77578.345457994277</v>
      </c>
      <c r="T251">
        <f t="shared" ca="1" si="101"/>
        <v>359778.7606368105</v>
      </c>
      <c r="U251">
        <f t="shared" ca="1" si="102"/>
        <v>223705.19207354455</v>
      </c>
      <c r="V251">
        <f t="shared" ca="1" si="103"/>
        <v>136073.56856326596</v>
      </c>
      <c r="X251" s="2">
        <f t="shared" ca="1" si="84"/>
        <v>1</v>
      </c>
      <c r="Y251" s="3">
        <f t="shared" ca="1" si="85"/>
        <v>0</v>
      </c>
      <c r="Z251" s="3"/>
      <c r="AA251" s="3"/>
      <c r="AB251" s="3"/>
      <c r="AC251" s="3"/>
      <c r="AD251" s="3"/>
      <c r="AE251" s="3"/>
      <c r="AF251" s="3"/>
      <c r="AG251" s="3"/>
      <c r="AH251" s="5"/>
    </row>
    <row r="252" spans="2:34" x14ac:dyDescent="0.25">
      <c r="B252">
        <f t="shared" ca="1" si="86"/>
        <v>1</v>
      </c>
      <c r="C252" t="str">
        <f t="shared" ca="1" si="87"/>
        <v>Male</v>
      </c>
      <c r="D252">
        <f t="shared" ca="1" si="88"/>
        <v>30</v>
      </c>
      <c r="E252">
        <f t="shared" ca="1" si="89"/>
        <v>5</v>
      </c>
      <c r="F252" t="str">
        <f ca="1">_xll.XLOOKUP(E252,$Z$5:$Z$15,$AA$5:$AA$15)</f>
        <v>General Work</v>
      </c>
      <c r="G252">
        <f t="shared" ca="1" si="90"/>
        <v>5</v>
      </c>
      <c r="H252" t="str">
        <f ca="1">_xll.XLOOKUP(G252,$AB$5:$AB$14,$AC$5:$AC$14)</f>
        <v>Others</v>
      </c>
      <c r="I252">
        <f t="shared" ca="1" si="91"/>
        <v>4</v>
      </c>
      <c r="J252">
        <f t="shared" ca="1" si="92"/>
        <v>1</v>
      </c>
      <c r="K252">
        <f t="shared" ca="1" si="93"/>
        <v>56664</v>
      </c>
      <c r="L252">
        <f t="shared" ca="1" si="94"/>
        <v>3</v>
      </c>
      <c r="M252" t="str">
        <f ca="1">_xll.XLOOKUP(L252,$AD$5:$AD$18,$AE$5:$AE$18)</f>
        <v>Oyarifa</v>
      </c>
      <c r="N252">
        <f t="shared" ca="1" si="97"/>
        <v>283320</v>
      </c>
      <c r="O252">
        <f t="shared" ca="1" si="95"/>
        <v>199169.15043956094</v>
      </c>
      <c r="P252">
        <f t="shared" ca="1" si="98"/>
        <v>47108.879501758631</v>
      </c>
      <c r="Q252">
        <f t="shared" ca="1" si="96"/>
        <v>13196</v>
      </c>
      <c r="R252">
        <f t="shared" ca="1" si="99"/>
        <v>88321.946426304843</v>
      </c>
      <c r="S252">
        <f t="shared" ca="1" si="100"/>
        <v>81916.763013180986</v>
      </c>
      <c r="T252">
        <f t="shared" ca="1" si="101"/>
        <v>412345.64251493959</v>
      </c>
      <c r="U252">
        <f t="shared" ca="1" si="102"/>
        <v>300687.09686586575</v>
      </c>
      <c r="V252">
        <f t="shared" ca="1" si="103"/>
        <v>111658.54564907384</v>
      </c>
      <c r="X252" s="2">
        <f t="shared" ca="1" si="84"/>
        <v>1</v>
      </c>
      <c r="Y252" s="3">
        <f t="shared" ca="1" si="85"/>
        <v>0</v>
      </c>
      <c r="Z252" s="3"/>
      <c r="AA252" s="3"/>
      <c r="AB252" s="3"/>
      <c r="AC252" s="3"/>
      <c r="AD252" s="3"/>
      <c r="AE252" s="3"/>
      <c r="AF252" s="3"/>
      <c r="AG252" s="3"/>
      <c r="AH252" s="5"/>
    </row>
    <row r="253" spans="2:34" x14ac:dyDescent="0.25">
      <c r="B253">
        <f t="shared" ca="1" si="86"/>
        <v>2</v>
      </c>
      <c r="C253" t="str">
        <f t="shared" ca="1" si="87"/>
        <v>Female</v>
      </c>
      <c r="D253">
        <f t="shared" ca="1" si="88"/>
        <v>36</v>
      </c>
      <c r="E253">
        <f t="shared" ca="1" si="89"/>
        <v>5</v>
      </c>
      <c r="F253" t="str">
        <f ca="1">_xll.XLOOKUP(E253,$Z$5:$Z$15,$AA$5:$AA$15)</f>
        <v>General Work</v>
      </c>
      <c r="G253">
        <f t="shared" ca="1" si="90"/>
        <v>1</v>
      </c>
      <c r="H253" t="str">
        <f ca="1">_xll.XLOOKUP(G253,$AB$5:$AB$14,$AC$5:$AC$14)</f>
        <v>Highschool</v>
      </c>
      <c r="I253">
        <f t="shared" ca="1" si="91"/>
        <v>3</v>
      </c>
      <c r="J253">
        <f t="shared" ca="1" si="92"/>
        <v>3</v>
      </c>
      <c r="K253">
        <f t="shared" ca="1" si="93"/>
        <v>55312</v>
      </c>
      <c r="L253">
        <f t="shared" ca="1" si="94"/>
        <v>9</v>
      </c>
      <c r="M253" t="str">
        <f ca="1">_xll.XLOOKUP(L253,$AD$5:$AD$18,$AE$5:$AE$18)</f>
        <v>Tse-Addo</v>
      </c>
      <c r="N253">
        <f t="shared" ca="1" si="97"/>
        <v>221248</v>
      </c>
      <c r="O253">
        <f t="shared" ca="1" si="95"/>
        <v>5.1895418981569605</v>
      </c>
      <c r="P253">
        <f t="shared" ca="1" si="98"/>
        <v>78310.179615984278</v>
      </c>
      <c r="Q253">
        <f t="shared" ca="1" si="96"/>
        <v>60589</v>
      </c>
      <c r="R253">
        <f t="shared" ca="1" si="99"/>
        <v>693.2390990968953</v>
      </c>
      <c r="S253">
        <f t="shared" ca="1" si="100"/>
        <v>8949.5896022095894</v>
      </c>
      <c r="T253">
        <f t="shared" ca="1" si="101"/>
        <v>308507.76921819383</v>
      </c>
      <c r="U253">
        <f t="shared" ca="1" si="102"/>
        <v>61287.428640995051</v>
      </c>
      <c r="V253">
        <f t="shared" ca="1" si="103"/>
        <v>247220.34057719877</v>
      </c>
      <c r="X253" s="2">
        <f t="shared" ca="1" si="84"/>
        <v>0</v>
      </c>
      <c r="Y253" s="3">
        <f t="shared" ca="1" si="85"/>
        <v>1</v>
      </c>
      <c r="Z253" s="3"/>
      <c r="AA253" s="3"/>
      <c r="AB253" s="3"/>
      <c r="AC253" s="3"/>
      <c r="AD253" s="3"/>
      <c r="AE253" s="3"/>
      <c r="AF253" s="3"/>
      <c r="AG253" s="3"/>
      <c r="AH253" s="5"/>
    </row>
    <row r="254" spans="2:34" hidden="1" x14ac:dyDescent="0.25">
      <c r="B254">
        <f t="shared" ca="1" si="86"/>
        <v>1</v>
      </c>
      <c r="C254" t="str">
        <f t="shared" ca="1" si="87"/>
        <v>Male</v>
      </c>
      <c r="D254">
        <f t="shared" ca="1" si="88"/>
        <v>35</v>
      </c>
      <c r="E254">
        <f t="shared" ca="1" si="89"/>
        <v>5</v>
      </c>
      <c r="F254" t="str">
        <f ca="1">_xll.XLOOKUP(E254,$Z$5:$Z$15,$AA$5:$AA$15)</f>
        <v>General Work</v>
      </c>
      <c r="G254">
        <f t="shared" ca="1" si="90"/>
        <v>2</v>
      </c>
      <c r="H254" t="str">
        <f ca="1">_xll.XLOOKUP(G254,$AB$5:$AB$14,$AC$5:$AC$14)</f>
        <v>College</v>
      </c>
      <c r="I254">
        <f t="shared" ca="1" si="91"/>
        <v>1</v>
      </c>
      <c r="J254">
        <f t="shared" ca="1" si="92"/>
        <v>2</v>
      </c>
      <c r="K254">
        <f t="shared" ca="1" si="93"/>
        <v>66925</v>
      </c>
      <c r="L254">
        <f t="shared" ca="1" si="94"/>
        <v>8</v>
      </c>
      <c r="M254" t="str">
        <f ca="1">_xll.XLOOKUP(L254,$AD$5:$AD$18,$AE$5:$AE$18)</f>
        <v xml:space="preserve">Niorth Legon </v>
      </c>
      <c r="N254">
        <f t="shared" ca="1" si="97"/>
        <v>401550</v>
      </c>
      <c r="O254">
        <f t="shared" ca="1" si="95"/>
        <v>303160.66605449782</v>
      </c>
      <c r="P254">
        <f t="shared" ca="1" si="98"/>
        <v>25762.019722441226</v>
      </c>
      <c r="Q254">
        <f t="shared" ca="1" si="96"/>
        <v>2103</v>
      </c>
      <c r="R254">
        <f t="shared" ca="1" si="99"/>
        <v>25427.304522143244</v>
      </c>
      <c r="S254">
        <f t="shared" ca="1" si="100"/>
        <v>84065.208994790883</v>
      </c>
      <c r="T254">
        <f t="shared" ca="1" si="101"/>
        <v>511377.22871723212</v>
      </c>
      <c r="U254">
        <f t="shared" ca="1" si="102"/>
        <v>330690.97057664109</v>
      </c>
      <c r="V254">
        <f t="shared" ca="1" si="103"/>
        <v>180686.25814059103</v>
      </c>
      <c r="X254" s="2">
        <f t="shared" ca="1" si="84"/>
        <v>1</v>
      </c>
      <c r="Y254" s="3">
        <f t="shared" ca="1" si="85"/>
        <v>0</v>
      </c>
      <c r="Z254" s="3"/>
      <c r="AA254" s="3"/>
      <c r="AB254" s="3"/>
      <c r="AC254" s="3"/>
      <c r="AD254" s="3"/>
      <c r="AE254" s="3"/>
      <c r="AF254" s="3"/>
      <c r="AG254" s="3"/>
      <c r="AH254" s="5"/>
    </row>
    <row r="255" spans="2:34" hidden="1" x14ac:dyDescent="0.25">
      <c r="B255">
        <f t="shared" ca="1" si="86"/>
        <v>2</v>
      </c>
      <c r="C255" t="str">
        <f t="shared" ca="1" si="87"/>
        <v>Female</v>
      </c>
      <c r="D255">
        <f t="shared" ca="1" si="88"/>
        <v>42</v>
      </c>
      <c r="E255">
        <f t="shared" ca="1" si="89"/>
        <v>6</v>
      </c>
      <c r="F255" t="str">
        <f ca="1">_xll.XLOOKUP(E255,$Z$5:$Z$15,$AA$5:$AA$15)</f>
        <v>Agriculture</v>
      </c>
      <c r="G255">
        <f t="shared" ca="1" si="90"/>
        <v>4</v>
      </c>
      <c r="H255" t="str">
        <f ca="1">_xll.XLOOKUP(G255,$AB$5:$AB$14,$AC$5:$AC$14)</f>
        <v>Technical</v>
      </c>
      <c r="I255">
        <f t="shared" ca="1" si="91"/>
        <v>0</v>
      </c>
      <c r="J255">
        <f t="shared" ca="1" si="92"/>
        <v>1</v>
      </c>
      <c r="K255">
        <f t="shared" ca="1" si="93"/>
        <v>31159</v>
      </c>
      <c r="L255">
        <f t="shared" ca="1" si="94"/>
        <v>3</v>
      </c>
      <c r="M255" t="str">
        <f ca="1">_xll.XLOOKUP(L255,$AD$5:$AD$18,$AE$5:$AE$18)</f>
        <v>Oyarifa</v>
      </c>
      <c r="N255">
        <f t="shared" ca="1" si="97"/>
        <v>186954</v>
      </c>
      <c r="O255">
        <f t="shared" ca="1" si="95"/>
        <v>33274.012500409743</v>
      </c>
      <c r="P255">
        <f t="shared" ca="1" si="98"/>
        <v>22218.478265262973</v>
      </c>
      <c r="Q255">
        <f t="shared" ca="1" si="96"/>
        <v>7158</v>
      </c>
      <c r="R255">
        <f t="shared" ca="1" si="99"/>
        <v>1034.7507655742663</v>
      </c>
      <c r="S255">
        <f t="shared" ca="1" si="100"/>
        <v>30764.75752784565</v>
      </c>
      <c r="T255">
        <f t="shared" ca="1" si="101"/>
        <v>239937.23579310862</v>
      </c>
      <c r="U255">
        <f t="shared" ca="1" si="102"/>
        <v>41466.763265984009</v>
      </c>
      <c r="V255">
        <f t="shared" ca="1" si="103"/>
        <v>198470.4725271246</v>
      </c>
      <c r="X255" s="2">
        <f t="shared" ca="1" si="84"/>
        <v>0</v>
      </c>
      <c r="Y255" s="3">
        <f t="shared" ca="1" si="85"/>
        <v>1</v>
      </c>
      <c r="Z255" s="3"/>
      <c r="AA255" s="3"/>
      <c r="AB255" s="3"/>
      <c r="AC255" s="3"/>
      <c r="AD255" s="3"/>
      <c r="AE255" s="3"/>
      <c r="AF255" s="3"/>
      <c r="AG255" s="3"/>
      <c r="AH255" s="5"/>
    </row>
    <row r="256" spans="2:34" x14ac:dyDescent="0.25">
      <c r="B256">
        <f t="shared" ca="1" si="86"/>
        <v>2</v>
      </c>
      <c r="C256" t="str">
        <f t="shared" ca="1" si="87"/>
        <v>Female</v>
      </c>
      <c r="D256">
        <f t="shared" ca="1" si="88"/>
        <v>34</v>
      </c>
      <c r="E256">
        <f t="shared" ca="1" si="89"/>
        <v>4</v>
      </c>
      <c r="F256" t="str">
        <f ca="1">_xll.XLOOKUP(E256,$Z$5:$Z$15,$AA$5:$AA$15)</f>
        <v>IT</v>
      </c>
      <c r="G256">
        <f t="shared" ca="1" si="90"/>
        <v>2</v>
      </c>
      <c r="H256" t="str">
        <f ca="1">_xll.XLOOKUP(G256,$AB$5:$AB$14,$AC$5:$AC$14)</f>
        <v>College</v>
      </c>
      <c r="I256">
        <f t="shared" ca="1" si="91"/>
        <v>0</v>
      </c>
      <c r="J256">
        <f t="shared" ca="1" si="92"/>
        <v>4</v>
      </c>
      <c r="K256">
        <f t="shared" ca="1" si="93"/>
        <v>71053</v>
      </c>
      <c r="L256">
        <f t="shared" ca="1" si="94"/>
        <v>2</v>
      </c>
      <c r="M256" t="str">
        <f ca="1">_xll.XLOOKUP(L256,$AD$5:$AD$18,$AE$5:$AE$18)</f>
        <v>Cantoment</v>
      </c>
      <c r="N256">
        <f t="shared" ca="1" si="97"/>
        <v>213159</v>
      </c>
      <c r="O256">
        <f t="shared" ca="1" si="95"/>
        <v>70317.000624136897</v>
      </c>
      <c r="P256">
        <f t="shared" ca="1" si="98"/>
        <v>187912.01548218876</v>
      </c>
      <c r="Q256">
        <f t="shared" ca="1" si="96"/>
        <v>183849</v>
      </c>
      <c r="R256">
        <f t="shared" ca="1" si="99"/>
        <v>105452.41615409413</v>
      </c>
      <c r="S256">
        <f t="shared" ca="1" si="100"/>
        <v>5980.0113099630271</v>
      </c>
      <c r="T256">
        <f t="shared" ca="1" si="101"/>
        <v>407051.0267921518</v>
      </c>
      <c r="U256">
        <f t="shared" ca="1" si="102"/>
        <v>359618.41677823104</v>
      </c>
      <c r="V256">
        <f t="shared" ca="1" si="103"/>
        <v>47432.610013920756</v>
      </c>
      <c r="X256" s="2">
        <f t="shared" ca="1" si="84"/>
        <v>0</v>
      </c>
      <c r="Y256" s="3">
        <f t="shared" ca="1" si="85"/>
        <v>1</v>
      </c>
      <c r="Z256" s="3"/>
      <c r="AA256" s="3"/>
      <c r="AB256" s="3"/>
      <c r="AC256" s="3"/>
      <c r="AD256" s="3"/>
      <c r="AE256" s="3"/>
      <c r="AF256" s="3"/>
      <c r="AG256" s="3"/>
      <c r="AH256" s="5"/>
    </row>
    <row r="257" spans="2:34" x14ac:dyDescent="0.25">
      <c r="B257">
        <f t="shared" ca="1" si="86"/>
        <v>2</v>
      </c>
      <c r="C257" t="str">
        <f t="shared" ca="1" si="87"/>
        <v>Female</v>
      </c>
      <c r="D257">
        <f t="shared" ca="1" si="88"/>
        <v>38</v>
      </c>
      <c r="E257">
        <f t="shared" ca="1" si="89"/>
        <v>3</v>
      </c>
      <c r="F257" t="str">
        <f ca="1">_xll.XLOOKUP(E257,$Z$5:$Z$15,$AA$5:$AA$15)</f>
        <v>Teaching</v>
      </c>
      <c r="G257">
        <f t="shared" ca="1" si="90"/>
        <v>1</v>
      </c>
      <c r="H257" t="str">
        <f ca="1">_xll.XLOOKUP(G257,$AB$5:$AB$14,$AC$5:$AC$14)</f>
        <v>Highschool</v>
      </c>
      <c r="I257">
        <f t="shared" ca="1" si="91"/>
        <v>4</v>
      </c>
      <c r="J257">
        <f t="shared" ca="1" si="92"/>
        <v>0</v>
      </c>
      <c r="K257">
        <f t="shared" ca="1" si="93"/>
        <v>85749</v>
      </c>
      <c r="L257">
        <f t="shared" ca="1" si="94"/>
        <v>1</v>
      </c>
      <c r="M257" t="str">
        <f ca="1">_xll.XLOOKUP(L257,$AD$5:$AD$18,$AE$5:$AE$18)</f>
        <v>East Legon</v>
      </c>
      <c r="N257">
        <f t="shared" ca="1" si="97"/>
        <v>514494</v>
      </c>
      <c r="O257">
        <f t="shared" ca="1" si="95"/>
        <v>50611.872627468998</v>
      </c>
      <c r="P257">
        <f t="shared" ca="1" si="98"/>
        <v>0</v>
      </c>
      <c r="Q257">
        <f t="shared" ca="1" si="96"/>
        <v>0</v>
      </c>
      <c r="R257">
        <f t="shared" ca="1" si="99"/>
        <v>109595.64395330635</v>
      </c>
      <c r="S257">
        <f t="shared" ca="1" si="100"/>
        <v>82389.407362733269</v>
      </c>
      <c r="T257">
        <f t="shared" ca="1" si="101"/>
        <v>596883.40736273327</v>
      </c>
      <c r="U257">
        <f t="shared" ca="1" si="102"/>
        <v>160207.51658077535</v>
      </c>
      <c r="V257">
        <f t="shared" ca="1" si="103"/>
        <v>436675.89078195789</v>
      </c>
      <c r="X257" s="2">
        <f t="shared" ca="1" si="84"/>
        <v>0</v>
      </c>
      <c r="Y257" s="3">
        <f t="shared" ca="1" si="85"/>
        <v>1</v>
      </c>
      <c r="Z257" s="3"/>
      <c r="AA257" s="3"/>
      <c r="AB257" s="3"/>
      <c r="AC257" s="3"/>
      <c r="AD257" s="3"/>
      <c r="AE257" s="3"/>
      <c r="AF257" s="3"/>
      <c r="AG257" s="3"/>
      <c r="AH257" s="5"/>
    </row>
    <row r="258" spans="2:34" hidden="1" x14ac:dyDescent="0.25">
      <c r="B258">
        <f t="shared" ca="1" si="86"/>
        <v>2</v>
      </c>
      <c r="C258" t="str">
        <f t="shared" ca="1" si="87"/>
        <v>Female</v>
      </c>
      <c r="D258">
        <f t="shared" ca="1" si="88"/>
        <v>29</v>
      </c>
      <c r="E258">
        <f t="shared" ca="1" si="89"/>
        <v>5</v>
      </c>
      <c r="F258" t="str">
        <f ca="1">_xll.XLOOKUP(E258,$Z$5:$Z$15,$AA$5:$AA$15)</f>
        <v>General Work</v>
      </c>
      <c r="G258">
        <f t="shared" ca="1" si="90"/>
        <v>1</v>
      </c>
      <c r="H258" t="str">
        <f ca="1">_xll.XLOOKUP(G258,$AB$5:$AB$14,$AC$5:$AC$14)</f>
        <v>Highschool</v>
      </c>
      <c r="I258">
        <f t="shared" ca="1" si="91"/>
        <v>2</v>
      </c>
      <c r="J258">
        <f t="shared" ca="1" si="92"/>
        <v>4</v>
      </c>
      <c r="K258">
        <f t="shared" ca="1" si="93"/>
        <v>58646</v>
      </c>
      <c r="L258">
        <f t="shared" ca="1" si="94"/>
        <v>7</v>
      </c>
      <c r="M258" t="str">
        <f ca="1">_xll.XLOOKUP(L258,$AD$5:$AD$18,$AE$5:$AE$18)</f>
        <v>Spintex</v>
      </c>
      <c r="N258">
        <f t="shared" ca="1" si="97"/>
        <v>351876</v>
      </c>
      <c r="O258">
        <f t="shared" ca="1" si="95"/>
        <v>110701.68985029115</v>
      </c>
      <c r="P258">
        <f t="shared" ca="1" si="98"/>
        <v>223490.16436894253</v>
      </c>
      <c r="Q258">
        <f t="shared" ca="1" si="96"/>
        <v>102843</v>
      </c>
      <c r="R258">
        <f t="shared" ca="1" si="99"/>
        <v>94517.064346785526</v>
      </c>
      <c r="S258">
        <f t="shared" ca="1" si="100"/>
        <v>43085.347574740568</v>
      </c>
      <c r="T258">
        <f t="shared" ca="1" si="101"/>
        <v>618451.51194368303</v>
      </c>
      <c r="U258">
        <f t="shared" ca="1" si="102"/>
        <v>308061.75419707666</v>
      </c>
      <c r="V258">
        <f t="shared" ca="1" si="103"/>
        <v>310389.75774660637</v>
      </c>
      <c r="X258" s="2">
        <f t="shared" ca="1" si="84"/>
        <v>0</v>
      </c>
      <c r="Y258" s="3">
        <f t="shared" ca="1" si="85"/>
        <v>1</v>
      </c>
      <c r="Z258" s="3"/>
      <c r="AA258" s="3"/>
      <c r="AB258" s="3"/>
      <c r="AC258" s="3"/>
      <c r="AD258" s="3"/>
      <c r="AE258" s="3"/>
      <c r="AF258" s="3"/>
      <c r="AG258" s="3"/>
      <c r="AH258" s="5"/>
    </row>
    <row r="259" spans="2:34" hidden="1" x14ac:dyDescent="0.25">
      <c r="B259">
        <f t="shared" ca="1" si="86"/>
        <v>1</v>
      </c>
      <c r="C259" t="str">
        <f t="shared" ca="1" si="87"/>
        <v>Male</v>
      </c>
      <c r="D259">
        <f t="shared" ca="1" si="88"/>
        <v>39</v>
      </c>
      <c r="E259">
        <f t="shared" ca="1" si="89"/>
        <v>4</v>
      </c>
      <c r="F259" t="str">
        <f ca="1">_xll.XLOOKUP(E259,$Z$5:$Z$15,$AA$5:$AA$15)</f>
        <v>IT</v>
      </c>
      <c r="G259">
        <f t="shared" ca="1" si="90"/>
        <v>3</v>
      </c>
      <c r="H259" t="str">
        <f ca="1">_xll.XLOOKUP(G259,$AB$5:$AB$14,$AC$5:$AC$14)</f>
        <v>University</v>
      </c>
      <c r="I259">
        <f t="shared" ca="1" si="91"/>
        <v>6</v>
      </c>
      <c r="J259">
        <f t="shared" ca="1" si="92"/>
        <v>0</v>
      </c>
      <c r="K259">
        <f t="shared" ca="1" si="93"/>
        <v>30078</v>
      </c>
      <c r="L259">
        <f t="shared" ca="1" si="94"/>
        <v>4</v>
      </c>
      <c r="M259" t="str">
        <f ca="1">_xll.XLOOKUP(L259,$AD$5:$AD$18,$AE$5:$AE$18)</f>
        <v>Tema</v>
      </c>
      <c r="N259">
        <f t="shared" ca="1" si="97"/>
        <v>90234</v>
      </c>
      <c r="O259">
        <f t="shared" ca="1" si="95"/>
        <v>51026.835658782278</v>
      </c>
      <c r="P259">
        <f t="shared" ca="1" si="98"/>
        <v>0</v>
      </c>
      <c r="Q259">
        <f t="shared" ca="1" si="96"/>
        <v>0</v>
      </c>
      <c r="R259">
        <f t="shared" ca="1" si="99"/>
        <v>19712.960308227703</v>
      </c>
      <c r="S259">
        <f t="shared" ca="1" si="100"/>
        <v>5392.5959607571795</v>
      </c>
      <c r="T259">
        <f t="shared" ca="1" si="101"/>
        <v>95626.595960757186</v>
      </c>
      <c r="U259">
        <f t="shared" ca="1" si="102"/>
        <v>70739.795967009981</v>
      </c>
      <c r="V259">
        <f t="shared" ca="1" si="103"/>
        <v>24886.799993747205</v>
      </c>
      <c r="X259" s="2">
        <f t="shared" ca="1" si="84"/>
        <v>1</v>
      </c>
      <c r="Y259" s="3">
        <f t="shared" ca="1" si="85"/>
        <v>0</v>
      </c>
      <c r="Z259" s="3"/>
      <c r="AA259" s="3"/>
      <c r="AB259" s="3"/>
      <c r="AC259" s="3"/>
      <c r="AD259" s="3"/>
      <c r="AE259" s="3"/>
      <c r="AF259" s="3"/>
      <c r="AG259" s="3"/>
      <c r="AH259" s="5"/>
    </row>
    <row r="260" spans="2:34" hidden="1" x14ac:dyDescent="0.25">
      <c r="B260">
        <f t="shared" ca="1" si="86"/>
        <v>2</v>
      </c>
      <c r="C260" t="str">
        <f t="shared" ca="1" si="87"/>
        <v>Female</v>
      </c>
      <c r="D260">
        <f t="shared" ca="1" si="88"/>
        <v>31</v>
      </c>
      <c r="E260">
        <f t="shared" ca="1" si="89"/>
        <v>5</v>
      </c>
      <c r="F260" t="str">
        <f ca="1">_xll.XLOOKUP(E260,$Z$5:$Z$15,$AA$5:$AA$15)</f>
        <v>General Work</v>
      </c>
      <c r="G260">
        <f t="shared" ca="1" si="90"/>
        <v>2</v>
      </c>
      <c r="H260" t="str">
        <f ca="1">_xll.XLOOKUP(G260,$AB$5:$AB$14,$AC$5:$AC$14)</f>
        <v>College</v>
      </c>
      <c r="I260">
        <f t="shared" ca="1" si="91"/>
        <v>4</v>
      </c>
      <c r="J260">
        <f t="shared" ca="1" si="92"/>
        <v>1</v>
      </c>
      <c r="K260">
        <f t="shared" ca="1" si="93"/>
        <v>61223</v>
      </c>
      <c r="L260">
        <f t="shared" ca="1" si="94"/>
        <v>4</v>
      </c>
      <c r="M260" t="str">
        <f ca="1">_xll.XLOOKUP(L260,$AD$5:$AD$18,$AE$5:$AE$18)</f>
        <v>Tema</v>
      </c>
      <c r="N260">
        <f t="shared" ca="1" si="97"/>
        <v>244892</v>
      </c>
      <c r="O260">
        <f t="shared" ca="1" si="95"/>
        <v>189046.80690580542</v>
      </c>
      <c r="P260">
        <f t="shared" ca="1" si="98"/>
        <v>10195.899139398312</v>
      </c>
      <c r="Q260">
        <f t="shared" ca="1" si="96"/>
        <v>4205</v>
      </c>
      <c r="R260">
        <f t="shared" ca="1" si="99"/>
        <v>88250.264635115891</v>
      </c>
      <c r="S260">
        <f t="shared" ca="1" si="100"/>
        <v>385.91249099013737</v>
      </c>
      <c r="T260">
        <f t="shared" ca="1" si="101"/>
        <v>255473.81163038843</v>
      </c>
      <c r="U260">
        <f t="shared" ca="1" si="102"/>
        <v>281502.07154092134</v>
      </c>
      <c r="V260">
        <f t="shared" ca="1" si="103"/>
        <v>-26028.259910532914</v>
      </c>
      <c r="X260" s="2">
        <f t="shared" ca="1" si="84"/>
        <v>0</v>
      </c>
      <c r="Y260" s="3">
        <f t="shared" ca="1" si="85"/>
        <v>1</v>
      </c>
      <c r="Z260" s="3"/>
      <c r="AA260" s="3"/>
      <c r="AB260" s="3"/>
      <c r="AC260" s="3"/>
      <c r="AD260" s="3"/>
      <c r="AE260" s="3"/>
      <c r="AF260" s="3"/>
      <c r="AG260" s="3"/>
      <c r="AH260" s="5"/>
    </row>
    <row r="261" spans="2:34" hidden="1" x14ac:dyDescent="0.25">
      <c r="B261">
        <f t="shared" ca="1" si="86"/>
        <v>2</v>
      </c>
      <c r="C261" t="str">
        <f t="shared" ca="1" si="87"/>
        <v>Female</v>
      </c>
      <c r="D261">
        <f t="shared" ca="1" si="88"/>
        <v>36</v>
      </c>
      <c r="E261">
        <f t="shared" ca="1" si="89"/>
        <v>2</v>
      </c>
      <c r="F261" t="str">
        <f ca="1">_xll.XLOOKUP(E261,$Z$5:$Z$15,$AA$5:$AA$15)</f>
        <v>Construction</v>
      </c>
      <c r="G261">
        <f t="shared" ca="1" si="90"/>
        <v>1</v>
      </c>
      <c r="H261" t="str">
        <f ca="1">_xll.XLOOKUP(G261,$AB$5:$AB$14,$AC$5:$AC$14)</f>
        <v>Highschool</v>
      </c>
      <c r="I261">
        <f t="shared" ca="1" si="91"/>
        <v>3</v>
      </c>
      <c r="J261">
        <f t="shared" ca="1" si="92"/>
        <v>3</v>
      </c>
      <c r="K261">
        <f t="shared" ca="1" si="93"/>
        <v>44181</v>
      </c>
      <c r="L261">
        <f t="shared" ca="1" si="94"/>
        <v>8</v>
      </c>
      <c r="M261" t="str">
        <f ca="1">_xll.XLOOKUP(L261,$AD$5:$AD$18,$AE$5:$AE$18)</f>
        <v xml:space="preserve">Niorth Legon </v>
      </c>
      <c r="N261">
        <f t="shared" ca="1" si="97"/>
        <v>265086</v>
      </c>
      <c r="O261">
        <f t="shared" ca="1" si="95"/>
        <v>137480.87309846893</v>
      </c>
      <c r="P261">
        <f t="shared" ca="1" si="98"/>
        <v>1290.0924506881063</v>
      </c>
      <c r="Q261">
        <f t="shared" ca="1" si="96"/>
        <v>1259</v>
      </c>
      <c r="R261">
        <f t="shared" ca="1" si="99"/>
        <v>62571.191586723035</v>
      </c>
      <c r="S261">
        <f t="shared" ca="1" si="100"/>
        <v>27916.0888164647</v>
      </c>
      <c r="T261">
        <f t="shared" ca="1" si="101"/>
        <v>294292.18126715283</v>
      </c>
      <c r="U261">
        <f t="shared" ca="1" si="102"/>
        <v>201311.06468519196</v>
      </c>
      <c r="V261">
        <f t="shared" ca="1" si="103"/>
        <v>92981.116581960872</v>
      </c>
      <c r="X261" s="2">
        <f t="shared" ca="1" si="84"/>
        <v>0</v>
      </c>
      <c r="Y261" s="3">
        <f t="shared" ca="1" si="85"/>
        <v>1</v>
      </c>
      <c r="Z261" s="3"/>
      <c r="AA261" s="3"/>
      <c r="AB261" s="3"/>
      <c r="AC261" s="3"/>
      <c r="AD261" s="3"/>
      <c r="AE261" s="3"/>
      <c r="AF261" s="3"/>
      <c r="AG261" s="3"/>
      <c r="AH261" s="5"/>
    </row>
    <row r="262" spans="2:34" x14ac:dyDescent="0.25">
      <c r="B262">
        <f t="shared" ca="1" si="86"/>
        <v>1</v>
      </c>
      <c r="C262" t="str">
        <f t="shared" ca="1" si="87"/>
        <v>Male</v>
      </c>
      <c r="D262">
        <f t="shared" ca="1" si="88"/>
        <v>37</v>
      </c>
      <c r="E262">
        <f t="shared" ca="1" si="89"/>
        <v>1</v>
      </c>
      <c r="F262" t="str">
        <f ca="1">_xll.XLOOKUP(E262,$Z$5:$Z$15,$AA$5:$AA$15)</f>
        <v>Health</v>
      </c>
      <c r="G262">
        <f t="shared" ca="1" si="90"/>
        <v>3</v>
      </c>
      <c r="H262" t="str">
        <f ca="1">_xll.XLOOKUP(G262,$AB$5:$AB$14,$AC$5:$AC$14)</f>
        <v>University</v>
      </c>
      <c r="I262">
        <f t="shared" ca="1" si="91"/>
        <v>1</v>
      </c>
      <c r="J262">
        <f t="shared" ca="1" si="92"/>
        <v>0</v>
      </c>
      <c r="K262">
        <f t="shared" ca="1" si="93"/>
        <v>28966</v>
      </c>
      <c r="L262">
        <f t="shared" ca="1" si="94"/>
        <v>6</v>
      </c>
      <c r="M262" t="str">
        <f ca="1">_xll.XLOOKUP(L262,$AD$5:$AD$18,$AE$5:$AE$18)</f>
        <v>Airport Hills</v>
      </c>
      <c r="N262">
        <f t="shared" ca="1" si="97"/>
        <v>144830</v>
      </c>
      <c r="O262">
        <f t="shared" ca="1" si="95"/>
        <v>85427.118856122121</v>
      </c>
      <c r="P262">
        <f t="shared" ca="1" si="98"/>
        <v>0</v>
      </c>
      <c r="Q262">
        <f t="shared" ca="1" si="96"/>
        <v>0</v>
      </c>
      <c r="R262">
        <f t="shared" ca="1" si="99"/>
        <v>43282.49354586572</v>
      </c>
      <c r="S262">
        <f t="shared" ca="1" si="100"/>
        <v>42828.042063350964</v>
      </c>
      <c r="T262">
        <f t="shared" ca="1" si="101"/>
        <v>187658.04206335096</v>
      </c>
      <c r="U262">
        <f t="shared" ca="1" si="102"/>
        <v>128709.61240198783</v>
      </c>
      <c r="V262">
        <f t="shared" ca="1" si="103"/>
        <v>58948.42966136313</v>
      </c>
      <c r="X262" s="2">
        <f t="shared" ca="1" si="84"/>
        <v>1</v>
      </c>
      <c r="Y262" s="3">
        <f t="shared" ca="1" si="85"/>
        <v>0</v>
      </c>
      <c r="Z262" s="3"/>
      <c r="AA262" s="3"/>
      <c r="AB262" s="3"/>
      <c r="AC262" s="3"/>
      <c r="AD262" s="3"/>
      <c r="AE262" s="3"/>
      <c r="AF262" s="3"/>
      <c r="AG262" s="3"/>
      <c r="AH262" s="5"/>
    </row>
    <row r="263" spans="2:34" x14ac:dyDescent="0.25">
      <c r="B263">
        <f t="shared" ca="1" si="86"/>
        <v>2</v>
      </c>
      <c r="C263" t="str">
        <f t="shared" ca="1" si="87"/>
        <v>Female</v>
      </c>
      <c r="D263">
        <f t="shared" ca="1" si="88"/>
        <v>37</v>
      </c>
      <c r="E263">
        <f t="shared" ca="1" si="89"/>
        <v>2</v>
      </c>
      <c r="F263" t="str">
        <f ca="1">_xll.XLOOKUP(E263,$Z$5:$Z$15,$AA$5:$AA$15)</f>
        <v>Construction</v>
      </c>
      <c r="G263">
        <f t="shared" ca="1" si="90"/>
        <v>2</v>
      </c>
      <c r="H263" t="str">
        <f ca="1">_xll.XLOOKUP(G263,$AB$5:$AB$14,$AC$5:$AC$14)</f>
        <v>College</v>
      </c>
      <c r="I263">
        <f t="shared" ca="1" si="91"/>
        <v>1</v>
      </c>
      <c r="J263">
        <f t="shared" ca="1" si="92"/>
        <v>2</v>
      </c>
      <c r="K263">
        <f t="shared" ca="1" si="93"/>
        <v>62106</v>
      </c>
      <c r="L263">
        <f t="shared" ca="1" si="94"/>
        <v>4</v>
      </c>
      <c r="M263" t="str">
        <f ca="1">_xll.XLOOKUP(L263,$AD$5:$AD$18,$AE$5:$AE$18)</f>
        <v>Tema</v>
      </c>
      <c r="N263">
        <f t="shared" ca="1" si="97"/>
        <v>310530</v>
      </c>
      <c r="O263">
        <f t="shared" ca="1" si="95"/>
        <v>215991.87957509598</v>
      </c>
      <c r="P263">
        <f t="shared" ca="1" si="98"/>
        <v>88922.921351272205</v>
      </c>
      <c r="Q263">
        <f t="shared" ca="1" si="96"/>
        <v>35606</v>
      </c>
      <c r="R263">
        <f t="shared" ca="1" si="99"/>
        <v>41571.951080393577</v>
      </c>
      <c r="S263">
        <f t="shared" ca="1" si="100"/>
        <v>92760.81382004809</v>
      </c>
      <c r="T263">
        <f t="shared" ca="1" si="101"/>
        <v>492213.73517132027</v>
      </c>
      <c r="U263">
        <f t="shared" ca="1" si="102"/>
        <v>293169.83065548958</v>
      </c>
      <c r="V263">
        <f t="shared" ca="1" si="103"/>
        <v>199043.90451583068</v>
      </c>
      <c r="X263" s="2">
        <f t="shared" ref="X263:X326" ca="1" si="104">IF(C263 ="Male", 1, 0)</f>
        <v>0</v>
      </c>
      <c r="Y263" s="3">
        <f t="shared" ref="Y263:Y326" ca="1" si="105">IF(C263 ="Female", 1, 0)</f>
        <v>1</v>
      </c>
      <c r="Z263" s="3"/>
      <c r="AA263" s="3"/>
      <c r="AB263" s="3"/>
      <c r="AC263" s="3"/>
      <c r="AD263" s="3"/>
      <c r="AE263" s="3"/>
      <c r="AF263" s="3"/>
      <c r="AG263" s="3"/>
      <c r="AH263" s="5"/>
    </row>
    <row r="264" spans="2:34" x14ac:dyDescent="0.25">
      <c r="B264">
        <f t="shared" ca="1" si="86"/>
        <v>1</v>
      </c>
      <c r="C264" t="str">
        <f t="shared" ca="1" si="87"/>
        <v>Male</v>
      </c>
      <c r="D264">
        <f t="shared" ca="1" si="88"/>
        <v>28</v>
      </c>
      <c r="E264">
        <f t="shared" ca="1" si="89"/>
        <v>1</v>
      </c>
      <c r="F264" t="str">
        <f ca="1">_xll.XLOOKUP(E264,$Z$5:$Z$15,$AA$5:$AA$15)</f>
        <v>Health</v>
      </c>
      <c r="G264">
        <f t="shared" ca="1" si="90"/>
        <v>1</v>
      </c>
      <c r="H264" t="str">
        <f ca="1">_xll.XLOOKUP(G264,$AB$5:$AB$14,$AC$5:$AC$14)</f>
        <v>Highschool</v>
      </c>
      <c r="I264">
        <f t="shared" ca="1" si="91"/>
        <v>6</v>
      </c>
      <c r="J264">
        <f t="shared" ca="1" si="92"/>
        <v>3</v>
      </c>
      <c r="K264">
        <f t="shared" ca="1" si="93"/>
        <v>32435</v>
      </c>
      <c r="L264">
        <f t="shared" ca="1" si="94"/>
        <v>9</v>
      </c>
      <c r="M264" t="str">
        <f ca="1">_xll.XLOOKUP(L264,$AD$5:$AD$18,$AE$5:$AE$18)</f>
        <v>Tse-Addo</v>
      </c>
      <c r="N264">
        <f t="shared" ca="1" si="97"/>
        <v>194610</v>
      </c>
      <c r="O264">
        <f t="shared" ca="1" si="95"/>
        <v>84886.619374312417</v>
      </c>
      <c r="P264">
        <f t="shared" ca="1" si="98"/>
        <v>9241.5832766545773</v>
      </c>
      <c r="Q264">
        <f t="shared" ca="1" si="96"/>
        <v>1202</v>
      </c>
      <c r="R264">
        <f t="shared" ca="1" si="99"/>
        <v>10289.244936636307</v>
      </c>
      <c r="S264">
        <f t="shared" ca="1" si="100"/>
        <v>10450.468472783819</v>
      </c>
      <c r="T264">
        <f t="shared" ca="1" si="101"/>
        <v>214302.0517494384</v>
      </c>
      <c r="U264">
        <f t="shared" ca="1" si="102"/>
        <v>96377.864310948731</v>
      </c>
      <c r="V264">
        <f t="shared" ca="1" si="103"/>
        <v>117924.18743848967</v>
      </c>
      <c r="X264" s="2">
        <f t="shared" ca="1" si="104"/>
        <v>1</v>
      </c>
      <c r="Y264" s="3">
        <f t="shared" ca="1" si="105"/>
        <v>0</v>
      </c>
      <c r="Z264" s="3"/>
      <c r="AA264" s="3"/>
      <c r="AB264" s="3"/>
      <c r="AC264" s="3"/>
      <c r="AD264" s="3"/>
      <c r="AE264" s="3"/>
      <c r="AF264" s="3"/>
      <c r="AG264" s="3"/>
      <c r="AH264" s="5"/>
    </row>
    <row r="265" spans="2:34" hidden="1" x14ac:dyDescent="0.25">
      <c r="B265">
        <f t="shared" ca="1" si="86"/>
        <v>2</v>
      </c>
      <c r="C265" t="str">
        <f t="shared" ca="1" si="87"/>
        <v>Female</v>
      </c>
      <c r="D265">
        <f t="shared" ca="1" si="88"/>
        <v>25</v>
      </c>
      <c r="E265">
        <f t="shared" ca="1" si="89"/>
        <v>4</v>
      </c>
      <c r="F265" t="str">
        <f ca="1">_xll.XLOOKUP(E265,$Z$5:$Z$15,$AA$5:$AA$15)</f>
        <v>IT</v>
      </c>
      <c r="G265">
        <f t="shared" ca="1" si="90"/>
        <v>2</v>
      </c>
      <c r="H265" t="str">
        <f ca="1">_xll.XLOOKUP(G265,$AB$5:$AB$14,$AC$5:$AC$14)</f>
        <v>College</v>
      </c>
      <c r="I265">
        <f t="shared" ca="1" si="91"/>
        <v>6</v>
      </c>
      <c r="J265">
        <f t="shared" ca="1" si="92"/>
        <v>1</v>
      </c>
      <c r="K265">
        <f t="shared" ca="1" si="93"/>
        <v>36333</v>
      </c>
      <c r="L265">
        <f t="shared" ca="1" si="94"/>
        <v>4</v>
      </c>
      <c r="M265" t="str">
        <f ca="1">_xll.XLOOKUP(L265,$AD$5:$AD$18,$AE$5:$AE$18)</f>
        <v>Tema</v>
      </c>
      <c r="N265">
        <f t="shared" ca="1" si="97"/>
        <v>181665</v>
      </c>
      <c r="O265">
        <f t="shared" ca="1" si="95"/>
        <v>87913.160791476868</v>
      </c>
      <c r="P265">
        <f t="shared" ca="1" si="98"/>
        <v>34637.775605799106</v>
      </c>
      <c r="Q265">
        <f t="shared" ca="1" si="96"/>
        <v>33139</v>
      </c>
      <c r="R265">
        <f t="shared" ca="1" si="99"/>
        <v>2244.8215590229102</v>
      </c>
      <c r="S265">
        <f t="shared" ca="1" si="100"/>
        <v>50935.050050372898</v>
      </c>
      <c r="T265">
        <f t="shared" ca="1" si="101"/>
        <v>267237.825656172</v>
      </c>
      <c r="U265">
        <f t="shared" ca="1" si="102"/>
        <v>123296.98235049978</v>
      </c>
      <c r="V265">
        <f t="shared" ca="1" si="103"/>
        <v>143940.84330567223</v>
      </c>
      <c r="X265" s="2">
        <f t="shared" ca="1" si="104"/>
        <v>0</v>
      </c>
      <c r="Y265" s="3">
        <f t="shared" ca="1" si="105"/>
        <v>1</v>
      </c>
      <c r="Z265" s="3"/>
      <c r="AA265" s="3"/>
      <c r="AB265" s="3"/>
      <c r="AC265" s="3"/>
      <c r="AD265" s="3"/>
      <c r="AE265" s="3"/>
      <c r="AF265" s="3"/>
      <c r="AG265" s="3"/>
      <c r="AH265" s="5"/>
    </row>
    <row r="266" spans="2:34" x14ac:dyDescent="0.25">
      <c r="B266">
        <f t="shared" ca="1" si="86"/>
        <v>1</v>
      </c>
      <c r="C266" t="str">
        <f t="shared" ca="1" si="87"/>
        <v>Male</v>
      </c>
      <c r="D266">
        <f t="shared" ca="1" si="88"/>
        <v>40</v>
      </c>
      <c r="E266">
        <f t="shared" ca="1" si="89"/>
        <v>6</v>
      </c>
      <c r="F266" t="str">
        <f ca="1">_xll.XLOOKUP(E266,$Z$5:$Z$15,$AA$5:$AA$15)</f>
        <v>Agriculture</v>
      </c>
      <c r="G266">
        <f t="shared" ca="1" si="90"/>
        <v>1</v>
      </c>
      <c r="H266" t="str">
        <f ca="1">_xll.XLOOKUP(G266,$AB$5:$AB$14,$AC$5:$AC$14)</f>
        <v>Highschool</v>
      </c>
      <c r="I266">
        <f t="shared" ca="1" si="91"/>
        <v>4</v>
      </c>
      <c r="J266">
        <f t="shared" ca="1" si="92"/>
        <v>4</v>
      </c>
      <c r="K266">
        <f t="shared" ca="1" si="93"/>
        <v>37000</v>
      </c>
      <c r="L266">
        <f t="shared" ca="1" si="94"/>
        <v>9</v>
      </c>
      <c r="M266" t="str">
        <f ca="1">_xll.XLOOKUP(L266,$AD$5:$AD$18,$AE$5:$AE$18)</f>
        <v>Tse-Addo</v>
      </c>
      <c r="N266">
        <f t="shared" ca="1" si="97"/>
        <v>185000</v>
      </c>
      <c r="O266">
        <f t="shared" ca="1" si="95"/>
        <v>119884.76667260272</v>
      </c>
      <c r="P266">
        <f t="shared" ca="1" si="98"/>
        <v>100488.61193581481</v>
      </c>
      <c r="Q266">
        <f t="shared" ca="1" si="96"/>
        <v>91610</v>
      </c>
      <c r="R266">
        <f t="shared" ca="1" si="99"/>
        <v>48922.562885778105</v>
      </c>
      <c r="S266">
        <f t="shared" ca="1" si="100"/>
        <v>40206.97813102966</v>
      </c>
      <c r="T266">
        <f t="shared" ca="1" si="101"/>
        <v>325695.59006684448</v>
      </c>
      <c r="U266">
        <f t="shared" ca="1" si="102"/>
        <v>260417.32955838085</v>
      </c>
      <c r="V266">
        <f t="shared" ca="1" si="103"/>
        <v>65278.260508463631</v>
      </c>
      <c r="X266" s="2">
        <f t="shared" ca="1" si="104"/>
        <v>1</v>
      </c>
      <c r="Y266" s="3">
        <f t="shared" ca="1" si="105"/>
        <v>0</v>
      </c>
      <c r="Z266" s="3"/>
      <c r="AA266" s="3"/>
      <c r="AB266" s="3"/>
      <c r="AC266" s="3"/>
      <c r="AD266" s="3"/>
      <c r="AE266" s="3"/>
      <c r="AF266" s="3"/>
      <c r="AG266" s="3"/>
      <c r="AH266" s="5"/>
    </row>
    <row r="267" spans="2:34" x14ac:dyDescent="0.25">
      <c r="B267">
        <f t="shared" ref="B267:B330" ca="1" si="106">RANDBETWEEN(1,2)</f>
        <v>2</v>
      </c>
      <c r="C267" t="str">
        <f t="shared" ref="C267:C330" ca="1" si="107">IF(B267=1, "Male","Female")</f>
        <v>Female</v>
      </c>
      <c r="D267">
        <f t="shared" ref="D267:D330" ca="1" si="108">RANDBETWEEN(25,45)</f>
        <v>34</v>
      </c>
      <c r="E267">
        <f t="shared" ref="E267:E330" ca="1" si="109">RANDBETWEEN(1,6)</f>
        <v>3</v>
      </c>
      <c r="F267" t="str">
        <f ca="1">_xll.XLOOKUP(E267,$Z$5:$Z$15,$AA$5:$AA$15)</f>
        <v>Teaching</v>
      </c>
      <c r="G267">
        <f t="shared" ref="G267:G330" ca="1" si="110">RANDBETWEEN(1,5)</f>
        <v>3</v>
      </c>
      <c r="H267" t="str">
        <f ca="1">_xll.XLOOKUP(G267,$AB$5:$AB$14,$AC$5:$AC$14)</f>
        <v>University</v>
      </c>
      <c r="I267">
        <f t="shared" ref="I267:I330" ca="1" si="111">RANDBETWEEN(0,6)</f>
        <v>0</v>
      </c>
      <c r="J267">
        <f t="shared" ref="J267:J330" ca="1" si="112">RANDBETWEEN(0,4)</f>
        <v>1</v>
      </c>
      <c r="K267">
        <f t="shared" ref="K267:K330" ca="1" si="113">RANDBETWEEN(25000,90000)</f>
        <v>65805</v>
      </c>
      <c r="L267">
        <f t="shared" ref="L267:L330" ca="1" si="114">RANDBETWEEN(1,9)</f>
        <v>2</v>
      </c>
      <c r="M267" t="str">
        <f ca="1">_xll.XLOOKUP(L267,$AD$5:$AD$18,$AE$5:$AE$18)</f>
        <v>Cantoment</v>
      </c>
      <c r="N267">
        <f t="shared" ca="1" si="97"/>
        <v>263220</v>
      </c>
      <c r="O267">
        <f t="shared" ref="O267:O330" ca="1" si="115">RAND()*N267</f>
        <v>37942.328864674957</v>
      </c>
      <c r="P267">
        <f t="shared" ca="1" si="98"/>
        <v>54656.757784050882</v>
      </c>
      <c r="Q267">
        <f t="shared" ref="Q267:Q330" ca="1" si="116">RANDBETWEEN(0,P267)</f>
        <v>10326</v>
      </c>
      <c r="R267">
        <f t="shared" ca="1" si="99"/>
        <v>23405.609768626873</v>
      </c>
      <c r="S267">
        <f t="shared" ca="1" si="100"/>
        <v>8505.9584453268435</v>
      </c>
      <c r="T267">
        <f t="shared" ca="1" si="101"/>
        <v>326382.71622937772</v>
      </c>
      <c r="U267">
        <f t="shared" ca="1" si="102"/>
        <v>71673.938633301834</v>
      </c>
      <c r="V267">
        <f t="shared" ca="1" si="103"/>
        <v>254708.7775960759</v>
      </c>
      <c r="X267" s="2">
        <f t="shared" ca="1" si="104"/>
        <v>0</v>
      </c>
      <c r="Y267" s="3">
        <f t="shared" ca="1" si="105"/>
        <v>1</v>
      </c>
      <c r="Z267" s="3"/>
      <c r="AA267" s="3"/>
      <c r="AB267" s="3"/>
      <c r="AC267" s="3"/>
      <c r="AD267" s="3"/>
      <c r="AE267" s="3"/>
      <c r="AF267" s="3"/>
      <c r="AG267" s="3"/>
      <c r="AH267" s="5"/>
    </row>
    <row r="268" spans="2:34" x14ac:dyDescent="0.25">
      <c r="B268">
        <f t="shared" ca="1" si="106"/>
        <v>2</v>
      </c>
      <c r="C268" t="str">
        <f t="shared" ca="1" si="107"/>
        <v>Female</v>
      </c>
      <c r="D268">
        <f t="shared" ca="1" si="108"/>
        <v>38</v>
      </c>
      <c r="E268">
        <f t="shared" ca="1" si="109"/>
        <v>1</v>
      </c>
      <c r="F268" t="str">
        <f ca="1">_xll.XLOOKUP(E268,$Z$5:$Z$15,$AA$5:$AA$15)</f>
        <v>Health</v>
      </c>
      <c r="G268">
        <f t="shared" ca="1" si="110"/>
        <v>4</v>
      </c>
      <c r="H268" t="str">
        <f ca="1">_xll.XLOOKUP(G268,$AB$5:$AB$14,$AC$5:$AC$14)</f>
        <v>Technical</v>
      </c>
      <c r="I268">
        <f t="shared" ca="1" si="111"/>
        <v>5</v>
      </c>
      <c r="J268">
        <f t="shared" ca="1" si="112"/>
        <v>4</v>
      </c>
      <c r="K268">
        <f t="shared" ca="1" si="113"/>
        <v>79224</v>
      </c>
      <c r="L268">
        <f t="shared" ca="1" si="114"/>
        <v>2</v>
      </c>
      <c r="M268" t="str">
        <f ca="1">_xll.XLOOKUP(L268,$AD$5:$AD$18,$AE$5:$AE$18)</f>
        <v>Cantoment</v>
      </c>
      <c r="N268">
        <f t="shared" ca="1" si="97"/>
        <v>475344</v>
      </c>
      <c r="O268">
        <f t="shared" ca="1" si="115"/>
        <v>390531.94064734248</v>
      </c>
      <c r="P268">
        <f t="shared" ca="1" si="98"/>
        <v>99752.285404823822</v>
      </c>
      <c r="Q268">
        <f t="shared" ca="1" si="116"/>
        <v>72296</v>
      </c>
      <c r="R268">
        <f t="shared" ca="1" si="99"/>
        <v>99394.368849838036</v>
      </c>
      <c r="S268">
        <f t="shared" ca="1" si="100"/>
        <v>14469.757025870522</v>
      </c>
      <c r="T268">
        <f t="shared" ca="1" si="101"/>
        <v>589566.04243069433</v>
      </c>
      <c r="U268">
        <f t="shared" ca="1" si="102"/>
        <v>562222.30949718051</v>
      </c>
      <c r="V268">
        <f t="shared" ca="1" si="103"/>
        <v>27343.73293351382</v>
      </c>
      <c r="X268" s="2">
        <f t="shared" ca="1" si="104"/>
        <v>0</v>
      </c>
      <c r="Y268" s="3">
        <f t="shared" ca="1" si="105"/>
        <v>1</v>
      </c>
      <c r="Z268" s="3"/>
      <c r="AA268" s="3"/>
      <c r="AB268" s="3"/>
      <c r="AC268" s="3"/>
      <c r="AD268" s="3"/>
      <c r="AE268" s="3"/>
      <c r="AF268" s="3"/>
      <c r="AG268" s="3"/>
      <c r="AH268" s="5"/>
    </row>
    <row r="269" spans="2:34" x14ac:dyDescent="0.25">
      <c r="B269">
        <f t="shared" ca="1" si="106"/>
        <v>1</v>
      </c>
      <c r="C269" t="str">
        <f t="shared" ca="1" si="107"/>
        <v>Male</v>
      </c>
      <c r="D269">
        <f t="shared" ca="1" si="108"/>
        <v>45</v>
      </c>
      <c r="E269">
        <f t="shared" ca="1" si="109"/>
        <v>2</v>
      </c>
      <c r="F269" t="str">
        <f ca="1">_xll.XLOOKUP(E269,$Z$5:$Z$15,$AA$5:$AA$15)</f>
        <v>Construction</v>
      </c>
      <c r="G269">
        <f t="shared" ca="1" si="110"/>
        <v>4</v>
      </c>
      <c r="H269" t="str">
        <f ca="1">_xll.XLOOKUP(G269,$AB$5:$AB$14,$AC$5:$AC$14)</f>
        <v>Technical</v>
      </c>
      <c r="I269">
        <f t="shared" ca="1" si="111"/>
        <v>6</v>
      </c>
      <c r="J269">
        <f t="shared" ca="1" si="112"/>
        <v>0</v>
      </c>
      <c r="K269">
        <f t="shared" ca="1" si="113"/>
        <v>81954</v>
      </c>
      <c r="L269">
        <f t="shared" ca="1" si="114"/>
        <v>8</v>
      </c>
      <c r="M269" t="str">
        <f ca="1">_xll.XLOOKUP(L269,$AD$5:$AD$18,$AE$5:$AE$18)</f>
        <v xml:space="preserve">Niorth Legon </v>
      </c>
      <c r="N269">
        <f t="shared" ca="1" si="97"/>
        <v>245862</v>
      </c>
      <c r="O269">
        <f t="shared" ca="1" si="115"/>
        <v>29321.048514844515</v>
      </c>
      <c r="P269">
        <f t="shared" ca="1" si="98"/>
        <v>0</v>
      </c>
      <c r="Q269">
        <f t="shared" ca="1" si="116"/>
        <v>0</v>
      </c>
      <c r="R269">
        <f t="shared" ca="1" si="99"/>
        <v>80452.539339898183</v>
      </c>
      <c r="S269">
        <f t="shared" ca="1" si="100"/>
        <v>57077.703061978449</v>
      </c>
      <c r="T269">
        <f t="shared" ca="1" si="101"/>
        <v>302939.70306197845</v>
      </c>
      <c r="U269">
        <f t="shared" ca="1" si="102"/>
        <v>109773.5878547427</v>
      </c>
      <c r="V269">
        <f t="shared" ca="1" si="103"/>
        <v>193166.11520723574</v>
      </c>
      <c r="X269" s="2">
        <f t="shared" ca="1" si="104"/>
        <v>1</v>
      </c>
      <c r="Y269" s="3">
        <f t="shared" ca="1" si="105"/>
        <v>0</v>
      </c>
      <c r="Z269" s="3"/>
      <c r="AA269" s="3"/>
      <c r="AB269" s="3"/>
      <c r="AC269" s="3"/>
      <c r="AD269" s="3"/>
      <c r="AE269" s="3"/>
      <c r="AF269" s="3"/>
      <c r="AG269" s="3"/>
      <c r="AH269" s="5"/>
    </row>
    <row r="270" spans="2:34" x14ac:dyDescent="0.25">
      <c r="B270">
        <f t="shared" ca="1" si="106"/>
        <v>1</v>
      </c>
      <c r="C270" t="str">
        <f t="shared" ca="1" si="107"/>
        <v>Male</v>
      </c>
      <c r="D270">
        <f t="shared" ca="1" si="108"/>
        <v>28</v>
      </c>
      <c r="E270">
        <f t="shared" ca="1" si="109"/>
        <v>6</v>
      </c>
      <c r="F270" t="str">
        <f ca="1">_xll.XLOOKUP(E270,$Z$5:$Z$15,$AA$5:$AA$15)</f>
        <v>Agriculture</v>
      </c>
      <c r="G270">
        <f t="shared" ca="1" si="110"/>
        <v>1</v>
      </c>
      <c r="H270" t="str">
        <f ca="1">_xll.XLOOKUP(G270,$AB$5:$AB$14,$AC$5:$AC$14)</f>
        <v>Highschool</v>
      </c>
      <c r="I270">
        <f t="shared" ca="1" si="111"/>
        <v>3</v>
      </c>
      <c r="J270">
        <f t="shared" ca="1" si="112"/>
        <v>3</v>
      </c>
      <c r="K270">
        <f t="shared" ca="1" si="113"/>
        <v>37961</v>
      </c>
      <c r="L270">
        <f t="shared" ca="1" si="114"/>
        <v>3</v>
      </c>
      <c r="M270" t="str">
        <f ca="1">_xll.XLOOKUP(L270,$AD$5:$AD$18,$AE$5:$AE$18)</f>
        <v>Oyarifa</v>
      </c>
      <c r="N270">
        <f t="shared" ca="1" si="97"/>
        <v>113883</v>
      </c>
      <c r="O270">
        <f t="shared" ca="1" si="115"/>
        <v>69055.810583168568</v>
      </c>
      <c r="P270">
        <f t="shared" ca="1" si="98"/>
        <v>3107.9729837040873</v>
      </c>
      <c r="Q270">
        <f t="shared" ca="1" si="116"/>
        <v>1571</v>
      </c>
      <c r="R270">
        <f t="shared" ca="1" si="99"/>
        <v>37418.299632576898</v>
      </c>
      <c r="S270">
        <f t="shared" ca="1" si="100"/>
        <v>49119.392333394833</v>
      </c>
      <c r="T270">
        <f t="shared" ca="1" si="101"/>
        <v>166110.36531709891</v>
      </c>
      <c r="U270">
        <f t="shared" ca="1" si="102"/>
        <v>108045.11021574546</v>
      </c>
      <c r="V270">
        <f t="shared" ca="1" si="103"/>
        <v>58065.255101353454</v>
      </c>
      <c r="X270" s="2">
        <f t="shared" ca="1" si="104"/>
        <v>1</v>
      </c>
      <c r="Y270" s="3">
        <f t="shared" ca="1" si="105"/>
        <v>0</v>
      </c>
      <c r="Z270" s="3"/>
      <c r="AA270" s="3"/>
      <c r="AB270" s="3"/>
      <c r="AC270" s="3"/>
      <c r="AD270" s="3"/>
      <c r="AE270" s="3"/>
      <c r="AF270" s="3"/>
      <c r="AG270" s="3"/>
      <c r="AH270" s="5"/>
    </row>
    <row r="271" spans="2:34" hidden="1" x14ac:dyDescent="0.25">
      <c r="B271">
        <f t="shared" ca="1" si="106"/>
        <v>1</v>
      </c>
      <c r="C271" t="str">
        <f t="shared" ca="1" si="107"/>
        <v>Male</v>
      </c>
      <c r="D271">
        <f t="shared" ca="1" si="108"/>
        <v>27</v>
      </c>
      <c r="E271">
        <f t="shared" ca="1" si="109"/>
        <v>3</v>
      </c>
      <c r="F271" t="str">
        <f ca="1">_xll.XLOOKUP(E271,$Z$5:$Z$15,$AA$5:$AA$15)</f>
        <v>Teaching</v>
      </c>
      <c r="G271">
        <f t="shared" ca="1" si="110"/>
        <v>5</v>
      </c>
      <c r="H271" t="str">
        <f ca="1">_xll.XLOOKUP(G271,$AB$5:$AB$14,$AC$5:$AC$14)</f>
        <v>Others</v>
      </c>
      <c r="I271">
        <f t="shared" ca="1" si="111"/>
        <v>1</v>
      </c>
      <c r="J271">
        <f t="shared" ca="1" si="112"/>
        <v>2</v>
      </c>
      <c r="K271">
        <f t="shared" ca="1" si="113"/>
        <v>60433</v>
      </c>
      <c r="L271">
        <f t="shared" ca="1" si="114"/>
        <v>2</v>
      </c>
      <c r="M271" t="str">
        <f ca="1">_xll.XLOOKUP(L271,$AD$5:$AD$18,$AE$5:$AE$18)</f>
        <v>Cantoment</v>
      </c>
      <c r="N271">
        <f t="shared" ca="1" si="97"/>
        <v>302165</v>
      </c>
      <c r="O271">
        <f t="shared" ca="1" si="115"/>
        <v>220024.26896502994</v>
      </c>
      <c r="P271">
        <f t="shared" ca="1" si="98"/>
        <v>46414.171103397275</v>
      </c>
      <c r="Q271">
        <f t="shared" ca="1" si="116"/>
        <v>11462</v>
      </c>
      <c r="R271">
        <f t="shared" ca="1" si="99"/>
        <v>80961.052833562033</v>
      </c>
      <c r="S271">
        <f t="shared" ca="1" si="100"/>
        <v>38137.736952982959</v>
      </c>
      <c r="T271">
        <f t="shared" ca="1" si="101"/>
        <v>386716.90805638023</v>
      </c>
      <c r="U271">
        <f t="shared" ca="1" si="102"/>
        <v>312447.32179859199</v>
      </c>
      <c r="V271">
        <f t="shared" ca="1" si="103"/>
        <v>74269.586257788236</v>
      </c>
      <c r="X271" s="2">
        <f t="shared" ca="1" si="104"/>
        <v>1</v>
      </c>
      <c r="Y271" s="3">
        <f t="shared" ca="1" si="105"/>
        <v>0</v>
      </c>
      <c r="Z271" s="3"/>
      <c r="AA271" s="3"/>
      <c r="AB271" s="3"/>
      <c r="AC271" s="3"/>
      <c r="AD271" s="3"/>
      <c r="AE271" s="3"/>
      <c r="AF271" s="3"/>
      <c r="AG271" s="3"/>
      <c r="AH271" s="5"/>
    </row>
    <row r="272" spans="2:34" x14ac:dyDescent="0.25">
      <c r="B272">
        <f t="shared" ca="1" si="106"/>
        <v>1</v>
      </c>
      <c r="C272" t="str">
        <f t="shared" ca="1" si="107"/>
        <v>Male</v>
      </c>
      <c r="D272">
        <f t="shared" ca="1" si="108"/>
        <v>35</v>
      </c>
      <c r="E272">
        <f t="shared" ca="1" si="109"/>
        <v>1</v>
      </c>
      <c r="F272" t="str">
        <f ca="1">_xll.XLOOKUP(E272,$Z$5:$Z$15,$AA$5:$AA$15)</f>
        <v>Health</v>
      </c>
      <c r="G272">
        <f t="shared" ca="1" si="110"/>
        <v>5</v>
      </c>
      <c r="H272" t="str">
        <f ca="1">_xll.XLOOKUP(G272,$AB$5:$AB$14,$AC$5:$AC$14)</f>
        <v>Others</v>
      </c>
      <c r="I272">
        <f t="shared" ca="1" si="111"/>
        <v>5</v>
      </c>
      <c r="J272">
        <f t="shared" ca="1" si="112"/>
        <v>4</v>
      </c>
      <c r="K272">
        <f t="shared" ca="1" si="113"/>
        <v>70097</v>
      </c>
      <c r="L272">
        <f t="shared" ca="1" si="114"/>
        <v>9</v>
      </c>
      <c r="M272" t="str">
        <f ca="1">_xll.XLOOKUP(L272,$AD$5:$AD$18,$AE$5:$AE$18)</f>
        <v>Tse-Addo</v>
      </c>
      <c r="N272">
        <f t="shared" ca="1" si="97"/>
        <v>420582</v>
      </c>
      <c r="O272">
        <f t="shared" ca="1" si="115"/>
        <v>293753.99107170495</v>
      </c>
      <c r="P272">
        <f t="shared" ca="1" si="98"/>
        <v>21427.660289779978</v>
      </c>
      <c r="Q272">
        <f t="shared" ca="1" si="116"/>
        <v>18038</v>
      </c>
      <c r="R272">
        <f t="shared" ca="1" si="99"/>
        <v>99560.549464629439</v>
      </c>
      <c r="S272">
        <f t="shared" ca="1" si="100"/>
        <v>42269.731858912593</v>
      </c>
      <c r="T272">
        <f t="shared" ca="1" si="101"/>
        <v>484279.39214869263</v>
      </c>
      <c r="U272">
        <f t="shared" ca="1" si="102"/>
        <v>411352.54053633439</v>
      </c>
      <c r="V272">
        <f t="shared" ca="1" si="103"/>
        <v>72926.851612358238</v>
      </c>
      <c r="X272" s="2">
        <f t="shared" ca="1" si="104"/>
        <v>1</v>
      </c>
      <c r="Y272" s="3">
        <f t="shared" ca="1" si="105"/>
        <v>0</v>
      </c>
      <c r="Z272" s="3"/>
      <c r="AA272" s="3"/>
      <c r="AB272" s="3"/>
      <c r="AC272" s="3"/>
      <c r="AD272" s="3"/>
      <c r="AE272" s="3"/>
      <c r="AF272" s="3"/>
      <c r="AG272" s="3"/>
      <c r="AH272" s="5"/>
    </row>
    <row r="273" spans="2:34" x14ac:dyDescent="0.25">
      <c r="B273">
        <f t="shared" ca="1" si="106"/>
        <v>2</v>
      </c>
      <c r="C273" t="str">
        <f t="shared" ca="1" si="107"/>
        <v>Female</v>
      </c>
      <c r="D273">
        <f t="shared" ca="1" si="108"/>
        <v>35</v>
      </c>
      <c r="E273">
        <f t="shared" ca="1" si="109"/>
        <v>5</v>
      </c>
      <c r="F273" t="str">
        <f ca="1">_xll.XLOOKUP(E273,$Z$5:$Z$15,$AA$5:$AA$15)</f>
        <v>General Work</v>
      </c>
      <c r="G273">
        <f t="shared" ca="1" si="110"/>
        <v>5</v>
      </c>
      <c r="H273" t="str">
        <f ca="1">_xll.XLOOKUP(G273,$AB$5:$AB$14,$AC$5:$AC$14)</f>
        <v>Others</v>
      </c>
      <c r="I273">
        <f t="shared" ca="1" si="111"/>
        <v>0</v>
      </c>
      <c r="J273">
        <f t="shared" ca="1" si="112"/>
        <v>3</v>
      </c>
      <c r="K273">
        <f t="shared" ca="1" si="113"/>
        <v>85107</v>
      </c>
      <c r="L273">
        <f t="shared" ca="1" si="114"/>
        <v>9</v>
      </c>
      <c r="M273" t="str">
        <f ca="1">_xll.XLOOKUP(L273,$AD$5:$AD$18,$AE$5:$AE$18)</f>
        <v>Tse-Addo</v>
      </c>
      <c r="N273">
        <f t="shared" ca="1" si="97"/>
        <v>255321</v>
      </c>
      <c r="O273">
        <f t="shared" ca="1" si="115"/>
        <v>175571.74023279254</v>
      </c>
      <c r="P273">
        <f t="shared" ca="1" si="98"/>
        <v>166366.06515521472</v>
      </c>
      <c r="Q273">
        <f t="shared" ca="1" si="116"/>
        <v>131242</v>
      </c>
      <c r="R273">
        <f t="shared" ca="1" si="99"/>
        <v>57400.052779699588</v>
      </c>
      <c r="S273">
        <f t="shared" ca="1" si="100"/>
        <v>37842.040586808464</v>
      </c>
      <c r="T273">
        <f t="shared" ca="1" si="101"/>
        <v>459529.10574202321</v>
      </c>
      <c r="U273">
        <f t="shared" ca="1" si="102"/>
        <v>364213.79301249213</v>
      </c>
      <c r="V273">
        <f t="shared" ca="1" si="103"/>
        <v>95315.312729531084</v>
      </c>
      <c r="X273" s="2">
        <f t="shared" ca="1" si="104"/>
        <v>0</v>
      </c>
      <c r="Y273" s="3">
        <f t="shared" ca="1" si="105"/>
        <v>1</v>
      </c>
      <c r="Z273" s="3"/>
      <c r="AA273" s="3"/>
      <c r="AB273" s="3"/>
      <c r="AC273" s="3"/>
      <c r="AD273" s="3"/>
      <c r="AE273" s="3"/>
      <c r="AF273" s="3"/>
      <c r="AG273" s="3"/>
      <c r="AH273" s="5"/>
    </row>
    <row r="274" spans="2:34" hidden="1" x14ac:dyDescent="0.25">
      <c r="B274">
        <f t="shared" ca="1" si="106"/>
        <v>1</v>
      </c>
      <c r="C274" t="str">
        <f t="shared" ca="1" si="107"/>
        <v>Male</v>
      </c>
      <c r="D274">
        <f t="shared" ca="1" si="108"/>
        <v>25</v>
      </c>
      <c r="E274">
        <f t="shared" ca="1" si="109"/>
        <v>3</v>
      </c>
      <c r="F274" t="str">
        <f ca="1">_xll.XLOOKUP(E274,$Z$5:$Z$15,$AA$5:$AA$15)</f>
        <v>Teaching</v>
      </c>
      <c r="G274">
        <f t="shared" ca="1" si="110"/>
        <v>3</v>
      </c>
      <c r="H274" t="str">
        <f ca="1">_xll.XLOOKUP(G274,$AB$5:$AB$14,$AC$5:$AC$14)</f>
        <v>University</v>
      </c>
      <c r="I274">
        <f t="shared" ca="1" si="111"/>
        <v>0</v>
      </c>
      <c r="J274">
        <f t="shared" ca="1" si="112"/>
        <v>4</v>
      </c>
      <c r="K274">
        <f t="shared" ca="1" si="113"/>
        <v>35641</v>
      </c>
      <c r="L274">
        <f t="shared" ca="1" si="114"/>
        <v>2</v>
      </c>
      <c r="M274" t="str">
        <f ca="1">_xll.XLOOKUP(L274,$AD$5:$AD$18,$AE$5:$AE$18)</f>
        <v>Cantoment</v>
      </c>
      <c r="N274">
        <f t="shared" ca="1" si="97"/>
        <v>106923</v>
      </c>
      <c r="O274">
        <f t="shared" ca="1" si="115"/>
        <v>811.90544194979088</v>
      </c>
      <c r="P274">
        <f t="shared" ca="1" si="98"/>
        <v>11034.199387115259</v>
      </c>
      <c r="Q274">
        <f t="shared" ca="1" si="116"/>
        <v>6203</v>
      </c>
      <c r="R274">
        <f t="shared" ca="1" si="99"/>
        <v>63860.948467654729</v>
      </c>
      <c r="S274">
        <f t="shared" ca="1" si="100"/>
        <v>51266.548020248862</v>
      </c>
      <c r="T274">
        <f t="shared" ca="1" si="101"/>
        <v>169223.74740736411</v>
      </c>
      <c r="U274">
        <f t="shared" ca="1" si="102"/>
        <v>70875.853909604513</v>
      </c>
      <c r="V274">
        <f t="shared" ca="1" si="103"/>
        <v>98347.893497759593</v>
      </c>
      <c r="X274" s="2">
        <f t="shared" ca="1" si="104"/>
        <v>1</v>
      </c>
      <c r="Y274" s="3">
        <f t="shared" ca="1" si="105"/>
        <v>0</v>
      </c>
      <c r="Z274" s="3"/>
      <c r="AA274" s="3"/>
      <c r="AB274" s="3"/>
      <c r="AC274" s="3"/>
      <c r="AD274" s="3"/>
      <c r="AE274" s="3"/>
      <c r="AF274" s="3"/>
      <c r="AG274" s="3"/>
      <c r="AH274" s="5"/>
    </row>
    <row r="275" spans="2:34" hidden="1" x14ac:dyDescent="0.25">
      <c r="B275">
        <f t="shared" ca="1" si="106"/>
        <v>2</v>
      </c>
      <c r="C275" t="str">
        <f t="shared" ca="1" si="107"/>
        <v>Female</v>
      </c>
      <c r="D275">
        <f t="shared" ca="1" si="108"/>
        <v>28</v>
      </c>
      <c r="E275">
        <f t="shared" ca="1" si="109"/>
        <v>4</v>
      </c>
      <c r="F275" t="str">
        <f ca="1">_xll.XLOOKUP(E275,$Z$5:$Z$15,$AA$5:$AA$15)</f>
        <v>IT</v>
      </c>
      <c r="G275">
        <f t="shared" ca="1" si="110"/>
        <v>4</v>
      </c>
      <c r="H275" t="str">
        <f ca="1">_xll.XLOOKUP(G275,$AB$5:$AB$14,$AC$5:$AC$14)</f>
        <v>Technical</v>
      </c>
      <c r="I275">
        <f t="shared" ca="1" si="111"/>
        <v>1</v>
      </c>
      <c r="J275">
        <f t="shared" ca="1" si="112"/>
        <v>3</v>
      </c>
      <c r="K275">
        <f t="shared" ca="1" si="113"/>
        <v>67901</v>
      </c>
      <c r="L275">
        <f t="shared" ca="1" si="114"/>
        <v>4</v>
      </c>
      <c r="M275" t="str">
        <f ca="1">_xll.XLOOKUP(L275,$AD$5:$AD$18,$AE$5:$AE$18)</f>
        <v>Tema</v>
      </c>
      <c r="N275">
        <f t="shared" ca="1" si="97"/>
        <v>407406</v>
      </c>
      <c r="O275">
        <f t="shared" ca="1" si="115"/>
        <v>80809.302432881552</v>
      </c>
      <c r="P275">
        <f t="shared" ca="1" si="98"/>
        <v>132908.156471447</v>
      </c>
      <c r="Q275">
        <f t="shared" ca="1" si="116"/>
        <v>88914</v>
      </c>
      <c r="R275">
        <f t="shared" ca="1" si="99"/>
        <v>130320.74066043552</v>
      </c>
      <c r="S275">
        <f t="shared" ca="1" si="100"/>
        <v>31625.902767542233</v>
      </c>
      <c r="T275">
        <f t="shared" ca="1" si="101"/>
        <v>571940.05923898926</v>
      </c>
      <c r="U275">
        <f t="shared" ca="1" si="102"/>
        <v>300044.04309331707</v>
      </c>
      <c r="V275">
        <f t="shared" ca="1" si="103"/>
        <v>271896.01614567218</v>
      </c>
      <c r="X275" s="2">
        <f t="shared" ca="1" si="104"/>
        <v>0</v>
      </c>
      <c r="Y275" s="3">
        <f t="shared" ca="1" si="105"/>
        <v>1</v>
      </c>
      <c r="Z275" s="3"/>
      <c r="AA275" s="3"/>
      <c r="AB275" s="3"/>
      <c r="AC275" s="3"/>
      <c r="AD275" s="3"/>
      <c r="AE275" s="3"/>
      <c r="AF275" s="3"/>
      <c r="AG275" s="3"/>
      <c r="AH275" s="5"/>
    </row>
    <row r="276" spans="2:34" x14ac:dyDescent="0.25">
      <c r="B276">
        <f t="shared" ca="1" si="106"/>
        <v>2</v>
      </c>
      <c r="C276" t="str">
        <f t="shared" ca="1" si="107"/>
        <v>Female</v>
      </c>
      <c r="D276">
        <f t="shared" ca="1" si="108"/>
        <v>40</v>
      </c>
      <c r="E276">
        <f t="shared" ca="1" si="109"/>
        <v>1</v>
      </c>
      <c r="F276" t="str">
        <f ca="1">_xll.XLOOKUP(E276,$Z$5:$Z$15,$AA$5:$AA$15)</f>
        <v>Health</v>
      </c>
      <c r="G276">
        <f t="shared" ca="1" si="110"/>
        <v>1</v>
      </c>
      <c r="H276" t="str">
        <f ca="1">_xll.XLOOKUP(G276,$AB$5:$AB$14,$AC$5:$AC$14)</f>
        <v>Highschool</v>
      </c>
      <c r="I276">
        <f t="shared" ca="1" si="111"/>
        <v>5</v>
      </c>
      <c r="J276">
        <f t="shared" ca="1" si="112"/>
        <v>0</v>
      </c>
      <c r="K276">
        <f t="shared" ca="1" si="113"/>
        <v>64943</v>
      </c>
      <c r="L276">
        <f t="shared" ca="1" si="114"/>
        <v>1</v>
      </c>
      <c r="M276" t="str">
        <f ca="1">_xll.XLOOKUP(L276,$AD$5:$AD$18,$AE$5:$AE$18)</f>
        <v>East Legon</v>
      </c>
      <c r="N276">
        <f t="shared" ca="1" si="97"/>
        <v>259772</v>
      </c>
      <c r="O276">
        <f t="shared" ca="1" si="115"/>
        <v>218932.0473717344</v>
      </c>
      <c r="P276">
        <f t="shared" ca="1" si="98"/>
        <v>0</v>
      </c>
      <c r="Q276">
        <f t="shared" ca="1" si="116"/>
        <v>0</v>
      </c>
      <c r="R276">
        <f t="shared" ca="1" si="99"/>
        <v>31526.986896308779</v>
      </c>
      <c r="S276">
        <f t="shared" ca="1" si="100"/>
        <v>73406.99440221944</v>
      </c>
      <c r="T276">
        <f t="shared" ca="1" si="101"/>
        <v>333178.99440221942</v>
      </c>
      <c r="U276">
        <f t="shared" ca="1" si="102"/>
        <v>250459.03426804318</v>
      </c>
      <c r="V276">
        <f t="shared" ca="1" si="103"/>
        <v>82719.960134176246</v>
      </c>
      <c r="X276" s="2">
        <f t="shared" ca="1" si="104"/>
        <v>0</v>
      </c>
      <c r="Y276" s="3">
        <f t="shared" ca="1" si="105"/>
        <v>1</v>
      </c>
      <c r="Z276" s="3"/>
      <c r="AA276" s="3"/>
      <c r="AB276" s="3"/>
      <c r="AC276" s="3"/>
      <c r="AD276" s="3"/>
      <c r="AE276" s="3"/>
      <c r="AF276" s="3"/>
      <c r="AG276" s="3"/>
      <c r="AH276" s="5"/>
    </row>
    <row r="277" spans="2:34" x14ac:dyDescent="0.25">
      <c r="B277">
        <f t="shared" ca="1" si="106"/>
        <v>1</v>
      </c>
      <c r="C277" t="str">
        <f t="shared" ca="1" si="107"/>
        <v>Male</v>
      </c>
      <c r="D277">
        <f t="shared" ca="1" si="108"/>
        <v>40</v>
      </c>
      <c r="E277">
        <f t="shared" ca="1" si="109"/>
        <v>2</v>
      </c>
      <c r="F277" t="str">
        <f ca="1">_xll.XLOOKUP(E277,$Z$5:$Z$15,$AA$5:$AA$15)</f>
        <v>Construction</v>
      </c>
      <c r="G277">
        <f t="shared" ca="1" si="110"/>
        <v>2</v>
      </c>
      <c r="H277" t="str">
        <f ca="1">_xll.XLOOKUP(G277,$AB$5:$AB$14,$AC$5:$AC$14)</f>
        <v>College</v>
      </c>
      <c r="I277">
        <f t="shared" ca="1" si="111"/>
        <v>3</v>
      </c>
      <c r="J277">
        <f t="shared" ca="1" si="112"/>
        <v>3</v>
      </c>
      <c r="K277">
        <f t="shared" ca="1" si="113"/>
        <v>49369</v>
      </c>
      <c r="L277">
        <f t="shared" ca="1" si="114"/>
        <v>9</v>
      </c>
      <c r="M277" t="str">
        <f ca="1">_xll.XLOOKUP(L277,$AD$5:$AD$18,$AE$5:$AE$18)</f>
        <v>Tse-Addo</v>
      </c>
      <c r="N277">
        <f t="shared" ref="N277:N340" ca="1" si="117">K277*RANDBETWEEN(3,6)</f>
        <v>246845</v>
      </c>
      <c r="O277">
        <f t="shared" ca="1" si="115"/>
        <v>21646.477171017737</v>
      </c>
      <c r="P277">
        <f t="shared" ref="P277:P340" ca="1" si="118">J277*RAND()*K277</f>
        <v>93199.138639752811</v>
      </c>
      <c r="Q277">
        <f t="shared" ca="1" si="116"/>
        <v>41432</v>
      </c>
      <c r="R277">
        <f t="shared" ref="R277:R340" ca="1" si="119">RAND()*K277*2</f>
        <v>54938.616546582227</v>
      </c>
      <c r="S277">
        <f t="shared" ref="S277:S340" ca="1" si="120">RAND()*K277*1.5</f>
        <v>34203.687069838663</v>
      </c>
      <c r="T277">
        <f t="shared" ref="T277:T340" ca="1" si="121">N277+P277+S277</f>
        <v>374247.8257095915</v>
      </c>
      <c r="U277">
        <f t="shared" ref="U277:U340" ca="1" si="122">O277+Q277+R277</f>
        <v>118017.09371759996</v>
      </c>
      <c r="V277">
        <f t="shared" ref="V277:V340" ca="1" si="123">T277-U277</f>
        <v>256230.73199199155</v>
      </c>
      <c r="X277" s="2">
        <f t="shared" ca="1" si="104"/>
        <v>1</v>
      </c>
      <c r="Y277" s="3">
        <f t="shared" ca="1" si="105"/>
        <v>0</v>
      </c>
      <c r="Z277" s="3"/>
      <c r="AA277" s="3"/>
      <c r="AB277" s="3"/>
      <c r="AC277" s="3"/>
      <c r="AD277" s="3"/>
      <c r="AE277" s="3"/>
      <c r="AF277" s="3"/>
      <c r="AG277" s="3"/>
      <c r="AH277" s="5"/>
    </row>
    <row r="278" spans="2:34" x14ac:dyDescent="0.25">
      <c r="B278">
        <f t="shared" ca="1" si="106"/>
        <v>2</v>
      </c>
      <c r="C278" t="str">
        <f t="shared" ca="1" si="107"/>
        <v>Female</v>
      </c>
      <c r="D278">
        <f t="shared" ca="1" si="108"/>
        <v>26</v>
      </c>
      <c r="E278">
        <f t="shared" ca="1" si="109"/>
        <v>1</v>
      </c>
      <c r="F278" t="str">
        <f ca="1">_xll.XLOOKUP(E278,$Z$5:$Z$15,$AA$5:$AA$15)</f>
        <v>Health</v>
      </c>
      <c r="G278">
        <f t="shared" ca="1" si="110"/>
        <v>1</v>
      </c>
      <c r="H278" t="str">
        <f ca="1">_xll.XLOOKUP(G278,$AB$5:$AB$14,$AC$5:$AC$14)</f>
        <v>Highschool</v>
      </c>
      <c r="I278">
        <f t="shared" ca="1" si="111"/>
        <v>3</v>
      </c>
      <c r="J278">
        <f t="shared" ca="1" si="112"/>
        <v>3</v>
      </c>
      <c r="K278">
        <f t="shared" ca="1" si="113"/>
        <v>66817</v>
      </c>
      <c r="L278">
        <f t="shared" ca="1" si="114"/>
        <v>6</v>
      </c>
      <c r="M278" t="str">
        <f ca="1">_xll.XLOOKUP(L278,$AD$5:$AD$18,$AE$5:$AE$18)</f>
        <v>Airport Hills</v>
      </c>
      <c r="N278">
        <f t="shared" ca="1" si="117"/>
        <v>400902</v>
      </c>
      <c r="O278">
        <f t="shared" ca="1" si="115"/>
        <v>240687.22517523658</v>
      </c>
      <c r="P278">
        <f t="shared" ca="1" si="118"/>
        <v>104506.0820496652</v>
      </c>
      <c r="Q278">
        <f t="shared" ca="1" si="116"/>
        <v>70367</v>
      </c>
      <c r="R278">
        <f t="shared" ca="1" si="119"/>
        <v>27720.663810311496</v>
      </c>
      <c r="S278">
        <f t="shared" ca="1" si="120"/>
        <v>84414.366325072944</v>
      </c>
      <c r="T278">
        <f t="shared" ca="1" si="121"/>
        <v>589822.44837473822</v>
      </c>
      <c r="U278">
        <f t="shared" ca="1" si="122"/>
        <v>338774.88898554805</v>
      </c>
      <c r="V278">
        <f t="shared" ca="1" si="123"/>
        <v>251047.55938919017</v>
      </c>
      <c r="X278" s="2">
        <f t="shared" ca="1" si="104"/>
        <v>0</v>
      </c>
      <c r="Y278" s="3">
        <f t="shared" ca="1" si="105"/>
        <v>1</v>
      </c>
      <c r="Z278" s="3"/>
      <c r="AA278" s="3"/>
      <c r="AB278" s="3"/>
      <c r="AC278" s="3"/>
      <c r="AD278" s="3"/>
      <c r="AE278" s="3"/>
      <c r="AF278" s="3"/>
      <c r="AG278" s="3"/>
      <c r="AH278" s="5"/>
    </row>
    <row r="279" spans="2:34" x14ac:dyDescent="0.25">
      <c r="B279">
        <f t="shared" ca="1" si="106"/>
        <v>2</v>
      </c>
      <c r="C279" t="str">
        <f t="shared" ca="1" si="107"/>
        <v>Female</v>
      </c>
      <c r="D279">
        <f t="shared" ca="1" si="108"/>
        <v>38</v>
      </c>
      <c r="E279">
        <f t="shared" ca="1" si="109"/>
        <v>2</v>
      </c>
      <c r="F279" t="str">
        <f ca="1">_xll.XLOOKUP(E279,$Z$5:$Z$15,$AA$5:$AA$15)</f>
        <v>Construction</v>
      </c>
      <c r="G279">
        <f t="shared" ca="1" si="110"/>
        <v>1</v>
      </c>
      <c r="H279" t="str">
        <f ca="1">_xll.XLOOKUP(G279,$AB$5:$AB$14,$AC$5:$AC$14)</f>
        <v>Highschool</v>
      </c>
      <c r="I279">
        <f t="shared" ca="1" si="111"/>
        <v>2</v>
      </c>
      <c r="J279">
        <f t="shared" ca="1" si="112"/>
        <v>0</v>
      </c>
      <c r="K279">
        <f t="shared" ca="1" si="113"/>
        <v>69419</v>
      </c>
      <c r="L279">
        <f t="shared" ca="1" si="114"/>
        <v>6</v>
      </c>
      <c r="M279" t="str">
        <f ca="1">_xll.XLOOKUP(L279,$AD$5:$AD$18,$AE$5:$AE$18)</f>
        <v>Airport Hills</v>
      </c>
      <c r="N279">
        <f t="shared" ca="1" si="117"/>
        <v>277676</v>
      </c>
      <c r="O279">
        <f t="shared" ca="1" si="115"/>
        <v>234253.66149637281</v>
      </c>
      <c r="P279">
        <f t="shared" ca="1" si="118"/>
        <v>0</v>
      </c>
      <c r="Q279">
        <f t="shared" ca="1" si="116"/>
        <v>0</v>
      </c>
      <c r="R279">
        <f t="shared" ca="1" si="119"/>
        <v>16549.775483388847</v>
      </c>
      <c r="S279">
        <f t="shared" ca="1" si="120"/>
        <v>96971.967792076364</v>
      </c>
      <c r="T279">
        <f t="shared" ca="1" si="121"/>
        <v>374647.96779207635</v>
      </c>
      <c r="U279">
        <f t="shared" ca="1" si="122"/>
        <v>250803.43697976164</v>
      </c>
      <c r="V279">
        <f t="shared" ca="1" si="123"/>
        <v>123844.53081231471</v>
      </c>
      <c r="X279" s="2">
        <f t="shared" ca="1" si="104"/>
        <v>0</v>
      </c>
      <c r="Y279" s="3">
        <f t="shared" ca="1" si="105"/>
        <v>1</v>
      </c>
      <c r="Z279" s="3"/>
      <c r="AA279" s="3"/>
      <c r="AB279" s="3"/>
      <c r="AC279" s="3"/>
      <c r="AD279" s="3"/>
      <c r="AE279" s="3"/>
      <c r="AF279" s="3"/>
      <c r="AG279" s="3"/>
      <c r="AH279" s="5"/>
    </row>
    <row r="280" spans="2:34" hidden="1" x14ac:dyDescent="0.25">
      <c r="B280">
        <f t="shared" ca="1" si="106"/>
        <v>1</v>
      </c>
      <c r="C280" t="str">
        <f t="shared" ca="1" si="107"/>
        <v>Male</v>
      </c>
      <c r="D280">
        <f t="shared" ca="1" si="108"/>
        <v>32</v>
      </c>
      <c r="E280">
        <f t="shared" ca="1" si="109"/>
        <v>3</v>
      </c>
      <c r="F280" t="str">
        <f ca="1">_xll.XLOOKUP(E280,$Z$5:$Z$15,$AA$5:$AA$15)</f>
        <v>Teaching</v>
      </c>
      <c r="G280">
        <f t="shared" ca="1" si="110"/>
        <v>4</v>
      </c>
      <c r="H280" t="str">
        <f ca="1">_xll.XLOOKUP(G280,$AB$5:$AB$14,$AC$5:$AC$14)</f>
        <v>Technical</v>
      </c>
      <c r="I280">
        <f t="shared" ca="1" si="111"/>
        <v>1</v>
      </c>
      <c r="J280">
        <f t="shared" ca="1" si="112"/>
        <v>0</v>
      </c>
      <c r="K280">
        <f t="shared" ca="1" si="113"/>
        <v>73792</v>
      </c>
      <c r="L280">
        <f t="shared" ca="1" si="114"/>
        <v>1</v>
      </c>
      <c r="M280" t="str">
        <f ca="1">_xll.XLOOKUP(L280,$AD$5:$AD$18,$AE$5:$AE$18)</f>
        <v>East Legon</v>
      </c>
      <c r="N280">
        <f t="shared" ca="1" si="117"/>
        <v>442752</v>
      </c>
      <c r="O280">
        <f t="shared" ca="1" si="115"/>
        <v>314164.43272690498</v>
      </c>
      <c r="P280">
        <f t="shared" ca="1" si="118"/>
        <v>0</v>
      </c>
      <c r="Q280">
        <f t="shared" ca="1" si="116"/>
        <v>0</v>
      </c>
      <c r="R280">
        <f t="shared" ca="1" si="119"/>
        <v>80391.06205776018</v>
      </c>
      <c r="S280">
        <f t="shared" ca="1" si="120"/>
        <v>55748.098026523694</v>
      </c>
      <c r="T280">
        <f t="shared" ca="1" si="121"/>
        <v>498500.09802652372</v>
      </c>
      <c r="U280">
        <f t="shared" ca="1" si="122"/>
        <v>394555.49478466518</v>
      </c>
      <c r="V280">
        <f t="shared" ca="1" si="123"/>
        <v>103944.60324185854</v>
      </c>
      <c r="X280" s="2">
        <f t="shared" ca="1" si="104"/>
        <v>1</v>
      </c>
      <c r="Y280" s="3">
        <f t="shared" ca="1" si="105"/>
        <v>0</v>
      </c>
      <c r="Z280" s="3"/>
      <c r="AA280" s="3"/>
      <c r="AB280" s="3"/>
      <c r="AC280" s="3"/>
      <c r="AD280" s="3"/>
      <c r="AE280" s="3"/>
      <c r="AF280" s="3"/>
      <c r="AG280" s="3"/>
      <c r="AH280" s="5"/>
    </row>
    <row r="281" spans="2:34" hidden="1" x14ac:dyDescent="0.25">
      <c r="B281">
        <f t="shared" ca="1" si="106"/>
        <v>1</v>
      </c>
      <c r="C281" t="str">
        <f t="shared" ca="1" si="107"/>
        <v>Male</v>
      </c>
      <c r="D281">
        <f t="shared" ca="1" si="108"/>
        <v>36</v>
      </c>
      <c r="E281">
        <f t="shared" ca="1" si="109"/>
        <v>6</v>
      </c>
      <c r="F281" t="str">
        <f ca="1">_xll.XLOOKUP(E281,$Z$5:$Z$15,$AA$5:$AA$15)</f>
        <v>Agriculture</v>
      </c>
      <c r="G281">
        <f t="shared" ca="1" si="110"/>
        <v>3</v>
      </c>
      <c r="H281" t="str">
        <f ca="1">_xll.XLOOKUP(G281,$AB$5:$AB$14,$AC$5:$AC$14)</f>
        <v>University</v>
      </c>
      <c r="I281">
        <f t="shared" ca="1" si="111"/>
        <v>4</v>
      </c>
      <c r="J281">
        <f t="shared" ca="1" si="112"/>
        <v>2</v>
      </c>
      <c r="K281">
        <f t="shared" ca="1" si="113"/>
        <v>76691</v>
      </c>
      <c r="L281">
        <f t="shared" ca="1" si="114"/>
        <v>2</v>
      </c>
      <c r="M281" t="str">
        <f ca="1">_xll.XLOOKUP(L281,$AD$5:$AD$18,$AE$5:$AE$18)</f>
        <v>Cantoment</v>
      </c>
      <c r="N281">
        <f t="shared" ca="1" si="117"/>
        <v>306764</v>
      </c>
      <c r="O281">
        <f t="shared" ca="1" si="115"/>
        <v>48999.627364193373</v>
      </c>
      <c r="P281">
        <f t="shared" ca="1" si="118"/>
        <v>99229.7898507637</v>
      </c>
      <c r="Q281">
        <f t="shared" ca="1" si="116"/>
        <v>32</v>
      </c>
      <c r="R281">
        <f t="shared" ca="1" si="119"/>
        <v>48876.086093244841</v>
      </c>
      <c r="S281">
        <f t="shared" ca="1" si="120"/>
        <v>29179.679790341899</v>
      </c>
      <c r="T281">
        <f t="shared" ca="1" si="121"/>
        <v>435173.46964110556</v>
      </c>
      <c r="U281">
        <f t="shared" ca="1" si="122"/>
        <v>97907.713457438222</v>
      </c>
      <c r="V281">
        <f t="shared" ca="1" si="123"/>
        <v>337265.75618366734</v>
      </c>
      <c r="X281" s="2">
        <f t="shared" ca="1" si="104"/>
        <v>1</v>
      </c>
      <c r="Y281" s="3">
        <f t="shared" ca="1" si="105"/>
        <v>0</v>
      </c>
      <c r="Z281" s="3"/>
      <c r="AA281" s="3"/>
      <c r="AB281" s="3"/>
      <c r="AC281" s="3"/>
      <c r="AD281" s="3"/>
      <c r="AE281" s="3"/>
      <c r="AF281" s="3"/>
      <c r="AG281" s="3"/>
      <c r="AH281" s="5"/>
    </row>
    <row r="282" spans="2:34" hidden="1" x14ac:dyDescent="0.25">
      <c r="B282">
        <f t="shared" ca="1" si="106"/>
        <v>1</v>
      </c>
      <c r="C282" t="str">
        <f t="shared" ca="1" si="107"/>
        <v>Male</v>
      </c>
      <c r="D282">
        <f t="shared" ca="1" si="108"/>
        <v>43</v>
      </c>
      <c r="E282">
        <f t="shared" ca="1" si="109"/>
        <v>1</v>
      </c>
      <c r="F282" t="str">
        <f ca="1">_xll.XLOOKUP(E282,$Z$5:$Z$15,$AA$5:$AA$15)</f>
        <v>Health</v>
      </c>
      <c r="G282">
        <f t="shared" ca="1" si="110"/>
        <v>3</v>
      </c>
      <c r="H282" t="str">
        <f ca="1">_xll.XLOOKUP(G282,$AB$5:$AB$14,$AC$5:$AC$14)</f>
        <v>University</v>
      </c>
      <c r="I282">
        <f t="shared" ca="1" si="111"/>
        <v>4</v>
      </c>
      <c r="J282">
        <f t="shared" ca="1" si="112"/>
        <v>2</v>
      </c>
      <c r="K282">
        <f t="shared" ca="1" si="113"/>
        <v>88723</v>
      </c>
      <c r="L282">
        <f t="shared" ca="1" si="114"/>
        <v>3</v>
      </c>
      <c r="M282" t="str">
        <f ca="1">_xll.XLOOKUP(L282,$AD$5:$AD$18,$AE$5:$AE$18)</f>
        <v>Oyarifa</v>
      </c>
      <c r="N282">
        <f t="shared" ca="1" si="117"/>
        <v>354892</v>
      </c>
      <c r="O282">
        <f t="shared" ca="1" si="115"/>
        <v>223178.77235338386</v>
      </c>
      <c r="P282">
        <f t="shared" ca="1" si="118"/>
        <v>140632.68189836043</v>
      </c>
      <c r="Q282">
        <f t="shared" ca="1" si="116"/>
        <v>124374</v>
      </c>
      <c r="R282">
        <f t="shared" ca="1" si="119"/>
        <v>155915.30526525681</v>
      </c>
      <c r="S282">
        <f t="shared" ca="1" si="120"/>
        <v>121987.61589069618</v>
      </c>
      <c r="T282">
        <f t="shared" ca="1" si="121"/>
        <v>617512.29778905655</v>
      </c>
      <c r="U282">
        <f t="shared" ca="1" si="122"/>
        <v>503468.07761864061</v>
      </c>
      <c r="V282">
        <f t="shared" ca="1" si="123"/>
        <v>114044.22017041594</v>
      </c>
      <c r="X282" s="2">
        <f t="shared" ca="1" si="104"/>
        <v>1</v>
      </c>
      <c r="Y282" s="3">
        <f t="shared" ca="1" si="105"/>
        <v>0</v>
      </c>
      <c r="Z282" s="3"/>
      <c r="AA282" s="3"/>
      <c r="AB282" s="3"/>
      <c r="AC282" s="3"/>
      <c r="AD282" s="3"/>
      <c r="AE282" s="3"/>
      <c r="AF282" s="3"/>
      <c r="AG282" s="3"/>
      <c r="AH282" s="5"/>
    </row>
    <row r="283" spans="2:34" x14ac:dyDescent="0.25">
      <c r="B283">
        <f t="shared" ca="1" si="106"/>
        <v>2</v>
      </c>
      <c r="C283" t="str">
        <f t="shared" ca="1" si="107"/>
        <v>Female</v>
      </c>
      <c r="D283">
        <f t="shared" ca="1" si="108"/>
        <v>29</v>
      </c>
      <c r="E283">
        <f t="shared" ca="1" si="109"/>
        <v>5</v>
      </c>
      <c r="F283" t="str">
        <f ca="1">_xll.XLOOKUP(E283,$Z$5:$Z$15,$AA$5:$AA$15)</f>
        <v>General Work</v>
      </c>
      <c r="G283">
        <f t="shared" ca="1" si="110"/>
        <v>5</v>
      </c>
      <c r="H283" t="str">
        <f ca="1">_xll.XLOOKUP(G283,$AB$5:$AB$14,$AC$5:$AC$14)</f>
        <v>Others</v>
      </c>
      <c r="I283">
        <f t="shared" ca="1" si="111"/>
        <v>1</v>
      </c>
      <c r="J283">
        <f t="shared" ca="1" si="112"/>
        <v>0</v>
      </c>
      <c r="K283">
        <f t="shared" ca="1" si="113"/>
        <v>26575</v>
      </c>
      <c r="L283">
        <f t="shared" ca="1" si="114"/>
        <v>9</v>
      </c>
      <c r="M283" t="str">
        <f ca="1">_xll.XLOOKUP(L283,$AD$5:$AD$18,$AE$5:$AE$18)</f>
        <v>Tse-Addo</v>
      </c>
      <c r="N283">
        <f t="shared" ca="1" si="117"/>
        <v>159450</v>
      </c>
      <c r="O283">
        <f t="shared" ca="1" si="115"/>
        <v>97433.523115203629</v>
      </c>
      <c r="P283">
        <f t="shared" ca="1" si="118"/>
        <v>0</v>
      </c>
      <c r="Q283">
        <f t="shared" ca="1" si="116"/>
        <v>0</v>
      </c>
      <c r="R283">
        <f t="shared" ca="1" si="119"/>
        <v>9714.2066580852952</v>
      </c>
      <c r="S283">
        <f t="shared" ca="1" si="120"/>
        <v>13618.81098472036</v>
      </c>
      <c r="T283">
        <f t="shared" ca="1" si="121"/>
        <v>173068.81098472036</v>
      </c>
      <c r="U283">
        <f t="shared" ca="1" si="122"/>
        <v>107147.72977328893</v>
      </c>
      <c r="V283">
        <f t="shared" ca="1" si="123"/>
        <v>65921.081211431432</v>
      </c>
      <c r="X283" s="2">
        <f t="shared" ca="1" si="104"/>
        <v>0</v>
      </c>
      <c r="Y283" s="3">
        <f t="shared" ca="1" si="105"/>
        <v>1</v>
      </c>
      <c r="Z283" s="3"/>
      <c r="AA283" s="3"/>
      <c r="AB283" s="3"/>
      <c r="AC283" s="3"/>
      <c r="AD283" s="3"/>
      <c r="AE283" s="3"/>
      <c r="AF283" s="3"/>
      <c r="AG283" s="3"/>
      <c r="AH283" s="5"/>
    </row>
    <row r="284" spans="2:34" x14ac:dyDescent="0.25">
      <c r="B284">
        <f t="shared" ca="1" si="106"/>
        <v>1</v>
      </c>
      <c r="C284" t="str">
        <f t="shared" ca="1" si="107"/>
        <v>Male</v>
      </c>
      <c r="D284">
        <f t="shared" ca="1" si="108"/>
        <v>44</v>
      </c>
      <c r="E284">
        <f t="shared" ca="1" si="109"/>
        <v>4</v>
      </c>
      <c r="F284" t="str">
        <f ca="1">_xll.XLOOKUP(E284,$Z$5:$Z$15,$AA$5:$AA$15)</f>
        <v>IT</v>
      </c>
      <c r="G284">
        <f t="shared" ca="1" si="110"/>
        <v>1</v>
      </c>
      <c r="H284" t="str">
        <f ca="1">_xll.XLOOKUP(G284,$AB$5:$AB$14,$AC$5:$AC$14)</f>
        <v>Highschool</v>
      </c>
      <c r="I284">
        <f t="shared" ca="1" si="111"/>
        <v>5</v>
      </c>
      <c r="J284">
        <f t="shared" ca="1" si="112"/>
        <v>2</v>
      </c>
      <c r="K284">
        <f t="shared" ca="1" si="113"/>
        <v>65724</v>
      </c>
      <c r="L284">
        <f t="shared" ca="1" si="114"/>
        <v>7</v>
      </c>
      <c r="M284" t="str">
        <f ca="1">_xll.XLOOKUP(L284,$AD$5:$AD$18,$AE$5:$AE$18)</f>
        <v>Spintex</v>
      </c>
      <c r="N284">
        <f t="shared" ca="1" si="117"/>
        <v>328620</v>
      </c>
      <c r="O284">
        <f t="shared" ca="1" si="115"/>
        <v>69103.599124310233</v>
      </c>
      <c r="P284">
        <f t="shared" ca="1" si="118"/>
        <v>116535.68042250101</v>
      </c>
      <c r="Q284">
        <f t="shared" ca="1" si="116"/>
        <v>45413</v>
      </c>
      <c r="R284">
        <f t="shared" ca="1" si="119"/>
        <v>79344.571544132006</v>
      </c>
      <c r="S284">
        <f t="shared" ca="1" si="120"/>
        <v>1081.3014726119418</v>
      </c>
      <c r="T284">
        <f t="shared" ca="1" si="121"/>
        <v>446236.98189511296</v>
      </c>
      <c r="U284">
        <f t="shared" ca="1" si="122"/>
        <v>193861.17066844224</v>
      </c>
      <c r="V284">
        <f t="shared" ca="1" si="123"/>
        <v>252375.81122667072</v>
      </c>
      <c r="X284" s="2">
        <f t="shared" ca="1" si="104"/>
        <v>1</v>
      </c>
      <c r="Y284" s="3">
        <f t="shared" ca="1" si="105"/>
        <v>0</v>
      </c>
      <c r="Z284" s="3"/>
      <c r="AA284" s="3"/>
      <c r="AB284" s="3"/>
      <c r="AC284" s="3"/>
      <c r="AD284" s="3"/>
      <c r="AE284" s="3"/>
      <c r="AF284" s="3"/>
      <c r="AG284" s="3"/>
      <c r="AH284" s="5"/>
    </row>
    <row r="285" spans="2:34" x14ac:dyDescent="0.25">
      <c r="B285">
        <f t="shared" ca="1" si="106"/>
        <v>2</v>
      </c>
      <c r="C285" t="str">
        <f t="shared" ca="1" si="107"/>
        <v>Female</v>
      </c>
      <c r="D285">
        <f t="shared" ca="1" si="108"/>
        <v>36</v>
      </c>
      <c r="E285">
        <f t="shared" ca="1" si="109"/>
        <v>3</v>
      </c>
      <c r="F285" t="str">
        <f ca="1">_xll.XLOOKUP(E285,$Z$5:$Z$15,$AA$5:$AA$15)</f>
        <v>Teaching</v>
      </c>
      <c r="G285">
        <f t="shared" ca="1" si="110"/>
        <v>2</v>
      </c>
      <c r="H285" t="str">
        <f ca="1">_xll.XLOOKUP(G285,$AB$5:$AB$14,$AC$5:$AC$14)</f>
        <v>College</v>
      </c>
      <c r="I285">
        <f t="shared" ca="1" si="111"/>
        <v>0</v>
      </c>
      <c r="J285">
        <f t="shared" ca="1" si="112"/>
        <v>4</v>
      </c>
      <c r="K285">
        <f t="shared" ca="1" si="113"/>
        <v>74087</v>
      </c>
      <c r="L285">
        <f t="shared" ca="1" si="114"/>
        <v>1</v>
      </c>
      <c r="M285" t="str">
        <f ca="1">_xll.XLOOKUP(L285,$AD$5:$AD$18,$AE$5:$AE$18)</f>
        <v>East Legon</v>
      </c>
      <c r="N285">
        <f t="shared" ca="1" si="117"/>
        <v>370435</v>
      </c>
      <c r="O285">
        <f t="shared" ca="1" si="115"/>
        <v>45981.661202153919</v>
      </c>
      <c r="P285">
        <f t="shared" ca="1" si="118"/>
        <v>231976.99410886926</v>
      </c>
      <c r="Q285">
        <f t="shared" ca="1" si="116"/>
        <v>61519</v>
      </c>
      <c r="R285">
        <f t="shared" ca="1" si="119"/>
        <v>75474.701665220302</v>
      </c>
      <c r="S285">
        <f t="shared" ca="1" si="120"/>
        <v>1650.3676912552603</v>
      </c>
      <c r="T285">
        <f t="shared" ca="1" si="121"/>
        <v>604062.36180012452</v>
      </c>
      <c r="U285">
        <f t="shared" ca="1" si="122"/>
        <v>182975.36286737421</v>
      </c>
      <c r="V285">
        <f t="shared" ca="1" si="123"/>
        <v>421086.99893275031</v>
      </c>
      <c r="X285" s="2">
        <f t="shared" ca="1" si="104"/>
        <v>0</v>
      </c>
      <c r="Y285" s="3">
        <f t="shared" ca="1" si="105"/>
        <v>1</v>
      </c>
      <c r="Z285" s="3"/>
      <c r="AA285" s="3"/>
      <c r="AB285" s="3"/>
      <c r="AC285" s="3"/>
      <c r="AD285" s="3"/>
      <c r="AE285" s="3"/>
      <c r="AF285" s="3"/>
      <c r="AG285" s="3"/>
      <c r="AH285" s="5"/>
    </row>
    <row r="286" spans="2:34" hidden="1" x14ac:dyDescent="0.25">
      <c r="B286">
        <f t="shared" ca="1" si="106"/>
        <v>2</v>
      </c>
      <c r="C286" t="str">
        <f t="shared" ca="1" si="107"/>
        <v>Female</v>
      </c>
      <c r="D286">
        <f t="shared" ca="1" si="108"/>
        <v>29</v>
      </c>
      <c r="E286">
        <f t="shared" ca="1" si="109"/>
        <v>2</v>
      </c>
      <c r="F286" t="str">
        <f ca="1">_xll.XLOOKUP(E286,$Z$5:$Z$15,$AA$5:$AA$15)</f>
        <v>Construction</v>
      </c>
      <c r="G286">
        <f t="shared" ca="1" si="110"/>
        <v>1</v>
      </c>
      <c r="H286" t="str">
        <f ca="1">_xll.XLOOKUP(G286,$AB$5:$AB$14,$AC$5:$AC$14)</f>
        <v>Highschool</v>
      </c>
      <c r="I286">
        <f t="shared" ca="1" si="111"/>
        <v>5</v>
      </c>
      <c r="J286">
        <f t="shared" ca="1" si="112"/>
        <v>3</v>
      </c>
      <c r="K286">
        <f t="shared" ca="1" si="113"/>
        <v>68356</v>
      </c>
      <c r="L286">
        <f t="shared" ca="1" si="114"/>
        <v>9</v>
      </c>
      <c r="M286" t="str">
        <f ca="1">_xll.XLOOKUP(L286,$AD$5:$AD$18,$AE$5:$AE$18)</f>
        <v>Tse-Addo</v>
      </c>
      <c r="N286">
        <f t="shared" ca="1" si="117"/>
        <v>410136</v>
      </c>
      <c r="O286">
        <f t="shared" ca="1" si="115"/>
        <v>402529.88587728201</v>
      </c>
      <c r="P286">
        <f t="shared" ca="1" si="118"/>
        <v>49194.973763707269</v>
      </c>
      <c r="Q286">
        <f t="shared" ca="1" si="116"/>
        <v>45915</v>
      </c>
      <c r="R286">
        <f t="shared" ca="1" si="119"/>
        <v>60420.83137493387</v>
      </c>
      <c r="S286">
        <f t="shared" ca="1" si="120"/>
        <v>97003.228142040316</v>
      </c>
      <c r="T286">
        <f t="shared" ca="1" si="121"/>
        <v>556334.20190574764</v>
      </c>
      <c r="U286">
        <f t="shared" ca="1" si="122"/>
        <v>508865.71725221589</v>
      </c>
      <c r="V286">
        <f t="shared" ca="1" si="123"/>
        <v>47468.484653531748</v>
      </c>
      <c r="X286" s="2">
        <f t="shared" ca="1" si="104"/>
        <v>0</v>
      </c>
      <c r="Y286" s="3">
        <f t="shared" ca="1" si="105"/>
        <v>1</v>
      </c>
      <c r="Z286" s="3"/>
      <c r="AA286" s="3"/>
      <c r="AB286" s="3"/>
      <c r="AC286" s="3"/>
      <c r="AD286" s="3"/>
      <c r="AE286" s="3"/>
      <c r="AF286" s="3"/>
      <c r="AG286" s="3"/>
      <c r="AH286" s="5"/>
    </row>
    <row r="287" spans="2:34" x14ac:dyDescent="0.25">
      <c r="B287">
        <f t="shared" ca="1" si="106"/>
        <v>1</v>
      </c>
      <c r="C287" t="str">
        <f t="shared" ca="1" si="107"/>
        <v>Male</v>
      </c>
      <c r="D287">
        <f t="shared" ca="1" si="108"/>
        <v>40</v>
      </c>
      <c r="E287">
        <f t="shared" ca="1" si="109"/>
        <v>5</v>
      </c>
      <c r="F287" t="str">
        <f ca="1">_xll.XLOOKUP(E287,$Z$5:$Z$15,$AA$5:$AA$15)</f>
        <v>General Work</v>
      </c>
      <c r="G287">
        <f t="shared" ca="1" si="110"/>
        <v>5</v>
      </c>
      <c r="H287" t="str">
        <f ca="1">_xll.XLOOKUP(G287,$AB$5:$AB$14,$AC$5:$AC$14)</f>
        <v>Others</v>
      </c>
      <c r="I287">
        <f t="shared" ca="1" si="111"/>
        <v>0</v>
      </c>
      <c r="J287">
        <f t="shared" ca="1" si="112"/>
        <v>2</v>
      </c>
      <c r="K287">
        <f t="shared" ca="1" si="113"/>
        <v>74957</v>
      </c>
      <c r="L287">
        <f t="shared" ca="1" si="114"/>
        <v>1</v>
      </c>
      <c r="M287" t="str">
        <f ca="1">_xll.XLOOKUP(L287,$AD$5:$AD$18,$AE$5:$AE$18)</f>
        <v>East Legon</v>
      </c>
      <c r="N287">
        <f t="shared" ca="1" si="117"/>
        <v>449742</v>
      </c>
      <c r="O287">
        <f t="shared" ca="1" si="115"/>
        <v>417064.64769975375</v>
      </c>
      <c r="P287">
        <f t="shared" ca="1" si="118"/>
        <v>75253.990418202346</v>
      </c>
      <c r="Q287">
        <f t="shared" ca="1" si="116"/>
        <v>70055</v>
      </c>
      <c r="R287">
        <f t="shared" ca="1" si="119"/>
        <v>16946.094195971709</v>
      </c>
      <c r="S287">
        <f t="shared" ca="1" si="120"/>
        <v>88468.022034279245</v>
      </c>
      <c r="T287">
        <f t="shared" ca="1" si="121"/>
        <v>613464.01245248155</v>
      </c>
      <c r="U287">
        <f t="shared" ca="1" si="122"/>
        <v>504065.74189572548</v>
      </c>
      <c r="V287">
        <f t="shared" ca="1" si="123"/>
        <v>109398.27055675606</v>
      </c>
      <c r="X287" s="2">
        <f t="shared" ca="1" si="104"/>
        <v>1</v>
      </c>
      <c r="Y287" s="3">
        <f t="shared" ca="1" si="105"/>
        <v>0</v>
      </c>
      <c r="Z287" s="3"/>
      <c r="AA287" s="3"/>
      <c r="AB287" s="3"/>
      <c r="AC287" s="3"/>
      <c r="AD287" s="3"/>
      <c r="AE287" s="3"/>
      <c r="AF287" s="3"/>
      <c r="AG287" s="3"/>
      <c r="AH287" s="5"/>
    </row>
    <row r="288" spans="2:34" x14ac:dyDescent="0.25">
      <c r="B288">
        <f t="shared" ca="1" si="106"/>
        <v>2</v>
      </c>
      <c r="C288" t="str">
        <f t="shared" ca="1" si="107"/>
        <v>Female</v>
      </c>
      <c r="D288">
        <f t="shared" ca="1" si="108"/>
        <v>27</v>
      </c>
      <c r="E288">
        <f t="shared" ca="1" si="109"/>
        <v>1</v>
      </c>
      <c r="F288" t="str">
        <f ca="1">_xll.XLOOKUP(E288,$Z$5:$Z$15,$AA$5:$AA$15)</f>
        <v>Health</v>
      </c>
      <c r="G288">
        <f t="shared" ca="1" si="110"/>
        <v>2</v>
      </c>
      <c r="H288" t="str">
        <f ca="1">_xll.XLOOKUP(G288,$AB$5:$AB$14,$AC$5:$AC$14)</f>
        <v>College</v>
      </c>
      <c r="I288">
        <f t="shared" ca="1" si="111"/>
        <v>4</v>
      </c>
      <c r="J288">
        <f t="shared" ca="1" si="112"/>
        <v>4</v>
      </c>
      <c r="K288">
        <f t="shared" ca="1" si="113"/>
        <v>52944</v>
      </c>
      <c r="L288">
        <f t="shared" ca="1" si="114"/>
        <v>1</v>
      </c>
      <c r="M288" t="str">
        <f ca="1">_xll.XLOOKUP(L288,$AD$5:$AD$18,$AE$5:$AE$18)</f>
        <v>East Legon</v>
      </c>
      <c r="N288">
        <f t="shared" ca="1" si="117"/>
        <v>158832</v>
      </c>
      <c r="O288">
        <f t="shared" ca="1" si="115"/>
        <v>19394.76020571122</v>
      </c>
      <c r="P288">
        <f t="shared" ca="1" si="118"/>
        <v>68010.098094676214</v>
      </c>
      <c r="Q288">
        <f t="shared" ca="1" si="116"/>
        <v>33515</v>
      </c>
      <c r="R288">
        <f t="shared" ca="1" si="119"/>
        <v>6771.8198433518783</v>
      </c>
      <c r="S288">
        <f t="shared" ca="1" si="120"/>
        <v>53240.450835614552</v>
      </c>
      <c r="T288">
        <f t="shared" ca="1" si="121"/>
        <v>280082.54893029074</v>
      </c>
      <c r="U288">
        <f t="shared" ca="1" si="122"/>
        <v>59681.580049063101</v>
      </c>
      <c r="V288">
        <f t="shared" ca="1" si="123"/>
        <v>220400.96888122763</v>
      </c>
      <c r="X288" s="2">
        <f t="shared" ca="1" si="104"/>
        <v>0</v>
      </c>
      <c r="Y288" s="3">
        <f t="shared" ca="1" si="105"/>
        <v>1</v>
      </c>
      <c r="Z288" s="3"/>
      <c r="AA288" s="3"/>
      <c r="AB288" s="3"/>
      <c r="AC288" s="3"/>
      <c r="AD288" s="3"/>
      <c r="AE288" s="3"/>
      <c r="AF288" s="3"/>
      <c r="AG288" s="3"/>
      <c r="AH288" s="5"/>
    </row>
    <row r="289" spans="2:34" x14ac:dyDescent="0.25">
      <c r="B289">
        <f t="shared" ca="1" si="106"/>
        <v>2</v>
      </c>
      <c r="C289" t="str">
        <f t="shared" ca="1" si="107"/>
        <v>Female</v>
      </c>
      <c r="D289">
        <f t="shared" ca="1" si="108"/>
        <v>42</v>
      </c>
      <c r="E289">
        <f t="shared" ca="1" si="109"/>
        <v>1</v>
      </c>
      <c r="F289" t="str">
        <f ca="1">_xll.XLOOKUP(E289,$Z$5:$Z$15,$AA$5:$AA$15)</f>
        <v>Health</v>
      </c>
      <c r="G289">
        <f t="shared" ca="1" si="110"/>
        <v>1</v>
      </c>
      <c r="H289" t="str">
        <f ca="1">_xll.XLOOKUP(G289,$AB$5:$AB$14,$AC$5:$AC$14)</f>
        <v>Highschool</v>
      </c>
      <c r="I289">
        <f t="shared" ca="1" si="111"/>
        <v>2</v>
      </c>
      <c r="J289">
        <f t="shared" ca="1" si="112"/>
        <v>1</v>
      </c>
      <c r="K289">
        <f t="shared" ca="1" si="113"/>
        <v>31554</v>
      </c>
      <c r="L289">
        <f t="shared" ca="1" si="114"/>
        <v>7</v>
      </c>
      <c r="M289" t="str">
        <f ca="1">_xll.XLOOKUP(L289,$AD$5:$AD$18,$AE$5:$AE$18)</f>
        <v>Spintex</v>
      </c>
      <c r="N289">
        <f t="shared" ca="1" si="117"/>
        <v>126216</v>
      </c>
      <c r="O289">
        <f t="shared" ca="1" si="115"/>
        <v>24680.329532523388</v>
      </c>
      <c r="P289">
        <f t="shared" ca="1" si="118"/>
        <v>16911.690186251901</v>
      </c>
      <c r="Q289">
        <f t="shared" ca="1" si="116"/>
        <v>12924</v>
      </c>
      <c r="R289">
        <f t="shared" ca="1" si="119"/>
        <v>8889.7221172974532</v>
      </c>
      <c r="S289">
        <f t="shared" ca="1" si="120"/>
        <v>32947.113238417187</v>
      </c>
      <c r="T289">
        <f t="shared" ca="1" si="121"/>
        <v>176074.80342466908</v>
      </c>
      <c r="U289">
        <f t="shared" ca="1" si="122"/>
        <v>46494.051649820845</v>
      </c>
      <c r="V289">
        <f t="shared" ca="1" si="123"/>
        <v>129580.75177484824</v>
      </c>
      <c r="X289" s="2">
        <f t="shared" ca="1" si="104"/>
        <v>0</v>
      </c>
      <c r="Y289" s="3">
        <f t="shared" ca="1" si="105"/>
        <v>1</v>
      </c>
      <c r="Z289" s="3"/>
      <c r="AA289" s="3"/>
      <c r="AB289" s="3"/>
      <c r="AC289" s="3"/>
      <c r="AD289" s="3"/>
      <c r="AE289" s="3"/>
      <c r="AF289" s="3"/>
      <c r="AG289" s="3"/>
      <c r="AH289" s="5"/>
    </row>
    <row r="290" spans="2:34" hidden="1" x14ac:dyDescent="0.25">
      <c r="B290">
        <f t="shared" ca="1" si="106"/>
        <v>1</v>
      </c>
      <c r="C290" t="str">
        <f t="shared" ca="1" si="107"/>
        <v>Male</v>
      </c>
      <c r="D290">
        <f t="shared" ca="1" si="108"/>
        <v>40</v>
      </c>
      <c r="E290">
        <f t="shared" ca="1" si="109"/>
        <v>5</v>
      </c>
      <c r="F290" t="str">
        <f ca="1">_xll.XLOOKUP(E290,$Z$5:$Z$15,$AA$5:$AA$15)</f>
        <v>General Work</v>
      </c>
      <c r="G290">
        <f t="shared" ca="1" si="110"/>
        <v>5</v>
      </c>
      <c r="H290" t="str">
        <f ca="1">_xll.XLOOKUP(G290,$AB$5:$AB$14,$AC$5:$AC$14)</f>
        <v>Others</v>
      </c>
      <c r="I290">
        <f t="shared" ca="1" si="111"/>
        <v>5</v>
      </c>
      <c r="J290">
        <f t="shared" ca="1" si="112"/>
        <v>0</v>
      </c>
      <c r="K290">
        <f t="shared" ca="1" si="113"/>
        <v>44013</v>
      </c>
      <c r="L290">
        <f t="shared" ca="1" si="114"/>
        <v>7</v>
      </c>
      <c r="M290" t="str">
        <f ca="1">_xll.XLOOKUP(L290,$AD$5:$AD$18,$AE$5:$AE$18)</f>
        <v>Spintex</v>
      </c>
      <c r="N290">
        <f t="shared" ca="1" si="117"/>
        <v>176052</v>
      </c>
      <c r="O290">
        <f t="shared" ca="1" si="115"/>
        <v>139543.17971365995</v>
      </c>
      <c r="P290">
        <f t="shared" ca="1" si="118"/>
        <v>0</v>
      </c>
      <c r="Q290">
        <f t="shared" ca="1" si="116"/>
        <v>0</v>
      </c>
      <c r="R290">
        <f t="shared" ca="1" si="119"/>
        <v>28564.120566461188</v>
      </c>
      <c r="S290">
        <f t="shared" ca="1" si="120"/>
        <v>49945.23459762345</v>
      </c>
      <c r="T290">
        <f t="shared" ca="1" si="121"/>
        <v>225997.23459762346</v>
      </c>
      <c r="U290">
        <f t="shared" ca="1" si="122"/>
        <v>168107.30028012113</v>
      </c>
      <c r="V290">
        <f t="shared" ca="1" si="123"/>
        <v>57889.934317502339</v>
      </c>
      <c r="X290" s="2">
        <f t="shared" ca="1" si="104"/>
        <v>1</v>
      </c>
      <c r="Y290" s="3">
        <f t="shared" ca="1" si="105"/>
        <v>0</v>
      </c>
      <c r="Z290" s="3"/>
      <c r="AA290" s="3"/>
      <c r="AB290" s="3"/>
      <c r="AC290" s="3"/>
      <c r="AD290" s="3"/>
      <c r="AE290" s="3"/>
      <c r="AF290" s="3"/>
      <c r="AG290" s="3"/>
      <c r="AH290" s="5"/>
    </row>
    <row r="291" spans="2:34" hidden="1" x14ac:dyDescent="0.25">
      <c r="B291">
        <f t="shared" ca="1" si="106"/>
        <v>1</v>
      </c>
      <c r="C291" t="str">
        <f t="shared" ca="1" si="107"/>
        <v>Male</v>
      </c>
      <c r="D291">
        <f t="shared" ca="1" si="108"/>
        <v>30</v>
      </c>
      <c r="E291">
        <f t="shared" ca="1" si="109"/>
        <v>2</v>
      </c>
      <c r="F291" t="str">
        <f ca="1">_xll.XLOOKUP(E291,$Z$5:$Z$15,$AA$5:$AA$15)</f>
        <v>Construction</v>
      </c>
      <c r="G291">
        <f t="shared" ca="1" si="110"/>
        <v>5</v>
      </c>
      <c r="H291" t="str">
        <f ca="1">_xll.XLOOKUP(G291,$AB$5:$AB$14,$AC$5:$AC$14)</f>
        <v>Others</v>
      </c>
      <c r="I291">
        <f t="shared" ca="1" si="111"/>
        <v>6</v>
      </c>
      <c r="J291">
        <f t="shared" ca="1" si="112"/>
        <v>1</v>
      </c>
      <c r="K291">
        <f t="shared" ca="1" si="113"/>
        <v>65770</v>
      </c>
      <c r="L291">
        <f t="shared" ca="1" si="114"/>
        <v>1</v>
      </c>
      <c r="M291" t="str">
        <f ca="1">_xll.XLOOKUP(L291,$AD$5:$AD$18,$AE$5:$AE$18)</f>
        <v>East Legon</v>
      </c>
      <c r="N291">
        <f t="shared" ca="1" si="117"/>
        <v>394620</v>
      </c>
      <c r="O291">
        <f t="shared" ca="1" si="115"/>
        <v>302729.65701005753</v>
      </c>
      <c r="P291">
        <f t="shared" ca="1" si="118"/>
        <v>38922.189609763707</v>
      </c>
      <c r="Q291">
        <f t="shared" ca="1" si="116"/>
        <v>15096</v>
      </c>
      <c r="R291">
        <f t="shared" ca="1" si="119"/>
        <v>113124.86923101696</v>
      </c>
      <c r="S291">
        <f t="shared" ca="1" si="120"/>
        <v>14190.203957458918</v>
      </c>
      <c r="T291">
        <f t="shared" ca="1" si="121"/>
        <v>447732.39356722258</v>
      </c>
      <c r="U291">
        <f t="shared" ca="1" si="122"/>
        <v>430950.52624107449</v>
      </c>
      <c r="V291">
        <f t="shared" ca="1" si="123"/>
        <v>16781.867326148087</v>
      </c>
      <c r="X291" s="2">
        <f t="shared" ca="1" si="104"/>
        <v>1</v>
      </c>
      <c r="Y291" s="3">
        <f t="shared" ca="1" si="105"/>
        <v>0</v>
      </c>
      <c r="Z291" s="3"/>
      <c r="AA291" s="3"/>
      <c r="AB291" s="3"/>
      <c r="AC291" s="3"/>
      <c r="AD291" s="3"/>
      <c r="AE291" s="3"/>
      <c r="AF291" s="3"/>
      <c r="AG291" s="3"/>
      <c r="AH291" s="5"/>
    </row>
    <row r="292" spans="2:34" x14ac:dyDescent="0.25">
      <c r="B292">
        <f t="shared" ca="1" si="106"/>
        <v>1</v>
      </c>
      <c r="C292" t="str">
        <f t="shared" ca="1" si="107"/>
        <v>Male</v>
      </c>
      <c r="D292">
        <f t="shared" ca="1" si="108"/>
        <v>31</v>
      </c>
      <c r="E292">
        <f t="shared" ca="1" si="109"/>
        <v>4</v>
      </c>
      <c r="F292" t="str">
        <f ca="1">_xll.XLOOKUP(E292,$Z$5:$Z$15,$AA$5:$AA$15)</f>
        <v>IT</v>
      </c>
      <c r="G292">
        <f t="shared" ca="1" si="110"/>
        <v>5</v>
      </c>
      <c r="H292" t="str">
        <f ca="1">_xll.XLOOKUP(G292,$AB$5:$AB$14,$AC$5:$AC$14)</f>
        <v>Others</v>
      </c>
      <c r="I292">
        <f t="shared" ca="1" si="111"/>
        <v>3</v>
      </c>
      <c r="J292">
        <f t="shared" ca="1" si="112"/>
        <v>2</v>
      </c>
      <c r="K292">
        <f t="shared" ca="1" si="113"/>
        <v>29641</v>
      </c>
      <c r="L292">
        <f t="shared" ca="1" si="114"/>
        <v>6</v>
      </c>
      <c r="M292" t="str">
        <f ca="1">_xll.XLOOKUP(L292,$AD$5:$AD$18,$AE$5:$AE$18)</f>
        <v>Airport Hills</v>
      </c>
      <c r="N292">
        <f t="shared" ca="1" si="117"/>
        <v>148205</v>
      </c>
      <c r="O292">
        <f t="shared" ca="1" si="115"/>
        <v>14879.446988046817</v>
      </c>
      <c r="P292">
        <f t="shared" ca="1" si="118"/>
        <v>29581.430471131422</v>
      </c>
      <c r="Q292">
        <f t="shared" ca="1" si="116"/>
        <v>5638</v>
      </c>
      <c r="R292">
        <f t="shared" ca="1" si="119"/>
        <v>25721.491723582025</v>
      </c>
      <c r="S292">
        <f t="shared" ca="1" si="120"/>
        <v>21868.858609710689</v>
      </c>
      <c r="T292">
        <f t="shared" ca="1" si="121"/>
        <v>199655.28908084211</v>
      </c>
      <c r="U292">
        <f t="shared" ca="1" si="122"/>
        <v>46238.938711628842</v>
      </c>
      <c r="V292">
        <f t="shared" ca="1" si="123"/>
        <v>153416.35036921327</v>
      </c>
      <c r="X292" s="2">
        <f t="shared" ca="1" si="104"/>
        <v>1</v>
      </c>
      <c r="Y292" s="3">
        <f t="shared" ca="1" si="105"/>
        <v>0</v>
      </c>
      <c r="Z292" s="3"/>
      <c r="AA292" s="3"/>
      <c r="AB292" s="3"/>
      <c r="AC292" s="3"/>
      <c r="AD292" s="3"/>
      <c r="AE292" s="3"/>
      <c r="AF292" s="3"/>
      <c r="AG292" s="3"/>
      <c r="AH292" s="5"/>
    </row>
    <row r="293" spans="2:34" hidden="1" x14ac:dyDescent="0.25">
      <c r="B293">
        <f t="shared" ca="1" si="106"/>
        <v>1</v>
      </c>
      <c r="C293" t="str">
        <f t="shared" ca="1" si="107"/>
        <v>Male</v>
      </c>
      <c r="D293">
        <f t="shared" ca="1" si="108"/>
        <v>42</v>
      </c>
      <c r="E293">
        <f t="shared" ca="1" si="109"/>
        <v>2</v>
      </c>
      <c r="F293" t="str">
        <f ca="1">_xll.XLOOKUP(E293,$Z$5:$Z$15,$AA$5:$AA$15)</f>
        <v>Construction</v>
      </c>
      <c r="G293">
        <f t="shared" ca="1" si="110"/>
        <v>2</v>
      </c>
      <c r="H293" t="str">
        <f ca="1">_xll.XLOOKUP(G293,$AB$5:$AB$14,$AC$5:$AC$14)</f>
        <v>College</v>
      </c>
      <c r="I293">
        <f t="shared" ca="1" si="111"/>
        <v>2</v>
      </c>
      <c r="J293">
        <f t="shared" ca="1" si="112"/>
        <v>0</v>
      </c>
      <c r="K293">
        <f t="shared" ca="1" si="113"/>
        <v>33070</v>
      </c>
      <c r="L293">
        <f t="shared" ca="1" si="114"/>
        <v>9</v>
      </c>
      <c r="M293" t="str">
        <f ca="1">_xll.XLOOKUP(L293,$AD$5:$AD$18,$AE$5:$AE$18)</f>
        <v>Tse-Addo</v>
      </c>
      <c r="N293">
        <f t="shared" ca="1" si="117"/>
        <v>99210</v>
      </c>
      <c r="O293">
        <f t="shared" ca="1" si="115"/>
        <v>82612.748984305596</v>
      </c>
      <c r="P293">
        <f t="shared" ca="1" si="118"/>
        <v>0</v>
      </c>
      <c r="Q293">
        <f t="shared" ca="1" si="116"/>
        <v>0</v>
      </c>
      <c r="R293">
        <f t="shared" ca="1" si="119"/>
        <v>6998.6540658097883</v>
      </c>
      <c r="S293">
        <f t="shared" ca="1" si="120"/>
        <v>9618.7649432446142</v>
      </c>
      <c r="T293">
        <f t="shared" ca="1" si="121"/>
        <v>108828.76494324462</v>
      </c>
      <c r="U293">
        <f t="shared" ca="1" si="122"/>
        <v>89611.40305011539</v>
      </c>
      <c r="V293">
        <f t="shared" ca="1" si="123"/>
        <v>19217.361893129229</v>
      </c>
      <c r="X293" s="2">
        <f t="shared" ca="1" si="104"/>
        <v>1</v>
      </c>
      <c r="Y293" s="3">
        <f t="shared" ca="1" si="105"/>
        <v>0</v>
      </c>
      <c r="Z293" s="3"/>
      <c r="AA293" s="3"/>
      <c r="AB293" s="3"/>
      <c r="AC293" s="3"/>
      <c r="AD293" s="3"/>
      <c r="AE293" s="3"/>
      <c r="AF293" s="3"/>
      <c r="AG293" s="3"/>
      <c r="AH293" s="5"/>
    </row>
    <row r="294" spans="2:34" x14ac:dyDescent="0.25">
      <c r="B294">
        <f t="shared" ca="1" si="106"/>
        <v>2</v>
      </c>
      <c r="C294" t="str">
        <f t="shared" ca="1" si="107"/>
        <v>Female</v>
      </c>
      <c r="D294">
        <f t="shared" ca="1" si="108"/>
        <v>42</v>
      </c>
      <c r="E294">
        <f t="shared" ca="1" si="109"/>
        <v>6</v>
      </c>
      <c r="F294" t="str">
        <f ca="1">_xll.XLOOKUP(E294,$Z$5:$Z$15,$AA$5:$AA$15)</f>
        <v>Agriculture</v>
      </c>
      <c r="G294">
        <f t="shared" ca="1" si="110"/>
        <v>1</v>
      </c>
      <c r="H294" t="str">
        <f ca="1">_xll.XLOOKUP(G294,$AB$5:$AB$14,$AC$5:$AC$14)</f>
        <v>Highschool</v>
      </c>
      <c r="I294">
        <f t="shared" ca="1" si="111"/>
        <v>6</v>
      </c>
      <c r="J294">
        <f t="shared" ca="1" si="112"/>
        <v>2</v>
      </c>
      <c r="K294">
        <f t="shared" ca="1" si="113"/>
        <v>56187</v>
      </c>
      <c r="L294">
        <f t="shared" ca="1" si="114"/>
        <v>1</v>
      </c>
      <c r="M294" t="str">
        <f ca="1">_xll.XLOOKUP(L294,$AD$5:$AD$18,$AE$5:$AE$18)</f>
        <v>East Legon</v>
      </c>
      <c r="N294">
        <f t="shared" ca="1" si="117"/>
        <v>224748</v>
      </c>
      <c r="O294">
        <f t="shared" ca="1" si="115"/>
        <v>219494.50451912495</v>
      </c>
      <c r="P294">
        <f t="shared" ca="1" si="118"/>
        <v>92034.74812685886</v>
      </c>
      <c r="Q294">
        <f t="shared" ca="1" si="116"/>
        <v>30312</v>
      </c>
      <c r="R294">
        <f t="shared" ca="1" si="119"/>
        <v>30937.941504885541</v>
      </c>
      <c r="S294">
        <f t="shared" ca="1" si="120"/>
        <v>83787.819679698179</v>
      </c>
      <c r="T294">
        <f t="shared" ca="1" si="121"/>
        <v>400570.56780655705</v>
      </c>
      <c r="U294">
        <f t="shared" ca="1" si="122"/>
        <v>280744.44602401048</v>
      </c>
      <c r="V294">
        <f t="shared" ca="1" si="123"/>
        <v>119826.12178254657</v>
      </c>
      <c r="X294" s="2">
        <f t="shared" ca="1" si="104"/>
        <v>0</v>
      </c>
      <c r="Y294" s="3">
        <f t="shared" ca="1" si="105"/>
        <v>1</v>
      </c>
      <c r="Z294" s="3"/>
      <c r="AA294" s="3"/>
      <c r="AB294" s="3"/>
      <c r="AC294" s="3"/>
      <c r="AD294" s="3"/>
      <c r="AE294" s="3"/>
      <c r="AF294" s="3"/>
      <c r="AG294" s="3"/>
      <c r="AH294" s="5"/>
    </row>
    <row r="295" spans="2:34" hidden="1" x14ac:dyDescent="0.25">
      <c r="B295">
        <f t="shared" ca="1" si="106"/>
        <v>2</v>
      </c>
      <c r="C295" t="str">
        <f t="shared" ca="1" si="107"/>
        <v>Female</v>
      </c>
      <c r="D295">
        <f t="shared" ca="1" si="108"/>
        <v>29</v>
      </c>
      <c r="E295">
        <f t="shared" ca="1" si="109"/>
        <v>1</v>
      </c>
      <c r="F295" t="str">
        <f ca="1">_xll.XLOOKUP(E295,$Z$5:$Z$15,$AA$5:$AA$15)</f>
        <v>Health</v>
      </c>
      <c r="G295">
        <f t="shared" ca="1" si="110"/>
        <v>2</v>
      </c>
      <c r="H295" t="str">
        <f ca="1">_xll.XLOOKUP(G295,$AB$5:$AB$14,$AC$5:$AC$14)</f>
        <v>College</v>
      </c>
      <c r="I295">
        <f t="shared" ca="1" si="111"/>
        <v>2</v>
      </c>
      <c r="J295">
        <f t="shared" ca="1" si="112"/>
        <v>3</v>
      </c>
      <c r="K295">
        <f t="shared" ca="1" si="113"/>
        <v>29011</v>
      </c>
      <c r="L295">
        <f t="shared" ca="1" si="114"/>
        <v>5</v>
      </c>
      <c r="M295" t="str">
        <f ca="1">_xll.XLOOKUP(L295,$AD$5:$AD$18,$AE$5:$AE$18)</f>
        <v>Nima</v>
      </c>
      <c r="N295">
        <f t="shared" ca="1" si="117"/>
        <v>174066</v>
      </c>
      <c r="O295">
        <f t="shared" ca="1" si="115"/>
        <v>5969.9805263461212</v>
      </c>
      <c r="P295">
        <f t="shared" ca="1" si="118"/>
        <v>10259.666776244954</v>
      </c>
      <c r="Q295">
        <f t="shared" ca="1" si="116"/>
        <v>2356</v>
      </c>
      <c r="R295">
        <f t="shared" ca="1" si="119"/>
        <v>44984.361520924147</v>
      </c>
      <c r="S295">
        <f t="shared" ca="1" si="120"/>
        <v>717.97728307827856</v>
      </c>
      <c r="T295">
        <f t="shared" ca="1" si="121"/>
        <v>185043.64405932324</v>
      </c>
      <c r="U295">
        <f t="shared" ca="1" si="122"/>
        <v>53310.342047270271</v>
      </c>
      <c r="V295">
        <f t="shared" ca="1" si="123"/>
        <v>131733.30201205297</v>
      </c>
      <c r="X295" s="2">
        <f t="shared" ca="1" si="104"/>
        <v>0</v>
      </c>
      <c r="Y295" s="3">
        <f t="shared" ca="1" si="105"/>
        <v>1</v>
      </c>
      <c r="Z295" s="3"/>
      <c r="AA295" s="3"/>
      <c r="AB295" s="3"/>
      <c r="AC295" s="3"/>
      <c r="AD295" s="3"/>
      <c r="AE295" s="3"/>
      <c r="AF295" s="3"/>
      <c r="AG295" s="3"/>
      <c r="AH295" s="5"/>
    </row>
    <row r="296" spans="2:34" x14ac:dyDescent="0.25">
      <c r="B296">
        <f t="shared" ca="1" si="106"/>
        <v>2</v>
      </c>
      <c r="C296" t="str">
        <f t="shared" ca="1" si="107"/>
        <v>Female</v>
      </c>
      <c r="D296">
        <f t="shared" ca="1" si="108"/>
        <v>37</v>
      </c>
      <c r="E296">
        <f t="shared" ca="1" si="109"/>
        <v>3</v>
      </c>
      <c r="F296" t="str">
        <f ca="1">_xll.XLOOKUP(E296,$Z$5:$Z$15,$AA$5:$AA$15)</f>
        <v>Teaching</v>
      </c>
      <c r="G296">
        <f t="shared" ca="1" si="110"/>
        <v>3</v>
      </c>
      <c r="H296" t="str">
        <f ca="1">_xll.XLOOKUP(G296,$AB$5:$AB$14,$AC$5:$AC$14)</f>
        <v>University</v>
      </c>
      <c r="I296">
        <f t="shared" ca="1" si="111"/>
        <v>4</v>
      </c>
      <c r="J296">
        <f t="shared" ca="1" si="112"/>
        <v>3</v>
      </c>
      <c r="K296">
        <f t="shared" ca="1" si="113"/>
        <v>25428</v>
      </c>
      <c r="L296">
        <f t="shared" ca="1" si="114"/>
        <v>9</v>
      </c>
      <c r="M296" t="str">
        <f ca="1">_xll.XLOOKUP(L296,$AD$5:$AD$18,$AE$5:$AE$18)</f>
        <v>Tse-Addo</v>
      </c>
      <c r="N296">
        <f t="shared" ca="1" si="117"/>
        <v>101712</v>
      </c>
      <c r="O296">
        <f t="shared" ca="1" si="115"/>
        <v>13746.807583583561</v>
      </c>
      <c r="P296">
        <f t="shared" ca="1" si="118"/>
        <v>56857.560094130371</v>
      </c>
      <c r="Q296">
        <f t="shared" ca="1" si="116"/>
        <v>25783</v>
      </c>
      <c r="R296">
        <f t="shared" ca="1" si="119"/>
        <v>31843.877183326214</v>
      </c>
      <c r="S296">
        <f t="shared" ca="1" si="120"/>
        <v>31968.608677421784</v>
      </c>
      <c r="T296">
        <f t="shared" ca="1" si="121"/>
        <v>190538.16877155215</v>
      </c>
      <c r="U296">
        <f t="shared" ca="1" si="122"/>
        <v>71373.684766909777</v>
      </c>
      <c r="V296">
        <f t="shared" ca="1" si="123"/>
        <v>119164.48400464238</v>
      </c>
      <c r="X296" s="2">
        <f t="shared" ca="1" si="104"/>
        <v>0</v>
      </c>
      <c r="Y296" s="3">
        <f t="shared" ca="1" si="105"/>
        <v>1</v>
      </c>
      <c r="Z296" s="3"/>
      <c r="AA296" s="3"/>
      <c r="AB296" s="3"/>
      <c r="AC296" s="3"/>
      <c r="AD296" s="3"/>
      <c r="AE296" s="3"/>
      <c r="AF296" s="3"/>
      <c r="AG296" s="3"/>
      <c r="AH296" s="5"/>
    </row>
    <row r="297" spans="2:34" x14ac:dyDescent="0.25">
      <c r="B297">
        <f t="shared" ca="1" si="106"/>
        <v>1</v>
      </c>
      <c r="C297" t="str">
        <f t="shared" ca="1" si="107"/>
        <v>Male</v>
      </c>
      <c r="D297">
        <f t="shared" ca="1" si="108"/>
        <v>27</v>
      </c>
      <c r="E297">
        <f t="shared" ca="1" si="109"/>
        <v>2</v>
      </c>
      <c r="F297" t="str">
        <f ca="1">_xll.XLOOKUP(E297,$Z$5:$Z$15,$AA$5:$AA$15)</f>
        <v>Construction</v>
      </c>
      <c r="G297">
        <f t="shared" ca="1" si="110"/>
        <v>5</v>
      </c>
      <c r="H297" t="str">
        <f ca="1">_xll.XLOOKUP(G297,$AB$5:$AB$14,$AC$5:$AC$14)</f>
        <v>Others</v>
      </c>
      <c r="I297">
        <f t="shared" ca="1" si="111"/>
        <v>6</v>
      </c>
      <c r="J297">
        <f t="shared" ca="1" si="112"/>
        <v>2</v>
      </c>
      <c r="K297">
        <f t="shared" ca="1" si="113"/>
        <v>67963</v>
      </c>
      <c r="L297">
        <f t="shared" ca="1" si="114"/>
        <v>7</v>
      </c>
      <c r="M297" t="str">
        <f ca="1">_xll.XLOOKUP(L297,$AD$5:$AD$18,$AE$5:$AE$18)</f>
        <v>Spintex</v>
      </c>
      <c r="N297">
        <f t="shared" ca="1" si="117"/>
        <v>203889</v>
      </c>
      <c r="O297">
        <f t="shared" ca="1" si="115"/>
        <v>20574.509639967295</v>
      </c>
      <c r="P297">
        <f t="shared" ca="1" si="118"/>
        <v>64520.165057723134</v>
      </c>
      <c r="Q297">
        <f t="shared" ca="1" si="116"/>
        <v>7735</v>
      </c>
      <c r="R297">
        <f t="shared" ca="1" si="119"/>
        <v>14261.941726496478</v>
      </c>
      <c r="S297">
        <f t="shared" ca="1" si="120"/>
        <v>72397.31823508149</v>
      </c>
      <c r="T297">
        <f t="shared" ca="1" si="121"/>
        <v>340806.48329280462</v>
      </c>
      <c r="U297">
        <f t="shared" ca="1" si="122"/>
        <v>42571.451366463771</v>
      </c>
      <c r="V297">
        <f t="shared" ca="1" si="123"/>
        <v>298235.03192634083</v>
      </c>
      <c r="X297" s="2">
        <f t="shared" ca="1" si="104"/>
        <v>1</v>
      </c>
      <c r="Y297" s="3">
        <f t="shared" ca="1" si="105"/>
        <v>0</v>
      </c>
      <c r="Z297" s="3"/>
      <c r="AA297" s="3"/>
      <c r="AB297" s="3"/>
      <c r="AC297" s="3"/>
      <c r="AD297" s="3"/>
      <c r="AE297" s="3"/>
      <c r="AF297" s="3"/>
      <c r="AG297" s="3"/>
      <c r="AH297" s="5"/>
    </row>
    <row r="298" spans="2:34" hidden="1" x14ac:dyDescent="0.25">
      <c r="B298">
        <f t="shared" ca="1" si="106"/>
        <v>2</v>
      </c>
      <c r="C298" t="str">
        <f t="shared" ca="1" si="107"/>
        <v>Female</v>
      </c>
      <c r="D298">
        <f t="shared" ca="1" si="108"/>
        <v>33</v>
      </c>
      <c r="E298">
        <f t="shared" ca="1" si="109"/>
        <v>2</v>
      </c>
      <c r="F298" t="str">
        <f ca="1">_xll.XLOOKUP(E298,$Z$5:$Z$15,$AA$5:$AA$15)</f>
        <v>Construction</v>
      </c>
      <c r="G298">
        <f t="shared" ca="1" si="110"/>
        <v>3</v>
      </c>
      <c r="H298" t="str">
        <f ca="1">_xll.XLOOKUP(G298,$AB$5:$AB$14,$AC$5:$AC$14)</f>
        <v>University</v>
      </c>
      <c r="I298">
        <f t="shared" ca="1" si="111"/>
        <v>4</v>
      </c>
      <c r="J298">
        <f t="shared" ca="1" si="112"/>
        <v>2</v>
      </c>
      <c r="K298">
        <f t="shared" ca="1" si="113"/>
        <v>51346</v>
      </c>
      <c r="L298">
        <f t="shared" ca="1" si="114"/>
        <v>9</v>
      </c>
      <c r="M298" t="str">
        <f ca="1">_xll.XLOOKUP(L298,$AD$5:$AD$18,$AE$5:$AE$18)</f>
        <v>Tse-Addo</v>
      </c>
      <c r="N298">
        <f t="shared" ca="1" si="117"/>
        <v>308076</v>
      </c>
      <c r="O298">
        <f t="shared" ca="1" si="115"/>
        <v>139944.0825495251</v>
      </c>
      <c r="P298">
        <f t="shared" ca="1" si="118"/>
        <v>32283.085207063807</v>
      </c>
      <c r="Q298">
        <f t="shared" ca="1" si="116"/>
        <v>18026</v>
      </c>
      <c r="R298">
        <f t="shared" ca="1" si="119"/>
        <v>34156.053319791914</v>
      </c>
      <c r="S298">
        <f t="shared" ca="1" si="120"/>
        <v>49346.265284188557</v>
      </c>
      <c r="T298">
        <f t="shared" ca="1" si="121"/>
        <v>389705.35049125238</v>
      </c>
      <c r="U298">
        <f t="shared" ca="1" si="122"/>
        <v>192126.13586931702</v>
      </c>
      <c r="V298">
        <f t="shared" ca="1" si="123"/>
        <v>197579.21462193536</v>
      </c>
      <c r="X298" s="2">
        <f t="shared" ca="1" si="104"/>
        <v>0</v>
      </c>
      <c r="Y298" s="3">
        <f t="shared" ca="1" si="105"/>
        <v>1</v>
      </c>
      <c r="Z298" s="3"/>
      <c r="AA298" s="3"/>
      <c r="AB298" s="3"/>
      <c r="AC298" s="3"/>
      <c r="AD298" s="3"/>
      <c r="AE298" s="3"/>
      <c r="AF298" s="3"/>
      <c r="AG298" s="3"/>
      <c r="AH298" s="5"/>
    </row>
    <row r="299" spans="2:34" x14ac:dyDescent="0.25">
      <c r="B299">
        <f t="shared" ca="1" si="106"/>
        <v>1</v>
      </c>
      <c r="C299" t="str">
        <f t="shared" ca="1" si="107"/>
        <v>Male</v>
      </c>
      <c r="D299">
        <f t="shared" ca="1" si="108"/>
        <v>27</v>
      </c>
      <c r="E299">
        <f t="shared" ca="1" si="109"/>
        <v>1</v>
      </c>
      <c r="F299" t="str">
        <f ca="1">_xll.XLOOKUP(E299,$Z$5:$Z$15,$AA$5:$AA$15)</f>
        <v>Health</v>
      </c>
      <c r="G299">
        <f t="shared" ca="1" si="110"/>
        <v>4</v>
      </c>
      <c r="H299" t="str">
        <f ca="1">_xll.XLOOKUP(G299,$AB$5:$AB$14,$AC$5:$AC$14)</f>
        <v>Technical</v>
      </c>
      <c r="I299">
        <f t="shared" ca="1" si="111"/>
        <v>3</v>
      </c>
      <c r="J299">
        <f t="shared" ca="1" si="112"/>
        <v>1</v>
      </c>
      <c r="K299">
        <f t="shared" ca="1" si="113"/>
        <v>26518</v>
      </c>
      <c r="L299">
        <f t="shared" ca="1" si="114"/>
        <v>2</v>
      </c>
      <c r="M299" t="str">
        <f ca="1">_xll.XLOOKUP(L299,$AD$5:$AD$18,$AE$5:$AE$18)</f>
        <v>Cantoment</v>
      </c>
      <c r="N299">
        <f t="shared" ca="1" si="117"/>
        <v>159108</v>
      </c>
      <c r="O299">
        <f t="shared" ca="1" si="115"/>
        <v>29546.226630390065</v>
      </c>
      <c r="P299">
        <f t="shared" ca="1" si="118"/>
        <v>14310.053778178793</v>
      </c>
      <c r="Q299">
        <f t="shared" ca="1" si="116"/>
        <v>12010</v>
      </c>
      <c r="R299">
        <f t="shared" ca="1" si="119"/>
        <v>16494.283968644151</v>
      </c>
      <c r="S299">
        <f t="shared" ca="1" si="120"/>
        <v>21198.623266270133</v>
      </c>
      <c r="T299">
        <f t="shared" ca="1" si="121"/>
        <v>194616.67704444891</v>
      </c>
      <c r="U299">
        <f t="shared" ca="1" si="122"/>
        <v>58050.51059903422</v>
      </c>
      <c r="V299">
        <f t="shared" ca="1" si="123"/>
        <v>136566.16644541468</v>
      </c>
      <c r="X299" s="2">
        <f t="shared" ca="1" si="104"/>
        <v>1</v>
      </c>
      <c r="Y299" s="3">
        <f t="shared" ca="1" si="105"/>
        <v>0</v>
      </c>
      <c r="Z299" s="3"/>
      <c r="AA299" s="3"/>
      <c r="AB299" s="3"/>
      <c r="AC299" s="3"/>
      <c r="AD299" s="3"/>
      <c r="AE299" s="3"/>
      <c r="AF299" s="3"/>
      <c r="AG299" s="3"/>
      <c r="AH299" s="5"/>
    </row>
    <row r="300" spans="2:34" hidden="1" x14ac:dyDescent="0.25">
      <c r="B300">
        <f t="shared" ca="1" si="106"/>
        <v>2</v>
      </c>
      <c r="C300" t="str">
        <f t="shared" ca="1" si="107"/>
        <v>Female</v>
      </c>
      <c r="D300">
        <f t="shared" ca="1" si="108"/>
        <v>44</v>
      </c>
      <c r="E300">
        <f t="shared" ca="1" si="109"/>
        <v>1</v>
      </c>
      <c r="F300" t="str">
        <f ca="1">_xll.XLOOKUP(E300,$Z$5:$Z$15,$AA$5:$AA$15)</f>
        <v>Health</v>
      </c>
      <c r="G300">
        <f t="shared" ca="1" si="110"/>
        <v>4</v>
      </c>
      <c r="H300" t="str">
        <f ca="1">_xll.XLOOKUP(G300,$AB$5:$AB$14,$AC$5:$AC$14)</f>
        <v>Technical</v>
      </c>
      <c r="I300">
        <f t="shared" ca="1" si="111"/>
        <v>4</v>
      </c>
      <c r="J300">
        <f t="shared" ca="1" si="112"/>
        <v>1</v>
      </c>
      <c r="K300">
        <f t="shared" ca="1" si="113"/>
        <v>81035</v>
      </c>
      <c r="L300">
        <f t="shared" ca="1" si="114"/>
        <v>8</v>
      </c>
      <c r="M300" t="str">
        <f ca="1">_xll.XLOOKUP(L300,$AD$5:$AD$18,$AE$5:$AE$18)</f>
        <v xml:space="preserve">Niorth Legon </v>
      </c>
      <c r="N300">
        <f t="shared" ca="1" si="117"/>
        <v>324140</v>
      </c>
      <c r="O300">
        <f t="shared" ca="1" si="115"/>
        <v>216744.89016097665</v>
      </c>
      <c r="P300">
        <f t="shared" ca="1" si="118"/>
        <v>14425.974418634072</v>
      </c>
      <c r="Q300">
        <f t="shared" ca="1" si="116"/>
        <v>13214</v>
      </c>
      <c r="R300">
        <f t="shared" ca="1" si="119"/>
        <v>153353.55916078936</v>
      </c>
      <c r="S300">
        <f t="shared" ca="1" si="120"/>
        <v>32763.642410075565</v>
      </c>
      <c r="T300">
        <f t="shared" ca="1" si="121"/>
        <v>371329.61682870967</v>
      </c>
      <c r="U300">
        <f t="shared" ca="1" si="122"/>
        <v>383312.44932176603</v>
      </c>
      <c r="V300">
        <f t="shared" ca="1" si="123"/>
        <v>-11982.832493056369</v>
      </c>
      <c r="X300" s="2">
        <f t="shared" ca="1" si="104"/>
        <v>0</v>
      </c>
      <c r="Y300" s="3">
        <f t="shared" ca="1" si="105"/>
        <v>1</v>
      </c>
      <c r="Z300" s="3"/>
      <c r="AA300" s="3"/>
      <c r="AB300" s="3"/>
      <c r="AC300" s="3"/>
      <c r="AD300" s="3"/>
      <c r="AE300" s="3"/>
      <c r="AF300" s="3"/>
      <c r="AG300" s="3"/>
      <c r="AH300" s="5"/>
    </row>
    <row r="301" spans="2:34" hidden="1" x14ac:dyDescent="0.25">
      <c r="B301">
        <f t="shared" ca="1" si="106"/>
        <v>1</v>
      </c>
      <c r="C301" t="str">
        <f t="shared" ca="1" si="107"/>
        <v>Male</v>
      </c>
      <c r="D301">
        <f t="shared" ca="1" si="108"/>
        <v>34</v>
      </c>
      <c r="E301">
        <f t="shared" ca="1" si="109"/>
        <v>2</v>
      </c>
      <c r="F301" t="str">
        <f ca="1">_xll.XLOOKUP(E301,$Z$5:$Z$15,$AA$5:$AA$15)</f>
        <v>Construction</v>
      </c>
      <c r="G301">
        <f t="shared" ca="1" si="110"/>
        <v>2</v>
      </c>
      <c r="H301" t="str">
        <f ca="1">_xll.XLOOKUP(G301,$AB$5:$AB$14,$AC$5:$AC$14)</f>
        <v>College</v>
      </c>
      <c r="I301">
        <f t="shared" ca="1" si="111"/>
        <v>3</v>
      </c>
      <c r="J301">
        <f t="shared" ca="1" si="112"/>
        <v>1</v>
      </c>
      <c r="K301">
        <f t="shared" ca="1" si="113"/>
        <v>26472</v>
      </c>
      <c r="L301">
        <f t="shared" ca="1" si="114"/>
        <v>1</v>
      </c>
      <c r="M301" t="str">
        <f ca="1">_xll.XLOOKUP(L301,$AD$5:$AD$18,$AE$5:$AE$18)</f>
        <v>East Legon</v>
      </c>
      <c r="N301">
        <f t="shared" ca="1" si="117"/>
        <v>158832</v>
      </c>
      <c r="O301">
        <f t="shared" ca="1" si="115"/>
        <v>118815.93857778514</v>
      </c>
      <c r="P301">
        <f t="shared" ca="1" si="118"/>
        <v>419.96098136646583</v>
      </c>
      <c r="Q301">
        <f t="shared" ca="1" si="116"/>
        <v>347</v>
      </c>
      <c r="R301">
        <f t="shared" ca="1" si="119"/>
        <v>14371.648255190434</v>
      </c>
      <c r="S301">
        <f t="shared" ca="1" si="120"/>
        <v>31133.231361403356</v>
      </c>
      <c r="T301">
        <f t="shared" ca="1" si="121"/>
        <v>190385.19234276982</v>
      </c>
      <c r="U301">
        <f t="shared" ca="1" si="122"/>
        <v>133534.58683297556</v>
      </c>
      <c r="V301">
        <f t="shared" ca="1" si="123"/>
        <v>56850.605509794259</v>
      </c>
      <c r="X301" s="2">
        <f t="shared" ca="1" si="104"/>
        <v>1</v>
      </c>
      <c r="Y301" s="3">
        <f t="shared" ca="1" si="105"/>
        <v>0</v>
      </c>
      <c r="Z301" s="3"/>
      <c r="AA301" s="3"/>
      <c r="AB301" s="3"/>
      <c r="AC301" s="3"/>
      <c r="AD301" s="3"/>
      <c r="AE301" s="3"/>
      <c r="AF301" s="3"/>
      <c r="AG301" s="3"/>
      <c r="AH301" s="5"/>
    </row>
    <row r="302" spans="2:34" x14ac:dyDescent="0.25">
      <c r="B302">
        <f t="shared" ca="1" si="106"/>
        <v>2</v>
      </c>
      <c r="C302" t="str">
        <f t="shared" ca="1" si="107"/>
        <v>Female</v>
      </c>
      <c r="D302">
        <f t="shared" ca="1" si="108"/>
        <v>32</v>
      </c>
      <c r="E302">
        <f t="shared" ca="1" si="109"/>
        <v>2</v>
      </c>
      <c r="F302" t="str">
        <f ca="1">_xll.XLOOKUP(E302,$Z$5:$Z$15,$AA$5:$AA$15)</f>
        <v>Construction</v>
      </c>
      <c r="G302">
        <f t="shared" ca="1" si="110"/>
        <v>5</v>
      </c>
      <c r="H302" t="str">
        <f ca="1">_xll.XLOOKUP(G302,$AB$5:$AB$14,$AC$5:$AC$14)</f>
        <v>Others</v>
      </c>
      <c r="I302">
        <f t="shared" ca="1" si="111"/>
        <v>4</v>
      </c>
      <c r="J302">
        <f t="shared" ca="1" si="112"/>
        <v>2</v>
      </c>
      <c r="K302">
        <f t="shared" ca="1" si="113"/>
        <v>82106</v>
      </c>
      <c r="L302">
        <f t="shared" ca="1" si="114"/>
        <v>2</v>
      </c>
      <c r="M302" t="str">
        <f ca="1">_xll.XLOOKUP(L302,$AD$5:$AD$18,$AE$5:$AE$18)</f>
        <v>Cantoment</v>
      </c>
      <c r="N302">
        <f t="shared" ca="1" si="117"/>
        <v>410530</v>
      </c>
      <c r="O302">
        <f t="shared" ca="1" si="115"/>
        <v>225863.36178998771</v>
      </c>
      <c r="P302">
        <f t="shared" ca="1" si="118"/>
        <v>131462.56207432513</v>
      </c>
      <c r="Q302">
        <f t="shared" ca="1" si="116"/>
        <v>128797</v>
      </c>
      <c r="R302">
        <f t="shared" ca="1" si="119"/>
        <v>29526.092123645951</v>
      </c>
      <c r="S302">
        <f t="shared" ca="1" si="120"/>
        <v>4469.1092304687627</v>
      </c>
      <c r="T302">
        <f t="shared" ca="1" si="121"/>
        <v>546461.67130479391</v>
      </c>
      <c r="U302">
        <f t="shared" ca="1" si="122"/>
        <v>384186.45391363365</v>
      </c>
      <c r="V302">
        <f t="shared" ca="1" si="123"/>
        <v>162275.21739116026</v>
      </c>
      <c r="X302" s="2">
        <f t="shared" ca="1" si="104"/>
        <v>0</v>
      </c>
      <c r="Y302" s="3">
        <f t="shared" ca="1" si="105"/>
        <v>1</v>
      </c>
      <c r="Z302" s="3"/>
      <c r="AA302" s="3"/>
      <c r="AB302" s="3"/>
      <c r="AC302" s="3"/>
      <c r="AD302" s="3"/>
      <c r="AE302" s="3"/>
      <c r="AF302" s="3"/>
      <c r="AG302" s="3"/>
      <c r="AH302" s="5"/>
    </row>
    <row r="303" spans="2:34" x14ac:dyDescent="0.25">
      <c r="B303">
        <f t="shared" ca="1" si="106"/>
        <v>1</v>
      </c>
      <c r="C303" t="str">
        <f t="shared" ca="1" si="107"/>
        <v>Male</v>
      </c>
      <c r="D303">
        <f t="shared" ca="1" si="108"/>
        <v>29</v>
      </c>
      <c r="E303">
        <f t="shared" ca="1" si="109"/>
        <v>4</v>
      </c>
      <c r="F303" t="str">
        <f ca="1">_xll.XLOOKUP(E303,$Z$5:$Z$15,$AA$5:$AA$15)</f>
        <v>IT</v>
      </c>
      <c r="G303">
        <f t="shared" ca="1" si="110"/>
        <v>2</v>
      </c>
      <c r="H303" t="str">
        <f ca="1">_xll.XLOOKUP(G303,$AB$5:$AB$14,$AC$5:$AC$14)</f>
        <v>College</v>
      </c>
      <c r="I303">
        <f t="shared" ca="1" si="111"/>
        <v>3</v>
      </c>
      <c r="J303">
        <f t="shared" ca="1" si="112"/>
        <v>1</v>
      </c>
      <c r="K303">
        <f t="shared" ca="1" si="113"/>
        <v>40005</v>
      </c>
      <c r="L303">
        <f t="shared" ca="1" si="114"/>
        <v>4</v>
      </c>
      <c r="M303" t="str">
        <f ca="1">_xll.XLOOKUP(L303,$AD$5:$AD$18,$AE$5:$AE$18)</f>
        <v>Tema</v>
      </c>
      <c r="N303">
        <f t="shared" ca="1" si="117"/>
        <v>240030</v>
      </c>
      <c r="O303">
        <f t="shared" ca="1" si="115"/>
        <v>156226.7032840281</v>
      </c>
      <c r="P303">
        <f t="shared" ca="1" si="118"/>
        <v>25645.411693400652</v>
      </c>
      <c r="Q303">
        <f t="shared" ca="1" si="116"/>
        <v>14156</v>
      </c>
      <c r="R303">
        <f t="shared" ca="1" si="119"/>
        <v>2546.8071163384602</v>
      </c>
      <c r="S303">
        <f t="shared" ca="1" si="120"/>
        <v>24566.565373560043</v>
      </c>
      <c r="T303">
        <f t="shared" ca="1" si="121"/>
        <v>290241.97706696071</v>
      </c>
      <c r="U303">
        <f t="shared" ca="1" si="122"/>
        <v>172929.51040036656</v>
      </c>
      <c r="V303">
        <f t="shared" ca="1" si="123"/>
        <v>117312.46666659415</v>
      </c>
      <c r="X303" s="2">
        <f t="shared" ca="1" si="104"/>
        <v>1</v>
      </c>
      <c r="Y303" s="3">
        <f t="shared" ca="1" si="105"/>
        <v>0</v>
      </c>
      <c r="Z303" s="3"/>
      <c r="AA303" s="3"/>
      <c r="AB303" s="3"/>
      <c r="AC303" s="3"/>
      <c r="AD303" s="3"/>
      <c r="AE303" s="3"/>
      <c r="AF303" s="3"/>
      <c r="AG303" s="3"/>
      <c r="AH303" s="5"/>
    </row>
    <row r="304" spans="2:34" x14ac:dyDescent="0.25">
      <c r="B304">
        <f t="shared" ca="1" si="106"/>
        <v>1</v>
      </c>
      <c r="C304" t="str">
        <f t="shared" ca="1" si="107"/>
        <v>Male</v>
      </c>
      <c r="D304">
        <f t="shared" ca="1" si="108"/>
        <v>32</v>
      </c>
      <c r="E304">
        <f t="shared" ca="1" si="109"/>
        <v>6</v>
      </c>
      <c r="F304" t="str">
        <f ca="1">_xll.XLOOKUP(E304,$Z$5:$Z$15,$AA$5:$AA$15)</f>
        <v>Agriculture</v>
      </c>
      <c r="G304">
        <f t="shared" ca="1" si="110"/>
        <v>3</v>
      </c>
      <c r="H304" t="str">
        <f ca="1">_xll.XLOOKUP(G304,$AB$5:$AB$14,$AC$5:$AC$14)</f>
        <v>University</v>
      </c>
      <c r="I304">
        <f t="shared" ca="1" si="111"/>
        <v>0</v>
      </c>
      <c r="J304">
        <f t="shared" ca="1" si="112"/>
        <v>0</v>
      </c>
      <c r="K304">
        <f t="shared" ca="1" si="113"/>
        <v>61754</v>
      </c>
      <c r="L304">
        <f t="shared" ca="1" si="114"/>
        <v>4</v>
      </c>
      <c r="M304" t="str">
        <f ca="1">_xll.XLOOKUP(L304,$AD$5:$AD$18,$AE$5:$AE$18)</f>
        <v>Tema</v>
      </c>
      <c r="N304">
        <f t="shared" ca="1" si="117"/>
        <v>308770</v>
      </c>
      <c r="O304">
        <f t="shared" ca="1" si="115"/>
        <v>201436.86350290145</v>
      </c>
      <c r="P304">
        <f t="shared" ca="1" si="118"/>
        <v>0</v>
      </c>
      <c r="Q304">
        <f t="shared" ca="1" si="116"/>
        <v>0</v>
      </c>
      <c r="R304">
        <f t="shared" ca="1" si="119"/>
        <v>72023.852709767205</v>
      </c>
      <c r="S304">
        <f t="shared" ca="1" si="120"/>
        <v>8003.1145074153455</v>
      </c>
      <c r="T304">
        <f t="shared" ca="1" si="121"/>
        <v>316773.11450741533</v>
      </c>
      <c r="U304">
        <f t="shared" ca="1" si="122"/>
        <v>273460.71621266869</v>
      </c>
      <c r="V304">
        <f t="shared" ca="1" si="123"/>
        <v>43312.398294746643</v>
      </c>
      <c r="X304" s="2">
        <f t="shared" ca="1" si="104"/>
        <v>1</v>
      </c>
      <c r="Y304" s="3">
        <f t="shared" ca="1" si="105"/>
        <v>0</v>
      </c>
      <c r="Z304" s="3"/>
      <c r="AA304" s="3"/>
      <c r="AB304" s="3"/>
      <c r="AC304" s="3"/>
      <c r="AD304" s="3"/>
      <c r="AE304" s="3"/>
      <c r="AF304" s="3"/>
      <c r="AG304" s="3"/>
      <c r="AH304" s="5"/>
    </row>
    <row r="305" spans="2:34" hidden="1" x14ac:dyDescent="0.25">
      <c r="B305">
        <f t="shared" ca="1" si="106"/>
        <v>2</v>
      </c>
      <c r="C305" t="str">
        <f t="shared" ca="1" si="107"/>
        <v>Female</v>
      </c>
      <c r="D305">
        <f t="shared" ca="1" si="108"/>
        <v>30</v>
      </c>
      <c r="E305">
        <f t="shared" ca="1" si="109"/>
        <v>1</v>
      </c>
      <c r="F305" t="str">
        <f ca="1">_xll.XLOOKUP(E305,$Z$5:$Z$15,$AA$5:$AA$15)</f>
        <v>Health</v>
      </c>
      <c r="G305">
        <f t="shared" ca="1" si="110"/>
        <v>1</v>
      </c>
      <c r="H305" t="str">
        <f ca="1">_xll.XLOOKUP(G305,$AB$5:$AB$14,$AC$5:$AC$14)</f>
        <v>Highschool</v>
      </c>
      <c r="I305">
        <f t="shared" ca="1" si="111"/>
        <v>5</v>
      </c>
      <c r="J305">
        <f t="shared" ca="1" si="112"/>
        <v>4</v>
      </c>
      <c r="K305">
        <f t="shared" ca="1" si="113"/>
        <v>40620</v>
      </c>
      <c r="L305">
        <f t="shared" ca="1" si="114"/>
        <v>4</v>
      </c>
      <c r="M305" t="str">
        <f ca="1">_xll.XLOOKUP(L305,$AD$5:$AD$18,$AE$5:$AE$18)</f>
        <v>Tema</v>
      </c>
      <c r="N305">
        <f t="shared" ca="1" si="117"/>
        <v>162480</v>
      </c>
      <c r="O305">
        <f t="shared" ca="1" si="115"/>
        <v>72965.783481347593</v>
      </c>
      <c r="P305">
        <f t="shared" ca="1" si="118"/>
        <v>84664.090627860161</v>
      </c>
      <c r="Q305">
        <f t="shared" ca="1" si="116"/>
        <v>25907</v>
      </c>
      <c r="R305">
        <f t="shared" ca="1" si="119"/>
        <v>16107.205168448334</v>
      </c>
      <c r="S305">
        <f t="shared" ca="1" si="120"/>
        <v>60486.522867448242</v>
      </c>
      <c r="T305">
        <f t="shared" ca="1" si="121"/>
        <v>307630.61349530838</v>
      </c>
      <c r="U305">
        <f t="shared" ca="1" si="122"/>
        <v>114979.98864979592</v>
      </c>
      <c r="V305">
        <f t="shared" ca="1" si="123"/>
        <v>192650.62484551244</v>
      </c>
      <c r="X305" s="2">
        <f t="shared" ca="1" si="104"/>
        <v>0</v>
      </c>
      <c r="Y305" s="3">
        <f t="shared" ca="1" si="105"/>
        <v>1</v>
      </c>
      <c r="Z305" s="3"/>
      <c r="AA305" s="3"/>
      <c r="AB305" s="3"/>
      <c r="AC305" s="3"/>
      <c r="AD305" s="3"/>
      <c r="AE305" s="3"/>
      <c r="AF305" s="3"/>
      <c r="AG305" s="3"/>
      <c r="AH305" s="5"/>
    </row>
    <row r="306" spans="2:34" x14ac:dyDescent="0.25">
      <c r="B306">
        <f t="shared" ca="1" si="106"/>
        <v>2</v>
      </c>
      <c r="C306" t="str">
        <f t="shared" ca="1" si="107"/>
        <v>Female</v>
      </c>
      <c r="D306">
        <f t="shared" ca="1" si="108"/>
        <v>35</v>
      </c>
      <c r="E306">
        <f t="shared" ca="1" si="109"/>
        <v>1</v>
      </c>
      <c r="F306" t="str">
        <f ca="1">_xll.XLOOKUP(E306,$Z$5:$Z$15,$AA$5:$AA$15)</f>
        <v>Health</v>
      </c>
      <c r="G306">
        <f t="shared" ca="1" si="110"/>
        <v>2</v>
      </c>
      <c r="H306" t="str">
        <f ca="1">_xll.XLOOKUP(G306,$AB$5:$AB$14,$AC$5:$AC$14)</f>
        <v>College</v>
      </c>
      <c r="I306">
        <f t="shared" ca="1" si="111"/>
        <v>6</v>
      </c>
      <c r="J306">
        <f t="shared" ca="1" si="112"/>
        <v>1</v>
      </c>
      <c r="K306">
        <f t="shared" ca="1" si="113"/>
        <v>81559</v>
      </c>
      <c r="L306">
        <f t="shared" ca="1" si="114"/>
        <v>6</v>
      </c>
      <c r="M306" t="str">
        <f ca="1">_xll.XLOOKUP(L306,$AD$5:$AD$18,$AE$5:$AE$18)</f>
        <v>Airport Hills</v>
      </c>
      <c r="N306">
        <f t="shared" ca="1" si="117"/>
        <v>407795</v>
      </c>
      <c r="O306">
        <f t="shared" ca="1" si="115"/>
        <v>188313.58833687441</v>
      </c>
      <c r="P306">
        <f t="shared" ca="1" si="118"/>
        <v>59729.342086967335</v>
      </c>
      <c r="Q306">
        <f t="shared" ca="1" si="116"/>
        <v>10030</v>
      </c>
      <c r="R306">
        <f t="shared" ca="1" si="119"/>
        <v>67695.969805332701</v>
      </c>
      <c r="S306">
        <f t="shared" ca="1" si="120"/>
        <v>28275.96443153976</v>
      </c>
      <c r="T306">
        <f t="shared" ca="1" si="121"/>
        <v>495800.30651850707</v>
      </c>
      <c r="U306">
        <f t="shared" ca="1" si="122"/>
        <v>266039.5581422071</v>
      </c>
      <c r="V306">
        <f t="shared" ca="1" si="123"/>
        <v>229760.74837629998</v>
      </c>
      <c r="X306" s="2">
        <f t="shared" ca="1" si="104"/>
        <v>0</v>
      </c>
      <c r="Y306" s="3">
        <f t="shared" ca="1" si="105"/>
        <v>1</v>
      </c>
      <c r="Z306" s="3"/>
      <c r="AA306" s="3"/>
      <c r="AB306" s="3"/>
      <c r="AC306" s="3"/>
      <c r="AD306" s="3"/>
      <c r="AE306" s="3"/>
      <c r="AF306" s="3"/>
      <c r="AG306" s="3"/>
      <c r="AH306" s="5"/>
    </row>
    <row r="307" spans="2:34" x14ac:dyDescent="0.25">
      <c r="B307">
        <f t="shared" ca="1" si="106"/>
        <v>2</v>
      </c>
      <c r="C307" t="str">
        <f t="shared" ca="1" si="107"/>
        <v>Female</v>
      </c>
      <c r="D307">
        <f t="shared" ca="1" si="108"/>
        <v>25</v>
      </c>
      <c r="E307">
        <f t="shared" ca="1" si="109"/>
        <v>3</v>
      </c>
      <c r="F307" t="str">
        <f ca="1">_xll.XLOOKUP(E307,$Z$5:$Z$15,$AA$5:$AA$15)</f>
        <v>Teaching</v>
      </c>
      <c r="G307">
        <f t="shared" ca="1" si="110"/>
        <v>4</v>
      </c>
      <c r="H307" t="str">
        <f ca="1">_xll.XLOOKUP(G307,$AB$5:$AB$14,$AC$5:$AC$14)</f>
        <v>Technical</v>
      </c>
      <c r="I307">
        <f t="shared" ca="1" si="111"/>
        <v>4</v>
      </c>
      <c r="J307">
        <f t="shared" ca="1" si="112"/>
        <v>2</v>
      </c>
      <c r="K307">
        <f t="shared" ca="1" si="113"/>
        <v>41411</v>
      </c>
      <c r="L307">
        <f t="shared" ca="1" si="114"/>
        <v>6</v>
      </c>
      <c r="M307" t="str">
        <f ca="1">_xll.XLOOKUP(L307,$AD$5:$AD$18,$AE$5:$AE$18)</f>
        <v>Airport Hills</v>
      </c>
      <c r="N307">
        <f t="shared" ca="1" si="117"/>
        <v>124233</v>
      </c>
      <c r="O307">
        <f t="shared" ca="1" si="115"/>
        <v>14808.158227685937</v>
      </c>
      <c r="P307">
        <f t="shared" ca="1" si="118"/>
        <v>56865.007116309287</v>
      </c>
      <c r="Q307">
        <f t="shared" ca="1" si="116"/>
        <v>25852</v>
      </c>
      <c r="R307">
        <f t="shared" ca="1" si="119"/>
        <v>811.90009991348575</v>
      </c>
      <c r="S307">
        <f t="shared" ca="1" si="120"/>
        <v>48304.463300620715</v>
      </c>
      <c r="T307">
        <f t="shared" ca="1" si="121"/>
        <v>229402.47041692998</v>
      </c>
      <c r="U307">
        <f t="shared" ca="1" si="122"/>
        <v>41472.058327599429</v>
      </c>
      <c r="V307">
        <f t="shared" ca="1" si="123"/>
        <v>187930.41208933055</v>
      </c>
      <c r="X307" s="2">
        <f t="shared" ca="1" si="104"/>
        <v>0</v>
      </c>
      <c r="Y307" s="3">
        <f t="shared" ca="1" si="105"/>
        <v>1</v>
      </c>
      <c r="Z307" s="3"/>
      <c r="AA307" s="3"/>
      <c r="AB307" s="3"/>
      <c r="AC307" s="3"/>
      <c r="AD307" s="3"/>
      <c r="AE307" s="3"/>
      <c r="AF307" s="3"/>
      <c r="AG307" s="3"/>
      <c r="AH307" s="5"/>
    </row>
    <row r="308" spans="2:34" hidden="1" x14ac:dyDescent="0.25">
      <c r="B308">
        <f t="shared" ca="1" si="106"/>
        <v>1</v>
      </c>
      <c r="C308" t="str">
        <f t="shared" ca="1" si="107"/>
        <v>Male</v>
      </c>
      <c r="D308">
        <f t="shared" ca="1" si="108"/>
        <v>45</v>
      </c>
      <c r="E308">
        <f t="shared" ca="1" si="109"/>
        <v>1</v>
      </c>
      <c r="F308" t="str">
        <f ca="1">_xll.XLOOKUP(E308,$Z$5:$Z$15,$AA$5:$AA$15)</f>
        <v>Health</v>
      </c>
      <c r="G308">
        <f t="shared" ca="1" si="110"/>
        <v>3</v>
      </c>
      <c r="H308" t="str">
        <f ca="1">_xll.XLOOKUP(G308,$AB$5:$AB$14,$AC$5:$AC$14)</f>
        <v>University</v>
      </c>
      <c r="I308">
        <f t="shared" ca="1" si="111"/>
        <v>6</v>
      </c>
      <c r="J308">
        <f t="shared" ca="1" si="112"/>
        <v>3</v>
      </c>
      <c r="K308">
        <f t="shared" ca="1" si="113"/>
        <v>76398</v>
      </c>
      <c r="L308">
        <f t="shared" ca="1" si="114"/>
        <v>4</v>
      </c>
      <c r="M308" t="str">
        <f ca="1">_xll.XLOOKUP(L308,$AD$5:$AD$18,$AE$5:$AE$18)</f>
        <v>Tema</v>
      </c>
      <c r="N308">
        <f t="shared" ca="1" si="117"/>
        <v>458388</v>
      </c>
      <c r="O308">
        <f t="shared" ca="1" si="115"/>
        <v>400833.7677916942</v>
      </c>
      <c r="P308">
        <f t="shared" ca="1" si="118"/>
        <v>12210.039440244886</v>
      </c>
      <c r="Q308">
        <f t="shared" ca="1" si="116"/>
        <v>9262</v>
      </c>
      <c r="R308">
        <f t="shared" ca="1" si="119"/>
        <v>52983.226210989844</v>
      </c>
      <c r="S308">
        <f t="shared" ca="1" si="120"/>
        <v>81467.62008547908</v>
      </c>
      <c r="T308">
        <f t="shared" ca="1" si="121"/>
        <v>552065.65952572401</v>
      </c>
      <c r="U308">
        <f t="shared" ca="1" si="122"/>
        <v>463078.99400268402</v>
      </c>
      <c r="V308">
        <f t="shared" ca="1" si="123"/>
        <v>88986.665523039992</v>
      </c>
      <c r="X308" s="2">
        <f t="shared" ca="1" si="104"/>
        <v>1</v>
      </c>
      <c r="Y308" s="3">
        <f t="shared" ca="1" si="105"/>
        <v>0</v>
      </c>
      <c r="Z308" s="3"/>
      <c r="AA308" s="3"/>
      <c r="AB308" s="3"/>
      <c r="AC308" s="3"/>
      <c r="AD308" s="3"/>
      <c r="AE308" s="3"/>
      <c r="AF308" s="3"/>
      <c r="AG308" s="3"/>
      <c r="AH308" s="5"/>
    </row>
    <row r="309" spans="2:34" x14ac:dyDescent="0.25">
      <c r="B309">
        <f t="shared" ca="1" si="106"/>
        <v>2</v>
      </c>
      <c r="C309" t="str">
        <f t="shared" ca="1" si="107"/>
        <v>Female</v>
      </c>
      <c r="D309">
        <f t="shared" ca="1" si="108"/>
        <v>39</v>
      </c>
      <c r="E309">
        <f t="shared" ca="1" si="109"/>
        <v>5</v>
      </c>
      <c r="F309" t="str">
        <f ca="1">_xll.XLOOKUP(E309,$Z$5:$Z$15,$AA$5:$AA$15)</f>
        <v>General Work</v>
      </c>
      <c r="G309">
        <f t="shared" ca="1" si="110"/>
        <v>1</v>
      </c>
      <c r="H309" t="str">
        <f ca="1">_xll.XLOOKUP(G309,$AB$5:$AB$14,$AC$5:$AC$14)</f>
        <v>Highschool</v>
      </c>
      <c r="I309">
        <f t="shared" ca="1" si="111"/>
        <v>0</v>
      </c>
      <c r="J309">
        <f t="shared" ca="1" si="112"/>
        <v>0</v>
      </c>
      <c r="K309">
        <f t="shared" ca="1" si="113"/>
        <v>31386</v>
      </c>
      <c r="L309">
        <f t="shared" ca="1" si="114"/>
        <v>7</v>
      </c>
      <c r="M309" t="str">
        <f ca="1">_xll.XLOOKUP(L309,$AD$5:$AD$18,$AE$5:$AE$18)</f>
        <v>Spintex</v>
      </c>
      <c r="N309">
        <f t="shared" ca="1" si="117"/>
        <v>188316</v>
      </c>
      <c r="O309">
        <f t="shared" ca="1" si="115"/>
        <v>106118.59007412243</v>
      </c>
      <c r="P309">
        <f t="shared" ca="1" si="118"/>
        <v>0</v>
      </c>
      <c r="Q309">
        <f t="shared" ca="1" si="116"/>
        <v>0</v>
      </c>
      <c r="R309">
        <f t="shared" ca="1" si="119"/>
        <v>17816.477083659156</v>
      </c>
      <c r="S309">
        <f t="shared" ca="1" si="120"/>
        <v>14267.411401464091</v>
      </c>
      <c r="T309">
        <f t="shared" ca="1" si="121"/>
        <v>202583.41140146408</v>
      </c>
      <c r="U309">
        <f t="shared" ca="1" si="122"/>
        <v>123935.0671577816</v>
      </c>
      <c r="V309">
        <f t="shared" ca="1" si="123"/>
        <v>78648.344243682484</v>
      </c>
      <c r="X309" s="2">
        <f t="shared" ca="1" si="104"/>
        <v>0</v>
      </c>
      <c r="Y309" s="3">
        <f t="shared" ca="1" si="105"/>
        <v>1</v>
      </c>
      <c r="Z309" s="3"/>
      <c r="AA309" s="3"/>
      <c r="AB309" s="3"/>
      <c r="AC309" s="3"/>
      <c r="AD309" s="3"/>
      <c r="AE309" s="3"/>
      <c r="AF309" s="3"/>
      <c r="AG309" s="3"/>
      <c r="AH309" s="5"/>
    </row>
    <row r="310" spans="2:34" hidden="1" x14ac:dyDescent="0.25">
      <c r="B310">
        <f t="shared" ca="1" si="106"/>
        <v>1</v>
      </c>
      <c r="C310" t="str">
        <f t="shared" ca="1" si="107"/>
        <v>Male</v>
      </c>
      <c r="D310">
        <f t="shared" ca="1" si="108"/>
        <v>44</v>
      </c>
      <c r="E310">
        <f t="shared" ca="1" si="109"/>
        <v>5</v>
      </c>
      <c r="F310" t="str">
        <f ca="1">_xll.XLOOKUP(E310,$Z$5:$Z$15,$AA$5:$AA$15)</f>
        <v>General Work</v>
      </c>
      <c r="G310">
        <f t="shared" ca="1" si="110"/>
        <v>3</v>
      </c>
      <c r="H310" t="str">
        <f ca="1">_xll.XLOOKUP(G310,$AB$5:$AB$14,$AC$5:$AC$14)</f>
        <v>University</v>
      </c>
      <c r="I310">
        <f t="shared" ca="1" si="111"/>
        <v>2</v>
      </c>
      <c r="J310">
        <f t="shared" ca="1" si="112"/>
        <v>4</v>
      </c>
      <c r="K310">
        <f t="shared" ca="1" si="113"/>
        <v>71186</v>
      </c>
      <c r="L310">
        <f t="shared" ca="1" si="114"/>
        <v>4</v>
      </c>
      <c r="M310" t="str">
        <f ca="1">_xll.XLOOKUP(L310,$AD$5:$AD$18,$AE$5:$AE$18)</f>
        <v>Tema</v>
      </c>
      <c r="N310">
        <f t="shared" ca="1" si="117"/>
        <v>355930</v>
      </c>
      <c r="O310">
        <f t="shared" ca="1" si="115"/>
        <v>207029.97468868142</v>
      </c>
      <c r="P310">
        <f t="shared" ca="1" si="118"/>
        <v>32117.740540383707</v>
      </c>
      <c r="Q310">
        <f t="shared" ca="1" si="116"/>
        <v>24305</v>
      </c>
      <c r="R310">
        <f t="shared" ca="1" si="119"/>
        <v>106532.38294926837</v>
      </c>
      <c r="S310">
        <f t="shared" ca="1" si="120"/>
        <v>58707.270511609255</v>
      </c>
      <c r="T310">
        <f t="shared" ca="1" si="121"/>
        <v>446755.011051993</v>
      </c>
      <c r="U310">
        <f t="shared" ca="1" si="122"/>
        <v>337867.35763794981</v>
      </c>
      <c r="V310">
        <f t="shared" ca="1" si="123"/>
        <v>108887.65341404319</v>
      </c>
      <c r="X310" s="2">
        <f t="shared" ca="1" si="104"/>
        <v>1</v>
      </c>
      <c r="Y310" s="3">
        <f t="shared" ca="1" si="105"/>
        <v>0</v>
      </c>
      <c r="Z310" s="3"/>
      <c r="AA310" s="3"/>
      <c r="AB310" s="3"/>
      <c r="AC310" s="3"/>
      <c r="AD310" s="3"/>
      <c r="AE310" s="3"/>
      <c r="AF310" s="3"/>
      <c r="AG310" s="3"/>
      <c r="AH310" s="5"/>
    </row>
    <row r="311" spans="2:34" x14ac:dyDescent="0.25">
      <c r="B311">
        <f t="shared" ca="1" si="106"/>
        <v>2</v>
      </c>
      <c r="C311" t="str">
        <f t="shared" ca="1" si="107"/>
        <v>Female</v>
      </c>
      <c r="D311">
        <f t="shared" ca="1" si="108"/>
        <v>39</v>
      </c>
      <c r="E311">
        <f t="shared" ca="1" si="109"/>
        <v>6</v>
      </c>
      <c r="F311" t="str">
        <f ca="1">_xll.XLOOKUP(E311,$Z$5:$Z$15,$AA$5:$AA$15)</f>
        <v>Agriculture</v>
      </c>
      <c r="G311">
        <f t="shared" ca="1" si="110"/>
        <v>4</v>
      </c>
      <c r="H311" t="str">
        <f ca="1">_xll.XLOOKUP(G311,$AB$5:$AB$14,$AC$5:$AC$14)</f>
        <v>Technical</v>
      </c>
      <c r="I311">
        <f t="shared" ca="1" si="111"/>
        <v>1</v>
      </c>
      <c r="J311">
        <f t="shared" ca="1" si="112"/>
        <v>2</v>
      </c>
      <c r="K311">
        <f t="shared" ca="1" si="113"/>
        <v>63869</v>
      </c>
      <c r="L311">
        <f t="shared" ca="1" si="114"/>
        <v>9</v>
      </c>
      <c r="M311" t="str">
        <f ca="1">_xll.XLOOKUP(L311,$AD$5:$AD$18,$AE$5:$AE$18)</f>
        <v>Tse-Addo</v>
      </c>
      <c r="N311">
        <f t="shared" ca="1" si="117"/>
        <v>255476</v>
      </c>
      <c r="O311">
        <f t="shared" ca="1" si="115"/>
        <v>48345.023940754174</v>
      </c>
      <c r="P311">
        <f t="shared" ca="1" si="118"/>
        <v>29927.158681890825</v>
      </c>
      <c r="Q311">
        <f t="shared" ca="1" si="116"/>
        <v>16030</v>
      </c>
      <c r="R311">
        <f t="shared" ca="1" si="119"/>
        <v>38202.08549757392</v>
      </c>
      <c r="S311">
        <f t="shared" ca="1" si="120"/>
        <v>11059.655526098128</v>
      </c>
      <c r="T311">
        <f t="shared" ca="1" si="121"/>
        <v>296462.81420798897</v>
      </c>
      <c r="U311">
        <f t="shared" ca="1" si="122"/>
        <v>102577.1094383281</v>
      </c>
      <c r="V311">
        <f t="shared" ca="1" si="123"/>
        <v>193885.70476966086</v>
      </c>
      <c r="X311" s="2">
        <f t="shared" ca="1" si="104"/>
        <v>0</v>
      </c>
      <c r="Y311" s="3">
        <f t="shared" ca="1" si="105"/>
        <v>1</v>
      </c>
      <c r="Z311" s="3"/>
      <c r="AA311" s="3"/>
      <c r="AB311" s="3"/>
      <c r="AC311" s="3"/>
      <c r="AD311" s="3"/>
      <c r="AE311" s="3"/>
      <c r="AF311" s="3"/>
      <c r="AG311" s="3"/>
      <c r="AH311" s="5"/>
    </row>
    <row r="312" spans="2:34" hidden="1" x14ac:dyDescent="0.25">
      <c r="B312">
        <f t="shared" ca="1" si="106"/>
        <v>2</v>
      </c>
      <c r="C312" t="str">
        <f t="shared" ca="1" si="107"/>
        <v>Female</v>
      </c>
      <c r="D312">
        <f t="shared" ca="1" si="108"/>
        <v>30</v>
      </c>
      <c r="E312">
        <f t="shared" ca="1" si="109"/>
        <v>4</v>
      </c>
      <c r="F312" t="str">
        <f ca="1">_xll.XLOOKUP(E312,$Z$5:$Z$15,$AA$5:$AA$15)</f>
        <v>IT</v>
      </c>
      <c r="G312">
        <f t="shared" ca="1" si="110"/>
        <v>4</v>
      </c>
      <c r="H312" t="str">
        <f ca="1">_xll.XLOOKUP(G312,$AB$5:$AB$14,$AC$5:$AC$14)</f>
        <v>Technical</v>
      </c>
      <c r="I312">
        <f t="shared" ca="1" si="111"/>
        <v>1</v>
      </c>
      <c r="J312">
        <f t="shared" ca="1" si="112"/>
        <v>3</v>
      </c>
      <c r="K312">
        <f t="shared" ca="1" si="113"/>
        <v>84979</v>
      </c>
      <c r="L312">
        <f t="shared" ca="1" si="114"/>
        <v>1</v>
      </c>
      <c r="M312" t="str">
        <f ca="1">_xll.XLOOKUP(L312,$AD$5:$AD$18,$AE$5:$AE$18)</f>
        <v>East Legon</v>
      </c>
      <c r="N312">
        <f t="shared" ca="1" si="117"/>
        <v>424895</v>
      </c>
      <c r="O312">
        <f t="shared" ca="1" si="115"/>
        <v>261627.62335316482</v>
      </c>
      <c r="P312">
        <f t="shared" ca="1" si="118"/>
        <v>16514.600705492063</v>
      </c>
      <c r="Q312">
        <f t="shared" ca="1" si="116"/>
        <v>13880</v>
      </c>
      <c r="R312">
        <f t="shared" ca="1" si="119"/>
        <v>13086.974545500714</v>
      </c>
      <c r="S312">
        <f t="shared" ca="1" si="120"/>
        <v>118140.77967695821</v>
      </c>
      <c r="T312">
        <f t="shared" ca="1" si="121"/>
        <v>559550.3803824503</v>
      </c>
      <c r="U312">
        <f t="shared" ca="1" si="122"/>
        <v>288594.59789866552</v>
      </c>
      <c r="V312">
        <f t="shared" ca="1" si="123"/>
        <v>270955.78248378477</v>
      </c>
      <c r="X312" s="2">
        <f t="shared" ca="1" si="104"/>
        <v>0</v>
      </c>
      <c r="Y312" s="3">
        <f t="shared" ca="1" si="105"/>
        <v>1</v>
      </c>
      <c r="Z312" s="3"/>
      <c r="AA312" s="3"/>
      <c r="AB312" s="3"/>
      <c r="AC312" s="3"/>
      <c r="AD312" s="3"/>
      <c r="AE312" s="3"/>
      <c r="AF312" s="3"/>
      <c r="AG312" s="3"/>
      <c r="AH312" s="5"/>
    </row>
    <row r="313" spans="2:34" hidden="1" x14ac:dyDescent="0.25">
      <c r="B313">
        <f t="shared" ca="1" si="106"/>
        <v>1</v>
      </c>
      <c r="C313" t="str">
        <f t="shared" ca="1" si="107"/>
        <v>Male</v>
      </c>
      <c r="D313">
        <f t="shared" ca="1" si="108"/>
        <v>32</v>
      </c>
      <c r="E313">
        <f t="shared" ca="1" si="109"/>
        <v>3</v>
      </c>
      <c r="F313" t="str">
        <f ca="1">_xll.XLOOKUP(E313,$Z$5:$Z$15,$AA$5:$AA$15)</f>
        <v>Teaching</v>
      </c>
      <c r="G313">
        <f t="shared" ca="1" si="110"/>
        <v>5</v>
      </c>
      <c r="H313" t="str">
        <f ca="1">_xll.XLOOKUP(G313,$AB$5:$AB$14,$AC$5:$AC$14)</f>
        <v>Others</v>
      </c>
      <c r="I313">
        <f t="shared" ca="1" si="111"/>
        <v>6</v>
      </c>
      <c r="J313">
        <f t="shared" ca="1" si="112"/>
        <v>0</v>
      </c>
      <c r="K313">
        <f t="shared" ca="1" si="113"/>
        <v>61407</v>
      </c>
      <c r="L313">
        <f t="shared" ca="1" si="114"/>
        <v>8</v>
      </c>
      <c r="M313" t="str">
        <f ca="1">_xll.XLOOKUP(L313,$AD$5:$AD$18,$AE$5:$AE$18)</f>
        <v xml:space="preserve">Niorth Legon </v>
      </c>
      <c r="N313">
        <f t="shared" ca="1" si="117"/>
        <v>245628</v>
      </c>
      <c r="O313">
        <f t="shared" ca="1" si="115"/>
        <v>225447.05247667339</v>
      </c>
      <c r="P313">
        <f t="shared" ca="1" si="118"/>
        <v>0</v>
      </c>
      <c r="Q313">
        <f t="shared" ca="1" si="116"/>
        <v>0</v>
      </c>
      <c r="R313">
        <f t="shared" ca="1" si="119"/>
        <v>121526.98542783657</v>
      </c>
      <c r="S313">
        <f t="shared" ca="1" si="120"/>
        <v>70352.918073153996</v>
      </c>
      <c r="T313">
        <f t="shared" ca="1" si="121"/>
        <v>315980.918073154</v>
      </c>
      <c r="U313">
        <f t="shared" ca="1" si="122"/>
        <v>346974.03790450993</v>
      </c>
      <c r="V313">
        <f t="shared" ca="1" si="123"/>
        <v>-30993.119831355929</v>
      </c>
      <c r="X313" s="2">
        <f t="shared" ca="1" si="104"/>
        <v>1</v>
      </c>
      <c r="Y313" s="3">
        <f t="shared" ca="1" si="105"/>
        <v>0</v>
      </c>
      <c r="Z313" s="3"/>
      <c r="AA313" s="3"/>
      <c r="AB313" s="3"/>
      <c r="AC313" s="3"/>
      <c r="AD313" s="3"/>
      <c r="AE313" s="3"/>
      <c r="AF313" s="3"/>
      <c r="AG313" s="3"/>
      <c r="AH313" s="5"/>
    </row>
    <row r="314" spans="2:34" x14ac:dyDescent="0.25">
      <c r="B314">
        <f t="shared" ca="1" si="106"/>
        <v>2</v>
      </c>
      <c r="C314" t="str">
        <f t="shared" ca="1" si="107"/>
        <v>Female</v>
      </c>
      <c r="D314">
        <f t="shared" ca="1" si="108"/>
        <v>37</v>
      </c>
      <c r="E314">
        <f t="shared" ca="1" si="109"/>
        <v>4</v>
      </c>
      <c r="F314" t="str">
        <f ca="1">_xll.XLOOKUP(E314,$Z$5:$Z$15,$AA$5:$AA$15)</f>
        <v>IT</v>
      </c>
      <c r="G314">
        <f t="shared" ca="1" si="110"/>
        <v>3</v>
      </c>
      <c r="H314" t="str">
        <f ca="1">_xll.XLOOKUP(G314,$AB$5:$AB$14,$AC$5:$AC$14)</f>
        <v>University</v>
      </c>
      <c r="I314">
        <f t="shared" ca="1" si="111"/>
        <v>1</v>
      </c>
      <c r="J314">
        <f t="shared" ca="1" si="112"/>
        <v>2</v>
      </c>
      <c r="K314">
        <f t="shared" ca="1" si="113"/>
        <v>26964</v>
      </c>
      <c r="L314">
        <f t="shared" ca="1" si="114"/>
        <v>9</v>
      </c>
      <c r="M314" t="str">
        <f ca="1">_xll.XLOOKUP(L314,$AD$5:$AD$18,$AE$5:$AE$18)</f>
        <v>Tse-Addo</v>
      </c>
      <c r="N314">
        <f t="shared" ca="1" si="117"/>
        <v>107856</v>
      </c>
      <c r="O314">
        <f t="shared" ca="1" si="115"/>
        <v>74803.879890624346</v>
      </c>
      <c r="P314">
        <f t="shared" ca="1" si="118"/>
        <v>5068.6057432771358</v>
      </c>
      <c r="Q314">
        <f t="shared" ca="1" si="116"/>
        <v>1004</v>
      </c>
      <c r="R314">
        <f t="shared" ca="1" si="119"/>
        <v>860.95569146029561</v>
      </c>
      <c r="S314">
        <f t="shared" ca="1" si="120"/>
        <v>3753.549481244564</v>
      </c>
      <c r="T314">
        <f t="shared" ca="1" si="121"/>
        <v>116678.1552245217</v>
      </c>
      <c r="U314">
        <f t="shared" ca="1" si="122"/>
        <v>76668.835582084648</v>
      </c>
      <c r="V314">
        <f t="shared" ca="1" si="123"/>
        <v>40009.319642437054</v>
      </c>
      <c r="X314" s="2">
        <f t="shared" ca="1" si="104"/>
        <v>0</v>
      </c>
      <c r="Y314" s="3">
        <f t="shared" ca="1" si="105"/>
        <v>1</v>
      </c>
      <c r="Z314" s="3"/>
      <c r="AA314" s="3"/>
      <c r="AB314" s="3"/>
      <c r="AC314" s="3"/>
      <c r="AD314" s="3"/>
      <c r="AE314" s="3"/>
      <c r="AF314" s="3"/>
      <c r="AG314" s="3"/>
      <c r="AH314" s="5"/>
    </row>
    <row r="315" spans="2:34" x14ac:dyDescent="0.25">
      <c r="B315">
        <f t="shared" ca="1" si="106"/>
        <v>1</v>
      </c>
      <c r="C315" t="str">
        <f t="shared" ca="1" si="107"/>
        <v>Male</v>
      </c>
      <c r="D315">
        <f t="shared" ca="1" si="108"/>
        <v>36</v>
      </c>
      <c r="E315">
        <f t="shared" ca="1" si="109"/>
        <v>4</v>
      </c>
      <c r="F315" t="str">
        <f ca="1">_xll.XLOOKUP(E315,$Z$5:$Z$15,$AA$5:$AA$15)</f>
        <v>IT</v>
      </c>
      <c r="G315">
        <f t="shared" ca="1" si="110"/>
        <v>4</v>
      </c>
      <c r="H315" t="str">
        <f ca="1">_xll.XLOOKUP(G315,$AB$5:$AB$14,$AC$5:$AC$14)</f>
        <v>Technical</v>
      </c>
      <c r="I315">
        <f t="shared" ca="1" si="111"/>
        <v>0</v>
      </c>
      <c r="J315">
        <f t="shared" ca="1" si="112"/>
        <v>3</v>
      </c>
      <c r="K315">
        <f t="shared" ca="1" si="113"/>
        <v>80613</v>
      </c>
      <c r="L315">
        <f t="shared" ca="1" si="114"/>
        <v>9</v>
      </c>
      <c r="M315" t="str">
        <f ca="1">_xll.XLOOKUP(L315,$AD$5:$AD$18,$AE$5:$AE$18)</f>
        <v>Tse-Addo</v>
      </c>
      <c r="N315">
        <f t="shared" ca="1" si="117"/>
        <v>483678</v>
      </c>
      <c r="O315">
        <f t="shared" ca="1" si="115"/>
        <v>368690.07013631088</v>
      </c>
      <c r="P315">
        <f t="shared" ca="1" si="118"/>
        <v>205096.26185632637</v>
      </c>
      <c r="Q315">
        <f t="shared" ca="1" si="116"/>
        <v>122302</v>
      </c>
      <c r="R315">
        <f t="shared" ca="1" si="119"/>
        <v>119626.4858938902</v>
      </c>
      <c r="S315">
        <f t="shared" ca="1" si="120"/>
        <v>33609.220983384119</v>
      </c>
      <c r="T315">
        <f t="shared" ca="1" si="121"/>
        <v>722383.48283971054</v>
      </c>
      <c r="U315">
        <f t="shared" ca="1" si="122"/>
        <v>610618.55603020103</v>
      </c>
      <c r="V315">
        <f t="shared" ca="1" si="123"/>
        <v>111764.92680950952</v>
      </c>
      <c r="X315" s="2">
        <f t="shared" ca="1" si="104"/>
        <v>1</v>
      </c>
      <c r="Y315" s="3">
        <f t="shared" ca="1" si="105"/>
        <v>0</v>
      </c>
      <c r="Z315" s="3"/>
      <c r="AA315" s="3"/>
      <c r="AB315" s="3"/>
      <c r="AC315" s="3"/>
      <c r="AD315" s="3"/>
      <c r="AE315" s="3"/>
      <c r="AF315" s="3"/>
      <c r="AG315" s="3"/>
      <c r="AH315" s="5"/>
    </row>
    <row r="316" spans="2:34" hidden="1" x14ac:dyDescent="0.25">
      <c r="B316">
        <f t="shared" ca="1" si="106"/>
        <v>2</v>
      </c>
      <c r="C316" t="str">
        <f t="shared" ca="1" si="107"/>
        <v>Female</v>
      </c>
      <c r="D316">
        <f t="shared" ca="1" si="108"/>
        <v>34</v>
      </c>
      <c r="E316">
        <f t="shared" ca="1" si="109"/>
        <v>6</v>
      </c>
      <c r="F316" t="str">
        <f ca="1">_xll.XLOOKUP(E316,$Z$5:$Z$15,$AA$5:$AA$15)</f>
        <v>Agriculture</v>
      </c>
      <c r="G316">
        <f t="shared" ca="1" si="110"/>
        <v>4</v>
      </c>
      <c r="H316" t="str">
        <f ca="1">_xll.XLOOKUP(G316,$AB$5:$AB$14,$AC$5:$AC$14)</f>
        <v>Technical</v>
      </c>
      <c r="I316">
        <f t="shared" ca="1" si="111"/>
        <v>2</v>
      </c>
      <c r="J316">
        <f t="shared" ca="1" si="112"/>
        <v>1</v>
      </c>
      <c r="K316">
        <f t="shared" ca="1" si="113"/>
        <v>68720</v>
      </c>
      <c r="L316">
        <f t="shared" ca="1" si="114"/>
        <v>4</v>
      </c>
      <c r="M316" t="str">
        <f ca="1">_xll.XLOOKUP(L316,$AD$5:$AD$18,$AE$5:$AE$18)</f>
        <v>Tema</v>
      </c>
      <c r="N316">
        <f t="shared" ca="1" si="117"/>
        <v>274880</v>
      </c>
      <c r="O316">
        <f t="shared" ca="1" si="115"/>
        <v>273569.36100911448</v>
      </c>
      <c r="P316">
        <f t="shared" ca="1" si="118"/>
        <v>38761.525159422985</v>
      </c>
      <c r="Q316">
        <f t="shared" ca="1" si="116"/>
        <v>8301</v>
      </c>
      <c r="R316">
        <f t="shared" ca="1" si="119"/>
        <v>120764.64672642504</v>
      </c>
      <c r="S316">
        <f t="shared" ca="1" si="120"/>
        <v>61768.698483229222</v>
      </c>
      <c r="T316">
        <f t="shared" ca="1" si="121"/>
        <v>375410.22364265221</v>
      </c>
      <c r="U316">
        <f t="shared" ca="1" si="122"/>
        <v>402635.00773553952</v>
      </c>
      <c r="V316">
        <f t="shared" ca="1" si="123"/>
        <v>-27224.784092887305</v>
      </c>
      <c r="X316" s="2">
        <f t="shared" ca="1" si="104"/>
        <v>0</v>
      </c>
      <c r="Y316" s="3">
        <f t="shared" ca="1" si="105"/>
        <v>1</v>
      </c>
      <c r="Z316" s="3"/>
      <c r="AA316" s="3"/>
      <c r="AB316" s="3"/>
      <c r="AC316" s="3"/>
      <c r="AD316" s="3"/>
      <c r="AE316" s="3"/>
      <c r="AF316" s="3"/>
      <c r="AG316" s="3"/>
      <c r="AH316" s="5"/>
    </row>
    <row r="317" spans="2:34" x14ac:dyDescent="0.25">
      <c r="B317">
        <f t="shared" ca="1" si="106"/>
        <v>1</v>
      </c>
      <c r="C317" t="str">
        <f t="shared" ca="1" si="107"/>
        <v>Male</v>
      </c>
      <c r="D317">
        <f t="shared" ca="1" si="108"/>
        <v>45</v>
      </c>
      <c r="E317">
        <f t="shared" ca="1" si="109"/>
        <v>1</v>
      </c>
      <c r="F317" t="str">
        <f ca="1">_xll.XLOOKUP(E317,$Z$5:$Z$15,$AA$5:$AA$15)</f>
        <v>Health</v>
      </c>
      <c r="G317">
        <f t="shared" ca="1" si="110"/>
        <v>5</v>
      </c>
      <c r="H317" t="str">
        <f ca="1">_xll.XLOOKUP(G317,$AB$5:$AB$14,$AC$5:$AC$14)</f>
        <v>Others</v>
      </c>
      <c r="I317">
        <f t="shared" ca="1" si="111"/>
        <v>1</v>
      </c>
      <c r="J317">
        <f t="shared" ca="1" si="112"/>
        <v>0</v>
      </c>
      <c r="K317">
        <f t="shared" ca="1" si="113"/>
        <v>46760</v>
      </c>
      <c r="L317">
        <f t="shared" ca="1" si="114"/>
        <v>1</v>
      </c>
      <c r="M317" t="str">
        <f ca="1">_xll.XLOOKUP(L317,$AD$5:$AD$18,$AE$5:$AE$18)</f>
        <v>East Legon</v>
      </c>
      <c r="N317">
        <f t="shared" ca="1" si="117"/>
        <v>233800</v>
      </c>
      <c r="O317">
        <f t="shared" ca="1" si="115"/>
        <v>67705.889379606524</v>
      </c>
      <c r="P317">
        <f t="shared" ca="1" si="118"/>
        <v>0</v>
      </c>
      <c r="Q317">
        <f t="shared" ca="1" si="116"/>
        <v>0</v>
      </c>
      <c r="R317">
        <f t="shared" ca="1" si="119"/>
        <v>86488.353122110057</v>
      </c>
      <c r="S317">
        <f t="shared" ca="1" si="120"/>
        <v>6023.5933797879188</v>
      </c>
      <c r="T317">
        <f t="shared" ca="1" si="121"/>
        <v>239823.59337978793</v>
      </c>
      <c r="U317">
        <f t="shared" ca="1" si="122"/>
        <v>154194.2425017166</v>
      </c>
      <c r="V317">
        <f t="shared" ca="1" si="123"/>
        <v>85629.350878071331</v>
      </c>
      <c r="X317" s="2">
        <f t="shared" ca="1" si="104"/>
        <v>1</v>
      </c>
      <c r="Y317" s="3">
        <f t="shared" ca="1" si="105"/>
        <v>0</v>
      </c>
      <c r="Z317" s="3"/>
      <c r="AA317" s="3"/>
      <c r="AB317" s="3"/>
      <c r="AC317" s="3"/>
      <c r="AD317" s="3"/>
      <c r="AE317" s="3"/>
      <c r="AF317" s="3"/>
      <c r="AG317" s="3"/>
      <c r="AH317" s="5"/>
    </row>
    <row r="318" spans="2:34" x14ac:dyDescent="0.25">
      <c r="B318">
        <f t="shared" ca="1" si="106"/>
        <v>1</v>
      </c>
      <c r="C318" t="str">
        <f t="shared" ca="1" si="107"/>
        <v>Male</v>
      </c>
      <c r="D318">
        <f t="shared" ca="1" si="108"/>
        <v>42</v>
      </c>
      <c r="E318">
        <f t="shared" ca="1" si="109"/>
        <v>5</v>
      </c>
      <c r="F318" t="str">
        <f ca="1">_xll.XLOOKUP(E318,$Z$5:$Z$15,$AA$5:$AA$15)</f>
        <v>General Work</v>
      </c>
      <c r="G318">
        <f t="shared" ca="1" si="110"/>
        <v>4</v>
      </c>
      <c r="H318" t="str">
        <f ca="1">_xll.XLOOKUP(G318,$AB$5:$AB$14,$AC$5:$AC$14)</f>
        <v>Technical</v>
      </c>
      <c r="I318">
        <f t="shared" ca="1" si="111"/>
        <v>0</v>
      </c>
      <c r="J318">
        <f t="shared" ca="1" si="112"/>
        <v>2</v>
      </c>
      <c r="K318">
        <f t="shared" ca="1" si="113"/>
        <v>64568</v>
      </c>
      <c r="L318">
        <f t="shared" ca="1" si="114"/>
        <v>9</v>
      </c>
      <c r="M318" t="str">
        <f ca="1">_xll.XLOOKUP(L318,$AD$5:$AD$18,$AE$5:$AE$18)</f>
        <v>Tse-Addo</v>
      </c>
      <c r="N318">
        <f t="shared" ca="1" si="117"/>
        <v>322840</v>
      </c>
      <c r="O318">
        <f t="shared" ca="1" si="115"/>
        <v>299588.1332633798</v>
      </c>
      <c r="P318">
        <f t="shared" ca="1" si="118"/>
        <v>44843.20820611377</v>
      </c>
      <c r="Q318">
        <f t="shared" ca="1" si="116"/>
        <v>602</v>
      </c>
      <c r="R318">
        <f t="shared" ca="1" si="119"/>
        <v>116016.39936954739</v>
      </c>
      <c r="S318">
        <f t="shared" ca="1" si="120"/>
        <v>21709.471599373479</v>
      </c>
      <c r="T318">
        <f t="shared" ca="1" si="121"/>
        <v>389392.67980548728</v>
      </c>
      <c r="U318">
        <f t="shared" ca="1" si="122"/>
        <v>416206.53263292718</v>
      </c>
      <c r="V318">
        <f t="shared" ca="1" si="123"/>
        <v>-26813.8528274399</v>
      </c>
      <c r="X318" s="2">
        <f t="shared" ca="1" si="104"/>
        <v>1</v>
      </c>
      <c r="Y318" s="3">
        <f t="shared" ca="1" si="105"/>
        <v>0</v>
      </c>
      <c r="Z318" s="3"/>
      <c r="AA318" s="3"/>
      <c r="AB318" s="3"/>
      <c r="AC318" s="3"/>
      <c r="AD318" s="3"/>
      <c r="AE318" s="3"/>
      <c r="AF318" s="3"/>
      <c r="AG318" s="3"/>
      <c r="AH318" s="5"/>
    </row>
    <row r="319" spans="2:34" hidden="1" x14ac:dyDescent="0.25">
      <c r="B319">
        <f t="shared" ca="1" si="106"/>
        <v>2</v>
      </c>
      <c r="C319" t="str">
        <f t="shared" ca="1" si="107"/>
        <v>Female</v>
      </c>
      <c r="D319">
        <f t="shared" ca="1" si="108"/>
        <v>28</v>
      </c>
      <c r="E319">
        <f t="shared" ca="1" si="109"/>
        <v>4</v>
      </c>
      <c r="F319" t="str">
        <f ca="1">_xll.XLOOKUP(E319,$Z$5:$Z$15,$AA$5:$AA$15)</f>
        <v>IT</v>
      </c>
      <c r="G319">
        <f t="shared" ca="1" si="110"/>
        <v>3</v>
      </c>
      <c r="H319" t="str">
        <f ca="1">_xll.XLOOKUP(G319,$AB$5:$AB$14,$AC$5:$AC$14)</f>
        <v>University</v>
      </c>
      <c r="I319">
        <f t="shared" ca="1" si="111"/>
        <v>6</v>
      </c>
      <c r="J319">
        <f t="shared" ca="1" si="112"/>
        <v>2</v>
      </c>
      <c r="K319">
        <f t="shared" ca="1" si="113"/>
        <v>25682</v>
      </c>
      <c r="L319">
        <f t="shared" ca="1" si="114"/>
        <v>3</v>
      </c>
      <c r="M319" t="str">
        <f ca="1">_xll.XLOOKUP(L319,$AD$5:$AD$18,$AE$5:$AE$18)</f>
        <v>Oyarifa</v>
      </c>
      <c r="N319">
        <f t="shared" ca="1" si="117"/>
        <v>102728</v>
      </c>
      <c r="O319">
        <f t="shared" ca="1" si="115"/>
        <v>101483.89721606777</v>
      </c>
      <c r="P319">
        <f t="shared" ca="1" si="118"/>
        <v>17328.223424694337</v>
      </c>
      <c r="Q319">
        <f t="shared" ca="1" si="116"/>
        <v>6510</v>
      </c>
      <c r="R319">
        <f t="shared" ca="1" si="119"/>
        <v>23979.339765626479</v>
      </c>
      <c r="S319">
        <f t="shared" ca="1" si="120"/>
        <v>37661.663870425939</v>
      </c>
      <c r="T319">
        <f t="shared" ca="1" si="121"/>
        <v>157717.88729512028</v>
      </c>
      <c r="U319">
        <f t="shared" ca="1" si="122"/>
        <v>131973.23698169424</v>
      </c>
      <c r="V319">
        <f t="shared" ca="1" si="123"/>
        <v>25744.650313426042</v>
      </c>
      <c r="X319" s="2">
        <f t="shared" ca="1" si="104"/>
        <v>0</v>
      </c>
      <c r="Y319" s="3">
        <f t="shared" ca="1" si="105"/>
        <v>1</v>
      </c>
      <c r="Z319" s="3"/>
      <c r="AA319" s="3"/>
      <c r="AB319" s="3"/>
      <c r="AC319" s="3"/>
      <c r="AD319" s="3"/>
      <c r="AE319" s="3"/>
      <c r="AF319" s="3"/>
      <c r="AG319" s="3"/>
      <c r="AH319" s="5"/>
    </row>
    <row r="320" spans="2:34" hidden="1" x14ac:dyDescent="0.25">
      <c r="B320">
        <f t="shared" ca="1" si="106"/>
        <v>1</v>
      </c>
      <c r="C320" t="str">
        <f t="shared" ca="1" si="107"/>
        <v>Male</v>
      </c>
      <c r="D320">
        <f t="shared" ca="1" si="108"/>
        <v>29</v>
      </c>
      <c r="E320">
        <f t="shared" ca="1" si="109"/>
        <v>3</v>
      </c>
      <c r="F320" t="str">
        <f ca="1">_xll.XLOOKUP(E320,$Z$5:$Z$15,$AA$5:$AA$15)</f>
        <v>Teaching</v>
      </c>
      <c r="G320">
        <f t="shared" ca="1" si="110"/>
        <v>1</v>
      </c>
      <c r="H320" t="str">
        <f ca="1">_xll.XLOOKUP(G320,$AB$5:$AB$14,$AC$5:$AC$14)</f>
        <v>Highschool</v>
      </c>
      <c r="I320">
        <f t="shared" ca="1" si="111"/>
        <v>0</v>
      </c>
      <c r="J320">
        <f t="shared" ca="1" si="112"/>
        <v>4</v>
      </c>
      <c r="K320">
        <f t="shared" ca="1" si="113"/>
        <v>62842</v>
      </c>
      <c r="L320">
        <f t="shared" ca="1" si="114"/>
        <v>9</v>
      </c>
      <c r="M320" t="str">
        <f ca="1">_xll.XLOOKUP(L320,$AD$5:$AD$18,$AE$5:$AE$18)</f>
        <v>Tse-Addo</v>
      </c>
      <c r="N320">
        <f t="shared" ca="1" si="117"/>
        <v>377052</v>
      </c>
      <c r="O320">
        <f t="shared" ca="1" si="115"/>
        <v>192604.93231517932</v>
      </c>
      <c r="P320">
        <f t="shared" ca="1" si="118"/>
        <v>242411.86587076739</v>
      </c>
      <c r="Q320">
        <f t="shared" ca="1" si="116"/>
        <v>166927</v>
      </c>
      <c r="R320">
        <f t="shared" ca="1" si="119"/>
        <v>93332.61683748322</v>
      </c>
      <c r="S320">
        <f t="shared" ca="1" si="120"/>
        <v>51100.73733686925</v>
      </c>
      <c r="T320">
        <f t="shared" ca="1" si="121"/>
        <v>670564.60320763662</v>
      </c>
      <c r="U320">
        <f t="shared" ca="1" si="122"/>
        <v>452864.54915266251</v>
      </c>
      <c r="V320">
        <f t="shared" ca="1" si="123"/>
        <v>217700.05405497411</v>
      </c>
      <c r="X320" s="2">
        <f t="shared" ca="1" si="104"/>
        <v>1</v>
      </c>
      <c r="Y320" s="3">
        <f t="shared" ca="1" si="105"/>
        <v>0</v>
      </c>
      <c r="Z320" s="3"/>
      <c r="AA320" s="3"/>
      <c r="AB320" s="3"/>
      <c r="AC320" s="3"/>
      <c r="AD320" s="3"/>
      <c r="AE320" s="3"/>
      <c r="AF320" s="3"/>
      <c r="AG320" s="3"/>
      <c r="AH320" s="5"/>
    </row>
    <row r="321" spans="2:34" x14ac:dyDescent="0.25">
      <c r="B321">
        <f t="shared" ca="1" si="106"/>
        <v>1</v>
      </c>
      <c r="C321" t="str">
        <f t="shared" ca="1" si="107"/>
        <v>Male</v>
      </c>
      <c r="D321">
        <f t="shared" ca="1" si="108"/>
        <v>36</v>
      </c>
      <c r="E321">
        <f t="shared" ca="1" si="109"/>
        <v>1</v>
      </c>
      <c r="F321" t="str">
        <f ca="1">_xll.XLOOKUP(E321,$Z$5:$Z$15,$AA$5:$AA$15)</f>
        <v>Health</v>
      </c>
      <c r="G321">
        <f t="shared" ca="1" si="110"/>
        <v>2</v>
      </c>
      <c r="H321" t="str">
        <f ca="1">_xll.XLOOKUP(G321,$AB$5:$AB$14,$AC$5:$AC$14)</f>
        <v>College</v>
      </c>
      <c r="I321">
        <f t="shared" ca="1" si="111"/>
        <v>4</v>
      </c>
      <c r="J321">
        <f t="shared" ca="1" si="112"/>
        <v>3</v>
      </c>
      <c r="K321">
        <f t="shared" ca="1" si="113"/>
        <v>60447</v>
      </c>
      <c r="L321">
        <f t="shared" ca="1" si="114"/>
        <v>4</v>
      </c>
      <c r="M321" t="str">
        <f ca="1">_xll.XLOOKUP(L321,$AD$5:$AD$18,$AE$5:$AE$18)</f>
        <v>Tema</v>
      </c>
      <c r="N321">
        <f t="shared" ca="1" si="117"/>
        <v>362682</v>
      </c>
      <c r="O321">
        <f t="shared" ca="1" si="115"/>
        <v>115835.81789299066</v>
      </c>
      <c r="P321">
        <f t="shared" ca="1" si="118"/>
        <v>40024.26238383774</v>
      </c>
      <c r="Q321">
        <f t="shared" ca="1" si="116"/>
        <v>37045</v>
      </c>
      <c r="R321">
        <f t="shared" ca="1" si="119"/>
        <v>6895.5932117568182</v>
      </c>
      <c r="S321">
        <f t="shared" ca="1" si="120"/>
        <v>25901.562170112862</v>
      </c>
      <c r="T321">
        <f t="shared" ca="1" si="121"/>
        <v>428607.82455395057</v>
      </c>
      <c r="U321">
        <f t="shared" ca="1" si="122"/>
        <v>159776.41110474747</v>
      </c>
      <c r="V321">
        <f t="shared" ca="1" si="123"/>
        <v>268831.41344920313</v>
      </c>
      <c r="X321" s="2">
        <f t="shared" ca="1" si="104"/>
        <v>1</v>
      </c>
      <c r="Y321" s="3">
        <f t="shared" ca="1" si="105"/>
        <v>0</v>
      </c>
      <c r="Z321" s="3"/>
      <c r="AA321" s="3"/>
      <c r="AB321" s="3"/>
      <c r="AC321" s="3"/>
      <c r="AD321" s="3"/>
      <c r="AE321" s="3"/>
      <c r="AF321" s="3"/>
      <c r="AG321" s="3"/>
      <c r="AH321" s="5"/>
    </row>
    <row r="322" spans="2:34" x14ac:dyDescent="0.25">
      <c r="B322">
        <f t="shared" ca="1" si="106"/>
        <v>1</v>
      </c>
      <c r="C322" t="str">
        <f t="shared" ca="1" si="107"/>
        <v>Male</v>
      </c>
      <c r="D322">
        <f t="shared" ca="1" si="108"/>
        <v>38</v>
      </c>
      <c r="E322">
        <f t="shared" ca="1" si="109"/>
        <v>5</v>
      </c>
      <c r="F322" t="str">
        <f ca="1">_xll.XLOOKUP(E322,$Z$5:$Z$15,$AA$5:$AA$15)</f>
        <v>General Work</v>
      </c>
      <c r="G322">
        <f t="shared" ca="1" si="110"/>
        <v>5</v>
      </c>
      <c r="H322" t="str">
        <f ca="1">_xll.XLOOKUP(G322,$AB$5:$AB$14,$AC$5:$AC$14)</f>
        <v>Others</v>
      </c>
      <c r="I322">
        <f t="shared" ca="1" si="111"/>
        <v>4</v>
      </c>
      <c r="J322">
        <f t="shared" ca="1" si="112"/>
        <v>1</v>
      </c>
      <c r="K322">
        <f t="shared" ca="1" si="113"/>
        <v>78076</v>
      </c>
      <c r="L322">
        <f t="shared" ca="1" si="114"/>
        <v>1</v>
      </c>
      <c r="M322" t="str">
        <f ca="1">_xll.XLOOKUP(L322,$AD$5:$AD$18,$AE$5:$AE$18)</f>
        <v>East Legon</v>
      </c>
      <c r="N322">
        <f t="shared" ca="1" si="117"/>
        <v>312304</v>
      </c>
      <c r="O322">
        <f t="shared" ca="1" si="115"/>
        <v>130923.41732635496</v>
      </c>
      <c r="P322">
        <f t="shared" ca="1" si="118"/>
        <v>40256.381531659572</v>
      </c>
      <c r="Q322">
        <f t="shared" ca="1" si="116"/>
        <v>22358</v>
      </c>
      <c r="R322">
        <f t="shared" ca="1" si="119"/>
        <v>38623.849851667197</v>
      </c>
      <c r="S322">
        <f t="shared" ca="1" si="120"/>
        <v>81557.488051155073</v>
      </c>
      <c r="T322">
        <f t="shared" ca="1" si="121"/>
        <v>434117.86958281463</v>
      </c>
      <c r="U322">
        <f t="shared" ca="1" si="122"/>
        <v>191905.26717802213</v>
      </c>
      <c r="V322">
        <f t="shared" ca="1" si="123"/>
        <v>242212.6024047925</v>
      </c>
      <c r="X322" s="2">
        <f t="shared" ca="1" si="104"/>
        <v>1</v>
      </c>
      <c r="Y322" s="3">
        <f t="shared" ca="1" si="105"/>
        <v>0</v>
      </c>
      <c r="Z322" s="3"/>
      <c r="AA322" s="3"/>
      <c r="AB322" s="3"/>
      <c r="AC322" s="3"/>
      <c r="AD322" s="3"/>
      <c r="AE322" s="3"/>
      <c r="AF322" s="3"/>
      <c r="AG322" s="3"/>
      <c r="AH322" s="5"/>
    </row>
    <row r="323" spans="2:34" hidden="1" x14ac:dyDescent="0.25">
      <c r="B323">
        <f t="shared" ca="1" si="106"/>
        <v>2</v>
      </c>
      <c r="C323" t="str">
        <f t="shared" ca="1" si="107"/>
        <v>Female</v>
      </c>
      <c r="D323">
        <f t="shared" ca="1" si="108"/>
        <v>25</v>
      </c>
      <c r="E323">
        <f t="shared" ca="1" si="109"/>
        <v>4</v>
      </c>
      <c r="F323" t="str">
        <f ca="1">_xll.XLOOKUP(E323,$Z$5:$Z$15,$AA$5:$AA$15)</f>
        <v>IT</v>
      </c>
      <c r="G323">
        <f t="shared" ca="1" si="110"/>
        <v>5</v>
      </c>
      <c r="H323" t="str">
        <f ca="1">_xll.XLOOKUP(G323,$AB$5:$AB$14,$AC$5:$AC$14)</f>
        <v>Others</v>
      </c>
      <c r="I323">
        <f t="shared" ca="1" si="111"/>
        <v>5</v>
      </c>
      <c r="J323">
        <f t="shared" ca="1" si="112"/>
        <v>4</v>
      </c>
      <c r="K323">
        <f t="shared" ca="1" si="113"/>
        <v>28609</v>
      </c>
      <c r="L323">
        <f t="shared" ca="1" si="114"/>
        <v>8</v>
      </c>
      <c r="M323" t="str">
        <f ca="1">_xll.XLOOKUP(L323,$AD$5:$AD$18,$AE$5:$AE$18)</f>
        <v xml:space="preserve">Niorth Legon </v>
      </c>
      <c r="N323">
        <f t="shared" ca="1" si="117"/>
        <v>171654</v>
      </c>
      <c r="O323">
        <f t="shared" ca="1" si="115"/>
        <v>33319.577414309999</v>
      </c>
      <c r="P323">
        <f t="shared" ca="1" si="118"/>
        <v>2352.9970532356942</v>
      </c>
      <c r="Q323">
        <f t="shared" ca="1" si="116"/>
        <v>870</v>
      </c>
      <c r="R323">
        <f t="shared" ca="1" si="119"/>
        <v>15006.200673113148</v>
      </c>
      <c r="S323">
        <f t="shared" ca="1" si="120"/>
        <v>14487.586731817632</v>
      </c>
      <c r="T323">
        <f t="shared" ca="1" si="121"/>
        <v>188494.58378505331</v>
      </c>
      <c r="U323">
        <f t="shared" ca="1" si="122"/>
        <v>49195.778087423147</v>
      </c>
      <c r="V323">
        <f t="shared" ca="1" si="123"/>
        <v>139298.80569763016</v>
      </c>
      <c r="X323" s="2">
        <f t="shared" ca="1" si="104"/>
        <v>0</v>
      </c>
      <c r="Y323" s="3">
        <f t="shared" ca="1" si="105"/>
        <v>1</v>
      </c>
      <c r="Z323" s="3"/>
      <c r="AA323" s="3"/>
      <c r="AB323" s="3"/>
      <c r="AC323" s="3"/>
      <c r="AD323" s="3"/>
      <c r="AE323" s="3"/>
      <c r="AF323" s="3"/>
      <c r="AG323" s="3"/>
      <c r="AH323" s="5"/>
    </row>
    <row r="324" spans="2:34" x14ac:dyDescent="0.25">
      <c r="B324">
        <f t="shared" ca="1" si="106"/>
        <v>1</v>
      </c>
      <c r="C324" t="str">
        <f t="shared" ca="1" si="107"/>
        <v>Male</v>
      </c>
      <c r="D324">
        <f t="shared" ca="1" si="108"/>
        <v>32</v>
      </c>
      <c r="E324">
        <f t="shared" ca="1" si="109"/>
        <v>6</v>
      </c>
      <c r="F324" t="str">
        <f ca="1">_xll.XLOOKUP(E324,$Z$5:$Z$15,$AA$5:$AA$15)</f>
        <v>Agriculture</v>
      </c>
      <c r="G324">
        <f t="shared" ca="1" si="110"/>
        <v>2</v>
      </c>
      <c r="H324" t="str">
        <f ca="1">_xll.XLOOKUP(G324,$AB$5:$AB$14,$AC$5:$AC$14)</f>
        <v>College</v>
      </c>
      <c r="I324">
        <f t="shared" ca="1" si="111"/>
        <v>1</v>
      </c>
      <c r="J324">
        <f t="shared" ca="1" si="112"/>
        <v>2</v>
      </c>
      <c r="K324">
        <f t="shared" ca="1" si="113"/>
        <v>51708</v>
      </c>
      <c r="L324">
        <f t="shared" ca="1" si="114"/>
        <v>8</v>
      </c>
      <c r="M324" t="str">
        <f ca="1">_xll.XLOOKUP(L324,$AD$5:$AD$18,$AE$5:$AE$18)</f>
        <v xml:space="preserve">Niorth Legon </v>
      </c>
      <c r="N324">
        <f t="shared" ca="1" si="117"/>
        <v>258540</v>
      </c>
      <c r="O324">
        <f t="shared" ca="1" si="115"/>
        <v>103535.24113346123</v>
      </c>
      <c r="P324">
        <f t="shared" ca="1" si="118"/>
        <v>37050.223435354448</v>
      </c>
      <c r="Q324">
        <f t="shared" ca="1" si="116"/>
        <v>15786</v>
      </c>
      <c r="R324">
        <f t="shared" ca="1" si="119"/>
        <v>41420.841200974028</v>
      </c>
      <c r="S324">
        <f t="shared" ca="1" si="120"/>
        <v>22646.12663928184</v>
      </c>
      <c r="T324">
        <f t="shared" ca="1" si="121"/>
        <v>318236.35007463628</v>
      </c>
      <c r="U324">
        <f t="shared" ca="1" si="122"/>
        <v>160742.08233443525</v>
      </c>
      <c r="V324">
        <f t="shared" ca="1" si="123"/>
        <v>157494.26774020103</v>
      </c>
      <c r="X324" s="2">
        <f t="shared" ca="1" si="104"/>
        <v>1</v>
      </c>
      <c r="Y324" s="3">
        <f t="shared" ca="1" si="105"/>
        <v>0</v>
      </c>
      <c r="Z324" s="3"/>
      <c r="AA324" s="3"/>
      <c r="AB324" s="3"/>
      <c r="AC324" s="3"/>
      <c r="AD324" s="3"/>
      <c r="AE324" s="3"/>
      <c r="AF324" s="3"/>
      <c r="AG324" s="3"/>
      <c r="AH324" s="5"/>
    </row>
    <row r="325" spans="2:34" x14ac:dyDescent="0.25">
      <c r="B325">
        <f t="shared" ca="1" si="106"/>
        <v>2</v>
      </c>
      <c r="C325" t="str">
        <f t="shared" ca="1" si="107"/>
        <v>Female</v>
      </c>
      <c r="D325">
        <f t="shared" ca="1" si="108"/>
        <v>31</v>
      </c>
      <c r="E325">
        <f t="shared" ca="1" si="109"/>
        <v>1</v>
      </c>
      <c r="F325" t="str">
        <f ca="1">_xll.XLOOKUP(E325,$Z$5:$Z$15,$AA$5:$AA$15)</f>
        <v>Health</v>
      </c>
      <c r="G325">
        <f t="shared" ca="1" si="110"/>
        <v>4</v>
      </c>
      <c r="H325" t="str">
        <f ca="1">_xll.XLOOKUP(G325,$AB$5:$AB$14,$AC$5:$AC$14)</f>
        <v>Technical</v>
      </c>
      <c r="I325">
        <f t="shared" ca="1" si="111"/>
        <v>0</v>
      </c>
      <c r="J325">
        <f t="shared" ca="1" si="112"/>
        <v>4</v>
      </c>
      <c r="K325">
        <f t="shared" ca="1" si="113"/>
        <v>59002</v>
      </c>
      <c r="L325">
        <f t="shared" ca="1" si="114"/>
        <v>4</v>
      </c>
      <c r="M325" t="str">
        <f ca="1">_xll.XLOOKUP(L325,$AD$5:$AD$18,$AE$5:$AE$18)</f>
        <v>Tema</v>
      </c>
      <c r="N325">
        <f t="shared" ca="1" si="117"/>
        <v>354012</v>
      </c>
      <c r="O325">
        <f t="shared" ca="1" si="115"/>
        <v>95285.557166810089</v>
      </c>
      <c r="P325">
        <f t="shared" ca="1" si="118"/>
        <v>69287.171421467268</v>
      </c>
      <c r="Q325">
        <f t="shared" ca="1" si="116"/>
        <v>29509</v>
      </c>
      <c r="R325">
        <f t="shared" ca="1" si="119"/>
        <v>88773.719128694414</v>
      </c>
      <c r="S325">
        <f t="shared" ca="1" si="120"/>
        <v>62982.537573816255</v>
      </c>
      <c r="T325">
        <f t="shared" ca="1" si="121"/>
        <v>486281.70899528352</v>
      </c>
      <c r="U325">
        <f t="shared" ca="1" si="122"/>
        <v>213568.2762955045</v>
      </c>
      <c r="V325">
        <f t="shared" ca="1" si="123"/>
        <v>272713.43269977905</v>
      </c>
      <c r="X325" s="2">
        <f t="shared" ca="1" si="104"/>
        <v>0</v>
      </c>
      <c r="Y325" s="3">
        <f t="shared" ca="1" si="105"/>
        <v>1</v>
      </c>
      <c r="Z325" s="3"/>
      <c r="AA325" s="3"/>
      <c r="AB325" s="3"/>
      <c r="AC325" s="3"/>
      <c r="AD325" s="3"/>
      <c r="AE325" s="3"/>
      <c r="AF325" s="3"/>
      <c r="AG325" s="3"/>
      <c r="AH325" s="5"/>
    </row>
    <row r="326" spans="2:34" hidden="1" x14ac:dyDescent="0.25">
      <c r="B326">
        <f t="shared" ca="1" si="106"/>
        <v>1</v>
      </c>
      <c r="C326" t="str">
        <f t="shared" ca="1" si="107"/>
        <v>Male</v>
      </c>
      <c r="D326">
        <f t="shared" ca="1" si="108"/>
        <v>44</v>
      </c>
      <c r="E326">
        <f t="shared" ca="1" si="109"/>
        <v>1</v>
      </c>
      <c r="F326" t="str">
        <f ca="1">_xll.XLOOKUP(E326,$Z$5:$Z$15,$AA$5:$AA$15)</f>
        <v>Health</v>
      </c>
      <c r="G326">
        <f t="shared" ca="1" si="110"/>
        <v>5</v>
      </c>
      <c r="H326" t="str">
        <f ca="1">_xll.XLOOKUP(G326,$AB$5:$AB$14,$AC$5:$AC$14)</f>
        <v>Others</v>
      </c>
      <c r="I326">
        <f t="shared" ca="1" si="111"/>
        <v>3</v>
      </c>
      <c r="J326">
        <f t="shared" ca="1" si="112"/>
        <v>0</v>
      </c>
      <c r="K326">
        <f t="shared" ca="1" si="113"/>
        <v>29859</v>
      </c>
      <c r="L326">
        <f t="shared" ca="1" si="114"/>
        <v>4</v>
      </c>
      <c r="M326" t="str">
        <f ca="1">_xll.XLOOKUP(L326,$AD$5:$AD$18,$AE$5:$AE$18)</f>
        <v>Tema</v>
      </c>
      <c r="N326">
        <f t="shared" ca="1" si="117"/>
        <v>89577</v>
      </c>
      <c r="O326">
        <f t="shared" ca="1" si="115"/>
        <v>62703.5959640574</v>
      </c>
      <c r="P326">
        <f t="shared" ca="1" si="118"/>
        <v>0</v>
      </c>
      <c r="Q326">
        <f t="shared" ca="1" si="116"/>
        <v>0</v>
      </c>
      <c r="R326">
        <f t="shared" ca="1" si="119"/>
        <v>41496.776721185233</v>
      </c>
      <c r="S326">
        <f t="shared" ca="1" si="120"/>
        <v>42175.983099297533</v>
      </c>
      <c r="T326">
        <f t="shared" ca="1" si="121"/>
        <v>131752.98309929753</v>
      </c>
      <c r="U326">
        <f t="shared" ca="1" si="122"/>
        <v>104200.37268524263</v>
      </c>
      <c r="V326">
        <f t="shared" ca="1" si="123"/>
        <v>27552.6104140549</v>
      </c>
      <c r="X326" s="2">
        <f t="shared" ca="1" si="104"/>
        <v>1</v>
      </c>
      <c r="Y326" s="3">
        <f t="shared" ca="1" si="105"/>
        <v>0</v>
      </c>
      <c r="Z326" s="3"/>
      <c r="AA326" s="3"/>
      <c r="AB326" s="3"/>
      <c r="AC326" s="3"/>
      <c r="AD326" s="3"/>
      <c r="AE326" s="3"/>
      <c r="AF326" s="3"/>
      <c r="AG326" s="3"/>
      <c r="AH326" s="5"/>
    </row>
    <row r="327" spans="2:34" hidden="1" x14ac:dyDescent="0.25">
      <c r="B327">
        <f t="shared" ca="1" si="106"/>
        <v>2</v>
      </c>
      <c r="C327" t="str">
        <f t="shared" ca="1" si="107"/>
        <v>Female</v>
      </c>
      <c r="D327">
        <f t="shared" ca="1" si="108"/>
        <v>25</v>
      </c>
      <c r="E327">
        <f t="shared" ca="1" si="109"/>
        <v>1</v>
      </c>
      <c r="F327" t="str">
        <f ca="1">_xll.XLOOKUP(E327,$Z$5:$Z$15,$AA$5:$AA$15)</f>
        <v>Health</v>
      </c>
      <c r="G327">
        <f t="shared" ca="1" si="110"/>
        <v>2</v>
      </c>
      <c r="H327" t="str">
        <f ca="1">_xll.XLOOKUP(G327,$AB$5:$AB$14,$AC$5:$AC$14)</f>
        <v>College</v>
      </c>
      <c r="I327">
        <f t="shared" ca="1" si="111"/>
        <v>0</v>
      </c>
      <c r="J327">
        <f t="shared" ca="1" si="112"/>
        <v>0</v>
      </c>
      <c r="K327">
        <f t="shared" ca="1" si="113"/>
        <v>72074</v>
      </c>
      <c r="L327">
        <f t="shared" ca="1" si="114"/>
        <v>9</v>
      </c>
      <c r="M327" t="str">
        <f ca="1">_xll.XLOOKUP(L327,$AD$5:$AD$18,$AE$5:$AE$18)</f>
        <v>Tse-Addo</v>
      </c>
      <c r="N327">
        <f t="shared" ca="1" si="117"/>
        <v>432444</v>
      </c>
      <c r="O327">
        <f t="shared" ca="1" si="115"/>
        <v>373595.12483789312</v>
      </c>
      <c r="P327">
        <f t="shared" ca="1" si="118"/>
        <v>0</v>
      </c>
      <c r="Q327">
        <f t="shared" ca="1" si="116"/>
        <v>0</v>
      </c>
      <c r="R327">
        <f t="shared" ca="1" si="119"/>
        <v>81504.136719443617</v>
      </c>
      <c r="S327">
        <f t="shared" ca="1" si="120"/>
        <v>7434.0865000559825</v>
      </c>
      <c r="T327">
        <f t="shared" ca="1" si="121"/>
        <v>439878.08650005597</v>
      </c>
      <c r="U327">
        <f t="shared" ca="1" si="122"/>
        <v>455099.26155733672</v>
      </c>
      <c r="V327">
        <f t="shared" ca="1" si="123"/>
        <v>-15221.17505728075</v>
      </c>
      <c r="X327" s="2">
        <f t="shared" ref="X327:X390" ca="1" si="124">IF(C327 ="Male", 1, 0)</f>
        <v>0</v>
      </c>
      <c r="Y327" s="3">
        <f t="shared" ref="Y327:Y390" ca="1" si="125">IF(C327 ="Female", 1, 0)</f>
        <v>1</v>
      </c>
      <c r="Z327" s="3"/>
      <c r="AA327" s="3"/>
      <c r="AB327" s="3"/>
      <c r="AC327" s="3"/>
      <c r="AD327" s="3"/>
      <c r="AE327" s="3"/>
      <c r="AF327" s="3"/>
      <c r="AG327" s="3"/>
      <c r="AH327" s="5"/>
    </row>
    <row r="328" spans="2:34" x14ac:dyDescent="0.25">
      <c r="B328">
        <f t="shared" ca="1" si="106"/>
        <v>2</v>
      </c>
      <c r="C328" t="str">
        <f t="shared" ca="1" si="107"/>
        <v>Female</v>
      </c>
      <c r="D328">
        <f t="shared" ca="1" si="108"/>
        <v>27</v>
      </c>
      <c r="E328">
        <f t="shared" ca="1" si="109"/>
        <v>1</v>
      </c>
      <c r="F328" t="str">
        <f ca="1">_xll.XLOOKUP(E328,$Z$5:$Z$15,$AA$5:$AA$15)</f>
        <v>Health</v>
      </c>
      <c r="G328">
        <f t="shared" ca="1" si="110"/>
        <v>4</v>
      </c>
      <c r="H328" t="str">
        <f ca="1">_xll.XLOOKUP(G328,$AB$5:$AB$14,$AC$5:$AC$14)</f>
        <v>Technical</v>
      </c>
      <c r="I328">
        <f t="shared" ca="1" si="111"/>
        <v>6</v>
      </c>
      <c r="J328">
        <f t="shared" ca="1" si="112"/>
        <v>2</v>
      </c>
      <c r="K328">
        <f t="shared" ca="1" si="113"/>
        <v>66060</v>
      </c>
      <c r="L328">
        <f t="shared" ca="1" si="114"/>
        <v>9</v>
      </c>
      <c r="M328" t="str">
        <f ca="1">_xll.XLOOKUP(L328,$AD$5:$AD$18,$AE$5:$AE$18)</f>
        <v>Tse-Addo</v>
      </c>
      <c r="N328">
        <f t="shared" ca="1" si="117"/>
        <v>396360</v>
      </c>
      <c r="O328">
        <f t="shared" ca="1" si="115"/>
        <v>147992.07808494644</v>
      </c>
      <c r="P328">
        <f t="shared" ca="1" si="118"/>
        <v>74157.827538472571</v>
      </c>
      <c r="Q328">
        <f t="shared" ca="1" si="116"/>
        <v>65171</v>
      </c>
      <c r="R328">
        <f t="shared" ca="1" si="119"/>
        <v>45392.097520522519</v>
      </c>
      <c r="S328">
        <f t="shared" ca="1" si="120"/>
        <v>65051.118158774858</v>
      </c>
      <c r="T328">
        <f t="shared" ca="1" si="121"/>
        <v>535568.94569724752</v>
      </c>
      <c r="U328">
        <f t="shared" ca="1" si="122"/>
        <v>258555.17560546895</v>
      </c>
      <c r="V328">
        <f t="shared" ca="1" si="123"/>
        <v>277013.7700917786</v>
      </c>
      <c r="X328" s="2">
        <f t="shared" ca="1" si="124"/>
        <v>0</v>
      </c>
      <c r="Y328" s="3">
        <f t="shared" ca="1" si="125"/>
        <v>1</v>
      </c>
      <c r="Z328" s="3"/>
      <c r="AA328" s="3"/>
      <c r="AB328" s="3"/>
      <c r="AC328" s="3"/>
      <c r="AD328" s="3"/>
      <c r="AE328" s="3"/>
      <c r="AF328" s="3"/>
      <c r="AG328" s="3"/>
      <c r="AH328" s="5"/>
    </row>
    <row r="329" spans="2:34" x14ac:dyDescent="0.25">
      <c r="B329">
        <f t="shared" ca="1" si="106"/>
        <v>2</v>
      </c>
      <c r="C329" t="str">
        <f t="shared" ca="1" si="107"/>
        <v>Female</v>
      </c>
      <c r="D329">
        <f t="shared" ca="1" si="108"/>
        <v>25</v>
      </c>
      <c r="E329">
        <f t="shared" ca="1" si="109"/>
        <v>1</v>
      </c>
      <c r="F329" t="str">
        <f ca="1">_xll.XLOOKUP(E329,$Z$5:$Z$15,$AA$5:$AA$15)</f>
        <v>Health</v>
      </c>
      <c r="G329">
        <f t="shared" ca="1" si="110"/>
        <v>1</v>
      </c>
      <c r="H329" t="str">
        <f ca="1">_xll.XLOOKUP(G329,$AB$5:$AB$14,$AC$5:$AC$14)</f>
        <v>Highschool</v>
      </c>
      <c r="I329">
        <f t="shared" ca="1" si="111"/>
        <v>0</v>
      </c>
      <c r="J329">
        <f t="shared" ca="1" si="112"/>
        <v>1</v>
      </c>
      <c r="K329">
        <f t="shared" ca="1" si="113"/>
        <v>56859</v>
      </c>
      <c r="L329">
        <f t="shared" ca="1" si="114"/>
        <v>9</v>
      </c>
      <c r="M329" t="str">
        <f ca="1">_xll.XLOOKUP(L329,$AD$5:$AD$18,$AE$5:$AE$18)</f>
        <v>Tse-Addo</v>
      </c>
      <c r="N329">
        <f t="shared" ca="1" si="117"/>
        <v>284295</v>
      </c>
      <c r="O329">
        <f t="shared" ca="1" si="115"/>
        <v>128419.41791732734</v>
      </c>
      <c r="P329">
        <f t="shared" ca="1" si="118"/>
        <v>55277.655791490077</v>
      </c>
      <c r="Q329">
        <f t="shared" ca="1" si="116"/>
        <v>41211</v>
      </c>
      <c r="R329">
        <f t="shared" ca="1" si="119"/>
        <v>83678.125560505898</v>
      </c>
      <c r="S329">
        <f t="shared" ca="1" si="120"/>
        <v>22634.814491852732</v>
      </c>
      <c r="T329">
        <f t="shared" ca="1" si="121"/>
        <v>362207.47028334282</v>
      </c>
      <c r="U329">
        <f t="shared" ca="1" si="122"/>
        <v>253308.54347783324</v>
      </c>
      <c r="V329">
        <f t="shared" ca="1" si="123"/>
        <v>108898.92680550957</v>
      </c>
      <c r="X329" s="2">
        <f t="shared" ca="1" si="124"/>
        <v>0</v>
      </c>
      <c r="Y329" s="3">
        <f t="shared" ca="1" si="125"/>
        <v>1</v>
      </c>
      <c r="Z329" s="3"/>
      <c r="AA329" s="3"/>
      <c r="AB329" s="3"/>
      <c r="AC329" s="3"/>
      <c r="AD329" s="3"/>
      <c r="AE329" s="3"/>
      <c r="AF329" s="3"/>
      <c r="AG329" s="3"/>
      <c r="AH329" s="5"/>
    </row>
    <row r="330" spans="2:34" hidden="1" x14ac:dyDescent="0.25">
      <c r="B330">
        <f t="shared" ca="1" si="106"/>
        <v>1</v>
      </c>
      <c r="C330" t="str">
        <f t="shared" ca="1" si="107"/>
        <v>Male</v>
      </c>
      <c r="D330">
        <f t="shared" ca="1" si="108"/>
        <v>36</v>
      </c>
      <c r="E330">
        <f t="shared" ca="1" si="109"/>
        <v>1</v>
      </c>
      <c r="F330" t="str">
        <f ca="1">_xll.XLOOKUP(E330,$Z$5:$Z$15,$AA$5:$AA$15)</f>
        <v>Health</v>
      </c>
      <c r="G330">
        <f t="shared" ca="1" si="110"/>
        <v>4</v>
      </c>
      <c r="H330" t="str">
        <f ca="1">_xll.XLOOKUP(G330,$AB$5:$AB$14,$AC$5:$AC$14)</f>
        <v>Technical</v>
      </c>
      <c r="I330">
        <f t="shared" ca="1" si="111"/>
        <v>6</v>
      </c>
      <c r="J330">
        <f t="shared" ca="1" si="112"/>
        <v>2</v>
      </c>
      <c r="K330">
        <f t="shared" ca="1" si="113"/>
        <v>51675</v>
      </c>
      <c r="L330">
        <f t="shared" ca="1" si="114"/>
        <v>7</v>
      </c>
      <c r="M330" t="str">
        <f ca="1">_xll.XLOOKUP(L330,$AD$5:$AD$18,$AE$5:$AE$18)</f>
        <v>Spintex</v>
      </c>
      <c r="N330">
        <f t="shared" ca="1" si="117"/>
        <v>206700</v>
      </c>
      <c r="O330">
        <f t="shared" ca="1" si="115"/>
        <v>172469.81949973566</v>
      </c>
      <c r="P330">
        <f t="shared" ca="1" si="118"/>
        <v>6682.6757938072069</v>
      </c>
      <c r="Q330">
        <f t="shared" ca="1" si="116"/>
        <v>2748</v>
      </c>
      <c r="R330">
        <f t="shared" ca="1" si="119"/>
        <v>73029.25359357227</v>
      </c>
      <c r="S330">
        <f t="shared" ca="1" si="120"/>
        <v>73983.133533418193</v>
      </c>
      <c r="T330">
        <f t="shared" ca="1" si="121"/>
        <v>287365.80932722538</v>
      </c>
      <c r="U330">
        <f t="shared" ca="1" si="122"/>
        <v>248247.07309330793</v>
      </c>
      <c r="V330">
        <f t="shared" ca="1" si="123"/>
        <v>39118.736233917443</v>
      </c>
      <c r="X330" s="2">
        <f t="shared" ca="1" si="124"/>
        <v>1</v>
      </c>
      <c r="Y330" s="3">
        <f t="shared" ca="1" si="125"/>
        <v>0</v>
      </c>
      <c r="Z330" s="3"/>
      <c r="AA330" s="3"/>
      <c r="AB330" s="3"/>
      <c r="AC330" s="3"/>
      <c r="AD330" s="3"/>
      <c r="AE330" s="3"/>
      <c r="AF330" s="3"/>
      <c r="AG330" s="3"/>
      <c r="AH330" s="5"/>
    </row>
    <row r="331" spans="2:34" x14ac:dyDescent="0.25">
      <c r="B331">
        <f t="shared" ref="B331:B394" ca="1" si="126">RANDBETWEEN(1,2)</f>
        <v>2</v>
      </c>
      <c r="C331" t="str">
        <f t="shared" ref="C331:C394" ca="1" si="127">IF(B331=1, "Male","Female")</f>
        <v>Female</v>
      </c>
      <c r="D331">
        <f t="shared" ref="D331:D394" ca="1" si="128">RANDBETWEEN(25,45)</f>
        <v>43</v>
      </c>
      <c r="E331">
        <f t="shared" ref="E331:E394" ca="1" si="129">RANDBETWEEN(1,6)</f>
        <v>4</v>
      </c>
      <c r="F331" t="str">
        <f ca="1">_xll.XLOOKUP(E331,$Z$5:$Z$15,$AA$5:$AA$15)</f>
        <v>IT</v>
      </c>
      <c r="G331">
        <f t="shared" ref="G331:G394" ca="1" si="130">RANDBETWEEN(1,5)</f>
        <v>2</v>
      </c>
      <c r="H331" t="str">
        <f ca="1">_xll.XLOOKUP(G331,$AB$5:$AB$14,$AC$5:$AC$14)</f>
        <v>College</v>
      </c>
      <c r="I331">
        <f t="shared" ref="I331:I394" ca="1" si="131">RANDBETWEEN(0,6)</f>
        <v>3</v>
      </c>
      <c r="J331">
        <f t="shared" ref="J331:J394" ca="1" si="132">RANDBETWEEN(0,4)</f>
        <v>1</v>
      </c>
      <c r="K331">
        <f t="shared" ref="K331:K394" ca="1" si="133">RANDBETWEEN(25000,90000)</f>
        <v>25590</v>
      </c>
      <c r="L331">
        <f t="shared" ref="L331:L394" ca="1" si="134">RANDBETWEEN(1,9)</f>
        <v>5</v>
      </c>
      <c r="M331" t="str">
        <f ca="1">_xll.XLOOKUP(L331,$AD$5:$AD$18,$AE$5:$AE$18)</f>
        <v>Nima</v>
      </c>
      <c r="N331">
        <f t="shared" ca="1" si="117"/>
        <v>153540</v>
      </c>
      <c r="O331">
        <f t="shared" ref="O331:O394" ca="1" si="135">RAND()*N331</f>
        <v>127014.94862379543</v>
      </c>
      <c r="P331">
        <f t="shared" ca="1" si="118"/>
        <v>17440.840749043375</v>
      </c>
      <c r="Q331">
        <f t="shared" ref="Q331:Q394" ca="1" si="136">RANDBETWEEN(0,P331)</f>
        <v>9995</v>
      </c>
      <c r="R331">
        <f t="shared" ca="1" si="119"/>
        <v>33330.417472088193</v>
      </c>
      <c r="S331">
        <f t="shared" ca="1" si="120"/>
        <v>22760.046270219995</v>
      </c>
      <c r="T331">
        <f t="shared" ca="1" si="121"/>
        <v>193740.88701926338</v>
      </c>
      <c r="U331">
        <f t="shared" ca="1" si="122"/>
        <v>170340.3660958836</v>
      </c>
      <c r="V331">
        <f t="shared" ca="1" si="123"/>
        <v>23400.52092337978</v>
      </c>
      <c r="X331" s="2">
        <f t="shared" ca="1" si="124"/>
        <v>0</v>
      </c>
      <c r="Y331" s="3">
        <f t="shared" ca="1" si="125"/>
        <v>1</v>
      </c>
      <c r="Z331" s="3"/>
      <c r="AA331" s="3"/>
      <c r="AB331" s="3"/>
      <c r="AC331" s="3"/>
      <c r="AD331" s="3"/>
      <c r="AE331" s="3"/>
      <c r="AF331" s="3"/>
      <c r="AG331" s="3"/>
      <c r="AH331" s="5"/>
    </row>
    <row r="332" spans="2:34" x14ac:dyDescent="0.25">
      <c r="B332">
        <f t="shared" ca="1" si="126"/>
        <v>2</v>
      </c>
      <c r="C332" t="str">
        <f t="shared" ca="1" si="127"/>
        <v>Female</v>
      </c>
      <c r="D332">
        <f t="shared" ca="1" si="128"/>
        <v>38</v>
      </c>
      <c r="E332">
        <f t="shared" ca="1" si="129"/>
        <v>1</v>
      </c>
      <c r="F332" t="str">
        <f ca="1">_xll.XLOOKUP(E332,$Z$5:$Z$15,$AA$5:$AA$15)</f>
        <v>Health</v>
      </c>
      <c r="G332">
        <f t="shared" ca="1" si="130"/>
        <v>5</v>
      </c>
      <c r="H332" t="str">
        <f ca="1">_xll.XLOOKUP(G332,$AB$5:$AB$14,$AC$5:$AC$14)</f>
        <v>Others</v>
      </c>
      <c r="I332">
        <f t="shared" ca="1" si="131"/>
        <v>2</v>
      </c>
      <c r="J332">
        <f t="shared" ca="1" si="132"/>
        <v>4</v>
      </c>
      <c r="K332">
        <f t="shared" ca="1" si="133"/>
        <v>27350</v>
      </c>
      <c r="L332">
        <f t="shared" ca="1" si="134"/>
        <v>3</v>
      </c>
      <c r="M332" t="str">
        <f ca="1">_xll.XLOOKUP(L332,$AD$5:$AD$18,$AE$5:$AE$18)</f>
        <v>Oyarifa</v>
      </c>
      <c r="N332">
        <f t="shared" ca="1" si="117"/>
        <v>109400</v>
      </c>
      <c r="O332">
        <f t="shared" ca="1" si="135"/>
        <v>22942.613897963784</v>
      </c>
      <c r="P332">
        <f t="shared" ca="1" si="118"/>
        <v>16737.213719629646</v>
      </c>
      <c r="Q332">
        <f t="shared" ca="1" si="136"/>
        <v>4369</v>
      </c>
      <c r="R332">
        <f t="shared" ca="1" si="119"/>
        <v>31422.791699787176</v>
      </c>
      <c r="S332">
        <f t="shared" ca="1" si="120"/>
        <v>20414.219158059688</v>
      </c>
      <c r="T332">
        <f t="shared" ca="1" si="121"/>
        <v>146551.43287768934</v>
      </c>
      <c r="U332">
        <f t="shared" ca="1" si="122"/>
        <v>58734.405597750956</v>
      </c>
      <c r="V332">
        <f t="shared" ca="1" si="123"/>
        <v>87817.027279938382</v>
      </c>
      <c r="X332" s="2">
        <f t="shared" ca="1" si="124"/>
        <v>0</v>
      </c>
      <c r="Y332" s="3">
        <f t="shared" ca="1" si="125"/>
        <v>1</v>
      </c>
      <c r="Z332" s="3"/>
      <c r="AA332" s="3"/>
      <c r="AB332" s="3"/>
      <c r="AC332" s="3"/>
      <c r="AD332" s="3"/>
      <c r="AE332" s="3"/>
      <c r="AF332" s="3"/>
      <c r="AG332" s="3"/>
      <c r="AH332" s="5"/>
    </row>
    <row r="333" spans="2:34" hidden="1" x14ac:dyDescent="0.25">
      <c r="B333">
        <f t="shared" ca="1" si="126"/>
        <v>1</v>
      </c>
      <c r="C333" t="str">
        <f t="shared" ca="1" si="127"/>
        <v>Male</v>
      </c>
      <c r="D333">
        <f t="shared" ca="1" si="128"/>
        <v>42</v>
      </c>
      <c r="E333">
        <f t="shared" ca="1" si="129"/>
        <v>5</v>
      </c>
      <c r="F333" t="str">
        <f ca="1">_xll.XLOOKUP(E333,$Z$5:$Z$15,$AA$5:$AA$15)</f>
        <v>General Work</v>
      </c>
      <c r="G333">
        <f t="shared" ca="1" si="130"/>
        <v>2</v>
      </c>
      <c r="H333" t="str">
        <f ca="1">_xll.XLOOKUP(G333,$AB$5:$AB$14,$AC$5:$AC$14)</f>
        <v>College</v>
      </c>
      <c r="I333">
        <f t="shared" ca="1" si="131"/>
        <v>5</v>
      </c>
      <c r="J333">
        <f t="shared" ca="1" si="132"/>
        <v>3</v>
      </c>
      <c r="K333">
        <f t="shared" ca="1" si="133"/>
        <v>51375</v>
      </c>
      <c r="L333">
        <f t="shared" ca="1" si="134"/>
        <v>3</v>
      </c>
      <c r="M333" t="str">
        <f ca="1">_xll.XLOOKUP(L333,$AD$5:$AD$18,$AE$5:$AE$18)</f>
        <v>Oyarifa</v>
      </c>
      <c r="N333">
        <f t="shared" ca="1" si="117"/>
        <v>308250</v>
      </c>
      <c r="O333">
        <f t="shared" ca="1" si="135"/>
        <v>9480.7272555732525</v>
      </c>
      <c r="P333">
        <f t="shared" ca="1" si="118"/>
        <v>139391.70951750103</v>
      </c>
      <c r="Q333">
        <f t="shared" ca="1" si="136"/>
        <v>10076</v>
      </c>
      <c r="R333">
        <f t="shared" ca="1" si="119"/>
        <v>98290.906967557472</v>
      </c>
      <c r="S333">
        <f t="shared" ca="1" si="120"/>
        <v>41814.247000493058</v>
      </c>
      <c r="T333">
        <f t="shared" ca="1" si="121"/>
        <v>489455.95651799411</v>
      </c>
      <c r="U333">
        <f t="shared" ca="1" si="122"/>
        <v>117847.63422313072</v>
      </c>
      <c r="V333">
        <f t="shared" ca="1" si="123"/>
        <v>371608.32229486341</v>
      </c>
      <c r="X333" s="2">
        <f t="shared" ca="1" si="124"/>
        <v>1</v>
      </c>
      <c r="Y333" s="3">
        <f t="shared" ca="1" si="125"/>
        <v>0</v>
      </c>
      <c r="Z333" s="3"/>
      <c r="AA333" s="3"/>
      <c r="AB333" s="3"/>
      <c r="AC333" s="3"/>
      <c r="AD333" s="3"/>
      <c r="AE333" s="3"/>
      <c r="AF333" s="3"/>
      <c r="AG333" s="3"/>
      <c r="AH333" s="5"/>
    </row>
    <row r="334" spans="2:34" hidden="1" x14ac:dyDescent="0.25">
      <c r="B334">
        <f t="shared" ca="1" si="126"/>
        <v>1</v>
      </c>
      <c r="C334" t="str">
        <f t="shared" ca="1" si="127"/>
        <v>Male</v>
      </c>
      <c r="D334">
        <f t="shared" ca="1" si="128"/>
        <v>38</v>
      </c>
      <c r="E334">
        <f t="shared" ca="1" si="129"/>
        <v>5</v>
      </c>
      <c r="F334" t="str">
        <f ca="1">_xll.XLOOKUP(E334,$Z$5:$Z$15,$AA$5:$AA$15)</f>
        <v>General Work</v>
      </c>
      <c r="G334">
        <f t="shared" ca="1" si="130"/>
        <v>3</v>
      </c>
      <c r="H334" t="str">
        <f ca="1">_xll.XLOOKUP(G334,$AB$5:$AB$14,$AC$5:$AC$14)</f>
        <v>University</v>
      </c>
      <c r="I334">
        <f t="shared" ca="1" si="131"/>
        <v>2</v>
      </c>
      <c r="J334">
        <f t="shared" ca="1" si="132"/>
        <v>0</v>
      </c>
      <c r="K334">
        <f t="shared" ca="1" si="133"/>
        <v>61592</v>
      </c>
      <c r="L334">
        <f t="shared" ca="1" si="134"/>
        <v>5</v>
      </c>
      <c r="M334" t="str">
        <f ca="1">_xll.XLOOKUP(L334,$AD$5:$AD$18,$AE$5:$AE$18)</f>
        <v>Nima</v>
      </c>
      <c r="N334">
        <f t="shared" ca="1" si="117"/>
        <v>369552</v>
      </c>
      <c r="O334">
        <f t="shared" ca="1" si="135"/>
        <v>43826.046086025912</v>
      </c>
      <c r="P334">
        <f t="shared" ca="1" si="118"/>
        <v>0</v>
      </c>
      <c r="Q334">
        <f t="shared" ca="1" si="136"/>
        <v>0</v>
      </c>
      <c r="R334">
        <f t="shared" ca="1" si="119"/>
        <v>118936.7312353911</v>
      </c>
      <c r="S334">
        <f t="shared" ca="1" si="120"/>
        <v>16597.727697667913</v>
      </c>
      <c r="T334">
        <f t="shared" ca="1" si="121"/>
        <v>386149.7276976679</v>
      </c>
      <c r="U334">
        <f t="shared" ca="1" si="122"/>
        <v>162762.777321417</v>
      </c>
      <c r="V334">
        <f t="shared" ca="1" si="123"/>
        <v>223386.9503762509</v>
      </c>
      <c r="X334" s="2">
        <f t="shared" ca="1" si="124"/>
        <v>1</v>
      </c>
      <c r="Y334" s="3">
        <f t="shared" ca="1" si="125"/>
        <v>0</v>
      </c>
      <c r="Z334" s="3"/>
      <c r="AA334" s="3"/>
      <c r="AB334" s="3"/>
      <c r="AC334" s="3"/>
      <c r="AD334" s="3"/>
      <c r="AE334" s="3"/>
      <c r="AF334" s="3"/>
      <c r="AG334" s="3"/>
      <c r="AH334" s="5"/>
    </row>
    <row r="335" spans="2:34" hidden="1" x14ac:dyDescent="0.25">
      <c r="B335">
        <f t="shared" ca="1" si="126"/>
        <v>2</v>
      </c>
      <c r="C335" t="str">
        <f t="shared" ca="1" si="127"/>
        <v>Female</v>
      </c>
      <c r="D335">
        <f t="shared" ca="1" si="128"/>
        <v>25</v>
      </c>
      <c r="E335">
        <f t="shared" ca="1" si="129"/>
        <v>2</v>
      </c>
      <c r="F335" t="str">
        <f ca="1">_xll.XLOOKUP(E335,$Z$5:$Z$15,$AA$5:$AA$15)</f>
        <v>Construction</v>
      </c>
      <c r="G335">
        <f t="shared" ca="1" si="130"/>
        <v>1</v>
      </c>
      <c r="H335" t="str">
        <f ca="1">_xll.XLOOKUP(G335,$AB$5:$AB$14,$AC$5:$AC$14)</f>
        <v>Highschool</v>
      </c>
      <c r="I335">
        <f t="shared" ca="1" si="131"/>
        <v>6</v>
      </c>
      <c r="J335">
        <f t="shared" ca="1" si="132"/>
        <v>1</v>
      </c>
      <c r="K335">
        <f t="shared" ca="1" si="133"/>
        <v>35478</v>
      </c>
      <c r="L335">
        <f t="shared" ca="1" si="134"/>
        <v>8</v>
      </c>
      <c r="M335" t="str">
        <f ca="1">_xll.XLOOKUP(L335,$AD$5:$AD$18,$AE$5:$AE$18)</f>
        <v xml:space="preserve">Niorth Legon </v>
      </c>
      <c r="N335">
        <f t="shared" ca="1" si="117"/>
        <v>177390</v>
      </c>
      <c r="O335">
        <f t="shared" ca="1" si="135"/>
        <v>27842.116710374459</v>
      </c>
      <c r="P335">
        <f t="shared" ca="1" si="118"/>
        <v>29510.973086225054</v>
      </c>
      <c r="Q335">
        <f t="shared" ca="1" si="136"/>
        <v>17411</v>
      </c>
      <c r="R335">
        <f t="shared" ca="1" si="119"/>
        <v>68654.335874020428</v>
      </c>
      <c r="S335">
        <f t="shared" ca="1" si="120"/>
        <v>5977.8417292225913</v>
      </c>
      <c r="T335">
        <f t="shared" ca="1" si="121"/>
        <v>212878.81481544764</v>
      </c>
      <c r="U335">
        <f t="shared" ca="1" si="122"/>
        <v>113907.45258439489</v>
      </c>
      <c r="V335">
        <f t="shared" ca="1" si="123"/>
        <v>98971.362231052743</v>
      </c>
      <c r="X335" s="2">
        <f t="shared" ca="1" si="124"/>
        <v>0</v>
      </c>
      <c r="Y335" s="3">
        <f t="shared" ca="1" si="125"/>
        <v>1</v>
      </c>
      <c r="Z335" s="3"/>
      <c r="AA335" s="3"/>
      <c r="AB335" s="3"/>
      <c r="AC335" s="3"/>
      <c r="AD335" s="3"/>
      <c r="AE335" s="3"/>
      <c r="AF335" s="3"/>
      <c r="AG335" s="3"/>
      <c r="AH335" s="5"/>
    </row>
    <row r="336" spans="2:34" x14ac:dyDescent="0.25">
      <c r="B336">
        <f t="shared" ca="1" si="126"/>
        <v>2</v>
      </c>
      <c r="C336" t="str">
        <f t="shared" ca="1" si="127"/>
        <v>Female</v>
      </c>
      <c r="D336">
        <f t="shared" ca="1" si="128"/>
        <v>25</v>
      </c>
      <c r="E336">
        <f t="shared" ca="1" si="129"/>
        <v>6</v>
      </c>
      <c r="F336" t="str">
        <f ca="1">_xll.XLOOKUP(E336,$Z$5:$Z$15,$AA$5:$AA$15)</f>
        <v>Agriculture</v>
      </c>
      <c r="G336">
        <f t="shared" ca="1" si="130"/>
        <v>1</v>
      </c>
      <c r="H336" t="str">
        <f ca="1">_xll.XLOOKUP(G336,$AB$5:$AB$14,$AC$5:$AC$14)</f>
        <v>Highschool</v>
      </c>
      <c r="I336">
        <f t="shared" ca="1" si="131"/>
        <v>6</v>
      </c>
      <c r="J336">
        <f t="shared" ca="1" si="132"/>
        <v>2</v>
      </c>
      <c r="K336">
        <f t="shared" ca="1" si="133"/>
        <v>47585</v>
      </c>
      <c r="L336">
        <f t="shared" ca="1" si="134"/>
        <v>1</v>
      </c>
      <c r="M336" t="str">
        <f ca="1">_xll.XLOOKUP(L336,$AD$5:$AD$18,$AE$5:$AE$18)</f>
        <v>East Legon</v>
      </c>
      <c r="N336">
        <f t="shared" ca="1" si="117"/>
        <v>142755</v>
      </c>
      <c r="O336">
        <f t="shared" ca="1" si="135"/>
        <v>117750.82660257738</v>
      </c>
      <c r="P336">
        <f t="shared" ca="1" si="118"/>
        <v>17690.792088145052</v>
      </c>
      <c r="Q336">
        <f t="shared" ca="1" si="136"/>
        <v>5711</v>
      </c>
      <c r="R336">
        <f t="shared" ca="1" si="119"/>
        <v>79860.467472618402</v>
      </c>
      <c r="S336">
        <f t="shared" ca="1" si="120"/>
        <v>28252.428900212697</v>
      </c>
      <c r="T336">
        <f t="shared" ca="1" si="121"/>
        <v>188698.22098835773</v>
      </c>
      <c r="U336">
        <f t="shared" ca="1" si="122"/>
        <v>203322.29407519579</v>
      </c>
      <c r="V336">
        <f t="shared" ca="1" si="123"/>
        <v>-14624.073086838063</v>
      </c>
      <c r="X336" s="2">
        <f t="shared" ca="1" si="124"/>
        <v>0</v>
      </c>
      <c r="Y336" s="3">
        <f t="shared" ca="1" si="125"/>
        <v>1</v>
      </c>
      <c r="Z336" s="3"/>
      <c r="AA336" s="3"/>
      <c r="AB336" s="3"/>
      <c r="AC336" s="3"/>
      <c r="AD336" s="3"/>
      <c r="AE336" s="3"/>
      <c r="AF336" s="3"/>
      <c r="AG336" s="3"/>
      <c r="AH336" s="5"/>
    </row>
    <row r="337" spans="2:34" hidden="1" x14ac:dyDescent="0.25">
      <c r="B337">
        <f t="shared" ca="1" si="126"/>
        <v>2</v>
      </c>
      <c r="C337" t="str">
        <f t="shared" ca="1" si="127"/>
        <v>Female</v>
      </c>
      <c r="D337">
        <f t="shared" ca="1" si="128"/>
        <v>29</v>
      </c>
      <c r="E337">
        <f t="shared" ca="1" si="129"/>
        <v>3</v>
      </c>
      <c r="F337" t="str">
        <f ca="1">_xll.XLOOKUP(E337,$Z$5:$Z$15,$AA$5:$AA$15)</f>
        <v>Teaching</v>
      </c>
      <c r="G337">
        <f t="shared" ca="1" si="130"/>
        <v>5</v>
      </c>
      <c r="H337" t="str">
        <f ca="1">_xll.XLOOKUP(G337,$AB$5:$AB$14,$AC$5:$AC$14)</f>
        <v>Others</v>
      </c>
      <c r="I337">
        <f t="shared" ca="1" si="131"/>
        <v>4</v>
      </c>
      <c r="J337">
        <f t="shared" ca="1" si="132"/>
        <v>0</v>
      </c>
      <c r="K337">
        <f t="shared" ca="1" si="133"/>
        <v>78295</v>
      </c>
      <c r="L337">
        <f t="shared" ca="1" si="134"/>
        <v>7</v>
      </c>
      <c r="M337" t="str">
        <f ca="1">_xll.XLOOKUP(L337,$AD$5:$AD$18,$AE$5:$AE$18)</f>
        <v>Spintex</v>
      </c>
      <c r="N337">
        <f t="shared" ca="1" si="117"/>
        <v>391475</v>
      </c>
      <c r="O337">
        <f t="shared" ca="1" si="135"/>
        <v>189580.1943791587</v>
      </c>
      <c r="P337">
        <f t="shared" ca="1" si="118"/>
        <v>0</v>
      </c>
      <c r="Q337">
        <f t="shared" ca="1" si="136"/>
        <v>0</v>
      </c>
      <c r="R337">
        <f t="shared" ca="1" si="119"/>
        <v>54542.156729655566</v>
      </c>
      <c r="S337">
        <f t="shared" ca="1" si="120"/>
        <v>77453.529406271511</v>
      </c>
      <c r="T337">
        <f t="shared" ca="1" si="121"/>
        <v>468928.52940627153</v>
      </c>
      <c r="U337">
        <f t="shared" ca="1" si="122"/>
        <v>244122.35110881427</v>
      </c>
      <c r="V337">
        <f t="shared" ca="1" si="123"/>
        <v>224806.17829745726</v>
      </c>
      <c r="X337" s="2">
        <f t="shared" ca="1" si="124"/>
        <v>0</v>
      </c>
      <c r="Y337" s="3">
        <f t="shared" ca="1" si="125"/>
        <v>1</v>
      </c>
      <c r="Z337" s="3"/>
      <c r="AA337" s="3"/>
      <c r="AB337" s="3"/>
      <c r="AC337" s="3"/>
      <c r="AD337" s="3"/>
      <c r="AE337" s="3"/>
      <c r="AF337" s="3"/>
      <c r="AG337" s="3"/>
      <c r="AH337" s="5"/>
    </row>
    <row r="338" spans="2:34" x14ac:dyDescent="0.25">
      <c r="B338">
        <f t="shared" ca="1" si="126"/>
        <v>2</v>
      </c>
      <c r="C338" t="str">
        <f t="shared" ca="1" si="127"/>
        <v>Female</v>
      </c>
      <c r="D338">
        <f t="shared" ca="1" si="128"/>
        <v>35</v>
      </c>
      <c r="E338">
        <f t="shared" ca="1" si="129"/>
        <v>5</v>
      </c>
      <c r="F338" t="str">
        <f ca="1">_xll.XLOOKUP(E338,$Z$5:$Z$15,$AA$5:$AA$15)</f>
        <v>General Work</v>
      </c>
      <c r="G338">
        <f t="shared" ca="1" si="130"/>
        <v>3</v>
      </c>
      <c r="H338" t="str">
        <f ca="1">_xll.XLOOKUP(G338,$AB$5:$AB$14,$AC$5:$AC$14)</f>
        <v>University</v>
      </c>
      <c r="I338">
        <f t="shared" ca="1" si="131"/>
        <v>5</v>
      </c>
      <c r="J338">
        <f t="shared" ca="1" si="132"/>
        <v>2</v>
      </c>
      <c r="K338">
        <f t="shared" ca="1" si="133"/>
        <v>51951</v>
      </c>
      <c r="L338">
        <f t="shared" ca="1" si="134"/>
        <v>7</v>
      </c>
      <c r="M338" t="str">
        <f ca="1">_xll.XLOOKUP(L338,$AD$5:$AD$18,$AE$5:$AE$18)</f>
        <v>Spintex</v>
      </c>
      <c r="N338">
        <f t="shared" ca="1" si="117"/>
        <v>207804</v>
      </c>
      <c r="O338">
        <f t="shared" ca="1" si="135"/>
        <v>184565.38273226045</v>
      </c>
      <c r="P338">
        <f t="shared" ca="1" si="118"/>
        <v>68610.225021883831</v>
      </c>
      <c r="Q338">
        <f t="shared" ca="1" si="136"/>
        <v>1258</v>
      </c>
      <c r="R338">
        <f t="shared" ca="1" si="119"/>
        <v>11313.422830565389</v>
      </c>
      <c r="S338">
        <f t="shared" ca="1" si="120"/>
        <v>77761.343089397604</v>
      </c>
      <c r="T338">
        <f t="shared" ca="1" si="121"/>
        <v>354175.56811128143</v>
      </c>
      <c r="U338">
        <f t="shared" ca="1" si="122"/>
        <v>197136.80556282584</v>
      </c>
      <c r="V338">
        <f t="shared" ca="1" si="123"/>
        <v>157038.76254845559</v>
      </c>
      <c r="X338" s="2">
        <f t="shared" ca="1" si="124"/>
        <v>0</v>
      </c>
      <c r="Y338" s="3">
        <f t="shared" ca="1" si="125"/>
        <v>1</v>
      </c>
      <c r="Z338" s="3"/>
      <c r="AA338" s="3"/>
      <c r="AB338" s="3"/>
      <c r="AC338" s="3"/>
      <c r="AD338" s="3"/>
      <c r="AE338" s="3"/>
      <c r="AF338" s="3"/>
      <c r="AG338" s="3"/>
      <c r="AH338" s="5"/>
    </row>
    <row r="339" spans="2:34" hidden="1" x14ac:dyDescent="0.25">
      <c r="B339">
        <f t="shared" ca="1" si="126"/>
        <v>2</v>
      </c>
      <c r="C339" t="str">
        <f t="shared" ca="1" si="127"/>
        <v>Female</v>
      </c>
      <c r="D339">
        <f t="shared" ca="1" si="128"/>
        <v>45</v>
      </c>
      <c r="E339">
        <f t="shared" ca="1" si="129"/>
        <v>5</v>
      </c>
      <c r="F339" t="str">
        <f ca="1">_xll.XLOOKUP(E339,$Z$5:$Z$15,$AA$5:$AA$15)</f>
        <v>General Work</v>
      </c>
      <c r="G339">
        <f t="shared" ca="1" si="130"/>
        <v>2</v>
      </c>
      <c r="H339" t="str">
        <f ca="1">_xll.XLOOKUP(G339,$AB$5:$AB$14,$AC$5:$AC$14)</f>
        <v>College</v>
      </c>
      <c r="I339">
        <f t="shared" ca="1" si="131"/>
        <v>3</v>
      </c>
      <c r="J339">
        <f t="shared" ca="1" si="132"/>
        <v>1</v>
      </c>
      <c r="K339">
        <f t="shared" ca="1" si="133"/>
        <v>59104</v>
      </c>
      <c r="L339">
        <f t="shared" ca="1" si="134"/>
        <v>7</v>
      </c>
      <c r="M339" t="str">
        <f ca="1">_xll.XLOOKUP(L339,$AD$5:$AD$18,$AE$5:$AE$18)</f>
        <v>Spintex</v>
      </c>
      <c r="N339">
        <f t="shared" ca="1" si="117"/>
        <v>177312</v>
      </c>
      <c r="O339">
        <f t="shared" ca="1" si="135"/>
        <v>30678.310820476203</v>
      </c>
      <c r="P339">
        <f t="shared" ca="1" si="118"/>
        <v>7997.6162534039586</v>
      </c>
      <c r="Q339">
        <f t="shared" ca="1" si="136"/>
        <v>2840</v>
      </c>
      <c r="R339">
        <f t="shared" ca="1" si="119"/>
        <v>90686.890663633167</v>
      </c>
      <c r="S339">
        <f t="shared" ca="1" si="120"/>
        <v>3968.9272767683997</v>
      </c>
      <c r="T339">
        <f t="shared" ca="1" si="121"/>
        <v>189278.54353017235</v>
      </c>
      <c r="U339">
        <f t="shared" ca="1" si="122"/>
        <v>124205.20148410936</v>
      </c>
      <c r="V339">
        <f t="shared" ca="1" si="123"/>
        <v>65073.342046062986</v>
      </c>
      <c r="X339" s="2">
        <f t="shared" ca="1" si="124"/>
        <v>0</v>
      </c>
      <c r="Y339" s="3">
        <f t="shared" ca="1" si="125"/>
        <v>1</v>
      </c>
      <c r="Z339" s="3"/>
      <c r="AA339" s="3"/>
      <c r="AB339" s="3"/>
      <c r="AC339" s="3"/>
      <c r="AD339" s="3"/>
      <c r="AE339" s="3"/>
      <c r="AF339" s="3"/>
      <c r="AG339" s="3"/>
      <c r="AH339" s="5"/>
    </row>
    <row r="340" spans="2:34" hidden="1" x14ac:dyDescent="0.25">
      <c r="B340">
        <f t="shared" ca="1" si="126"/>
        <v>1</v>
      </c>
      <c r="C340" t="str">
        <f t="shared" ca="1" si="127"/>
        <v>Male</v>
      </c>
      <c r="D340">
        <f t="shared" ca="1" si="128"/>
        <v>26</v>
      </c>
      <c r="E340">
        <f t="shared" ca="1" si="129"/>
        <v>3</v>
      </c>
      <c r="F340" t="str">
        <f ca="1">_xll.XLOOKUP(E340,$Z$5:$Z$15,$AA$5:$AA$15)</f>
        <v>Teaching</v>
      </c>
      <c r="G340">
        <f t="shared" ca="1" si="130"/>
        <v>2</v>
      </c>
      <c r="H340" t="str">
        <f ca="1">_xll.XLOOKUP(G340,$AB$5:$AB$14,$AC$5:$AC$14)</f>
        <v>College</v>
      </c>
      <c r="I340">
        <f t="shared" ca="1" si="131"/>
        <v>3</v>
      </c>
      <c r="J340">
        <f t="shared" ca="1" si="132"/>
        <v>2</v>
      </c>
      <c r="K340">
        <f t="shared" ca="1" si="133"/>
        <v>42256</v>
      </c>
      <c r="L340">
        <f t="shared" ca="1" si="134"/>
        <v>5</v>
      </c>
      <c r="M340" t="str">
        <f ca="1">_xll.XLOOKUP(L340,$AD$5:$AD$18,$AE$5:$AE$18)</f>
        <v>Nima</v>
      </c>
      <c r="N340">
        <f t="shared" ca="1" si="117"/>
        <v>253536</v>
      </c>
      <c r="O340">
        <f t="shared" ca="1" si="135"/>
        <v>205056.41064322408</v>
      </c>
      <c r="P340">
        <f t="shared" ca="1" si="118"/>
        <v>54047.731210285543</v>
      </c>
      <c r="Q340">
        <f t="shared" ca="1" si="136"/>
        <v>53072</v>
      </c>
      <c r="R340">
        <f t="shared" ca="1" si="119"/>
        <v>61689.76843023875</v>
      </c>
      <c r="S340">
        <f t="shared" ca="1" si="120"/>
        <v>27193.134066681501</v>
      </c>
      <c r="T340">
        <f t="shared" ca="1" si="121"/>
        <v>334776.86527696706</v>
      </c>
      <c r="U340">
        <f t="shared" ca="1" si="122"/>
        <v>319818.17907346284</v>
      </c>
      <c r="V340">
        <f t="shared" ca="1" si="123"/>
        <v>14958.686203504214</v>
      </c>
      <c r="X340" s="2">
        <f t="shared" ca="1" si="124"/>
        <v>1</v>
      </c>
      <c r="Y340" s="3">
        <f t="shared" ca="1" si="125"/>
        <v>0</v>
      </c>
      <c r="Z340" s="3"/>
      <c r="AA340" s="3"/>
      <c r="AB340" s="3"/>
      <c r="AC340" s="3"/>
      <c r="AD340" s="3"/>
      <c r="AE340" s="3"/>
      <c r="AF340" s="3"/>
      <c r="AG340" s="3"/>
      <c r="AH340" s="5"/>
    </row>
    <row r="341" spans="2:34" x14ac:dyDescent="0.25">
      <c r="B341">
        <f t="shared" ca="1" si="126"/>
        <v>2</v>
      </c>
      <c r="C341" t="str">
        <f t="shared" ca="1" si="127"/>
        <v>Female</v>
      </c>
      <c r="D341">
        <f t="shared" ca="1" si="128"/>
        <v>29</v>
      </c>
      <c r="E341">
        <f t="shared" ca="1" si="129"/>
        <v>5</v>
      </c>
      <c r="F341" t="str">
        <f ca="1">_xll.XLOOKUP(E341,$Z$5:$Z$15,$AA$5:$AA$15)</f>
        <v>General Work</v>
      </c>
      <c r="G341">
        <f t="shared" ca="1" si="130"/>
        <v>2</v>
      </c>
      <c r="H341" t="str">
        <f ca="1">_xll.XLOOKUP(G341,$AB$5:$AB$14,$AC$5:$AC$14)</f>
        <v>College</v>
      </c>
      <c r="I341">
        <f t="shared" ca="1" si="131"/>
        <v>0</v>
      </c>
      <c r="J341">
        <f t="shared" ca="1" si="132"/>
        <v>4</v>
      </c>
      <c r="K341">
        <f t="shared" ca="1" si="133"/>
        <v>82720</v>
      </c>
      <c r="L341">
        <f t="shared" ca="1" si="134"/>
        <v>5</v>
      </c>
      <c r="M341" t="str">
        <f ca="1">_xll.XLOOKUP(L341,$AD$5:$AD$18,$AE$5:$AE$18)</f>
        <v>Nima</v>
      </c>
      <c r="N341">
        <f t="shared" ref="N341:N404" ca="1" si="137">K341*RANDBETWEEN(3,6)</f>
        <v>496320</v>
      </c>
      <c r="O341">
        <f t="shared" ca="1" si="135"/>
        <v>251928.40079792286</v>
      </c>
      <c r="P341">
        <f t="shared" ref="P341:P404" ca="1" si="138">J341*RAND()*K341</f>
        <v>48472.967266173619</v>
      </c>
      <c r="Q341">
        <f t="shared" ca="1" si="136"/>
        <v>38090</v>
      </c>
      <c r="R341">
        <f t="shared" ref="R341:R404" ca="1" si="139">RAND()*K341*2</f>
        <v>147036.86167529062</v>
      </c>
      <c r="S341">
        <f t="shared" ref="S341:S404" ca="1" si="140">RAND()*K341*1.5</f>
        <v>115637.51750840334</v>
      </c>
      <c r="T341">
        <f t="shared" ref="T341:T404" ca="1" si="141">N341+P341+S341</f>
        <v>660430.48477457697</v>
      </c>
      <c r="U341">
        <f t="shared" ref="U341:U404" ca="1" si="142">O341+Q341+R341</f>
        <v>437055.26247321349</v>
      </c>
      <c r="V341">
        <f t="shared" ref="V341:V404" ca="1" si="143">T341-U341</f>
        <v>223375.22230136348</v>
      </c>
      <c r="X341" s="2">
        <f t="shared" ca="1" si="124"/>
        <v>0</v>
      </c>
      <c r="Y341" s="3">
        <f t="shared" ca="1" si="125"/>
        <v>1</v>
      </c>
      <c r="Z341" s="3"/>
      <c r="AA341" s="3"/>
      <c r="AB341" s="3"/>
      <c r="AC341" s="3"/>
      <c r="AD341" s="3"/>
      <c r="AE341" s="3"/>
      <c r="AF341" s="3"/>
      <c r="AG341" s="3"/>
      <c r="AH341" s="5"/>
    </row>
    <row r="342" spans="2:34" x14ac:dyDescent="0.25">
      <c r="B342">
        <f t="shared" ca="1" si="126"/>
        <v>2</v>
      </c>
      <c r="C342" t="str">
        <f t="shared" ca="1" si="127"/>
        <v>Female</v>
      </c>
      <c r="D342">
        <f t="shared" ca="1" si="128"/>
        <v>33</v>
      </c>
      <c r="E342">
        <f t="shared" ca="1" si="129"/>
        <v>4</v>
      </c>
      <c r="F342" t="str">
        <f ca="1">_xll.XLOOKUP(E342,$Z$5:$Z$15,$AA$5:$AA$15)</f>
        <v>IT</v>
      </c>
      <c r="G342">
        <f t="shared" ca="1" si="130"/>
        <v>3</v>
      </c>
      <c r="H342" t="str">
        <f ca="1">_xll.XLOOKUP(G342,$AB$5:$AB$14,$AC$5:$AC$14)</f>
        <v>University</v>
      </c>
      <c r="I342">
        <f t="shared" ca="1" si="131"/>
        <v>0</v>
      </c>
      <c r="J342">
        <f t="shared" ca="1" si="132"/>
        <v>4</v>
      </c>
      <c r="K342">
        <f t="shared" ca="1" si="133"/>
        <v>38727</v>
      </c>
      <c r="L342">
        <f t="shared" ca="1" si="134"/>
        <v>6</v>
      </c>
      <c r="M342" t="str">
        <f ca="1">_xll.XLOOKUP(L342,$AD$5:$AD$18,$AE$5:$AE$18)</f>
        <v>Airport Hills</v>
      </c>
      <c r="N342">
        <f t="shared" ca="1" si="137"/>
        <v>232362</v>
      </c>
      <c r="O342">
        <f t="shared" ca="1" si="135"/>
        <v>77044.507130239421</v>
      </c>
      <c r="P342">
        <f t="shared" ca="1" si="138"/>
        <v>57660.30345153177</v>
      </c>
      <c r="Q342">
        <f t="shared" ca="1" si="136"/>
        <v>6669</v>
      </c>
      <c r="R342">
        <f t="shared" ca="1" si="139"/>
        <v>47946.25294062488</v>
      </c>
      <c r="S342">
        <f t="shared" ca="1" si="140"/>
        <v>6916.5500609994879</v>
      </c>
      <c r="T342">
        <f t="shared" ca="1" si="141"/>
        <v>296938.85351253126</v>
      </c>
      <c r="U342">
        <f t="shared" ca="1" si="142"/>
        <v>131659.76007086429</v>
      </c>
      <c r="V342">
        <f t="shared" ca="1" si="143"/>
        <v>165279.09344166698</v>
      </c>
      <c r="X342" s="2">
        <f t="shared" ca="1" si="124"/>
        <v>0</v>
      </c>
      <c r="Y342" s="3">
        <f t="shared" ca="1" si="125"/>
        <v>1</v>
      </c>
      <c r="Z342" s="3"/>
      <c r="AA342" s="3"/>
      <c r="AB342" s="3"/>
      <c r="AC342" s="3"/>
      <c r="AD342" s="3"/>
      <c r="AE342" s="3"/>
      <c r="AF342" s="3"/>
      <c r="AG342" s="3"/>
      <c r="AH342" s="5"/>
    </row>
    <row r="343" spans="2:34" hidden="1" x14ac:dyDescent="0.25">
      <c r="B343">
        <f t="shared" ca="1" si="126"/>
        <v>1</v>
      </c>
      <c r="C343" t="str">
        <f t="shared" ca="1" si="127"/>
        <v>Male</v>
      </c>
      <c r="D343">
        <f t="shared" ca="1" si="128"/>
        <v>35</v>
      </c>
      <c r="E343">
        <f t="shared" ca="1" si="129"/>
        <v>4</v>
      </c>
      <c r="F343" t="str">
        <f ca="1">_xll.XLOOKUP(E343,$Z$5:$Z$15,$AA$5:$AA$15)</f>
        <v>IT</v>
      </c>
      <c r="G343">
        <f t="shared" ca="1" si="130"/>
        <v>1</v>
      </c>
      <c r="H343" t="str">
        <f ca="1">_xll.XLOOKUP(G343,$AB$5:$AB$14,$AC$5:$AC$14)</f>
        <v>Highschool</v>
      </c>
      <c r="I343">
        <f t="shared" ca="1" si="131"/>
        <v>1</v>
      </c>
      <c r="J343">
        <f t="shared" ca="1" si="132"/>
        <v>4</v>
      </c>
      <c r="K343">
        <f t="shared" ca="1" si="133"/>
        <v>80132</v>
      </c>
      <c r="L343">
        <f t="shared" ca="1" si="134"/>
        <v>7</v>
      </c>
      <c r="M343" t="str">
        <f ca="1">_xll.XLOOKUP(L343,$AD$5:$AD$18,$AE$5:$AE$18)</f>
        <v>Spintex</v>
      </c>
      <c r="N343">
        <f t="shared" ca="1" si="137"/>
        <v>240396</v>
      </c>
      <c r="O343">
        <f t="shared" ca="1" si="135"/>
        <v>139502.6569154585</v>
      </c>
      <c r="P343">
        <f t="shared" ca="1" si="138"/>
        <v>10798.777738737768</v>
      </c>
      <c r="Q343">
        <f t="shared" ca="1" si="136"/>
        <v>7687</v>
      </c>
      <c r="R343">
        <f t="shared" ca="1" si="139"/>
        <v>55924.894312962402</v>
      </c>
      <c r="S343">
        <f t="shared" ca="1" si="140"/>
        <v>47767.83898256805</v>
      </c>
      <c r="T343">
        <f t="shared" ca="1" si="141"/>
        <v>298962.61672130582</v>
      </c>
      <c r="U343">
        <f t="shared" ca="1" si="142"/>
        <v>203114.5512284209</v>
      </c>
      <c r="V343">
        <f t="shared" ca="1" si="143"/>
        <v>95848.065492884925</v>
      </c>
      <c r="X343" s="2">
        <f t="shared" ca="1" si="124"/>
        <v>1</v>
      </c>
      <c r="Y343" s="3">
        <f t="shared" ca="1" si="125"/>
        <v>0</v>
      </c>
      <c r="Z343" s="3"/>
      <c r="AA343" s="3"/>
      <c r="AB343" s="3"/>
      <c r="AC343" s="3"/>
      <c r="AD343" s="3"/>
      <c r="AE343" s="3"/>
      <c r="AF343" s="3"/>
      <c r="AG343" s="3"/>
      <c r="AH343" s="5"/>
    </row>
    <row r="344" spans="2:34" x14ac:dyDescent="0.25">
      <c r="B344">
        <f t="shared" ca="1" si="126"/>
        <v>1</v>
      </c>
      <c r="C344" t="str">
        <f t="shared" ca="1" si="127"/>
        <v>Male</v>
      </c>
      <c r="D344">
        <f t="shared" ca="1" si="128"/>
        <v>37</v>
      </c>
      <c r="E344">
        <f t="shared" ca="1" si="129"/>
        <v>5</v>
      </c>
      <c r="F344" t="str">
        <f ca="1">_xll.XLOOKUP(E344,$Z$5:$Z$15,$AA$5:$AA$15)</f>
        <v>General Work</v>
      </c>
      <c r="G344">
        <f t="shared" ca="1" si="130"/>
        <v>2</v>
      </c>
      <c r="H344" t="str">
        <f ca="1">_xll.XLOOKUP(G344,$AB$5:$AB$14,$AC$5:$AC$14)</f>
        <v>College</v>
      </c>
      <c r="I344">
        <f t="shared" ca="1" si="131"/>
        <v>5</v>
      </c>
      <c r="J344">
        <f t="shared" ca="1" si="132"/>
        <v>3</v>
      </c>
      <c r="K344">
        <f t="shared" ca="1" si="133"/>
        <v>68192</v>
      </c>
      <c r="L344">
        <f t="shared" ca="1" si="134"/>
        <v>2</v>
      </c>
      <c r="M344" t="str">
        <f ca="1">_xll.XLOOKUP(L344,$AD$5:$AD$18,$AE$5:$AE$18)</f>
        <v>Cantoment</v>
      </c>
      <c r="N344">
        <f t="shared" ca="1" si="137"/>
        <v>340960</v>
      </c>
      <c r="O344">
        <f t="shared" ca="1" si="135"/>
        <v>119637.04659130794</v>
      </c>
      <c r="P344">
        <f t="shared" ca="1" si="138"/>
        <v>185616.36192138703</v>
      </c>
      <c r="Q344">
        <f t="shared" ca="1" si="136"/>
        <v>74366</v>
      </c>
      <c r="R344">
        <f t="shared" ca="1" si="139"/>
        <v>9807.8195581099153</v>
      </c>
      <c r="S344">
        <f t="shared" ca="1" si="140"/>
        <v>61279.683550074536</v>
      </c>
      <c r="T344">
        <f t="shared" ca="1" si="141"/>
        <v>587856.04547146161</v>
      </c>
      <c r="U344">
        <f t="shared" ca="1" si="142"/>
        <v>203810.86614941785</v>
      </c>
      <c r="V344">
        <f t="shared" ca="1" si="143"/>
        <v>384045.17932204378</v>
      </c>
      <c r="X344" s="2">
        <f t="shared" ca="1" si="124"/>
        <v>1</v>
      </c>
      <c r="Y344" s="3">
        <f t="shared" ca="1" si="125"/>
        <v>0</v>
      </c>
      <c r="Z344" s="3"/>
      <c r="AA344" s="3"/>
      <c r="AB344" s="3"/>
      <c r="AC344" s="3"/>
      <c r="AD344" s="3"/>
      <c r="AE344" s="3"/>
      <c r="AF344" s="3"/>
      <c r="AG344" s="3"/>
      <c r="AH344" s="5"/>
    </row>
    <row r="345" spans="2:34" hidden="1" x14ac:dyDescent="0.25">
      <c r="B345">
        <f t="shared" ca="1" si="126"/>
        <v>2</v>
      </c>
      <c r="C345" t="str">
        <f t="shared" ca="1" si="127"/>
        <v>Female</v>
      </c>
      <c r="D345">
        <f t="shared" ca="1" si="128"/>
        <v>40</v>
      </c>
      <c r="E345">
        <f t="shared" ca="1" si="129"/>
        <v>3</v>
      </c>
      <c r="F345" t="str">
        <f ca="1">_xll.XLOOKUP(E345,$Z$5:$Z$15,$AA$5:$AA$15)</f>
        <v>Teaching</v>
      </c>
      <c r="G345">
        <f t="shared" ca="1" si="130"/>
        <v>3</v>
      </c>
      <c r="H345" t="str">
        <f ca="1">_xll.XLOOKUP(G345,$AB$5:$AB$14,$AC$5:$AC$14)</f>
        <v>University</v>
      </c>
      <c r="I345">
        <f t="shared" ca="1" si="131"/>
        <v>0</v>
      </c>
      <c r="J345">
        <f t="shared" ca="1" si="132"/>
        <v>1</v>
      </c>
      <c r="K345">
        <f t="shared" ca="1" si="133"/>
        <v>88321</v>
      </c>
      <c r="L345">
        <f t="shared" ca="1" si="134"/>
        <v>8</v>
      </c>
      <c r="M345" t="str">
        <f ca="1">_xll.XLOOKUP(L345,$AD$5:$AD$18,$AE$5:$AE$18)</f>
        <v xml:space="preserve">Niorth Legon </v>
      </c>
      <c r="N345">
        <f t="shared" ca="1" si="137"/>
        <v>264963</v>
      </c>
      <c r="O345">
        <f t="shared" ca="1" si="135"/>
        <v>155879.91866606416</v>
      </c>
      <c r="P345">
        <f t="shared" ca="1" si="138"/>
        <v>20204.616425112439</v>
      </c>
      <c r="Q345">
        <f t="shared" ca="1" si="136"/>
        <v>13096</v>
      </c>
      <c r="R345">
        <f t="shared" ca="1" si="139"/>
        <v>119003.90106737825</v>
      </c>
      <c r="S345">
        <f t="shared" ca="1" si="140"/>
        <v>21749.194751516563</v>
      </c>
      <c r="T345">
        <f t="shared" ca="1" si="141"/>
        <v>306916.81117662898</v>
      </c>
      <c r="U345">
        <f t="shared" ca="1" si="142"/>
        <v>287979.81973344239</v>
      </c>
      <c r="V345">
        <f t="shared" ca="1" si="143"/>
        <v>18936.991443186591</v>
      </c>
      <c r="X345" s="2">
        <f t="shared" ca="1" si="124"/>
        <v>0</v>
      </c>
      <c r="Y345" s="3">
        <f t="shared" ca="1" si="125"/>
        <v>1</v>
      </c>
      <c r="Z345" s="3"/>
      <c r="AA345" s="3"/>
      <c r="AB345" s="3"/>
      <c r="AC345" s="3"/>
      <c r="AD345" s="3"/>
      <c r="AE345" s="3"/>
      <c r="AF345" s="3"/>
      <c r="AG345" s="3"/>
      <c r="AH345" s="5"/>
    </row>
    <row r="346" spans="2:34" hidden="1" x14ac:dyDescent="0.25">
      <c r="B346">
        <f t="shared" ca="1" si="126"/>
        <v>2</v>
      </c>
      <c r="C346" t="str">
        <f t="shared" ca="1" si="127"/>
        <v>Female</v>
      </c>
      <c r="D346">
        <f t="shared" ca="1" si="128"/>
        <v>43</v>
      </c>
      <c r="E346">
        <f t="shared" ca="1" si="129"/>
        <v>4</v>
      </c>
      <c r="F346" t="str">
        <f ca="1">_xll.XLOOKUP(E346,$Z$5:$Z$15,$AA$5:$AA$15)</f>
        <v>IT</v>
      </c>
      <c r="G346">
        <f t="shared" ca="1" si="130"/>
        <v>5</v>
      </c>
      <c r="H346" t="str">
        <f ca="1">_xll.XLOOKUP(G346,$AB$5:$AB$14,$AC$5:$AC$14)</f>
        <v>Others</v>
      </c>
      <c r="I346">
        <f t="shared" ca="1" si="131"/>
        <v>1</v>
      </c>
      <c r="J346">
        <f t="shared" ca="1" si="132"/>
        <v>4</v>
      </c>
      <c r="K346">
        <f t="shared" ca="1" si="133"/>
        <v>45832</v>
      </c>
      <c r="L346">
        <f t="shared" ca="1" si="134"/>
        <v>9</v>
      </c>
      <c r="M346" t="str">
        <f ca="1">_xll.XLOOKUP(L346,$AD$5:$AD$18,$AE$5:$AE$18)</f>
        <v>Tse-Addo</v>
      </c>
      <c r="N346">
        <f t="shared" ca="1" si="137"/>
        <v>274992</v>
      </c>
      <c r="O346">
        <f t="shared" ca="1" si="135"/>
        <v>84993.842293065623</v>
      </c>
      <c r="P346">
        <f t="shared" ca="1" si="138"/>
        <v>165372.55030231061</v>
      </c>
      <c r="Q346">
        <f t="shared" ca="1" si="136"/>
        <v>48960</v>
      </c>
      <c r="R346">
        <f t="shared" ca="1" si="139"/>
        <v>65244.413770991996</v>
      </c>
      <c r="S346">
        <f t="shared" ca="1" si="140"/>
        <v>53050.983286536888</v>
      </c>
      <c r="T346">
        <f t="shared" ca="1" si="141"/>
        <v>493415.53358884749</v>
      </c>
      <c r="U346">
        <f t="shared" ca="1" si="142"/>
        <v>199198.25606405761</v>
      </c>
      <c r="V346">
        <f t="shared" ca="1" si="143"/>
        <v>294217.27752478991</v>
      </c>
      <c r="X346" s="2">
        <f t="shared" ca="1" si="124"/>
        <v>0</v>
      </c>
      <c r="Y346" s="3">
        <f t="shared" ca="1" si="125"/>
        <v>1</v>
      </c>
      <c r="Z346" s="3"/>
      <c r="AA346" s="3"/>
      <c r="AB346" s="3"/>
      <c r="AC346" s="3"/>
      <c r="AD346" s="3"/>
      <c r="AE346" s="3"/>
      <c r="AF346" s="3"/>
      <c r="AG346" s="3"/>
      <c r="AH346" s="5"/>
    </row>
    <row r="347" spans="2:34" x14ac:dyDescent="0.25">
      <c r="B347">
        <f t="shared" ca="1" si="126"/>
        <v>2</v>
      </c>
      <c r="C347" t="str">
        <f t="shared" ca="1" si="127"/>
        <v>Female</v>
      </c>
      <c r="D347">
        <f t="shared" ca="1" si="128"/>
        <v>35</v>
      </c>
      <c r="E347">
        <f t="shared" ca="1" si="129"/>
        <v>5</v>
      </c>
      <c r="F347" t="str">
        <f ca="1">_xll.XLOOKUP(E347,$Z$5:$Z$15,$AA$5:$AA$15)</f>
        <v>General Work</v>
      </c>
      <c r="G347">
        <f t="shared" ca="1" si="130"/>
        <v>3</v>
      </c>
      <c r="H347" t="str">
        <f ca="1">_xll.XLOOKUP(G347,$AB$5:$AB$14,$AC$5:$AC$14)</f>
        <v>University</v>
      </c>
      <c r="I347">
        <f t="shared" ca="1" si="131"/>
        <v>1</v>
      </c>
      <c r="J347">
        <f t="shared" ca="1" si="132"/>
        <v>4</v>
      </c>
      <c r="K347">
        <f t="shared" ca="1" si="133"/>
        <v>68549</v>
      </c>
      <c r="L347">
        <f t="shared" ca="1" si="134"/>
        <v>7</v>
      </c>
      <c r="M347" t="str">
        <f ca="1">_xll.XLOOKUP(L347,$AD$5:$AD$18,$AE$5:$AE$18)</f>
        <v>Spintex</v>
      </c>
      <c r="N347">
        <f t="shared" ca="1" si="137"/>
        <v>274196</v>
      </c>
      <c r="O347">
        <f t="shared" ca="1" si="135"/>
        <v>84921.341146872903</v>
      </c>
      <c r="P347">
        <f t="shared" ca="1" si="138"/>
        <v>161132.9385852383</v>
      </c>
      <c r="Q347">
        <f t="shared" ca="1" si="136"/>
        <v>100393</v>
      </c>
      <c r="R347">
        <f t="shared" ca="1" si="139"/>
        <v>53280.81577460988</v>
      </c>
      <c r="S347">
        <f t="shared" ca="1" si="140"/>
        <v>46389.919146071705</v>
      </c>
      <c r="T347">
        <f t="shared" ca="1" si="141"/>
        <v>481718.85773131001</v>
      </c>
      <c r="U347">
        <f t="shared" ca="1" si="142"/>
        <v>238595.15692148279</v>
      </c>
      <c r="V347">
        <f t="shared" ca="1" si="143"/>
        <v>243123.70080982722</v>
      </c>
      <c r="X347" s="2">
        <f t="shared" ca="1" si="124"/>
        <v>0</v>
      </c>
      <c r="Y347" s="3">
        <f t="shared" ca="1" si="125"/>
        <v>1</v>
      </c>
      <c r="Z347" s="3"/>
      <c r="AA347" s="3"/>
      <c r="AB347" s="3"/>
      <c r="AC347" s="3"/>
      <c r="AD347" s="3"/>
      <c r="AE347" s="3"/>
      <c r="AF347" s="3"/>
      <c r="AG347" s="3"/>
      <c r="AH347" s="5"/>
    </row>
    <row r="348" spans="2:34" hidden="1" x14ac:dyDescent="0.25">
      <c r="B348">
        <f t="shared" ca="1" si="126"/>
        <v>2</v>
      </c>
      <c r="C348" t="str">
        <f t="shared" ca="1" si="127"/>
        <v>Female</v>
      </c>
      <c r="D348">
        <f t="shared" ca="1" si="128"/>
        <v>26</v>
      </c>
      <c r="E348">
        <f t="shared" ca="1" si="129"/>
        <v>4</v>
      </c>
      <c r="F348" t="str">
        <f ca="1">_xll.XLOOKUP(E348,$Z$5:$Z$15,$AA$5:$AA$15)</f>
        <v>IT</v>
      </c>
      <c r="G348">
        <f t="shared" ca="1" si="130"/>
        <v>1</v>
      </c>
      <c r="H348" t="str">
        <f ca="1">_xll.XLOOKUP(G348,$AB$5:$AB$14,$AC$5:$AC$14)</f>
        <v>Highschool</v>
      </c>
      <c r="I348">
        <f t="shared" ca="1" si="131"/>
        <v>4</v>
      </c>
      <c r="J348">
        <f t="shared" ca="1" si="132"/>
        <v>1</v>
      </c>
      <c r="K348">
        <f t="shared" ca="1" si="133"/>
        <v>65564</v>
      </c>
      <c r="L348">
        <f t="shared" ca="1" si="134"/>
        <v>5</v>
      </c>
      <c r="M348" t="str">
        <f ca="1">_xll.XLOOKUP(L348,$AD$5:$AD$18,$AE$5:$AE$18)</f>
        <v>Nima</v>
      </c>
      <c r="N348">
        <f t="shared" ca="1" si="137"/>
        <v>393384</v>
      </c>
      <c r="O348">
        <f t="shared" ca="1" si="135"/>
        <v>387783.68864339055</v>
      </c>
      <c r="P348">
        <f t="shared" ca="1" si="138"/>
        <v>11183.801647404662</v>
      </c>
      <c r="Q348">
        <f t="shared" ca="1" si="136"/>
        <v>2647</v>
      </c>
      <c r="R348">
        <f t="shared" ca="1" si="139"/>
        <v>72700.639599264847</v>
      </c>
      <c r="S348">
        <f t="shared" ca="1" si="140"/>
        <v>22264.616709359827</v>
      </c>
      <c r="T348">
        <f t="shared" ca="1" si="141"/>
        <v>426832.41835676448</v>
      </c>
      <c r="U348">
        <f t="shared" ca="1" si="142"/>
        <v>463131.32824265538</v>
      </c>
      <c r="V348">
        <f t="shared" ca="1" si="143"/>
        <v>-36298.909885890898</v>
      </c>
      <c r="X348" s="2">
        <f t="shared" ca="1" si="124"/>
        <v>0</v>
      </c>
      <c r="Y348" s="3">
        <f t="shared" ca="1" si="125"/>
        <v>1</v>
      </c>
      <c r="Z348" s="3"/>
      <c r="AA348" s="3"/>
      <c r="AB348" s="3"/>
      <c r="AC348" s="3"/>
      <c r="AD348" s="3"/>
      <c r="AE348" s="3"/>
      <c r="AF348" s="3"/>
      <c r="AG348" s="3"/>
      <c r="AH348" s="5"/>
    </row>
    <row r="349" spans="2:34" hidden="1" x14ac:dyDescent="0.25">
      <c r="B349">
        <f t="shared" ca="1" si="126"/>
        <v>1</v>
      </c>
      <c r="C349" t="str">
        <f t="shared" ca="1" si="127"/>
        <v>Male</v>
      </c>
      <c r="D349">
        <f t="shared" ca="1" si="128"/>
        <v>38</v>
      </c>
      <c r="E349">
        <f t="shared" ca="1" si="129"/>
        <v>6</v>
      </c>
      <c r="F349" t="str">
        <f ca="1">_xll.XLOOKUP(E349,$Z$5:$Z$15,$AA$5:$AA$15)</f>
        <v>Agriculture</v>
      </c>
      <c r="G349">
        <f t="shared" ca="1" si="130"/>
        <v>5</v>
      </c>
      <c r="H349" t="str">
        <f ca="1">_xll.XLOOKUP(G349,$AB$5:$AB$14,$AC$5:$AC$14)</f>
        <v>Others</v>
      </c>
      <c r="I349">
        <f t="shared" ca="1" si="131"/>
        <v>1</v>
      </c>
      <c r="J349">
        <f t="shared" ca="1" si="132"/>
        <v>4</v>
      </c>
      <c r="K349">
        <f t="shared" ca="1" si="133"/>
        <v>44136</v>
      </c>
      <c r="L349">
        <f t="shared" ca="1" si="134"/>
        <v>7</v>
      </c>
      <c r="M349" t="str">
        <f ca="1">_xll.XLOOKUP(L349,$AD$5:$AD$18,$AE$5:$AE$18)</f>
        <v>Spintex</v>
      </c>
      <c r="N349">
        <f t="shared" ca="1" si="137"/>
        <v>264816</v>
      </c>
      <c r="O349">
        <f t="shared" ca="1" si="135"/>
        <v>30332.91541699239</v>
      </c>
      <c r="P349">
        <f t="shared" ca="1" si="138"/>
        <v>111837.35299682242</v>
      </c>
      <c r="Q349">
        <f t="shared" ca="1" si="136"/>
        <v>5742</v>
      </c>
      <c r="R349">
        <f t="shared" ca="1" si="139"/>
        <v>48623.018877891889</v>
      </c>
      <c r="S349">
        <f t="shared" ca="1" si="140"/>
        <v>12140.565376813536</v>
      </c>
      <c r="T349">
        <f t="shared" ca="1" si="141"/>
        <v>388793.91837363597</v>
      </c>
      <c r="U349">
        <f t="shared" ca="1" si="142"/>
        <v>84697.934294884268</v>
      </c>
      <c r="V349">
        <f t="shared" ca="1" si="143"/>
        <v>304095.9840787517</v>
      </c>
      <c r="X349" s="2">
        <f t="shared" ca="1" si="124"/>
        <v>1</v>
      </c>
      <c r="Y349" s="3">
        <f t="shared" ca="1" si="125"/>
        <v>0</v>
      </c>
      <c r="Z349" s="3"/>
      <c r="AA349" s="3"/>
      <c r="AB349" s="3"/>
      <c r="AC349" s="3"/>
      <c r="AD349" s="3"/>
      <c r="AE349" s="3"/>
      <c r="AF349" s="3"/>
      <c r="AG349" s="3"/>
      <c r="AH349" s="5"/>
    </row>
    <row r="350" spans="2:34" hidden="1" x14ac:dyDescent="0.25">
      <c r="B350">
        <f t="shared" ca="1" si="126"/>
        <v>2</v>
      </c>
      <c r="C350" t="str">
        <f t="shared" ca="1" si="127"/>
        <v>Female</v>
      </c>
      <c r="D350">
        <f t="shared" ca="1" si="128"/>
        <v>41</v>
      </c>
      <c r="E350">
        <f t="shared" ca="1" si="129"/>
        <v>2</v>
      </c>
      <c r="F350" t="str">
        <f ca="1">_xll.XLOOKUP(E350,$Z$5:$Z$15,$AA$5:$AA$15)</f>
        <v>Construction</v>
      </c>
      <c r="G350">
        <f t="shared" ca="1" si="130"/>
        <v>1</v>
      </c>
      <c r="H350" t="str">
        <f ca="1">_xll.XLOOKUP(G350,$AB$5:$AB$14,$AC$5:$AC$14)</f>
        <v>Highschool</v>
      </c>
      <c r="I350">
        <f t="shared" ca="1" si="131"/>
        <v>1</v>
      </c>
      <c r="J350">
        <f t="shared" ca="1" si="132"/>
        <v>3</v>
      </c>
      <c r="K350">
        <f t="shared" ca="1" si="133"/>
        <v>44023</v>
      </c>
      <c r="L350">
        <f t="shared" ca="1" si="134"/>
        <v>1</v>
      </c>
      <c r="M350" t="str">
        <f ca="1">_xll.XLOOKUP(L350,$AD$5:$AD$18,$AE$5:$AE$18)</f>
        <v>East Legon</v>
      </c>
      <c r="N350">
        <f t="shared" ca="1" si="137"/>
        <v>132069</v>
      </c>
      <c r="O350">
        <f t="shared" ca="1" si="135"/>
        <v>97224.061781583048</v>
      </c>
      <c r="P350">
        <f t="shared" ca="1" si="138"/>
        <v>25994.77057024571</v>
      </c>
      <c r="Q350">
        <f t="shared" ca="1" si="136"/>
        <v>12468</v>
      </c>
      <c r="R350">
        <f t="shared" ca="1" si="139"/>
        <v>8829.6979670689561</v>
      </c>
      <c r="S350">
        <f t="shared" ca="1" si="140"/>
        <v>18179.797392599219</v>
      </c>
      <c r="T350">
        <f t="shared" ca="1" si="141"/>
        <v>176243.56796284494</v>
      </c>
      <c r="U350">
        <f t="shared" ca="1" si="142"/>
        <v>118521.75974865201</v>
      </c>
      <c r="V350">
        <f t="shared" ca="1" si="143"/>
        <v>57721.808214192934</v>
      </c>
      <c r="X350" s="2">
        <f t="shared" ca="1" si="124"/>
        <v>0</v>
      </c>
      <c r="Y350" s="3">
        <f t="shared" ca="1" si="125"/>
        <v>1</v>
      </c>
      <c r="Z350" s="3"/>
      <c r="AA350" s="3"/>
      <c r="AB350" s="3"/>
      <c r="AC350" s="3"/>
      <c r="AD350" s="3"/>
      <c r="AE350" s="3"/>
      <c r="AF350" s="3"/>
      <c r="AG350" s="3"/>
      <c r="AH350" s="5"/>
    </row>
    <row r="351" spans="2:34" x14ac:dyDescent="0.25">
      <c r="B351">
        <f t="shared" ca="1" si="126"/>
        <v>2</v>
      </c>
      <c r="C351" t="str">
        <f t="shared" ca="1" si="127"/>
        <v>Female</v>
      </c>
      <c r="D351">
        <f t="shared" ca="1" si="128"/>
        <v>43</v>
      </c>
      <c r="E351">
        <f t="shared" ca="1" si="129"/>
        <v>3</v>
      </c>
      <c r="F351" t="str">
        <f ca="1">_xll.XLOOKUP(E351,$Z$5:$Z$15,$AA$5:$AA$15)</f>
        <v>Teaching</v>
      </c>
      <c r="G351">
        <f t="shared" ca="1" si="130"/>
        <v>2</v>
      </c>
      <c r="H351" t="str">
        <f ca="1">_xll.XLOOKUP(G351,$AB$5:$AB$14,$AC$5:$AC$14)</f>
        <v>College</v>
      </c>
      <c r="I351">
        <f t="shared" ca="1" si="131"/>
        <v>2</v>
      </c>
      <c r="J351">
        <f t="shared" ca="1" si="132"/>
        <v>1</v>
      </c>
      <c r="K351">
        <f t="shared" ca="1" si="133"/>
        <v>32244</v>
      </c>
      <c r="L351">
        <f t="shared" ca="1" si="134"/>
        <v>4</v>
      </c>
      <c r="M351" t="str">
        <f ca="1">_xll.XLOOKUP(L351,$AD$5:$AD$18,$AE$5:$AE$18)</f>
        <v>Tema</v>
      </c>
      <c r="N351">
        <f t="shared" ca="1" si="137"/>
        <v>193464</v>
      </c>
      <c r="O351">
        <f t="shared" ca="1" si="135"/>
        <v>46764.139300422961</v>
      </c>
      <c r="P351">
        <f t="shared" ca="1" si="138"/>
        <v>30369.336802437821</v>
      </c>
      <c r="Q351">
        <f t="shared" ca="1" si="136"/>
        <v>8312</v>
      </c>
      <c r="R351">
        <f t="shared" ca="1" si="139"/>
        <v>31308.368156970442</v>
      </c>
      <c r="S351">
        <f t="shared" ca="1" si="140"/>
        <v>29890.359135991908</v>
      </c>
      <c r="T351">
        <f t="shared" ca="1" si="141"/>
        <v>253723.69593842974</v>
      </c>
      <c r="U351">
        <f t="shared" ca="1" si="142"/>
        <v>86384.507457393396</v>
      </c>
      <c r="V351">
        <f t="shared" ca="1" si="143"/>
        <v>167339.18848103634</v>
      </c>
      <c r="X351" s="2">
        <f t="shared" ca="1" si="124"/>
        <v>0</v>
      </c>
      <c r="Y351" s="3">
        <f t="shared" ca="1" si="125"/>
        <v>1</v>
      </c>
      <c r="Z351" s="3"/>
      <c r="AA351" s="3"/>
      <c r="AB351" s="3"/>
      <c r="AC351" s="3"/>
      <c r="AD351" s="3"/>
      <c r="AE351" s="3"/>
      <c r="AF351" s="3"/>
      <c r="AG351" s="3"/>
      <c r="AH351" s="5"/>
    </row>
    <row r="352" spans="2:34" x14ac:dyDescent="0.25">
      <c r="B352">
        <f t="shared" ca="1" si="126"/>
        <v>2</v>
      </c>
      <c r="C352" t="str">
        <f t="shared" ca="1" si="127"/>
        <v>Female</v>
      </c>
      <c r="D352">
        <f t="shared" ca="1" si="128"/>
        <v>44</v>
      </c>
      <c r="E352">
        <f t="shared" ca="1" si="129"/>
        <v>2</v>
      </c>
      <c r="F352" t="str">
        <f ca="1">_xll.XLOOKUP(E352,$Z$5:$Z$15,$AA$5:$AA$15)</f>
        <v>Construction</v>
      </c>
      <c r="G352">
        <f t="shared" ca="1" si="130"/>
        <v>1</v>
      </c>
      <c r="H352" t="str">
        <f ca="1">_xll.XLOOKUP(G352,$AB$5:$AB$14,$AC$5:$AC$14)</f>
        <v>Highschool</v>
      </c>
      <c r="I352">
        <f t="shared" ca="1" si="131"/>
        <v>0</v>
      </c>
      <c r="J352">
        <f t="shared" ca="1" si="132"/>
        <v>1</v>
      </c>
      <c r="K352">
        <f t="shared" ca="1" si="133"/>
        <v>41914</v>
      </c>
      <c r="L352">
        <f t="shared" ca="1" si="134"/>
        <v>5</v>
      </c>
      <c r="M352" t="str">
        <f ca="1">_xll.XLOOKUP(L352,$AD$5:$AD$18,$AE$5:$AE$18)</f>
        <v>Nima</v>
      </c>
      <c r="N352">
        <f t="shared" ca="1" si="137"/>
        <v>251484</v>
      </c>
      <c r="O352">
        <f t="shared" ca="1" si="135"/>
        <v>142208.67898545013</v>
      </c>
      <c r="P352">
        <f t="shared" ca="1" si="138"/>
        <v>23084.749687553194</v>
      </c>
      <c r="Q352">
        <f t="shared" ca="1" si="136"/>
        <v>13190</v>
      </c>
      <c r="R352">
        <f t="shared" ca="1" si="139"/>
        <v>65044.292164257182</v>
      </c>
      <c r="S352">
        <f t="shared" ca="1" si="140"/>
        <v>11453.18991098178</v>
      </c>
      <c r="T352">
        <f t="shared" ca="1" si="141"/>
        <v>286021.93959853501</v>
      </c>
      <c r="U352">
        <f t="shared" ca="1" si="142"/>
        <v>220442.9711497073</v>
      </c>
      <c r="V352">
        <f t="shared" ca="1" si="143"/>
        <v>65578.968448827713</v>
      </c>
      <c r="X352" s="2">
        <f t="shared" ca="1" si="124"/>
        <v>0</v>
      </c>
      <c r="Y352" s="3">
        <f t="shared" ca="1" si="125"/>
        <v>1</v>
      </c>
      <c r="Z352" s="3"/>
      <c r="AA352" s="3"/>
      <c r="AB352" s="3"/>
      <c r="AC352" s="3"/>
      <c r="AD352" s="3"/>
      <c r="AE352" s="3"/>
      <c r="AF352" s="3"/>
      <c r="AG352" s="3"/>
      <c r="AH352" s="5"/>
    </row>
    <row r="353" spans="2:34" x14ac:dyDescent="0.25">
      <c r="B353">
        <f t="shared" ca="1" si="126"/>
        <v>2</v>
      </c>
      <c r="C353" t="str">
        <f t="shared" ca="1" si="127"/>
        <v>Female</v>
      </c>
      <c r="D353">
        <f t="shared" ca="1" si="128"/>
        <v>37</v>
      </c>
      <c r="E353">
        <f t="shared" ca="1" si="129"/>
        <v>1</v>
      </c>
      <c r="F353" t="str">
        <f ca="1">_xll.XLOOKUP(E353,$Z$5:$Z$15,$AA$5:$AA$15)</f>
        <v>Health</v>
      </c>
      <c r="G353">
        <f t="shared" ca="1" si="130"/>
        <v>2</v>
      </c>
      <c r="H353" t="str">
        <f ca="1">_xll.XLOOKUP(G353,$AB$5:$AB$14,$AC$5:$AC$14)</f>
        <v>College</v>
      </c>
      <c r="I353">
        <f t="shared" ca="1" si="131"/>
        <v>2</v>
      </c>
      <c r="J353">
        <f t="shared" ca="1" si="132"/>
        <v>3</v>
      </c>
      <c r="K353">
        <f t="shared" ca="1" si="133"/>
        <v>47631</v>
      </c>
      <c r="L353">
        <f t="shared" ca="1" si="134"/>
        <v>8</v>
      </c>
      <c r="M353" t="str">
        <f ca="1">_xll.XLOOKUP(L353,$AD$5:$AD$18,$AE$5:$AE$18)</f>
        <v xml:space="preserve">Niorth Legon </v>
      </c>
      <c r="N353">
        <f t="shared" ca="1" si="137"/>
        <v>285786</v>
      </c>
      <c r="O353">
        <f t="shared" ca="1" si="135"/>
        <v>234315.12426195055</v>
      </c>
      <c r="P353">
        <f t="shared" ca="1" si="138"/>
        <v>70802.964915118704</v>
      </c>
      <c r="Q353">
        <f t="shared" ca="1" si="136"/>
        <v>44589</v>
      </c>
      <c r="R353">
        <f t="shared" ca="1" si="139"/>
        <v>65295.114756565061</v>
      </c>
      <c r="S353">
        <f t="shared" ca="1" si="140"/>
        <v>1846.8666561354698</v>
      </c>
      <c r="T353">
        <f t="shared" ca="1" si="141"/>
        <v>358435.83157125418</v>
      </c>
      <c r="U353">
        <f t="shared" ca="1" si="142"/>
        <v>344199.23901851563</v>
      </c>
      <c r="V353">
        <f t="shared" ca="1" si="143"/>
        <v>14236.592552738555</v>
      </c>
      <c r="X353" s="2">
        <f t="shared" ca="1" si="124"/>
        <v>0</v>
      </c>
      <c r="Y353" s="3">
        <f t="shared" ca="1" si="125"/>
        <v>1</v>
      </c>
      <c r="Z353" s="3"/>
      <c r="AA353" s="3"/>
      <c r="AB353" s="3"/>
      <c r="AC353" s="3"/>
      <c r="AD353" s="3"/>
      <c r="AE353" s="3"/>
      <c r="AF353" s="3"/>
      <c r="AG353" s="3"/>
      <c r="AH353" s="5"/>
    </row>
    <row r="354" spans="2:34" x14ac:dyDescent="0.25">
      <c r="B354">
        <f t="shared" ca="1" si="126"/>
        <v>1</v>
      </c>
      <c r="C354" t="str">
        <f t="shared" ca="1" si="127"/>
        <v>Male</v>
      </c>
      <c r="D354">
        <f t="shared" ca="1" si="128"/>
        <v>34</v>
      </c>
      <c r="E354">
        <f t="shared" ca="1" si="129"/>
        <v>4</v>
      </c>
      <c r="F354" t="str">
        <f ca="1">_xll.XLOOKUP(E354,$Z$5:$Z$15,$AA$5:$AA$15)</f>
        <v>IT</v>
      </c>
      <c r="G354">
        <f t="shared" ca="1" si="130"/>
        <v>5</v>
      </c>
      <c r="H354" t="str">
        <f ca="1">_xll.XLOOKUP(G354,$AB$5:$AB$14,$AC$5:$AC$14)</f>
        <v>Others</v>
      </c>
      <c r="I354">
        <f t="shared" ca="1" si="131"/>
        <v>0</v>
      </c>
      <c r="J354">
        <f t="shared" ca="1" si="132"/>
        <v>3</v>
      </c>
      <c r="K354">
        <f t="shared" ca="1" si="133"/>
        <v>74449</v>
      </c>
      <c r="L354">
        <f t="shared" ca="1" si="134"/>
        <v>4</v>
      </c>
      <c r="M354" t="str">
        <f ca="1">_xll.XLOOKUP(L354,$AD$5:$AD$18,$AE$5:$AE$18)</f>
        <v>Tema</v>
      </c>
      <c r="N354">
        <f t="shared" ca="1" si="137"/>
        <v>223347</v>
      </c>
      <c r="O354">
        <f t="shared" ca="1" si="135"/>
        <v>94339.147960954913</v>
      </c>
      <c r="P354">
        <f t="shared" ca="1" si="138"/>
        <v>75415.048622970731</v>
      </c>
      <c r="Q354">
        <f t="shared" ca="1" si="136"/>
        <v>66380</v>
      </c>
      <c r="R354">
        <f t="shared" ca="1" si="139"/>
        <v>123698.24823482835</v>
      </c>
      <c r="S354">
        <f t="shared" ca="1" si="140"/>
        <v>17056.147373680189</v>
      </c>
      <c r="T354">
        <f t="shared" ca="1" si="141"/>
        <v>315818.1959966509</v>
      </c>
      <c r="U354">
        <f t="shared" ca="1" si="142"/>
        <v>284417.39619578328</v>
      </c>
      <c r="V354">
        <f t="shared" ca="1" si="143"/>
        <v>31400.799800867622</v>
      </c>
      <c r="X354" s="2">
        <f t="shared" ca="1" si="124"/>
        <v>1</v>
      </c>
      <c r="Y354" s="3">
        <f t="shared" ca="1" si="125"/>
        <v>0</v>
      </c>
      <c r="Z354" s="3"/>
      <c r="AA354" s="3"/>
      <c r="AB354" s="3"/>
      <c r="AC354" s="3"/>
      <c r="AD354" s="3"/>
      <c r="AE354" s="3"/>
      <c r="AF354" s="3"/>
      <c r="AG354" s="3"/>
      <c r="AH354" s="5"/>
    </row>
    <row r="355" spans="2:34" hidden="1" x14ac:dyDescent="0.25">
      <c r="B355">
        <f t="shared" ca="1" si="126"/>
        <v>1</v>
      </c>
      <c r="C355" t="str">
        <f t="shared" ca="1" si="127"/>
        <v>Male</v>
      </c>
      <c r="D355">
        <f t="shared" ca="1" si="128"/>
        <v>33</v>
      </c>
      <c r="E355">
        <f t="shared" ca="1" si="129"/>
        <v>1</v>
      </c>
      <c r="F355" t="str">
        <f ca="1">_xll.XLOOKUP(E355,$Z$5:$Z$15,$AA$5:$AA$15)</f>
        <v>Health</v>
      </c>
      <c r="G355">
        <f t="shared" ca="1" si="130"/>
        <v>5</v>
      </c>
      <c r="H355" t="str">
        <f ca="1">_xll.XLOOKUP(G355,$AB$5:$AB$14,$AC$5:$AC$14)</f>
        <v>Others</v>
      </c>
      <c r="I355">
        <f t="shared" ca="1" si="131"/>
        <v>5</v>
      </c>
      <c r="J355">
        <f t="shared" ca="1" si="132"/>
        <v>0</v>
      </c>
      <c r="K355">
        <f t="shared" ca="1" si="133"/>
        <v>56662</v>
      </c>
      <c r="L355">
        <f t="shared" ca="1" si="134"/>
        <v>8</v>
      </c>
      <c r="M355" t="str">
        <f ca="1">_xll.XLOOKUP(L355,$AD$5:$AD$18,$AE$5:$AE$18)</f>
        <v xml:space="preserve">Niorth Legon </v>
      </c>
      <c r="N355">
        <f t="shared" ca="1" si="137"/>
        <v>283310</v>
      </c>
      <c r="O355">
        <f t="shared" ca="1" si="135"/>
        <v>242440.96413646865</v>
      </c>
      <c r="P355">
        <f t="shared" ca="1" si="138"/>
        <v>0</v>
      </c>
      <c r="Q355">
        <f t="shared" ca="1" si="136"/>
        <v>0</v>
      </c>
      <c r="R355">
        <f t="shared" ca="1" si="139"/>
        <v>51761.417271396858</v>
      </c>
      <c r="S355">
        <f t="shared" ca="1" si="140"/>
        <v>1171.6752473303754</v>
      </c>
      <c r="T355">
        <f t="shared" ca="1" si="141"/>
        <v>284481.67524733039</v>
      </c>
      <c r="U355">
        <f t="shared" ca="1" si="142"/>
        <v>294202.3814078655</v>
      </c>
      <c r="V355">
        <f t="shared" ca="1" si="143"/>
        <v>-9720.7061605351046</v>
      </c>
      <c r="X355" s="2">
        <f t="shared" ca="1" si="124"/>
        <v>1</v>
      </c>
      <c r="Y355" s="3">
        <f t="shared" ca="1" si="125"/>
        <v>0</v>
      </c>
      <c r="Z355" s="3"/>
      <c r="AA355" s="3"/>
      <c r="AB355" s="3"/>
      <c r="AC355" s="3"/>
      <c r="AD355" s="3"/>
      <c r="AE355" s="3"/>
      <c r="AF355" s="3"/>
      <c r="AG355" s="3"/>
      <c r="AH355" s="5"/>
    </row>
    <row r="356" spans="2:34" x14ac:dyDescent="0.25">
      <c r="B356">
        <f t="shared" ca="1" si="126"/>
        <v>1</v>
      </c>
      <c r="C356" t="str">
        <f t="shared" ca="1" si="127"/>
        <v>Male</v>
      </c>
      <c r="D356">
        <f t="shared" ca="1" si="128"/>
        <v>44</v>
      </c>
      <c r="E356">
        <f t="shared" ca="1" si="129"/>
        <v>5</v>
      </c>
      <c r="F356" t="str">
        <f ca="1">_xll.XLOOKUP(E356,$Z$5:$Z$15,$AA$5:$AA$15)</f>
        <v>General Work</v>
      </c>
      <c r="G356">
        <f t="shared" ca="1" si="130"/>
        <v>4</v>
      </c>
      <c r="H356" t="str">
        <f ca="1">_xll.XLOOKUP(G356,$AB$5:$AB$14,$AC$5:$AC$14)</f>
        <v>Technical</v>
      </c>
      <c r="I356">
        <f t="shared" ca="1" si="131"/>
        <v>3</v>
      </c>
      <c r="J356">
        <f t="shared" ca="1" si="132"/>
        <v>3</v>
      </c>
      <c r="K356">
        <f t="shared" ca="1" si="133"/>
        <v>73179</v>
      </c>
      <c r="L356">
        <f t="shared" ca="1" si="134"/>
        <v>3</v>
      </c>
      <c r="M356" t="str">
        <f ca="1">_xll.XLOOKUP(L356,$AD$5:$AD$18,$AE$5:$AE$18)</f>
        <v>Oyarifa</v>
      </c>
      <c r="N356">
        <f t="shared" ca="1" si="137"/>
        <v>365895</v>
      </c>
      <c r="O356">
        <f t="shared" ca="1" si="135"/>
        <v>191909.77955010679</v>
      </c>
      <c r="P356">
        <f t="shared" ca="1" si="138"/>
        <v>212435.2230886679</v>
      </c>
      <c r="Q356">
        <f t="shared" ca="1" si="136"/>
        <v>38029</v>
      </c>
      <c r="R356">
        <f t="shared" ca="1" si="139"/>
        <v>122378.41679636808</v>
      </c>
      <c r="S356">
        <f t="shared" ca="1" si="140"/>
        <v>26706.930881932749</v>
      </c>
      <c r="T356">
        <f t="shared" ca="1" si="141"/>
        <v>605037.15397060069</v>
      </c>
      <c r="U356">
        <f t="shared" ca="1" si="142"/>
        <v>352317.19634647487</v>
      </c>
      <c r="V356">
        <f t="shared" ca="1" si="143"/>
        <v>252719.95762412582</v>
      </c>
      <c r="X356" s="2">
        <f t="shared" ca="1" si="124"/>
        <v>1</v>
      </c>
      <c r="Y356" s="3">
        <f t="shared" ca="1" si="125"/>
        <v>0</v>
      </c>
      <c r="Z356" s="3"/>
      <c r="AA356" s="3"/>
      <c r="AB356" s="3"/>
      <c r="AC356" s="3"/>
      <c r="AD356" s="3"/>
      <c r="AE356" s="3"/>
      <c r="AF356" s="3"/>
      <c r="AG356" s="3"/>
      <c r="AH356" s="5"/>
    </row>
    <row r="357" spans="2:34" hidden="1" x14ac:dyDescent="0.25">
      <c r="B357">
        <f t="shared" ca="1" si="126"/>
        <v>1</v>
      </c>
      <c r="C357" t="str">
        <f t="shared" ca="1" si="127"/>
        <v>Male</v>
      </c>
      <c r="D357">
        <f t="shared" ca="1" si="128"/>
        <v>36</v>
      </c>
      <c r="E357">
        <f t="shared" ca="1" si="129"/>
        <v>6</v>
      </c>
      <c r="F357" t="str">
        <f ca="1">_xll.XLOOKUP(E357,$Z$5:$Z$15,$AA$5:$AA$15)</f>
        <v>Agriculture</v>
      </c>
      <c r="G357">
        <f t="shared" ca="1" si="130"/>
        <v>1</v>
      </c>
      <c r="H357" t="str">
        <f ca="1">_xll.XLOOKUP(G357,$AB$5:$AB$14,$AC$5:$AC$14)</f>
        <v>Highschool</v>
      </c>
      <c r="I357">
        <f t="shared" ca="1" si="131"/>
        <v>6</v>
      </c>
      <c r="J357">
        <f t="shared" ca="1" si="132"/>
        <v>0</v>
      </c>
      <c r="K357">
        <f t="shared" ca="1" si="133"/>
        <v>68008</v>
      </c>
      <c r="L357">
        <f t="shared" ca="1" si="134"/>
        <v>7</v>
      </c>
      <c r="M357" t="str">
        <f ca="1">_xll.XLOOKUP(L357,$AD$5:$AD$18,$AE$5:$AE$18)</f>
        <v>Spintex</v>
      </c>
      <c r="N357">
        <f t="shared" ca="1" si="137"/>
        <v>204024</v>
      </c>
      <c r="O357">
        <f t="shared" ca="1" si="135"/>
        <v>193050.75369537322</v>
      </c>
      <c r="P357">
        <f t="shared" ca="1" si="138"/>
        <v>0</v>
      </c>
      <c r="Q357">
        <f t="shared" ca="1" si="136"/>
        <v>0</v>
      </c>
      <c r="R357">
        <f t="shared" ca="1" si="139"/>
        <v>1406.3923647239253</v>
      </c>
      <c r="S357">
        <f t="shared" ca="1" si="140"/>
        <v>4329.5164890983851</v>
      </c>
      <c r="T357">
        <f t="shared" ca="1" si="141"/>
        <v>208353.51648909837</v>
      </c>
      <c r="U357">
        <f t="shared" ca="1" si="142"/>
        <v>194457.14606009715</v>
      </c>
      <c r="V357">
        <f t="shared" ca="1" si="143"/>
        <v>13896.370429001225</v>
      </c>
      <c r="X357" s="2">
        <f t="shared" ca="1" si="124"/>
        <v>1</v>
      </c>
      <c r="Y357" s="3">
        <f t="shared" ca="1" si="125"/>
        <v>0</v>
      </c>
      <c r="Z357" s="3"/>
      <c r="AA357" s="3"/>
      <c r="AB357" s="3"/>
      <c r="AC357" s="3"/>
      <c r="AD357" s="3"/>
      <c r="AE357" s="3"/>
      <c r="AF357" s="3"/>
      <c r="AG357" s="3"/>
      <c r="AH357" s="5"/>
    </row>
    <row r="358" spans="2:34" hidden="1" x14ac:dyDescent="0.25">
      <c r="B358">
        <f t="shared" ca="1" si="126"/>
        <v>1</v>
      </c>
      <c r="C358" t="str">
        <f t="shared" ca="1" si="127"/>
        <v>Male</v>
      </c>
      <c r="D358">
        <f t="shared" ca="1" si="128"/>
        <v>41</v>
      </c>
      <c r="E358">
        <f t="shared" ca="1" si="129"/>
        <v>1</v>
      </c>
      <c r="F358" t="str">
        <f ca="1">_xll.XLOOKUP(E358,$Z$5:$Z$15,$AA$5:$AA$15)</f>
        <v>Health</v>
      </c>
      <c r="G358">
        <f t="shared" ca="1" si="130"/>
        <v>3</v>
      </c>
      <c r="H358" t="str">
        <f ca="1">_xll.XLOOKUP(G358,$AB$5:$AB$14,$AC$5:$AC$14)</f>
        <v>University</v>
      </c>
      <c r="I358">
        <f t="shared" ca="1" si="131"/>
        <v>3</v>
      </c>
      <c r="J358">
        <f t="shared" ca="1" si="132"/>
        <v>2</v>
      </c>
      <c r="K358">
        <f t="shared" ca="1" si="133"/>
        <v>87183</v>
      </c>
      <c r="L358">
        <f t="shared" ca="1" si="134"/>
        <v>3</v>
      </c>
      <c r="M358" t="str">
        <f ca="1">_xll.XLOOKUP(L358,$AD$5:$AD$18,$AE$5:$AE$18)</f>
        <v>Oyarifa</v>
      </c>
      <c r="N358">
        <f t="shared" ca="1" si="137"/>
        <v>435915</v>
      </c>
      <c r="O358">
        <f t="shared" ca="1" si="135"/>
        <v>279455.70822656236</v>
      </c>
      <c r="P358">
        <f t="shared" ca="1" si="138"/>
        <v>171271.05459022219</v>
      </c>
      <c r="Q358">
        <f t="shared" ca="1" si="136"/>
        <v>113089</v>
      </c>
      <c r="R358">
        <f t="shared" ca="1" si="139"/>
        <v>165471.07255472447</v>
      </c>
      <c r="S358">
        <f t="shared" ca="1" si="140"/>
        <v>49660.204609762208</v>
      </c>
      <c r="T358">
        <f t="shared" ca="1" si="141"/>
        <v>656846.25919998437</v>
      </c>
      <c r="U358">
        <f t="shared" ca="1" si="142"/>
        <v>558015.78078128677</v>
      </c>
      <c r="V358">
        <f t="shared" ca="1" si="143"/>
        <v>98830.478418697603</v>
      </c>
      <c r="X358" s="2">
        <f t="shared" ca="1" si="124"/>
        <v>1</v>
      </c>
      <c r="Y358" s="3">
        <f t="shared" ca="1" si="125"/>
        <v>0</v>
      </c>
      <c r="Z358" s="3"/>
      <c r="AA358" s="3"/>
      <c r="AB358" s="3"/>
      <c r="AC358" s="3"/>
      <c r="AD358" s="3"/>
      <c r="AE358" s="3"/>
      <c r="AF358" s="3"/>
      <c r="AG358" s="3"/>
      <c r="AH358" s="5"/>
    </row>
    <row r="359" spans="2:34" hidden="1" x14ac:dyDescent="0.25">
      <c r="B359">
        <f t="shared" ca="1" si="126"/>
        <v>2</v>
      </c>
      <c r="C359" t="str">
        <f t="shared" ca="1" si="127"/>
        <v>Female</v>
      </c>
      <c r="D359">
        <f t="shared" ca="1" si="128"/>
        <v>45</v>
      </c>
      <c r="E359">
        <f t="shared" ca="1" si="129"/>
        <v>4</v>
      </c>
      <c r="F359" t="str">
        <f ca="1">_xll.XLOOKUP(E359,$Z$5:$Z$15,$AA$5:$AA$15)</f>
        <v>IT</v>
      </c>
      <c r="G359">
        <f t="shared" ca="1" si="130"/>
        <v>3</v>
      </c>
      <c r="H359" t="str">
        <f ca="1">_xll.XLOOKUP(G359,$AB$5:$AB$14,$AC$5:$AC$14)</f>
        <v>University</v>
      </c>
      <c r="I359">
        <f t="shared" ca="1" si="131"/>
        <v>5</v>
      </c>
      <c r="J359">
        <f t="shared" ca="1" si="132"/>
        <v>2</v>
      </c>
      <c r="K359">
        <f t="shared" ca="1" si="133"/>
        <v>77812</v>
      </c>
      <c r="L359">
        <f t="shared" ca="1" si="134"/>
        <v>9</v>
      </c>
      <c r="M359" t="str">
        <f ca="1">_xll.XLOOKUP(L359,$AD$5:$AD$18,$AE$5:$AE$18)</f>
        <v>Tse-Addo</v>
      </c>
      <c r="N359">
        <f t="shared" ca="1" si="137"/>
        <v>233436</v>
      </c>
      <c r="O359">
        <f t="shared" ca="1" si="135"/>
        <v>46002.352135542096</v>
      </c>
      <c r="P359">
        <f t="shared" ca="1" si="138"/>
        <v>92894.704657358583</v>
      </c>
      <c r="Q359">
        <f t="shared" ca="1" si="136"/>
        <v>92694</v>
      </c>
      <c r="R359">
        <f t="shared" ca="1" si="139"/>
        <v>120610.1315157007</v>
      </c>
      <c r="S359">
        <f t="shared" ca="1" si="140"/>
        <v>24318.144641000141</v>
      </c>
      <c r="T359">
        <f t="shared" ca="1" si="141"/>
        <v>350648.84929835872</v>
      </c>
      <c r="U359">
        <f t="shared" ca="1" si="142"/>
        <v>259306.4836512428</v>
      </c>
      <c r="V359">
        <f t="shared" ca="1" si="143"/>
        <v>91342.365647115919</v>
      </c>
      <c r="X359" s="2">
        <f t="shared" ca="1" si="124"/>
        <v>0</v>
      </c>
      <c r="Y359" s="3">
        <f t="shared" ca="1" si="125"/>
        <v>1</v>
      </c>
      <c r="Z359" s="3"/>
      <c r="AA359" s="3"/>
      <c r="AB359" s="3"/>
      <c r="AC359" s="3"/>
      <c r="AD359" s="3"/>
      <c r="AE359" s="3"/>
      <c r="AF359" s="3"/>
      <c r="AG359" s="3"/>
      <c r="AH359" s="5"/>
    </row>
    <row r="360" spans="2:34" hidden="1" x14ac:dyDescent="0.25">
      <c r="B360">
        <f t="shared" ca="1" si="126"/>
        <v>2</v>
      </c>
      <c r="C360" t="str">
        <f t="shared" ca="1" si="127"/>
        <v>Female</v>
      </c>
      <c r="D360">
        <f t="shared" ca="1" si="128"/>
        <v>38</v>
      </c>
      <c r="E360">
        <f t="shared" ca="1" si="129"/>
        <v>4</v>
      </c>
      <c r="F360" t="str">
        <f ca="1">_xll.XLOOKUP(E360,$Z$5:$Z$15,$AA$5:$AA$15)</f>
        <v>IT</v>
      </c>
      <c r="G360">
        <f t="shared" ca="1" si="130"/>
        <v>1</v>
      </c>
      <c r="H360" t="str">
        <f ca="1">_xll.XLOOKUP(G360,$AB$5:$AB$14,$AC$5:$AC$14)</f>
        <v>Highschool</v>
      </c>
      <c r="I360">
        <f t="shared" ca="1" si="131"/>
        <v>6</v>
      </c>
      <c r="J360">
        <f t="shared" ca="1" si="132"/>
        <v>3</v>
      </c>
      <c r="K360">
        <f t="shared" ca="1" si="133"/>
        <v>56661</v>
      </c>
      <c r="L360">
        <f t="shared" ca="1" si="134"/>
        <v>8</v>
      </c>
      <c r="M360" t="str">
        <f ca="1">_xll.XLOOKUP(L360,$AD$5:$AD$18,$AE$5:$AE$18)</f>
        <v xml:space="preserve">Niorth Legon </v>
      </c>
      <c r="N360">
        <f t="shared" ca="1" si="137"/>
        <v>339966</v>
      </c>
      <c r="O360">
        <f t="shared" ca="1" si="135"/>
        <v>123468.25688744613</v>
      </c>
      <c r="P360">
        <f t="shared" ca="1" si="138"/>
        <v>56421.152364102833</v>
      </c>
      <c r="Q360">
        <f t="shared" ca="1" si="136"/>
        <v>52945</v>
      </c>
      <c r="R360">
        <f t="shared" ca="1" si="139"/>
        <v>99819.867314519142</v>
      </c>
      <c r="S360">
        <f t="shared" ca="1" si="140"/>
        <v>69957.452907213752</v>
      </c>
      <c r="T360">
        <f t="shared" ca="1" si="141"/>
        <v>466344.6052713166</v>
      </c>
      <c r="U360">
        <f t="shared" ca="1" si="142"/>
        <v>276233.12420196529</v>
      </c>
      <c r="V360">
        <f t="shared" ca="1" si="143"/>
        <v>190111.48106935131</v>
      </c>
      <c r="X360" s="2">
        <f t="shared" ca="1" si="124"/>
        <v>0</v>
      </c>
      <c r="Y360" s="3">
        <f t="shared" ca="1" si="125"/>
        <v>1</v>
      </c>
      <c r="Z360" s="3"/>
      <c r="AA360" s="3"/>
      <c r="AB360" s="3"/>
      <c r="AC360" s="3"/>
      <c r="AD360" s="3"/>
      <c r="AE360" s="3"/>
      <c r="AF360" s="3"/>
      <c r="AG360" s="3"/>
      <c r="AH360" s="5"/>
    </row>
    <row r="361" spans="2:34" x14ac:dyDescent="0.25">
      <c r="B361">
        <f t="shared" ca="1" si="126"/>
        <v>1</v>
      </c>
      <c r="C361" t="str">
        <f t="shared" ca="1" si="127"/>
        <v>Male</v>
      </c>
      <c r="D361">
        <f t="shared" ca="1" si="128"/>
        <v>28</v>
      </c>
      <c r="E361">
        <f t="shared" ca="1" si="129"/>
        <v>2</v>
      </c>
      <c r="F361" t="str">
        <f ca="1">_xll.XLOOKUP(E361,$Z$5:$Z$15,$AA$5:$AA$15)</f>
        <v>Construction</v>
      </c>
      <c r="G361">
        <f t="shared" ca="1" si="130"/>
        <v>3</v>
      </c>
      <c r="H361" t="str">
        <f ca="1">_xll.XLOOKUP(G361,$AB$5:$AB$14,$AC$5:$AC$14)</f>
        <v>University</v>
      </c>
      <c r="I361">
        <f t="shared" ca="1" si="131"/>
        <v>1</v>
      </c>
      <c r="J361">
        <f t="shared" ca="1" si="132"/>
        <v>1</v>
      </c>
      <c r="K361">
        <f t="shared" ca="1" si="133"/>
        <v>79767</v>
      </c>
      <c r="L361">
        <f t="shared" ca="1" si="134"/>
        <v>9</v>
      </c>
      <c r="M361" t="str">
        <f ca="1">_xll.XLOOKUP(L361,$AD$5:$AD$18,$AE$5:$AE$18)</f>
        <v>Tse-Addo</v>
      </c>
      <c r="N361">
        <f t="shared" ca="1" si="137"/>
        <v>398835</v>
      </c>
      <c r="O361">
        <f t="shared" ca="1" si="135"/>
        <v>338319.94967979193</v>
      </c>
      <c r="P361">
        <f t="shared" ca="1" si="138"/>
        <v>10103.362438457165</v>
      </c>
      <c r="Q361">
        <f t="shared" ca="1" si="136"/>
        <v>6632</v>
      </c>
      <c r="R361">
        <f t="shared" ca="1" si="139"/>
        <v>124132.40145936343</v>
      </c>
      <c r="S361">
        <f t="shared" ca="1" si="140"/>
        <v>28385.247506213062</v>
      </c>
      <c r="T361">
        <f t="shared" ca="1" si="141"/>
        <v>437323.60994467023</v>
      </c>
      <c r="U361">
        <f t="shared" ca="1" si="142"/>
        <v>469084.35113915533</v>
      </c>
      <c r="V361">
        <f t="shared" ca="1" si="143"/>
        <v>-31760.741194485105</v>
      </c>
      <c r="X361" s="2">
        <f t="shared" ca="1" si="124"/>
        <v>1</v>
      </c>
      <c r="Y361" s="3">
        <f t="shared" ca="1" si="125"/>
        <v>0</v>
      </c>
      <c r="Z361" s="3"/>
      <c r="AA361" s="3"/>
      <c r="AB361" s="3"/>
      <c r="AC361" s="3"/>
      <c r="AD361" s="3"/>
      <c r="AE361" s="3"/>
      <c r="AF361" s="3"/>
      <c r="AG361" s="3"/>
      <c r="AH361" s="5"/>
    </row>
    <row r="362" spans="2:34" hidden="1" x14ac:dyDescent="0.25">
      <c r="B362">
        <f t="shared" ca="1" si="126"/>
        <v>1</v>
      </c>
      <c r="C362" t="str">
        <f t="shared" ca="1" si="127"/>
        <v>Male</v>
      </c>
      <c r="D362">
        <f t="shared" ca="1" si="128"/>
        <v>41</v>
      </c>
      <c r="E362">
        <f t="shared" ca="1" si="129"/>
        <v>4</v>
      </c>
      <c r="F362" t="str">
        <f ca="1">_xll.XLOOKUP(E362,$Z$5:$Z$15,$AA$5:$AA$15)</f>
        <v>IT</v>
      </c>
      <c r="G362">
        <f t="shared" ca="1" si="130"/>
        <v>2</v>
      </c>
      <c r="H362" t="str">
        <f ca="1">_xll.XLOOKUP(G362,$AB$5:$AB$14,$AC$5:$AC$14)</f>
        <v>College</v>
      </c>
      <c r="I362">
        <f t="shared" ca="1" si="131"/>
        <v>0</v>
      </c>
      <c r="J362">
        <f t="shared" ca="1" si="132"/>
        <v>1</v>
      </c>
      <c r="K362">
        <f t="shared" ca="1" si="133"/>
        <v>47422</v>
      </c>
      <c r="L362">
        <f t="shared" ca="1" si="134"/>
        <v>6</v>
      </c>
      <c r="M362" t="str">
        <f ca="1">_xll.XLOOKUP(L362,$AD$5:$AD$18,$AE$5:$AE$18)</f>
        <v>Airport Hills</v>
      </c>
      <c r="N362">
        <f t="shared" ca="1" si="137"/>
        <v>189688</v>
      </c>
      <c r="O362">
        <f t="shared" ca="1" si="135"/>
        <v>117152.28251000053</v>
      </c>
      <c r="P362">
        <f t="shared" ca="1" si="138"/>
        <v>36823.201916558297</v>
      </c>
      <c r="Q362">
        <f t="shared" ca="1" si="136"/>
        <v>14813</v>
      </c>
      <c r="R362">
        <f t="shared" ca="1" si="139"/>
        <v>24728.739709285455</v>
      </c>
      <c r="S362">
        <f t="shared" ca="1" si="140"/>
        <v>66675.22155416054</v>
      </c>
      <c r="T362">
        <f t="shared" ca="1" si="141"/>
        <v>293186.42347071884</v>
      </c>
      <c r="U362">
        <f t="shared" ca="1" si="142"/>
        <v>156694.02221928598</v>
      </c>
      <c r="V362">
        <f t="shared" ca="1" si="143"/>
        <v>136492.40125143286</v>
      </c>
      <c r="X362" s="2">
        <f t="shared" ca="1" si="124"/>
        <v>1</v>
      </c>
      <c r="Y362" s="3">
        <f t="shared" ca="1" si="125"/>
        <v>0</v>
      </c>
      <c r="Z362" s="3"/>
      <c r="AA362" s="3"/>
      <c r="AB362" s="3"/>
      <c r="AC362" s="3"/>
      <c r="AD362" s="3"/>
      <c r="AE362" s="3"/>
      <c r="AF362" s="3"/>
      <c r="AG362" s="3"/>
      <c r="AH362" s="5"/>
    </row>
    <row r="363" spans="2:34" hidden="1" x14ac:dyDescent="0.25">
      <c r="B363">
        <f t="shared" ca="1" si="126"/>
        <v>1</v>
      </c>
      <c r="C363" t="str">
        <f t="shared" ca="1" si="127"/>
        <v>Male</v>
      </c>
      <c r="D363">
        <f t="shared" ca="1" si="128"/>
        <v>30</v>
      </c>
      <c r="E363">
        <f t="shared" ca="1" si="129"/>
        <v>5</v>
      </c>
      <c r="F363" t="str">
        <f ca="1">_xll.XLOOKUP(E363,$Z$5:$Z$15,$AA$5:$AA$15)</f>
        <v>General Work</v>
      </c>
      <c r="G363">
        <f t="shared" ca="1" si="130"/>
        <v>4</v>
      </c>
      <c r="H363" t="str">
        <f ca="1">_xll.XLOOKUP(G363,$AB$5:$AB$14,$AC$5:$AC$14)</f>
        <v>Technical</v>
      </c>
      <c r="I363">
        <f t="shared" ca="1" si="131"/>
        <v>1</v>
      </c>
      <c r="J363">
        <f t="shared" ca="1" si="132"/>
        <v>4</v>
      </c>
      <c r="K363">
        <f t="shared" ca="1" si="133"/>
        <v>64856</v>
      </c>
      <c r="L363">
        <f t="shared" ca="1" si="134"/>
        <v>6</v>
      </c>
      <c r="M363" t="str">
        <f ca="1">_xll.XLOOKUP(L363,$AD$5:$AD$18,$AE$5:$AE$18)</f>
        <v>Airport Hills</v>
      </c>
      <c r="N363">
        <f t="shared" ca="1" si="137"/>
        <v>389136</v>
      </c>
      <c r="O363">
        <f t="shared" ca="1" si="135"/>
        <v>258550.42051891988</v>
      </c>
      <c r="P363">
        <f t="shared" ca="1" si="138"/>
        <v>128826.41463217442</v>
      </c>
      <c r="Q363">
        <f t="shared" ca="1" si="136"/>
        <v>88064</v>
      </c>
      <c r="R363">
        <f t="shared" ca="1" si="139"/>
        <v>61167.257392730295</v>
      </c>
      <c r="S363">
        <f t="shared" ca="1" si="140"/>
        <v>90441.680884354631</v>
      </c>
      <c r="T363">
        <f t="shared" ca="1" si="141"/>
        <v>608404.09551652905</v>
      </c>
      <c r="U363">
        <f t="shared" ca="1" si="142"/>
        <v>407781.67791165016</v>
      </c>
      <c r="V363">
        <f t="shared" ca="1" si="143"/>
        <v>200622.41760487889</v>
      </c>
      <c r="X363" s="2">
        <f t="shared" ca="1" si="124"/>
        <v>1</v>
      </c>
      <c r="Y363" s="3">
        <f t="shared" ca="1" si="125"/>
        <v>0</v>
      </c>
      <c r="Z363" s="3"/>
      <c r="AA363" s="3"/>
      <c r="AB363" s="3"/>
      <c r="AC363" s="3"/>
      <c r="AD363" s="3"/>
      <c r="AE363" s="3"/>
      <c r="AF363" s="3"/>
      <c r="AG363" s="3"/>
      <c r="AH363" s="5"/>
    </row>
    <row r="364" spans="2:34" hidden="1" x14ac:dyDescent="0.25">
      <c r="B364">
        <f t="shared" ca="1" si="126"/>
        <v>2</v>
      </c>
      <c r="C364" t="str">
        <f t="shared" ca="1" si="127"/>
        <v>Female</v>
      </c>
      <c r="D364">
        <f t="shared" ca="1" si="128"/>
        <v>44</v>
      </c>
      <c r="E364">
        <f t="shared" ca="1" si="129"/>
        <v>3</v>
      </c>
      <c r="F364" t="str">
        <f ca="1">_xll.XLOOKUP(E364,$Z$5:$Z$15,$AA$5:$AA$15)</f>
        <v>Teaching</v>
      </c>
      <c r="G364">
        <f t="shared" ca="1" si="130"/>
        <v>2</v>
      </c>
      <c r="H364" t="str">
        <f ca="1">_xll.XLOOKUP(G364,$AB$5:$AB$14,$AC$5:$AC$14)</f>
        <v>College</v>
      </c>
      <c r="I364">
        <f t="shared" ca="1" si="131"/>
        <v>1</v>
      </c>
      <c r="J364">
        <f t="shared" ca="1" si="132"/>
        <v>0</v>
      </c>
      <c r="K364">
        <f t="shared" ca="1" si="133"/>
        <v>39115</v>
      </c>
      <c r="L364">
        <f t="shared" ca="1" si="134"/>
        <v>8</v>
      </c>
      <c r="M364" t="str">
        <f ca="1">_xll.XLOOKUP(L364,$AD$5:$AD$18,$AE$5:$AE$18)</f>
        <v xml:space="preserve">Niorth Legon </v>
      </c>
      <c r="N364">
        <f t="shared" ca="1" si="137"/>
        <v>195575</v>
      </c>
      <c r="O364">
        <f t="shared" ca="1" si="135"/>
        <v>21960.076427055159</v>
      </c>
      <c r="P364">
        <f t="shared" ca="1" si="138"/>
        <v>0</v>
      </c>
      <c r="Q364">
        <f t="shared" ca="1" si="136"/>
        <v>0</v>
      </c>
      <c r="R364">
        <f t="shared" ca="1" si="139"/>
        <v>59385.028965060214</v>
      </c>
      <c r="S364">
        <f t="shared" ca="1" si="140"/>
        <v>16409.194377593456</v>
      </c>
      <c r="T364">
        <f t="shared" ca="1" si="141"/>
        <v>211984.19437759346</v>
      </c>
      <c r="U364">
        <f t="shared" ca="1" si="142"/>
        <v>81345.105392115365</v>
      </c>
      <c r="V364">
        <f t="shared" ca="1" si="143"/>
        <v>130639.0889854781</v>
      </c>
      <c r="X364" s="2">
        <f t="shared" ca="1" si="124"/>
        <v>0</v>
      </c>
      <c r="Y364" s="3">
        <f t="shared" ca="1" si="125"/>
        <v>1</v>
      </c>
      <c r="Z364" s="3"/>
      <c r="AA364" s="3"/>
      <c r="AB364" s="3"/>
      <c r="AC364" s="3"/>
      <c r="AD364" s="3"/>
      <c r="AE364" s="3"/>
      <c r="AF364" s="3"/>
      <c r="AG364" s="3"/>
      <c r="AH364" s="5"/>
    </row>
    <row r="365" spans="2:34" hidden="1" x14ac:dyDescent="0.25">
      <c r="B365">
        <f t="shared" ca="1" si="126"/>
        <v>2</v>
      </c>
      <c r="C365" t="str">
        <f t="shared" ca="1" si="127"/>
        <v>Female</v>
      </c>
      <c r="D365">
        <f t="shared" ca="1" si="128"/>
        <v>26</v>
      </c>
      <c r="E365">
        <f t="shared" ca="1" si="129"/>
        <v>5</v>
      </c>
      <c r="F365" t="str">
        <f ca="1">_xll.XLOOKUP(E365,$Z$5:$Z$15,$AA$5:$AA$15)</f>
        <v>General Work</v>
      </c>
      <c r="G365">
        <f t="shared" ca="1" si="130"/>
        <v>2</v>
      </c>
      <c r="H365" t="str">
        <f ca="1">_xll.XLOOKUP(G365,$AB$5:$AB$14,$AC$5:$AC$14)</f>
        <v>College</v>
      </c>
      <c r="I365">
        <f t="shared" ca="1" si="131"/>
        <v>0</v>
      </c>
      <c r="J365">
        <f t="shared" ca="1" si="132"/>
        <v>3</v>
      </c>
      <c r="K365">
        <f t="shared" ca="1" si="133"/>
        <v>53214</v>
      </c>
      <c r="L365">
        <f t="shared" ca="1" si="134"/>
        <v>3</v>
      </c>
      <c r="M365" t="str">
        <f ca="1">_xll.XLOOKUP(L365,$AD$5:$AD$18,$AE$5:$AE$18)</f>
        <v>Oyarifa</v>
      </c>
      <c r="N365">
        <f t="shared" ca="1" si="137"/>
        <v>159642</v>
      </c>
      <c r="O365">
        <f t="shared" ca="1" si="135"/>
        <v>28872.855203661024</v>
      </c>
      <c r="P365">
        <f t="shared" ca="1" si="138"/>
        <v>19877.455427957935</v>
      </c>
      <c r="Q365">
        <f t="shared" ca="1" si="136"/>
        <v>1387</v>
      </c>
      <c r="R365">
        <f t="shared" ca="1" si="139"/>
        <v>36346.339153407593</v>
      </c>
      <c r="S365">
        <f t="shared" ca="1" si="140"/>
        <v>17190.797601222908</v>
      </c>
      <c r="T365">
        <f t="shared" ca="1" si="141"/>
        <v>196710.25302918084</v>
      </c>
      <c r="U365">
        <f t="shared" ca="1" si="142"/>
        <v>66606.194357068613</v>
      </c>
      <c r="V365">
        <f t="shared" ca="1" si="143"/>
        <v>130104.05867211222</v>
      </c>
      <c r="X365" s="2">
        <f t="shared" ca="1" si="124"/>
        <v>0</v>
      </c>
      <c r="Y365" s="3">
        <f t="shared" ca="1" si="125"/>
        <v>1</v>
      </c>
      <c r="Z365" s="3"/>
      <c r="AA365" s="3"/>
      <c r="AB365" s="3"/>
      <c r="AC365" s="3"/>
      <c r="AD365" s="3"/>
      <c r="AE365" s="3"/>
      <c r="AF365" s="3"/>
      <c r="AG365" s="3"/>
      <c r="AH365" s="5"/>
    </row>
    <row r="366" spans="2:34" hidden="1" x14ac:dyDescent="0.25">
      <c r="B366">
        <f t="shared" ca="1" si="126"/>
        <v>2</v>
      </c>
      <c r="C366" t="str">
        <f t="shared" ca="1" si="127"/>
        <v>Female</v>
      </c>
      <c r="D366">
        <f t="shared" ca="1" si="128"/>
        <v>38</v>
      </c>
      <c r="E366">
        <f t="shared" ca="1" si="129"/>
        <v>5</v>
      </c>
      <c r="F366" t="str">
        <f ca="1">_xll.XLOOKUP(E366,$Z$5:$Z$15,$AA$5:$AA$15)</f>
        <v>General Work</v>
      </c>
      <c r="G366">
        <f t="shared" ca="1" si="130"/>
        <v>3</v>
      </c>
      <c r="H366" t="str">
        <f ca="1">_xll.XLOOKUP(G366,$AB$5:$AB$14,$AC$5:$AC$14)</f>
        <v>University</v>
      </c>
      <c r="I366">
        <f t="shared" ca="1" si="131"/>
        <v>4</v>
      </c>
      <c r="J366">
        <f t="shared" ca="1" si="132"/>
        <v>2</v>
      </c>
      <c r="K366">
        <f t="shared" ca="1" si="133"/>
        <v>30158</v>
      </c>
      <c r="L366">
        <f t="shared" ca="1" si="134"/>
        <v>5</v>
      </c>
      <c r="M366" t="str">
        <f ca="1">_xll.XLOOKUP(L366,$AD$5:$AD$18,$AE$5:$AE$18)</f>
        <v>Nima</v>
      </c>
      <c r="N366">
        <f t="shared" ca="1" si="137"/>
        <v>120632</v>
      </c>
      <c r="O366">
        <f t="shared" ca="1" si="135"/>
        <v>3286.2270366649191</v>
      </c>
      <c r="P366">
        <f t="shared" ca="1" si="138"/>
        <v>17024.824140727691</v>
      </c>
      <c r="Q366">
        <f t="shared" ca="1" si="136"/>
        <v>5027</v>
      </c>
      <c r="R366">
        <f t="shared" ca="1" si="139"/>
        <v>27546.340781111157</v>
      </c>
      <c r="S366">
        <f t="shared" ca="1" si="140"/>
        <v>3419.7332931047686</v>
      </c>
      <c r="T366">
        <f t="shared" ca="1" si="141"/>
        <v>141076.55743383247</v>
      </c>
      <c r="U366">
        <f t="shared" ca="1" si="142"/>
        <v>35859.567817776078</v>
      </c>
      <c r="V366">
        <f t="shared" ca="1" si="143"/>
        <v>105216.98961605638</v>
      </c>
      <c r="X366" s="2">
        <f t="shared" ca="1" si="124"/>
        <v>0</v>
      </c>
      <c r="Y366" s="3">
        <f t="shared" ca="1" si="125"/>
        <v>1</v>
      </c>
      <c r="Z366" s="3"/>
      <c r="AA366" s="3"/>
      <c r="AB366" s="3"/>
      <c r="AC366" s="3"/>
      <c r="AD366" s="3"/>
      <c r="AE366" s="3"/>
      <c r="AF366" s="3"/>
      <c r="AG366" s="3"/>
      <c r="AH366" s="5"/>
    </row>
    <row r="367" spans="2:34" hidden="1" x14ac:dyDescent="0.25">
      <c r="B367">
        <f t="shared" ca="1" si="126"/>
        <v>2</v>
      </c>
      <c r="C367" t="str">
        <f t="shared" ca="1" si="127"/>
        <v>Female</v>
      </c>
      <c r="D367">
        <f t="shared" ca="1" si="128"/>
        <v>35</v>
      </c>
      <c r="E367">
        <f t="shared" ca="1" si="129"/>
        <v>2</v>
      </c>
      <c r="F367" t="str">
        <f ca="1">_xll.XLOOKUP(E367,$Z$5:$Z$15,$AA$5:$AA$15)</f>
        <v>Construction</v>
      </c>
      <c r="G367">
        <f t="shared" ca="1" si="130"/>
        <v>4</v>
      </c>
      <c r="H367" t="str">
        <f ca="1">_xll.XLOOKUP(G367,$AB$5:$AB$14,$AC$5:$AC$14)</f>
        <v>Technical</v>
      </c>
      <c r="I367">
        <f t="shared" ca="1" si="131"/>
        <v>1</v>
      </c>
      <c r="J367">
        <f t="shared" ca="1" si="132"/>
        <v>1</v>
      </c>
      <c r="K367">
        <f t="shared" ca="1" si="133"/>
        <v>71009</v>
      </c>
      <c r="L367">
        <f t="shared" ca="1" si="134"/>
        <v>9</v>
      </c>
      <c r="M367" t="str">
        <f ca="1">_xll.XLOOKUP(L367,$AD$5:$AD$18,$AE$5:$AE$18)</f>
        <v>Tse-Addo</v>
      </c>
      <c r="N367">
        <f t="shared" ca="1" si="137"/>
        <v>355045</v>
      </c>
      <c r="O367">
        <f t="shared" ca="1" si="135"/>
        <v>37059.073586939856</v>
      </c>
      <c r="P367">
        <f t="shared" ca="1" si="138"/>
        <v>14269.508071492523</v>
      </c>
      <c r="Q367">
        <f t="shared" ca="1" si="136"/>
        <v>12572</v>
      </c>
      <c r="R367">
        <f t="shared" ca="1" si="139"/>
        <v>54931.463213096737</v>
      </c>
      <c r="S367">
        <f t="shared" ca="1" si="140"/>
        <v>81987.401409221871</v>
      </c>
      <c r="T367">
        <f t="shared" ca="1" si="141"/>
        <v>451301.90948071441</v>
      </c>
      <c r="U367">
        <f t="shared" ca="1" si="142"/>
        <v>104562.53680003659</v>
      </c>
      <c r="V367">
        <f t="shared" ca="1" si="143"/>
        <v>346739.3726806778</v>
      </c>
      <c r="X367" s="2">
        <f t="shared" ca="1" si="124"/>
        <v>0</v>
      </c>
      <c r="Y367" s="3">
        <f t="shared" ca="1" si="125"/>
        <v>1</v>
      </c>
      <c r="Z367" s="3"/>
      <c r="AA367" s="3"/>
      <c r="AB367" s="3"/>
      <c r="AC367" s="3"/>
      <c r="AD367" s="3"/>
      <c r="AE367" s="3"/>
      <c r="AF367" s="3"/>
      <c r="AG367" s="3"/>
      <c r="AH367" s="5"/>
    </row>
    <row r="368" spans="2:34" x14ac:dyDescent="0.25">
      <c r="B368">
        <f t="shared" ca="1" si="126"/>
        <v>1</v>
      </c>
      <c r="C368" t="str">
        <f t="shared" ca="1" si="127"/>
        <v>Male</v>
      </c>
      <c r="D368">
        <f t="shared" ca="1" si="128"/>
        <v>29</v>
      </c>
      <c r="E368">
        <f t="shared" ca="1" si="129"/>
        <v>6</v>
      </c>
      <c r="F368" t="str">
        <f ca="1">_xll.XLOOKUP(E368,$Z$5:$Z$15,$AA$5:$AA$15)</f>
        <v>Agriculture</v>
      </c>
      <c r="G368">
        <f t="shared" ca="1" si="130"/>
        <v>3</v>
      </c>
      <c r="H368" t="str">
        <f ca="1">_xll.XLOOKUP(G368,$AB$5:$AB$14,$AC$5:$AC$14)</f>
        <v>University</v>
      </c>
      <c r="I368">
        <f t="shared" ca="1" si="131"/>
        <v>2</v>
      </c>
      <c r="J368">
        <f t="shared" ca="1" si="132"/>
        <v>4</v>
      </c>
      <c r="K368">
        <f t="shared" ca="1" si="133"/>
        <v>71664</v>
      </c>
      <c r="L368">
        <f t="shared" ca="1" si="134"/>
        <v>3</v>
      </c>
      <c r="M368" t="str">
        <f ca="1">_xll.XLOOKUP(L368,$AD$5:$AD$18,$AE$5:$AE$18)</f>
        <v>Oyarifa</v>
      </c>
      <c r="N368">
        <f t="shared" ca="1" si="137"/>
        <v>214992</v>
      </c>
      <c r="O368">
        <f t="shared" ca="1" si="135"/>
        <v>204884.99177805503</v>
      </c>
      <c r="P368">
        <f t="shared" ca="1" si="138"/>
        <v>158704.40593644386</v>
      </c>
      <c r="Q368">
        <f t="shared" ca="1" si="136"/>
        <v>106546</v>
      </c>
      <c r="R368">
        <f t="shared" ca="1" si="139"/>
        <v>28336.084119874886</v>
      </c>
      <c r="S368">
        <f t="shared" ca="1" si="140"/>
        <v>41926.942790606598</v>
      </c>
      <c r="T368">
        <f t="shared" ca="1" si="141"/>
        <v>415623.34872705041</v>
      </c>
      <c r="U368">
        <f t="shared" ca="1" si="142"/>
        <v>339767.0758979299</v>
      </c>
      <c r="V368">
        <f t="shared" ca="1" si="143"/>
        <v>75856.272829120513</v>
      </c>
      <c r="X368" s="2">
        <f t="shared" ca="1" si="124"/>
        <v>1</v>
      </c>
      <c r="Y368" s="3">
        <f t="shared" ca="1" si="125"/>
        <v>0</v>
      </c>
      <c r="Z368" s="3"/>
      <c r="AA368" s="3"/>
      <c r="AB368" s="3"/>
      <c r="AC368" s="3"/>
      <c r="AD368" s="3"/>
      <c r="AE368" s="3"/>
      <c r="AF368" s="3"/>
      <c r="AG368" s="3"/>
      <c r="AH368" s="5"/>
    </row>
    <row r="369" spans="2:34" x14ac:dyDescent="0.25">
      <c r="B369">
        <f t="shared" ca="1" si="126"/>
        <v>2</v>
      </c>
      <c r="C369" t="str">
        <f t="shared" ca="1" si="127"/>
        <v>Female</v>
      </c>
      <c r="D369">
        <f t="shared" ca="1" si="128"/>
        <v>28</v>
      </c>
      <c r="E369">
        <f t="shared" ca="1" si="129"/>
        <v>5</v>
      </c>
      <c r="F369" t="str">
        <f ca="1">_xll.XLOOKUP(E369,$Z$5:$Z$15,$AA$5:$AA$15)</f>
        <v>General Work</v>
      </c>
      <c r="G369">
        <f t="shared" ca="1" si="130"/>
        <v>1</v>
      </c>
      <c r="H369" t="str">
        <f ca="1">_xll.XLOOKUP(G369,$AB$5:$AB$14,$AC$5:$AC$14)</f>
        <v>Highschool</v>
      </c>
      <c r="I369">
        <f t="shared" ca="1" si="131"/>
        <v>4</v>
      </c>
      <c r="J369">
        <f t="shared" ca="1" si="132"/>
        <v>0</v>
      </c>
      <c r="K369">
        <f t="shared" ca="1" si="133"/>
        <v>59742</v>
      </c>
      <c r="L369">
        <f t="shared" ca="1" si="134"/>
        <v>1</v>
      </c>
      <c r="M369" t="str">
        <f ca="1">_xll.XLOOKUP(L369,$AD$5:$AD$18,$AE$5:$AE$18)</f>
        <v>East Legon</v>
      </c>
      <c r="N369">
        <f t="shared" ca="1" si="137"/>
        <v>358452</v>
      </c>
      <c r="O369">
        <f t="shared" ca="1" si="135"/>
        <v>164136.06924316919</v>
      </c>
      <c r="P369">
        <f t="shared" ca="1" si="138"/>
        <v>0</v>
      </c>
      <c r="Q369">
        <f t="shared" ca="1" si="136"/>
        <v>0</v>
      </c>
      <c r="R369">
        <f t="shared" ca="1" si="139"/>
        <v>91973.228844056488</v>
      </c>
      <c r="S369">
        <f t="shared" ca="1" si="140"/>
        <v>47626.946792653573</v>
      </c>
      <c r="T369">
        <f t="shared" ca="1" si="141"/>
        <v>406078.94679265359</v>
      </c>
      <c r="U369">
        <f t="shared" ca="1" si="142"/>
        <v>256109.29808722567</v>
      </c>
      <c r="V369">
        <f t="shared" ca="1" si="143"/>
        <v>149969.64870542791</v>
      </c>
      <c r="X369" s="2">
        <f t="shared" ca="1" si="124"/>
        <v>0</v>
      </c>
      <c r="Y369" s="3">
        <f t="shared" ca="1" si="125"/>
        <v>1</v>
      </c>
      <c r="Z369" s="3"/>
      <c r="AA369" s="3"/>
      <c r="AB369" s="3"/>
      <c r="AC369" s="3"/>
      <c r="AD369" s="3"/>
      <c r="AE369" s="3"/>
      <c r="AF369" s="3"/>
      <c r="AG369" s="3"/>
      <c r="AH369" s="5"/>
    </row>
    <row r="370" spans="2:34" x14ac:dyDescent="0.25">
      <c r="B370">
        <f t="shared" ca="1" si="126"/>
        <v>2</v>
      </c>
      <c r="C370" t="str">
        <f t="shared" ca="1" si="127"/>
        <v>Female</v>
      </c>
      <c r="D370">
        <f t="shared" ca="1" si="128"/>
        <v>43</v>
      </c>
      <c r="E370">
        <f t="shared" ca="1" si="129"/>
        <v>1</v>
      </c>
      <c r="F370" t="str">
        <f ca="1">_xll.XLOOKUP(E370,$Z$5:$Z$15,$AA$5:$AA$15)</f>
        <v>Health</v>
      </c>
      <c r="G370">
        <f t="shared" ca="1" si="130"/>
        <v>4</v>
      </c>
      <c r="H370" t="str">
        <f ca="1">_xll.XLOOKUP(G370,$AB$5:$AB$14,$AC$5:$AC$14)</f>
        <v>Technical</v>
      </c>
      <c r="I370">
        <f t="shared" ca="1" si="131"/>
        <v>6</v>
      </c>
      <c r="J370">
        <f t="shared" ca="1" si="132"/>
        <v>1</v>
      </c>
      <c r="K370">
        <f t="shared" ca="1" si="133"/>
        <v>62942</v>
      </c>
      <c r="L370">
        <f t="shared" ca="1" si="134"/>
        <v>6</v>
      </c>
      <c r="M370" t="str">
        <f ca="1">_xll.XLOOKUP(L370,$AD$5:$AD$18,$AE$5:$AE$18)</f>
        <v>Airport Hills</v>
      </c>
      <c r="N370">
        <f t="shared" ca="1" si="137"/>
        <v>188826</v>
      </c>
      <c r="O370">
        <f t="shared" ca="1" si="135"/>
        <v>183684.082780014</v>
      </c>
      <c r="P370">
        <f t="shared" ca="1" si="138"/>
        <v>60189.031100386419</v>
      </c>
      <c r="Q370">
        <f t="shared" ca="1" si="136"/>
        <v>17348</v>
      </c>
      <c r="R370">
        <f t="shared" ca="1" si="139"/>
        <v>93519.615783282483</v>
      </c>
      <c r="S370">
        <f t="shared" ca="1" si="140"/>
        <v>85122.494117682043</v>
      </c>
      <c r="T370">
        <f t="shared" ca="1" si="141"/>
        <v>334137.52521806845</v>
      </c>
      <c r="U370">
        <f t="shared" ca="1" si="142"/>
        <v>294551.69856329646</v>
      </c>
      <c r="V370">
        <f t="shared" ca="1" si="143"/>
        <v>39585.826654771983</v>
      </c>
      <c r="X370" s="2">
        <f t="shared" ca="1" si="124"/>
        <v>0</v>
      </c>
      <c r="Y370" s="3">
        <f t="shared" ca="1" si="125"/>
        <v>1</v>
      </c>
      <c r="Z370" s="3"/>
      <c r="AA370" s="3"/>
      <c r="AB370" s="3"/>
      <c r="AC370" s="3"/>
      <c r="AD370" s="3"/>
      <c r="AE370" s="3"/>
      <c r="AF370" s="3"/>
      <c r="AG370" s="3"/>
      <c r="AH370" s="5"/>
    </row>
    <row r="371" spans="2:34" x14ac:dyDescent="0.25">
      <c r="B371">
        <f t="shared" ca="1" si="126"/>
        <v>1</v>
      </c>
      <c r="C371" t="str">
        <f t="shared" ca="1" si="127"/>
        <v>Male</v>
      </c>
      <c r="D371">
        <f t="shared" ca="1" si="128"/>
        <v>36</v>
      </c>
      <c r="E371">
        <f t="shared" ca="1" si="129"/>
        <v>4</v>
      </c>
      <c r="F371" t="str">
        <f ca="1">_xll.XLOOKUP(E371,$Z$5:$Z$15,$AA$5:$AA$15)</f>
        <v>IT</v>
      </c>
      <c r="G371">
        <f t="shared" ca="1" si="130"/>
        <v>1</v>
      </c>
      <c r="H371" t="str">
        <f ca="1">_xll.XLOOKUP(G371,$AB$5:$AB$14,$AC$5:$AC$14)</f>
        <v>Highschool</v>
      </c>
      <c r="I371">
        <f t="shared" ca="1" si="131"/>
        <v>3</v>
      </c>
      <c r="J371">
        <f t="shared" ca="1" si="132"/>
        <v>1</v>
      </c>
      <c r="K371">
        <f t="shared" ca="1" si="133"/>
        <v>70618</v>
      </c>
      <c r="L371">
        <f t="shared" ca="1" si="134"/>
        <v>1</v>
      </c>
      <c r="M371" t="str">
        <f ca="1">_xll.XLOOKUP(L371,$AD$5:$AD$18,$AE$5:$AE$18)</f>
        <v>East Legon</v>
      </c>
      <c r="N371">
        <f t="shared" ca="1" si="137"/>
        <v>282472</v>
      </c>
      <c r="O371">
        <f t="shared" ca="1" si="135"/>
        <v>145283.75051483803</v>
      </c>
      <c r="P371">
        <f t="shared" ca="1" si="138"/>
        <v>65304.141229314388</v>
      </c>
      <c r="Q371">
        <f t="shared" ca="1" si="136"/>
        <v>44159</v>
      </c>
      <c r="R371">
        <f t="shared" ca="1" si="139"/>
        <v>64154.715164870337</v>
      </c>
      <c r="S371">
        <f t="shared" ca="1" si="140"/>
        <v>63449.350093226385</v>
      </c>
      <c r="T371">
        <f t="shared" ca="1" si="141"/>
        <v>411225.49132254079</v>
      </c>
      <c r="U371">
        <f t="shared" ca="1" si="142"/>
        <v>253597.46567970837</v>
      </c>
      <c r="V371">
        <f t="shared" ca="1" si="143"/>
        <v>157628.02564283242</v>
      </c>
      <c r="X371" s="2">
        <f t="shared" ca="1" si="124"/>
        <v>1</v>
      </c>
      <c r="Y371" s="3">
        <f t="shared" ca="1" si="125"/>
        <v>0</v>
      </c>
      <c r="Z371" s="3"/>
      <c r="AA371" s="3"/>
      <c r="AB371" s="3"/>
      <c r="AC371" s="3"/>
      <c r="AD371" s="3"/>
      <c r="AE371" s="3"/>
      <c r="AF371" s="3"/>
      <c r="AG371" s="3"/>
      <c r="AH371" s="5"/>
    </row>
    <row r="372" spans="2:34" x14ac:dyDescent="0.25">
      <c r="B372">
        <f t="shared" ca="1" si="126"/>
        <v>1</v>
      </c>
      <c r="C372" t="str">
        <f t="shared" ca="1" si="127"/>
        <v>Male</v>
      </c>
      <c r="D372">
        <f t="shared" ca="1" si="128"/>
        <v>32</v>
      </c>
      <c r="E372">
        <f t="shared" ca="1" si="129"/>
        <v>6</v>
      </c>
      <c r="F372" t="str">
        <f ca="1">_xll.XLOOKUP(E372,$Z$5:$Z$15,$AA$5:$AA$15)</f>
        <v>Agriculture</v>
      </c>
      <c r="G372">
        <f t="shared" ca="1" si="130"/>
        <v>2</v>
      </c>
      <c r="H372" t="str">
        <f ca="1">_xll.XLOOKUP(G372,$AB$5:$AB$14,$AC$5:$AC$14)</f>
        <v>College</v>
      </c>
      <c r="I372">
        <f t="shared" ca="1" si="131"/>
        <v>5</v>
      </c>
      <c r="J372">
        <f t="shared" ca="1" si="132"/>
        <v>1</v>
      </c>
      <c r="K372">
        <f t="shared" ca="1" si="133"/>
        <v>89078</v>
      </c>
      <c r="L372">
        <f t="shared" ca="1" si="134"/>
        <v>9</v>
      </c>
      <c r="M372" t="str">
        <f ca="1">_xll.XLOOKUP(L372,$AD$5:$AD$18,$AE$5:$AE$18)</f>
        <v>Tse-Addo</v>
      </c>
      <c r="N372">
        <f t="shared" ca="1" si="137"/>
        <v>534468</v>
      </c>
      <c r="O372">
        <f t="shared" ca="1" si="135"/>
        <v>339783.35461073334</v>
      </c>
      <c r="P372">
        <f t="shared" ca="1" si="138"/>
        <v>5769.5397651058829</v>
      </c>
      <c r="Q372">
        <f t="shared" ca="1" si="136"/>
        <v>2156</v>
      </c>
      <c r="R372">
        <f t="shared" ca="1" si="139"/>
        <v>87243.147843573694</v>
      </c>
      <c r="S372">
        <f t="shared" ca="1" si="140"/>
        <v>129560.63634136092</v>
      </c>
      <c r="T372">
        <f t="shared" ca="1" si="141"/>
        <v>669798.17610646691</v>
      </c>
      <c r="U372">
        <f t="shared" ca="1" si="142"/>
        <v>429182.50245430705</v>
      </c>
      <c r="V372">
        <f t="shared" ca="1" si="143"/>
        <v>240615.67365215987</v>
      </c>
      <c r="X372" s="2">
        <f t="shared" ca="1" si="124"/>
        <v>1</v>
      </c>
      <c r="Y372" s="3">
        <f t="shared" ca="1" si="125"/>
        <v>0</v>
      </c>
      <c r="Z372" s="3"/>
      <c r="AA372" s="3"/>
      <c r="AB372" s="3"/>
      <c r="AC372" s="3"/>
      <c r="AD372" s="3"/>
      <c r="AE372" s="3"/>
      <c r="AF372" s="3"/>
      <c r="AG372" s="3"/>
      <c r="AH372" s="5"/>
    </row>
    <row r="373" spans="2:34" x14ac:dyDescent="0.25">
      <c r="B373">
        <f t="shared" ca="1" si="126"/>
        <v>2</v>
      </c>
      <c r="C373" t="str">
        <f t="shared" ca="1" si="127"/>
        <v>Female</v>
      </c>
      <c r="D373">
        <f t="shared" ca="1" si="128"/>
        <v>26</v>
      </c>
      <c r="E373">
        <f t="shared" ca="1" si="129"/>
        <v>6</v>
      </c>
      <c r="F373" t="str">
        <f ca="1">_xll.XLOOKUP(E373,$Z$5:$Z$15,$AA$5:$AA$15)</f>
        <v>Agriculture</v>
      </c>
      <c r="G373">
        <f t="shared" ca="1" si="130"/>
        <v>3</v>
      </c>
      <c r="H373" t="str">
        <f ca="1">_xll.XLOOKUP(G373,$AB$5:$AB$14,$AC$5:$AC$14)</f>
        <v>University</v>
      </c>
      <c r="I373">
        <f t="shared" ca="1" si="131"/>
        <v>6</v>
      </c>
      <c r="J373">
        <f t="shared" ca="1" si="132"/>
        <v>1</v>
      </c>
      <c r="K373">
        <f t="shared" ca="1" si="133"/>
        <v>56731</v>
      </c>
      <c r="L373">
        <f t="shared" ca="1" si="134"/>
        <v>9</v>
      </c>
      <c r="M373" t="str">
        <f ca="1">_xll.XLOOKUP(L373,$AD$5:$AD$18,$AE$5:$AE$18)</f>
        <v>Tse-Addo</v>
      </c>
      <c r="N373">
        <f t="shared" ca="1" si="137"/>
        <v>170193</v>
      </c>
      <c r="O373">
        <f t="shared" ca="1" si="135"/>
        <v>1232.5619710502278</v>
      </c>
      <c r="P373">
        <f t="shared" ca="1" si="138"/>
        <v>16565.761757919623</v>
      </c>
      <c r="Q373">
        <f t="shared" ca="1" si="136"/>
        <v>1221</v>
      </c>
      <c r="R373">
        <f t="shared" ca="1" si="139"/>
        <v>55227.056193461241</v>
      </c>
      <c r="S373">
        <f t="shared" ca="1" si="140"/>
        <v>84283.729687753861</v>
      </c>
      <c r="T373">
        <f t="shared" ca="1" si="141"/>
        <v>271042.49144567351</v>
      </c>
      <c r="U373">
        <f t="shared" ca="1" si="142"/>
        <v>57680.61816451147</v>
      </c>
      <c r="V373">
        <f t="shared" ca="1" si="143"/>
        <v>213361.87328116206</v>
      </c>
      <c r="X373" s="2">
        <f t="shared" ca="1" si="124"/>
        <v>0</v>
      </c>
      <c r="Y373" s="3">
        <f t="shared" ca="1" si="125"/>
        <v>1</v>
      </c>
      <c r="Z373" s="3"/>
      <c r="AA373" s="3"/>
      <c r="AB373" s="3"/>
      <c r="AC373" s="3"/>
      <c r="AD373" s="3"/>
      <c r="AE373" s="3"/>
      <c r="AF373" s="3"/>
      <c r="AG373" s="3"/>
      <c r="AH373" s="5"/>
    </row>
    <row r="374" spans="2:34" x14ac:dyDescent="0.25">
      <c r="B374">
        <f t="shared" ca="1" si="126"/>
        <v>1</v>
      </c>
      <c r="C374" t="str">
        <f t="shared" ca="1" si="127"/>
        <v>Male</v>
      </c>
      <c r="D374">
        <f t="shared" ca="1" si="128"/>
        <v>37</v>
      </c>
      <c r="E374">
        <f t="shared" ca="1" si="129"/>
        <v>4</v>
      </c>
      <c r="F374" t="str">
        <f ca="1">_xll.XLOOKUP(E374,$Z$5:$Z$15,$AA$5:$AA$15)</f>
        <v>IT</v>
      </c>
      <c r="G374">
        <f t="shared" ca="1" si="130"/>
        <v>2</v>
      </c>
      <c r="H374" t="str">
        <f ca="1">_xll.XLOOKUP(G374,$AB$5:$AB$14,$AC$5:$AC$14)</f>
        <v>College</v>
      </c>
      <c r="I374">
        <f t="shared" ca="1" si="131"/>
        <v>5</v>
      </c>
      <c r="J374">
        <f t="shared" ca="1" si="132"/>
        <v>1</v>
      </c>
      <c r="K374">
        <f t="shared" ca="1" si="133"/>
        <v>75145</v>
      </c>
      <c r="L374">
        <f t="shared" ca="1" si="134"/>
        <v>1</v>
      </c>
      <c r="M374" t="str">
        <f ca="1">_xll.XLOOKUP(L374,$AD$5:$AD$18,$AE$5:$AE$18)</f>
        <v>East Legon</v>
      </c>
      <c r="N374">
        <f t="shared" ca="1" si="137"/>
        <v>375725</v>
      </c>
      <c r="O374">
        <f t="shared" ca="1" si="135"/>
        <v>351592.03881349007</v>
      </c>
      <c r="P374">
        <f t="shared" ca="1" si="138"/>
        <v>32220.04413569564</v>
      </c>
      <c r="Q374">
        <f t="shared" ca="1" si="136"/>
        <v>23138</v>
      </c>
      <c r="R374">
        <f t="shared" ca="1" si="139"/>
        <v>134865.377285786</v>
      </c>
      <c r="S374">
        <f t="shared" ca="1" si="140"/>
        <v>79743.782099362055</v>
      </c>
      <c r="T374">
        <f t="shared" ca="1" si="141"/>
        <v>487688.82623505767</v>
      </c>
      <c r="U374">
        <f t="shared" ca="1" si="142"/>
        <v>509595.41609927604</v>
      </c>
      <c r="V374">
        <f t="shared" ca="1" si="143"/>
        <v>-21906.589864218375</v>
      </c>
      <c r="X374" s="2">
        <f t="shared" ca="1" si="124"/>
        <v>1</v>
      </c>
      <c r="Y374" s="3">
        <f t="shared" ca="1" si="125"/>
        <v>0</v>
      </c>
      <c r="Z374" s="3"/>
      <c r="AA374" s="3"/>
      <c r="AB374" s="3"/>
      <c r="AC374" s="3"/>
      <c r="AD374" s="3"/>
      <c r="AE374" s="3"/>
      <c r="AF374" s="3"/>
      <c r="AG374" s="3"/>
      <c r="AH374" s="5"/>
    </row>
    <row r="375" spans="2:34" x14ac:dyDescent="0.25">
      <c r="B375">
        <f t="shared" ca="1" si="126"/>
        <v>2</v>
      </c>
      <c r="C375" t="str">
        <f t="shared" ca="1" si="127"/>
        <v>Female</v>
      </c>
      <c r="D375">
        <f t="shared" ca="1" si="128"/>
        <v>26</v>
      </c>
      <c r="E375">
        <f t="shared" ca="1" si="129"/>
        <v>6</v>
      </c>
      <c r="F375" t="str">
        <f ca="1">_xll.XLOOKUP(E375,$Z$5:$Z$15,$AA$5:$AA$15)</f>
        <v>Agriculture</v>
      </c>
      <c r="G375">
        <f t="shared" ca="1" si="130"/>
        <v>2</v>
      </c>
      <c r="H375" t="str">
        <f ca="1">_xll.XLOOKUP(G375,$AB$5:$AB$14,$AC$5:$AC$14)</f>
        <v>College</v>
      </c>
      <c r="I375">
        <f t="shared" ca="1" si="131"/>
        <v>4</v>
      </c>
      <c r="J375">
        <f t="shared" ca="1" si="132"/>
        <v>1</v>
      </c>
      <c r="K375">
        <f t="shared" ca="1" si="133"/>
        <v>25377</v>
      </c>
      <c r="L375">
        <f t="shared" ca="1" si="134"/>
        <v>7</v>
      </c>
      <c r="M375" t="str">
        <f ca="1">_xll.XLOOKUP(L375,$AD$5:$AD$18,$AE$5:$AE$18)</f>
        <v>Spintex</v>
      </c>
      <c r="N375">
        <f t="shared" ca="1" si="137"/>
        <v>126885</v>
      </c>
      <c r="O375">
        <f t="shared" ca="1" si="135"/>
        <v>87558.087193962347</v>
      </c>
      <c r="P375">
        <f t="shared" ca="1" si="138"/>
        <v>8077.9931751178619</v>
      </c>
      <c r="Q375">
        <f t="shared" ca="1" si="136"/>
        <v>7661</v>
      </c>
      <c r="R375">
        <f t="shared" ca="1" si="139"/>
        <v>18189.971151957772</v>
      </c>
      <c r="S375">
        <f t="shared" ca="1" si="140"/>
        <v>36155.05109045071</v>
      </c>
      <c r="T375">
        <f t="shared" ca="1" si="141"/>
        <v>171118.04426556855</v>
      </c>
      <c r="U375">
        <f t="shared" ca="1" si="142"/>
        <v>113409.05834592012</v>
      </c>
      <c r="V375">
        <f t="shared" ca="1" si="143"/>
        <v>57708.985919648432</v>
      </c>
      <c r="X375" s="2">
        <f t="shared" ca="1" si="124"/>
        <v>0</v>
      </c>
      <c r="Y375" s="3">
        <f t="shared" ca="1" si="125"/>
        <v>1</v>
      </c>
      <c r="Z375" s="3"/>
      <c r="AA375" s="3"/>
      <c r="AB375" s="3"/>
      <c r="AC375" s="3"/>
      <c r="AD375" s="3"/>
      <c r="AE375" s="3"/>
      <c r="AF375" s="3"/>
      <c r="AG375" s="3"/>
      <c r="AH375" s="5"/>
    </row>
    <row r="376" spans="2:34" x14ac:dyDescent="0.25">
      <c r="B376">
        <f t="shared" ca="1" si="126"/>
        <v>2</v>
      </c>
      <c r="C376" t="str">
        <f t="shared" ca="1" si="127"/>
        <v>Female</v>
      </c>
      <c r="D376">
        <f t="shared" ca="1" si="128"/>
        <v>26</v>
      </c>
      <c r="E376">
        <f t="shared" ca="1" si="129"/>
        <v>2</v>
      </c>
      <c r="F376" t="str">
        <f ca="1">_xll.XLOOKUP(E376,$Z$5:$Z$15,$AA$5:$AA$15)</f>
        <v>Construction</v>
      </c>
      <c r="G376">
        <f t="shared" ca="1" si="130"/>
        <v>3</v>
      </c>
      <c r="H376" t="str">
        <f ca="1">_xll.XLOOKUP(G376,$AB$5:$AB$14,$AC$5:$AC$14)</f>
        <v>University</v>
      </c>
      <c r="I376">
        <f t="shared" ca="1" si="131"/>
        <v>6</v>
      </c>
      <c r="J376">
        <f t="shared" ca="1" si="132"/>
        <v>3</v>
      </c>
      <c r="K376">
        <f t="shared" ca="1" si="133"/>
        <v>50839</v>
      </c>
      <c r="L376">
        <f t="shared" ca="1" si="134"/>
        <v>5</v>
      </c>
      <c r="M376" t="str">
        <f ca="1">_xll.XLOOKUP(L376,$AD$5:$AD$18,$AE$5:$AE$18)</f>
        <v>Nima</v>
      </c>
      <c r="N376">
        <f t="shared" ca="1" si="137"/>
        <v>254195</v>
      </c>
      <c r="O376">
        <f t="shared" ca="1" si="135"/>
        <v>137676.74270519966</v>
      </c>
      <c r="P376">
        <f t="shared" ca="1" si="138"/>
        <v>31157.702633151646</v>
      </c>
      <c r="Q376">
        <f t="shared" ca="1" si="136"/>
        <v>4400</v>
      </c>
      <c r="R376">
        <f t="shared" ca="1" si="139"/>
        <v>73125.319100384018</v>
      </c>
      <c r="S376">
        <f t="shared" ca="1" si="140"/>
        <v>14087.416925404312</v>
      </c>
      <c r="T376">
        <f t="shared" ca="1" si="141"/>
        <v>299440.11955855601</v>
      </c>
      <c r="U376">
        <f t="shared" ca="1" si="142"/>
        <v>215202.06180558368</v>
      </c>
      <c r="V376">
        <f t="shared" ca="1" si="143"/>
        <v>84238.057752972323</v>
      </c>
      <c r="X376" s="2">
        <f t="shared" ca="1" si="124"/>
        <v>0</v>
      </c>
      <c r="Y376" s="3">
        <f t="shared" ca="1" si="125"/>
        <v>1</v>
      </c>
      <c r="Z376" s="3"/>
      <c r="AA376" s="3"/>
      <c r="AB376" s="3"/>
      <c r="AC376" s="3"/>
      <c r="AD376" s="3"/>
      <c r="AE376" s="3"/>
      <c r="AF376" s="3"/>
      <c r="AG376" s="3"/>
      <c r="AH376" s="5"/>
    </row>
    <row r="377" spans="2:34" hidden="1" x14ac:dyDescent="0.25">
      <c r="B377">
        <f t="shared" ca="1" si="126"/>
        <v>2</v>
      </c>
      <c r="C377" t="str">
        <f t="shared" ca="1" si="127"/>
        <v>Female</v>
      </c>
      <c r="D377">
        <f t="shared" ca="1" si="128"/>
        <v>33</v>
      </c>
      <c r="E377">
        <f t="shared" ca="1" si="129"/>
        <v>2</v>
      </c>
      <c r="F377" t="str">
        <f ca="1">_xll.XLOOKUP(E377,$Z$5:$Z$15,$AA$5:$AA$15)</f>
        <v>Construction</v>
      </c>
      <c r="G377">
        <f t="shared" ca="1" si="130"/>
        <v>4</v>
      </c>
      <c r="H377" t="str">
        <f ca="1">_xll.XLOOKUP(G377,$AB$5:$AB$14,$AC$5:$AC$14)</f>
        <v>Technical</v>
      </c>
      <c r="I377">
        <f t="shared" ca="1" si="131"/>
        <v>6</v>
      </c>
      <c r="J377">
        <f t="shared" ca="1" si="132"/>
        <v>0</v>
      </c>
      <c r="K377">
        <f t="shared" ca="1" si="133"/>
        <v>80314</v>
      </c>
      <c r="L377">
        <f t="shared" ca="1" si="134"/>
        <v>1</v>
      </c>
      <c r="M377" t="str">
        <f ca="1">_xll.XLOOKUP(L377,$AD$5:$AD$18,$AE$5:$AE$18)</f>
        <v>East Legon</v>
      </c>
      <c r="N377">
        <f t="shared" ca="1" si="137"/>
        <v>321256</v>
      </c>
      <c r="O377">
        <f t="shared" ca="1" si="135"/>
        <v>128611.98670135421</v>
      </c>
      <c r="P377">
        <f t="shared" ca="1" si="138"/>
        <v>0</v>
      </c>
      <c r="Q377">
        <f t="shared" ca="1" si="136"/>
        <v>0</v>
      </c>
      <c r="R377">
        <f t="shared" ca="1" si="139"/>
        <v>109625.52437842068</v>
      </c>
      <c r="S377">
        <f t="shared" ca="1" si="140"/>
        <v>42090.56405013155</v>
      </c>
      <c r="T377">
        <f t="shared" ca="1" si="141"/>
        <v>363346.56405013154</v>
      </c>
      <c r="U377">
        <f t="shared" ca="1" si="142"/>
        <v>238237.51107977488</v>
      </c>
      <c r="V377">
        <f t="shared" ca="1" si="143"/>
        <v>125109.05297035666</v>
      </c>
      <c r="X377" s="2">
        <f t="shared" ca="1" si="124"/>
        <v>0</v>
      </c>
      <c r="Y377" s="3">
        <f t="shared" ca="1" si="125"/>
        <v>1</v>
      </c>
      <c r="Z377" s="3"/>
      <c r="AA377" s="3"/>
      <c r="AB377" s="3"/>
      <c r="AC377" s="3"/>
      <c r="AD377" s="3"/>
      <c r="AE377" s="3"/>
      <c r="AF377" s="3"/>
      <c r="AG377" s="3"/>
      <c r="AH377" s="5"/>
    </row>
    <row r="378" spans="2:34" hidden="1" x14ac:dyDescent="0.25">
      <c r="B378">
        <f t="shared" ca="1" si="126"/>
        <v>2</v>
      </c>
      <c r="C378" t="str">
        <f t="shared" ca="1" si="127"/>
        <v>Female</v>
      </c>
      <c r="D378">
        <f t="shared" ca="1" si="128"/>
        <v>43</v>
      </c>
      <c r="E378">
        <f t="shared" ca="1" si="129"/>
        <v>4</v>
      </c>
      <c r="F378" t="str">
        <f ca="1">_xll.XLOOKUP(E378,$Z$5:$Z$15,$AA$5:$AA$15)</f>
        <v>IT</v>
      </c>
      <c r="G378">
        <f t="shared" ca="1" si="130"/>
        <v>1</v>
      </c>
      <c r="H378" t="str">
        <f ca="1">_xll.XLOOKUP(G378,$AB$5:$AB$14,$AC$5:$AC$14)</f>
        <v>Highschool</v>
      </c>
      <c r="I378">
        <f t="shared" ca="1" si="131"/>
        <v>1</v>
      </c>
      <c r="J378">
        <f t="shared" ca="1" si="132"/>
        <v>4</v>
      </c>
      <c r="K378">
        <f t="shared" ca="1" si="133"/>
        <v>26175</v>
      </c>
      <c r="L378">
        <f t="shared" ca="1" si="134"/>
        <v>7</v>
      </c>
      <c r="M378" t="str">
        <f ca="1">_xll.XLOOKUP(L378,$AD$5:$AD$18,$AE$5:$AE$18)</f>
        <v>Spintex</v>
      </c>
      <c r="N378">
        <f t="shared" ca="1" si="137"/>
        <v>130875</v>
      </c>
      <c r="O378">
        <f t="shared" ca="1" si="135"/>
        <v>28017.435646394613</v>
      </c>
      <c r="P378">
        <f t="shared" ca="1" si="138"/>
        <v>15065.018995792476</v>
      </c>
      <c r="Q378">
        <f t="shared" ca="1" si="136"/>
        <v>4394</v>
      </c>
      <c r="R378">
        <f t="shared" ca="1" si="139"/>
        <v>21175.012003033375</v>
      </c>
      <c r="S378">
        <f t="shared" ca="1" si="140"/>
        <v>13808.981913731805</v>
      </c>
      <c r="T378">
        <f t="shared" ca="1" si="141"/>
        <v>159749.0009095243</v>
      </c>
      <c r="U378">
        <f t="shared" ca="1" si="142"/>
        <v>53586.447649427988</v>
      </c>
      <c r="V378">
        <f t="shared" ca="1" si="143"/>
        <v>106162.55326009632</v>
      </c>
      <c r="X378" s="2">
        <f t="shared" ca="1" si="124"/>
        <v>0</v>
      </c>
      <c r="Y378" s="3">
        <f t="shared" ca="1" si="125"/>
        <v>1</v>
      </c>
      <c r="Z378" s="3"/>
      <c r="AA378" s="3"/>
      <c r="AB378" s="3"/>
      <c r="AC378" s="3"/>
      <c r="AD378" s="3"/>
      <c r="AE378" s="3"/>
      <c r="AF378" s="3"/>
      <c r="AG378" s="3"/>
      <c r="AH378" s="5"/>
    </row>
    <row r="379" spans="2:34" hidden="1" x14ac:dyDescent="0.25">
      <c r="B379">
        <f t="shared" ca="1" si="126"/>
        <v>2</v>
      </c>
      <c r="C379" t="str">
        <f t="shared" ca="1" si="127"/>
        <v>Female</v>
      </c>
      <c r="D379">
        <f t="shared" ca="1" si="128"/>
        <v>28</v>
      </c>
      <c r="E379">
        <f t="shared" ca="1" si="129"/>
        <v>4</v>
      </c>
      <c r="F379" t="str">
        <f ca="1">_xll.XLOOKUP(E379,$Z$5:$Z$15,$AA$5:$AA$15)</f>
        <v>IT</v>
      </c>
      <c r="G379">
        <f t="shared" ca="1" si="130"/>
        <v>2</v>
      </c>
      <c r="H379" t="str">
        <f ca="1">_xll.XLOOKUP(G379,$AB$5:$AB$14,$AC$5:$AC$14)</f>
        <v>College</v>
      </c>
      <c r="I379">
        <f t="shared" ca="1" si="131"/>
        <v>1</v>
      </c>
      <c r="J379">
        <f t="shared" ca="1" si="132"/>
        <v>4</v>
      </c>
      <c r="K379">
        <f t="shared" ca="1" si="133"/>
        <v>37933</v>
      </c>
      <c r="L379">
        <f t="shared" ca="1" si="134"/>
        <v>1</v>
      </c>
      <c r="M379" t="str">
        <f ca="1">_xll.XLOOKUP(L379,$AD$5:$AD$18,$AE$5:$AE$18)</f>
        <v>East Legon</v>
      </c>
      <c r="N379">
        <f t="shared" ca="1" si="137"/>
        <v>113799</v>
      </c>
      <c r="O379">
        <f t="shared" ca="1" si="135"/>
        <v>71537.979272089127</v>
      </c>
      <c r="P379">
        <f t="shared" ca="1" si="138"/>
        <v>6436.702965827777</v>
      </c>
      <c r="Q379">
        <f t="shared" ca="1" si="136"/>
        <v>2024</v>
      </c>
      <c r="R379">
        <f t="shared" ca="1" si="139"/>
        <v>58537.422733115651</v>
      </c>
      <c r="S379">
        <f t="shared" ca="1" si="140"/>
        <v>836.92010356593516</v>
      </c>
      <c r="T379">
        <f t="shared" ca="1" si="141"/>
        <v>121072.62306939371</v>
      </c>
      <c r="U379">
        <f t="shared" ca="1" si="142"/>
        <v>132099.40200520479</v>
      </c>
      <c r="V379">
        <f t="shared" ca="1" si="143"/>
        <v>-11026.778935811075</v>
      </c>
      <c r="X379" s="2">
        <f t="shared" ca="1" si="124"/>
        <v>0</v>
      </c>
      <c r="Y379" s="3">
        <f t="shared" ca="1" si="125"/>
        <v>1</v>
      </c>
      <c r="Z379" s="3"/>
      <c r="AA379" s="3"/>
      <c r="AB379" s="3"/>
      <c r="AC379" s="3"/>
      <c r="AD379" s="3"/>
      <c r="AE379" s="3"/>
      <c r="AF379" s="3"/>
      <c r="AG379" s="3"/>
      <c r="AH379" s="5"/>
    </row>
    <row r="380" spans="2:34" hidden="1" x14ac:dyDescent="0.25">
      <c r="B380">
        <f t="shared" ca="1" si="126"/>
        <v>1</v>
      </c>
      <c r="C380" t="str">
        <f t="shared" ca="1" si="127"/>
        <v>Male</v>
      </c>
      <c r="D380">
        <f t="shared" ca="1" si="128"/>
        <v>31</v>
      </c>
      <c r="E380">
        <f t="shared" ca="1" si="129"/>
        <v>6</v>
      </c>
      <c r="F380" t="str">
        <f ca="1">_xll.XLOOKUP(E380,$Z$5:$Z$15,$AA$5:$AA$15)</f>
        <v>Agriculture</v>
      </c>
      <c r="G380">
        <f t="shared" ca="1" si="130"/>
        <v>1</v>
      </c>
      <c r="H380" t="str">
        <f ca="1">_xll.XLOOKUP(G380,$AB$5:$AB$14,$AC$5:$AC$14)</f>
        <v>Highschool</v>
      </c>
      <c r="I380">
        <f t="shared" ca="1" si="131"/>
        <v>1</v>
      </c>
      <c r="J380">
        <f t="shared" ca="1" si="132"/>
        <v>3</v>
      </c>
      <c r="K380">
        <f t="shared" ca="1" si="133"/>
        <v>44744</v>
      </c>
      <c r="L380">
        <f t="shared" ca="1" si="134"/>
        <v>4</v>
      </c>
      <c r="M380" t="str">
        <f ca="1">_xll.XLOOKUP(L380,$AD$5:$AD$18,$AE$5:$AE$18)</f>
        <v>Tema</v>
      </c>
      <c r="N380">
        <f t="shared" ca="1" si="137"/>
        <v>268464</v>
      </c>
      <c r="O380">
        <f t="shared" ca="1" si="135"/>
        <v>90870.41259445154</v>
      </c>
      <c r="P380">
        <f t="shared" ca="1" si="138"/>
        <v>43355.307167591192</v>
      </c>
      <c r="Q380">
        <f t="shared" ca="1" si="136"/>
        <v>17336</v>
      </c>
      <c r="R380">
        <f t="shared" ca="1" si="139"/>
        <v>87053.365586397194</v>
      </c>
      <c r="S380">
        <f t="shared" ca="1" si="140"/>
        <v>53247.494095663365</v>
      </c>
      <c r="T380">
        <f t="shared" ca="1" si="141"/>
        <v>365066.80126325454</v>
      </c>
      <c r="U380">
        <f t="shared" ca="1" si="142"/>
        <v>195259.77818084875</v>
      </c>
      <c r="V380">
        <f t="shared" ca="1" si="143"/>
        <v>169807.02308240579</v>
      </c>
      <c r="X380" s="2">
        <f t="shared" ca="1" si="124"/>
        <v>1</v>
      </c>
      <c r="Y380" s="3">
        <f t="shared" ca="1" si="125"/>
        <v>0</v>
      </c>
      <c r="Z380" s="3"/>
      <c r="AA380" s="3"/>
      <c r="AB380" s="3"/>
      <c r="AC380" s="3"/>
      <c r="AD380" s="3"/>
      <c r="AE380" s="3"/>
      <c r="AF380" s="3"/>
      <c r="AG380" s="3"/>
      <c r="AH380" s="5"/>
    </row>
    <row r="381" spans="2:34" hidden="1" x14ac:dyDescent="0.25">
      <c r="B381">
        <f t="shared" ca="1" si="126"/>
        <v>1</v>
      </c>
      <c r="C381" t="str">
        <f t="shared" ca="1" si="127"/>
        <v>Male</v>
      </c>
      <c r="D381">
        <f t="shared" ca="1" si="128"/>
        <v>30</v>
      </c>
      <c r="E381">
        <f t="shared" ca="1" si="129"/>
        <v>1</v>
      </c>
      <c r="F381" t="str">
        <f ca="1">_xll.XLOOKUP(E381,$Z$5:$Z$15,$AA$5:$AA$15)</f>
        <v>Health</v>
      </c>
      <c r="G381">
        <f t="shared" ca="1" si="130"/>
        <v>4</v>
      </c>
      <c r="H381" t="str">
        <f ca="1">_xll.XLOOKUP(G381,$AB$5:$AB$14,$AC$5:$AC$14)</f>
        <v>Technical</v>
      </c>
      <c r="I381">
        <f t="shared" ca="1" si="131"/>
        <v>4</v>
      </c>
      <c r="J381">
        <f t="shared" ca="1" si="132"/>
        <v>4</v>
      </c>
      <c r="K381">
        <f t="shared" ca="1" si="133"/>
        <v>32346</v>
      </c>
      <c r="L381">
        <f t="shared" ca="1" si="134"/>
        <v>1</v>
      </c>
      <c r="M381" t="str">
        <f ca="1">_xll.XLOOKUP(L381,$AD$5:$AD$18,$AE$5:$AE$18)</f>
        <v>East Legon</v>
      </c>
      <c r="N381">
        <f t="shared" ca="1" si="137"/>
        <v>194076</v>
      </c>
      <c r="O381">
        <f t="shared" ca="1" si="135"/>
        <v>25442.325229448939</v>
      </c>
      <c r="P381">
        <f t="shared" ca="1" si="138"/>
        <v>90258.051923878476</v>
      </c>
      <c r="Q381">
        <f t="shared" ca="1" si="136"/>
        <v>15022</v>
      </c>
      <c r="R381">
        <f t="shared" ca="1" si="139"/>
        <v>4560.4402684246152</v>
      </c>
      <c r="S381">
        <f t="shared" ca="1" si="140"/>
        <v>4461.6891894545915</v>
      </c>
      <c r="T381">
        <f t="shared" ca="1" si="141"/>
        <v>288795.74111333309</v>
      </c>
      <c r="U381">
        <f t="shared" ca="1" si="142"/>
        <v>45024.765497873552</v>
      </c>
      <c r="V381">
        <f t="shared" ca="1" si="143"/>
        <v>243770.97561545955</v>
      </c>
      <c r="X381" s="2">
        <f t="shared" ca="1" si="124"/>
        <v>1</v>
      </c>
      <c r="Y381" s="3">
        <f t="shared" ca="1" si="125"/>
        <v>0</v>
      </c>
      <c r="Z381" s="3"/>
      <c r="AA381" s="3"/>
      <c r="AB381" s="3"/>
      <c r="AC381" s="3"/>
      <c r="AD381" s="3"/>
      <c r="AE381" s="3"/>
      <c r="AF381" s="3"/>
      <c r="AG381" s="3"/>
      <c r="AH381" s="5"/>
    </row>
    <row r="382" spans="2:34" hidden="1" x14ac:dyDescent="0.25">
      <c r="B382">
        <f t="shared" ca="1" si="126"/>
        <v>2</v>
      </c>
      <c r="C382" t="str">
        <f t="shared" ca="1" si="127"/>
        <v>Female</v>
      </c>
      <c r="D382">
        <f t="shared" ca="1" si="128"/>
        <v>45</v>
      </c>
      <c r="E382">
        <f t="shared" ca="1" si="129"/>
        <v>5</v>
      </c>
      <c r="F382" t="str">
        <f ca="1">_xll.XLOOKUP(E382,$Z$5:$Z$15,$AA$5:$AA$15)</f>
        <v>General Work</v>
      </c>
      <c r="G382">
        <f t="shared" ca="1" si="130"/>
        <v>1</v>
      </c>
      <c r="H382" t="str">
        <f ca="1">_xll.XLOOKUP(G382,$AB$5:$AB$14,$AC$5:$AC$14)</f>
        <v>Highschool</v>
      </c>
      <c r="I382">
        <f t="shared" ca="1" si="131"/>
        <v>6</v>
      </c>
      <c r="J382">
        <f t="shared" ca="1" si="132"/>
        <v>4</v>
      </c>
      <c r="K382">
        <f t="shared" ca="1" si="133"/>
        <v>57168</v>
      </c>
      <c r="L382">
        <f t="shared" ca="1" si="134"/>
        <v>9</v>
      </c>
      <c r="M382" t="str">
        <f ca="1">_xll.XLOOKUP(L382,$AD$5:$AD$18,$AE$5:$AE$18)</f>
        <v>Tse-Addo</v>
      </c>
      <c r="N382">
        <f t="shared" ca="1" si="137"/>
        <v>171504</v>
      </c>
      <c r="O382">
        <f t="shared" ca="1" si="135"/>
        <v>158225.56000785617</v>
      </c>
      <c r="P382">
        <f t="shared" ca="1" si="138"/>
        <v>84613.186938341983</v>
      </c>
      <c r="Q382">
        <f t="shared" ca="1" si="136"/>
        <v>78750</v>
      </c>
      <c r="R382">
        <f t="shared" ca="1" si="139"/>
        <v>77701.522996375046</v>
      </c>
      <c r="S382">
        <f t="shared" ca="1" si="140"/>
        <v>16198.267130891694</v>
      </c>
      <c r="T382">
        <f t="shared" ca="1" si="141"/>
        <v>272315.45406923367</v>
      </c>
      <c r="U382">
        <f t="shared" ca="1" si="142"/>
        <v>314677.08300423122</v>
      </c>
      <c r="V382">
        <f t="shared" ca="1" si="143"/>
        <v>-42361.628934997541</v>
      </c>
      <c r="X382" s="2">
        <f t="shared" ca="1" si="124"/>
        <v>0</v>
      </c>
      <c r="Y382" s="3">
        <f t="shared" ca="1" si="125"/>
        <v>1</v>
      </c>
      <c r="Z382" s="3"/>
      <c r="AA382" s="3"/>
      <c r="AB382" s="3"/>
      <c r="AC382" s="3"/>
      <c r="AD382" s="3"/>
      <c r="AE382" s="3"/>
      <c r="AF382" s="3"/>
      <c r="AG382" s="3"/>
      <c r="AH382" s="5"/>
    </row>
    <row r="383" spans="2:34" hidden="1" x14ac:dyDescent="0.25">
      <c r="B383">
        <f t="shared" ca="1" si="126"/>
        <v>1</v>
      </c>
      <c r="C383" t="str">
        <f t="shared" ca="1" si="127"/>
        <v>Male</v>
      </c>
      <c r="D383">
        <f t="shared" ca="1" si="128"/>
        <v>36</v>
      </c>
      <c r="E383">
        <f t="shared" ca="1" si="129"/>
        <v>2</v>
      </c>
      <c r="F383" t="str">
        <f ca="1">_xll.XLOOKUP(E383,$Z$5:$Z$15,$AA$5:$AA$15)</f>
        <v>Construction</v>
      </c>
      <c r="G383">
        <f t="shared" ca="1" si="130"/>
        <v>5</v>
      </c>
      <c r="H383" t="str">
        <f ca="1">_xll.XLOOKUP(G383,$AB$5:$AB$14,$AC$5:$AC$14)</f>
        <v>Others</v>
      </c>
      <c r="I383">
        <f t="shared" ca="1" si="131"/>
        <v>3</v>
      </c>
      <c r="J383">
        <f t="shared" ca="1" si="132"/>
        <v>4</v>
      </c>
      <c r="K383">
        <f t="shared" ca="1" si="133"/>
        <v>50561</v>
      </c>
      <c r="L383">
        <f t="shared" ca="1" si="134"/>
        <v>2</v>
      </c>
      <c r="M383" t="str">
        <f ca="1">_xll.XLOOKUP(L383,$AD$5:$AD$18,$AE$5:$AE$18)</f>
        <v>Cantoment</v>
      </c>
      <c r="N383">
        <f t="shared" ca="1" si="137"/>
        <v>151683</v>
      </c>
      <c r="O383">
        <f t="shared" ca="1" si="135"/>
        <v>109894.94096753576</v>
      </c>
      <c r="P383">
        <f t="shared" ca="1" si="138"/>
        <v>37244.661754339024</v>
      </c>
      <c r="Q383">
        <f t="shared" ca="1" si="136"/>
        <v>9752</v>
      </c>
      <c r="R383">
        <f t="shared" ca="1" si="139"/>
        <v>65820.456431252591</v>
      </c>
      <c r="S383">
        <f t="shared" ca="1" si="140"/>
        <v>48089.263279264313</v>
      </c>
      <c r="T383">
        <f t="shared" ca="1" si="141"/>
        <v>237016.92503360333</v>
      </c>
      <c r="U383">
        <f t="shared" ca="1" si="142"/>
        <v>185467.39739878837</v>
      </c>
      <c r="V383">
        <f t="shared" ca="1" si="143"/>
        <v>51549.527634814964</v>
      </c>
      <c r="X383" s="2">
        <f t="shared" ca="1" si="124"/>
        <v>1</v>
      </c>
      <c r="Y383" s="3">
        <f t="shared" ca="1" si="125"/>
        <v>0</v>
      </c>
      <c r="Z383" s="3"/>
      <c r="AA383" s="3"/>
      <c r="AB383" s="3"/>
      <c r="AC383" s="3"/>
      <c r="AD383" s="3"/>
      <c r="AE383" s="3"/>
      <c r="AF383" s="3"/>
      <c r="AG383" s="3"/>
      <c r="AH383" s="5"/>
    </row>
    <row r="384" spans="2:34" x14ac:dyDescent="0.25">
      <c r="B384">
        <f t="shared" ca="1" si="126"/>
        <v>1</v>
      </c>
      <c r="C384" t="str">
        <f t="shared" ca="1" si="127"/>
        <v>Male</v>
      </c>
      <c r="D384">
        <f t="shared" ca="1" si="128"/>
        <v>34</v>
      </c>
      <c r="E384">
        <f t="shared" ca="1" si="129"/>
        <v>4</v>
      </c>
      <c r="F384" t="str">
        <f ca="1">_xll.XLOOKUP(E384,$Z$5:$Z$15,$AA$5:$AA$15)</f>
        <v>IT</v>
      </c>
      <c r="G384">
        <f t="shared" ca="1" si="130"/>
        <v>4</v>
      </c>
      <c r="H384" t="str">
        <f ca="1">_xll.XLOOKUP(G384,$AB$5:$AB$14,$AC$5:$AC$14)</f>
        <v>Technical</v>
      </c>
      <c r="I384">
        <f t="shared" ca="1" si="131"/>
        <v>4</v>
      </c>
      <c r="J384">
        <f t="shared" ca="1" si="132"/>
        <v>1</v>
      </c>
      <c r="K384">
        <f t="shared" ca="1" si="133"/>
        <v>37473</v>
      </c>
      <c r="L384">
        <f t="shared" ca="1" si="134"/>
        <v>5</v>
      </c>
      <c r="M384" t="str">
        <f ca="1">_xll.XLOOKUP(L384,$AD$5:$AD$18,$AE$5:$AE$18)</f>
        <v>Nima</v>
      </c>
      <c r="N384">
        <f t="shared" ca="1" si="137"/>
        <v>112419</v>
      </c>
      <c r="O384">
        <f t="shared" ca="1" si="135"/>
        <v>111905.19070762613</v>
      </c>
      <c r="P384">
        <f t="shared" ca="1" si="138"/>
        <v>25008.84411590642</v>
      </c>
      <c r="Q384">
        <f t="shared" ca="1" si="136"/>
        <v>3388</v>
      </c>
      <c r="R384">
        <f t="shared" ca="1" si="139"/>
        <v>21046.051037034555</v>
      </c>
      <c r="S384">
        <f t="shared" ca="1" si="140"/>
        <v>16360.969352696738</v>
      </c>
      <c r="T384">
        <f t="shared" ca="1" si="141"/>
        <v>153788.81346860316</v>
      </c>
      <c r="U384">
        <f t="shared" ca="1" si="142"/>
        <v>136339.24174466069</v>
      </c>
      <c r="V384">
        <f t="shared" ca="1" si="143"/>
        <v>17449.57172394247</v>
      </c>
      <c r="X384" s="2">
        <f t="shared" ca="1" si="124"/>
        <v>1</v>
      </c>
      <c r="Y384" s="3">
        <f t="shared" ca="1" si="125"/>
        <v>0</v>
      </c>
      <c r="Z384" s="3"/>
      <c r="AA384" s="3"/>
      <c r="AB384" s="3"/>
      <c r="AC384" s="3"/>
      <c r="AD384" s="3"/>
      <c r="AE384" s="3"/>
      <c r="AF384" s="3"/>
      <c r="AG384" s="3"/>
      <c r="AH384" s="5"/>
    </row>
    <row r="385" spans="2:34" hidden="1" x14ac:dyDescent="0.25">
      <c r="B385">
        <f t="shared" ca="1" si="126"/>
        <v>2</v>
      </c>
      <c r="C385" t="str">
        <f t="shared" ca="1" si="127"/>
        <v>Female</v>
      </c>
      <c r="D385">
        <f t="shared" ca="1" si="128"/>
        <v>37</v>
      </c>
      <c r="E385">
        <f t="shared" ca="1" si="129"/>
        <v>1</v>
      </c>
      <c r="F385" t="str">
        <f ca="1">_xll.XLOOKUP(E385,$Z$5:$Z$15,$AA$5:$AA$15)</f>
        <v>Health</v>
      </c>
      <c r="G385">
        <f t="shared" ca="1" si="130"/>
        <v>4</v>
      </c>
      <c r="H385" t="str">
        <f ca="1">_xll.XLOOKUP(G385,$AB$5:$AB$14,$AC$5:$AC$14)</f>
        <v>Technical</v>
      </c>
      <c r="I385">
        <f t="shared" ca="1" si="131"/>
        <v>2</v>
      </c>
      <c r="J385">
        <f t="shared" ca="1" si="132"/>
        <v>0</v>
      </c>
      <c r="K385">
        <f t="shared" ca="1" si="133"/>
        <v>52449</v>
      </c>
      <c r="L385">
        <f t="shared" ca="1" si="134"/>
        <v>8</v>
      </c>
      <c r="M385" t="str">
        <f ca="1">_xll.XLOOKUP(L385,$AD$5:$AD$18,$AE$5:$AE$18)</f>
        <v xml:space="preserve">Niorth Legon </v>
      </c>
      <c r="N385">
        <f t="shared" ca="1" si="137"/>
        <v>209796</v>
      </c>
      <c r="O385">
        <f t="shared" ca="1" si="135"/>
        <v>162474.93635995669</v>
      </c>
      <c r="P385">
        <f t="shared" ca="1" si="138"/>
        <v>0</v>
      </c>
      <c r="Q385">
        <f t="shared" ca="1" si="136"/>
        <v>0</v>
      </c>
      <c r="R385">
        <f t="shared" ca="1" si="139"/>
        <v>27233.523907919029</v>
      </c>
      <c r="S385">
        <f t="shared" ca="1" si="140"/>
        <v>34376.879897894345</v>
      </c>
      <c r="T385">
        <f t="shared" ca="1" si="141"/>
        <v>244172.87989789434</v>
      </c>
      <c r="U385">
        <f t="shared" ca="1" si="142"/>
        <v>189708.46026787572</v>
      </c>
      <c r="V385">
        <f t="shared" ca="1" si="143"/>
        <v>54464.419630018616</v>
      </c>
      <c r="X385" s="2">
        <f t="shared" ca="1" si="124"/>
        <v>0</v>
      </c>
      <c r="Y385" s="3">
        <f t="shared" ca="1" si="125"/>
        <v>1</v>
      </c>
      <c r="Z385" s="3"/>
      <c r="AA385" s="3"/>
      <c r="AB385" s="3"/>
      <c r="AC385" s="3"/>
      <c r="AD385" s="3"/>
      <c r="AE385" s="3"/>
      <c r="AF385" s="3"/>
      <c r="AG385" s="3"/>
      <c r="AH385" s="5"/>
    </row>
    <row r="386" spans="2:34" hidden="1" x14ac:dyDescent="0.25">
      <c r="B386">
        <f t="shared" ca="1" si="126"/>
        <v>1</v>
      </c>
      <c r="C386" t="str">
        <f t="shared" ca="1" si="127"/>
        <v>Male</v>
      </c>
      <c r="D386">
        <f t="shared" ca="1" si="128"/>
        <v>41</v>
      </c>
      <c r="E386">
        <f t="shared" ca="1" si="129"/>
        <v>5</v>
      </c>
      <c r="F386" t="str">
        <f ca="1">_xll.XLOOKUP(E386,$Z$5:$Z$15,$AA$5:$AA$15)</f>
        <v>General Work</v>
      </c>
      <c r="G386">
        <f t="shared" ca="1" si="130"/>
        <v>4</v>
      </c>
      <c r="H386" t="str">
        <f ca="1">_xll.XLOOKUP(G386,$AB$5:$AB$14,$AC$5:$AC$14)</f>
        <v>Technical</v>
      </c>
      <c r="I386">
        <f t="shared" ca="1" si="131"/>
        <v>0</v>
      </c>
      <c r="J386">
        <f t="shared" ca="1" si="132"/>
        <v>2</v>
      </c>
      <c r="K386">
        <f t="shared" ca="1" si="133"/>
        <v>82779</v>
      </c>
      <c r="L386">
        <f t="shared" ca="1" si="134"/>
        <v>1</v>
      </c>
      <c r="M386" t="str">
        <f ca="1">_xll.XLOOKUP(L386,$AD$5:$AD$18,$AE$5:$AE$18)</f>
        <v>East Legon</v>
      </c>
      <c r="N386">
        <f t="shared" ca="1" si="137"/>
        <v>248337</v>
      </c>
      <c r="O386">
        <f t="shared" ca="1" si="135"/>
        <v>158777.45933073203</v>
      </c>
      <c r="P386">
        <f t="shared" ca="1" si="138"/>
        <v>61929.812258825972</v>
      </c>
      <c r="Q386">
        <f t="shared" ca="1" si="136"/>
        <v>19109</v>
      </c>
      <c r="R386">
        <f t="shared" ca="1" si="139"/>
        <v>161411.04536126752</v>
      </c>
      <c r="S386">
        <f t="shared" ca="1" si="140"/>
        <v>86719.649221069849</v>
      </c>
      <c r="T386">
        <f t="shared" ca="1" si="141"/>
        <v>396986.46147989586</v>
      </c>
      <c r="U386">
        <f t="shared" ca="1" si="142"/>
        <v>339297.50469199952</v>
      </c>
      <c r="V386">
        <f t="shared" ca="1" si="143"/>
        <v>57688.956787896343</v>
      </c>
      <c r="X386" s="2">
        <f t="shared" ca="1" si="124"/>
        <v>1</v>
      </c>
      <c r="Y386" s="3">
        <f t="shared" ca="1" si="125"/>
        <v>0</v>
      </c>
      <c r="Z386" s="3"/>
      <c r="AA386" s="3"/>
      <c r="AB386" s="3"/>
      <c r="AC386" s="3"/>
      <c r="AD386" s="3"/>
      <c r="AE386" s="3"/>
      <c r="AF386" s="3"/>
      <c r="AG386" s="3"/>
      <c r="AH386" s="5"/>
    </row>
    <row r="387" spans="2:34" hidden="1" x14ac:dyDescent="0.25">
      <c r="B387">
        <f t="shared" ca="1" si="126"/>
        <v>2</v>
      </c>
      <c r="C387" t="str">
        <f t="shared" ca="1" si="127"/>
        <v>Female</v>
      </c>
      <c r="D387">
        <f t="shared" ca="1" si="128"/>
        <v>31</v>
      </c>
      <c r="E387">
        <f t="shared" ca="1" si="129"/>
        <v>2</v>
      </c>
      <c r="F387" t="str">
        <f ca="1">_xll.XLOOKUP(E387,$Z$5:$Z$15,$AA$5:$AA$15)</f>
        <v>Construction</v>
      </c>
      <c r="G387">
        <f t="shared" ca="1" si="130"/>
        <v>1</v>
      </c>
      <c r="H387" t="str">
        <f ca="1">_xll.XLOOKUP(G387,$AB$5:$AB$14,$AC$5:$AC$14)</f>
        <v>Highschool</v>
      </c>
      <c r="I387">
        <f t="shared" ca="1" si="131"/>
        <v>1</v>
      </c>
      <c r="J387">
        <f t="shared" ca="1" si="132"/>
        <v>4</v>
      </c>
      <c r="K387">
        <f t="shared" ca="1" si="133"/>
        <v>70928</v>
      </c>
      <c r="L387">
        <f t="shared" ca="1" si="134"/>
        <v>5</v>
      </c>
      <c r="M387" t="str">
        <f ca="1">_xll.XLOOKUP(L387,$AD$5:$AD$18,$AE$5:$AE$18)</f>
        <v>Nima</v>
      </c>
      <c r="N387">
        <f t="shared" ca="1" si="137"/>
        <v>283712</v>
      </c>
      <c r="O387">
        <f t="shared" ca="1" si="135"/>
        <v>258235.57478675133</v>
      </c>
      <c r="P387">
        <f t="shared" ca="1" si="138"/>
        <v>166939.18845161382</v>
      </c>
      <c r="Q387">
        <f t="shared" ca="1" si="136"/>
        <v>137122</v>
      </c>
      <c r="R387">
        <f t="shared" ca="1" si="139"/>
        <v>91074.451396558245</v>
      </c>
      <c r="S387">
        <f t="shared" ca="1" si="140"/>
        <v>70361.059252748659</v>
      </c>
      <c r="T387">
        <f t="shared" ca="1" si="141"/>
        <v>521012.2477043625</v>
      </c>
      <c r="U387">
        <f t="shared" ca="1" si="142"/>
        <v>486432.02618330956</v>
      </c>
      <c r="V387">
        <f t="shared" ca="1" si="143"/>
        <v>34580.221521052939</v>
      </c>
      <c r="X387" s="2">
        <f t="shared" ca="1" si="124"/>
        <v>0</v>
      </c>
      <c r="Y387" s="3">
        <f t="shared" ca="1" si="125"/>
        <v>1</v>
      </c>
      <c r="Z387" s="3"/>
      <c r="AA387" s="3"/>
      <c r="AB387" s="3"/>
      <c r="AC387" s="3"/>
      <c r="AD387" s="3"/>
      <c r="AE387" s="3"/>
      <c r="AF387" s="3"/>
      <c r="AG387" s="3"/>
      <c r="AH387" s="5"/>
    </row>
    <row r="388" spans="2:34" hidden="1" x14ac:dyDescent="0.25">
      <c r="B388">
        <f t="shared" ca="1" si="126"/>
        <v>1</v>
      </c>
      <c r="C388" t="str">
        <f t="shared" ca="1" si="127"/>
        <v>Male</v>
      </c>
      <c r="D388">
        <f t="shared" ca="1" si="128"/>
        <v>26</v>
      </c>
      <c r="E388">
        <f t="shared" ca="1" si="129"/>
        <v>3</v>
      </c>
      <c r="F388" t="str">
        <f ca="1">_xll.XLOOKUP(E388,$Z$5:$Z$15,$AA$5:$AA$15)</f>
        <v>Teaching</v>
      </c>
      <c r="G388">
        <f t="shared" ca="1" si="130"/>
        <v>2</v>
      </c>
      <c r="H388" t="str">
        <f ca="1">_xll.XLOOKUP(G388,$AB$5:$AB$14,$AC$5:$AC$14)</f>
        <v>College</v>
      </c>
      <c r="I388">
        <f t="shared" ca="1" si="131"/>
        <v>4</v>
      </c>
      <c r="J388">
        <f t="shared" ca="1" si="132"/>
        <v>2</v>
      </c>
      <c r="K388">
        <f t="shared" ca="1" si="133"/>
        <v>67559</v>
      </c>
      <c r="L388">
        <f t="shared" ca="1" si="134"/>
        <v>2</v>
      </c>
      <c r="M388" t="str">
        <f ca="1">_xll.XLOOKUP(L388,$AD$5:$AD$18,$AE$5:$AE$18)</f>
        <v>Cantoment</v>
      </c>
      <c r="N388">
        <f t="shared" ca="1" si="137"/>
        <v>405354</v>
      </c>
      <c r="O388">
        <f t="shared" ca="1" si="135"/>
        <v>61223.536799964459</v>
      </c>
      <c r="P388">
        <f t="shared" ca="1" si="138"/>
        <v>32294.087381000627</v>
      </c>
      <c r="Q388">
        <f t="shared" ca="1" si="136"/>
        <v>20215</v>
      </c>
      <c r="R388">
        <f t="shared" ca="1" si="139"/>
        <v>39944.099770772729</v>
      </c>
      <c r="S388">
        <f t="shared" ca="1" si="140"/>
        <v>73012.107215657627</v>
      </c>
      <c r="T388">
        <f t="shared" ca="1" si="141"/>
        <v>510660.19459665823</v>
      </c>
      <c r="U388">
        <f t="shared" ca="1" si="142"/>
        <v>121382.6365707372</v>
      </c>
      <c r="V388">
        <f t="shared" ca="1" si="143"/>
        <v>389277.558025921</v>
      </c>
      <c r="X388" s="2">
        <f t="shared" ca="1" si="124"/>
        <v>1</v>
      </c>
      <c r="Y388" s="3">
        <f t="shared" ca="1" si="125"/>
        <v>0</v>
      </c>
      <c r="Z388" s="3"/>
      <c r="AA388" s="3"/>
      <c r="AB388" s="3"/>
      <c r="AC388" s="3"/>
      <c r="AD388" s="3"/>
      <c r="AE388" s="3"/>
      <c r="AF388" s="3"/>
      <c r="AG388" s="3"/>
      <c r="AH388" s="5"/>
    </row>
    <row r="389" spans="2:34" hidden="1" x14ac:dyDescent="0.25">
      <c r="B389">
        <f t="shared" ca="1" si="126"/>
        <v>2</v>
      </c>
      <c r="C389" t="str">
        <f t="shared" ca="1" si="127"/>
        <v>Female</v>
      </c>
      <c r="D389">
        <f t="shared" ca="1" si="128"/>
        <v>45</v>
      </c>
      <c r="E389">
        <f t="shared" ca="1" si="129"/>
        <v>4</v>
      </c>
      <c r="F389" t="str">
        <f ca="1">_xll.XLOOKUP(E389,$Z$5:$Z$15,$AA$5:$AA$15)</f>
        <v>IT</v>
      </c>
      <c r="G389">
        <f t="shared" ca="1" si="130"/>
        <v>2</v>
      </c>
      <c r="H389" t="str">
        <f ca="1">_xll.XLOOKUP(G389,$AB$5:$AB$14,$AC$5:$AC$14)</f>
        <v>College</v>
      </c>
      <c r="I389">
        <f t="shared" ca="1" si="131"/>
        <v>4</v>
      </c>
      <c r="J389">
        <f t="shared" ca="1" si="132"/>
        <v>3</v>
      </c>
      <c r="K389">
        <f t="shared" ca="1" si="133"/>
        <v>50180</v>
      </c>
      <c r="L389">
        <f t="shared" ca="1" si="134"/>
        <v>9</v>
      </c>
      <c r="M389" t="str">
        <f ca="1">_xll.XLOOKUP(L389,$AD$5:$AD$18,$AE$5:$AE$18)</f>
        <v>Tse-Addo</v>
      </c>
      <c r="N389">
        <f t="shared" ca="1" si="137"/>
        <v>301080</v>
      </c>
      <c r="O389">
        <f t="shared" ca="1" si="135"/>
        <v>221013.70515553863</v>
      </c>
      <c r="P389">
        <f t="shared" ca="1" si="138"/>
        <v>33280.26530602586</v>
      </c>
      <c r="Q389">
        <f t="shared" ca="1" si="136"/>
        <v>29149</v>
      </c>
      <c r="R389">
        <f t="shared" ca="1" si="139"/>
        <v>79969.709814591421</v>
      </c>
      <c r="S389">
        <f t="shared" ca="1" si="140"/>
        <v>61159.78620180166</v>
      </c>
      <c r="T389">
        <f t="shared" ca="1" si="141"/>
        <v>395520.05150782753</v>
      </c>
      <c r="U389">
        <f t="shared" ca="1" si="142"/>
        <v>330132.41497013008</v>
      </c>
      <c r="V389">
        <f t="shared" ca="1" si="143"/>
        <v>65387.636537697457</v>
      </c>
      <c r="X389" s="2">
        <f t="shared" ca="1" si="124"/>
        <v>0</v>
      </c>
      <c r="Y389" s="3">
        <f t="shared" ca="1" si="125"/>
        <v>1</v>
      </c>
      <c r="Z389" s="3"/>
      <c r="AA389" s="3"/>
      <c r="AB389" s="3"/>
      <c r="AC389" s="3"/>
      <c r="AD389" s="3"/>
      <c r="AE389" s="3"/>
      <c r="AF389" s="3"/>
      <c r="AG389" s="3"/>
      <c r="AH389" s="5"/>
    </row>
    <row r="390" spans="2:34" hidden="1" x14ac:dyDescent="0.25">
      <c r="B390">
        <f t="shared" ca="1" si="126"/>
        <v>2</v>
      </c>
      <c r="C390" t="str">
        <f t="shared" ca="1" si="127"/>
        <v>Female</v>
      </c>
      <c r="D390">
        <f t="shared" ca="1" si="128"/>
        <v>29</v>
      </c>
      <c r="E390">
        <f t="shared" ca="1" si="129"/>
        <v>5</v>
      </c>
      <c r="F390" t="str">
        <f ca="1">_xll.XLOOKUP(E390,$Z$5:$Z$15,$AA$5:$AA$15)</f>
        <v>General Work</v>
      </c>
      <c r="G390">
        <f t="shared" ca="1" si="130"/>
        <v>2</v>
      </c>
      <c r="H390" t="str">
        <f ca="1">_xll.XLOOKUP(G390,$AB$5:$AB$14,$AC$5:$AC$14)</f>
        <v>College</v>
      </c>
      <c r="I390">
        <f t="shared" ca="1" si="131"/>
        <v>6</v>
      </c>
      <c r="J390">
        <f t="shared" ca="1" si="132"/>
        <v>2</v>
      </c>
      <c r="K390">
        <f t="shared" ca="1" si="133"/>
        <v>78212</v>
      </c>
      <c r="L390">
        <f t="shared" ca="1" si="134"/>
        <v>1</v>
      </c>
      <c r="M390" t="str">
        <f ca="1">_xll.XLOOKUP(L390,$AD$5:$AD$18,$AE$5:$AE$18)</f>
        <v>East Legon</v>
      </c>
      <c r="N390">
        <f t="shared" ca="1" si="137"/>
        <v>234636</v>
      </c>
      <c r="O390">
        <f t="shared" ca="1" si="135"/>
        <v>78635.055736141454</v>
      </c>
      <c r="P390">
        <f t="shared" ca="1" si="138"/>
        <v>63755.37301082693</v>
      </c>
      <c r="Q390">
        <f t="shared" ca="1" si="136"/>
        <v>13520</v>
      </c>
      <c r="R390">
        <f t="shared" ca="1" si="139"/>
        <v>3831.1496881222411</v>
      </c>
      <c r="S390">
        <f t="shared" ca="1" si="140"/>
        <v>10156.909599165012</v>
      </c>
      <c r="T390">
        <f t="shared" ca="1" si="141"/>
        <v>308548.28260999196</v>
      </c>
      <c r="U390">
        <f t="shared" ca="1" si="142"/>
        <v>95986.205424263695</v>
      </c>
      <c r="V390">
        <f t="shared" ca="1" si="143"/>
        <v>212562.07718572827</v>
      </c>
      <c r="X390" s="2">
        <f t="shared" ca="1" si="124"/>
        <v>0</v>
      </c>
      <c r="Y390" s="3">
        <f t="shared" ca="1" si="125"/>
        <v>1</v>
      </c>
      <c r="Z390" s="3"/>
      <c r="AA390" s="3"/>
      <c r="AB390" s="3"/>
      <c r="AC390" s="3"/>
      <c r="AD390" s="3"/>
      <c r="AE390" s="3"/>
      <c r="AF390" s="3"/>
      <c r="AG390" s="3"/>
      <c r="AH390" s="5"/>
    </row>
    <row r="391" spans="2:34" hidden="1" x14ac:dyDescent="0.25">
      <c r="B391">
        <f t="shared" ca="1" si="126"/>
        <v>1</v>
      </c>
      <c r="C391" t="str">
        <f t="shared" ca="1" si="127"/>
        <v>Male</v>
      </c>
      <c r="D391">
        <f t="shared" ca="1" si="128"/>
        <v>43</v>
      </c>
      <c r="E391">
        <f t="shared" ca="1" si="129"/>
        <v>6</v>
      </c>
      <c r="F391" t="str">
        <f ca="1">_xll.XLOOKUP(E391,$Z$5:$Z$15,$AA$5:$AA$15)</f>
        <v>Agriculture</v>
      </c>
      <c r="G391">
        <f t="shared" ca="1" si="130"/>
        <v>1</v>
      </c>
      <c r="H391" t="str">
        <f ca="1">_xll.XLOOKUP(G391,$AB$5:$AB$14,$AC$5:$AC$14)</f>
        <v>Highschool</v>
      </c>
      <c r="I391">
        <f t="shared" ca="1" si="131"/>
        <v>6</v>
      </c>
      <c r="J391">
        <f t="shared" ca="1" si="132"/>
        <v>4</v>
      </c>
      <c r="K391">
        <f t="shared" ca="1" si="133"/>
        <v>44132</v>
      </c>
      <c r="L391">
        <f t="shared" ca="1" si="134"/>
        <v>7</v>
      </c>
      <c r="M391" t="str">
        <f ca="1">_xll.XLOOKUP(L391,$AD$5:$AD$18,$AE$5:$AE$18)</f>
        <v>Spintex</v>
      </c>
      <c r="N391">
        <f t="shared" ca="1" si="137"/>
        <v>132396</v>
      </c>
      <c r="O391">
        <f t="shared" ca="1" si="135"/>
        <v>88387.628457295781</v>
      </c>
      <c r="P391">
        <f t="shared" ca="1" si="138"/>
        <v>33648.124310964311</v>
      </c>
      <c r="Q391">
        <f t="shared" ca="1" si="136"/>
        <v>21847</v>
      </c>
      <c r="R391">
        <f t="shared" ca="1" si="139"/>
        <v>8084.8595505424091</v>
      </c>
      <c r="S391">
        <f t="shared" ca="1" si="140"/>
        <v>54.795498953489357</v>
      </c>
      <c r="T391">
        <f t="shared" ca="1" si="141"/>
        <v>166098.9198099178</v>
      </c>
      <c r="U391">
        <f t="shared" ca="1" si="142"/>
        <v>118319.4880078382</v>
      </c>
      <c r="V391">
        <f t="shared" ca="1" si="143"/>
        <v>47779.431802079605</v>
      </c>
      <c r="X391" s="2">
        <f t="shared" ref="X391:X454" ca="1" si="144">IF(C391 ="Male", 1, 0)</f>
        <v>1</v>
      </c>
      <c r="Y391" s="3">
        <f t="shared" ref="Y391:Y454" ca="1" si="145">IF(C391 ="Female", 1, 0)</f>
        <v>0</v>
      </c>
      <c r="Z391" s="3"/>
      <c r="AA391" s="3"/>
      <c r="AB391" s="3"/>
      <c r="AC391" s="3"/>
      <c r="AD391" s="3"/>
      <c r="AE391" s="3"/>
      <c r="AF391" s="3"/>
      <c r="AG391" s="3"/>
      <c r="AH391" s="5"/>
    </row>
    <row r="392" spans="2:34" x14ac:dyDescent="0.25">
      <c r="B392">
        <f t="shared" ca="1" si="126"/>
        <v>1</v>
      </c>
      <c r="C392" t="str">
        <f t="shared" ca="1" si="127"/>
        <v>Male</v>
      </c>
      <c r="D392">
        <f t="shared" ca="1" si="128"/>
        <v>25</v>
      </c>
      <c r="E392">
        <f t="shared" ca="1" si="129"/>
        <v>2</v>
      </c>
      <c r="F392" t="str">
        <f ca="1">_xll.XLOOKUP(E392,$Z$5:$Z$15,$AA$5:$AA$15)</f>
        <v>Construction</v>
      </c>
      <c r="G392">
        <f t="shared" ca="1" si="130"/>
        <v>5</v>
      </c>
      <c r="H392" t="str">
        <f ca="1">_xll.XLOOKUP(G392,$AB$5:$AB$14,$AC$5:$AC$14)</f>
        <v>Others</v>
      </c>
      <c r="I392">
        <f t="shared" ca="1" si="131"/>
        <v>6</v>
      </c>
      <c r="J392">
        <f t="shared" ca="1" si="132"/>
        <v>3</v>
      </c>
      <c r="K392">
        <f t="shared" ca="1" si="133"/>
        <v>26463</v>
      </c>
      <c r="L392">
        <f t="shared" ca="1" si="134"/>
        <v>3</v>
      </c>
      <c r="M392" t="str">
        <f ca="1">_xll.XLOOKUP(L392,$AD$5:$AD$18,$AE$5:$AE$18)</f>
        <v>Oyarifa</v>
      </c>
      <c r="N392">
        <f t="shared" ca="1" si="137"/>
        <v>105852</v>
      </c>
      <c r="O392">
        <f t="shared" ca="1" si="135"/>
        <v>7969.3998303687204</v>
      </c>
      <c r="P392">
        <f t="shared" ca="1" si="138"/>
        <v>20747.758347717358</v>
      </c>
      <c r="Q392">
        <f t="shared" ca="1" si="136"/>
        <v>2246</v>
      </c>
      <c r="R392">
        <f t="shared" ca="1" si="139"/>
        <v>8880.2366340210647</v>
      </c>
      <c r="S392">
        <f t="shared" ca="1" si="140"/>
        <v>36777.305373188945</v>
      </c>
      <c r="T392">
        <f t="shared" ca="1" si="141"/>
        <v>163377.0637209063</v>
      </c>
      <c r="U392">
        <f t="shared" ca="1" si="142"/>
        <v>19095.636464389783</v>
      </c>
      <c r="V392">
        <f t="shared" ca="1" si="143"/>
        <v>144281.42725651653</v>
      </c>
      <c r="X392" s="2">
        <f t="shared" ca="1" si="144"/>
        <v>1</v>
      </c>
      <c r="Y392" s="3">
        <f t="shared" ca="1" si="145"/>
        <v>0</v>
      </c>
      <c r="Z392" s="3"/>
      <c r="AA392" s="3"/>
      <c r="AB392" s="3"/>
      <c r="AC392" s="3"/>
      <c r="AD392" s="3"/>
      <c r="AE392" s="3"/>
      <c r="AF392" s="3"/>
      <c r="AG392" s="3"/>
      <c r="AH392" s="5"/>
    </row>
    <row r="393" spans="2:34" hidden="1" x14ac:dyDescent="0.25">
      <c r="B393">
        <f t="shared" ca="1" si="126"/>
        <v>2</v>
      </c>
      <c r="C393" t="str">
        <f t="shared" ca="1" si="127"/>
        <v>Female</v>
      </c>
      <c r="D393">
        <f t="shared" ca="1" si="128"/>
        <v>38</v>
      </c>
      <c r="E393">
        <f t="shared" ca="1" si="129"/>
        <v>3</v>
      </c>
      <c r="F393" t="str">
        <f ca="1">_xll.XLOOKUP(E393,$Z$5:$Z$15,$AA$5:$AA$15)</f>
        <v>Teaching</v>
      </c>
      <c r="G393">
        <f t="shared" ca="1" si="130"/>
        <v>5</v>
      </c>
      <c r="H393" t="str">
        <f ca="1">_xll.XLOOKUP(G393,$AB$5:$AB$14,$AC$5:$AC$14)</f>
        <v>Others</v>
      </c>
      <c r="I393">
        <f t="shared" ca="1" si="131"/>
        <v>2</v>
      </c>
      <c r="J393">
        <f t="shared" ca="1" si="132"/>
        <v>3</v>
      </c>
      <c r="K393">
        <f t="shared" ca="1" si="133"/>
        <v>72567</v>
      </c>
      <c r="L393">
        <f t="shared" ca="1" si="134"/>
        <v>4</v>
      </c>
      <c r="M393" t="str">
        <f ca="1">_xll.XLOOKUP(L393,$AD$5:$AD$18,$AE$5:$AE$18)</f>
        <v>Tema</v>
      </c>
      <c r="N393">
        <f t="shared" ca="1" si="137"/>
        <v>217701</v>
      </c>
      <c r="O393">
        <f t="shared" ca="1" si="135"/>
        <v>66450.477066345324</v>
      </c>
      <c r="P393">
        <f t="shared" ca="1" si="138"/>
        <v>96775.748314873141</v>
      </c>
      <c r="Q393">
        <f t="shared" ca="1" si="136"/>
        <v>64489</v>
      </c>
      <c r="R393">
        <f t="shared" ca="1" si="139"/>
        <v>117854.36157747312</v>
      </c>
      <c r="S393">
        <f t="shared" ca="1" si="140"/>
        <v>27737.773261194539</v>
      </c>
      <c r="T393">
        <f t="shared" ca="1" si="141"/>
        <v>342214.52157606767</v>
      </c>
      <c r="U393">
        <f t="shared" ca="1" si="142"/>
        <v>248793.83864381845</v>
      </c>
      <c r="V393">
        <f t="shared" ca="1" si="143"/>
        <v>93420.682932249212</v>
      </c>
      <c r="X393" s="2">
        <f t="shared" ca="1" si="144"/>
        <v>0</v>
      </c>
      <c r="Y393" s="3">
        <f t="shared" ca="1" si="145"/>
        <v>1</v>
      </c>
      <c r="Z393" s="3"/>
      <c r="AA393" s="3"/>
      <c r="AB393" s="3"/>
      <c r="AC393" s="3"/>
      <c r="AD393" s="3"/>
      <c r="AE393" s="3"/>
      <c r="AF393" s="3"/>
      <c r="AG393" s="3"/>
      <c r="AH393" s="5"/>
    </row>
    <row r="394" spans="2:34" hidden="1" x14ac:dyDescent="0.25">
      <c r="B394">
        <f t="shared" ca="1" si="126"/>
        <v>1</v>
      </c>
      <c r="C394" t="str">
        <f t="shared" ca="1" si="127"/>
        <v>Male</v>
      </c>
      <c r="D394">
        <f t="shared" ca="1" si="128"/>
        <v>41</v>
      </c>
      <c r="E394">
        <f t="shared" ca="1" si="129"/>
        <v>5</v>
      </c>
      <c r="F394" t="str">
        <f ca="1">_xll.XLOOKUP(E394,$Z$5:$Z$15,$AA$5:$AA$15)</f>
        <v>General Work</v>
      </c>
      <c r="G394">
        <f t="shared" ca="1" si="130"/>
        <v>2</v>
      </c>
      <c r="H394" t="str">
        <f ca="1">_xll.XLOOKUP(G394,$AB$5:$AB$14,$AC$5:$AC$14)</f>
        <v>College</v>
      </c>
      <c r="I394">
        <f t="shared" ca="1" si="131"/>
        <v>1</v>
      </c>
      <c r="J394">
        <f t="shared" ca="1" si="132"/>
        <v>0</v>
      </c>
      <c r="K394">
        <f t="shared" ca="1" si="133"/>
        <v>77880</v>
      </c>
      <c r="L394">
        <f t="shared" ca="1" si="134"/>
        <v>4</v>
      </c>
      <c r="M394" t="str">
        <f ca="1">_xll.XLOOKUP(L394,$AD$5:$AD$18,$AE$5:$AE$18)</f>
        <v>Tema</v>
      </c>
      <c r="N394">
        <f t="shared" ca="1" si="137"/>
        <v>233640</v>
      </c>
      <c r="O394">
        <f t="shared" ca="1" si="135"/>
        <v>44240.338469970535</v>
      </c>
      <c r="P394">
        <f t="shared" ca="1" si="138"/>
        <v>0</v>
      </c>
      <c r="Q394">
        <f t="shared" ca="1" si="136"/>
        <v>0</v>
      </c>
      <c r="R394">
        <f t="shared" ca="1" si="139"/>
        <v>127480.39434012091</v>
      </c>
      <c r="S394">
        <f t="shared" ca="1" si="140"/>
        <v>23037.919441196544</v>
      </c>
      <c r="T394">
        <f t="shared" ca="1" si="141"/>
        <v>256677.91944119654</v>
      </c>
      <c r="U394">
        <f t="shared" ca="1" si="142"/>
        <v>171720.73281009146</v>
      </c>
      <c r="V394">
        <f t="shared" ca="1" si="143"/>
        <v>84957.186631105084</v>
      </c>
      <c r="X394" s="2">
        <f t="shared" ca="1" si="144"/>
        <v>1</v>
      </c>
      <c r="Y394" s="3">
        <f t="shared" ca="1" si="145"/>
        <v>0</v>
      </c>
      <c r="Z394" s="3"/>
      <c r="AA394" s="3"/>
      <c r="AB394" s="3"/>
      <c r="AC394" s="3"/>
      <c r="AD394" s="3"/>
      <c r="AE394" s="3"/>
      <c r="AF394" s="3"/>
      <c r="AG394" s="3"/>
      <c r="AH394" s="5"/>
    </row>
    <row r="395" spans="2:34" hidden="1" x14ac:dyDescent="0.25">
      <c r="B395">
        <f t="shared" ref="B395:B458" ca="1" si="146">RANDBETWEEN(1,2)</f>
        <v>2</v>
      </c>
      <c r="C395" t="str">
        <f t="shared" ref="C395:C458" ca="1" si="147">IF(B395=1, "Male","Female")</f>
        <v>Female</v>
      </c>
      <c r="D395">
        <f t="shared" ref="D395:D458" ca="1" si="148">RANDBETWEEN(25,45)</f>
        <v>45</v>
      </c>
      <c r="E395">
        <f t="shared" ref="E395:E458" ca="1" si="149">RANDBETWEEN(1,6)</f>
        <v>3</v>
      </c>
      <c r="F395" t="str">
        <f ca="1">_xll.XLOOKUP(E395,$Z$5:$Z$15,$AA$5:$AA$15)</f>
        <v>Teaching</v>
      </c>
      <c r="G395">
        <f t="shared" ref="G395:G458" ca="1" si="150">RANDBETWEEN(1,5)</f>
        <v>3</v>
      </c>
      <c r="H395" t="str">
        <f ca="1">_xll.XLOOKUP(G395,$AB$5:$AB$14,$AC$5:$AC$14)</f>
        <v>University</v>
      </c>
      <c r="I395">
        <f t="shared" ref="I395:I458" ca="1" si="151">RANDBETWEEN(0,6)</f>
        <v>4</v>
      </c>
      <c r="J395">
        <f t="shared" ref="J395:J458" ca="1" si="152">RANDBETWEEN(0,4)</f>
        <v>2</v>
      </c>
      <c r="K395">
        <f t="shared" ref="K395:K458" ca="1" si="153">RANDBETWEEN(25000,90000)</f>
        <v>53314</v>
      </c>
      <c r="L395">
        <f t="shared" ref="L395:L458" ca="1" si="154">RANDBETWEEN(1,9)</f>
        <v>5</v>
      </c>
      <c r="M395" t="str">
        <f ca="1">_xll.XLOOKUP(L395,$AD$5:$AD$18,$AE$5:$AE$18)</f>
        <v>Nima</v>
      </c>
      <c r="N395">
        <f t="shared" ca="1" si="137"/>
        <v>319884</v>
      </c>
      <c r="O395">
        <f t="shared" ref="O395:O458" ca="1" si="155">RAND()*N395</f>
        <v>178834.63129185303</v>
      </c>
      <c r="P395">
        <f t="shared" ca="1" si="138"/>
        <v>51066.914860449688</v>
      </c>
      <c r="Q395">
        <f t="shared" ref="Q395:Q458" ca="1" si="156">RANDBETWEEN(0,P395)</f>
        <v>40441</v>
      </c>
      <c r="R395">
        <f t="shared" ca="1" si="139"/>
        <v>7043.769335323841</v>
      </c>
      <c r="S395">
        <f t="shared" ca="1" si="140"/>
        <v>34524.110911711519</v>
      </c>
      <c r="T395">
        <f t="shared" ca="1" si="141"/>
        <v>405475.0257721612</v>
      </c>
      <c r="U395">
        <f t="shared" ca="1" si="142"/>
        <v>226319.40062717686</v>
      </c>
      <c r="V395">
        <f t="shared" ca="1" si="143"/>
        <v>179155.62514498434</v>
      </c>
      <c r="X395" s="2">
        <f t="shared" ca="1" si="144"/>
        <v>0</v>
      </c>
      <c r="Y395" s="3">
        <f t="shared" ca="1" si="145"/>
        <v>1</v>
      </c>
      <c r="Z395" s="3"/>
      <c r="AA395" s="3"/>
      <c r="AB395" s="3"/>
      <c r="AC395" s="3"/>
      <c r="AD395" s="3"/>
      <c r="AE395" s="3"/>
      <c r="AF395" s="3"/>
      <c r="AG395" s="3"/>
      <c r="AH395" s="5"/>
    </row>
    <row r="396" spans="2:34" hidden="1" x14ac:dyDescent="0.25">
      <c r="B396">
        <f t="shared" ca="1" si="146"/>
        <v>2</v>
      </c>
      <c r="C396" t="str">
        <f t="shared" ca="1" si="147"/>
        <v>Female</v>
      </c>
      <c r="D396">
        <f t="shared" ca="1" si="148"/>
        <v>28</v>
      </c>
      <c r="E396">
        <f t="shared" ca="1" si="149"/>
        <v>6</v>
      </c>
      <c r="F396" t="str">
        <f ca="1">_xll.XLOOKUP(E396,$Z$5:$Z$15,$AA$5:$AA$15)</f>
        <v>Agriculture</v>
      </c>
      <c r="G396">
        <f t="shared" ca="1" si="150"/>
        <v>3</v>
      </c>
      <c r="H396" t="str">
        <f ca="1">_xll.XLOOKUP(G396,$AB$5:$AB$14,$AC$5:$AC$14)</f>
        <v>University</v>
      </c>
      <c r="I396">
        <f t="shared" ca="1" si="151"/>
        <v>2</v>
      </c>
      <c r="J396">
        <f t="shared" ca="1" si="152"/>
        <v>0</v>
      </c>
      <c r="K396">
        <f t="shared" ca="1" si="153"/>
        <v>63337</v>
      </c>
      <c r="L396">
        <f t="shared" ca="1" si="154"/>
        <v>4</v>
      </c>
      <c r="M396" t="str">
        <f ca="1">_xll.XLOOKUP(L396,$AD$5:$AD$18,$AE$5:$AE$18)</f>
        <v>Tema</v>
      </c>
      <c r="N396">
        <f t="shared" ca="1" si="137"/>
        <v>316685</v>
      </c>
      <c r="O396">
        <f t="shared" ca="1" si="155"/>
        <v>95749.144138532371</v>
      </c>
      <c r="P396">
        <f t="shared" ca="1" si="138"/>
        <v>0</v>
      </c>
      <c r="Q396">
        <f t="shared" ca="1" si="156"/>
        <v>0</v>
      </c>
      <c r="R396">
        <f t="shared" ca="1" si="139"/>
        <v>97237.76779182913</v>
      </c>
      <c r="S396">
        <f t="shared" ca="1" si="140"/>
        <v>52127.909509785248</v>
      </c>
      <c r="T396">
        <f t="shared" ca="1" si="141"/>
        <v>368812.90950978524</v>
      </c>
      <c r="U396">
        <f t="shared" ca="1" si="142"/>
        <v>192986.9119303615</v>
      </c>
      <c r="V396">
        <f t="shared" ca="1" si="143"/>
        <v>175825.99757942374</v>
      </c>
      <c r="X396" s="2">
        <f t="shared" ca="1" si="144"/>
        <v>0</v>
      </c>
      <c r="Y396" s="3">
        <f t="shared" ca="1" si="145"/>
        <v>1</v>
      </c>
      <c r="Z396" s="3"/>
      <c r="AA396" s="3"/>
      <c r="AB396" s="3"/>
      <c r="AC396" s="3"/>
      <c r="AD396" s="3"/>
      <c r="AE396" s="3"/>
      <c r="AF396" s="3"/>
      <c r="AG396" s="3"/>
      <c r="AH396" s="5"/>
    </row>
    <row r="397" spans="2:34" hidden="1" x14ac:dyDescent="0.25">
      <c r="B397">
        <f t="shared" ca="1" si="146"/>
        <v>1</v>
      </c>
      <c r="C397" t="str">
        <f t="shared" ca="1" si="147"/>
        <v>Male</v>
      </c>
      <c r="D397">
        <f t="shared" ca="1" si="148"/>
        <v>30</v>
      </c>
      <c r="E397">
        <f t="shared" ca="1" si="149"/>
        <v>2</v>
      </c>
      <c r="F397" t="str">
        <f ca="1">_xll.XLOOKUP(E397,$Z$5:$Z$15,$AA$5:$AA$15)</f>
        <v>Construction</v>
      </c>
      <c r="G397">
        <f t="shared" ca="1" si="150"/>
        <v>2</v>
      </c>
      <c r="H397" t="str">
        <f ca="1">_xll.XLOOKUP(G397,$AB$5:$AB$14,$AC$5:$AC$14)</f>
        <v>College</v>
      </c>
      <c r="I397">
        <f t="shared" ca="1" si="151"/>
        <v>2</v>
      </c>
      <c r="J397">
        <f t="shared" ca="1" si="152"/>
        <v>1</v>
      </c>
      <c r="K397">
        <f t="shared" ca="1" si="153"/>
        <v>41135</v>
      </c>
      <c r="L397">
        <f t="shared" ca="1" si="154"/>
        <v>6</v>
      </c>
      <c r="M397" t="str">
        <f ca="1">_xll.XLOOKUP(L397,$AD$5:$AD$18,$AE$5:$AE$18)</f>
        <v>Airport Hills</v>
      </c>
      <c r="N397">
        <f t="shared" ca="1" si="137"/>
        <v>205675</v>
      </c>
      <c r="O397">
        <f t="shared" ca="1" si="155"/>
        <v>161548.1085846725</v>
      </c>
      <c r="P397">
        <f t="shared" ca="1" si="138"/>
        <v>19066.949823250667</v>
      </c>
      <c r="Q397">
        <f t="shared" ca="1" si="156"/>
        <v>10251</v>
      </c>
      <c r="R397">
        <f t="shared" ca="1" si="139"/>
        <v>3986.4570379569377</v>
      </c>
      <c r="S397">
        <f t="shared" ca="1" si="140"/>
        <v>15838.904724768818</v>
      </c>
      <c r="T397">
        <f t="shared" ca="1" si="141"/>
        <v>240580.8545480195</v>
      </c>
      <c r="U397">
        <f t="shared" ca="1" si="142"/>
        <v>175785.56562262945</v>
      </c>
      <c r="V397">
        <f t="shared" ca="1" si="143"/>
        <v>64795.28892539005</v>
      </c>
      <c r="X397" s="2">
        <f t="shared" ca="1" si="144"/>
        <v>1</v>
      </c>
      <c r="Y397" s="3">
        <f t="shared" ca="1" si="145"/>
        <v>0</v>
      </c>
      <c r="Z397" s="3"/>
      <c r="AA397" s="3"/>
      <c r="AB397" s="3"/>
      <c r="AC397" s="3"/>
      <c r="AD397" s="3"/>
      <c r="AE397" s="3"/>
      <c r="AF397" s="3"/>
      <c r="AG397" s="3"/>
      <c r="AH397" s="5"/>
    </row>
    <row r="398" spans="2:34" x14ac:dyDescent="0.25">
      <c r="B398">
        <f t="shared" ca="1" si="146"/>
        <v>1</v>
      </c>
      <c r="C398" t="str">
        <f t="shared" ca="1" si="147"/>
        <v>Male</v>
      </c>
      <c r="D398">
        <f t="shared" ca="1" si="148"/>
        <v>42</v>
      </c>
      <c r="E398">
        <f t="shared" ca="1" si="149"/>
        <v>4</v>
      </c>
      <c r="F398" t="str">
        <f ca="1">_xll.XLOOKUP(E398,$Z$5:$Z$15,$AA$5:$AA$15)</f>
        <v>IT</v>
      </c>
      <c r="G398">
        <f t="shared" ca="1" si="150"/>
        <v>1</v>
      </c>
      <c r="H398" t="str">
        <f ca="1">_xll.XLOOKUP(G398,$AB$5:$AB$14,$AC$5:$AC$14)</f>
        <v>Highschool</v>
      </c>
      <c r="I398">
        <f t="shared" ca="1" si="151"/>
        <v>3</v>
      </c>
      <c r="J398">
        <f t="shared" ca="1" si="152"/>
        <v>2</v>
      </c>
      <c r="K398">
        <f t="shared" ca="1" si="153"/>
        <v>68246</v>
      </c>
      <c r="L398">
        <f t="shared" ca="1" si="154"/>
        <v>5</v>
      </c>
      <c r="M398" t="str">
        <f ca="1">_xll.XLOOKUP(L398,$AD$5:$AD$18,$AE$5:$AE$18)</f>
        <v>Nima</v>
      </c>
      <c r="N398">
        <f t="shared" ca="1" si="137"/>
        <v>341230</v>
      </c>
      <c r="O398">
        <f t="shared" ca="1" si="155"/>
        <v>259164.72341588067</v>
      </c>
      <c r="P398">
        <f t="shared" ca="1" si="138"/>
        <v>112849.54081160419</v>
      </c>
      <c r="Q398">
        <f t="shared" ca="1" si="156"/>
        <v>21601</v>
      </c>
      <c r="R398">
        <f t="shared" ca="1" si="139"/>
        <v>60385.990045275947</v>
      </c>
      <c r="S398">
        <f t="shared" ca="1" si="140"/>
        <v>57449.539812335774</v>
      </c>
      <c r="T398">
        <f t="shared" ca="1" si="141"/>
        <v>511529.08062393998</v>
      </c>
      <c r="U398">
        <f t="shared" ca="1" si="142"/>
        <v>341151.71346115664</v>
      </c>
      <c r="V398">
        <f t="shared" ca="1" si="143"/>
        <v>170377.36716278334</v>
      </c>
      <c r="X398" s="2">
        <f t="shared" ca="1" si="144"/>
        <v>1</v>
      </c>
      <c r="Y398" s="3">
        <f t="shared" ca="1" si="145"/>
        <v>0</v>
      </c>
      <c r="Z398" s="3"/>
      <c r="AA398" s="3"/>
      <c r="AB398" s="3"/>
      <c r="AC398" s="3"/>
      <c r="AD398" s="3"/>
      <c r="AE398" s="3"/>
      <c r="AF398" s="3"/>
      <c r="AG398" s="3"/>
      <c r="AH398" s="5"/>
    </row>
    <row r="399" spans="2:34" hidden="1" x14ac:dyDescent="0.25">
      <c r="B399">
        <f t="shared" ca="1" si="146"/>
        <v>2</v>
      </c>
      <c r="C399" t="str">
        <f t="shared" ca="1" si="147"/>
        <v>Female</v>
      </c>
      <c r="D399">
        <f t="shared" ca="1" si="148"/>
        <v>26</v>
      </c>
      <c r="E399">
        <f t="shared" ca="1" si="149"/>
        <v>1</v>
      </c>
      <c r="F399" t="str">
        <f ca="1">_xll.XLOOKUP(E399,$Z$5:$Z$15,$AA$5:$AA$15)</f>
        <v>Health</v>
      </c>
      <c r="G399">
        <f t="shared" ca="1" si="150"/>
        <v>3</v>
      </c>
      <c r="H399" t="str">
        <f ca="1">_xll.XLOOKUP(G399,$AB$5:$AB$14,$AC$5:$AC$14)</f>
        <v>University</v>
      </c>
      <c r="I399">
        <f t="shared" ca="1" si="151"/>
        <v>4</v>
      </c>
      <c r="J399">
        <f t="shared" ca="1" si="152"/>
        <v>3</v>
      </c>
      <c r="K399">
        <f t="shared" ca="1" si="153"/>
        <v>33269</v>
      </c>
      <c r="L399">
        <f t="shared" ca="1" si="154"/>
        <v>8</v>
      </c>
      <c r="M399" t="str">
        <f ca="1">_xll.XLOOKUP(L399,$AD$5:$AD$18,$AE$5:$AE$18)</f>
        <v xml:space="preserve">Niorth Legon </v>
      </c>
      <c r="N399">
        <f t="shared" ca="1" si="137"/>
        <v>99807</v>
      </c>
      <c r="O399">
        <f t="shared" ca="1" si="155"/>
        <v>76101.327793670236</v>
      </c>
      <c r="P399">
        <f t="shared" ca="1" si="138"/>
        <v>22260.828968736056</v>
      </c>
      <c r="Q399">
        <f t="shared" ca="1" si="156"/>
        <v>10659</v>
      </c>
      <c r="R399">
        <f t="shared" ca="1" si="139"/>
        <v>8142.1652192657748</v>
      </c>
      <c r="S399">
        <f t="shared" ca="1" si="140"/>
        <v>15907.448103954095</v>
      </c>
      <c r="T399">
        <f t="shared" ca="1" si="141"/>
        <v>137975.27707269014</v>
      </c>
      <c r="U399">
        <f t="shared" ca="1" si="142"/>
        <v>94902.493012936015</v>
      </c>
      <c r="V399">
        <f t="shared" ca="1" si="143"/>
        <v>43072.784059754122</v>
      </c>
      <c r="X399" s="2">
        <f t="shared" ca="1" si="144"/>
        <v>0</v>
      </c>
      <c r="Y399" s="3">
        <f t="shared" ca="1" si="145"/>
        <v>1</v>
      </c>
      <c r="Z399" s="3"/>
      <c r="AA399" s="3"/>
      <c r="AB399" s="3"/>
      <c r="AC399" s="3"/>
      <c r="AD399" s="3"/>
      <c r="AE399" s="3"/>
      <c r="AF399" s="3"/>
      <c r="AG399" s="3"/>
      <c r="AH399" s="5"/>
    </row>
    <row r="400" spans="2:34" x14ac:dyDescent="0.25">
      <c r="B400">
        <f t="shared" ca="1" si="146"/>
        <v>1</v>
      </c>
      <c r="C400" t="str">
        <f t="shared" ca="1" si="147"/>
        <v>Male</v>
      </c>
      <c r="D400">
        <f t="shared" ca="1" si="148"/>
        <v>44</v>
      </c>
      <c r="E400">
        <f t="shared" ca="1" si="149"/>
        <v>1</v>
      </c>
      <c r="F400" t="str">
        <f ca="1">_xll.XLOOKUP(E400,$Z$5:$Z$15,$AA$5:$AA$15)</f>
        <v>Health</v>
      </c>
      <c r="G400">
        <f t="shared" ca="1" si="150"/>
        <v>2</v>
      </c>
      <c r="H400" t="str">
        <f ca="1">_xll.XLOOKUP(G400,$AB$5:$AB$14,$AC$5:$AC$14)</f>
        <v>College</v>
      </c>
      <c r="I400">
        <f t="shared" ca="1" si="151"/>
        <v>5</v>
      </c>
      <c r="J400">
        <f t="shared" ca="1" si="152"/>
        <v>1</v>
      </c>
      <c r="K400">
        <f t="shared" ca="1" si="153"/>
        <v>52823</v>
      </c>
      <c r="L400">
        <f t="shared" ca="1" si="154"/>
        <v>9</v>
      </c>
      <c r="M400" t="str">
        <f ca="1">_xll.XLOOKUP(L400,$AD$5:$AD$18,$AE$5:$AE$18)</f>
        <v>Tse-Addo</v>
      </c>
      <c r="N400">
        <f t="shared" ca="1" si="137"/>
        <v>158469</v>
      </c>
      <c r="O400">
        <f t="shared" ca="1" si="155"/>
        <v>40192.368427914167</v>
      </c>
      <c r="P400">
        <f t="shared" ca="1" si="138"/>
        <v>45350.203112950832</v>
      </c>
      <c r="Q400">
        <f t="shared" ca="1" si="156"/>
        <v>35574</v>
      </c>
      <c r="R400">
        <f t="shared" ca="1" si="139"/>
        <v>52582.313261544579</v>
      </c>
      <c r="S400">
        <f t="shared" ca="1" si="140"/>
        <v>45997.37173016982</v>
      </c>
      <c r="T400">
        <f t="shared" ca="1" si="141"/>
        <v>249816.57484312064</v>
      </c>
      <c r="U400">
        <f t="shared" ca="1" si="142"/>
        <v>128348.68168945874</v>
      </c>
      <c r="V400">
        <f t="shared" ca="1" si="143"/>
        <v>121467.89315366191</v>
      </c>
      <c r="X400" s="2">
        <f t="shared" ca="1" si="144"/>
        <v>1</v>
      </c>
      <c r="Y400" s="3">
        <f t="shared" ca="1" si="145"/>
        <v>0</v>
      </c>
      <c r="Z400" s="3"/>
      <c r="AA400" s="3"/>
      <c r="AB400" s="3"/>
      <c r="AC400" s="3"/>
      <c r="AD400" s="3"/>
      <c r="AE400" s="3"/>
      <c r="AF400" s="3"/>
      <c r="AG400" s="3"/>
      <c r="AH400" s="5"/>
    </row>
    <row r="401" spans="2:34" hidden="1" x14ac:dyDescent="0.25">
      <c r="B401">
        <f t="shared" ca="1" si="146"/>
        <v>2</v>
      </c>
      <c r="C401" t="str">
        <f t="shared" ca="1" si="147"/>
        <v>Female</v>
      </c>
      <c r="D401">
        <f t="shared" ca="1" si="148"/>
        <v>25</v>
      </c>
      <c r="E401">
        <f t="shared" ca="1" si="149"/>
        <v>2</v>
      </c>
      <c r="F401" t="str">
        <f ca="1">_xll.XLOOKUP(E401,$Z$5:$Z$15,$AA$5:$AA$15)</f>
        <v>Construction</v>
      </c>
      <c r="G401">
        <f t="shared" ca="1" si="150"/>
        <v>5</v>
      </c>
      <c r="H401" t="str">
        <f ca="1">_xll.XLOOKUP(G401,$AB$5:$AB$14,$AC$5:$AC$14)</f>
        <v>Others</v>
      </c>
      <c r="I401">
        <f t="shared" ca="1" si="151"/>
        <v>0</v>
      </c>
      <c r="J401">
        <f t="shared" ca="1" si="152"/>
        <v>3</v>
      </c>
      <c r="K401">
        <f t="shared" ca="1" si="153"/>
        <v>75154</v>
      </c>
      <c r="L401">
        <f t="shared" ca="1" si="154"/>
        <v>6</v>
      </c>
      <c r="M401" t="str">
        <f ca="1">_xll.XLOOKUP(L401,$AD$5:$AD$18,$AE$5:$AE$18)</f>
        <v>Airport Hills</v>
      </c>
      <c r="N401">
        <f t="shared" ca="1" si="137"/>
        <v>300616</v>
      </c>
      <c r="O401">
        <f t="shared" ca="1" si="155"/>
        <v>23575.544101653617</v>
      </c>
      <c r="P401">
        <f t="shared" ca="1" si="138"/>
        <v>24152.443128643026</v>
      </c>
      <c r="Q401">
        <f t="shared" ca="1" si="156"/>
        <v>10854</v>
      </c>
      <c r="R401">
        <f t="shared" ca="1" si="139"/>
        <v>110385.91064906838</v>
      </c>
      <c r="S401">
        <f t="shared" ca="1" si="140"/>
        <v>32893.810398667694</v>
      </c>
      <c r="T401">
        <f t="shared" ca="1" si="141"/>
        <v>357662.25352731074</v>
      </c>
      <c r="U401">
        <f t="shared" ca="1" si="142"/>
        <v>144815.45475072198</v>
      </c>
      <c r="V401">
        <f t="shared" ca="1" si="143"/>
        <v>212846.79877658875</v>
      </c>
      <c r="X401" s="2">
        <f t="shared" ca="1" si="144"/>
        <v>0</v>
      </c>
      <c r="Y401" s="3">
        <f t="shared" ca="1" si="145"/>
        <v>1</v>
      </c>
      <c r="Z401" s="3"/>
      <c r="AA401" s="3"/>
      <c r="AB401" s="3"/>
      <c r="AC401" s="3"/>
      <c r="AD401" s="3"/>
      <c r="AE401" s="3"/>
      <c r="AF401" s="3"/>
      <c r="AG401" s="3"/>
      <c r="AH401" s="5"/>
    </row>
    <row r="402" spans="2:34" hidden="1" x14ac:dyDescent="0.25">
      <c r="B402">
        <f t="shared" ca="1" si="146"/>
        <v>2</v>
      </c>
      <c r="C402" t="str">
        <f t="shared" ca="1" si="147"/>
        <v>Female</v>
      </c>
      <c r="D402">
        <f t="shared" ca="1" si="148"/>
        <v>44</v>
      </c>
      <c r="E402">
        <f t="shared" ca="1" si="149"/>
        <v>5</v>
      </c>
      <c r="F402" t="str">
        <f ca="1">_xll.XLOOKUP(E402,$Z$5:$Z$15,$AA$5:$AA$15)</f>
        <v>General Work</v>
      </c>
      <c r="G402">
        <f t="shared" ca="1" si="150"/>
        <v>5</v>
      </c>
      <c r="H402" t="str">
        <f ca="1">_xll.XLOOKUP(G402,$AB$5:$AB$14,$AC$5:$AC$14)</f>
        <v>Others</v>
      </c>
      <c r="I402">
        <f t="shared" ca="1" si="151"/>
        <v>6</v>
      </c>
      <c r="J402">
        <f t="shared" ca="1" si="152"/>
        <v>2</v>
      </c>
      <c r="K402">
        <f t="shared" ca="1" si="153"/>
        <v>25125</v>
      </c>
      <c r="L402">
        <f t="shared" ca="1" si="154"/>
        <v>8</v>
      </c>
      <c r="M402" t="str">
        <f ca="1">_xll.XLOOKUP(L402,$AD$5:$AD$18,$AE$5:$AE$18)</f>
        <v xml:space="preserve">Niorth Legon </v>
      </c>
      <c r="N402">
        <f t="shared" ca="1" si="137"/>
        <v>150750</v>
      </c>
      <c r="O402">
        <f t="shared" ca="1" si="155"/>
        <v>28794.126057787566</v>
      </c>
      <c r="P402">
        <f t="shared" ca="1" si="138"/>
        <v>26024.311252420131</v>
      </c>
      <c r="Q402">
        <f t="shared" ca="1" si="156"/>
        <v>3812</v>
      </c>
      <c r="R402">
        <f t="shared" ca="1" si="139"/>
        <v>7541.8775078984318</v>
      </c>
      <c r="S402">
        <f t="shared" ca="1" si="140"/>
        <v>33396.861079632465</v>
      </c>
      <c r="T402">
        <f t="shared" ca="1" si="141"/>
        <v>210171.17233205261</v>
      </c>
      <c r="U402">
        <f t="shared" ca="1" si="142"/>
        <v>40148.003565685998</v>
      </c>
      <c r="V402">
        <f t="shared" ca="1" si="143"/>
        <v>170023.16876636661</v>
      </c>
      <c r="X402" s="2">
        <f t="shared" ca="1" si="144"/>
        <v>0</v>
      </c>
      <c r="Y402" s="3">
        <f t="shared" ca="1" si="145"/>
        <v>1</v>
      </c>
      <c r="Z402" s="3"/>
      <c r="AA402" s="3"/>
      <c r="AB402" s="3"/>
      <c r="AC402" s="3"/>
      <c r="AD402" s="3"/>
      <c r="AE402" s="3"/>
      <c r="AF402" s="3"/>
      <c r="AG402" s="3"/>
      <c r="AH402" s="5"/>
    </row>
    <row r="403" spans="2:34" hidden="1" x14ac:dyDescent="0.25">
      <c r="B403">
        <f t="shared" ca="1" si="146"/>
        <v>2</v>
      </c>
      <c r="C403" t="str">
        <f t="shared" ca="1" si="147"/>
        <v>Female</v>
      </c>
      <c r="D403">
        <f t="shared" ca="1" si="148"/>
        <v>38</v>
      </c>
      <c r="E403">
        <f t="shared" ca="1" si="149"/>
        <v>4</v>
      </c>
      <c r="F403" t="str">
        <f ca="1">_xll.XLOOKUP(E403,$Z$5:$Z$15,$AA$5:$AA$15)</f>
        <v>IT</v>
      </c>
      <c r="G403">
        <f t="shared" ca="1" si="150"/>
        <v>4</v>
      </c>
      <c r="H403" t="str">
        <f ca="1">_xll.XLOOKUP(G403,$AB$5:$AB$14,$AC$5:$AC$14)</f>
        <v>Technical</v>
      </c>
      <c r="I403">
        <f t="shared" ca="1" si="151"/>
        <v>3</v>
      </c>
      <c r="J403">
        <f t="shared" ca="1" si="152"/>
        <v>0</v>
      </c>
      <c r="K403">
        <f t="shared" ca="1" si="153"/>
        <v>27102</v>
      </c>
      <c r="L403">
        <f t="shared" ca="1" si="154"/>
        <v>4</v>
      </c>
      <c r="M403" t="str">
        <f ca="1">_xll.XLOOKUP(L403,$AD$5:$AD$18,$AE$5:$AE$18)</f>
        <v>Tema</v>
      </c>
      <c r="N403">
        <f t="shared" ca="1" si="137"/>
        <v>108408</v>
      </c>
      <c r="O403">
        <f t="shared" ca="1" si="155"/>
        <v>65345.512684174399</v>
      </c>
      <c r="P403">
        <f t="shared" ca="1" si="138"/>
        <v>0</v>
      </c>
      <c r="Q403">
        <f t="shared" ca="1" si="156"/>
        <v>0</v>
      </c>
      <c r="R403">
        <f t="shared" ca="1" si="139"/>
        <v>20941.85534029581</v>
      </c>
      <c r="S403">
        <f t="shared" ca="1" si="140"/>
        <v>25450.356035615911</v>
      </c>
      <c r="T403">
        <f t="shared" ca="1" si="141"/>
        <v>133858.3560356159</v>
      </c>
      <c r="U403">
        <f t="shared" ca="1" si="142"/>
        <v>86287.368024470212</v>
      </c>
      <c r="V403">
        <f t="shared" ca="1" si="143"/>
        <v>47570.988011145688</v>
      </c>
      <c r="X403" s="2">
        <f t="shared" ca="1" si="144"/>
        <v>0</v>
      </c>
      <c r="Y403" s="3">
        <f t="shared" ca="1" si="145"/>
        <v>1</v>
      </c>
      <c r="Z403" s="3"/>
      <c r="AA403" s="3"/>
      <c r="AB403" s="3"/>
      <c r="AC403" s="3"/>
      <c r="AD403" s="3"/>
      <c r="AE403" s="3"/>
      <c r="AF403" s="3"/>
      <c r="AG403" s="3"/>
      <c r="AH403" s="5"/>
    </row>
    <row r="404" spans="2:34" hidden="1" x14ac:dyDescent="0.25">
      <c r="B404">
        <f t="shared" ca="1" si="146"/>
        <v>2</v>
      </c>
      <c r="C404" t="str">
        <f t="shared" ca="1" si="147"/>
        <v>Female</v>
      </c>
      <c r="D404">
        <f t="shared" ca="1" si="148"/>
        <v>40</v>
      </c>
      <c r="E404">
        <f t="shared" ca="1" si="149"/>
        <v>6</v>
      </c>
      <c r="F404" t="str">
        <f ca="1">_xll.XLOOKUP(E404,$Z$5:$Z$15,$AA$5:$AA$15)</f>
        <v>Agriculture</v>
      </c>
      <c r="G404">
        <f t="shared" ca="1" si="150"/>
        <v>5</v>
      </c>
      <c r="H404" t="str">
        <f ca="1">_xll.XLOOKUP(G404,$AB$5:$AB$14,$AC$5:$AC$14)</f>
        <v>Others</v>
      </c>
      <c r="I404">
        <f t="shared" ca="1" si="151"/>
        <v>3</v>
      </c>
      <c r="J404">
        <f t="shared" ca="1" si="152"/>
        <v>3</v>
      </c>
      <c r="K404">
        <f t="shared" ca="1" si="153"/>
        <v>59935</v>
      </c>
      <c r="L404">
        <f t="shared" ca="1" si="154"/>
        <v>1</v>
      </c>
      <c r="M404" t="str">
        <f ca="1">_xll.XLOOKUP(L404,$AD$5:$AD$18,$AE$5:$AE$18)</f>
        <v>East Legon</v>
      </c>
      <c r="N404">
        <f t="shared" ca="1" si="137"/>
        <v>359610</v>
      </c>
      <c r="O404">
        <f t="shared" ca="1" si="155"/>
        <v>46339.675339449728</v>
      </c>
      <c r="P404">
        <f t="shared" ca="1" si="138"/>
        <v>124008.73730009588</v>
      </c>
      <c r="Q404">
        <f t="shared" ca="1" si="156"/>
        <v>43272</v>
      </c>
      <c r="R404">
        <f t="shared" ca="1" si="139"/>
        <v>48390.30418063097</v>
      </c>
      <c r="S404">
        <f t="shared" ca="1" si="140"/>
        <v>51387.067492790287</v>
      </c>
      <c r="T404">
        <f t="shared" ca="1" si="141"/>
        <v>535005.80479288613</v>
      </c>
      <c r="U404">
        <f t="shared" ca="1" si="142"/>
        <v>138001.9795200807</v>
      </c>
      <c r="V404">
        <f t="shared" ca="1" si="143"/>
        <v>397003.82527280541</v>
      </c>
      <c r="X404" s="2">
        <f t="shared" ca="1" si="144"/>
        <v>0</v>
      </c>
      <c r="Y404" s="3">
        <f t="shared" ca="1" si="145"/>
        <v>1</v>
      </c>
      <c r="Z404" s="3"/>
      <c r="AA404" s="3"/>
      <c r="AB404" s="3"/>
      <c r="AC404" s="3"/>
      <c r="AD404" s="3"/>
      <c r="AE404" s="3"/>
      <c r="AF404" s="3"/>
      <c r="AG404" s="3"/>
      <c r="AH404" s="5"/>
    </row>
    <row r="405" spans="2:34" hidden="1" x14ac:dyDescent="0.25">
      <c r="B405">
        <f t="shared" ca="1" si="146"/>
        <v>2</v>
      </c>
      <c r="C405" t="str">
        <f t="shared" ca="1" si="147"/>
        <v>Female</v>
      </c>
      <c r="D405">
        <f t="shared" ca="1" si="148"/>
        <v>33</v>
      </c>
      <c r="E405">
        <f t="shared" ca="1" si="149"/>
        <v>5</v>
      </c>
      <c r="F405" t="str">
        <f ca="1">_xll.XLOOKUP(E405,$Z$5:$Z$15,$AA$5:$AA$15)</f>
        <v>General Work</v>
      </c>
      <c r="G405">
        <f t="shared" ca="1" si="150"/>
        <v>4</v>
      </c>
      <c r="H405" t="str">
        <f ca="1">_xll.XLOOKUP(G405,$AB$5:$AB$14,$AC$5:$AC$14)</f>
        <v>Technical</v>
      </c>
      <c r="I405">
        <f t="shared" ca="1" si="151"/>
        <v>3</v>
      </c>
      <c r="J405">
        <f t="shared" ca="1" si="152"/>
        <v>0</v>
      </c>
      <c r="K405">
        <f t="shared" ca="1" si="153"/>
        <v>46800</v>
      </c>
      <c r="L405">
        <f t="shared" ca="1" si="154"/>
        <v>6</v>
      </c>
      <c r="M405" t="str">
        <f ca="1">_xll.XLOOKUP(L405,$AD$5:$AD$18,$AE$5:$AE$18)</f>
        <v>Airport Hills</v>
      </c>
      <c r="N405">
        <f t="shared" ref="N405:N468" ca="1" si="157">K405*RANDBETWEEN(3,6)</f>
        <v>140400</v>
      </c>
      <c r="O405">
        <f t="shared" ca="1" si="155"/>
        <v>1909.0555079693545</v>
      </c>
      <c r="P405">
        <f t="shared" ref="P405:P468" ca="1" si="158">J405*RAND()*K405</f>
        <v>0</v>
      </c>
      <c r="Q405">
        <f t="shared" ca="1" si="156"/>
        <v>0</v>
      </c>
      <c r="R405">
        <f t="shared" ref="R405:R468" ca="1" si="159">RAND()*K405*2</f>
        <v>9343.4631286657768</v>
      </c>
      <c r="S405">
        <f t="shared" ref="S405:S468" ca="1" si="160">RAND()*K405*1.5</f>
        <v>39048.964755327193</v>
      </c>
      <c r="T405">
        <f t="shared" ref="T405:T468" ca="1" si="161">N405+P405+S405</f>
        <v>179448.96475532721</v>
      </c>
      <c r="U405">
        <f t="shared" ref="U405:U468" ca="1" si="162">O405+Q405+R405</f>
        <v>11252.518636635132</v>
      </c>
      <c r="V405">
        <f t="shared" ref="V405:V468" ca="1" si="163">T405-U405</f>
        <v>168196.44611869208</v>
      </c>
      <c r="X405" s="2">
        <f t="shared" ca="1" si="144"/>
        <v>0</v>
      </c>
      <c r="Y405" s="3">
        <f t="shared" ca="1" si="145"/>
        <v>1</v>
      </c>
      <c r="Z405" s="3"/>
      <c r="AA405" s="3"/>
      <c r="AB405" s="3"/>
      <c r="AC405" s="3"/>
      <c r="AD405" s="3"/>
      <c r="AE405" s="3"/>
      <c r="AF405" s="3"/>
      <c r="AG405" s="3"/>
      <c r="AH405" s="5"/>
    </row>
    <row r="406" spans="2:34" hidden="1" x14ac:dyDescent="0.25">
      <c r="B406">
        <f t="shared" ca="1" si="146"/>
        <v>1</v>
      </c>
      <c r="C406" t="str">
        <f t="shared" ca="1" si="147"/>
        <v>Male</v>
      </c>
      <c r="D406">
        <f t="shared" ca="1" si="148"/>
        <v>45</v>
      </c>
      <c r="E406">
        <f t="shared" ca="1" si="149"/>
        <v>2</v>
      </c>
      <c r="F406" t="str">
        <f ca="1">_xll.XLOOKUP(E406,$Z$5:$Z$15,$AA$5:$AA$15)</f>
        <v>Construction</v>
      </c>
      <c r="G406">
        <f t="shared" ca="1" si="150"/>
        <v>2</v>
      </c>
      <c r="H406" t="str">
        <f ca="1">_xll.XLOOKUP(G406,$AB$5:$AB$14,$AC$5:$AC$14)</f>
        <v>College</v>
      </c>
      <c r="I406">
        <f t="shared" ca="1" si="151"/>
        <v>5</v>
      </c>
      <c r="J406">
        <f t="shared" ca="1" si="152"/>
        <v>1</v>
      </c>
      <c r="K406">
        <f t="shared" ca="1" si="153"/>
        <v>25462</v>
      </c>
      <c r="L406">
        <f t="shared" ca="1" si="154"/>
        <v>7</v>
      </c>
      <c r="M406" t="str">
        <f ca="1">_xll.XLOOKUP(L406,$AD$5:$AD$18,$AE$5:$AE$18)</f>
        <v>Spintex</v>
      </c>
      <c r="N406">
        <f t="shared" ca="1" si="157"/>
        <v>101848</v>
      </c>
      <c r="O406">
        <f t="shared" ca="1" si="155"/>
        <v>85282.304079292328</v>
      </c>
      <c r="P406">
        <f t="shared" ca="1" si="158"/>
        <v>3638.9448600697165</v>
      </c>
      <c r="Q406">
        <f t="shared" ca="1" si="156"/>
        <v>552</v>
      </c>
      <c r="R406">
        <f t="shared" ca="1" si="159"/>
        <v>38045.878976480482</v>
      </c>
      <c r="S406">
        <f t="shared" ca="1" si="160"/>
        <v>6428.7324104787722</v>
      </c>
      <c r="T406">
        <f t="shared" ca="1" si="161"/>
        <v>111915.67727054849</v>
      </c>
      <c r="U406">
        <f t="shared" ca="1" si="162"/>
        <v>123880.18305577281</v>
      </c>
      <c r="V406">
        <f t="shared" ca="1" si="163"/>
        <v>-11964.505785224319</v>
      </c>
      <c r="X406" s="2">
        <f t="shared" ca="1" si="144"/>
        <v>1</v>
      </c>
      <c r="Y406" s="3">
        <f t="shared" ca="1" si="145"/>
        <v>0</v>
      </c>
      <c r="Z406" s="3"/>
      <c r="AA406" s="3"/>
      <c r="AB406" s="3"/>
      <c r="AC406" s="3"/>
      <c r="AD406" s="3"/>
      <c r="AE406" s="3"/>
      <c r="AF406" s="3"/>
      <c r="AG406" s="3"/>
      <c r="AH406" s="5"/>
    </row>
    <row r="407" spans="2:34" hidden="1" x14ac:dyDescent="0.25">
      <c r="B407">
        <f t="shared" ca="1" si="146"/>
        <v>2</v>
      </c>
      <c r="C407" t="str">
        <f t="shared" ca="1" si="147"/>
        <v>Female</v>
      </c>
      <c r="D407">
        <f t="shared" ca="1" si="148"/>
        <v>37</v>
      </c>
      <c r="E407">
        <f t="shared" ca="1" si="149"/>
        <v>1</v>
      </c>
      <c r="F407" t="str">
        <f ca="1">_xll.XLOOKUP(E407,$Z$5:$Z$15,$AA$5:$AA$15)</f>
        <v>Health</v>
      </c>
      <c r="G407">
        <f t="shared" ca="1" si="150"/>
        <v>1</v>
      </c>
      <c r="H407" t="str">
        <f ca="1">_xll.XLOOKUP(G407,$AB$5:$AB$14,$AC$5:$AC$14)</f>
        <v>Highschool</v>
      </c>
      <c r="I407">
        <f t="shared" ca="1" si="151"/>
        <v>4</v>
      </c>
      <c r="J407">
        <f t="shared" ca="1" si="152"/>
        <v>1</v>
      </c>
      <c r="K407">
        <f t="shared" ca="1" si="153"/>
        <v>68104</v>
      </c>
      <c r="L407">
        <f t="shared" ca="1" si="154"/>
        <v>6</v>
      </c>
      <c r="M407" t="str">
        <f ca="1">_xll.XLOOKUP(L407,$AD$5:$AD$18,$AE$5:$AE$18)</f>
        <v>Airport Hills</v>
      </c>
      <c r="N407">
        <f t="shared" ca="1" si="157"/>
        <v>408624</v>
      </c>
      <c r="O407">
        <f t="shared" ca="1" si="155"/>
        <v>278272.16550932848</v>
      </c>
      <c r="P407">
        <f t="shared" ca="1" si="158"/>
        <v>57679.746533478603</v>
      </c>
      <c r="Q407">
        <f t="shared" ca="1" si="156"/>
        <v>40150</v>
      </c>
      <c r="R407">
        <f t="shared" ca="1" si="159"/>
        <v>53729.482065316173</v>
      </c>
      <c r="S407">
        <f t="shared" ca="1" si="160"/>
        <v>86035.895875665679</v>
      </c>
      <c r="T407">
        <f t="shared" ca="1" si="161"/>
        <v>552339.64240914432</v>
      </c>
      <c r="U407">
        <f t="shared" ca="1" si="162"/>
        <v>372151.64757464465</v>
      </c>
      <c r="V407">
        <f t="shared" ca="1" si="163"/>
        <v>180187.99483449967</v>
      </c>
      <c r="X407" s="2">
        <f t="shared" ca="1" si="144"/>
        <v>0</v>
      </c>
      <c r="Y407" s="3">
        <f t="shared" ca="1" si="145"/>
        <v>1</v>
      </c>
      <c r="Z407" s="3"/>
      <c r="AA407" s="3"/>
      <c r="AB407" s="3"/>
      <c r="AC407" s="3"/>
      <c r="AD407" s="3"/>
      <c r="AE407" s="3"/>
      <c r="AF407" s="3"/>
      <c r="AG407" s="3"/>
      <c r="AH407" s="5"/>
    </row>
    <row r="408" spans="2:34" x14ac:dyDescent="0.25">
      <c r="B408">
        <f t="shared" ca="1" si="146"/>
        <v>1</v>
      </c>
      <c r="C408" t="str">
        <f t="shared" ca="1" si="147"/>
        <v>Male</v>
      </c>
      <c r="D408">
        <f t="shared" ca="1" si="148"/>
        <v>33</v>
      </c>
      <c r="E408">
        <f t="shared" ca="1" si="149"/>
        <v>5</v>
      </c>
      <c r="F408" t="str">
        <f ca="1">_xll.XLOOKUP(E408,$Z$5:$Z$15,$AA$5:$AA$15)</f>
        <v>General Work</v>
      </c>
      <c r="G408">
        <f t="shared" ca="1" si="150"/>
        <v>1</v>
      </c>
      <c r="H408" t="str">
        <f ca="1">_xll.XLOOKUP(G408,$AB$5:$AB$14,$AC$5:$AC$14)</f>
        <v>Highschool</v>
      </c>
      <c r="I408">
        <f t="shared" ca="1" si="151"/>
        <v>2</v>
      </c>
      <c r="J408">
        <f t="shared" ca="1" si="152"/>
        <v>2</v>
      </c>
      <c r="K408">
        <f t="shared" ca="1" si="153"/>
        <v>66160</v>
      </c>
      <c r="L408">
        <f t="shared" ca="1" si="154"/>
        <v>4</v>
      </c>
      <c r="M408" t="str">
        <f ca="1">_xll.XLOOKUP(L408,$AD$5:$AD$18,$AE$5:$AE$18)</f>
        <v>Tema</v>
      </c>
      <c r="N408">
        <f t="shared" ca="1" si="157"/>
        <v>264640</v>
      </c>
      <c r="O408">
        <f t="shared" ca="1" si="155"/>
        <v>115583.90274413249</v>
      </c>
      <c r="P408">
        <f t="shared" ca="1" si="158"/>
        <v>79333.496014981196</v>
      </c>
      <c r="Q408">
        <f t="shared" ca="1" si="156"/>
        <v>17573</v>
      </c>
      <c r="R408">
        <f t="shared" ca="1" si="159"/>
        <v>105255.15139054341</v>
      </c>
      <c r="S408">
        <f t="shared" ca="1" si="160"/>
        <v>84161.038945172972</v>
      </c>
      <c r="T408">
        <f t="shared" ca="1" si="161"/>
        <v>428134.53496015415</v>
      </c>
      <c r="U408">
        <f t="shared" ca="1" si="162"/>
        <v>238412.05413467591</v>
      </c>
      <c r="V408">
        <f t="shared" ca="1" si="163"/>
        <v>189722.48082547824</v>
      </c>
      <c r="X408" s="2">
        <f t="shared" ca="1" si="144"/>
        <v>1</v>
      </c>
      <c r="Y408" s="3">
        <f t="shared" ca="1" si="145"/>
        <v>0</v>
      </c>
      <c r="Z408" s="3"/>
      <c r="AA408" s="3"/>
      <c r="AB408" s="3"/>
      <c r="AC408" s="3"/>
      <c r="AD408" s="3"/>
      <c r="AE408" s="3"/>
      <c r="AF408" s="3"/>
      <c r="AG408" s="3"/>
      <c r="AH408" s="5"/>
    </row>
    <row r="409" spans="2:34" x14ac:dyDescent="0.25">
      <c r="B409">
        <f t="shared" ca="1" si="146"/>
        <v>2</v>
      </c>
      <c r="C409" t="str">
        <f t="shared" ca="1" si="147"/>
        <v>Female</v>
      </c>
      <c r="D409">
        <f t="shared" ca="1" si="148"/>
        <v>35</v>
      </c>
      <c r="E409">
        <f t="shared" ca="1" si="149"/>
        <v>2</v>
      </c>
      <c r="F409" t="str">
        <f ca="1">_xll.XLOOKUP(E409,$Z$5:$Z$15,$AA$5:$AA$15)</f>
        <v>Construction</v>
      </c>
      <c r="G409">
        <f t="shared" ca="1" si="150"/>
        <v>2</v>
      </c>
      <c r="H409" t="str">
        <f ca="1">_xll.XLOOKUP(G409,$AB$5:$AB$14,$AC$5:$AC$14)</f>
        <v>College</v>
      </c>
      <c r="I409">
        <f t="shared" ca="1" si="151"/>
        <v>6</v>
      </c>
      <c r="J409">
        <f t="shared" ca="1" si="152"/>
        <v>4</v>
      </c>
      <c r="K409">
        <f t="shared" ca="1" si="153"/>
        <v>48582</v>
      </c>
      <c r="L409">
        <f t="shared" ca="1" si="154"/>
        <v>5</v>
      </c>
      <c r="M409" t="str">
        <f ca="1">_xll.XLOOKUP(L409,$AD$5:$AD$18,$AE$5:$AE$18)</f>
        <v>Nima</v>
      </c>
      <c r="N409">
        <f t="shared" ca="1" si="157"/>
        <v>242910</v>
      </c>
      <c r="O409">
        <f t="shared" ca="1" si="155"/>
        <v>161611.31451681061</v>
      </c>
      <c r="P409">
        <f t="shared" ca="1" si="158"/>
        <v>468.76022742103544</v>
      </c>
      <c r="Q409">
        <f t="shared" ca="1" si="156"/>
        <v>303</v>
      </c>
      <c r="R409">
        <f t="shared" ca="1" si="159"/>
        <v>14425.945611866146</v>
      </c>
      <c r="S409">
        <f t="shared" ca="1" si="160"/>
        <v>1548.4819029142457</v>
      </c>
      <c r="T409">
        <f t="shared" ca="1" si="161"/>
        <v>244927.24213033527</v>
      </c>
      <c r="U409">
        <f t="shared" ca="1" si="162"/>
        <v>176340.26012867675</v>
      </c>
      <c r="V409">
        <f t="shared" ca="1" si="163"/>
        <v>68586.982001658529</v>
      </c>
      <c r="X409" s="2">
        <f t="shared" ca="1" si="144"/>
        <v>0</v>
      </c>
      <c r="Y409" s="3">
        <f t="shared" ca="1" si="145"/>
        <v>1</v>
      </c>
      <c r="Z409" s="3"/>
      <c r="AA409" s="3"/>
      <c r="AB409" s="3"/>
      <c r="AC409" s="3"/>
      <c r="AD409" s="3"/>
      <c r="AE409" s="3"/>
      <c r="AF409" s="3"/>
      <c r="AG409" s="3"/>
      <c r="AH409" s="5"/>
    </row>
    <row r="410" spans="2:34" hidden="1" x14ac:dyDescent="0.25">
      <c r="B410">
        <f t="shared" ca="1" si="146"/>
        <v>2</v>
      </c>
      <c r="C410" t="str">
        <f t="shared" ca="1" si="147"/>
        <v>Female</v>
      </c>
      <c r="D410">
        <f t="shared" ca="1" si="148"/>
        <v>34</v>
      </c>
      <c r="E410">
        <f t="shared" ca="1" si="149"/>
        <v>2</v>
      </c>
      <c r="F410" t="str">
        <f ca="1">_xll.XLOOKUP(E410,$Z$5:$Z$15,$AA$5:$AA$15)</f>
        <v>Construction</v>
      </c>
      <c r="G410">
        <f t="shared" ca="1" si="150"/>
        <v>3</v>
      </c>
      <c r="H410" t="str">
        <f ca="1">_xll.XLOOKUP(G410,$AB$5:$AB$14,$AC$5:$AC$14)</f>
        <v>University</v>
      </c>
      <c r="I410">
        <f t="shared" ca="1" si="151"/>
        <v>4</v>
      </c>
      <c r="J410">
        <f t="shared" ca="1" si="152"/>
        <v>0</v>
      </c>
      <c r="K410">
        <f t="shared" ca="1" si="153"/>
        <v>56632</v>
      </c>
      <c r="L410">
        <f t="shared" ca="1" si="154"/>
        <v>8</v>
      </c>
      <c r="M410" t="str">
        <f ca="1">_xll.XLOOKUP(L410,$AD$5:$AD$18,$AE$5:$AE$18)</f>
        <v xml:space="preserve">Niorth Legon </v>
      </c>
      <c r="N410">
        <f t="shared" ca="1" si="157"/>
        <v>283160</v>
      </c>
      <c r="O410">
        <f t="shared" ca="1" si="155"/>
        <v>32512.913910478059</v>
      </c>
      <c r="P410">
        <f t="shared" ca="1" si="158"/>
        <v>0</v>
      </c>
      <c r="Q410">
        <f t="shared" ca="1" si="156"/>
        <v>0</v>
      </c>
      <c r="R410">
        <f t="shared" ca="1" si="159"/>
        <v>20225.248365845666</v>
      </c>
      <c r="S410">
        <f t="shared" ca="1" si="160"/>
        <v>49845.925670490891</v>
      </c>
      <c r="T410">
        <f t="shared" ca="1" si="161"/>
        <v>333005.92567049089</v>
      </c>
      <c r="U410">
        <f t="shared" ca="1" si="162"/>
        <v>52738.162276323725</v>
      </c>
      <c r="V410">
        <f t="shared" ca="1" si="163"/>
        <v>280267.76339416718</v>
      </c>
      <c r="X410" s="2">
        <f t="shared" ca="1" si="144"/>
        <v>0</v>
      </c>
      <c r="Y410" s="3">
        <f t="shared" ca="1" si="145"/>
        <v>1</v>
      </c>
      <c r="Z410" s="3"/>
      <c r="AA410" s="3"/>
      <c r="AB410" s="3"/>
      <c r="AC410" s="3"/>
      <c r="AD410" s="3"/>
      <c r="AE410" s="3"/>
      <c r="AF410" s="3"/>
      <c r="AG410" s="3"/>
      <c r="AH410" s="5"/>
    </row>
    <row r="411" spans="2:34" x14ac:dyDescent="0.25">
      <c r="B411">
        <f t="shared" ca="1" si="146"/>
        <v>1</v>
      </c>
      <c r="C411" t="str">
        <f t="shared" ca="1" si="147"/>
        <v>Male</v>
      </c>
      <c r="D411">
        <f t="shared" ca="1" si="148"/>
        <v>44</v>
      </c>
      <c r="E411">
        <f t="shared" ca="1" si="149"/>
        <v>5</v>
      </c>
      <c r="F411" t="str">
        <f ca="1">_xll.XLOOKUP(E411,$Z$5:$Z$15,$AA$5:$AA$15)</f>
        <v>General Work</v>
      </c>
      <c r="G411">
        <f t="shared" ca="1" si="150"/>
        <v>5</v>
      </c>
      <c r="H411" t="str">
        <f ca="1">_xll.XLOOKUP(G411,$AB$5:$AB$14,$AC$5:$AC$14)</f>
        <v>Others</v>
      </c>
      <c r="I411">
        <f t="shared" ca="1" si="151"/>
        <v>0</v>
      </c>
      <c r="J411">
        <f t="shared" ca="1" si="152"/>
        <v>3</v>
      </c>
      <c r="K411">
        <f t="shared" ca="1" si="153"/>
        <v>56143</v>
      </c>
      <c r="L411">
        <f t="shared" ca="1" si="154"/>
        <v>1</v>
      </c>
      <c r="M411" t="str">
        <f ca="1">_xll.XLOOKUP(L411,$AD$5:$AD$18,$AE$5:$AE$18)</f>
        <v>East Legon</v>
      </c>
      <c r="N411">
        <f t="shared" ca="1" si="157"/>
        <v>336858</v>
      </c>
      <c r="O411">
        <f t="shared" ca="1" si="155"/>
        <v>198029.92175719087</v>
      </c>
      <c r="P411">
        <f t="shared" ca="1" si="158"/>
        <v>21702.412306583134</v>
      </c>
      <c r="Q411">
        <f t="shared" ca="1" si="156"/>
        <v>10175</v>
      </c>
      <c r="R411">
        <f t="shared" ca="1" si="159"/>
        <v>53819.142285289206</v>
      </c>
      <c r="S411">
        <f t="shared" ca="1" si="160"/>
        <v>27772.351489958593</v>
      </c>
      <c r="T411">
        <f t="shared" ca="1" si="161"/>
        <v>386332.76379654172</v>
      </c>
      <c r="U411">
        <f t="shared" ca="1" si="162"/>
        <v>262024.06404248008</v>
      </c>
      <c r="V411">
        <f t="shared" ca="1" si="163"/>
        <v>124308.69975406164</v>
      </c>
      <c r="X411" s="2">
        <f t="shared" ca="1" si="144"/>
        <v>1</v>
      </c>
      <c r="Y411" s="3">
        <f t="shared" ca="1" si="145"/>
        <v>0</v>
      </c>
      <c r="Z411" s="3"/>
      <c r="AA411" s="3"/>
      <c r="AB411" s="3"/>
      <c r="AC411" s="3"/>
      <c r="AD411" s="3"/>
      <c r="AE411" s="3"/>
      <c r="AF411" s="3"/>
      <c r="AG411" s="3"/>
      <c r="AH411" s="5"/>
    </row>
    <row r="412" spans="2:34" x14ac:dyDescent="0.25">
      <c r="B412">
        <f t="shared" ca="1" si="146"/>
        <v>2</v>
      </c>
      <c r="C412" t="str">
        <f t="shared" ca="1" si="147"/>
        <v>Female</v>
      </c>
      <c r="D412">
        <f t="shared" ca="1" si="148"/>
        <v>43</v>
      </c>
      <c r="E412">
        <f t="shared" ca="1" si="149"/>
        <v>2</v>
      </c>
      <c r="F412" t="str">
        <f ca="1">_xll.XLOOKUP(E412,$Z$5:$Z$15,$AA$5:$AA$15)</f>
        <v>Construction</v>
      </c>
      <c r="G412">
        <f t="shared" ca="1" si="150"/>
        <v>1</v>
      </c>
      <c r="H412" t="str">
        <f ca="1">_xll.XLOOKUP(G412,$AB$5:$AB$14,$AC$5:$AC$14)</f>
        <v>Highschool</v>
      </c>
      <c r="I412">
        <f t="shared" ca="1" si="151"/>
        <v>1</v>
      </c>
      <c r="J412">
        <f t="shared" ca="1" si="152"/>
        <v>3</v>
      </c>
      <c r="K412">
        <f t="shared" ca="1" si="153"/>
        <v>43330</v>
      </c>
      <c r="L412">
        <f t="shared" ca="1" si="154"/>
        <v>8</v>
      </c>
      <c r="M412" t="str">
        <f ca="1">_xll.XLOOKUP(L412,$AD$5:$AD$18,$AE$5:$AE$18)</f>
        <v xml:space="preserve">Niorth Legon </v>
      </c>
      <c r="N412">
        <f t="shared" ca="1" si="157"/>
        <v>173320</v>
      </c>
      <c r="O412">
        <f t="shared" ca="1" si="155"/>
        <v>38607.591222731229</v>
      </c>
      <c r="P412">
        <f t="shared" ca="1" si="158"/>
        <v>48940.075356771296</v>
      </c>
      <c r="Q412">
        <f t="shared" ca="1" si="156"/>
        <v>8055</v>
      </c>
      <c r="R412">
        <f t="shared" ca="1" si="159"/>
        <v>61335.138556726524</v>
      </c>
      <c r="S412">
        <f t="shared" ca="1" si="160"/>
        <v>51698.528212802456</v>
      </c>
      <c r="T412">
        <f t="shared" ca="1" si="161"/>
        <v>273958.60356957372</v>
      </c>
      <c r="U412">
        <f t="shared" ca="1" si="162"/>
        <v>107997.72977945776</v>
      </c>
      <c r="V412">
        <f t="shared" ca="1" si="163"/>
        <v>165960.87379011596</v>
      </c>
      <c r="X412" s="2">
        <f t="shared" ca="1" si="144"/>
        <v>0</v>
      </c>
      <c r="Y412" s="3">
        <f t="shared" ca="1" si="145"/>
        <v>1</v>
      </c>
      <c r="Z412" s="3"/>
      <c r="AA412" s="3"/>
      <c r="AB412" s="3"/>
      <c r="AC412" s="3"/>
      <c r="AD412" s="3"/>
      <c r="AE412" s="3"/>
      <c r="AF412" s="3"/>
      <c r="AG412" s="3"/>
      <c r="AH412" s="5"/>
    </row>
    <row r="413" spans="2:34" hidden="1" x14ac:dyDescent="0.25">
      <c r="B413">
        <f t="shared" ca="1" si="146"/>
        <v>1</v>
      </c>
      <c r="C413" t="str">
        <f t="shared" ca="1" si="147"/>
        <v>Male</v>
      </c>
      <c r="D413">
        <f t="shared" ca="1" si="148"/>
        <v>42</v>
      </c>
      <c r="E413">
        <f t="shared" ca="1" si="149"/>
        <v>2</v>
      </c>
      <c r="F413" t="str">
        <f ca="1">_xll.XLOOKUP(E413,$Z$5:$Z$15,$AA$5:$AA$15)</f>
        <v>Construction</v>
      </c>
      <c r="G413">
        <f t="shared" ca="1" si="150"/>
        <v>2</v>
      </c>
      <c r="H413" t="str">
        <f ca="1">_xll.XLOOKUP(G413,$AB$5:$AB$14,$AC$5:$AC$14)</f>
        <v>College</v>
      </c>
      <c r="I413">
        <f t="shared" ca="1" si="151"/>
        <v>1</v>
      </c>
      <c r="J413">
        <f t="shared" ca="1" si="152"/>
        <v>1</v>
      </c>
      <c r="K413">
        <f t="shared" ca="1" si="153"/>
        <v>68468</v>
      </c>
      <c r="L413">
        <f t="shared" ca="1" si="154"/>
        <v>9</v>
      </c>
      <c r="M413" t="str">
        <f ca="1">_xll.XLOOKUP(L413,$AD$5:$AD$18,$AE$5:$AE$18)</f>
        <v>Tse-Addo</v>
      </c>
      <c r="N413">
        <f t="shared" ca="1" si="157"/>
        <v>342340</v>
      </c>
      <c r="O413">
        <f t="shared" ca="1" si="155"/>
        <v>77503.441201143942</v>
      </c>
      <c r="P413">
        <f t="shared" ca="1" si="158"/>
        <v>30653.661370449729</v>
      </c>
      <c r="Q413">
        <f t="shared" ca="1" si="156"/>
        <v>28843</v>
      </c>
      <c r="R413">
        <f t="shared" ca="1" si="159"/>
        <v>115558.23579620673</v>
      </c>
      <c r="S413">
        <f t="shared" ca="1" si="160"/>
        <v>53293.301941352111</v>
      </c>
      <c r="T413">
        <f t="shared" ca="1" si="161"/>
        <v>426286.96331180178</v>
      </c>
      <c r="U413">
        <f t="shared" ca="1" si="162"/>
        <v>221904.67699735067</v>
      </c>
      <c r="V413">
        <f t="shared" ca="1" si="163"/>
        <v>204382.28631445111</v>
      </c>
      <c r="X413" s="2">
        <f t="shared" ca="1" si="144"/>
        <v>1</v>
      </c>
      <c r="Y413" s="3">
        <f t="shared" ca="1" si="145"/>
        <v>0</v>
      </c>
      <c r="Z413" s="3"/>
      <c r="AA413" s="3"/>
      <c r="AB413" s="3"/>
      <c r="AC413" s="3"/>
      <c r="AD413" s="3"/>
      <c r="AE413" s="3"/>
      <c r="AF413" s="3"/>
      <c r="AG413" s="3"/>
      <c r="AH413" s="5"/>
    </row>
    <row r="414" spans="2:34" hidden="1" x14ac:dyDescent="0.25">
      <c r="B414">
        <f t="shared" ca="1" si="146"/>
        <v>2</v>
      </c>
      <c r="C414" t="str">
        <f t="shared" ca="1" si="147"/>
        <v>Female</v>
      </c>
      <c r="D414">
        <f t="shared" ca="1" si="148"/>
        <v>37</v>
      </c>
      <c r="E414">
        <f t="shared" ca="1" si="149"/>
        <v>1</v>
      </c>
      <c r="F414" t="str">
        <f ca="1">_xll.XLOOKUP(E414,$Z$5:$Z$15,$AA$5:$AA$15)</f>
        <v>Health</v>
      </c>
      <c r="G414">
        <f t="shared" ca="1" si="150"/>
        <v>3</v>
      </c>
      <c r="H414" t="str">
        <f ca="1">_xll.XLOOKUP(G414,$AB$5:$AB$14,$AC$5:$AC$14)</f>
        <v>University</v>
      </c>
      <c r="I414">
        <f t="shared" ca="1" si="151"/>
        <v>6</v>
      </c>
      <c r="J414">
        <f t="shared" ca="1" si="152"/>
        <v>2</v>
      </c>
      <c r="K414">
        <f t="shared" ca="1" si="153"/>
        <v>68531</v>
      </c>
      <c r="L414">
        <f t="shared" ca="1" si="154"/>
        <v>6</v>
      </c>
      <c r="M414" t="str">
        <f ca="1">_xll.XLOOKUP(L414,$AD$5:$AD$18,$AE$5:$AE$18)</f>
        <v>Airport Hills</v>
      </c>
      <c r="N414">
        <f t="shared" ca="1" si="157"/>
        <v>342655</v>
      </c>
      <c r="O414">
        <f t="shared" ca="1" si="155"/>
        <v>224944.15926115293</v>
      </c>
      <c r="P414">
        <f t="shared" ca="1" si="158"/>
        <v>39856.635652404904</v>
      </c>
      <c r="Q414">
        <f t="shared" ca="1" si="156"/>
        <v>31752</v>
      </c>
      <c r="R414">
        <f t="shared" ca="1" si="159"/>
        <v>99917.957790417946</v>
      </c>
      <c r="S414">
        <f t="shared" ca="1" si="160"/>
        <v>83324.690753429983</v>
      </c>
      <c r="T414">
        <f t="shared" ca="1" si="161"/>
        <v>465836.32640583487</v>
      </c>
      <c r="U414">
        <f t="shared" ca="1" si="162"/>
        <v>356614.11705157091</v>
      </c>
      <c r="V414">
        <f t="shared" ca="1" si="163"/>
        <v>109222.20935426396</v>
      </c>
      <c r="X414" s="2">
        <f t="shared" ca="1" si="144"/>
        <v>0</v>
      </c>
      <c r="Y414" s="3">
        <f t="shared" ca="1" si="145"/>
        <v>1</v>
      </c>
      <c r="Z414" s="3"/>
      <c r="AA414" s="3"/>
      <c r="AB414" s="3"/>
      <c r="AC414" s="3"/>
      <c r="AD414" s="3"/>
      <c r="AE414" s="3"/>
      <c r="AF414" s="3"/>
      <c r="AG414" s="3"/>
      <c r="AH414" s="5"/>
    </row>
    <row r="415" spans="2:34" hidden="1" x14ac:dyDescent="0.25">
      <c r="B415">
        <f t="shared" ca="1" si="146"/>
        <v>2</v>
      </c>
      <c r="C415" t="str">
        <f t="shared" ca="1" si="147"/>
        <v>Female</v>
      </c>
      <c r="D415">
        <f t="shared" ca="1" si="148"/>
        <v>40</v>
      </c>
      <c r="E415">
        <f t="shared" ca="1" si="149"/>
        <v>1</v>
      </c>
      <c r="F415" t="str">
        <f ca="1">_xll.XLOOKUP(E415,$Z$5:$Z$15,$AA$5:$AA$15)</f>
        <v>Health</v>
      </c>
      <c r="G415">
        <f t="shared" ca="1" si="150"/>
        <v>3</v>
      </c>
      <c r="H415" t="str">
        <f ca="1">_xll.XLOOKUP(G415,$AB$5:$AB$14,$AC$5:$AC$14)</f>
        <v>University</v>
      </c>
      <c r="I415">
        <f t="shared" ca="1" si="151"/>
        <v>1</v>
      </c>
      <c r="J415">
        <f t="shared" ca="1" si="152"/>
        <v>1</v>
      </c>
      <c r="K415">
        <f t="shared" ca="1" si="153"/>
        <v>88943</v>
      </c>
      <c r="L415">
        <f t="shared" ca="1" si="154"/>
        <v>7</v>
      </c>
      <c r="M415" t="str">
        <f ca="1">_xll.XLOOKUP(L415,$AD$5:$AD$18,$AE$5:$AE$18)</f>
        <v>Spintex</v>
      </c>
      <c r="N415">
        <f t="shared" ca="1" si="157"/>
        <v>533658</v>
      </c>
      <c r="O415">
        <f t="shared" ca="1" si="155"/>
        <v>24141.971842647483</v>
      </c>
      <c r="P415">
        <f t="shared" ca="1" si="158"/>
        <v>57286.651686767036</v>
      </c>
      <c r="Q415">
        <f t="shared" ca="1" si="156"/>
        <v>52034</v>
      </c>
      <c r="R415">
        <f t="shared" ca="1" si="159"/>
        <v>46738.706066980121</v>
      </c>
      <c r="S415">
        <f t="shared" ca="1" si="160"/>
        <v>126272.67775667476</v>
      </c>
      <c r="T415">
        <f t="shared" ca="1" si="161"/>
        <v>717217.3294434417</v>
      </c>
      <c r="U415">
        <f t="shared" ca="1" si="162"/>
        <v>122914.67790962762</v>
      </c>
      <c r="V415">
        <f t="shared" ca="1" si="163"/>
        <v>594302.65153381415</v>
      </c>
      <c r="X415" s="2">
        <f t="shared" ca="1" si="144"/>
        <v>0</v>
      </c>
      <c r="Y415" s="3">
        <f t="shared" ca="1" si="145"/>
        <v>1</v>
      </c>
      <c r="Z415" s="3"/>
      <c r="AA415" s="3"/>
      <c r="AB415" s="3"/>
      <c r="AC415" s="3"/>
      <c r="AD415" s="3"/>
      <c r="AE415" s="3"/>
      <c r="AF415" s="3"/>
      <c r="AG415" s="3"/>
      <c r="AH415" s="5"/>
    </row>
    <row r="416" spans="2:34" x14ac:dyDescent="0.25">
      <c r="B416">
        <f t="shared" ca="1" si="146"/>
        <v>1</v>
      </c>
      <c r="C416" t="str">
        <f t="shared" ca="1" si="147"/>
        <v>Male</v>
      </c>
      <c r="D416">
        <f t="shared" ca="1" si="148"/>
        <v>26</v>
      </c>
      <c r="E416">
        <f t="shared" ca="1" si="149"/>
        <v>6</v>
      </c>
      <c r="F416" t="str">
        <f ca="1">_xll.XLOOKUP(E416,$Z$5:$Z$15,$AA$5:$AA$15)</f>
        <v>Agriculture</v>
      </c>
      <c r="G416">
        <f t="shared" ca="1" si="150"/>
        <v>5</v>
      </c>
      <c r="H416" t="str">
        <f ca="1">_xll.XLOOKUP(G416,$AB$5:$AB$14,$AC$5:$AC$14)</f>
        <v>Others</v>
      </c>
      <c r="I416">
        <f t="shared" ca="1" si="151"/>
        <v>2</v>
      </c>
      <c r="J416">
        <f t="shared" ca="1" si="152"/>
        <v>0</v>
      </c>
      <c r="K416">
        <f t="shared" ca="1" si="153"/>
        <v>54744</v>
      </c>
      <c r="L416">
        <f t="shared" ca="1" si="154"/>
        <v>6</v>
      </c>
      <c r="M416" t="str">
        <f ca="1">_xll.XLOOKUP(L416,$AD$5:$AD$18,$AE$5:$AE$18)</f>
        <v>Airport Hills</v>
      </c>
      <c r="N416">
        <f t="shared" ca="1" si="157"/>
        <v>328464</v>
      </c>
      <c r="O416">
        <f t="shared" ca="1" si="155"/>
        <v>47206.587861318832</v>
      </c>
      <c r="P416">
        <f t="shared" ca="1" si="158"/>
        <v>0</v>
      </c>
      <c r="Q416">
        <f t="shared" ca="1" si="156"/>
        <v>0</v>
      </c>
      <c r="R416">
        <f t="shared" ca="1" si="159"/>
        <v>59909.065712526601</v>
      </c>
      <c r="S416">
        <f t="shared" ca="1" si="160"/>
        <v>13143.236346144713</v>
      </c>
      <c r="T416">
        <f t="shared" ca="1" si="161"/>
        <v>341607.23634614469</v>
      </c>
      <c r="U416">
        <f t="shared" ca="1" si="162"/>
        <v>107115.65357384543</v>
      </c>
      <c r="V416">
        <f t="shared" ca="1" si="163"/>
        <v>234491.58277229927</v>
      </c>
      <c r="X416" s="2">
        <f t="shared" ca="1" si="144"/>
        <v>1</v>
      </c>
      <c r="Y416" s="3">
        <f t="shared" ca="1" si="145"/>
        <v>0</v>
      </c>
      <c r="Z416" s="3"/>
      <c r="AA416" s="3"/>
      <c r="AB416" s="3"/>
      <c r="AC416" s="3"/>
      <c r="AD416" s="3"/>
      <c r="AE416" s="3"/>
      <c r="AF416" s="3"/>
      <c r="AG416" s="3"/>
      <c r="AH416" s="5"/>
    </row>
    <row r="417" spans="2:34" x14ac:dyDescent="0.25">
      <c r="B417">
        <f t="shared" ca="1" si="146"/>
        <v>1</v>
      </c>
      <c r="C417" t="str">
        <f t="shared" ca="1" si="147"/>
        <v>Male</v>
      </c>
      <c r="D417">
        <f t="shared" ca="1" si="148"/>
        <v>34</v>
      </c>
      <c r="E417">
        <f t="shared" ca="1" si="149"/>
        <v>4</v>
      </c>
      <c r="F417" t="str">
        <f ca="1">_xll.XLOOKUP(E417,$Z$5:$Z$15,$AA$5:$AA$15)</f>
        <v>IT</v>
      </c>
      <c r="G417">
        <f t="shared" ca="1" si="150"/>
        <v>2</v>
      </c>
      <c r="H417" t="str">
        <f ca="1">_xll.XLOOKUP(G417,$AB$5:$AB$14,$AC$5:$AC$14)</f>
        <v>College</v>
      </c>
      <c r="I417">
        <f t="shared" ca="1" si="151"/>
        <v>2</v>
      </c>
      <c r="J417">
        <f t="shared" ca="1" si="152"/>
        <v>2</v>
      </c>
      <c r="K417">
        <f t="shared" ca="1" si="153"/>
        <v>35603</v>
      </c>
      <c r="L417">
        <f t="shared" ca="1" si="154"/>
        <v>9</v>
      </c>
      <c r="M417" t="str">
        <f ca="1">_xll.XLOOKUP(L417,$AD$5:$AD$18,$AE$5:$AE$18)</f>
        <v>Tse-Addo</v>
      </c>
      <c r="N417">
        <f t="shared" ca="1" si="157"/>
        <v>106809</v>
      </c>
      <c r="O417">
        <f t="shared" ca="1" si="155"/>
        <v>12758.508624845786</v>
      </c>
      <c r="P417">
        <f t="shared" ca="1" si="158"/>
        <v>68102.134868779613</v>
      </c>
      <c r="Q417">
        <f t="shared" ca="1" si="156"/>
        <v>21339</v>
      </c>
      <c r="R417">
        <f t="shared" ca="1" si="159"/>
        <v>26393.960036769724</v>
      </c>
      <c r="S417">
        <f t="shared" ca="1" si="160"/>
        <v>16500.061765628991</v>
      </c>
      <c r="T417">
        <f t="shared" ca="1" si="161"/>
        <v>191411.19663440861</v>
      </c>
      <c r="U417">
        <f t="shared" ca="1" si="162"/>
        <v>60491.468661615509</v>
      </c>
      <c r="V417">
        <f t="shared" ca="1" si="163"/>
        <v>130919.7279727931</v>
      </c>
      <c r="X417" s="2">
        <f t="shared" ca="1" si="144"/>
        <v>1</v>
      </c>
      <c r="Y417" s="3">
        <f t="shared" ca="1" si="145"/>
        <v>0</v>
      </c>
      <c r="Z417" s="3"/>
      <c r="AA417" s="3"/>
      <c r="AB417" s="3"/>
      <c r="AC417" s="3"/>
      <c r="AD417" s="3"/>
      <c r="AE417" s="3"/>
      <c r="AF417" s="3"/>
      <c r="AG417" s="3"/>
      <c r="AH417" s="5"/>
    </row>
    <row r="418" spans="2:34" hidden="1" x14ac:dyDescent="0.25">
      <c r="B418">
        <f t="shared" ca="1" si="146"/>
        <v>1</v>
      </c>
      <c r="C418" t="str">
        <f t="shared" ca="1" si="147"/>
        <v>Male</v>
      </c>
      <c r="D418">
        <f t="shared" ca="1" si="148"/>
        <v>30</v>
      </c>
      <c r="E418">
        <f t="shared" ca="1" si="149"/>
        <v>4</v>
      </c>
      <c r="F418" t="str">
        <f ca="1">_xll.XLOOKUP(E418,$Z$5:$Z$15,$AA$5:$AA$15)</f>
        <v>IT</v>
      </c>
      <c r="G418">
        <f t="shared" ca="1" si="150"/>
        <v>5</v>
      </c>
      <c r="H418" t="str">
        <f ca="1">_xll.XLOOKUP(G418,$AB$5:$AB$14,$AC$5:$AC$14)</f>
        <v>Others</v>
      </c>
      <c r="I418">
        <f t="shared" ca="1" si="151"/>
        <v>2</v>
      </c>
      <c r="J418">
        <f t="shared" ca="1" si="152"/>
        <v>0</v>
      </c>
      <c r="K418">
        <f t="shared" ca="1" si="153"/>
        <v>89303</v>
      </c>
      <c r="L418">
        <f t="shared" ca="1" si="154"/>
        <v>4</v>
      </c>
      <c r="M418" t="str">
        <f ca="1">_xll.XLOOKUP(L418,$AD$5:$AD$18,$AE$5:$AE$18)</f>
        <v>Tema</v>
      </c>
      <c r="N418">
        <f t="shared" ca="1" si="157"/>
        <v>535818</v>
      </c>
      <c r="O418">
        <f t="shared" ca="1" si="155"/>
        <v>446525.98538486834</v>
      </c>
      <c r="P418">
        <f t="shared" ca="1" si="158"/>
        <v>0</v>
      </c>
      <c r="Q418">
        <f t="shared" ca="1" si="156"/>
        <v>0</v>
      </c>
      <c r="R418">
        <f t="shared" ca="1" si="159"/>
        <v>177609.01303124457</v>
      </c>
      <c r="S418">
        <f t="shared" ca="1" si="160"/>
        <v>59520.467391528946</v>
      </c>
      <c r="T418">
        <f t="shared" ca="1" si="161"/>
        <v>595338.46739152889</v>
      </c>
      <c r="U418">
        <f t="shared" ca="1" si="162"/>
        <v>624134.99841611297</v>
      </c>
      <c r="V418">
        <f t="shared" ca="1" si="163"/>
        <v>-28796.531024584081</v>
      </c>
      <c r="X418" s="2">
        <f t="shared" ca="1" si="144"/>
        <v>1</v>
      </c>
      <c r="Y418" s="3">
        <f t="shared" ca="1" si="145"/>
        <v>0</v>
      </c>
      <c r="Z418" s="3"/>
      <c r="AA418" s="3"/>
      <c r="AB418" s="3"/>
      <c r="AC418" s="3"/>
      <c r="AD418" s="3"/>
      <c r="AE418" s="3"/>
      <c r="AF418" s="3"/>
      <c r="AG418" s="3"/>
      <c r="AH418" s="5"/>
    </row>
    <row r="419" spans="2:34" x14ac:dyDescent="0.25">
      <c r="B419">
        <f t="shared" ca="1" si="146"/>
        <v>1</v>
      </c>
      <c r="C419" t="str">
        <f t="shared" ca="1" si="147"/>
        <v>Male</v>
      </c>
      <c r="D419">
        <f t="shared" ca="1" si="148"/>
        <v>42</v>
      </c>
      <c r="E419">
        <f t="shared" ca="1" si="149"/>
        <v>3</v>
      </c>
      <c r="F419" t="str">
        <f ca="1">_xll.XLOOKUP(E419,$Z$5:$Z$15,$AA$5:$AA$15)</f>
        <v>Teaching</v>
      </c>
      <c r="G419">
        <f t="shared" ca="1" si="150"/>
        <v>5</v>
      </c>
      <c r="H419" t="str">
        <f ca="1">_xll.XLOOKUP(G419,$AB$5:$AB$14,$AC$5:$AC$14)</f>
        <v>Others</v>
      </c>
      <c r="I419">
        <f t="shared" ca="1" si="151"/>
        <v>1</v>
      </c>
      <c r="J419">
        <f t="shared" ca="1" si="152"/>
        <v>3</v>
      </c>
      <c r="K419">
        <f t="shared" ca="1" si="153"/>
        <v>70714</v>
      </c>
      <c r="L419">
        <f t="shared" ca="1" si="154"/>
        <v>6</v>
      </c>
      <c r="M419" t="str">
        <f ca="1">_xll.XLOOKUP(L419,$AD$5:$AD$18,$AE$5:$AE$18)</f>
        <v>Airport Hills</v>
      </c>
      <c r="N419">
        <f t="shared" ca="1" si="157"/>
        <v>282856</v>
      </c>
      <c r="O419">
        <f t="shared" ca="1" si="155"/>
        <v>198311.25279342028</v>
      </c>
      <c r="P419">
        <f t="shared" ca="1" si="158"/>
        <v>127006.63277690571</v>
      </c>
      <c r="Q419">
        <f t="shared" ca="1" si="156"/>
        <v>50473</v>
      </c>
      <c r="R419">
        <f t="shared" ca="1" si="159"/>
        <v>86721.392169039333</v>
      </c>
      <c r="S419">
        <f t="shared" ca="1" si="160"/>
        <v>39476.789897256793</v>
      </c>
      <c r="T419">
        <f t="shared" ca="1" si="161"/>
        <v>449339.42267416255</v>
      </c>
      <c r="U419">
        <f t="shared" ca="1" si="162"/>
        <v>335505.64496245963</v>
      </c>
      <c r="V419">
        <f t="shared" ca="1" si="163"/>
        <v>113833.77771170292</v>
      </c>
      <c r="X419" s="2">
        <f t="shared" ca="1" si="144"/>
        <v>1</v>
      </c>
      <c r="Y419" s="3">
        <f t="shared" ca="1" si="145"/>
        <v>0</v>
      </c>
      <c r="Z419" s="3"/>
      <c r="AA419" s="3"/>
      <c r="AB419" s="3"/>
      <c r="AC419" s="3"/>
      <c r="AD419" s="3"/>
      <c r="AE419" s="3"/>
      <c r="AF419" s="3"/>
      <c r="AG419" s="3"/>
      <c r="AH419" s="5"/>
    </row>
    <row r="420" spans="2:34" x14ac:dyDescent="0.25">
      <c r="B420">
        <f t="shared" ca="1" si="146"/>
        <v>2</v>
      </c>
      <c r="C420" t="str">
        <f t="shared" ca="1" si="147"/>
        <v>Female</v>
      </c>
      <c r="D420">
        <f t="shared" ca="1" si="148"/>
        <v>32</v>
      </c>
      <c r="E420">
        <f t="shared" ca="1" si="149"/>
        <v>1</v>
      </c>
      <c r="F420" t="str">
        <f ca="1">_xll.XLOOKUP(E420,$Z$5:$Z$15,$AA$5:$AA$15)</f>
        <v>Health</v>
      </c>
      <c r="G420">
        <f t="shared" ca="1" si="150"/>
        <v>2</v>
      </c>
      <c r="H420" t="str">
        <f ca="1">_xll.XLOOKUP(G420,$AB$5:$AB$14,$AC$5:$AC$14)</f>
        <v>College</v>
      </c>
      <c r="I420">
        <f t="shared" ca="1" si="151"/>
        <v>3</v>
      </c>
      <c r="J420">
        <f t="shared" ca="1" si="152"/>
        <v>2</v>
      </c>
      <c r="K420">
        <f t="shared" ca="1" si="153"/>
        <v>88368</v>
      </c>
      <c r="L420">
        <f t="shared" ca="1" si="154"/>
        <v>8</v>
      </c>
      <c r="M420" t="str">
        <f ca="1">_xll.XLOOKUP(L420,$AD$5:$AD$18,$AE$5:$AE$18)</f>
        <v xml:space="preserve">Niorth Legon </v>
      </c>
      <c r="N420">
        <f t="shared" ca="1" si="157"/>
        <v>530208</v>
      </c>
      <c r="O420">
        <f t="shared" ca="1" si="155"/>
        <v>108635.72476893252</v>
      </c>
      <c r="P420">
        <f t="shared" ca="1" si="158"/>
        <v>69033.211939911605</v>
      </c>
      <c r="Q420">
        <f t="shared" ca="1" si="156"/>
        <v>57328</v>
      </c>
      <c r="R420">
        <f t="shared" ca="1" si="159"/>
        <v>8775.0194917195731</v>
      </c>
      <c r="S420">
        <f t="shared" ca="1" si="160"/>
        <v>50088.870967361712</v>
      </c>
      <c r="T420">
        <f t="shared" ca="1" si="161"/>
        <v>649330.08290727332</v>
      </c>
      <c r="U420">
        <f t="shared" ca="1" si="162"/>
        <v>174738.74426065208</v>
      </c>
      <c r="V420">
        <f t="shared" ca="1" si="163"/>
        <v>474591.33864662121</v>
      </c>
      <c r="X420" s="2">
        <f t="shared" ca="1" si="144"/>
        <v>0</v>
      </c>
      <c r="Y420" s="3">
        <f t="shared" ca="1" si="145"/>
        <v>1</v>
      </c>
      <c r="Z420" s="3"/>
      <c r="AA420" s="3"/>
      <c r="AB420" s="3"/>
      <c r="AC420" s="3"/>
      <c r="AD420" s="3"/>
      <c r="AE420" s="3"/>
      <c r="AF420" s="3"/>
      <c r="AG420" s="3"/>
      <c r="AH420" s="5"/>
    </row>
    <row r="421" spans="2:34" x14ac:dyDescent="0.25">
      <c r="B421">
        <f t="shared" ca="1" si="146"/>
        <v>1</v>
      </c>
      <c r="C421" t="str">
        <f t="shared" ca="1" si="147"/>
        <v>Male</v>
      </c>
      <c r="D421">
        <f t="shared" ca="1" si="148"/>
        <v>28</v>
      </c>
      <c r="E421">
        <f t="shared" ca="1" si="149"/>
        <v>4</v>
      </c>
      <c r="F421" t="str">
        <f ca="1">_xll.XLOOKUP(E421,$Z$5:$Z$15,$AA$5:$AA$15)</f>
        <v>IT</v>
      </c>
      <c r="G421">
        <f t="shared" ca="1" si="150"/>
        <v>5</v>
      </c>
      <c r="H421" t="str">
        <f ca="1">_xll.XLOOKUP(G421,$AB$5:$AB$14,$AC$5:$AC$14)</f>
        <v>Others</v>
      </c>
      <c r="I421">
        <f t="shared" ca="1" si="151"/>
        <v>3</v>
      </c>
      <c r="J421">
        <f t="shared" ca="1" si="152"/>
        <v>4</v>
      </c>
      <c r="K421">
        <f t="shared" ca="1" si="153"/>
        <v>29032</v>
      </c>
      <c r="L421">
        <f t="shared" ca="1" si="154"/>
        <v>5</v>
      </c>
      <c r="M421" t="str">
        <f ca="1">_xll.XLOOKUP(L421,$AD$5:$AD$18,$AE$5:$AE$18)</f>
        <v>Nima</v>
      </c>
      <c r="N421">
        <f t="shared" ca="1" si="157"/>
        <v>87096</v>
      </c>
      <c r="O421">
        <f t="shared" ca="1" si="155"/>
        <v>6524.7329677746611</v>
      </c>
      <c r="P421">
        <f t="shared" ca="1" si="158"/>
        <v>62687.264404136244</v>
      </c>
      <c r="Q421">
        <f t="shared" ca="1" si="156"/>
        <v>12847</v>
      </c>
      <c r="R421">
        <f t="shared" ca="1" si="159"/>
        <v>36362.650960324601</v>
      </c>
      <c r="S421">
        <f t="shared" ca="1" si="160"/>
        <v>21076.04510949762</v>
      </c>
      <c r="T421">
        <f t="shared" ca="1" si="161"/>
        <v>170859.30951363387</v>
      </c>
      <c r="U421">
        <f t="shared" ca="1" si="162"/>
        <v>55734.383928099262</v>
      </c>
      <c r="V421">
        <f t="shared" ca="1" si="163"/>
        <v>115124.9255855346</v>
      </c>
      <c r="X421" s="2">
        <f t="shared" ca="1" si="144"/>
        <v>1</v>
      </c>
      <c r="Y421" s="3">
        <f t="shared" ca="1" si="145"/>
        <v>0</v>
      </c>
      <c r="Z421" s="3"/>
      <c r="AA421" s="3"/>
      <c r="AB421" s="3"/>
      <c r="AC421" s="3"/>
      <c r="AD421" s="3"/>
      <c r="AE421" s="3"/>
      <c r="AF421" s="3"/>
      <c r="AG421" s="3"/>
      <c r="AH421" s="5"/>
    </row>
    <row r="422" spans="2:34" x14ac:dyDescent="0.25">
      <c r="B422">
        <f t="shared" ca="1" si="146"/>
        <v>2</v>
      </c>
      <c r="C422" t="str">
        <f t="shared" ca="1" si="147"/>
        <v>Female</v>
      </c>
      <c r="D422">
        <f t="shared" ca="1" si="148"/>
        <v>29</v>
      </c>
      <c r="E422">
        <f t="shared" ca="1" si="149"/>
        <v>4</v>
      </c>
      <c r="F422" t="str">
        <f ca="1">_xll.XLOOKUP(E422,$Z$5:$Z$15,$AA$5:$AA$15)</f>
        <v>IT</v>
      </c>
      <c r="G422">
        <f t="shared" ca="1" si="150"/>
        <v>4</v>
      </c>
      <c r="H422" t="str">
        <f ca="1">_xll.XLOOKUP(G422,$AB$5:$AB$14,$AC$5:$AC$14)</f>
        <v>Technical</v>
      </c>
      <c r="I422">
        <f t="shared" ca="1" si="151"/>
        <v>6</v>
      </c>
      <c r="J422">
        <f t="shared" ca="1" si="152"/>
        <v>4</v>
      </c>
      <c r="K422">
        <f t="shared" ca="1" si="153"/>
        <v>52067</v>
      </c>
      <c r="L422">
        <f t="shared" ca="1" si="154"/>
        <v>9</v>
      </c>
      <c r="M422" t="str">
        <f ca="1">_xll.XLOOKUP(L422,$AD$5:$AD$18,$AE$5:$AE$18)</f>
        <v>Tse-Addo</v>
      </c>
      <c r="N422">
        <f t="shared" ca="1" si="157"/>
        <v>260335</v>
      </c>
      <c r="O422">
        <f t="shared" ca="1" si="155"/>
        <v>142286.18614161166</v>
      </c>
      <c r="P422">
        <f t="shared" ca="1" si="158"/>
        <v>63986.918074408968</v>
      </c>
      <c r="Q422">
        <f t="shared" ca="1" si="156"/>
        <v>28713</v>
      </c>
      <c r="R422">
        <f t="shared" ca="1" si="159"/>
        <v>62132.613953281449</v>
      </c>
      <c r="S422">
        <f t="shared" ca="1" si="160"/>
        <v>33923.944463920227</v>
      </c>
      <c r="T422">
        <f t="shared" ca="1" si="161"/>
        <v>358245.86253832921</v>
      </c>
      <c r="U422">
        <f t="shared" ca="1" si="162"/>
        <v>233131.80009489311</v>
      </c>
      <c r="V422">
        <f t="shared" ca="1" si="163"/>
        <v>125114.06244343609</v>
      </c>
      <c r="X422" s="2">
        <f t="shared" ca="1" si="144"/>
        <v>0</v>
      </c>
      <c r="Y422" s="3">
        <f t="shared" ca="1" si="145"/>
        <v>1</v>
      </c>
      <c r="Z422" s="3"/>
      <c r="AA422" s="3"/>
      <c r="AB422" s="3"/>
      <c r="AC422" s="3"/>
      <c r="AD422" s="3"/>
      <c r="AE422" s="3"/>
      <c r="AF422" s="3"/>
      <c r="AG422" s="3"/>
      <c r="AH422" s="5"/>
    </row>
    <row r="423" spans="2:34" hidden="1" x14ac:dyDescent="0.25">
      <c r="B423">
        <f t="shared" ca="1" si="146"/>
        <v>1</v>
      </c>
      <c r="C423" t="str">
        <f t="shared" ca="1" si="147"/>
        <v>Male</v>
      </c>
      <c r="D423">
        <f t="shared" ca="1" si="148"/>
        <v>37</v>
      </c>
      <c r="E423">
        <f t="shared" ca="1" si="149"/>
        <v>4</v>
      </c>
      <c r="F423" t="str">
        <f ca="1">_xll.XLOOKUP(E423,$Z$5:$Z$15,$AA$5:$AA$15)</f>
        <v>IT</v>
      </c>
      <c r="G423">
        <f t="shared" ca="1" si="150"/>
        <v>1</v>
      </c>
      <c r="H423" t="str">
        <f ca="1">_xll.XLOOKUP(G423,$AB$5:$AB$14,$AC$5:$AC$14)</f>
        <v>Highschool</v>
      </c>
      <c r="I423">
        <f t="shared" ca="1" si="151"/>
        <v>6</v>
      </c>
      <c r="J423">
        <f t="shared" ca="1" si="152"/>
        <v>4</v>
      </c>
      <c r="K423">
        <f t="shared" ca="1" si="153"/>
        <v>41133</v>
      </c>
      <c r="L423">
        <f t="shared" ca="1" si="154"/>
        <v>8</v>
      </c>
      <c r="M423" t="str">
        <f ca="1">_xll.XLOOKUP(L423,$AD$5:$AD$18,$AE$5:$AE$18)</f>
        <v xml:space="preserve">Niorth Legon </v>
      </c>
      <c r="N423">
        <f t="shared" ca="1" si="157"/>
        <v>123399</v>
      </c>
      <c r="O423">
        <f t="shared" ca="1" si="155"/>
        <v>119633.5937512073</v>
      </c>
      <c r="P423">
        <f t="shared" ca="1" si="158"/>
        <v>124326.41862507256</v>
      </c>
      <c r="Q423">
        <f t="shared" ca="1" si="156"/>
        <v>105075</v>
      </c>
      <c r="R423">
        <f t="shared" ca="1" si="159"/>
        <v>79334.621034878423</v>
      </c>
      <c r="S423">
        <f t="shared" ca="1" si="160"/>
        <v>8056.3550584698132</v>
      </c>
      <c r="T423">
        <f t="shared" ca="1" si="161"/>
        <v>255781.77368354239</v>
      </c>
      <c r="U423">
        <f t="shared" ca="1" si="162"/>
        <v>304043.21478608571</v>
      </c>
      <c r="V423">
        <f t="shared" ca="1" si="163"/>
        <v>-48261.441102543322</v>
      </c>
      <c r="X423" s="2">
        <f t="shared" ca="1" si="144"/>
        <v>1</v>
      </c>
      <c r="Y423" s="3">
        <f t="shared" ca="1" si="145"/>
        <v>0</v>
      </c>
      <c r="Z423" s="3"/>
      <c r="AA423" s="3"/>
      <c r="AB423" s="3"/>
      <c r="AC423" s="3"/>
      <c r="AD423" s="3"/>
      <c r="AE423" s="3"/>
      <c r="AF423" s="3"/>
      <c r="AG423" s="3"/>
      <c r="AH423" s="5"/>
    </row>
    <row r="424" spans="2:34" x14ac:dyDescent="0.25">
      <c r="B424">
        <f t="shared" ca="1" si="146"/>
        <v>2</v>
      </c>
      <c r="C424" t="str">
        <f t="shared" ca="1" si="147"/>
        <v>Female</v>
      </c>
      <c r="D424">
        <f t="shared" ca="1" si="148"/>
        <v>36</v>
      </c>
      <c r="E424">
        <f t="shared" ca="1" si="149"/>
        <v>2</v>
      </c>
      <c r="F424" t="str">
        <f ca="1">_xll.XLOOKUP(E424,$Z$5:$Z$15,$AA$5:$AA$15)</f>
        <v>Construction</v>
      </c>
      <c r="G424">
        <f t="shared" ca="1" si="150"/>
        <v>1</v>
      </c>
      <c r="H424" t="str">
        <f ca="1">_xll.XLOOKUP(G424,$AB$5:$AB$14,$AC$5:$AC$14)</f>
        <v>Highschool</v>
      </c>
      <c r="I424">
        <f t="shared" ca="1" si="151"/>
        <v>2</v>
      </c>
      <c r="J424">
        <f t="shared" ca="1" si="152"/>
        <v>3</v>
      </c>
      <c r="K424">
        <f t="shared" ca="1" si="153"/>
        <v>70653</v>
      </c>
      <c r="L424">
        <f t="shared" ca="1" si="154"/>
        <v>9</v>
      </c>
      <c r="M424" t="str">
        <f ca="1">_xll.XLOOKUP(L424,$AD$5:$AD$18,$AE$5:$AE$18)</f>
        <v>Tse-Addo</v>
      </c>
      <c r="N424">
        <f t="shared" ca="1" si="157"/>
        <v>211959</v>
      </c>
      <c r="O424">
        <f t="shared" ca="1" si="155"/>
        <v>72669.304139630054</v>
      </c>
      <c r="P424">
        <f t="shared" ca="1" si="158"/>
        <v>92955.672036068645</v>
      </c>
      <c r="Q424">
        <f t="shared" ca="1" si="156"/>
        <v>29415</v>
      </c>
      <c r="R424">
        <f t="shared" ca="1" si="159"/>
        <v>121307.84905604144</v>
      </c>
      <c r="S424">
        <f t="shared" ca="1" si="160"/>
        <v>64708.765491197264</v>
      </c>
      <c r="T424">
        <f t="shared" ca="1" si="161"/>
        <v>369623.43752726587</v>
      </c>
      <c r="U424">
        <f t="shared" ca="1" si="162"/>
        <v>223392.1531956715</v>
      </c>
      <c r="V424">
        <f t="shared" ca="1" si="163"/>
        <v>146231.28433159436</v>
      </c>
      <c r="X424" s="2">
        <f t="shared" ca="1" si="144"/>
        <v>0</v>
      </c>
      <c r="Y424" s="3">
        <f t="shared" ca="1" si="145"/>
        <v>1</v>
      </c>
      <c r="Z424" s="3"/>
      <c r="AA424" s="3"/>
      <c r="AB424" s="3"/>
      <c r="AC424" s="3"/>
      <c r="AD424" s="3"/>
      <c r="AE424" s="3"/>
      <c r="AF424" s="3"/>
      <c r="AG424" s="3"/>
      <c r="AH424" s="5"/>
    </row>
    <row r="425" spans="2:34" hidden="1" x14ac:dyDescent="0.25">
      <c r="B425">
        <f t="shared" ca="1" si="146"/>
        <v>2</v>
      </c>
      <c r="C425" t="str">
        <f t="shared" ca="1" si="147"/>
        <v>Female</v>
      </c>
      <c r="D425">
        <f t="shared" ca="1" si="148"/>
        <v>31</v>
      </c>
      <c r="E425">
        <f t="shared" ca="1" si="149"/>
        <v>5</v>
      </c>
      <c r="F425" t="str">
        <f ca="1">_xll.XLOOKUP(E425,$Z$5:$Z$15,$AA$5:$AA$15)</f>
        <v>General Work</v>
      </c>
      <c r="G425">
        <f t="shared" ca="1" si="150"/>
        <v>1</v>
      </c>
      <c r="H425" t="str">
        <f ca="1">_xll.XLOOKUP(G425,$AB$5:$AB$14,$AC$5:$AC$14)</f>
        <v>Highschool</v>
      </c>
      <c r="I425">
        <f t="shared" ca="1" si="151"/>
        <v>4</v>
      </c>
      <c r="J425">
        <f t="shared" ca="1" si="152"/>
        <v>3</v>
      </c>
      <c r="K425">
        <f t="shared" ca="1" si="153"/>
        <v>37484</v>
      </c>
      <c r="L425">
        <f t="shared" ca="1" si="154"/>
        <v>8</v>
      </c>
      <c r="M425" t="str">
        <f ca="1">_xll.XLOOKUP(L425,$AD$5:$AD$18,$AE$5:$AE$18)</f>
        <v xml:space="preserve">Niorth Legon </v>
      </c>
      <c r="N425">
        <f t="shared" ca="1" si="157"/>
        <v>149936</v>
      </c>
      <c r="O425">
        <f t="shared" ca="1" si="155"/>
        <v>94531.623857353654</v>
      </c>
      <c r="P425">
        <f t="shared" ca="1" si="158"/>
        <v>22266.664616743747</v>
      </c>
      <c r="Q425">
        <f t="shared" ca="1" si="156"/>
        <v>3721</v>
      </c>
      <c r="R425">
        <f t="shared" ca="1" si="159"/>
        <v>657.30541587390042</v>
      </c>
      <c r="S425">
        <f t="shared" ca="1" si="160"/>
        <v>50990.322679786215</v>
      </c>
      <c r="T425">
        <f t="shared" ca="1" si="161"/>
        <v>223192.98729652996</v>
      </c>
      <c r="U425">
        <f t="shared" ca="1" si="162"/>
        <v>98909.92927322755</v>
      </c>
      <c r="V425">
        <f t="shared" ca="1" si="163"/>
        <v>124283.05802330241</v>
      </c>
      <c r="X425" s="2">
        <f t="shared" ca="1" si="144"/>
        <v>0</v>
      </c>
      <c r="Y425" s="3">
        <f t="shared" ca="1" si="145"/>
        <v>1</v>
      </c>
      <c r="Z425" s="3"/>
      <c r="AA425" s="3"/>
      <c r="AB425" s="3"/>
      <c r="AC425" s="3"/>
      <c r="AD425" s="3"/>
      <c r="AE425" s="3"/>
      <c r="AF425" s="3"/>
      <c r="AG425" s="3"/>
      <c r="AH425" s="5"/>
    </row>
    <row r="426" spans="2:34" x14ac:dyDescent="0.25">
      <c r="B426">
        <f t="shared" ca="1" si="146"/>
        <v>1</v>
      </c>
      <c r="C426" t="str">
        <f t="shared" ca="1" si="147"/>
        <v>Male</v>
      </c>
      <c r="D426">
        <f t="shared" ca="1" si="148"/>
        <v>28</v>
      </c>
      <c r="E426">
        <f t="shared" ca="1" si="149"/>
        <v>1</v>
      </c>
      <c r="F426" t="str">
        <f ca="1">_xll.XLOOKUP(E426,$Z$5:$Z$15,$AA$5:$AA$15)</f>
        <v>Health</v>
      </c>
      <c r="G426">
        <f t="shared" ca="1" si="150"/>
        <v>2</v>
      </c>
      <c r="H426" t="str">
        <f ca="1">_xll.XLOOKUP(G426,$AB$5:$AB$14,$AC$5:$AC$14)</f>
        <v>College</v>
      </c>
      <c r="I426">
        <f t="shared" ca="1" si="151"/>
        <v>4</v>
      </c>
      <c r="J426">
        <f t="shared" ca="1" si="152"/>
        <v>0</v>
      </c>
      <c r="K426">
        <f t="shared" ca="1" si="153"/>
        <v>53906</v>
      </c>
      <c r="L426">
        <f t="shared" ca="1" si="154"/>
        <v>6</v>
      </c>
      <c r="M426" t="str">
        <f ca="1">_xll.XLOOKUP(L426,$AD$5:$AD$18,$AE$5:$AE$18)</f>
        <v>Airport Hills</v>
      </c>
      <c r="N426">
        <f t="shared" ca="1" si="157"/>
        <v>323436</v>
      </c>
      <c r="O426">
        <f t="shared" ca="1" si="155"/>
        <v>272141.96922805766</v>
      </c>
      <c r="P426">
        <f t="shared" ca="1" si="158"/>
        <v>0</v>
      </c>
      <c r="Q426">
        <f t="shared" ca="1" si="156"/>
        <v>0</v>
      </c>
      <c r="R426">
        <f t="shared" ca="1" si="159"/>
        <v>24857.292947235968</v>
      </c>
      <c r="S426">
        <f t="shared" ca="1" si="160"/>
        <v>4173.7240553052325</v>
      </c>
      <c r="T426">
        <f t="shared" ca="1" si="161"/>
        <v>327609.72405530524</v>
      </c>
      <c r="U426">
        <f t="shared" ca="1" si="162"/>
        <v>296999.26217529364</v>
      </c>
      <c r="V426">
        <f t="shared" ca="1" si="163"/>
        <v>30610.4618800116</v>
      </c>
      <c r="X426" s="2">
        <f t="shared" ca="1" si="144"/>
        <v>1</v>
      </c>
      <c r="Y426" s="3">
        <f t="shared" ca="1" si="145"/>
        <v>0</v>
      </c>
      <c r="Z426" s="3"/>
      <c r="AA426" s="3"/>
      <c r="AB426" s="3"/>
      <c r="AC426" s="3"/>
      <c r="AD426" s="3"/>
      <c r="AE426" s="3"/>
      <c r="AF426" s="3"/>
      <c r="AG426" s="3"/>
      <c r="AH426" s="5"/>
    </row>
    <row r="427" spans="2:34" hidden="1" x14ac:dyDescent="0.25">
      <c r="B427">
        <f t="shared" ca="1" si="146"/>
        <v>2</v>
      </c>
      <c r="C427" t="str">
        <f t="shared" ca="1" si="147"/>
        <v>Female</v>
      </c>
      <c r="D427">
        <f t="shared" ca="1" si="148"/>
        <v>39</v>
      </c>
      <c r="E427">
        <f t="shared" ca="1" si="149"/>
        <v>2</v>
      </c>
      <c r="F427" t="str">
        <f ca="1">_xll.XLOOKUP(E427,$Z$5:$Z$15,$AA$5:$AA$15)</f>
        <v>Construction</v>
      </c>
      <c r="G427">
        <f t="shared" ca="1" si="150"/>
        <v>1</v>
      </c>
      <c r="H427" t="str">
        <f ca="1">_xll.XLOOKUP(G427,$AB$5:$AB$14,$AC$5:$AC$14)</f>
        <v>Highschool</v>
      </c>
      <c r="I427">
        <f t="shared" ca="1" si="151"/>
        <v>5</v>
      </c>
      <c r="J427">
        <f t="shared" ca="1" si="152"/>
        <v>2</v>
      </c>
      <c r="K427">
        <f t="shared" ca="1" si="153"/>
        <v>80381</v>
      </c>
      <c r="L427">
        <f t="shared" ca="1" si="154"/>
        <v>2</v>
      </c>
      <c r="M427" t="str">
        <f ca="1">_xll.XLOOKUP(L427,$AD$5:$AD$18,$AE$5:$AE$18)</f>
        <v>Cantoment</v>
      </c>
      <c r="N427">
        <f t="shared" ca="1" si="157"/>
        <v>482286</v>
      </c>
      <c r="O427">
        <f t="shared" ca="1" si="155"/>
        <v>42509.269970461995</v>
      </c>
      <c r="P427">
        <f t="shared" ca="1" si="158"/>
        <v>154419.28129841899</v>
      </c>
      <c r="Q427">
        <f t="shared" ca="1" si="156"/>
        <v>59907</v>
      </c>
      <c r="R427">
        <f t="shared" ca="1" si="159"/>
        <v>7515.9813771047893</v>
      </c>
      <c r="S427">
        <f t="shared" ca="1" si="160"/>
        <v>82177.930933485317</v>
      </c>
      <c r="T427">
        <f t="shared" ca="1" si="161"/>
        <v>718883.21223190427</v>
      </c>
      <c r="U427">
        <f t="shared" ca="1" si="162"/>
        <v>109932.25134756678</v>
      </c>
      <c r="V427">
        <f t="shared" ca="1" si="163"/>
        <v>608950.96088433755</v>
      </c>
      <c r="X427" s="2">
        <f t="shared" ca="1" si="144"/>
        <v>0</v>
      </c>
      <c r="Y427" s="3">
        <f t="shared" ca="1" si="145"/>
        <v>1</v>
      </c>
      <c r="Z427" s="3"/>
      <c r="AA427" s="3"/>
      <c r="AB427" s="3"/>
      <c r="AC427" s="3"/>
      <c r="AD427" s="3"/>
      <c r="AE427" s="3"/>
      <c r="AF427" s="3"/>
      <c r="AG427" s="3"/>
      <c r="AH427" s="5"/>
    </row>
    <row r="428" spans="2:34" hidden="1" x14ac:dyDescent="0.25">
      <c r="B428">
        <f t="shared" ca="1" si="146"/>
        <v>2</v>
      </c>
      <c r="C428" t="str">
        <f t="shared" ca="1" si="147"/>
        <v>Female</v>
      </c>
      <c r="D428">
        <f t="shared" ca="1" si="148"/>
        <v>25</v>
      </c>
      <c r="E428">
        <f t="shared" ca="1" si="149"/>
        <v>1</v>
      </c>
      <c r="F428" t="str">
        <f ca="1">_xll.XLOOKUP(E428,$Z$5:$Z$15,$AA$5:$AA$15)</f>
        <v>Health</v>
      </c>
      <c r="G428">
        <f t="shared" ca="1" si="150"/>
        <v>5</v>
      </c>
      <c r="H428" t="str">
        <f ca="1">_xll.XLOOKUP(G428,$AB$5:$AB$14,$AC$5:$AC$14)</f>
        <v>Others</v>
      </c>
      <c r="I428">
        <f t="shared" ca="1" si="151"/>
        <v>4</v>
      </c>
      <c r="J428">
        <f t="shared" ca="1" si="152"/>
        <v>3</v>
      </c>
      <c r="K428">
        <f t="shared" ca="1" si="153"/>
        <v>53644</v>
      </c>
      <c r="L428">
        <f t="shared" ca="1" si="154"/>
        <v>1</v>
      </c>
      <c r="M428" t="str">
        <f ca="1">_xll.XLOOKUP(L428,$AD$5:$AD$18,$AE$5:$AE$18)</f>
        <v>East Legon</v>
      </c>
      <c r="N428">
        <f t="shared" ca="1" si="157"/>
        <v>214576</v>
      </c>
      <c r="O428">
        <f t="shared" ca="1" si="155"/>
        <v>195535.12533981699</v>
      </c>
      <c r="P428">
        <f t="shared" ca="1" si="158"/>
        <v>49452.074120700468</v>
      </c>
      <c r="Q428">
        <f t="shared" ca="1" si="156"/>
        <v>10247</v>
      </c>
      <c r="R428">
        <f t="shared" ca="1" si="159"/>
        <v>492.76331600327165</v>
      </c>
      <c r="S428">
        <f t="shared" ca="1" si="160"/>
        <v>47630.543845598979</v>
      </c>
      <c r="T428">
        <f t="shared" ca="1" si="161"/>
        <v>311658.61796629947</v>
      </c>
      <c r="U428">
        <f t="shared" ca="1" si="162"/>
        <v>206274.88865582028</v>
      </c>
      <c r="V428">
        <f t="shared" ca="1" si="163"/>
        <v>105383.72931047919</v>
      </c>
      <c r="X428" s="2">
        <f t="shared" ca="1" si="144"/>
        <v>0</v>
      </c>
      <c r="Y428" s="3">
        <f t="shared" ca="1" si="145"/>
        <v>1</v>
      </c>
      <c r="Z428" s="3"/>
      <c r="AA428" s="3"/>
      <c r="AB428" s="3"/>
      <c r="AC428" s="3"/>
      <c r="AD428" s="3"/>
      <c r="AE428" s="3"/>
      <c r="AF428" s="3"/>
      <c r="AG428" s="3"/>
      <c r="AH428" s="5"/>
    </row>
    <row r="429" spans="2:34" hidden="1" x14ac:dyDescent="0.25">
      <c r="B429">
        <f t="shared" ca="1" si="146"/>
        <v>2</v>
      </c>
      <c r="C429" t="str">
        <f t="shared" ca="1" si="147"/>
        <v>Female</v>
      </c>
      <c r="D429">
        <f t="shared" ca="1" si="148"/>
        <v>41</v>
      </c>
      <c r="E429">
        <f t="shared" ca="1" si="149"/>
        <v>6</v>
      </c>
      <c r="F429" t="str">
        <f ca="1">_xll.XLOOKUP(E429,$Z$5:$Z$15,$AA$5:$AA$15)</f>
        <v>Agriculture</v>
      </c>
      <c r="G429">
        <f t="shared" ca="1" si="150"/>
        <v>3</v>
      </c>
      <c r="H429" t="str">
        <f ca="1">_xll.XLOOKUP(G429,$AB$5:$AB$14,$AC$5:$AC$14)</f>
        <v>University</v>
      </c>
      <c r="I429">
        <f t="shared" ca="1" si="151"/>
        <v>2</v>
      </c>
      <c r="J429">
        <f t="shared" ca="1" si="152"/>
        <v>4</v>
      </c>
      <c r="K429">
        <f t="shared" ca="1" si="153"/>
        <v>80908</v>
      </c>
      <c r="L429">
        <f t="shared" ca="1" si="154"/>
        <v>6</v>
      </c>
      <c r="M429" t="str">
        <f ca="1">_xll.XLOOKUP(L429,$AD$5:$AD$18,$AE$5:$AE$18)</f>
        <v>Airport Hills</v>
      </c>
      <c r="N429">
        <f t="shared" ca="1" si="157"/>
        <v>485448</v>
      </c>
      <c r="O429">
        <f t="shared" ca="1" si="155"/>
        <v>476905.42342765781</v>
      </c>
      <c r="P429">
        <f t="shared" ca="1" si="158"/>
        <v>100548.84693192542</v>
      </c>
      <c r="Q429">
        <f t="shared" ca="1" si="156"/>
        <v>2675</v>
      </c>
      <c r="R429">
        <f t="shared" ca="1" si="159"/>
        <v>123983.89795722091</v>
      </c>
      <c r="S429">
        <f t="shared" ca="1" si="160"/>
        <v>37702.353215325791</v>
      </c>
      <c r="T429">
        <f t="shared" ca="1" si="161"/>
        <v>623699.20014725113</v>
      </c>
      <c r="U429">
        <f t="shared" ca="1" si="162"/>
        <v>603564.32138487871</v>
      </c>
      <c r="V429">
        <f t="shared" ca="1" si="163"/>
        <v>20134.87876237242</v>
      </c>
      <c r="X429" s="2">
        <f t="shared" ca="1" si="144"/>
        <v>0</v>
      </c>
      <c r="Y429" s="3">
        <f t="shared" ca="1" si="145"/>
        <v>1</v>
      </c>
      <c r="Z429" s="3"/>
      <c r="AA429" s="3"/>
      <c r="AB429" s="3"/>
      <c r="AC429" s="3"/>
      <c r="AD429" s="3"/>
      <c r="AE429" s="3"/>
      <c r="AF429" s="3"/>
      <c r="AG429" s="3"/>
      <c r="AH429" s="5"/>
    </row>
    <row r="430" spans="2:34" hidden="1" x14ac:dyDescent="0.25">
      <c r="B430">
        <f t="shared" ca="1" si="146"/>
        <v>2</v>
      </c>
      <c r="C430" t="str">
        <f t="shared" ca="1" si="147"/>
        <v>Female</v>
      </c>
      <c r="D430">
        <f t="shared" ca="1" si="148"/>
        <v>25</v>
      </c>
      <c r="E430">
        <f t="shared" ca="1" si="149"/>
        <v>2</v>
      </c>
      <c r="F430" t="str">
        <f ca="1">_xll.XLOOKUP(E430,$Z$5:$Z$15,$AA$5:$AA$15)</f>
        <v>Construction</v>
      </c>
      <c r="G430">
        <f t="shared" ca="1" si="150"/>
        <v>5</v>
      </c>
      <c r="H430" t="str">
        <f ca="1">_xll.XLOOKUP(G430,$AB$5:$AB$14,$AC$5:$AC$14)</f>
        <v>Others</v>
      </c>
      <c r="I430">
        <f t="shared" ca="1" si="151"/>
        <v>1</v>
      </c>
      <c r="J430">
        <f t="shared" ca="1" si="152"/>
        <v>1</v>
      </c>
      <c r="K430">
        <f t="shared" ca="1" si="153"/>
        <v>46026</v>
      </c>
      <c r="L430">
        <f t="shared" ca="1" si="154"/>
        <v>9</v>
      </c>
      <c r="M430" t="str">
        <f ca="1">_xll.XLOOKUP(L430,$AD$5:$AD$18,$AE$5:$AE$18)</f>
        <v>Tse-Addo</v>
      </c>
      <c r="N430">
        <f t="shared" ca="1" si="157"/>
        <v>184104</v>
      </c>
      <c r="O430">
        <f t="shared" ca="1" si="155"/>
        <v>138016.71472309867</v>
      </c>
      <c r="P430">
        <f t="shared" ca="1" si="158"/>
        <v>904.31275028944901</v>
      </c>
      <c r="Q430">
        <f t="shared" ca="1" si="156"/>
        <v>104</v>
      </c>
      <c r="R430">
        <f t="shared" ca="1" si="159"/>
        <v>10939.298847879933</v>
      </c>
      <c r="S430">
        <f t="shared" ca="1" si="160"/>
        <v>65280.913814607775</v>
      </c>
      <c r="T430">
        <f t="shared" ca="1" si="161"/>
        <v>250289.22656489722</v>
      </c>
      <c r="U430">
        <f t="shared" ca="1" si="162"/>
        <v>149060.0135709786</v>
      </c>
      <c r="V430">
        <f t="shared" ca="1" si="163"/>
        <v>101229.21299391863</v>
      </c>
      <c r="X430" s="2">
        <f t="shared" ca="1" si="144"/>
        <v>0</v>
      </c>
      <c r="Y430" s="3">
        <f t="shared" ca="1" si="145"/>
        <v>1</v>
      </c>
      <c r="Z430" s="3"/>
      <c r="AA430" s="3"/>
      <c r="AB430" s="3"/>
      <c r="AC430" s="3"/>
      <c r="AD430" s="3"/>
      <c r="AE430" s="3"/>
      <c r="AF430" s="3"/>
      <c r="AG430" s="3"/>
      <c r="AH430" s="5"/>
    </row>
    <row r="431" spans="2:34" hidden="1" x14ac:dyDescent="0.25">
      <c r="B431">
        <f t="shared" ca="1" si="146"/>
        <v>2</v>
      </c>
      <c r="C431" t="str">
        <f t="shared" ca="1" si="147"/>
        <v>Female</v>
      </c>
      <c r="D431">
        <f t="shared" ca="1" si="148"/>
        <v>44</v>
      </c>
      <c r="E431">
        <f t="shared" ca="1" si="149"/>
        <v>2</v>
      </c>
      <c r="F431" t="str">
        <f ca="1">_xll.XLOOKUP(E431,$Z$5:$Z$15,$AA$5:$AA$15)</f>
        <v>Construction</v>
      </c>
      <c r="G431">
        <f t="shared" ca="1" si="150"/>
        <v>4</v>
      </c>
      <c r="H431" t="str">
        <f ca="1">_xll.XLOOKUP(G431,$AB$5:$AB$14,$AC$5:$AC$14)</f>
        <v>Technical</v>
      </c>
      <c r="I431">
        <f t="shared" ca="1" si="151"/>
        <v>3</v>
      </c>
      <c r="J431">
        <f t="shared" ca="1" si="152"/>
        <v>1</v>
      </c>
      <c r="K431">
        <f t="shared" ca="1" si="153"/>
        <v>69592</v>
      </c>
      <c r="L431">
        <f t="shared" ca="1" si="154"/>
        <v>3</v>
      </c>
      <c r="M431" t="str">
        <f ca="1">_xll.XLOOKUP(L431,$AD$5:$AD$18,$AE$5:$AE$18)</f>
        <v>Oyarifa</v>
      </c>
      <c r="N431">
        <f t="shared" ca="1" si="157"/>
        <v>347960</v>
      </c>
      <c r="O431">
        <f t="shared" ca="1" si="155"/>
        <v>6944.1323230393991</v>
      </c>
      <c r="P431">
        <f t="shared" ca="1" si="158"/>
        <v>22588.752102546463</v>
      </c>
      <c r="Q431">
        <f t="shared" ca="1" si="156"/>
        <v>19181</v>
      </c>
      <c r="R431">
        <f t="shared" ca="1" si="159"/>
        <v>55795.360949965201</v>
      </c>
      <c r="S431">
        <f t="shared" ca="1" si="160"/>
        <v>47035.457338000473</v>
      </c>
      <c r="T431">
        <f t="shared" ca="1" si="161"/>
        <v>417584.20944054693</v>
      </c>
      <c r="U431">
        <f t="shared" ca="1" si="162"/>
        <v>81920.493273004598</v>
      </c>
      <c r="V431">
        <f t="shared" ca="1" si="163"/>
        <v>335663.71616754233</v>
      </c>
      <c r="X431" s="2">
        <f t="shared" ca="1" si="144"/>
        <v>0</v>
      </c>
      <c r="Y431" s="3">
        <f t="shared" ca="1" si="145"/>
        <v>1</v>
      </c>
      <c r="Z431" s="3"/>
      <c r="AA431" s="3"/>
      <c r="AB431" s="3"/>
      <c r="AC431" s="3"/>
      <c r="AD431" s="3"/>
      <c r="AE431" s="3"/>
      <c r="AF431" s="3"/>
      <c r="AG431" s="3"/>
      <c r="AH431" s="5"/>
    </row>
    <row r="432" spans="2:34" x14ac:dyDescent="0.25">
      <c r="B432">
        <f t="shared" ca="1" si="146"/>
        <v>2</v>
      </c>
      <c r="C432" t="str">
        <f t="shared" ca="1" si="147"/>
        <v>Female</v>
      </c>
      <c r="D432">
        <f t="shared" ca="1" si="148"/>
        <v>35</v>
      </c>
      <c r="E432">
        <f t="shared" ca="1" si="149"/>
        <v>3</v>
      </c>
      <c r="F432" t="str">
        <f ca="1">_xll.XLOOKUP(E432,$Z$5:$Z$15,$AA$5:$AA$15)</f>
        <v>Teaching</v>
      </c>
      <c r="G432">
        <f t="shared" ca="1" si="150"/>
        <v>2</v>
      </c>
      <c r="H432" t="str">
        <f ca="1">_xll.XLOOKUP(G432,$AB$5:$AB$14,$AC$5:$AC$14)</f>
        <v>College</v>
      </c>
      <c r="I432">
        <f t="shared" ca="1" si="151"/>
        <v>2</v>
      </c>
      <c r="J432">
        <f t="shared" ca="1" si="152"/>
        <v>3</v>
      </c>
      <c r="K432">
        <f t="shared" ca="1" si="153"/>
        <v>58084</v>
      </c>
      <c r="L432">
        <f t="shared" ca="1" si="154"/>
        <v>9</v>
      </c>
      <c r="M432" t="str">
        <f ca="1">_xll.XLOOKUP(L432,$AD$5:$AD$18,$AE$5:$AE$18)</f>
        <v>Tse-Addo</v>
      </c>
      <c r="N432">
        <f t="shared" ca="1" si="157"/>
        <v>290420</v>
      </c>
      <c r="O432">
        <f t="shared" ca="1" si="155"/>
        <v>265322.77538894565</v>
      </c>
      <c r="P432">
        <f t="shared" ca="1" si="158"/>
        <v>15228.415837531198</v>
      </c>
      <c r="Q432">
        <f t="shared" ca="1" si="156"/>
        <v>4579</v>
      </c>
      <c r="R432">
        <f t="shared" ca="1" si="159"/>
        <v>84353.346021401754</v>
      </c>
      <c r="S432">
        <f t="shared" ca="1" si="160"/>
        <v>36632.945035907731</v>
      </c>
      <c r="T432">
        <f t="shared" ca="1" si="161"/>
        <v>342281.36087343894</v>
      </c>
      <c r="U432">
        <f t="shared" ca="1" si="162"/>
        <v>354255.1214103474</v>
      </c>
      <c r="V432">
        <f t="shared" ca="1" si="163"/>
        <v>-11973.760536908463</v>
      </c>
      <c r="X432" s="2">
        <f t="shared" ca="1" si="144"/>
        <v>0</v>
      </c>
      <c r="Y432" s="3">
        <f t="shared" ca="1" si="145"/>
        <v>1</v>
      </c>
      <c r="Z432" s="3"/>
      <c r="AA432" s="3"/>
      <c r="AB432" s="3"/>
      <c r="AC432" s="3"/>
      <c r="AD432" s="3"/>
      <c r="AE432" s="3"/>
      <c r="AF432" s="3"/>
      <c r="AG432" s="3"/>
      <c r="AH432" s="5"/>
    </row>
    <row r="433" spans="2:34" hidden="1" x14ac:dyDescent="0.25">
      <c r="B433">
        <f t="shared" ca="1" si="146"/>
        <v>2</v>
      </c>
      <c r="C433" t="str">
        <f t="shared" ca="1" si="147"/>
        <v>Female</v>
      </c>
      <c r="D433">
        <f t="shared" ca="1" si="148"/>
        <v>40</v>
      </c>
      <c r="E433">
        <f t="shared" ca="1" si="149"/>
        <v>2</v>
      </c>
      <c r="F433" t="str">
        <f ca="1">_xll.XLOOKUP(E433,$Z$5:$Z$15,$AA$5:$AA$15)</f>
        <v>Construction</v>
      </c>
      <c r="G433">
        <f t="shared" ca="1" si="150"/>
        <v>5</v>
      </c>
      <c r="H433" t="str">
        <f ca="1">_xll.XLOOKUP(G433,$AB$5:$AB$14,$AC$5:$AC$14)</f>
        <v>Others</v>
      </c>
      <c r="I433">
        <f t="shared" ca="1" si="151"/>
        <v>3</v>
      </c>
      <c r="J433">
        <f t="shared" ca="1" si="152"/>
        <v>1</v>
      </c>
      <c r="K433">
        <f t="shared" ca="1" si="153"/>
        <v>78923</v>
      </c>
      <c r="L433">
        <f t="shared" ca="1" si="154"/>
        <v>1</v>
      </c>
      <c r="M433" t="str">
        <f ca="1">_xll.XLOOKUP(L433,$AD$5:$AD$18,$AE$5:$AE$18)</f>
        <v>East Legon</v>
      </c>
      <c r="N433">
        <f t="shared" ca="1" si="157"/>
        <v>315692</v>
      </c>
      <c r="O433">
        <f t="shared" ca="1" si="155"/>
        <v>87993.508890170357</v>
      </c>
      <c r="P433">
        <f t="shared" ca="1" si="158"/>
        <v>21079.044086137357</v>
      </c>
      <c r="Q433">
        <f t="shared" ca="1" si="156"/>
        <v>11523</v>
      </c>
      <c r="R433">
        <f t="shared" ca="1" si="159"/>
        <v>27780.591638281832</v>
      </c>
      <c r="S433">
        <f t="shared" ca="1" si="160"/>
        <v>77533.802282566452</v>
      </c>
      <c r="T433">
        <f t="shared" ca="1" si="161"/>
        <v>414304.84636870382</v>
      </c>
      <c r="U433">
        <f t="shared" ca="1" si="162"/>
        <v>127297.1005284522</v>
      </c>
      <c r="V433">
        <f t="shared" ca="1" si="163"/>
        <v>287007.74584025162</v>
      </c>
      <c r="X433" s="2">
        <f t="shared" ca="1" si="144"/>
        <v>0</v>
      </c>
      <c r="Y433" s="3">
        <f t="shared" ca="1" si="145"/>
        <v>1</v>
      </c>
      <c r="Z433" s="3"/>
      <c r="AA433" s="3"/>
      <c r="AB433" s="3"/>
      <c r="AC433" s="3"/>
      <c r="AD433" s="3"/>
      <c r="AE433" s="3"/>
      <c r="AF433" s="3"/>
      <c r="AG433" s="3"/>
      <c r="AH433" s="5"/>
    </row>
    <row r="434" spans="2:34" hidden="1" x14ac:dyDescent="0.25">
      <c r="B434">
        <f t="shared" ca="1" si="146"/>
        <v>2</v>
      </c>
      <c r="C434" t="str">
        <f t="shared" ca="1" si="147"/>
        <v>Female</v>
      </c>
      <c r="D434">
        <f t="shared" ca="1" si="148"/>
        <v>26</v>
      </c>
      <c r="E434">
        <f t="shared" ca="1" si="149"/>
        <v>4</v>
      </c>
      <c r="F434" t="str">
        <f ca="1">_xll.XLOOKUP(E434,$Z$5:$Z$15,$AA$5:$AA$15)</f>
        <v>IT</v>
      </c>
      <c r="G434">
        <f t="shared" ca="1" si="150"/>
        <v>5</v>
      </c>
      <c r="H434" t="str">
        <f ca="1">_xll.XLOOKUP(G434,$AB$5:$AB$14,$AC$5:$AC$14)</f>
        <v>Others</v>
      </c>
      <c r="I434">
        <f t="shared" ca="1" si="151"/>
        <v>4</v>
      </c>
      <c r="J434">
        <f t="shared" ca="1" si="152"/>
        <v>0</v>
      </c>
      <c r="K434">
        <f t="shared" ca="1" si="153"/>
        <v>77347</v>
      </c>
      <c r="L434">
        <f t="shared" ca="1" si="154"/>
        <v>2</v>
      </c>
      <c r="M434" t="str">
        <f ca="1">_xll.XLOOKUP(L434,$AD$5:$AD$18,$AE$5:$AE$18)</f>
        <v>Cantoment</v>
      </c>
      <c r="N434">
        <f t="shared" ca="1" si="157"/>
        <v>464082</v>
      </c>
      <c r="O434">
        <f t="shared" ca="1" si="155"/>
        <v>390017.35014037491</v>
      </c>
      <c r="P434">
        <f t="shared" ca="1" si="158"/>
        <v>0</v>
      </c>
      <c r="Q434">
        <f t="shared" ca="1" si="156"/>
        <v>0</v>
      </c>
      <c r="R434">
        <f t="shared" ca="1" si="159"/>
        <v>42094.91129908427</v>
      </c>
      <c r="S434">
        <f t="shared" ca="1" si="160"/>
        <v>47621.945656242664</v>
      </c>
      <c r="T434">
        <f t="shared" ca="1" si="161"/>
        <v>511703.94565624266</v>
      </c>
      <c r="U434">
        <f t="shared" ca="1" si="162"/>
        <v>432112.26143945917</v>
      </c>
      <c r="V434">
        <f t="shared" ca="1" si="163"/>
        <v>79591.684216783498</v>
      </c>
      <c r="X434" s="2">
        <f t="shared" ca="1" si="144"/>
        <v>0</v>
      </c>
      <c r="Y434" s="3">
        <f t="shared" ca="1" si="145"/>
        <v>1</v>
      </c>
      <c r="Z434" s="3"/>
      <c r="AA434" s="3"/>
      <c r="AB434" s="3"/>
      <c r="AC434" s="3"/>
      <c r="AD434" s="3"/>
      <c r="AE434" s="3"/>
      <c r="AF434" s="3"/>
      <c r="AG434" s="3"/>
      <c r="AH434" s="5"/>
    </row>
    <row r="435" spans="2:34" hidden="1" x14ac:dyDescent="0.25">
      <c r="B435">
        <f t="shared" ca="1" si="146"/>
        <v>2</v>
      </c>
      <c r="C435" t="str">
        <f t="shared" ca="1" si="147"/>
        <v>Female</v>
      </c>
      <c r="D435">
        <f t="shared" ca="1" si="148"/>
        <v>32</v>
      </c>
      <c r="E435">
        <f t="shared" ca="1" si="149"/>
        <v>1</v>
      </c>
      <c r="F435" t="str">
        <f ca="1">_xll.XLOOKUP(E435,$Z$5:$Z$15,$AA$5:$AA$15)</f>
        <v>Health</v>
      </c>
      <c r="G435">
        <f t="shared" ca="1" si="150"/>
        <v>4</v>
      </c>
      <c r="H435" t="str">
        <f ca="1">_xll.XLOOKUP(G435,$AB$5:$AB$14,$AC$5:$AC$14)</f>
        <v>Technical</v>
      </c>
      <c r="I435">
        <f t="shared" ca="1" si="151"/>
        <v>6</v>
      </c>
      <c r="J435">
        <f t="shared" ca="1" si="152"/>
        <v>0</v>
      </c>
      <c r="K435">
        <f t="shared" ca="1" si="153"/>
        <v>54460</v>
      </c>
      <c r="L435">
        <f t="shared" ca="1" si="154"/>
        <v>4</v>
      </c>
      <c r="M435" t="str">
        <f ca="1">_xll.XLOOKUP(L435,$AD$5:$AD$18,$AE$5:$AE$18)</f>
        <v>Tema</v>
      </c>
      <c r="N435">
        <f t="shared" ca="1" si="157"/>
        <v>326760</v>
      </c>
      <c r="O435">
        <f t="shared" ca="1" si="155"/>
        <v>201821.43567085103</v>
      </c>
      <c r="P435">
        <f t="shared" ca="1" si="158"/>
        <v>0</v>
      </c>
      <c r="Q435">
        <f t="shared" ca="1" si="156"/>
        <v>0</v>
      </c>
      <c r="R435">
        <f t="shared" ca="1" si="159"/>
        <v>84189.263897005236</v>
      </c>
      <c r="S435">
        <f t="shared" ca="1" si="160"/>
        <v>25910.239368112256</v>
      </c>
      <c r="T435">
        <f t="shared" ca="1" si="161"/>
        <v>352670.23936811223</v>
      </c>
      <c r="U435">
        <f t="shared" ca="1" si="162"/>
        <v>286010.69956785627</v>
      </c>
      <c r="V435">
        <f t="shared" ca="1" si="163"/>
        <v>66659.539800255967</v>
      </c>
      <c r="X435" s="2">
        <f t="shared" ca="1" si="144"/>
        <v>0</v>
      </c>
      <c r="Y435" s="3">
        <f t="shared" ca="1" si="145"/>
        <v>1</v>
      </c>
      <c r="Z435" s="3"/>
      <c r="AA435" s="3"/>
      <c r="AB435" s="3"/>
      <c r="AC435" s="3"/>
      <c r="AD435" s="3"/>
      <c r="AE435" s="3"/>
      <c r="AF435" s="3"/>
      <c r="AG435" s="3"/>
      <c r="AH435" s="5"/>
    </row>
    <row r="436" spans="2:34" x14ac:dyDescent="0.25">
      <c r="B436">
        <f t="shared" ca="1" si="146"/>
        <v>1</v>
      </c>
      <c r="C436" t="str">
        <f t="shared" ca="1" si="147"/>
        <v>Male</v>
      </c>
      <c r="D436">
        <f t="shared" ca="1" si="148"/>
        <v>36</v>
      </c>
      <c r="E436">
        <f t="shared" ca="1" si="149"/>
        <v>4</v>
      </c>
      <c r="F436" t="str">
        <f ca="1">_xll.XLOOKUP(E436,$Z$5:$Z$15,$AA$5:$AA$15)</f>
        <v>IT</v>
      </c>
      <c r="G436">
        <f t="shared" ca="1" si="150"/>
        <v>2</v>
      </c>
      <c r="H436" t="str">
        <f ca="1">_xll.XLOOKUP(G436,$AB$5:$AB$14,$AC$5:$AC$14)</f>
        <v>College</v>
      </c>
      <c r="I436">
        <f t="shared" ca="1" si="151"/>
        <v>6</v>
      </c>
      <c r="J436">
        <f t="shared" ca="1" si="152"/>
        <v>2</v>
      </c>
      <c r="K436">
        <f t="shared" ca="1" si="153"/>
        <v>42626</v>
      </c>
      <c r="L436">
        <f t="shared" ca="1" si="154"/>
        <v>1</v>
      </c>
      <c r="M436" t="str">
        <f ca="1">_xll.XLOOKUP(L436,$AD$5:$AD$18,$AE$5:$AE$18)</f>
        <v>East Legon</v>
      </c>
      <c r="N436">
        <f t="shared" ca="1" si="157"/>
        <v>255756</v>
      </c>
      <c r="O436">
        <f t="shared" ca="1" si="155"/>
        <v>123370.07828901075</v>
      </c>
      <c r="P436">
        <f t="shared" ca="1" si="158"/>
        <v>1163.8271685120562</v>
      </c>
      <c r="Q436">
        <f t="shared" ca="1" si="156"/>
        <v>283</v>
      </c>
      <c r="R436">
        <f t="shared" ca="1" si="159"/>
        <v>84688.900591438927</v>
      </c>
      <c r="S436">
        <f t="shared" ca="1" si="160"/>
        <v>29568.353991964781</v>
      </c>
      <c r="T436">
        <f t="shared" ca="1" si="161"/>
        <v>286488.18116047682</v>
      </c>
      <c r="U436">
        <f t="shared" ca="1" si="162"/>
        <v>208341.97888044966</v>
      </c>
      <c r="V436">
        <f t="shared" ca="1" si="163"/>
        <v>78146.202280027152</v>
      </c>
      <c r="X436" s="2">
        <f t="shared" ca="1" si="144"/>
        <v>1</v>
      </c>
      <c r="Y436" s="3">
        <f t="shared" ca="1" si="145"/>
        <v>0</v>
      </c>
      <c r="Z436" s="3"/>
      <c r="AA436" s="3"/>
      <c r="AB436" s="3"/>
      <c r="AC436" s="3"/>
      <c r="AD436" s="3"/>
      <c r="AE436" s="3"/>
      <c r="AF436" s="3"/>
      <c r="AG436" s="3"/>
      <c r="AH436" s="5"/>
    </row>
    <row r="437" spans="2:34" x14ac:dyDescent="0.25">
      <c r="B437">
        <f t="shared" ca="1" si="146"/>
        <v>2</v>
      </c>
      <c r="C437" t="str">
        <f t="shared" ca="1" si="147"/>
        <v>Female</v>
      </c>
      <c r="D437">
        <f t="shared" ca="1" si="148"/>
        <v>39</v>
      </c>
      <c r="E437">
        <f t="shared" ca="1" si="149"/>
        <v>3</v>
      </c>
      <c r="F437" t="str">
        <f ca="1">_xll.XLOOKUP(E437,$Z$5:$Z$15,$AA$5:$AA$15)</f>
        <v>Teaching</v>
      </c>
      <c r="G437">
        <f t="shared" ca="1" si="150"/>
        <v>5</v>
      </c>
      <c r="H437" t="str">
        <f ca="1">_xll.XLOOKUP(G437,$AB$5:$AB$14,$AC$5:$AC$14)</f>
        <v>Others</v>
      </c>
      <c r="I437">
        <f t="shared" ca="1" si="151"/>
        <v>3</v>
      </c>
      <c r="J437">
        <f t="shared" ca="1" si="152"/>
        <v>4</v>
      </c>
      <c r="K437">
        <f t="shared" ca="1" si="153"/>
        <v>29309</v>
      </c>
      <c r="L437">
        <f t="shared" ca="1" si="154"/>
        <v>8</v>
      </c>
      <c r="M437" t="str">
        <f ca="1">_xll.XLOOKUP(L437,$AD$5:$AD$18,$AE$5:$AE$18)</f>
        <v xml:space="preserve">Niorth Legon </v>
      </c>
      <c r="N437">
        <f t="shared" ca="1" si="157"/>
        <v>117236</v>
      </c>
      <c r="O437">
        <f t="shared" ca="1" si="155"/>
        <v>91909.99793057004</v>
      </c>
      <c r="P437">
        <f t="shared" ca="1" si="158"/>
        <v>27353.546179881207</v>
      </c>
      <c r="Q437">
        <f t="shared" ca="1" si="156"/>
        <v>6759</v>
      </c>
      <c r="R437">
        <f t="shared" ca="1" si="159"/>
        <v>47014.081540768879</v>
      </c>
      <c r="S437">
        <f t="shared" ca="1" si="160"/>
        <v>19766.571708798241</v>
      </c>
      <c r="T437">
        <f t="shared" ca="1" si="161"/>
        <v>164356.11788867944</v>
      </c>
      <c r="U437">
        <f t="shared" ca="1" si="162"/>
        <v>145683.07947133892</v>
      </c>
      <c r="V437">
        <f t="shared" ca="1" si="163"/>
        <v>18673.038417340518</v>
      </c>
      <c r="X437" s="2">
        <f t="shared" ca="1" si="144"/>
        <v>0</v>
      </c>
      <c r="Y437" s="3">
        <f t="shared" ca="1" si="145"/>
        <v>1</v>
      </c>
      <c r="Z437" s="3"/>
      <c r="AA437" s="3"/>
      <c r="AB437" s="3"/>
      <c r="AC437" s="3"/>
      <c r="AD437" s="3"/>
      <c r="AE437" s="3"/>
      <c r="AF437" s="3"/>
      <c r="AG437" s="3"/>
      <c r="AH437" s="5"/>
    </row>
    <row r="438" spans="2:34" x14ac:dyDescent="0.25">
      <c r="B438">
        <f t="shared" ca="1" si="146"/>
        <v>1</v>
      </c>
      <c r="C438" t="str">
        <f t="shared" ca="1" si="147"/>
        <v>Male</v>
      </c>
      <c r="D438">
        <f t="shared" ca="1" si="148"/>
        <v>34</v>
      </c>
      <c r="E438">
        <f t="shared" ca="1" si="149"/>
        <v>3</v>
      </c>
      <c r="F438" t="str">
        <f ca="1">_xll.XLOOKUP(E438,$Z$5:$Z$15,$AA$5:$AA$15)</f>
        <v>Teaching</v>
      </c>
      <c r="G438">
        <f t="shared" ca="1" si="150"/>
        <v>1</v>
      </c>
      <c r="H438" t="str">
        <f ca="1">_xll.XLOOKUP(G438,$AB$5:$AB$14,$AC$5:$AC$14)</f>
        <v>Highschool</v>
      </c>
      <c r="I438">
        <f t="shared" ca="1" si="151"/>
        <v>2</v>
      </c>
      <c r="J438">
        <f t="shared" ca="1" si="152"/>
        <v>3</v>
      </c>
      <c r="K438">
        <f t="shared" ca="1" si="153"/>
        <v>33240</v>
      </c>
      <c r="L438">
        <f t="shared" ca="1" si="154"/>
        <v>6</v>
      </c>
      <c r="M438" t="str">
        <f ca="1">_xll.XLOOKUP(L438,$AD$5:$AD$18,$AE$5:$AE$18)</f>
        <v>Airport Hills</v>
      </c>
      <c r="N438">
        <f t="shared" ca="1" si="157"/>
        <v>166200</v>
      </c>
      <c r="O438">
        <f t="shared" ca="1" si="155"/>
        <v>107087.2747258489</v>
      </c>
      <c r="P438">
        <f t="shared" ca="1" si="158"/>
        <v>91647.911331840936</v>
      </c>
      <c r="Q438">
        <f t="shared" ca="1" si="156"/>
        <v>65814</v>
      </c>
      <c r="R438">
        <f t="shared" ca="1" si="159"/>
        <v>26539.910144427566</v>
      </c>
      <c r="S438">
        <f t="shared" ca="1" si="160"/>
        <v>35324.865197378007</v>
      </c>
      <c r="T438">
        <f t="shared" ca="1" si="161"/>
        <v>293172.77652921894</v>
      </c>
      <c r="U438">
        <f t="shared" ca="1" si="162"/>
        <v>199441.18487027645</v>
      </c>
      <c r="V438">
        <f t="shared" ca="1" si="163"/>
        <v>93731.591658942489</v>
      </c>
      <c r="X438" s="2">
        <f t="shared" ca="1" si="144"/>
        <v>1</v>
      </c>
      <c r="Y438" s="3">
        <f t="shared" ca="1" si="145"/>
        <v>0</v>
      </c>
      <c r="Z438" s="3"/>
      <c r="AA438" s="3"/>
      <c r="AB438" s="3"/>
      <c r="AC438" s="3"/>
      <c r="AD438" s="3"/>
      <c r="AE438" s="3"/>
      <c r="AF438" s="3"/>
      <c r="AG438" s="3"/>
      <c r="AH438" s="5"/>
    </row>
    <row r="439" spans="2:34" hidden="1" x14ac:dyDescent="0.25">
      <c r="B439">
        <f t="shared" ca="1" si="146"/>
        <v>1</v>
      </c>
      <c r="C439" t="str">
        <f t="shared" ca="1" si="147"/>
        <v>Male</v>
      </c>
      <c r="D439">
        <f t="shared" ca="1" si="148"/>
        <v>39</v>
      </c>
      <c r="E439">
        <f t="shared" ca="1" si="149"/>
        <v>3</v>
      </c>
      <c r="F439" t="str">
        <f ca="1">_xll.XLOOKUP(E439,$Z$5:$Z$15,$AA$5:$AA$15)</f>
        <v>Teaching</v>
      </c>
      <c r="G439">
        <f t="shared" ca="1" si="150"/>
        <v>1</v>
      </c>
      <c r="H439" t="str">
        <f ca="1">_xll.XLOOKUP(G439,$AB$5:$AB$14,$AC$5:$AC$14)</f>
        <v>Highschool</v>
      </c>
      <c r="I439">
        <f t="shared" ca="1" si="151"/>
        <v>1</v>
      </c>
      <c r="J439">
        <f t="shared" ca="1" si="152"/>
        <v>0</v>
      </c>
      <c r="K439">
        <f t="shared" ca="1" si="153"/>
        <v>72872</v>
      </c>
      <c r="L439">
        <f t="shared" ca="1" si="154"/>
        <v>1</v>
      </c>
      <c r="M439" t="str">
        <f ca="1">_xll.XLOOKUP(L439,$AD$5:$AD$18,$AE$5:$AE$18)</f>
        <v>East Legon</v>
      </c>
      <c r="N439">
        <f t="shared" ca="1" si="157"/>
        <v>218616</v>
      </c>
      <c r="O439">
        <f t="shared" ca="1" si="155"/>
        <v>25337.74789348479</v>
      </c>
      <c r="P439">
        <f t="shared" ca="1" si="158"/>
        <v>0</v>
      </c>
      <c r="Q439">
        <f t="shared" ca="1" si="156"/>
        <v>0</v>
      </c>
      <c r="R439">
        <f t="shared" ca="1" si="159"/>
        <v>64373.230769693277</v>
      </c>
      <c r="S439">
        <f t="shared" ca="1" si="160"/>
        <v>78364.670044835948</v>
      </c>
      <c r="T439">
        <f t="shared" ca="1" si="161"/>
        <v>296980.67004483595</v>
      </c>
      <c r="U439">
        <f t="shared" ca="1" si="162"/>
        <v>89710.978663178073</v>
      </c>
      <c r="V439">
        <f t="shared" ca="1" si="163"/>
        <v>207269.69138165787</v>
      </c>
      <c r="X439" s="2">
        <f t="shared" ca="1" si="144"/>
        <v>1</v>
      </c>
      <c r="Y439" s="3">
        <f t="shared" ca="1" si="145"/>
        <v>0</v>
      </c>
      <c r="Z439" s="3"/>
      <c r="AA439" s="3"/>
      <c r="AB439" s="3"/>
      <c r="AC439" s="3"/>
      <c r="AD439" s="3"/>
      <c r="AE439" s="3"/>
      <c r="AF439" s="3"/>
      <c r="AG439" s="3"/>
      <c r="AH439" s="5"/>
    </row>
    <row r="440" spans="2:34" hidden="1" x14ac:dyDescent="0.25">
      <c r="B440">
        <f t="shared" ca="1" si="146"/>
        <v>2</v>
      </c>
      <c r="C440" t="str">
        <f t="shared" ca="1" si="147"/>
        <v>Female</v>
      </c>
      <c r="D440">
        <f t="shared" ca="1" si="148"/>
        <v>35</v>
      </c>
      <c r="E440">
        <f t="shared" ca="1" si="149"/>
        <v>3</v>
      </c>
      <c r="F440" t="str">
        <f ca="1">_xll.XLOOKUP(E440,$Z$5:$Z$15,$AA$5:$AA$15)</f>
        <v>Teaching</v>
      </c>
      <c r="G440">
        <f t="shared" ca="1" si="150"/>
        <v>5</v>
      </c>
      <c r="H440" t="str">
        <f ca="1">_xll.XLOOKUP(G440,$AB$5:$AB$14,$AC$5:$AC$14)</f>
        <v>Others</v>
      </c>
      <c r="I440">
        <f t="shared" ca="1" si="151"/>
        <v>6</v>
      </c>
      <c r="J440">
        <f t="shared" ca="1" si="152"/>
        <v>1</v>
      </c>
      <c r="K440">
        <f t="shared" ca="1" si="153"/>
        <v>25364</v>
      </c>
      <c r="L440">
        <f t="shared" ca="1" si="154"/>
        <v>9</v>
      </c>
      <c r="M440" t="str">
        <f ca="1">_xll.XLOOKUP(L440,$AD$5:$AD$18,$AE$5:$AE$18)</f>
        <v>Tse-Addo</v>
      </c>
      <c r="N440">
        <f t="shared" ca="1" si="157"/>
        <v>76092</v>
      </c>
      <c r="O440">
        <f t="shared" ca="1" si="155"/>
        <v>47778.410983799818</v>
      </c>
      <c r="P440">
        <f t="shared" ca="1" si="158"/>
        <v>8836.7291916934082</v>
      </c>
      <c r="Q440">
        <f t="shared" ca="1" si="156"/>
        <v>4506</v>
      </c>
      <c r="R440">
        <f t="shared" ca="1" si="159"/>
        <v>47677.174747195721</v>
      </c>
      <c r="S440">
        <f t="shared" ca="1" si="160"/>
        <v>35103.822531835904</v>
      </c>
      <c r="T440">
        <f t="shared" ca="1" si="161"/>
        <v>120032.55172352931</v>
      </c>
      <c r="U440">
        <f t="shared" ca="1" si="162"/>
        <v>99961.585730995546</v>
      </c>
      <c r="V440">
        <f t="shared" ca="1" si="163"/>
        <v>20070.965992533762</v>
      </c>
      <c r="X440" s="2">
        <f t="shared" ca="1" si="144"/>
        <v>0</v>
      </c>
      <c r="Y440" s="3">
        <f t="shared" ca="1" si="145"/>
        <v>1</v>
      </c>
      <c r="Z440" s="3"/>
      <c r="AA440" s="3"/>
      <c r="AB440" s="3"/>
      <c r="AC440" s="3"/>
      <c r="AD440" s="3"/>
      <c r="AE440" s="3"/>
      <c r="AF440" s="3"/>
      <c r="AG440" s="3"/>
      <c r="AH440" s="5"/>
    </row>
    <row r="441" spans="2:34" hidden="1" x14ac:dyDescent="0.25">
      <c r="B441">
        <f t="shared" ca="1" si="146"/>
        <v>1</v>
      </c>
      <c r="C441" t="str">
        <f t="shared" ca="1" si="147"/>
        <v>Male</v>
      </c>
      <c r="D441">
        <f t="shared" ca="1" si="148"/>
        <v>39</v>
      </c>
      <c r="E441">
        <f t="shared" ca="1" si="149"/>
        <v>3</v>
      </c>
      <c r="F441" t="str">
        <f ca="1">_xll.XLOOKUP(E441,$Z$5:$Z$15,$AA$5:$AA$15)</f>
        <v>Teaching</v>
      </c>
      <c r="G441">
        <f t="shared" ca="1" si="150"/>
        <v>4</v>
      </c>
      <c r="H441" t="str">
        <f ca="1">_xll.XLOOKUP(G441,$AB$5:$AB$14,$AC$5:$AC$14)</f>
        <v>Technical</v>
      </c>
      <c r="I441">
        <f t="shared" ca="1" si="151"/>
        <v>1</v>
      </c>
      <c r="J441">
        <f t="shared" ca="1" si="152"/>
        <v>4</v>
      </c>
      <c r="K441">
        <f t="shared" ca="1" si="153"/>
        <v>54695</v>
      </c>
      <c r="L441">
        <f t="shared" ca="1" si="154"/>
        <v>8</v>
      </c>
      <c r="M441" t="str">
        <f ca="1">_xll.XLOOKUP(L441,$AD$5:$AD$18,$AE$5:$AE$18)</f>
        <v xml:space="preserve">Niorth Legon </v>
      </c>
      <c r="N441">
        <f t="shared" ca="1" si="157"/>
        <v>218780</v>
      </c>
      <c r="O441">
        <f t="shared" ca="1" si="155"/>
        <v>205916.29089146564</v>
      </c>
      <c r="P441">
        <f t="shared" ca="1" si="158"/>
        <v>37953.78153615653</v>
      </c>
      <c r="Q441">
        <f t="shared" ca="1" si="156"/>
        <v>37303</v>
      </c>
      <c r="R441">
        <f t="shared" ca="1" si="159"/>
        <v>76279.753479476101</v>
      </c>
      <c r="S441">
        <f t="shared" ca="1" si="160"/>
        <v>1171.9556165061795</v>
      </c>
      <c r="T441">
        <f t="shared" ca="1" si="161"/>
        <v>257905.73715266271</v>
      </c>
      <c r="U441">
        <f t="shared" ca="1" si="162"/>
        <v>319499.04437094176</v>
      </c>
      <c r="V441">
        <f t="shared" ca="1" si="163"/>
        <v>-61593.307218279049</v>
      </c>
      <c r="X441" s="2">
        <f t="shared" ca="1" si="144"/>
        <v>1</v>
      </c>
      <c r="Y441" s="3">
        <f t="shared" ca="1" si="145"/>
        <v>0</v>
      </c>
      <c r="Z441" s="3"/>
      <c r="AA441" s="3"/>
      <c r="AB441" s="3"/>
      <c r="AC441" s="3"/>
      <c r="AD441" s="3"/>
      <c r="AE441" s="3"/>
      <c r="AF441" s="3"/>
      <c r="AG441" s="3"/>
      <c r="AH441" s="5"/>
    </row>
    <row r="442" spans="2:34" hidden="1" x14ac:dyDescent="0.25">
      <c r="B442">
        <f t="shared" ca="1" si="146"/>
        <v>2</v>
      </c>
      <c r="C442" t="str">
        <f t="shared" ca="1" si="147"/>
        <v>Female</v>
      </c>
      <c r="D442">
        <f t="shared" ca="1" si="148"/>
        <v>29</v>
      </c>
      <c r="E442">
        <f t="shared" ca="1" si="149"/>
        <v>2</v>
      </c>
      <c r="F442" t="str">
        <f ca="1">_xll.XLOOKUP(E442,$Z$5:$Z$15,$AA$5:$AA$15)</f>
        <v>Construction</v>
      </c>
      <c r="G442">
        <f t="shared" ca="1" si="150"/>
        <v>3</v>
      </c>
      <c r="H442" t="str">
        <f ca="1">_xll.XLOOKUP(G442,$AB$5:$AB$14,$AC$5:$AC$14)</f>
        <v>University</v>
      </c>
      <c r="I442">
        <f t="shared" ca="1" si="151"/>
        <v>3</v>
      </c>
      <c r="J442">
        <f t="shared" ca="1" si="152"/>
        <v>0</v>
      </c>
      <c r="K442">
        <f t="shared" ca="1" si="153"/>
        <v>89382</v>
      </c>
      <c r="L442">
        <f t="shared" ca="1" si="154"/>
        <v>3</v>
      </c>
      <c r="M442" t="str">
        <f ca="1">_xll.XLOOKUP(L442,$AD$5:$AD$18,$AE$5:$AE$18)</f>
        <v>Oyarifa</v>
      </c>
      <c r="N442">
        <f t="shared" ca="1" si="157"/>
        <v>536292</v>
      </c>
      <c r="O442">
        <f t="shared" ca="1" si="155"/>
        <v>257746.36786556014</v>
      </c>
      <c r="P442">
        <f t="shared" ca="1" si="158"/>
        <v>0</v>
      </c>
      <c r="Q442">
        <f t="shared" ca="1" si="156"/>
        <v>0</v>
      </c>
      <c r="R442">
        <f t="shared" ca="1" si="159"/>
        <v>167262.66134949788</v>
      </c>
      <c r="S442">
        <f t="shared" ca="1" si="160"/>
        <v>67367.228893955558</v>
      </c>
      <c r="T442">
        <f t="shared" ca="1" si="161"/>
        <v>603659.22889395559</v>
      </c>
      <c r="U442">
        <f t="shared" ca="1" si="162"/>
        <v>425009.02921505802</v>
      </c>
      <c r="V442">
        <f t="shared" ca="1" si="163"/>
        <v>178650.19967889757</v>
      </c>
      <c r="X442" s="2">
        <f t="shared" ca="1" si="144"/>
        <v>0</v>
      </c>
      <c r="Y442" s="3">
        <f t="shared" ca="1" si="145"/>
        <v>1</v>
      </c>
      <c r="Z442" s="3"/>
      <c r="AA442" s="3"/>
      <c r="AB442" s="3"/>
      <c r="AC442" s="3"/>
      <c r="AD442" s="3"/>
      <c r="AE442" s="3"/>
      <c r="AF442" s="3"/>
      <c r="AG442" s="3"/>
      <c r="AH442" s="5"/>
    </row>
    <row r="443" spans="2:34" x14ac:dyDescent="0.25">
      <c r="B443">
        <f t="shared" ca="1" si="146"/>
        <v>2</v>
      </c>
      <c r="C443" t="str">
        <f t="shared" ca="1" si="147"/>
        <v>Female</v>
      </c>
      <c r="D443">
        <f t="shared" ca="1" si="148"/>
        <v>43</v>
      </c>
      <c r="E443">
        <f t="shared" ca="1" si="149"/>
        <v>5</v>
      </c>
      <c r="F443" t="str">
        <f ca="1">_xll.XLOOKUP(E443,$Z$5:$Z$15,$AA$5:$AA$15)</f>
        <v>General Work</v>
      </c>
      <c r="G443">
        <f t="shared" ca="1" si="150"/>
        <v>2</v>
      </c>
      <c r="H443" t="str">
        <f ca="1">_xll.XLOOKUP(G443,$AB$5:$AB$14,$AC$5:$AC$14)</f>
        <v>College</v>
      </c>
      <c r="I443">
        <f t="shared" ca="1" si="151"/>
        <v>0</v>
      </c>
      <c r="J443">
        <f t="shared" ca="1" si="152"/>
        <v>3</v>
      </c>
      <c r="K443">
        <f t="shared" ca="1" si="153"/>
        <v>68113</v>
      </c>
      <c r="L443">
        <f t="shared" ca="1" si="154"/>
        <v>2</v>
      </c>
      <c r="M443" t="str">
        <f ca="1">_xll.XLOOKUP(L443,$AD$5:$AD$18,$AE$5:$AE$18)</f>
        <v>Cantoment</v>
      </c>
      <c r="N443">
        <f t="shared" ca="1" si="157"/>
        <v>272452</v>
      </c>
      <c r="O443">
        <f t="shared" ca="1" si="155"/>
        <v>188515.81726111838</v>
      </c>
      <c r="P443">
        <f t="shared" ca="1" si="158"/>
        <v>198483.60503997668</v>
      </c>
      <c r="Q443">
        <f t="shared" ca="1" si="156"/>
        <v>7469</v>
      </c>
      <c r="R443">
        <f t="shared" ca="1" si="159"/>
        <v>70977.205037117485</v>
      </c>
      <c r="S443">
        <f t="shared" ca="1" si="160"/>
        <v>54559.997706600487</v>
      </c>
      <c r="T443">
        <f t="shared" ca="1" si="161"/>
        <v>525495.60274657712</v>
      </c>
      <c r="U443">
        <f t="shared" ca="1" si="162"/>
        <v>266962.02229823585</v>
      </c>
      <c r="V443">
        <f t="shared" ca="1" si="163"/>
        <v>258533.58044834126</v>
      </c>
      <c r="X443" s="2">
        <f t="shared" ca="1" si="144"/>
        <v>0</v>
      </c>
      <c r="Y443" s="3">
        <f t="shared" ca="1" si="145"/>
        <v>1</v>
      </c>
      <c r="Z443" s="3"/>
      <c r="AA443" s="3"/>
      <c r="AB443" s="3"/>
      <c r="AC443" s="3"/>
      <c r="AD443" s="3"/>
      <c r="AE443" s="3"/>
      <c r="AF443" s="3"/>
      <c r="AG443" s="3"/>
      <c r="AH443" s="5"/>
    </row>
    <row r="444" spans="2:34" x14ac:dyDescent="0.25">
      <c r="B444">
        <f t="shared" ca="1" si="146"/>
        <v>1</v>
      </c>
      <c r="C444" t="str">
        <f t="shared" ca="1" si="147"/>
        <v>Male</v>
      </c>
      <c r="D444">
        <f t="shared" ca="1" si="148"/>
        <v>39</v>
      </c>
      <c r="E444">
        <f t="shared" ca="1" si="149"/>
        <v>2</v>
      </c>
      <c r="F444" t="str">
        <f ca="1">_xll.XLOOKUP(E444,$Z$5:$Z$15,$AA$5:$AA$15)</f>
        <v>Construction</v>
      </c>
      <c r="G444">
        <f t="shared" ca="1" si="150"/>
        <v>4</v>
      </c>
      <c r="H444" t="str">
        <f ca="1">_xll.XLOOKUP(G444,$AB$5:$AB$14,$AC$5:$AC$14)</f>
        <v>Technical</v>
      </c>
      <c r="I444">
        <f t="shared" ca="1" si="151"/>
        <v>2</v>
      </c>
      <c r="J444">
        <f t="shared" ca="1" si="152"/>
        <v>0</v>
      </c>
      <c r="K444">
        <f t="shared" ca="1" si="153"/>
        <v>30465</v>
      </c>
      <c r="L444">
        <f t="shared" ca="1" si="154"/>
        <v>6</v>
      </c>
      <c r="M444" t="str">
        <f ca="1">_xll.XLOOKUP(L444,$AD$5:$AD$18,$AE$5:$AE$18)</f>
        <v>Airport Hills</v>
      </c>
      <c r="N444">
        <f t="shared" ca="1" si="157"/>
        <v>152325</v>
      </c>
      <c r="O444">
        <f t="shared" ca="1" si="155"/>
        <v>6318.9979213512343</v>
      </c>
      <c r="P444">
        <f t="shared" ca="1" si="158"/>
        <v>0</v>
      </c>
      <c r="Q444">
        <f t="shared" ca="1" si="156"/>
        <v>0</v>
      </c>
      <c r="R444">
        <f t="shared" ca="1" si="159"/>
        <v>26975.432703517494</v>
      </c>
      <c r="S444">
        <f t="shared" ca="1" si="160"/>
        <v>41373.65134144506</v>
      </c>
      <c r="T444">
        <f t="shared" ca="1" si="161"/>
        <v>193698.65134144505</v>
      </c>
      <c r="U444">
        <f t="shared" ca="1" si="162"/>
        <v>33294.430624868728</v>
      </c>
      <c r="V444">
        <f t="shared" ca="1" si="163"/>
        <v>160404.22071657632</v>
      </c>
      <c r="X444" s="2">
        <f t="shared" ca="1" si="144"/>
        <v>1</v>
      </c>
      <c r="Y444" s="3">
        <f t="shared" ca="1" si="145"/>
        <v>0</v>
      </c>
      <c r="Z444" s="3"/>
      <c r="AA444" s="3"/>
      <c r="AB444" s="3"/>
      <c r="AC444" s="3"/>
      <c r="AD444" s="3"/>
      <c r="AE444" s="3"/>
      <c r="AF444" s="3"/>
      <c r="AG444" s="3"/>
      <c r="AH444" s="5"/>
    </row>
    <row r="445" spans="2:34" hidden="1" x14ac:dyDescent="0.25">
      <c r="B445">
        <f t="shared" ca="1" si="146"/>
        <v>2</v>
      </c>
      <c r="C445" t="str">
        <f t="shared" ca="1" si="147"/>
        <v>Female</v>
      </c>
      <c r="D445">
        <f t="shared" ca="1" si="148"/>
        <v>29</v>
      </c>
      <c r="E445">
        <f t="shared" ca="1" si="149"/>
        <v>5</v>
      </c>
      <c r="F445" t="str">
        <f ca="1">_xll.XLOOKUP(E445,$Z$5:$Z$15,$AA$5:$AA$15)</f>
        <v>General Work</v>
      </c>
      <c r="G445">
        <f t="shared" ca="1" si="150"/>
        <v>5</v>
      </c>
      <c r="H445" t="str">
        <f ca="1">_xll.XLOOKUP(G445,$AB$5:$AB$14,$AC$5:$AC$14)</f>
        <v>Others</v>
      </c>
      <c r="I445">
        <f t="shared" ca="1" si="151"/>
        <v>1</v>
      </c>
      <c r="J445">
        <f t="shared" ca="1" si="152"/>
        <v>0</v>
      </c>
      <c r="K445">
        <f t="shared" ca="1" si="153"/>
        <v>78037</v>
      </c>
      <c r="L445">
        <f t="shared" ca="1" si="154"/>
        <v>6</v>
      </c>
      <c r="M445" t="str">
        <f ca="1">_xll.XLOOKUP(L445,$AD$5:$AD$18,$AE$5:$AE$18)</f>
        <v>Airport Hills</v>
      </c>
      <c r="N445">
        <f t="shared" ca="1" si="157"/>
        <v>468222</v>
      </c>
      <c r="O445">
        <f t="shared" ca="1" si="155"/>
        <v>259697.60964564988</v>
      </c>
      <c r="P445">
        <f t="shared" ca="1" si="158"/>
        <v>0</v>
      </c>
      <c r="Q445">
        <f t="shared" ca="1" si="156"/>
        <v>0</v>
      </c>
      <c r="R445">
        <f t="shared" ca="1" si="159"/>
        <v>88352.739151235292</v>
      </c>
      <c r="S445">
        <f t="shared" ca="1" si="160"/>
        <v>53203.343116203032</v>
      </c>
      <c r="T445">
        <f t="shared" ca="1" si="161"/>
        <v>521425.34311620303</v>
      </c>
      <c r="U445">
        <f t="shared" ca="1" si="162"/>
        <v>348050.34879688517</v>
      </c>
      <c r="V445">
        <f t="shared" ca="1" si="163"/>
        <v>173374.99431931786</v>
      </c>
      <c r="X445" s="2">
        <f t="shared" ca="1" si="144"/>
        <v>0</v>
      </c>
      <c r="Y445" s="3">
        <f t="shared" ca="1" si="145"/>
        <v>1</v>
      </c>
      <c r="Z445" s="3"/>
      <c r="AA445" s="3"/>
      <c r="AB445" s="3"/>
      <c r="AC445" s="3"/>
      <c r="AD445" s="3"/>
      <c r="AE445" s="3"/>
      <c r="AF445" s="3"/>
      <c r="AG445" s="3"/>
      <c r="AH445" s="5"/>
    </row>
    <row r="446" spans="2:34" x14ac:dyDescent="0.25">
      <c r="B446">
        <f t="shared" ca="1" si="146"/>
        <v>2</v>
      </c>
      <c r="C446" t="str">
        <f t="shared" ca="1" si="147"/>
        <v>Female</v>
      </c>
      <c r="D446">
        <f t="shared" ca="1" si="148"/>
        <v>33</v>
      </c>
      <c r="E446">
        <f t="shared" ca="1" si="149"/>
        <v>5</v>
      </c>
      <c r="F446" t="str">
        <f ca="1">_xll.XLOOKUP(E446,$Z$5:$Z$15,$AA$5:$AA$15)</f>
        <v>General Work</v>
      </c>
      <c r="G446">
        <f t="shared" ca="1" si="150"/>
        <v>3</v>
      </c>
      <c r="H446" t="str">
        <f ca="1">_xll.XLOOKUP(G446,$AB$5:$AB$14,$AC$5:$AC$14)</f>
        <v>University</v>
      </c>
      <c r="I446">
        <f t="shared" ca="1" si="151"/>
        <v>5</v>
      </c>
      <c r="J446">
        <f t="shared" ca="1" si="152"/>
        <v>1</v>
      </c>
      <c r="K446">
        <f t="shared" ca="1" si="153"/>
        <v>55563</v>
      </c>
      <c r="L446">
        <f t="shared" ca="1" si="154"/>
        <v>6</v>
      </c>
      <c r="M446" t="str">
        <f ca="1">_xll.XLOOKUP(L446,$AD$5:$AD$18,$AE$5:$AE$18)</f>
        <v>Airport Hills</v>
      </c>
      <c r="N446">
        <f t="shared" ca="1" si="157"/>
        <v>166689</v>
      </c>
      <c r="O446">
        <f t="shared" ca="1" si="155"/>
        <v>54416.522726064468</v>
      </c>
      <c r="P446">
        <f t="shared" ca="1" si="158"/>
        <v>47190.235089015427</v>
      </c>
      <c r="Q446">
        <f t="shared" ca="1" si="156"/>
        <v>5646</v>
      </c>
      <c r="R446">
        <f t="shared" ca="1" si="159"/>
        <v>44198.396994346418</v>
      </c>
      <c r="S446">
        <f t="shared" ca="1" si="160"/>
        <v>15708.867938160114</v>
      </c>
      <c r="T446">
        <f t="shared" ca="1" si="161"/>
        <v>229588.10302717553</v>
      </c>
      <c r="U446">
        <f t="shared" ca="1" si="162"/>
        <v>104260.91972041089</v>
      </c>
      <c r="V446">
        <f t="shared" ca="1" si="163"/>
        <v>125327.18330676464</v>
      </c>
      <c r="X446" s="2">
        <f t="shared" ca="1" si="144"/>
        <v>0</v>
      </c>
      <c r="Y446" s="3">
        <f t="shared" ca="1" si="145"/>
        <v>1</v>
      </c>
      <c r="Z446" s="3"/>
      <c r="AA446" s="3"/>
      <c r="AB446" s="3"/>
      <c r="AC446" s="3"/>
      <c r="AD446" s="3"/>
      <c r="AE446" s="3"/>
      <c r="AF446" s="3"/>
      <c r="AG446" s="3"/>
      <c r="AH446" s="5"/>
    </row>
    <row r="447" spans="2:34" x14ac:dyDescent="0.25">
      <c r="B447">
        <f t="shared" ca="1" si="146"/>
        <v>1</v>
      </c>
      <c r="C447" t="str">
        <f t="shared" ca="1" si="147"/>
        <v>Male</v>
      </c>
      <c r="D447">
        <f t="shared" ca="1" si="148"/>
        <v>29</v>
      </c>
      <c r="E447">
        <f t="shared" ca="1" si="149"/>
        <v>5</v>
      </c>
      <c r="F447" t="str">
        <f ca="1">_xll.XLOOKUP(E447,$Z$5:$Z$15,$AA$5:$AA$15)</f>
        <v>General Work</v>
      </c>
      <c r="G447">
        <f t="shared" ca="1" si="150"/>
        <v>2</v>
      </c>
      <c r="H447" t="str">
        <f ca="1">_xll.XLOOKUP(G447,$AB$5:$AB$14,$AC$5:$AC$14)</f>
        <v>College</v>
      </c>
      <c r="I447">
        <f t="shared" ca="1" si="151"/>
        <v>4</v>
      </c>
      <c r="J447">
        <f t="shared" ca="1" si="152"/>
        <v>1</v>
      </c>
      <c r="K447">
        <f t="shared" ca="1" si="153"/>
        <v>74984</v>
      </c>
      <c r="L447">
        <f t="shared" ca="1" si="154"/>
        <v>5</v>
      </c>
      <c r="M447" t="str">
        <f ca="1">_xll.XLOOKUP(L447,$AD$5:$AD$18,$AE$5:$AE$18)</f>
        <v>Nima</v>
      </c>
      <c r="N447">
        <f t="shared" ca="1" si="157"/>
        <v>224952</v>
      </c>
      <c r="O447">
        <f t="shared" ca="1" si="155"/>
        <v>76474.870013827051</v>
      </c>
      <c r="P447">
        <f t="shared" ca="1" si="158"/>
        <v>49843.064164191215</v>
      </c>
      <c r="Q447">
        <f t="shared" ca="1" si="156"/>
        <v>1403</v>
      </c>
      <c r="R447">
        <f t="shared" ca="1" si="159"/>
        <v>138748.58411581483</v>
      </c>
      <c r="S447">
        <f t="shared" ca="1" si="160"/>
        <v>48585.729264693407</v>
      </c>
      <c r="T447">
        <f t="shared" ca="1" si="161"/>
        <v>323380.79342888459</v>
      </c>
      <c r="U447">
        <f t="shared" ca="1" si="162"/>
        <v>216626.45412964188</v>
      </c>
      <c r="V447">
        <f t="shared" ca="1" si="163"/>
        <v>106754.33929924271</v>
      </c>
      <c r="X447" s="2">
        <f t="shared" ca="1" si="144"/>
        <v>1</v>
      </c>
      <c r="Y447" s="3">
        <f t="shared" ca="1" si="145"/>
        <v>0</v>
      </c>
      <c r="Z447" s="3"/>
      <c r="AA447" s="3"/>
      <c r="AB447" s="3"/>
      <c r="AC447" s="3"/>
      <c r="AD447" s="3"/>
      <c r="AE447" s="3"/>
      <c r="AF447" s="3"/>
      <c r="AG447" s="3"/>
      <c r="AH447" s="5"/>
    </row>
    <row r="448" spans="2:34" hidden="1" x14ac:dyDescent="0.25">
      <c r="B448">
        <f t="shared" ca="1" si="146"/>
        <v>1</v>
      </c>
      <c r="C448" t="str">
        <f t="shared" ca="1" si="147"/>
        <v>Male</v>
      </c>
      <c r="D448">
        <f t="shared" ca="1" si="148"/>
        <v>25</v>
      </c>
      <c r="E448">
        <f t="shared" ca="1" si="149"/>
        <v>5</v>
      </c>
      <c r="F448" t="str">
        <f ca="1">_xll.XLOOKUP(E448,$Z$5:$Z$15,$AA$5:$AA$15)</f>
        <v>General Work</v>
      </c>
      <c r="G448">
        <f t="shared" ca="1" si="150"/>
        <v>1</v>
      </c>
      <c r="H448" t="str">
        <f ca="1">_xll.XLOOKUP(G448,$AB$5:$AB$14,$AC$5:$AC$14)</f>
        <v>Highschool</v>
      </c>
      <c r="I448">
        <f t="shared" ca="1" si="151"/>
        <v>4</v>
      </c>
      <c r="J448">
        <f t="shared" ca="1" si="152"/>
        <v>4</v>
      </c>
      <c r="K448">
        <f t="shared" ca="1" si="153"/>
        <v>54174</v>
      </c>
      <c r="L448">
        <f t="shared" ca="1" si="154"/>
        <v>6</v>
      </c>
      <c r="M448" t="str">
        <f ca="1">_xll.XLOOKUP(L448,$AD$5:$AD$18,$AE$5:$AE$18)</f>
        <v>Airport Hills</v>
      </c>
      <c r="N448">
        <f t="shared" ca="1" si="157"/>
        <v>216696</v>
      </c>
      <c r="O448">
        <f t="shared" ca="1" si="155"/>
        <v>35437.129457705239</v>
      </c>
      <c r="P448">
        <f t="shared" ca="1" si="158"/>
        <v>164804.37689440578</v>
      </c>
      <c r="Q448">
        <f t="shared" ca="1" si="156"/>
        <v>4705</v>
      </c>
      <c r="R448">
        <f t="shared" ca="1" si="159"/>
        <v>95299.022894853581</v>
      </c>
      <c r="S448">
        <f t="shared" ca="1" si="160"/>
        <v>59908.418657701201</v>
      </c>
      <c r="T448">
        <f t="shared" ca="1" si="161"/>
        <v>441408.79555210704</v>
      </c>
      <c r="U448">
        <f t="shared" ca="1" si="162"/>
        <v>135441.15235255883</v>
      </c>
      <c r="V448">
        <f t="shared" ca="1" si="163"/>
        <v>305967.64319954824</v>
      </c>
      <c r="X448" s="2">
        <f t="shared" ca="1" si="144"/>
        <v>1</v>
      </c>
      <c r="Y448" s="3">
        <f t="shared" ca="1" si="145"/>
        <v>0</v>
      </c>
      <c r="Z448" s="3"/>
      <c r="AA448" s="3"/>
      <c r="AB448" s="3"/>
      <c r="AC448" s="3"/>
      <c r="AD448" s="3"/>
      <c r="AE448" s="3"/>
      <c r="AF448" s="3"/>
      <c r="AG448" s="3"/>
      <c r="AH448" s="5"/>
    </row>
    <row r="449" spans="2:34" hidden="1" x14ac:dyDescent="0.25">
      <c r="B449">
        <f t="shared" ca="1" si="146"/>
        <v>1</v>
      </c>
      <c r="C449" t="str">
        <f t="shared" ca="1" si="147"/>
        <v>Male</v>
      </c>
      <c r="D449">
        <f t="shared" ca="1" si="148"/>
        <v>33</v>
      </c>
      <c r="E449">
        <f t="shared" ca="1" si="149"/>
        <v>2</v>
      </c>
      <c r="F449" t="str">
        <f ca="1">_xll.XLOOKUP(E449,$Z$5:$Z$15,$AA$5:$AA$15)</f>
        <v>Construction</v>
      </c>
      <c r="G449">
        <f t="shared" ca="1" si="150"/>
        <v>4</v>
      </c>
      <c r="H449" t="str">
        <f ca="1">_xll.XLOOKUP(G449,$AB$5:$AB$14,$AC$5:$AC$14)</f>
        <v>Technical</v>
      </c>
      <c r="I449">
        <f t="shared" ca="1" si="151"/>
        <v>6</v>
      </c>
      <c r="J449">
        <f t="shared" ca="1" si="152"/>
        <v>4</v>
      </c>
      <c r="K449">
        <f t="shared" ca="1" si="153"/>
        <v>44968</v>
      </c>
      <c r="L449">
        <f t="shared" ca="1" si="154"/>
        <v>8</v>
      </c>
      <c r="M449" t="str">
        <f ca="1">_xll.XLOOKUP(L449,$AD$5:$AD$18,$AE$5:$AE$18)</f>
        <v xml:space="preserve">Niorth Legon </v>
      </c>
      <c r="N449">
        <f t="shared" ca="1" si="157"/>
        <v>179872</v>
      </c>
      <c r="O449">
        <f t="shared" ca="1" si="155"/>
        <v>67812.334125022404</v>
      </c>
      <c r="P449">
        <f t="shared" ca="1" si="158"/>
        <v>575.7006734397736</v>
      </c>
      <c r="Q449">
        <f t="shared" ca="1" si="156"/>
        <v>552</v>
      </c>
      <c r="R449">
        <f t="shared" ca="1" si="159"/>
        <v>4506.1514636918437</v>
      </c>
      <c r="S449">
        <f t="shared" ca="1" si="160"/>
        <v>36243.224208446256</v>
      </c>
      <c r="T449">
        <f t="shared" ca="1" si="161"/>
        <v>216690.92488188602</v>
      </c>
      <c r="U449">
        <f t="shared" ca="1" si="162"/>
        <v>72870.485588714248</v>
      </c>
      <c r="V449">
        <f t="shared" ca="1" si="163"/>
        <v>143820.43929317177</v>
      </c>
      <c r="X449" s="2">
        <f t="shared" ca="1" si="144"/>
        <v>1</v>
      </c>
      <c r="Y449" s="3">
        <f t="shared" ca="1" si="145"/>
        <v>0</v>
      </c>
      <c r="Z449" s="3"/>
      <c r="AA449" s="3"/>
      <c r="AB449" s="3"/>
      <c r="AC449" s="3"/>
      <c r="AD449" s="3"/>
      <c r="AE449" s="3"/>
      <c r="AF449" s="3"/>
      <c r="AG449" s="3"/>
      <c r="AH449" s="5"/>
    </row>
    <row r="450" spans="2:34" hidden="1" x14ac:dyDescent="0.25">
      <c r="B450">
        <f t="shared" ca="1" si="146"/>
        <v>2</v>
      </c>
      <c r="C450" t="str">
        <f t="shared" ca="1" si="147"/>
        <v>Female</v>
      </c>
      <c r="D450">
        <f t="shared" ca="1" si="148"/>
        <v>42</v>
      </c>
      <c r="E450">
        <f t="shared" ca="1" si="149"/>
        <v>3</v>
      </c>
      <c r="F450" t="str">
        <f ca="1">_xll.XLOOKUP(E450,$Z$5:$Z$15,$AA$5:$AA$15)</f>
        <v>Teaching</v>
      </c>
      <c r="G450">
        <f t="shared" ca="1" si="150"/>
        <v>1</v>
      </c>
      <c r="H450" t="str">
        <f ca="1">_xll.XLOOKUP(G450,$AB$5:$AB$14,$AC$5:$AC$14)</f>
        <v>Highschool</v>
      </c>
      <c r="I450">
        <f t="shared" ca="1" si="151"/>
        <v>4</v>
      </c>
      <c r="J450">
        <f t="shared" ca="1" si="152"/>
        <v>0</v>
      </c>
      <c r="K450">
        <f t="shared" ca="1" si="153"/>
        <v>62243</v>
      </c>
      <c r="L450">
        <f t="shared" ca="1" si="154"/>
        <v>1</v>
      </c>
      <c r="M450" t="str">
        <f ca="1">_xll.XLOOKUP(L450,$AD$5:$AD$18,$AE$5:$AE$18)</f>
        <v>East Legon</v>
      </c>
      <c r="N450">
        <f t="shared" ca="1" si="157"/>
        <v>186729</v>
      </c>
      <c r="O450">
        <f t="shared" ca="1" si="155"/>
        <v>124695.40507072295</v>
      </c>
      <c r="P450">
        <f t="shared" ca="1" si="158"/>
        <v>0</v>
      </c>
      <c r="Q450">
        <f t="shared" ca="1" si="156"/>
        <v>0</v>
      </c>
      <c r="R450">
        <f t="shared" ca="1" si="159"/>
        <v>63061.358839756751</v>
      </c>
      <c r="S450">
        <f t="shared" ca="1" si="160"/>
        <v>56495.602431755062</v>
      </c>
      <c r="T450">
        <f t="shared" ca="1" si="161"/>
        <v>243224.60243175505</v>
      </c>
      <c r="U450">
        <f t="shared" ca="1" si="162"/>
        <v>187756.7639104797</v>
      </c>
      <c r="V450">
        <f t="shared" ca="1" si="163"/>
        <v>55467.838521275349</v>
      </c>
      <c r="X450" s="2">
        <f t="shared" ca="1" si="144"/>
        <v>0</v>
      </c>
      <c r="Y450" s="3">
        <f t="shared" ca="1" si="145"/>
        <v>1</v>
      </c>
      <c r="Z450" s="3"/>
      <c r="AA450" s="3"/>
      <c r="AB450" s="3"/>
      <c r="AC450" s="3"/>
      <c r="AD450" s="3"/>
      <c r="AE450" s="3"/>
      <c r="AF450" s="3"/>
      <c r="AG450" s="3"/>
      <c r="AH450" s="5"/>
    </row>
    <row r="451" spans="2:34" x14ac:dyDescent="0.25">
      <c r="B451">
        <f t="shared" ca="1" si="146"/>
        <v>2</v>
      </c>
      <c r="C451" t="str">
        <f t="shared" ca="1" si="147"/>
        <v>Female</v>
      </c>
      <c r="D451">
        <f t="shared" ca="1" si="148"/>
        <v>42</v>
      </c>
      <c r="E451">
        <f t="shared" ca="1" si="149"/>
        <v>1</v>
      </c>
      <c r="F451" t="str">
        <f ca="1">_xll.XLOOKUP(E451,$Z$5:$Z$15,$AA$5:$AA$15)</f>
        <v>Health</v>
      </c>
      <c r="G451">
        <f t="shared" ca="1" si="150"/>
        <v>5</v>
      </c>
      <c r="H451" t="str">
        <f ca="1">_xll.XLOOKUP(G451,$AB$5:$AB$14,$AC$5:$AC$14)</f>
        <v>Others</v>
      </c>
      <c r="I451">
        <f t="shared" ca="1" si="151"/>
        <v>2</v>
      </c>
      <c r="J451">
        <f t="shared" ca="1" si="152"/>
        <v>3</v>
      </c>
      <c r="K451">
        <f t="shared" ca="1" si="153"/>
        <v>37230</v>
      </c>
      <c r="L451">
        <f t="shared" ca="1" si="154"/>
        <v>2</v>
      </c>
      <c r="M451" t="str">
        <f ca="1">_xll.XLOOKUP(L451,$AD$5:$AD$18,$AE$5:$AE$18)</f>
        <v>Cantoment</v>
      </c>
      <c r="N451">
        <f t="shared" ca="1" si="157"/>
        <v>111690</v>
      </c>
      <c r="O451">
        <f t="shared" ca="1" si="155"/>
        <v>36055.280295248042</v>
      </c>
      <c r="P451">
        <f t="shared" ca="1" si="158"/>
        <v>71702.842198834594</v>
      </c>
      <c r="Q451">
        <f t="shared" ca="1" si="156"/>
        <v>15850</v>
      </c>
      <c r="R451">
        <f t="shared" ca="1" si="159"/>
        <v>35886.730735768986</v>
      </c>
      <c r="S451">
        <f t="shared" ca="1" si="160"/>
        <v>13923.396240800552</v>
      </c>
      <c r="T451">
        <f t="shared" ca="1" si="161"/>
        <v>197316.23843963514</v>
      </c>
      <c r="U451">
        <f t="shared" ca="1" si="162"/>
        <v>87792.011031017028</v>
      </c>
      <c r="V451">
        <f t="shared" ca="1" si="163"/>
        <v>109524.22740861811</v>
      </c>
      <c r="X451" s="2">
        <f t="shared" ca="1" si="144"/>
        <v>0</v>
      </c>
      <c r="Y451" s="3">
        <f t="shared" ca="1" si="145"/>
        <v>1</v>
      </c>
      <c r="Z451" s="3"/>
      <c r="AA451" s="3"/>
      <c r="AB451" s="3"/>
      <c r="AC451" s="3"/>
      <c r="AD451" s="3"/>
      <c r="AE451" s="3"/>
      <c r="AF451" s="3"/>
      <c r="AG451" s="3"/>
      <c r="AH451" s="5"/>
    </row>
    <row r="452" spans="2:34" hidden="1" x14ac:dyDescent="0.25">
      <c r="B452">
        <f t="shared" ca="1" si="146"/>
        <v>1</v>
      </c>
      <c r="C452" t="str">
        <f t="shared" ca="1" si="147"/>
        <v>Male</v>
      </c>
      <c r="D452">
        <f t="shared" ca="1" si="148"/>
        <v>38</v>
      </c>
      <c r="E452">
        <f t="shared" ca="1" si="149"/>
        <v>6</v>
      </c>
      <c r="F452" t="str">
        <f ca="1">_xll.XLOOKUP(E452,$Z$5:$Z$15,$AA$5:$AA$15)</f>
        <v>Agriculture</v>
      </c>
      <c r="G452">
        <f t="shared" ca="1" si="150"/>
        <v>1</v>
      </c>
      <c r="H452" t="str">
        <f ca="1">_xll.XLOOKUP(G452,$AB$5:$AB$14,$AC$5:$AC$14)</f>
        <v>Highschool</v>
      </c>
      <c r="I452">
        <f t="shared" ca="1" si="151"/>
        <v>0</v>
      </c>
      <c r="J452">
        <f t="shared" ca="1" si="152"/>
        <v>1</v>
      </c>
      <c r="K452">
        <f t="shared" ca="1" si="153"/>
        <v>45862</v>
      </c>
      <c r="L452">
        <f t="shared" ca="1" si="154"/>
        <v>6</v>
      </c>
      <c r="M452" t="str">
        <f ca="1">_xll.XLOOKUP(L452,$AD$5:$AD$18,$AE$5:$AE$18)</f>
        <v>Airport Hills</v>
      </c>
      <c r="N452">
        <f t="shared" ca="1" si="157"/>
        <v>275172</v>
      </c>
      <c r="O452">
        <f t="shared" ca="1" si="155"/>
        <v>202782.27846397436</v>
      </c>
      <c r="P452">
        <f t="shared" ca="1" si="158"/>
        <v>37284.700202150685</v>
      </c>
      <c r="Q452">
        <f t="shared" ca="1" si="156"/>
        <v>30323</v>
      </c>
      <c r="R452">
        <f t="shared" ca="1" si="159"/>
        <v>5387.3300446891417</v>
      </c>
      <c r="S452">
        <f t="shared" ca="1" si="160"/>
        <v>28306.235748098086</v>
      </c>
      <c r="T452">
        <f t="shared" ca="1" si="161"/>
        <v>340762.93595024874</v>
      </c>
      <c r="U452">
        <f t="shared" ca="1" si="162"/>
        <v>238492.60850866351</v>
      </c>
      <c r="V452">
        <f t="shared" ca="1" si="163"/>
        <v>102270.32744158522</v>
      </c>
      <c r="X452" s="2">
        <f t="shared" ca="1" si="144"/>
        <v>1</v>
      </c>
      <c r="Y452" s="3">
        <f t="shared" ca="1" si="145"/>
        <v>0</v>
      </c>
      <c r="Z452" s="3"/>
      <c r="AA452" s="3"/>
      <c r="AB452" s="3"/>
      <c r="AC452" s="3"/>
      <c r="AD452" s="3"/>
      <c r="AE452" s="3"/>
      <c r="AF452" s="3"/>
      <c r="AG452" s="3"/>
      <c r="AH452" s="5"/>
    </row>
    <row r="453" spans="2:34" hidden="1" x14ac:dyDescent="0.25">
      <c r="B453">
        <f t="shared" ca="1" si="146"/>
        <v>1</v>
      </c>
      <c r="C453" t="str">
        <f t="shared" ca="1" si="147"/>
        <v>Male</v>
      </c>
      <c r="D453">
        <f t="shared" ca="1" si="148"/>
        <v>42</v>
      </c>
      <c r="E453">
        <f t="shared" ca="1" si="149"/>
        <v>6</v>
      </c>
      <c r="F453" t="str">
        <f ca="1">_xll.XLOOKUP(E453,$Z$5:$Z$15,$AA$5:$AA$15)</f>
        <v>Agriculture</v>
      </c>
      <c r="G453">
        <f t="shared" ca="1" si="150"/>
        <v>3</v>
      </c>
      <c r="H453" t="str">
        <f ca="1">_xll.XLOOKUP(G453,$AB$5:$AB$14,$AC$5:$AC$14)</f>
        <v>University</v>
      </c>
      <c r="I453">
        <f t="shared" ca="1" si="151"/>
        <v>3</v>
      </c>
      <c r="J453">
        <f t="shared" ca="1" si="152"/>
        <v>4</v>
      </c>
      <c r="K453">
        <f t="shared" ca="1" si="153"/>
        <v>39680</v>
      </c>
      <c r="L453">
        <f t="shared" ca="1" si="154"/>
        <v>1</v>
      </c>
      <c r="M453" t="str">
        <f ca="1">_xll.XLOOKUP(L453,$AD$5:$AD$18,$AE$5:$AE$18)</f>
        <v>East Legon</v>
      </c>
      <c r="N453">
        <f t="shared" ca="1" si="157"/>
        <v>119040</v>
      </c>
      <c r="O453">
        <f t="shared" ca="1" si="155"/>
        <v>60940.924011265735</v>
      </c>
      <c r="P453">
        <f t="shared" ca="1" si="158"/>
        <v>124127.4758002642</v>
      </c>
      <c r="Q453">
        <f t="shared" ca="1" si="156"/>
        <v>11444</v>
      </c>
      <c r="R453">
        <f t="shared" ca="1" si="159"/>
        <v>40635.582515705268</v>
      </c>
      <c r="S453">
        <f t="shared" ca="1" si="160"/>
        <v>24805.605911856961</v>
      </c>
      <c r="T453">
        <f t="shared" ca="1" si="161"/>
        <v>267973.0817121212</v>
      </c>
      <c r="U453">
        <f t="shared" ca="1" si="162"/>
        <v>113020.506526971</v>
      </c>
      <c r="V453">
        <f t="shared" ca="1" si="163"/>
        <v>154952.5751851502</v>
      </c>
      <c r="X453" s="2">
        <f t="shared" ca="1" si="144"/>
        <v>1</v>
      </c>
      <c r="Y453" s="3">
        <f t="shared" ca="1" si="145"/>
        <v>0</v>
      </c>
      <c r="Z453" s="3"/>
      <c r="AA453" s="3"/>
      <c r="AB453" s="3"/>
      <c r="AC453" s="3"/>
      <c r="AD453" s="3"/>
      <c r="AE453" s="3"/>
      <c r="AF453" s="3"/>
      <c r="AG453" s="3"/>
      <c r="AH453" s="5"/>
    </row>
    <row r="454" spans="2:34" hidden="1" x14ac:dyDescent="0.25">
      <c r="B454">
        <f t="shared" ca="1" si="146"/>
        <v>2</v>
      </c>
      <c r="C454" t="str">
        <f t="shared" ca="1" si="147"/>
        <v>Female</v>
      </c>
      <c r="D454">
        <f t="shared" ca="1" si="148"/>
        <v>40</v>
      </c>
      <c r="E454">
        <f t="shared" ca="1" si="149"/>
        <v>6</v>
      </c>
      <c r="F454" t="str">
        <f ca="1">_xll.XLOOKUP(E454,$Z$5:$Z$15,$AA$5:$AA$15)</f>
        <v>Agriculture</v>
      </c>
      <c r="G454">
        <f t="shared" ca="1" si="150"/>
        <v>2</v>
      </c>
      <c r="H454" t="str">
        <f ca="1">_xll.XLOOKUP(G454,$AB$5:$AB$14,$AC$5:$AC$14)</f>
        <v>College</v>
      </c>
      <c r="I454">
        <f t="shared" ca="1" si="151"/>
        <v>6</v>
      </c>
      <c r="J454">
        <f t="shared" ca="1" si="152"/>
        <v>1</v>
      </c>
      <c r="K454">
        <f t="shared" ca="1" si="153"/>
        <v>28976</v>
      </c>
      <c r="L454">
        <f t="shared" ca="1" si="154"/>
        <v>1</v>
      </c>
      <c r="M454" t="str">
        <f ca="1">_xll.XLOOKUP(L454,$AD$5:$AD$18,$AE$5:$AE$18)</f>
        <v>East Legon</v>
      </c>
      <c r="N454">
        <f t="shared" ca="1" si="157"/>
        <v>86928</v>
      </c>
      <c r="O454">
        <f t="shared" ca="1" si="155"/>
        <v>28162.241994147029</v>
      </c>
      <c r="P454">
        <f t="shared" ca="1" si="158"/>
        <v>15475.526804432759</v>
      </c>
      <c r="Q454">
        <f t="shared" ca="1" si="156"/>
        <v>6495</v>
      </c>
      <c r="R454">
        <f t="shared" ca="1" si="159"/>
        <v>52263.129616882718</v>
      </c>
      <c r="S454">
        <f t="shared" ca="1" si="160"/>
        <v>20942.724814190453</v>
      </c>
      <c r="T454">
        <f t="shared" ca="1" si="161"/>
        <v>123346.25161862321</v>
      </c>
      <c r="U454">
        <f t="shared" ca="1" si="162"/>
        <v>86920.371611029754</v>
      </c>
      <c r="V454">
        <f t="shared" ca="1" si="163"/>
        <v>36425.880007593456</v>
      </c>
      <c r="X454" s="2">
        <f t="shared" ca="1" si="144"/>
        <v>0</v>
      </c>
      <c r="Y454" s="3">
        <f t="shared" ca="1" si="145"/>
        <v>1</v>
      </c>
      <c r="Z454" s="3"/>
      <c r="AA454" s="3"/>
      <c r="AB454" s="3"/>
      <c r="AC454" s="3"/>
      <c r="AD454" s="3"/>
      <c r="AE454" s="3"/>
      <c r="AF454" s="3"/>
      <c r="AG454" s="3"/>
      <c r="AH454" s="5"/>
    </row>
    <row r="455" spans="2:34" hidden="1" x14ac:dyDescent="0.25">
      <c r="B455">
        <f t="shared" ca="1" si="146"/>
        <v>1</v>
      </c>
      <c r="C455" t="str">
        <f t="shared" ca="1" si="147"/>
        <v>Male</v>
      </c>
      <c r="D455">
        <f t="shared" ca="1" si="148"/>
        <v>30</v>
      </c>
      <c r="E455">
        <f t="shared" ca="1" si="149"/>
        <v>6</v>
      </c>
      <c r="F455" t="str">
        <f ca="1">_xll.XLOOKUP(E455,$Z$5:$Z$15,$AA$5:$AA$15)</f>
        <v>Agriculture</v>
      </c>
      <c r="G455">
        <f t="shared" ca="1" si="150"/>
        <v>4</v>
      </c>
      <c r="H455" t="str">
        <f ca="1">_xll.XLOOKUP(G455,$AB$5:$AB$14,$AC$5:$AC$14)</f>
        <v>Technical</v>
      </c>
      <c r="I455">
        <f t="shared" ca="1" si="151"/>
        <v>5</v>
      </c>
      <c r="J455">
        <f t="shared" ca="1" si="152"/>
        <v>2</v>
      </c>
      <c r="K455">
        <f t="shared" ca="1" si="153"/>
        <v>42285</v>
      </c>
      <c r="L455">
        <f t="shared" ca="1" si="154"/>
        <v>1</v>
      </c>
      <c r="M455" t="str">
        <f ca="1">_xll.XLOOKUP(L455,$AD$5:$AD$18,$AE$5:$AE$18)</f>
        <v>East Legon</v>
      </c>
      <c r="N455">
        <f t="shared" ca="1" si="157"/>
        <v>126855</v>
      </c>
      <c r="O455">
        <f t="shared" ca="1" si="155"/>
        <v>100657.50477336445</v>
      </c>
      <c r="P455">
        <f t="shared" ca="1" si="158"/>
        <v>49160.502084417152</v>
      </c>
      <c r="Q455">
        <f t="shared" ca="1" si="156"/>
        <v>15530</v>
      </c>
      <c r="R455">
        <f t="shared" ca="1" si="159"/>
        <v>20263.660079035017</v>
      </c>
      <c r="S455">
        <f t="shared" ca="1" si="160"/>
        <v>12530.355097289528</v>
      </c>
      <c r="T455">
        <f t="shared" ca="1" si="161"/>
        <v>188545.85718170667</v>
      </c>
      <c r="U455">
        <f t="shared" ca="1" si="162"/>
        <v>136451.16485239947</v>
      </c>
      <c r="V455">
        <f t="shared" ca="1" si="163"/>
        <v>52094.692329307203</v>
      </c>
      <c r="X455" s="2">
        <f t="shared" ref="X455:X500" ca="1" si="164">IF(C455 ="Male", 1, 0)</f>
        <v>1</v>
      </c>
      <c r="Y455" s="3">
        <f t="shared" ref="Y455:Y500" ca="1" si="165">IF(C455 ="Female", 1, 0)</f>
        <v>0</v>
      </c>
      <c r="Z455" s="3"/>
      <c r="AA455" s="3"/>
      <c r="AB455" s="3"/>
      <c r="AC455" s="3"/>
      <c r="AD455" s="3"/>
      <c r="AE455" s="3"/>
      <c r="AF455" s="3"/>
      <c r="AG455" s="3"/>
      <c r="AH455" s="5"/>
    </row>
    <row r="456" spans="2:34" x14ac:dyDescent="0.25">
      <c r="B456">
        <f t="shared" ca="1" si="146"/>
        <v>1</v>
      </c>
      <c r="C456" t="str">
        <f t="shared" ca="1" si="147"/>
        <v>Male</v>
      </c>
      <c r="D456">
        <f t="shared" ca="1" si="148"/>
        <v>44</v>
      </c>
      <c r="E456">
        <f t="shared" ca="1" si="149"/>
        <v>6</v>
      </c>
      <c r="F456" t="str">
        <f ca="1">_xll.XLOOKUP(E456,$Z$5:$Z$15,$AA$5:$AA$15)</f>
        <v>Agriculture</v>
      </c>
      <c r="G456">
        <f t="shared" ca="1" si="150"/>
        <v>3</v>
      </c>
      <c r="H456" t="str">
        <f ca="1">_xll.XLOOKUP(G456,$AB$5:$AB$14,$AC$5:$AC$14)</f>
        <v>University</v>
      </c>
      <c r="I456">
        <f t="shared" ca="1" si="151"/>
        <v>3</v>
      </c>
      <c r="J456">
        <f t="shared" ca="1" si="152"/>
        <v>1</v>
      </c>
      <c r="K456">
        <f t="shared" ca="1" si="153"/>
        <v>38258</v>
      </c>
      <c r="L456">
        <f t="shared" ca="1" si="154"/>
        <v>2</v>
      </c>
      <c r="M456" t="str">
        <f ca="1">_xll.XLOOKUP(L456,$AD$5:$AD$18,$AE$5:$AE$18)</f>
        <v>Cantoment</v>
      </c>
      <c r="N456">
        <f t="shared" ca="1" si="157"/>
        <v>191290</v>
      </c>
      <c r="O456">
        <f t="shared" ca="1" si="155"/>
        <v>177574.44350941453</v>
      </c>
      <c r="P456">
        <f t="shared" ca="1" si="158"/>
        <v>25171.649802850268</v>
      </c>
      <c r="Q456">
        <f t="shared" ca="1" si="156"/>
        <v>2486</v>
      </c>
      <c r="R456">
        <f t="shared" ca="1" si="159"/>
        <v>33579.401376635447</v>
      </c>
      <c r="S456">
        <f t="shared" ca="1" si="160"/>
        <v>17034.177452671618</v>
      </c>
      <c r="T456">
        <f t="shared" ca="1" si="161"/>
        <v>233495.8272555219</v>
      </c>
      <c r="U456">
        <f t="shared" ca="1" si="162"/>
        <v>213639.84488604998</v>
      </c>
      <c r="V456">
        <f t="shared" ca="1" si="163"/>
        <v>19855.982369471923</v>
      </c>
      <c r="X456" s="2">
        <f t="shared" ca="1" si="164"/>
        <v>1</v>
      </c>
      <c r="Y456" s="3">
        <f t="shared" ca="1" si="165"/>
        <v>0</v>
      </c>
      <c r="Z456" s="3"/>
      <c r="AA456" s="3"/>
      <c r="AB456" s="3"/>
      <c r="AC456" s="3"/>
      <c r="AD456" s="3"/>
      <c r="AE456" s="3"/>
      <c r="AF456" s="3"/>
      <c r="AG456" s="3"/>
      <c r="AH456" s="5"/>
    </row>
    <row r="457" spans="2:34" hidden="1" x14ac:dyDescent="0.25">
      <c r="B457">
        <f t="shared" ca="1" si="146"/>
        <v>1</v>
      </c>
      <c r="C457" t="str">
        <f t="shared" ca="1" si="147"/>
        <v>Male</v>
      </c>
      <c r="D457">
        <f t="shared" ca="1" si="148"/>
        <v>44</v>
      </c>
      <c r="E457">
        <f t="shared" ca="1" si="149"/>
        <v>4</v>
      </c>
      <c r="F457" t="str">
        <f ca="1">_xll.XLOOKUP(E457,$Z$5:$Z$15,$AA$5:$AA$15)</f>
        <v>IT</v>
      </c>
      <c r="G457">
        <f t="shared" ca="1" si="150"/>
        <v>4</v>
      </c>
      <c r="H457" t="str">
        <f ca="1">_xll.XLOOKUP(G457,$AB$5:$AB$14,$AC$5:$AC$14)</f>
        <v>Technical</v>
      </c>
      <c r="I457">
        <f t="shared" ca="1" si="151"/>
        <v>1</v>
      </c>
      <c r="J457">
        <f t="shared" ca="1" si="152"/>
        <v>1</v>
      </c>
      <c r="K457">
        <f t="shared" ca="1" si="153"/>
        <v>74172</v>
      </c>
      <c r="L457">
        <f t="shared" ca="1" si="154"/>
        <v>5</v>
      </c>
      <c r="M457" t="str">
        <f ca="1">_xll.XLOOKUP(L457,$AD$5:$AD$18,$AE$5:$AE$18)</f>
        <v>Nima</v>
      </c>
      <c r="N457">
        <f t="shared" ca="1" si="157"/>
        <v>370860</v>
      </c>
      <c r="O457">
        <f t="shared" ca="1" si="155"/>
        <v>231686.49625339918</v>
      </c>
      <c r="P457">
        <f t="shared" ca="1" si="158"/>
        <v>46317.597576147964</v>
      </c>
      <c r="Q457">
        <f t="shared" ca="1" si="156"/>
        <v>42832</v>
      </c>
      <c r="R457">
        <f t="shared" ca="1" si="159"/>
        <v>141228.53940232433</v>
      </c>
      <c r="S457">
        <f t="shared" ca="1" si="160"/>
        <v>8986.916094015558</v>
      </c>
      <c r="T457">
        <f t="shared" ca="1" si="161"/>
        <v>426164.51367016358</v>
      </c>
      <c r="U457">
        <f t="shared" ca="1" si="162"/>
        <v>415747.03565572354</v>
      </c>
      <c r="V457">
        <f t="shared" ca="1" si="163"/>
        <v>10417.478014440043</v>
      </c>
      <c r="X457" s="2">
        <f t="shared" ca="1" si="164"/>
        <v>1</v>
      </c>
      <c r="Y457" s="3">
        <f t="shared" ca="1" si="165"/>
        <v>0</v>
      </c>
      <c r="Z457" s="3"/>
      <c r="AA457" s="3"/>
      <c r="AB457" s="3"/>
      <c r="AC457" s="3"/>
      <c r="AD457" s="3"/>
      <c r="AE457" s="3"/>
      <c r="AF457" s="3"/>
      <c r="AG457" s="3"/>
      <c r="AH457" s="5"/>
    </row>
    <row r="458" spans="2:34" x14ac:dyDescent="0.25">
      <c r="B458">
        <f t="shared" ca="1" si="146"/>
        <v>1</v>
      </c>
      <c r="C458" t="str">
        <f t="shared" ca="1" si="147"/>
        <v>Male</v>
      </c>
      <c r="D458">
        <f t="shared" ca="1" si="148"/>
        <v>44</v>
      </c>
      <c r="E458">
        <f t="shared" ca="1" si="149"/>
        <v>2</v>
      </c>
      <c r="F458" t="str">
        <f ca="1">_xll.XLOOKUP(E458,$Z$5:$Z$15,$AA$5:$AA$15)</f>
        <v>Construction</v>
      </c>
      <c r="G458">
        <f t="shared" ca="1" si="150"/>
        <v>3</v>
      </c>
      <c r="H458" t="str">
        <f ca="1">_xll.XLOOKUP(G458,$AB$5:$AB$14,$AC$5:$AC$14)</f>
        <v>University</v>
      </c>
      <c r="I458">
        <f t="shared" ca="1" si="151"/>
        <v>4</v>
      </c>
      <c r="J458">
        <f t="shared" ca="1" si="152"/>
        <v>4</v>
      </c>
      <c r="K458">
        <f t="shared" ca="1" si="153"/>
        <v>68901</v>
      </c>
      <c r="L458">
        <f t="shared" ca="1" si="154"/>
        <v>2</v>
      </c>
      <c r="M458" t="str">
        <f ca="1">_xll.XLOOKUP(L458,$AD$5:$AD$18,$AE$5:$AE$18)</f>
        <v>Cantoment</v>
      </c>
      <c r="N458">
        <f t="shared" ca="1" si="157"/>
        <v>344505</v>
      </c>
      <c r="O458">
        <f t="shared" ca="1" si="155"/>
        <v>24184.197569400643</v>
      </c>
      <c r="P458">
        <f t="shared" ca="1" si="158"/>
        <v>93493.159800138237</v>
      </c>
      <c r="Q458">
        <f t="shared" ca="1" si="156"/>
        <v>16656</v>
      </c>
      <c r="R458">
        <f t="shared" ca="1" si="159"/>
        <v>61029.867752217964</v>
      </c>
      <c r="S458">
        <f t="shared" ca="1" si="160"/>
        <v>28523.996082926176</v>
      </c>
      <c r="T458">
        <f t="shared" ca="1" si="161"/>
        <v>466522.15588306438</v>
      </c>
      <c r="U458">
        <f t="shared" ca="1" si="162"/>
        <v>101870.0653216186</v>
      </c>
      <c r="V458">
        <f t="shared" ca="1" si="163"/>
        <v>364652.0905614458</v>
      </c>
      <c r="X458" s="2">
        <f t="shared" ca="1" si="164"/>
        <v>1</v>
      </c>
      <c r="Y458" s="3">
        <f t="shared" ca="1" si="165"/>
        <v>0</v>
      </c>
      <c r="Z458" s="3"/>
      <c r="AA458" s="3"/>
      <c r="AB458" s="3"/>
      <c r="AC458" s="3"/>
      <c r="AD458" s="3"/>
      <c r="AE458" s="3"/>
      <c r="AF458" s="3"/>
      <c r="AG458" s="3"/>
      <c r="AH458" s="5"/>
    </row>
    <row r="459" spans="2:34" hidden="1" x14ac:dyDescent="0.25">
      <c r="B459">
        <f t="shared" ref="B459:B505" ca="1" si="166">RANDBETWEEN(1,2)</f>
        <v>2</v>
      </c>
      <c r="C459" t="str">
        <f t="shared" ref="C459:C505" ca="1" si="167">IF(B459=1, "Male","Female")</f>
        <v>Female</v>
      </c>
      <c r="D459">
        <f t="shared" ref="D459:D505" ca="1" si="168">RANDBETWEEN(25,45)</f>
        <v>30</v>
      </c>
      <c r="E459">
        <f t="shared" ref="E459:E505" ca="1" si="169">RANDBETWEEN(1,6)</f>
        <v>5</v>
      </c>
      <c r="F459" t="str">
        <f ca="1">_xll.XLOOKUP(E459,$Z$5:$Z$15,$AA$5:$AA$15)</f>
        <v>General Work</v>
      </c>
      <c r="G459">
        <f t="shared" ref="G459:G505" ca="1" si="170">RANDBETWEEN(1,5)</f>
        <v>4</v>
      </c>
      <c r="H459" t="str">
        <f ca="1">_xll.XLOOKUP(G459,$AB$5:$AB$14,$AC$5:$AC$14)</f>
        <v>Technical</v>
      </c>
      <c r="I459">
        <f t="shared" ref="I459:I505" ca="1" si="171">RANDBETWEEN(0,6)</f>
        <v>5</v>
      </c>
      <c r="J459">
        <f t="shared" ref="J459:J505" ca="1" si="172">RANDBETWEEN(0,4)</f>
        <v>4</v>
      </c>
      <c r="K459">
        <f t="shared" ref="K459:K505" ca="1" si="173">RANDBETWEEN(25000,90000)</f>
        <v>68793</v>
      </c>
      <c r="L459">
        <f t="shared" ref="L459:L505" ca="1" si="174">RANDBETWEEN(1,9)</f>
        <v>7</v>
      </c>
      <c r="M459" t="str">
        <f ca="1">_xll.XLOOKUP(L459,$AD$5:$AD$18,$AE$5:$AE$18)</f>
        <v>Spintex</v>
      </c>
      <c r="N459">
        <f t="shared" ca="1" si="157"/>
        <v>206379</v>
      </c>
      <c r="O459">
        <f t="shared" ref="O459:O505" ca="1" si="175">RAND()*N459</f>
        <v>133023.77584339428</v>
      </c>
      <c r="P459">
        <f t="shared" ca="1" si="158"/>
        <v>21974.315746805889</v>
      </c>
      <c r="Q459">
        <f t="shared" ref="Q459:Q505" ca="1" si="176">RANDBETWEEN(0,P459)</f>
        <v>21348</v>
      </c>
      <c r="R459">
        <f t="shared" ca="1" si="159"/>
        <v>102904.80068449082</v>
      </c>
      <c r="S459">
        <f t="shared" ca="1" si="160"/>
        <v>69337.106209980702</v>
      </c>
      <c r="T459">
        <f t="shared" ca="1" si="161"/>
        <v>297690.42195678659</v>
      </c>
      <c r="U459">
        <f t="shared" ca="1" si="162"/>
        <v>257276.5765278851</v>
      </c>
      <c r="V459">
        <f t="shared" ca="1" si="163"/>
        <v>40413.845428901492</v>
      </c>
      <c r="X459" s="2">
        <f t="shared" ca="1" si="164"/>
        <v>0</v>
      </c>
      <c r="Y459" s="3">
        <f t="shared" ca="1" si="165"/>
        <v>1</v>
      </c>
      <c r="Z459" s="3"/>
      <c r="AA459" s="3"/>
      <c r="AB459" s="3"/>
      <c r="AC459" s="3"/>
      <c r="AD459" s="3"/>
      <c r="AE459" s="3"/>
      <c r="AF459" s="3"/>
      <c r="AG459" s="3"/>
      <c r="AH459" s="5"/>
    </row>
    <row r="460" spans="2:34" hidden="1" x14ac:dyDescent="0.25">
      <c r="B460">
        <f t="shared" ca="1" si="166"/>
        <v>2</v>
      </c>
      <c r="C460" t="str">
        <f t="shared" ca="1" si="167"/>
        <v>Female</v>
      </c>
      <c r="D460">
        <f t="shared" ca="1" si="168"/>
        <v>40</v>
      </c>
      <c r="E460">
        <f t="shared" ca="1" si="169"/>
        <v>3</v>
      </c>
      <c r="F460" t="str">
        <f ca="1">_xll.XLOOKUP(E460,$Z$5:$Z$15,$AA$5:$AA$15)</f>
        <v>Teaching</v>
      </c>
      <c r="G460">
        <f t="shared" ca="1" si="170"/>
        <v>1</v>
      </c>
      <c r="H460" t="str">
        <f ca="1">_xll.XLOOKUP(G460,$AB$5:$AB$14,$AC$5:$AC$14)</f>
        <v>Highschool</v>
      </c>
      <c r="I460">
        <f t="shared" ca="1" si="171"/>
        <v>0</v>
      </c>
      <c r="J460">
        <f t="shared" ca="1" si="172"/>
        <v>1</v>
      </c>
      <c r="K460">
        <f t="shared" ca="1" si="173"/>
        <v>27234</v>
      </c>
      <c r="L460">
        <f t="shared" ca="1" si="174"/>
        <v>2</v>
      </c>
      <c r="M460" t="str">
        <f ca="1">_xll.XLOOKUP(L460,$AD$5:$AD$18,$AE$5:$AE$18)</f>
        <v>Cantoment</v>
      </c>
      <c r="N460">
        <f t="shared" ca="1" si="157"/>
        <v>163404</v>
      </c>
      <c r="O460">
        <f t="shared" ca="1" si="175"/>
        <v>156818.45047431815</v>
      </c>
      <c r="P460">
        <f t="shared" ca="1" si="158"/>
        <v>14725.080510290827</v>
      </c>
      <c r="Q460">
        <f t="shared" ca="1" si="176"/>
        <v>1811</v>
      </c>
      <c r="R460">
        <f t="shared" ca="1" si="159"/>
        <v>35225.962550435637</v>
      </c>
      <c r="S460">
        <f t="shared" ca="1" si="160"/>
        <v>5826.0191802144273</v>
      </c>
      <c r="T460">
        <f t="shared" ca="1" si="161"/>
        <v>183955.09969050527</v>
      </c>
      <c r="U460">
        <f t="shared" ca="1" si="162"/>
        <v>193855.4130247538</v>
      </c>
      <c r="V460">
        <f t="shared" ca="1" si="163"/>
        <v>-9900.3133342485235</v>
      </c>
      <c r="X460" s="2">
        <f t="shared" ca="1" si="164"/>
        <v>0</v>
      </c>
      <c r="Y460" s="3">
        <f t="shared" ca="1" si="165"/>
        <v>1</v>
      </c>
      <c r="Z460" s="3"/>
      <c r="AA460" s="3"/>
      <c r="AB460" s="3"/>
      <c r="AC460" s="3"/>
      <c r="AD460" s="3"/>
      <c r="AE460" s="3"/>
      <c r="AF460" s="3"/>
      <c r="AG460" s="3"/>
      <c r="AH460" s="5"/>
    </row>
    <row r="461" spans="2:34" x14ac:dyDescent="0.25">
      <c r="B461">
        <f t="shared" ca="1" si="166"/>
        <v>2</v>
      </c>
      <c r="C461" t="str">
        <f t="shared" ca="1" si="167"/>
        <v>Female</v>
      </c>
      <c r="D461">
        <f t="shared" ca="1" si="168"/>
        <v>27</v>
      </c>
      <c r="E461">
        <f t="shared" ca="1" si="169"/>
        <v>6</v>
      </c>
      <c r="F461" t="str">
        <f ca="1">_xll.XLOOKUP(E461,$Z$5:$Z$15,$AA$5:$AA$15)</f>
        <v>Agriculture</v>
      </c>
      <c r="G461">
        <f t="shared" ca="1" si="170"/>
        <v>3</v>
      </c>
      <c r="H461" t="str">
        <f ca="1">_xll.XLOOKUP(G461,$AB$5:$AB$14,$AC$5:$AC$14)</f>
        <v>University</v>
      </c>
      <c r="I461">
        <f t="shared" ca="1" si="171"/>
        <v>3</v>
      </c>
      <c r="J461">
        <f t="shared" ca="1" si="172"/>
        <v>4</v>
      </c>
      <c r="K461">
        <f t="shared" ca="1" si="173"/>
        <v>51580</v>
      </c>
      <c r="L461">
        <f t="shared" ca="1" si="174"/>
        <v>8</v>
      </c>
      <c r="M461" t="str">
        <f ca="1">_xll.XLOOKUP(L461,$AD$5:$AD$18,$AE$5:$AE$18)</f>
        <v xml:space="preserve">Niorth Legon </v>
      </c>
      <c r="N461">
        <f t="shared" ca="1" si="157"/>
        <v>257900</v>
      </c>
      <c r="O461">
        <f t="shared" ca="1" si="175"/>
        <v>99991.594842901119</v>
      </c>
      <c r="P461">
        <f t="shared" ca="1" si="158"/>
        <v>35831.926013068245</v>
      </c>
      <c r="Q461">
        <f t="shared" ca="1" si="176"/>
        <v>14419</v>
      </c>
      <c r="R461">
        <f t="shared" ca="1" si="159"/>
        <v>76918.980762768799</v>
      </c>
      <c r="S461">
        <f t="shared" ca="1" si="160"/>
        <v>10783.999759889446</v>
      </c>
      <c r="T461">
        <f t="shared" ca="1" si="161"/>
        <v>304515.92577295768</v>
      </c>
      <c r="U461">
        <f t="shared" ca="1" si="162"/>
        <v>191329.57560566993</v>
      </c>
      <c r="V461">
        <f t="shared" ca="1" si="163"/>
        <v>113186.35016728775</v>
      </c>
      <c r="X461" s="2">
        <f t="shared" ca="1" si="164"/>
        <v>0</v>
      </c>
      <c r="Y461" s="3">
        <f t="shared" ca="1" si="165"/>
        <v>1</v>
      </c>
      <c r="Z461" s="3"/>
      <c r="AA461" s="3"/>
      <c r="AB461" s="3"/>
      <c r="AC461" s="3"/>
      <c r="AD461" s="3"/>
      <c r="AE461" s="3"/>
      <c r="AF461" s="3"/>
      <c r="AG461" s="3"/>
      <c r="AH461" s="5"/>
    </row>
    <row r="462" spans="2:34" hidden="1" x14ac:dyDescent="0.25">
      <c r="B462">
        <f t="shared" ca="1" si="166"/>
        <v>1</v>
      </c>
      <c r="C462" t="str">
        <f t="shared" ca="1" si="167"/>
        <v>Male</v>
      </c>
      <c r="D462">
        <f t="shared" ca="1" si="168"/>
        <v>31</v>
      </c>
      <c r="E462">
        <f t="shared" ca="1" si="169"/>
        <v>3</v>
      </c>
      <c r="F462" t="str">
        <f ca="1">_xll.XLOOKUP(E462,$Z$5:$Z$15,$AA$5:$AA$15)</f>
        <v>Teaching</v>
      </c>
      <c r="G462">
        <f t="shared" ca="1" si="170"/>
        <v>2</v>
      </c>
      <c r="H462" t="str">
        <f ca="1">_xll.XLOOKUP(G462,$AB$5:$AB$14,$AC$5:$AC$14)</f>
        <v>College</v>
      </c>
      <c r="I462">
        <f t="shared" ca="1" si="171"/>
        <v>6</v>
      </c>
      <c r="J462">
        <f t="shared" ca="1" si="172"/>
        <v>2</v>
      </c>
      <c r="K462">
        <f t="shared" ca="1" si="173"/>
        <v>42625</v>
      </c>
      <c r="L462">
        <f t="shared" ca="1" si="174"/>
        <v>2</v>
      </c>
      <c r="M462" t="str">
        <f ca="1">_xll.XLOOKUP(L462,$AD$5:$AD$18,$AE$5:$AE$18)</f>
        <v>Cantoment</v>
      </c>
      <c r="N462">
        <f t="shared" ca="1" si="157"/>
        <v>213125</v>
      </c>
      <c r="O462">
        <f t="shared" ca="1" si="175"/>
        <v>191931.76277853755</v>
      </c>
      <c r="P462">
        <f t="shared" ca="1" si="158"/>
        <v>84598.147481790802</v>
      </c>
      <c r="Q462">
        <f t="shared" ca="1" si="176"/>
        <v>65899</v>
      </c>
      <c r="R462">
        <f t="shared" ca="1" si="159"/>
        <v>37072.651304224019</v>
      </c>
      <c r="S462">
        <f t="shared" ca="1" si="160"/>
        <v>100.35141199077852</v>
      </c>
      <c r="T462">
        <f t="shared" ca="1" si="161"/>
        <v>297823.49889378157</v>
      </c>
      <c r="U462">
        <f t="shared" ca="1" si="162"/>
        <v>294903.41408276156</v>
      </c>
      <c r="V462">
        <f t="shared" ca="1" si="163"/>
        <v>2920.0848110200022</v>
      </c>
      <c r="X462" s="2">
        <f t="shared" ca="1" si="164"/>
        <v>1</v>
      </c>
      <c r="Y462" s="3">
        <f t="shared" ca="1" si="165"/>
        <v>0</v>
      </c>
      <c r="Z462" s="3"/>
      <c r="AA462" s="3"/>
      <c r="AB462" s="3"/>
      <c r="AC462" s="3"/>
      <c r="AD462" s="3"/>
      <c r="AE462" s="3"/>
      <c r="AF462" s="3"/>
      <c r="AG462" s="3"/>
      <c r="AH462" s="5"/>
    </row>
    <row r="463" spans="2:34" x14ac:dyDescent="0.25">
      <c r="B463">
        <f t="shared" ca="1" si="166"/>
        <v>2</v>
      </c>
      <c r="C463" t="str">
        <f t="shared" ca="1" si="167"/>
        <v>Female</v>
      </c>
      <c r="D463">
        <f t="shared" ca="1" si="168"/>
        <v>45</v>
      </c>
      <c r="E463">
        <f t="shared" ca="1" si="169"/>
        <v>1</v>
      </c>
      <c r="F463" t="str">
        <f ca="1">_xll.XLOOKUP(E463,$Z$5:$Z$15,$AA$5:$AA$15)</f>
        <v>Health</v>
      </c>
      <c r="G463">
        <f t="shared" ca="1" si="170"/>
        <v>3</v>
      </c>
      <c r="H463" t="str">
        <f ca="1">_xll.XLOOKUP(G463,$AB$5:$AB$14,$AC$5:$AC$14)</f>
        <v>University</v>
      </c>
      <c r="I463">
        <f t="shared" ca="1" si="171"/>
        <v>1</v>
      </c>
      <c r="J463">
        <f t="shared" ca="1" si="172"/>
        <v>1</v>
      </c>
      <c r="K463">
        <f t="shared" ca="1" si="173"/>
        <v>83541</v>
      </c>
      <c r="L463">
        <f t="shared" ca="1" si="174"/>
        <v>7</v>
      </c>
      <c r="M463" t="str">
        <f ca="1">_xll.XLOOKUP(L463,$AD$5:$AD$18,$AE$5:$AE$18)</f>
        <v>Spintex</v>
      </c>
      <c r="N463">
        <f t="shared" ca="1" si="157"/>
        <v>250623</v>
      </c>
      <c r="O463">
        <f t="shared" ca="1" si="175"/>
        <v>158017.62711715637</v>
      </c>
      <c r="P463">
        <f t="shared" ca="1" si="158"/>
        <v>35746.325087176578</v>
      </c>
      <c r="Q463">
        <f t="shared" ca="1" si="176"/>
        <v>22500</v>
      </c>
      <c r="R463">
        <f t="shared" ca="1" si="159"/>
        <v>87252.086493462877</v>
      </c>
      <c r="S463">
        <f t="shared" ca="1" si="160"/>
        <v>106819.66098328463</v>
      </c>
      <c r="T463">
        <f t="shared" ca="1" si="161"/>
        <v>393188.98607046122</v>
      </c>
      <c r="U463">
        <f t="shared" ca="1" si="162"/>
        <v>267769.71361061925</v>
      </c>
      <c r="V463">
        <f t="shared" ca="1" si="163"/>
        <v>125419.27245984197</v>
      </c>
      <c r="X463" s="2">
        <f t="shared" ca="1" si="164"/>
        <v>0</v>
      </c>
      <c r="Y463" s="3">
        <f t="shared" ca="1" si="165"/>
        <v>1</v>
      </c>
      <c r="Z463" s="3"/>
      <c r="AA463" s="3"/>
      <c r="AB463" s="3"/>
      <c r="AC463" s="3"/>
      <c r="AD463" s="3"/>
      <c r="AE463" s="3"/>
      <c r="AF463" s="3"/>
      <c r="AG463" s="3"/>
      <c r="AH463" s="5"/>
    </row>
    <row r="464" spans="2:34" hidden="1" x14ac:dyDescent="0.25">
      <c r="B464">
        <f t="shared" ca="1" si="166"/>
        <v>2</v>
      </c>
      <c r="C464" t="str">
        <f t="shared" ca="1" si="167"/>
        <v>Female</v>
      </c>
      <c r="D464">
        <f t="shared" ca="1" si="168"/>
        <v>37</v>
      </c>
      <c r="E464">
        <f t="shared" ca="1" si="169"/>
        <v>6</v>
      </c>
      <c r="F464" t="str">
        <f ca="1">_xll.XLOOKUP(E464,$Z$5:$Z$15,$AA$5:$AA$15)</f>
        <v>Agriculture</v>
      </c>
      <c r="G464">
        <f t="shared" ca="1" si="170"/>
        <v>1</v>
      </c>
      <c r="H464" t="str">
        <f ca="1">_xll.XLOOKUP(G464,$AB$5:$AB$14,$AC$5:$AC$14)</f>
        <v>Highschool</v>
      </c>
      <c r="I464">
        <f t="shared" ca="1" si="171"/>
        <v>6</v>
      </c>
      <c r="J464">
        <f t="shared" ca="1" si="172"/>
        <v>4</v>
      </c>
      <c r="K464">
        <f t="shared" ca="1" si="173"/>
        <v>86900</v>
      </c>
      <c r="L464">
        <f t="shared" ca="1" si="174"/>
        <v>9</v>
      </c>
      <c r="M464" t="str">
        <f ca="1">_xll.XLOOKUP(L464,$AD$5:$AD$18,$AE$5:$AE$18)</f>
        <v>Tse-Addo</v>
      </c>
      <c r="N464">
        <f t="shared" ca="1" si="157"/>
        <v>521400</v>
      </c>
      <c r="O464">
        <f t="shared" ca="1" si="175"/>
        <v>426566.14142357872</v>
      </c>
      <c r="P464">
        <f t="shared" ca="1" si="158"/>
        <v>137085.30529025098</v>
      </c>
      <c r="Q464">
        <f t="shared" ca="1" si="176"/>
        <v>103314</v>
      </c>
      <c r="R464">
        <f t="shared" ca="1" si="159"/>
        <v>71813.753191723081</v>
      </c>
      <c r="S464">
        <f t="shared" ca="1" si="160"/>
        <v>118688.11405904251</v>
      </c>
      <c r="T464">
        <f t="shared" ca="1" si="161"/>
        <v>777173.41934929357</v>
      </c>
      <c r="U464">
        <f t="shared" ca="1" si="162"/>
        <v>601693.89461530186</v>
      </c>
      <c r="V464">
        <f t="shared" ca="1" si="163"/>
        <v>175479.52473399171</v>
      </c>
      <c r="X464" s="2">
        <f t="shared" ca="1" si="164"/>
        <v>0</v>
      </c>
      <c r="Y464" s="3">
        <f t="shared" ca="1" si="165"/>
        <v>1</v>
      </c>
      <c r="Z464" s="3"/>
      <c r="AA464" s="3"/>
      <c r="AB464" s="3"/>
      <c r="AC464" s="3"/>
      <c r="AD464" s="3"/>
      <c r="AE464" s="3"/>
      <c r="AF464" s="3"/>
      <c r="AG464" s="3"/>
      <c r="AH464" s="5"/>
    </row>
    <row r="465" spans="2:34" hidden="1" x14ac:dyDescent="0.25">
      <c r="B465">
        <f t="shared" ca="1" si="166"/>
        <v>2</v>
      </c>
      <c r="C465" t="str">
        <f t="shared" ca="1" si="167"/>
        <v>Female</v>
      </c>
      <c r="D465">
        <f t="shared" ca="1" si="168"/>
        <v>44</v>
      </c>
      <c r="E465">
        <f t="shared" ca="1" si="169"/>
        <v>6</v>
      </c>
      <c r="F465" t="str">
        <f ca="1">_xll.XLOOKUP(E465,$Z$5:$Z$15,$AA$5:$AA$15)</f>
        <v>Agriculture</v>
      </c>
      <c r="G465">
        <f t="shared" ca="1" si="170"/>
        <v>4</v>
      </c>
      <c r="H465" t="str">
        <f ca="1">_xll.XLOOKUP(G465,$AB$5:$AB$14,$AC$5:$AC$14)</f>
        <v>Technical</v>
      </c>
      <c r="I465">
        <f t="shared" ca="1" si="171"/>
        <v>3</v>
      </c>
      <c r="J465">
        <f t="shared" ca="1" si="172"/>
        <v>0</v>
      </c>
      <c r="K465">
        <f t="shared" ca="1" si="173"/>
        <v>67155</v>
      </c>
      <c r="L465">
        <f t="shared" ca="1" si="174"/>
        <v>1</v>
      </c>
      <c r="M465" t="str">
        <f ca="1">_xll.XLOOKUP(L465,$AD$5:$AD$18,$AE$5:$AE$18)</f>
        <v>East Legon</v>
      </c>
      <c r="N465">
        <f t="shared" ca="1" si="157"/>
        <v>402930</v>
      </c>
      <c r="O465">
        <f t="shared" ca="1" si="175"/>
        <v>265987.21410306625</v>
      </c>
      <c r="P465">
        <f t="shared" ca="1" si="158"/>
        <v>0</v>
      </c>
      <c r="Q465">
        <f t="shared" ca="1" si="176"/>
        <v>0</v>
      </c>
      <c r="R465">
        <f t="shared" ca="1" si="159"/>
        <v>62730.779557642447</v>
      </c>
      <c r="S465">
        <f t="shared" ca="1" si="160"/>
        <v>17344.301155048044</v>
      </c>
      <c r="T465">
        <f t="shared" ca="1" si="161"/>
        <v>420274.30115504807</v>
      </c>
      <c r="U465">
        <f t="shared" ca="1" si="162"/>
        <v>328717.99366070871</v>
      </c>
      <c r="V465">
        <f t="shared" ca="1" si="163"/>
        <v>91556.307494339359</v>
      </c>
      <c r="X465" s="2">
        <f t="shared" ca="1" si="164"/>
        <v>0</v>
      </c>
      <c r="Y465" s="3">
        <f t="shared" ca="1" si="165"/>
        <v>1</v>
      </c>
      <c r="Z465" s="3"/>
      <c r="AA465" s="3"/>
      <c r="AB465" s="3"/>
      <c r="AC465" s="3"/>
      <c r="AD465" s="3"/>
      <c r="AE465" s="3"/>
      <c r="AF465" s="3"/>
      <c r="AG465" s="3"/>
      <c r="AH465" s="5"/>
    </row>
    <row r="466" spans="2:34" hidden="1" x14ac:dyDescent="0.25">
      <c r="B466">
        <f t="shared" ca="1" si="166"/>
        <v>1</v>
      </c>
      <c r="C466" t="str">
        <f t="shared" ca="1" si="167"/>
        <v>Male</v>
      </c>
      <c r="D466">
        <f t="shared" ca="1" si="168"/>
        <v>25</v>
      </c>
      <c r="E466">
        <f t="shared" ca="1" si="169"/>
        <v>5</v>
      </c>
      <c r="F466" t="str">
        <f ca="1">_xll.XLOOKUP(E466,$Z$5:$Z$15,$AA$5:$AA$15)</f>
        <v>General Work</v>
      </c>
      <c r="G466">
        <f t="shared" ca="1" si="170"/>
        <v>4</v>
      </c>
      <c r="H466" t="str">
        <f ca="1">_xll.XLOOKUP(G466,$AB$5:$AB$14,$AC$5:$AC$14)</f>
        <v>Technical</v>
      </c>
      <c r="I466">
        <f t="shared" ca="1" si="171"/>
        <v>4</v>
      </c>
      <c r="J466">
        <f t="shared" ca="1" si="172"/>
        <v>1</v>
      </c>
      <c r="K466">
        <f t="shared" ca="1" si="173"/>
        <v>47216</v>
      </c>
      <c r="L466">
        <f t="shared" ca="1" si="174"/>
        <v>1</v>
      </c>
      <c r="M466" t="str">
        <f ca="1">_xll.XLOOKUP(L466,$AD$5:$AD$18,$AE$5:$AE$18)</f>
        <v>East Legon</v>
      </c>
      <c r="N466">
        <f t="shared" ca="1" si="157"/>
        <v>141648</v>
      </c>
      <c r="O466">
        <f t="shared" ca="1" si="175"/>
        <v>47017.863762726724</v>
      </c>
      <c r="P466">
        <f t="shared" ca="1" si="158"/>
        <v>2238.6292178795334</v>
      </c>
      <c r="Q466">
        <f t="shared" ca="1" si="176"/>
        <v>1569</v>
      </c>
      <c r="R466">
        <f t="shared" ca="1" si="159"/>
        <v>11688.657562100227</v>
      </c>
      <c r="S466">
        <f t="shared" ca="1" si="160"/>
        <v>35762.137858800801</v>
      </c>
      <c r="T466">
        <f t="shared" ca="1" si="161"/>
        <v>179648.76707668032</v>
      </c>
      <c r="U466">
        <f t="shared" ca="1" si="162"/>
        <v>60275.52132482695</v>
      </c>
      <c r="V466">
        <f t="shared" ca="1" si="163"/>
        <v>119373.24575185336</v>
      </c>
      <c r="X466" s="2">
        <f t="shared" ca="1" si="164"/>
        <v>1</v>
      </c>
      <c r="Y466" s="3">
        <f t="shared" ca="1" si="165"/>
        <v>0</v>
      </c>
      <c r="Z466" s="3"/>
      <c r="AA466" s="3"/>
      <c r="AB466" s="3"/>
      <c r="AC466" s="3"/>
      <c r="AD466" s="3"/>
      <c r="AE466" s="3"/>
      <c r="AF466" s="3"/>
      <c r="AG466" s="3"/>
      <c r="AH466" s="5"/>
    </row>
    <row r="467" spans="2:34" x14ac:dyDescent="0.25">
      <c r="B467">
        <f t="shared" ca="1" si="166"/>
        <v>2</v>
      </c>
      <c r="C467" t="str">
        <f t="shared" ca="1" si="167"/>
        <v>Female</v>
      </c>
      <c r="D467">
        <f t="shared" ca="1" si="168"/>
        <v>42</v>
      </c>
      <c r="E467">
        <f t="shared" ca="1" si="169"/>
        <v>4</v>
      </c>
      <c r="F467" t="str">
        <f ca="1">_xll.XLOOKUP(E467,$Z$5:$Z$15,$AA$5:$AA$15)</f>
        <v>IT</v>
      </c>
      <c r="G467">
        <f t="shared" ca="1" si="170"/>
        <v>3</v>
      </c>
      <c r="H467" t="str">
        <f ca="1">_xll.XLOOKUP(G467,$AB$5:$AB$14,$AC$5:$AC$14)</f>
        <v>University</v>
      </c>
      <c r="I467">
        <f t="shared" ca="1" si="171"/>
        <v>1</v>
      </c>
      <c r="J467">
        <f t="shared" ca="1" si="172"/>
        <v>1</v>
      </c>
      <c r="K467">
        <f t="shared" ca="1" si="173"/>
        <v>71956</v>
      </c>
      <c r="L467">
        <f t="shared" ca="1" si="174"/>
        <v>6</v>
      </c>
      <c r="M467" t="str">
        <f ca="1">_xll.XLOOKUP(L467,$AD$5:$AD$18,$AE$5:$AE$18)</f>
        <v>Airport Hills</v>
      </c>
      <c r="N467">
        <f t="shared" ca="1" si="157"/>
        <v>287824</v>
      </c>
      <c r="O467">
        <f t="shared" ca="1" si="175"/>
        <v>109985.06283897015</v>
      </c>
      <c r="P467">
        <f t="shared" ca="1" si="158"/>
        <v>64508.449052708369</v>
      </c>
      <c r="Q467">
        <f t="shared" ca="1" si="176"/>
        <v>46377</v>
      </c>
      <c r="R467">
        <f t="shared" ca="1" si="159"/>
        <v>88677.364004727962</v>
      </c>
      <c r="S467">
        <f t="shared" ca="1" si="160"/>
        <v>520.66081741510993</v>
      </c>
      <c r="T467">
        <f t="shared" ca="1" si="161"/>
        <v>352853.10987012344</v>
      </c>
      <c r="U467">
        <f t="shared" ca="1" si="162"/>
        <v>245039.42684369814</v>
      </c>
      <c r="V467">
        <f t="shared" ca="1" si="163"/>
        <v>107813.68302642531</v>
      </c>
      <c r="X467" s="2">
        <f t="shared" ca="1" si="164"/>
        <v>0</v>
      </c>
      <c r="Y467" s="3">
        <f t="shared" ca="1" si="165"/>
        <v>1</v>
      </c>
      <c r="Z467" s="3"/>
      <c r="AA467" s="3"/>
      <c r="AB467" s="3"/>
      <c r="AC467" s="3"/>
      <c r="AD467" s="3"/>
      <c r="AE467" s="3"/>
      <c r="AF467" s="3"/>
      <c r="AG467" s="3"/>
      <c r="AH467" s="5"/>
    </row>
    <row r="468" spans="2:34" hidden="1" x14ac:dyDescent="0.25">
      <c r="B468">
        <f t="shared" ca="1" si="166"/>
        <v>2</v>
      </c>
      <c r="C468" t="str">
        <f t="shared" ca="1" si="167"/>
        <v>Female</v>
      </c>
      <c r="D468">
        <f t="shared" ca="1" si="168"/>
        <v>41</v>
      </c>
      <c r="E468">
        <f t="shared" ca="1" si="169"/>
        <v>5</v>
      </c>
      <c r="F468" t="str">
        <f ca="1">_xll.XLOOKUP(E468,$Z$5:$Z$15,$AA$5:$AA$15)</f>
        <v>General Work</v>
      </c>
      <c r="G468">
        <f t="shared" ca="1" si="170"/>
        <v>5</v>
      </c>
      <c r="H468" t="str">
        <f ca="1">_xll.XLOOKUP(G468,$AB$5:$AB$14,$AC$5:$AC$14)</f>
        <v>Others</v>
      </c>
      <c r="I468">
        <f t="shared" ca="1" si="171"/>
        <v>4</v>
      </c>
      <c r="J468">
        <f t="shared" ca="1" si="172"/>
        <v>4</v>
      </c>
      <c r="K468">
        <f t="shared" ca="1" si="173"/>
        <v>45645</v>
      </c>
      <c r="L468">
        <f t="shared" ca="1" si="174"/>
        <v>5</v>
      </c>
      <c r="M468" t="str">
        <f ca="1">_xll.XLOOKUP(L468,$AD$5:$AD$18,$AE$5:$AE$18)</f>
        <v>Nima</v>
      </c>
      <c r="N468">
        <f t="shared" ca="1" si="157"/>
        <v>136935</v>
      </c>
      <c r="O468">
        <f t="shared" ca="1" si="175"/>
        <v>118714.23947263311</v>
      </c>
      <c r="P468">
        <f t="shared" ca="1" si="158"/>
        <v>175663.21351098089</v>
      </c>
      <c r="Q468">
        <f t="shared" ca="1" si="176"/>
        <v>45351</v>
      </c>
      <c r="R468">
        <f t="shared" ca="1" si="159"/>
        <v>61955.590293132562</v>
      </c>
      <c r="S468">
        <f t="shared" ca="1" si="160"/>
        <v>35985.916686375436</v>
      </c>
      <c r="T468">
        <f t="shared" ca="1" si="161"/>
        <v>348584.13019735634</v>
      </c>
      <c r="U468">
        <f t="shared" ca="1" si="162"/>
        <v>226020.82976576567</v>
      </c>
      <c r="V468">
        <f t="shared" ca="1" si="163"/>
        <v>122563.30043159067</v>
      </c>
      <c r="X468" s="2">
        <f t="shared" ca="1" si="164"/>
        <v>0</v>
      </c>
      <c r="Y468" s="3">
        <f t="shared" ca="1" si="165"/>
        <v>1</v>
      </c>
      <c r="Z468" s="3"/>
      <c r="AA468" s="3"/>
      <c r="AB468" s="3"/>
      <c r="AC468" s="3"/>
      <c r="AD468" s="3"/>
      <c r="AE468" s="3"/>
      <c r="AF468" s="3"/>
      <c r="AG468" s="3"/>
      <c r="AH468" s="5"/>
    </row>
    <row r="469" spans="2:34" x14ac:dyDescent="0.25">
      <c r="B469">
        <f t="shared" ca="1" si="166"/>
        <v>1</v>
      </c>
      <c r="C469" t="str">
        <f t="shared" ca="1" si="167"/>
        <v>Male</v>
      </c>
      <c r="D469">
        <f t="shared" ca="1" si="168"/>
        <v>31</v>
      </c>
      <c r="E469">
        <f t="shared" ca="1" si="169"/>
        <v>6</v>
      </c>
      <c r="F469" t="str">
        <f ca="1">_xll.XLOOKUP(E469,$Z$5:$Z$15,$AA$5:$AA$15)</f>
        <v>Agriculture</v>
      </c>
      <c r="G469">
        <f t="shared" ca="1" si="170"/>
        <v>4</v>
      </c>
      <c r="H469" t="str">
        <f ca="1">_xll.XLOOKUP(G469,$AB$5:$AB$14,$AC$5:$AC$14)</f>
        <v>Technical</v>
      </c>
      <c r="I469">
        <f t="shared" ca="1" si="171"/>
        <v>5</v>
      </c>
      <c r="J469">
        <f t="shared" ca="1" si="172"/>
        <v>4</v>
      </c>
      <c r="K469">
        <f t="shared" ca="1" si="173"/>
        <v>57669</v>
      </c>
      <c r="L469">
        <f t="shared" ca="1" si="174"/>
        <v>1</v>
      </c>
      <c r="M469" t="str">
        <f ca="1">_xll.XLOOKUP(L469,$AD$5:$AD$18,$AE$5:$AE$18)</f>
        <v>East Legon</v>
      </c>
      <c r="N469">
        <f t="shared" ref="N469:N505" ca="1" si="177">K469*RANDBETWEEN(3,6)</f>
        <v>346014</v>
      </c>
      <c r="O469">
        <f t="shared" ca="1" si="175"/>
        <v>1220.4043468870514</v>
      </c>
      <c r="P469">
        <f t="shared" ref="P469:P505" ca="1" si="178">J469*RAND()*K469</f>
        <v>188665.45416148988</v>
      </c>
      <c r="Q469">
        <f t="shared" ca="1" si="176"/>
        <v>87003</v>
      </c>
      <c r="R469">
        <f t="shared" ref="R469:R505" ca="1" si="179">RAND()*K469*2</f>
        <v>87884.543307516637</v>
      </c>
      <c r="S469">
        <f t="shared" ref="S469:S505" ca="1" si="180">RAND()*K469*1.5</f>
        <v>79748.244262394306</v>
      </c>
      <c r="T469">
        <f t="shared" ref="T469:T505" ca="1" si="181">N469+P469+S469</f>
        <v>614427.69842388411</v>
      </c>
      <c r="U469">
        <f t="shared" ref="U469:U505" ca="1" si="182">O469+Q469+R469</f>
        <v>176107.94765440369</v>
      </c>
      <c r="V469">
        <f t="shared" ref="V469:V505" ca="1" si="183">T469-U469</f>
        <v>438319.75076948042</v>
      </c>
      <c r="X469" s="2">
        <f t="shared" ca="1" si="164"/>
        <v>1</v>
      </c>
      <c r="Y469" s="3">
        <f t="shared" ca="1" si="165"/>
        <v>0</v>
      </c>
      <c r="Z469" s="3"/>
      <c r="AA469" s="3"/>
      <c r="AB469" s="3"/>
      <c r="AC469" s="3"/>
      <c r="AD469" s="3"/>
      <c r="AE469" s="3"/>
      <c r="AF469" s="3"/>
      <c r="AG469" s="3"/>
      <c r="AH469" s="5"/>
    </row>
    <row r="470" spans="2:34" x14ac:dyDescent="0.25">
      <c r="B470">
        <f t="shared" ca="1" si="166"/>
        <v>2</v>
      </c>
      <c r="C470" t="str">
        <f t="shared" ca="1" si="167"/>
        <v>Female</v>
      </c>
      <c r="D470">
        <f t="shared" ca="1" si="168"/>
        <v>27</v>
      </c>
      <c r="E470">
        <f t="shared" ca="1" si="169"/>
        <v>5</v>
      </c>
      <c r="F470" t="str">
        <f ca="1">_xll.XLOOKUP(E470,$Z$5:$Z$15,$AA$5:$AA$15)</f>
        <v>General Work</v>
      </c>
      <c r="G470">
        <f t="shared" ca="1" si="170"/>
        <v>4</v>
      </c>
      <c r="H470" t="str">
        <f ca="1">_xll.XLOOKUP(G470,$AB$5:$AB$14,$AC$5:$AC$14)</f>
        <v>Technical</v>
      </c>
      <c r="I470">
        <f t="shared" ca="1" si="171"/>
        <v>1</v>
      </c>
      <c r="J470">
        <f t="shared" ca="1" si="172"/>
        <v>0</v>
      </c>
      <c r="K470">
        <f t="shared" ca="1" si="173"/>
        <v>68998</v>
      </c>
      <c r="L470">
        <f t="shared" ca="1" si="174"/>
        <v>6</v>
      </c>
      <c r="M470" t="str">
        <f ca="1">_xll.XLOOKUP(L470,$AD$5:$AD$18,$AE$5:$AE$18)</f>
        <v>Airport Hills</v>
      </c>
      <c r="N470">
        <f t="shared" ca="1" si="177"/>
        <v>275992</v>
      </c>
      <c r="O470">
        <f t="shared" ca="1" si="175"/>
        <v>36195.586335217442</v>
      </c>
      <c r="P470">
        <f t="shared" ca="1" si="178"/>
        <v>0</v>
      </c>
      <c r="Q470">
        <f t="shared" ca="1" si="176"/>
        <v>0</v>
      </c>
      <c r="R470">
        <f t="shared" ca="1" si="179"/>
        <v>21285.571743270979</v>
      </c>
      <c r="S470">
        <f t="shared" ca="1" si="180"/>
        <v>85634.348182933463</v>
      </c>
      <c r="T470">
        <f t="shared" ca="1" si="181"/>
        <v>361626.34818293346</v>
      </c>
      <c r="U470">
        <f t="shared" ca="1" si="182"/>
        <v>57481.158078488421</v>
      </c>
      <c r="V470">
        <f t="shared" ca="1" si="183"/>
        <v>304145.19010444504</v>
      </c>
      <c r="X470" s="2">
        <f t="shared" ca="1" si="164"/>
        <v>0</v>
      </c>
      <c r="Y470" s="3">
        <f t="shared" ca="1" si="165"/>
        <v>1</v>
      </c>
      <c r="Z470" s="3"/>
      <c r="AA470" s="3"/>
      <c r="AB470" s="3"/>
      <c r="AC470" s="3"/>
      <c r="AD470" s="3"/>
      <c r="AE470" s="3"/>
      <c r="AF470" s="3"/>
      <c r="AG470" s="3"/>
      <c r="AH470" s="5"/>
    </row>
    <row r="471" spans="2:34" x14ac:dyDescent="0.25">
      <c r="B471">
        <f t="shared" ca="1" si="166"/>
        <v>2</v>
      </c>
      <c r="C471" t="str">
        <f t="shared" ca="1" si="167"/>
        <v>Female</v>
      </c>
      <c r="D471">
        <f t="shared" ca="1" si="168"/>
        <v>25</v>
      </c>
      <c r="E471">
        <f t="shared" ca="1" si="169"/>
        <v>1</v>
      </c>
      <c r="F471" t="str">
        <f ca="1">_xll.XLOOKUP(E471,$Z$5:$Z$15,$AA$5:$AA$15)</f>
        <v>Health</v>
      </c>
      <c r="G471">
        <f t="shared" ca="1" si="170"/>
        <v>2</v>
      </c>
      <c r="H471" t="str">
        <f ca="1">_xll.XLOOKUP(G471,$AB$5:$AB$14,$AC$5:$AC$14)</f>
        <v>College</v>
      </c>
      <c r="I471">
        <f t="shared" ca="1" si="171"/>
        <v>6</v>
      </c>
      <c r="J471">
        <f t="shared" ca="1" si="172"/>
        <v>1</v>
      </c>
      <c r="K471">
        <f t="shared" ca="1" si="173"/>
        <v>74373</v>
      </c>
      <c r="L471">
        <f t="shared" ca="1" si="174"/>
        <v>6</v>
      </c>
      <c r="M471" t="str">
        <f ca="1">_xll.XLOOKUP(L471,$AD$5:$AD$18,$AE$5:$AE$18)</f>
        <v>Airport Hills</v>
      </c>
      <c r="N471">
        <f t="shared" ca="1" si="177"/>
        <v>446238</v>
      </c>
      <c r="O471">
        <f t="shared" ca="1" si="175"/>
        <v>314985.12539137469</v>
      </c>
      <c r="P471">
        <f t="shared" ca="1" si="178"/>
        <v>58971.7698735878</v>
      </c>
      <c r="Q471">
        <f t="shared" ca="1" si="176"/>
        <v>26589</v>
      </c>
      <c r="R471">
        <f t="shared" ca="1" si="179"/>
        <v>80215.481304661691</v>
      </c>
      <c r="S471">
        <f t="shared" ca="1" si="180"/>
        <v>26832.205569565402</v>
      </c>
      <c r="T471">
        <f t="shared" ca="1" si="181"/>
        <v>532041.97544315318</v>
      </c>
      <c r="U471">
        <f t="shared" ca="1" si="182"/>
        <v>421789.60669603641</v>
      </c>
      <c r="V471">
        <f t="shared" ca="1" si="183"/>
        <v>110252.36874711677</v>
      </c>
      <c r="X471" s="2">
        <f t="shared" ca="1" si="164"/>
        <v>0</v>
      </c>
      <c r="Y471" s="3">
        <f t="shared" ca="1" si="165"/>
        <v>1</v>
      </c>
      <c r="Z471" s="3"/>
      <c r="AA471" s="3"/>
      <c r="AB471" s="3"/>
      <c r="AC471" s="3"/>
      <c r="AD471" s="3"/>
      <c r="AE471" s="3"/>
      <c r="AF471" s="3"/>
      <c r="AG471" s="3"/>
      <c r="AH471" s="5"/>
    </row>
    <row r="472" spans="2:34" x14ac:dyDescent="0.25">
      <c r="B472">
        <f t="shared" ca="1" si="166"/>
        <v>1</v>
      </c>
      <c r="C472" t="str">
        <f t="shared" ca="1" si="167"/>
        <v>Male</v>
      </c>
      <c r="D472">
        <f t="shared" ca="1" si="168"/>
        <v>41</v>
      </c>
      <c r="E472">
        <f t="shared" ca="1" si="169"/>
        <v>1</v>
      </c>
      <c r="F472" t="str">
        <f ca="1">_xll.XLOOKUP(E472,$Z$5:$Z$15,$AA$5:$AA$15)</f>
        <v>Health</v>
      </c>
      <c r="G472">
        <f t="shared" ca="1" si="170"/>
        <v>3</v>
      </c>
      <c r="H472" t="str">
        <f ca="1">_xll.XLOOKUP(G472,$AB$5:$AB$14,$AC$5:$AC$14)</f>
        <v>University</v>
      </c>
      <c r="I472">
        <f t="shared" ca="1" si="171"/>
        <v>2</v>
      </c>
      <c r="J472">
        <f t="shared" ca="1" si="172"/>
        <v>0</v>
      </c>
      <c r="K472">
        <f t="shared" ca="1" si="173"/>
        <v>69832</v>
      </c>
      <c r="L472">
        <f t="shared" ca="1" si="174"/>
        <v>4</v>
      </c>
      <c r="M472" t="str">
        <f ca="1">_xll.XLOOKUP(L472,$AD$5:$AD$18,$AE$5:$AE$18)</f>
        <v>Tema</v>
      </c>
      <c r="N472">
        <f t="shared" ca="1" si="177"/>
        <v>349160</v>
      </c>
      <c r="O472">
        <f t="shared" ca="1" si="175"/>
        <v>262474.7197031377</v>
      </c>
      <c r="P472">
        <f t="shared" ca="1" si="178"/>
        <v>0</v>
      </c>
      <c r="Q472">
        <f t="shared" ca="1" si="176"/>
        <v>0</v>
      </c>
      <c r="R472">
        <f t="shared" ca="1" si="179"/>
        <v>44491.828650623771</v>
      </c>
      <c r="S472">
        <f t="shared" ca="1" si="180"/>
        <v>1500.9950741489392</v>
      </c>
      <c r="T472">
        <f t="shared" ca="1" si="181"/>
        <v>350660.99507414893</v>
      </c>
      <c r="U472">
        <f t="shared" ca="1" si="182"/>
        <v>306966.54835376149</v>
      </c>
      <c r="V472">
        <f t="shared" ca="1" si="183"/>
        <v>43694.446720387437</v>
      </c>
      <c r="X472" s="2">
        <f t="shared" ca="1" si="164"/>
        <v>1</v>
      </c>
      <c r="Y472" s="3">
        <f t="shared" ca="1" si="165"/>
        <v>0</v>
      </c>
      <c r="Z472" s="3"/>
      <c r="AA472" s="3"/>
      <c r="AB472" s="3"/>
      <c r="AC472" s="3"/>
      <c r="AD472" s="3"/>
      <c r="AE472" s="3"/>
      <c r="AF472" s="3"/>
      <c r="AG472" s="3"/>
      <c r="AH472" s="5"/>
    </row>
    <row r="473" spans="2:34" hidden="1" x14ac:dyDescent="0.25">
      <c r="B473">
        <f t="shared" ca="1" si="166"/>
        <v>2</v>
      </c>
      <c r="C473" t="str">
        <f t="shared" ca="1" si="167"/>
        <v>Female</v>
      </c>
      <c r="D473">
        <f t="shared" ca="1" si="168"/>
        <v>45</v>
      </c>
      <c r="E473">
        <f t="shared" ca="1" si="169"/>
        <v>5</v>
      </c>
      <c r="F473" t="str">
        <f ca="1">_xll.XLOOKUP(E473,$Z$5:$Z$15,$AA$5:$AA$15)</f>
        <v>General Work</v>
      </c>
      <c r="G473">
        <f t="shared" ca="1" si="170"/>
        <v>3</v>
      </c>
      <c r="H473" t="str">
        <f ca="1">_xll.XLOOKUP(G473,$AB$5:$AB$14,$AC$5:$AC$14)</f>
        <v>University</v>
      </c>
      <c r="I473">
        <f t="shared" ca="1" si="171"/>
        <v>2</v>
      </c>
      <c r="J473">
        <f t="shared" ca="1" si="172"/>
        <v>3</v>
      </c>
      <c r="K473">
        <f t="shared" ca="1" si="173"/>
        <v>40689</v>
      </c>
      <c r="L473">
        <f t="shared" ca="1" si="174"/>
        <v>9</v>
      </c>
      <c r="M473" t="str">
        <f ca="1">_xll.XLOOKUP(L473,$AD$5:$AD$18,$AE$5:$AE$18)</f>
        <v>Tse-Addo</v>
      </c>
      <c r="N473">
        <f t="shared" ca="1" si="177"/>
        <v>244134</v>
      </c>
      <c r="O473">
        <f t="shared" ca="1" si="175"/>
        <v>181637.82064638991</v>
      </c>
      <c r="P473">
        <f t="shared" ca="1" si="178"/>
        <v>102751.57153559641</v>
      </c>
      <c r="Q473">
        <f t="shared" ca="1" si="176"/>
        <v>97875</v>
      </c>
      <c r="R473">
        <f t="shared" ca="1" si="179"/>
        <v>1181.2780515526399</v>
      </c>
      <c r="S473">
        <f t="shared" ca="1" si="180"/>
        <v>23076.129042796358</v>
      </c>
      <c r="T473">
        <f t="shared" ca="1" si="181"/>
        <v>369961.70057839277</v>
      </c>
      <c r="U473">
        <f t="shared" ca="1" si="182"/>
        <v>280694.09869794257</v>
      </c>
      <c r="V473">
        <f t="shared" ca="1" si="183"/>
        <v>89267.601880450209</v>
      </c>
      <c r="X473" s="2">
        <f t="shared" ca="1" si="164"/>
        <v>0</v>
      </c>
      <c r="Y473" s="3">
        <f t="shared" ca="1" si="165"/>
        <v>1</v>
      </c>
      <c r="Z473" s="3"/>
      <c r="AA473" s="3"/>
      <c r="AB473" s="3"/>
      <c r="AC473" s="3"/>
      <c r="AD473" s="3"/>
      <c r="AE473" s="3"/>
      <c r="AF473" s="3"/>
      <c r="AG473" s="3"/>
      <c r="AH473" s="5"/>
    </row>
    <row r="474" spans="2:34" x14ac:dyDescent="0.25">
      <c r="B474">
        <f t="shared" ca="1" si="166"/>
        <v>2</v>
      </c>
      <c r="C474" t="str">
        <f t="shared" ca="1" si="167"/>
        <v>Female</v>
      </c>
      <c r="D474">
        <f t="shared" ca="1" si="168"/>
        <v>33</v>
      </c>
      <c r="E474">
        <f t="shared" ca="1" si="169"/>
        <v>5</v>
      </c>
      <c r="F474" t="str">
        <f ca="1">_xll.XLOOKUP(E474,$Z$5:$Z$15,$AA$5:$AA$15)</f>
        <v>General Work</v>
      </c>
      <c r="G474">
        <f t="shared" ca="1" si="170"/>
        <v>3</v>
      </c>
      <c r="H474" t="str">
        <f ca="1">_xll.XLOOKUP(G474,$AB$5:$AB$14,$AC$5:$AC$14)</f>
        <v>University</v>
      </c>
      <c r="I474">
        <f t="shared" ca="1" si="171"/>
        <v>3</v>
      </c>
      <c r="J474">
        <f t="shared" ca="1" si="172"/>
        <v>2</v>
      </c>
      <c r="K474">
        <f t="shared" ca="1" si="173"/>
        <v>62488</v>
      </c>
      <c r="L474">
        <f t="shared" ca="1" si="174"/>
        <v>1</v>
      </c>
      <c r="M474" t="str">
        <f ca="1">_xll.XLOOKUP(L474,$AD$5:$AD$18,$AE$5:$AE$18)</f>
        <v>East Legon</v>
      </c>
      <c r="N474">
        <f t="shared" ca="1" si="177"/>
        <v>187464</v>
      </c>
      <c r="O474">
        <f t="shared" ca="1" si="175"/>
        <v>64758.849847156518</v>
      </c>
      <c r="P474">
        <f t="shared" ca="1" si="178"/>
        <v>90158.6668144016</v>
      </c>
      <c r="Q474">
        <f t="shared" ca="1" si="176"/>
        <v>71735</v>
      </c>
      <c r="R474">
        <f t="shared" ca="1" si="179"/>
        <v>45293.12241053061</v>
      </c>
      <c r="S474">
        <f t="shared" ca="1" si="180"/>
        <v>16335.112699178142</v>
      </c>
      <c r="T474">
        <f t="shared" ca="1" si="181"/>
        <v>293957.77951357979</v>
      </c>
      <c r="U474">
        <f t="shared" ca="1" si="182"/>
        <v>181786.97225768713</v>
      </c>
      <c r="V474">
        <f t="shared" ca="1" si="183"/>
        <v>112170.80725589267</v>
      </c>
      <c r="X474" s="2">
        <f t="shared" ca="1" si="164"/>
        <v>0</v>
      </c>
      <c r="Y474" s="3">
        <f t="shared" ca="1" si="165"/>
        <v>1</v>
      </c>
      <c r="Z474" s="3"/>
      <c r="AA474" s="3"/>
      <c r="AB474" s="3"/>
      <c r="AC474" s="3"/>
      <c r="AD474" s="3"/>
      <c r="AE474" s="3"/>
      <c r="AF474" s="3"/>
      <c r="AG474" s="3"/>
      <c r="AH474" s="5"/>
    </row>
    <row r="475" spans="2:34" x14ac:dyDescent="0.25">
      <c r="B475">
        <f t="shared" ca="1" si="166"/>
        <v>1</v>
      </c>
      <c r="C475" t="str">
        <f t="shared" ca="1" si="167"/>
        <v>Male</v>
      </c>
      <c r="D475">
        <f t="shared" ca="1" si="168"/>
        <v>26</v>
      </c>
      <c r="E475">
        <f t="shared" ca="1" si="169"/>
        <v>1</v>
      </c>
      <c r="F475" t="str">
        <f ca="1">_xll.XLOOKUP(E475,$Z$5:$Z$15,$AA$5:$AA$15)</f>
        <v>Health</v>
      </c>
      <c r="G475">
        <f t="shared" ca="1" si="170"/>
        <v>2</v>
      </c>
      <c r="H475" t="str">
        <f ca="1">_xll.XLOOKUP(G475,$AB$5:$AB$14,$AC$5:$AC$14)</f>
        <v>College</v>
      </c>
      <c r="I475">
        <f t="shared" ca="1" si="171"/>
        <v>2</v>
      </c>
      <c r="J475">
        <f t="shared" ca="1" si="172"/>
        <v>1</v>
      </c>
      <c r="K475">
        <f t="shared" ca="1" si="173"/>
        <v>45712</v>
      </c>
      <c r="L475">
        <f t="shared" ca="1" si="174"/>
        <v>9</v>
      </c>
      <c r="M475" t="str">
        <f ca="1">_xll.XLOOKUP(L475,$AD$5:$AD$18,$AE$5:$AE$18)</f>
        <v>Tse-Addo</v>
      </c>
      <c r="N475">
        <f t="shared" ca="1" si="177"/>
        <v>228560</v>
      </c>
      <c r="O475">
        <f t="shared" ca="1" si="175"/>
        <v>54198.41733732311</v>
      </c>
      <c r="P475">
        <f t="shared" ca="1" si="178"/>
        <v>45321.401264903288</v>
      </c>
      <c r="Q475">
        <f t="shared" ca="1" si="176"/>
        <v>29944</v>
      </c>
      <c r="R475">
        <f t="shared" ca="1" si="179"/>
        <v>70366.825549707602</v>
      </c>
      <c r="S475">
        <f t="shared" ca="1" si="180"/>
        <v>59399.038346873567</v>
      </c>
      <c r="T475">
        <f t="shared" ca="1" si="181"/>
        <v>333280.43961177685</v>
      </c>
      <c r="U475">
        <f t="shared" ca="1" si="182"/>
        <v>154509.2428870307</v>
      </c>
      <c r="V475">
        <f t="shared" ca="1" si="183"/>
        <v>178771.19672474614</v>
      </c>
      <c r="X475" s="2">
        <f t="shared" ca="1" si="164"/>
        <v>1</v>
      </c>
      <c r="Y475" s="3">
        <f t="shared" ca="1" si="165"/>
        <v>0</v>
      </c>
      <c r="Z475" s="3"/>
      <c r="AA475" s="3"/>
      <c r="AB475" s="3"/>
      <c r="AC475" s="3"/>
      <c r="AD475" s="3"/>
      <c r="AE475" s="3"/>
      <c r="AF475" s="3"/>
      <c r="AG475" s="3"/>
      <c r="AH475" s="5"/>
    </row>
    <row r="476" spans="2:34" x14ac:dyDescent="0.25">
      <c r="B476">
        <f t="shared" ca="1" si="166"/>
        <v>1</v>
      </c>
      <c r="C476" t="str">
        <f t="shared" ca="1" si="167"/>
        <v>Male</v>
      </c>
      <c r="D476">
        <f t="shared" ca="1" si="168"/>
        <v>35</v>
      </c>
      <c r="E476">
        <f t="shared" ca="1" si="169"/>
        <v>2</v>
      </c>
      <c r="F476" t="str">
        <f ca="1">_xll.XLOOKUP(E476,$Z$5:$Z$15,$AA$5:$AA$15)</f>
        <v>Construction</v>
      </c>
      <c r="G476">
        <f t="shared" ca="1" si="170"/>
        <v>4</v>
      </c>
      <c r="H476" t="str">
        <f ca="1">_xll.XLOOKUP(G476,$AB$5:$AB$14,$AC$5:$AC$14)</f>
        <v>Technical</v>
      </c>
      <c r="I476">
        <f t="shared" ca="1" si="171"/>
        <v>5</v>
      </c>
      <c r="J476">
        <f t="shared" ca="1" si="172"/>
        <v>1</v>
      </c>
      <c r="K476">
        <f t="shared" ca="1" si="173"/>
        <v>56474</v>
      </c>
      <c r="L476">
        <f t="shared" ca="1" si="174"/>
        <v>5</v>
      </c>
      <c r="M476" t="str">
        <f ca="1">_xll.XLOOKUP(L476,$AD$5:$AD$18,$AE$5:$AE$18)</f>
        <v>Nima</v>
      </c>
      <c r="N476">
        <f t="shared" ca="1" si="177"/>
        <v>282370</v>
      </c>
      <c r="O476">
        <f t="shared" ca="1" si="175"/>
        <v>268544.41902422364</v>
      </c>
      <c r="P476">
        <f t="shared" ca="1" si="178"/>
        <v>13749.930141847452</v>
      </c>
      <c r="Q476">
        <f t="shared" ca="1" si="176"/>
        <v>13485</v>
      </c>
      <c r="R476">
        <f t="shared" ca="1" si="179"/>
        <v>101885.57443748393</v>
      </c>
      <c r="S476">
        <f t="shared" ca="1" si="180"/>
        <v>17529.127519028993</v>
      </c>
      <c r="T476">
        <f t="shared" ca="1" si="181"/>
        <v>313649.05766087648</v>
      </c>
      <c r="U476">
        <f t="shared" ca="1" si="182"/>
        <v>383914.99346170755</v>
      </c>
      <c r="V476">
        <f t="shared" ca="1" si="183"/>
        <v>-70265.935800831066</v>
      </c>
      <c r="X476" s="2">
        <f t="shared" ca="1" si="164"/>
        <v>1</v>
      </c>
      <c r="Y476" s="3">
        <f t="shared" ca="1" si="165"/>
        <v>0</v>
      </c>
      <c r="Z476" s="3"/>
      <c r="AA476" s="3"/>
      <c r="AB476" s="3"/>
      <c r="AC476" s="3"/>
      <c r="AD476" s="3"/>
      <c r="AE476" s="3"/>
      <c r="AF476" s="3"/>
      <c r="AG476" s="3"/>
      <c r="AH476" s="5"/>
    </row>
    <row r="477" spans="2:34" x14ac:dyDescent="0.25">
      <c r="B477">
        <f t="shared" ca="1" si="166"/>
        <v>1</v>
      </c>
      <c r="C477" t="str">
        <f t="shared" ca="1" si="167"/>
        <v>Male</v>
      </c>
      <c r="D477">
        <f t="shared" ca="1" si="168"/>
        <v>25</v>
      </c>
      <c r="E477">
        <f t="shared" ca="1" si="169"/>
        <v>6</v>
      </c>
      <c r="F477" t="str">
        <f ca="1">_xll.XLOOKUP(E477,$Z$5:$Z$15,$AA$5:$AA$15)</f>
        <v>Agriculture</v>
      </c>
      <c r="G477">
        <f t="shared" ca="1" si="170"/>
        <v>3</v>
      </c>
      <c r="H477" t="str">
        <f ca="1">_xll.XLOOKUP(G477,$AB$5:$AB$14,$AC$5:$AC$14)</f>
        <v>University</v>
      </c>
      <c r="I477">
        <f t="shared" ca="1" si="171"/>
        <v>4</v>
      </c>
      <c r="J477">
        <f t="shared" ca="1" si="172"/>
        <v>3</v>
      </c>
      <c r="K477">
        <f t="shared" ca="1" si="173"/>
        <v>50775</v>
      </c>
      <c r="L477">
        <f t="shared" ca="1" si="174"/>
        <v>6</v>
      </c>
      <c r="M477" t="str">
        <f ca="1">_xll.XLOOKUP(L477,$AD$5:$AD$18,$AE$5:$AE$18)</f>
        <v>Airport Hills</v>
      </c>
      <c r="N477">
        <f t="shared" ca="1" si="177"/>
        <v>304650</v>
      </c>
      <c r="O477">
        <f t="shared" ca="1" si="175"/>
        <v>201481.44248130257</v>
      </c>
      <c r="P477">
        <f t="shared" ca="1" si="178"/>
        <v>4345.558171141507</v>
      </c>
      <c r="Q477">
        <f t="shared" ca="1" si="176"/>
        <v>3919</v>
      </c>
      <c r="R477">
        <f t="shared" ca="1" si="179"/>
        <v>63162.527980330713</v>
      </c>
      <c r="S477">
        <f t="shared" ca="1" si="180"/>
        <v>60603.6518188513</v>
      </c>
      <c r="T477">
        <f t="shared" ca="1" si="181"/>
        <v>369599.20998999279</v>
      </c>
      <c r="U477">
        <f t="shared" ca="1" si="182"/>
        <v>268562.97046163329</v>
      </c>
      <c r="V477">
        <f t="shared" ca="1" si="183"/>
        <v>101036.2395283595</v>
      </c>
      <c r="X477" s="2">
        <f t="shared" ca="1" si="164"/>
        <v>1</v>
      </c>
      <c r="Y477" s="3">
        <f t="shared" ca="1" si="165"/>
        <v>0</v>
      </c>
      <c r="Z477" s="3"/>
      <c r="AA477" s="3"/>
      <c r="AB477" s="3"/>
      <c r="AC477" s="3"/>
      <c r="AD477" s="3"/>
      <c r="AE477" s="3"/>
      <c r="AF477" s="3"/>
      <c r="AG477" s="3"/>
      <c r="AH477" s="5"/>
    </row>
    <row r="478" spans="2:34" hidden="1" x14ac:dyDescent="0.25">
      <c r="B478">
        <f t="shared" ca="1" si="166"/>
        <v>2</v>
      </c>
      <c r="C478" t="str">
        <f t="shared" ca="1" si="167"/>
        <v>Female</v>
      </c>
      <c r="D478">
        <f t="shared" ca="1" si="168"/>
        <v>28</v>
      </c>
      <c r="E478">
        <f t="shared" ca="1" si="169"/>
        <v>6</v>
      </c>
      <c r="F478" t="str">
        <f ca="1">_xll.XLOOKUP(E478,$Z$5:$Z$15,$AA$5:$AA$15)</f>
        <v>Agriculture</v>
      </c>
      <c r="G478">
        <f t="shared" ca="1" si="170"/>
        <v>4</v>
      </c>
      <c r="H478" t="str">
        <f ca="1">_xll.XLOOKUP(G478,$AB$5:$AB$14,$AC$5:$AC$14)</f>
        <v>Technical</v>
      </c>
      <c r="I478">
        <f t="shared" ca="1" si="171"/>
        <v>5</v>
      </c>
      <c r="J478">
        <f t="shared" ca="1" si="172"/>
        <v>0</v>
      </c>
      <c r="K478">
        <f t="shared" ca="1" si="173"/>
        <v>78961</v>
      </c>
      <c r="L478">
        <f t="shared" ca="1" si="174"/>
        <v>7</v>
      </c>
      <c r="M478" t="str">
        <f ca="1">_xll.XLOOKUP(L478,$AD$5:$AD$18,$AE$5:$AE$18)</f>
        <v>Spintex</v>
      </c>
      <c r="N478">
        <f t="shared" ca="1" si="177"/>
        <v>236883</v>
      </c>
      <c r="O478">
        <f t="shared" ca="1" si="175"/>
        <v>136047.73909502127</v>
      </c>
      <c r="P478">
        <f t="shared" ca="1" si="178"/>
        <v>0</v>
      </c>
      <c r="Q478">
        <f t="shared" ca="1" si="176"/>
        <v>0</v>
      </c>
      <c r="R478">
        <f t="shared" ca="1" si="179"/>
        <v>66791.43852257797</v>
      </c>
      <c r="S478">
        <f t="shared" ca="1" si="180"/>
        <v>46789.7786188635</v>
      </c>
      <c r="T478">
        <f t="shared" ca="1" si="181"/>
        <v>283672.77861886349</v>
      </c>
      <c r="U478">
        <f t="shared" ca="1" si="182"/>
        <v>202839.17761759926</v>
      </c>
      <c r="V478">
        <f t="shared" ca="1" si="183"/>
        <v>80833.601001264236</v>
      </c>
      <c r="X478" s="2">
        <f t="shared" ca="1" si="164"/>
        <v>0</v>
      </c>
      <c r="Y478" s="3">
        <f t="shared" ca="1" si="165"/>
        <v>1</v>
      </c>
      <c r="Z478" s="3"/>
      <c r="AA478" s="3"/>
      <c r="AB478" s="3"/>
      <c r="AC478" s="3"/>
      <c r="AD478" s="3"/>
      <c r="AE478" s="3"/>
      <c r="AF478" s="3"/>
      <c r="AG478" s="3"/>
      <c r="AH478" s="5"/>
    </row>
    <row r="479" spans="2:34" hidden="1" x14ac:dyDescent="0.25">
      <c r="B479">
        <f t="shared" ca="1" si="166"/>
        <v>1</v>
      </c>
      <c r="C479" t="str">
        <f t="shared" ca="1" si="167"/>
        <v>Male</v>
      </c>
      <c r="D479">
        <f t="shared" ca="1" si="168"/>
        <v>35</v>
      </c>
      <c r="E479">
        <f t="shared" ca="1" si="169"/>
        <v>1</v>
      </c>
      <c r="F479" t="str">
        <f ca="1">_xll.XLOOKUP(E479,$Z$5:$Z$15,$AA$5:$AA$15)</f>
        <v>Health</v>
      </c>
      <c r="G479">
        <f t="shared" ca="1" si="170"/>
        <v>4</v>
      </c>
      <c r="H479" t="str">
        <f ca="1">_xll.XLOOKUP(G479,$AB$5:$AB$14,$AC$5:$AC$14)</f>
        <v>Technical</v>
      </c>
      <c r="I479">
        <f t="shared" ca="1" si="171"/>
        <v>3</v>
      </c>
      <c r="J479">
        <f t="shared" ca="1" si="172"/>
        <v>4</v>
      </c>
      <c r="K479">
        <f t="shared" ca="1" si="173"/>
        <v>63808</v>
      </c>
      <c r="L479">
        <f t="shared" ca="1" si="174"/>
        <v>6</v>
      </c>
      <c r="M479" t="str">
        <f ca="1">_xll.XLOOKUP(L479,$AD$5:$AD$18,$AE$5:$AE$18)</f>
        <v>Airport Hills</v>
      </c>
      <c r="N479">
        <f t="shared" ca="1" si="177"/>
        <v>382848</v>
      </c>
      <c r="O479">
        <f t="shared" ca="1" si="175"/>
        <v>91954.704267431705</v>
      </c>
      <c r="P479">
        <f t="shared" ca="1" si="178"/>
        <v>73048.212560014785</v>
      </c>
      <c r="Q479">
        <f t="shared" ca="1" si="176"/>
        <v>66172</v>
      </c>
      <c r="R479">
        <f t="shared" ca="1" si="179"/>
        <v>7538.4981148376573</v>
      </c>
      <c r="S479">
        <f t="shared" ca="1" si="180"/>
        <v>68850.130521959203</v>
      </c>
      <c r="T479">
        <f t="shared" ca="1" si="181"/>
        <v>524746.34308197396</v>
      </c>
      <c r="U479">
        <f t="shared" ca="1" si="182"/>
        <v>165665.20238226934</v>
      </c>
      <c r="V479">
        <f t="shared" ca="1" si="183"/>
        <v>359081.14069970464</v>
      </c>
      <c r="X479" s="2">
        <f t="shared" ca="1" si="164"/>
        <v>1</v>
      </c>
      <c r="Y479" s="3">
        <f t="shared" ca="1" si="165"/>
        <v>0</v>
      </c>
      <c r="Z479" s="3"/>
      <c r="AA479" s="3"/>
      <c r="AB479" s="3"/>
      <c r="AC479" s="3"/>
      <c r="AD479" s="3"/>
      <c r="AE479" s="3"/>
      <c r="AF479" s="3"/>
      <c r="AG479" s="3"/>
      <c r="AH479" s="5"/>
    </row>
    <row r="480" spans="2:34" hidden="1" x14ac:dyDescent="0.25">
      <c r="B480">
        <f t="shared" ca="1" si="166"/>
        <v>2</v>
      </c>
      <c r="C480" t="str">
        <f t="shared" ca="1" si="167"/>
        <v>Female</v>
      </c>
      <c r="D480">
        <f t="shared" ca="1" si="168"/>
        <v>30</v>
      </c>
      <c r="E480">
        <f t="shared" ca="1" si="169"/>
        <v>2</v>
      </c>
      <c r="F480" t="str">
        <f ca="1">_xll.XLOOKUP(E480,$Z$5:$Z$15,$AA$5:$AA$15)</f>
        <v>Construction</v>
      </c>
      <c r="G480">
        <f t="shared" ca="1" si="170"/>
        <v>1</v>
      </c>
      <c r="H480" t="str">
        <f ca="1">_xll.XLOOKUP(G480,$AB$5:$AB$14,$AC$5:$AC$14)</f>
        <v>Highschool</v>
      </c>
      <c r="I480">
        <f t="shared" ca="1" si="171"/>
        <v>3</v>
      </c>
      <c r="J480">
        <f t="shared" ca="1" si="172"/>
        <v>3</v>
      </c>
      <c r="K480">
        <f t="shared" ca="1" si="173"/>
        <v>65662</v>
      </c>
      <c r="L480">
        <f t="shared" ca="1" si="174"/>
        <v>5</v>
      </c>
      <c r="M480" t="str">
        <f ca="1">_xll.XLOOKUP(L480,$AD$5:$AD$18,$AE$5:$AE$18)</f>
        <v>Nima</v>
      </c>
      <c r="N480">
        <f t="shared" ca="1" si="177"/>
        <v>393972</v>
      </c>
      <c r="O480">
        <f t="shared" ca="1" si="175"/>
        <v>32460.49681918466</v>
      </c>
      <c r="P480">
        <f t="shared" ca="1" si="178"/>
        <v>143191.70920895212</v>
      </c>
      <c r="Q480">
        <f t="shared" ca="1" si="176"/>
        <v>137984</v>
      </c>
      <c r="R480">
        <f t="shared" ca="1" si="179"/>
        <v>14871.607156134269</v>
      </c>
      <c r="S480">
        <f t="shared" ca="1" si="180"/>
        <v>17050.221187242641</v>
      </c>
      <c r="T480">
        <f t="shared" ca="1" si="181"/>
        <v>554213.9303961948</v>
      </c>
      <c r="U480">
        <f t="shared" ca="1" si="182"/>
        <v>185316.10397531893</v>
      </c>
      <c r="V480">
        <f t="shared" ca="1" si="183"/>
        <v>368897.82642087585</v>
      </c>
      <c r="X480" s="2">
        <f t="shared" ca="1" si="164"/>
        <v>0</v>
      </c>
      <c r="Y480" s="3">
        <f t="shared" ca="1" si="165"/>
        <v>1</v>
      </c>
      <c r="Z480" s="3"/>
      <c r="AA480" s="3"/>
      <c r="AB480" s="3"/>
      <c r="AC480" s="3"/>
      <c r="AD480" s="3"/>
      <c r="AE480" s="3"/>
      <c r="AF480" s="3"/>
      <c r="AG480" s="3"/>
      <c r="AH480" s="5"/>
    </row>
    <row r="481" spans="2:34" hidden="1" x14ac:dyDescent="0.25">
      <c r="B481">
        <f t="shared" ca="1" si="166"/>
        <v>2</v>
      </c>
      <c r="C481" t="str">
        <f t="shared" ca="1" si="167"/>
        <v>Female</v>
      </c>
      <c r="D481">
        <f t="shared" ca="1" si="168"/>
        <v>28</v>
      </c>
      <c r="E481">
        <f t="shared" ca="1" si="169"/>
        <v>2</v>
      </c>
      <c r="F481" t="str">
        <f ca="1">_xll.XLOOKUP(E481,$Z$5:$Z$15,$AA$5:$AA$15)</f>
        <v>Construction</v>
      </c>
      <c r="G481">
        <f t="shared" ca="1" si="170"/>
        <v>3</v>
      </c>
      <c r="H481" t="str">
        <f ca="1">_xll.XLOOKUP(G481,$AB$5:$AB$14,$AC$5:$AC$14)</f>
        <v>University</v>
      </c>
      <c r="I481">
        <f t="shared" ca="1" si="171"/>
        <v>4</v>
      </c>
      <c r="J481">
        <f t="shared" ca="1" si="172"/>
        <v>3</v>
      </c>
      <c r="K481">
        <f t="shared" ca="1" si="173"/>
        <v>86247</v>
      </c>
      <c r="L481">
        <f t="shared" ca="1" si="174"/>
        <v>1</v>
      </c>
      <c r="M481" t="str">
        <f ca="1">_xll.XLOOKUP(L481,$AD$5:$AD$18,$AE$5:$AE$18)</f>
        <v>East Legon</v>
      </c>
      <c r="N481">
        <f t="shared" ca="1" si="177"/>
        <v>258741</v>
      </c>
      <c r="O481">
        <f t="shared" ca="1" si="175"/>
        <v>111015.30035073271</v>
      </c>
      <c r="P481">
        <f t="shared" ca="1" si="178"/>
        <v>44514.410535931791</v>
      </c>
      <c r="Q481">
        <f t="shared" ca="1" si="176"/>
        <v>7803</v>
      </c>
      <c r="R481">
        <f t="shared" ca="1" si="179"/>
        <v>134738.16948753246</v>
      </c>
      <c r="S481">
        <f t="shared" ca="1" si="180"/>
        <v>116152.57345906325</v>
      </c>
      <c r="T481">
        <f t="shared" ca="1" si="181"/>
        <v>419407.98399499507</v>
      </c>
      <c r="U481">
        <f t="shared" ca="1" si="182"/>
        <v>253556.46983826515</v>
      </c>
      <c r="V481">
        <f t="shared" ca="1" si="183"/>
        <v>165851.51415672991</v>
      </c>
      <c r="X481" s="2">
        <f t="shared" ca="1" si="164"/>
        <v>0</v>
      </c>
      <c r="Y481" s="3">
        <f t="shared" ca="1" si="165"/>
        <v>1</v>
      </c>
      <c r="Z481" s="3"/>
      <c r="AA481" s="3"/>
      <c r="AB481" s="3"/>
      <c r="AC481" s="3"/>
      <c r="AD481" s="3"/>
      <c r="AE481" s="3"/>
      <c r="AF481" s="3"/>
      <c r="AG481" s="3"/>
      <c r="AH481" s="5"/>
    </row>
    <row r="482" spans="2:34" hidden="1" x14ac:dyDescent="0.25">
      <c r="B482">
        <f t="shared" ca="1" si="166"/>
        <v>2</v>
      </c>
      <c r="C482" t="str">
        <f t="shared" ca="1" si="167"/>
        <v>Female</v>
      </c>
      <c r="D482">
        <f t="shared" ca="1" si="168"/>
        <v>41</v>
      </c>
      <c r="E482">
        <f t="shared" ca="1" si="169"/>
        <v>3</v>
      </c>
      <c r="F482" t="str">
        <f ca="1">_xll.XLOOKUP(E482,$Z$5:$Z$15,$AA$5:$AA$15)</f>
        <v>Teaching</v>
      </c>
      <c r="G482">
        <f t="shared" ca="1" si="170"/>
        <v>4</v>
      </c>
      <c r="H482" t="str">
        <f ca="1">_xll.XLOOKUP(G482,$AB$5:$AB$14,$AC$5:$AC$14)</f>
        <v>Technical</v>
      </c>
      <c r="I482">
        <f t="shared" ca="1" si="171"/>
        <v>3</v>
      </c>
      <c r="J482">
        <f t="shared" ca="1" si="172"/>
        <v>0</v>
      </c>
      <c r="K482">
        <f t="shared" ca="1" si="173"/>
        <v>78175</v>
      </c>
      <c r="L482">
        <f t="shared" ca="1" si="174"/>
        <v>8</v>
      </c>
      <c r="M482" t="str">
        <f ca="1">_xll.XLOOKUP(L482,$AD$5:$AD$18,$AE$5:$AE$18)</f>
        <v xml:space="preserve">Niorth Legon </v>
      </c>
      <c r="N482">
        <f t="shared" ca="1" si="177"/>
        <v>312700</v>
      </c>
      <c r="O482">
        <f t="shared" ca="1" si="175"/>
        <v>39310.804625946534</v>
      </c>
      <c r="P482">
        <f t="shared" ca="1" si="178"/>
        <v>0</v>
      </c>
      <c r="Q482">
        <f t="shared" ca="1" si="176"/>
        <v>0</v>
      </c>
      <c r="R482">
        <f t="shared" ca="1" si="179"/>
        <v>48612.079836874917</v>
      </c>
      <c r="S482">
        <f t="shared" ca="1" si="180"/>
        <v>54499.154361448731</v>
      </c>
      <c r="T482">
        <f t="shared" ca="1" si="181"/>
        <v>367199.15436144872</v>
      </c>
      <c r="U482">
        <f t="shared" ca="1" si="182"/>
        <v>87922.884462821443</v>
      </c>
      <c r="V482">
        <f t="shared" ca="1" si="183"/>
        <v>279276.2698986273</v>
      </c>
      <c r="X482" s="2">
        <f t="shared" ca="1" si="164"/>
        <v>0</v>
      </c>
      <c r="Y482" s="3">
        <f t="shared" ca="1" si="165"/>
        <v>1</v>
      </c>
      <c r="Z482" s="3"/>
      <c r="AA482" s="3"/>
      <c r="AB482" s="3"/>
      <c r="AC482" s="3"/>
      <c r="AD482" s="3"/>
      <c r="AE482" s="3"/>
      <c r="AF482" s="3"/>
      <c r="AG482" s="3"/>
      <c r="AH482" s="5"/>
    </row>
    <row r="483" spans="2:34" x14ac:dyDescent="0.25">
      <c r="B483">
        <f t="shared" ca="1" si="166"/>
        <v>2</v>
      </c>
      <c r="C483" t="str">
        <f t="shared" ca="1" si="167"/>
        <v>Female</v>
      </c>
      <c r="D483">
        <f t="shared" ca="1" si="168"/>
        <v>39</v>
      </c>
      <c r="E483">
        <f t="shared" ca="1" si="169"/>
        <v>3</v>
      </c>
      <c r="F483" t="str">
        <f ca="1">_xll.XLOOKUP(E483,$Z$5:$Z$15,$AA$5:$AA$15)</f>
        <v>Teaching</v>
      </c>
      <c r="G483">
        <f t="shared" ca="1" si="170"/>
        <v>4</v>
      </c>
      <c r="H483" t="str">
        <f ca="1">_xll.XLOOKUP(G483,$AB$5:$AB$14,$AC$5:$AC$14)</f>
        <v>Technical</v>
      </c>
      <c r="I483">
        <f t="shared" ca="1" si="171"/>
        <v>6</v>
      </c>
      <c r="J483">
        <f t="shared" ca="1" si="172"/>
        <v>2</v>
      </c>
      <c r="K483">
        <f t="shared" ca="1" si="173"/>
        <v>80271</v>
      </c>
      <c r="L483">
        <f t="shared" ca="1" si="174"/>
        <v>7</v>
      </c>
      <c r="M483" t="str">
        <f ca="1">_xll.XLOOKUP(L483,$AD$5:$AD$18,$AE$5:$AE$18)</f>
        <v>Spintex</v>
      </c>
      <c r="N483">
        <f t="shared" ca="1" si="177"/>
        <v>481626</v>
      </c>
      <c r="O483">
        <f t="shared" ca="1" si="175"/>
        <v>473426.69426878158</v>
      </c>
      <c r="P483">
        <f t="shared" ca="1" si="178"/>
        <v>116316.00366587754</v>
      </c>
      <c r="Q483">
        <f t="shared" ca="1" si="176"/>
        <v>105741</v>
      </c>
      <c r="R483">
        <f t="shared" ca="1" si="179"/>
        <v>122149.55585125218</v>
      </c>
      <c r="S483">
        <f t="shared" ca="1" si="180"/>
        <v>45565.628083219191</v>
      </c>
      <c r="T483">
        <f t="shared" ca="1" si="181"/>
        <v>643507.63174909668</v>
      </c>
      <c r="U483">
        <f t="shared" ca="1" si="182"/>
        <v>701317.25012003374</v>
      </c>
      <c r="V483">
        <f t="shared" ca="1" si="183"/>
        <v>-57809.618370937067</v>
      </c>
      <c r="X483" s="2">
        <f t="shared" ca="1" si="164"/>
        <v>0</v>
      </c>
      <c r="Y483" s="3">
        <f t="shared" ca="1" si="165"/>
        <v>1</v>
      </c>
      <c r="Z483" s="3"/>
      <c r="AA483" s="3"/>
      <c r="AB483" s="3"/>
      <c r="AC483" s="3"/>
      <c r="AD483" s="3"/>
      <c r="AE483" s="3"/>
      <c r="AF483" s="3"/>
      <c r="AG483" s="3"/>
      <c r="AH483" s="5"/>
    </row>
    <row r="484" spans="2:34" hidden="1" x14ac:dyDescent="0.25">
      <c r="B484">
        <f t="shared" ca="1" si="166"/>
        <v>1</v>
      </c>
      <c r="C484" t="str">
        <f t="shared" ca="1" si="167"/>
        <v>Male</v>
      </c>
      <c r="D484">
        <f t="shared" ca="1" si="168"/>
        <v>36</v>
      </c>
      <c r="E484">
        <f t="shared" ca="1" si="169"/>
        <v>1</v>
      </c>
      <c r="F484" t="str">
        <f ca="1">_xll.XLOOKUP(E484,$Z$5:$Z$15,$AA$5:$AA$15)</f>
        <v>Health</v>
      </c>
      <c r="G484">
        <f t="shared" ca="1" si="170"/>
        <v>1</v>
      </c>
      <c r="H484" t="str">
        <f ca="1">_xll.XLOOKUP(G484,$AB$5:$AB$14,$AC$5:$AC$14)</f>
        <v>Highschool</v>
      </c>
      <c r="I484">
        <f t="shared" ca="1" si="171"/>
        <v>2</v>
      </c>
      <c r="J484">
        <f t="shared" ca="1" si="172"/>
        <v>4</v>
      </c>
      <c r="K484">
        <f t="shared" ca="1" si="173"/>
        <v>48321</v>
      </c>
      <c r="L484">
        <f t="shared" ca="1" si="174"/>
        <v>2</v>
      </c>
      <c r="M484" t="str">
        <f ca="1">_xll.XLOOKUP(L484,$AD$5:$AD$18,$AE$5:$AE$18)</f>
        <v>Cantoment</v>
      </c>
      <c r="N484">
        <f t="shared" ca="1" si="177"/>
        <v>144963</v>
      </c>
      <c r="O484">
        <f t="shared" ca="1" si="175"/>
        <v>138948.46630971198</v>
      </c>
      <c r="P484">
        <f t="shared" ca="1" si="178"/>
        <v>157952.91056256377</v>
      </c>
      <c r="Q484">
        <f t="shared" ca="1" si="176"/>
        <v>102031</v>
      </c>
      <c r="R484">
        <f t="shared" ca="1" si="179"/>
        <v>77011.796500584431</v>
      </c>
      <c r="S484">
        <f t="shared" ca="1" si="180"/>
        <v>6168.9826696180498</v>
      </c>
      <c r="T484">
        <f t="shared" ca="1" si="181"/>
        <v>309084.89323218184</v>
      </c>
      <c r="U484">
        <f t="shared" ca="1" si="182"/>
        <v>317991.26281029638</v>
      </c>
      <c r="V484">
        <f t="shared" ca="1" si="183"/>
        <v>-8906.3695781145361</v>
      </c>
      <c r="X484" s="2">
        <f t="shared" ca="1" si="164"/>
        <v>1</v>
      </c>
      <c r="Y484" s="3">
        <f t="shared" ca="1" si="165"/>
        <v>0</v>
      </c>
      <c r="Z484" s="3"/>
      <c r="AA484" s="3"/>
      <c r="AB484" s="3"/>
      <c r="AC484" s="3"/>
      <c r="AD484" s="3"/>
      <c r="AE484" s="3"/>
      <c r="AF484" s="3"/>
      <c r="AG484" s="3"/>
      <c r="AH484" s="5"/>
    </row>
    <row r="485" spans="2:34" hidden="1" x14ac:dyDescent="0.25">
      <c r="B485">
        <f t="shared" ca="1" si="166"/>
        <v>2</v>
      </c>
      <c r="C485" t="str">
        <f t="shared" ca="1" si="167"/>
        <v>Female</v>
      </c>
      <c r="D485">
        <f t="shared" ca="1" si="168"/>
        <v>30</v>
      </c>
      <c r="E485">
        <f t="shared" ca="1" si="169"/>
        <v>4</v>
      </c>
      <c r="F485" t="str">
        <f ca="1">_xll.XLOOKUP(E485,$Z$5:$Z$15,$AA$5:$AA$15)</f>
        <v>IT</v>
      </c>
      <c r="G485">
        <f t="shared" ca="1" si="170"/>
        <v>4</v>
      </c>
      <c r="H485" t="str">
        <f ca="1">_xll.XLOOKUP(G485,$AB$5:$AB$14,$AC$5:$AC$14)</f>
        <v>Technical</v>
      </c>
      <c r="I485">
        <f t="shared" ca="1" si="171"/>
        <v>4</v>
      </c>
      <c r="J485">
        <f t="shared" ca="1" si="172"/>
        <v>2</v>
      </c>
      <c r="K485">
        <f t="shared" ca="1" si="173"/>
        <v>78679</v>
      </c>
      <c r="L485">
        <f t="shared" ca="1" si="174"/>
        <v>3</v>
      </c>
      <c r="M485" t="str">
        <f ca="1">_xll.XLOOKUP(L485,$AD$5:$AD$18,$AE$5:$AE$18)</f>
        <v>Oyarifa</v>
      </c>
      <c r="N485">
        <f t="shared" ca="1" si="177"/>
        <v>393395</v>
      </c>
      <c r="O485">
        <f t="shared" ca="1" si="175"/>
        <v>301851.67990883189</v>
      </c>
      <c r="P485">
        <f t="shared" ca="1" si="178"/>
        <v>101268.61218946303</v>
      </c>
      <c r="Q485">
        <f t="shared" ca="1" si="176"/>
        <v>1171</v>
      </c>
      <c r="R485">
        <f t="shared" ca="1" si="179"/>
        <v>120039.97294097184</v>
      </c>
      <c r="S485">
        <f t="shared" ca="1" si="180"/>
        <v>24505.129994338866</v>
      </c>
      <c r="T485">
        <f t="shared" ca="1" si="181"/>
        <v>519168.74218380189</v>
      </c>
      <c r="U485">
        <f t="shared" ca="1" si="182"/>
        <v>423062.65284980374</v>
      </c>
      <c r="V485">
        <f t="shared" ca="1" si="183"/>
        <v>96106.089333998156</v>
      </c>
      <c r="X485" s="2">
        <f t="shared" ca="1" si="164"/>
        <v>0</v>
      </c>
      <c r="Y485" s="3">
        <f t="shared" ca="1" si="165"/>
        <v>1</v>
      </c>
      <c r="Z485" s="3"/>
      <c r="AA485" s="3"/>
      <c r="AB485" s="3"/>
      <c r="AC485" s="3"/>
      <c r="AD485" s="3"/>
      <c r="AE485" s="3"/>
      <c r="AF485" s="3"/>
      <c r="AG485" s="3"/>
      <c r="AH485" s="5"/>
    </row>
    <row r="486" spans="2:34" hidden="1" x14ac:dyDescent="0.25">
      <c r="B486">
        <f t="shared" ca="1" si="166"/>
        <v>2</v>
      </c>
      <c r="C486" t="str">
        <f t="shared" ca="1" si="167"/>
        <v>Female</v>
      </c>
      <c r="D486">
        <f t="shared" ca="1" si="168"/>
        <v>39</v>
      </c>
      <c r="E486">
        <f t="shared" ca="1" si="169"/>
        <v>3</v>
      </c>
      <c r="F486" t="str">
        <f ca="1">_xll.XLOOKUP(E486,$Z$5:$Z$15,$AA$5:$AA$15)</f>
        <v>Teaching</v>
      </c>
      <c r="G486">
        <f t="shared" ca="1" si="170"/>
        <v>2</v>
      </c>
      <c r="H486" t="str">
        <f ca="1">_xll.XLOOKUP(G486,$AB$5:$AB$14,$AC$5:$AC$14)</f>
        <v>College</v>
      </c>
      <c r="I486">
        <f t="shared" ca="1" si="171"/>
        <v>2</v>
      </c>
      <c r="J486">
        <f t="shared" ca="1" si="172"/>
        <v>3</v>
      </c>
      <c r="K486">
        <f t="shared" ca="1" si="173"/>
        <v>51750</v>
      </c>
      <c r="L486">
        <f t="shared" ca="1" si="174"/>
        <v>2</v>
      </c>
      <c r="M486" t="str">
        <f ca="1">_xll.XLOOKUP(L486,$AD$5:$AD$18,$AE$5:$AE$18)</f>
        <v>Cantoment</v>
      </c>
      <c r="N486">
        <f t="shared" ca="1" si="177"/>
        <v>258750</v>
      </c>
      <c r="O486">
        <f t="shared" ca="1" si="175"/>
        <v>255907.61894029018</v>
      </c>
      <c r="P486">
        <f t="shared" ca="1" si="178"/>
        <v>16225.937731278118</v>
      </c>
      <c r="Q486">
        <f t="shared" ca="1" si="176"/>
        <v>7453</v>
      </c>
      <c r="R486">
        <f t="shared" ca="1" si="179"/>
        <v>61271.761300412494</v>
      </c>
      <c r="S486">
        <f t="shared" ca="1" si="180"/>
        <v>19375.556720554592</v>
      </c>
      <c r="T486">
        <f t="shared" ca="1" si="181"/>
        <v>294351.49445183272</v>
      </c>
      <c r="U486">
        <f t="shared" ca="1" si="182"/>
        <v>324632.38024070265</v>
      </c>
      <c r="V486">
        <f t="shared" ca="1" si="183"/>
        <v>-30280.885788869928</v>
      </c>
      <c r="X486" s="2">
        <f t="shared" ca="1" si="164"/>
        <v>0</v>
      </c>
      <c r="Y486" s="3">
        <f t="shared" ca="1" si="165"/>
        <v>1</v>
      </c>
      <c r="Z486" s="3"/>
      <c r="AA486" s="3"/>
      <c r="AB486" s="3"/>
      <c r="AC486" s="3"/>
      <c r="AD486" s="3"/>
      <c r="AE486" s="3"/>
      <c r="AF486" s="3"/>
      <c r="AG486" s="3"/>
      <c r="AH486" s="5"/>
    </row>
    <row r="487" spans="2:34" hidden="1" x14ac:dyDescent="0.25">
      <c r="B487">
        <f t="shared" ca="1" si="166"/>
        <v>2</v>
      </c>
      <c r="C487" t="str">
        <f t="shared" ca="1" si="167"/>
        <v>Female</v>
      </c>
      <c r="D487">
        <f t="shared" ca="1" si="168"/>
        <v>33</v>
      </c>
      <c r="E487">
        <f t="shared" ca="1" si="169"/>
        <v>3</v>
      </c>
      <c r="F487" t="str">
        <f ca="1">_xll.XLOOKUP(E487,$Z$5:$Z$15,$AA$5:$AA$15)</f>
        <v>Teaching</v>
      </c>
      <c r="G487">
        <f t="shared" ca="1" si="170"/>
        <v>1</v>
      </c>
      <c r="H487" t="str">
        <f ca="1">_xll.XLOOKUP(G487,$AB$5:$AB$14,$AC$5:$AC$14)</f>
        <v>Highschool</v>
      </c>
      <c r="I487">
        <f t="shared" ca="1" si="171"/>
        <v>0</v>
      </c>
      <c r="J487">
        <f t="shared" ca="1" si="172"/>
        <v>0</v>
      </c>
      <c r="K487">
        <f t="shared" ca="1" si="173"/>
        <v>53956</v>
      </c>
      <c r="L487">
        <f t="shared" ca="1" si="174"/>
        <v>8</v>
      </c>
      <c r="M487" t="str">
        <f ca="1">_xll.XLOOKUP(L487,$AD$5:$AD$18,$AE$5:$AE$18)</f>
        <v xml:space="preserve">Niorth Legon </v>
      </c>
      <c r="N487">
        <f t="shared" ca="1" si="177"/>
        <v>215824</v>
      </c>
      <c r="O487">
        <f t="shared" ca="1" si="175"/>
        <v>144410.17551126084</v>
      </c>
      <c r="P487">
        <f t="shared" ca="1" si="178"/>
        <v>0</v>
      </c>
      <c r="Q487">
        <f t="shared" ca="1" si="176"/>
        <v>0</v>
      </c>
      <c r="R487">
        <f t="shared" ca="1" si="179"/>
        <v>107246.07444317602</v>
      </c>
      <c r="S487">
        <f t="shared" ca="1" si="180"/>
        <v>78036.225235846199</v>
      </c>
      <c r="T487">
        <f t="shared" ca="1" si="181"/>
        <v>293860.22523584618</v>
      </c>
      <c r="U487">
        <f t="shared" ca="1" si="182"/>
        <v>251656.24995443685</v>
      </c>
      <c r="V487">
        <f t="shared" ca="1" si="183"/>
        <v>42203.975281409337</v>
      </c>
      <c r="X487" s="2">
        <f t="shared" ca="1" si="164"/>
        <v>0</v>
      </c>
      <c r="Y487" s="3">
        <f t="shared" ca="1" si="165"/>
        <v>1</v>
      </c>
      <c r="Z487" s="3"/>
      <c r="AA487" s="3"/>
      <c r="AB487" s="3"/>
      <c r="AC487" s="3"/>
      <c r="AD487" s="3"/>
      <c r="AE487" s="3"/>
      <c r="AF487" s="3"/>
      <c r="AG487" s="3"/>
      <c r="AH487" s="5"/>
    </row>
    <row r="488" spans="2:34" x14ac:dyDescent="0.25">
      <c r="B488">
        <f t="shared" ca="1" si="166"/>
        <v>1</v>
      </c>
      <c r="C488" t="str">
        <f t="shared" ca="1" si="167"/>
        <v>Male</v>
      </c>
      <c r="D488">
        <f t="shared" ca="1" si="168"/>
        <v>33</v>
      </c>
      <c r="E488">
        <f t="shared" ca="1" si="169"/>
        <v>5</v>
      </c>
      <c r="F488" t="str">
        <f ca="1">_xll.XLOOKUP(E488,$Z$5:$Z$15,$AA$5:$AA$15)</f>
        <v>General Work</v>
      </c>
      <c r="G488">
        <f t="shared" ca="1" si="170"/>
        <v>3</v>
      </c>
      <c r="H488" t="str">
        <f ca="1">_xll.XLOOKUP(G488,$AB$5:$AB$14,$AC$5:$AC$14)</f>
        <v>University</v>
      </c>
      <c r="I488">
        <f t="shared" ca="1" si="171"/>
        <v>4</v>
      </c>
      <c r="J488">
        <f t="shared" ca="1" si="172"/>
        <v>4</v>
      </c>
      <c r="K488">
        <f t="shared" ca="1" si="173"/>
        <v>68552</v>
      </c>
      <c r="L488">
        <f t="shared" ca="1" si="174"/>
        <v>1</v>
      </c>
      <c r="M488" t="str">
        <f ca="1">_xll.XLOOKUP(L488,$AD$5:$AD$18,$AE$5:$AE$18)</f>
        <v>East Legon</v>
      </c>
      <c r="N488">
        <f t="shared" ca="1" si="177"/>
        <v>205656</v>
      </c>
      <c r="O488">
        <f t="shared" ca="1" si="175"/>
        <v>136462.48758879083</v>
      </c>
      <c r="P488">
        <f t="shared" ca="1" si="178"/>
        <v>206976.49139941679</v>
      </c>
      <c r="Q488">
        <f t="shared" ca="1" si="176"/>
        <v>129060</v>
      </c>
      <c r="R488">
        <f t="shared" ca="1" si="179"/>
        <v>17584.001118124143</v>
      </c>
      <c r="S488">
        <f t="shared" ca="1" si="180"/>
        <v>49245.340186904374</v>
      </c>
      <c r="T488">
        <f t="shared" ca="1" si="181"/>
        <v>461877.83158632118</v>
      </c>
      <c r="U488">
        <f t="shared" ca="1" si="182"/>
        <v>283106.48870691494</v>
      </c>
      <c r="V488">
        <f t="shared" ca="1" si="183"/>
        <v>178771.34287940623</v>
      </c>
      <c r="X488" s="2">
        <f t="shared" ca="1" si="164"/>
        <v>1</v>
      </c>
      <c r="Y488" s="3">
        <f t="shared" ca="1" si="165"/>
        <v>0</v>
      </c>
      <c r="Z488" s="3"/>
      <c r="AA488" s="3"/>
      <c r="AB488" s="3"/>
      <c r="AC488" s="3"/>
      <c r="AD488" s="3"/>
      <c r="AE488" s="3"/>
      <c r="AF488" s="3"/>
      <c r="AG488" s="3"/>
      <c r="AH488" s="5"/>
    </row>
    <row r="489" spans="2:34" x14ac:dyDescent="0.25">
      <c r="B489">
        <f t="shared" ca="1" si="166"/>
        <v>1</v>
      </c>
      <c r="C489" t="str">
        <f t="shared" ca="1" si="167"/>
        <v>Male</v>
      </c>
      <c r="D489">
        <f t="shared" ca="1" si="168"/>
        <v>32</v>
      </c>
      <c r="E489">
        <f t="shared" ca="1" si="169"/>
        <v>6</v>
      </c>
      <c r="F489" t="str">
        <f ca="1">_xll.XLOOKUP(E489,$Z$5:$Z$15,$AA$5:$AA$15)</f>
        <v>Agriculture</v>
      </c>
      <c r="G489">
        <f t="shared" ca="1" si="170"/>
        <v>5</v>
      </c>
      <c r="H489" t="str">
        <f ca="1">_xll.XLOOKUP(G489,$AB$5:$AB$14,$AC$5:$AC$14)</f>
        <v>Others</v>
      </c>
      <c r="I489">
        <f t="shared" ca="1" si="171"/>
        <v>4</v>
      </c>
      <c r="J489">
        <f t="shared" ca="1" si="172"/>
        <v>1</v>
      </c>
      <c r="K489">
        <f t="shared" ca="1" si="173"/>
        <v>47613</v>
      </c>
      <c r="L489">
        <f t="shared" ca="1" si="174"/>
        <v>3</v>
      </c>
      <c r="M489" t="str">
        <f ca="1">_xll.XLOOKUP(L489,$AD$5:$AD$18,$AE$5:$AE$18)</f>
        <v>Oyarifa</v>
      </c>
      <c r="N489">
        <f t="shared" ca="1" si="177"/>
        <v>142839</v>
      </c>
      <c r="O489">
        <f t="shared" ca="1" si="175"/>
        <v>55574.55389999313</v>
      </c>
      <c r="P489">
        <f t="shared" ca="1" si="178"/>
        <v>1337.0831844375184</v>
      </c>
      <c r="Q489">
        <f t="shared" ca="1" si="176"/>
        <v>112</v>
      </c>
      <c r="R489">
        <f t="shared" ca="1" si="179"/>
        <v>62301.407389167922</v>
      </c>
      <c r="S489">
        <f t="shared" ca="1" si="180"/>
        <v>15456.7992888097</v>
      </c>
      <c r="T489">
        <f t="shared" ca="1" si="181"/>
        <v>159632.88247324721</v>
      </c>
      <c r="U489">
        <f t="shared" ca="1" si="182"/>
        <v>117987.96128916106</v>
      </c>
      <c r="V489">
        <f t="shared" ca="1" si="183"/>
        <v>41644.921184086154</v>
      </c>
      <c r="X489" s="2">
        <f t="shared" ca="1" si="164"/>
        <v>1</v>
      </c>
      <c r="Y489" s="3">
        <f t="shared" ca="1" si="165"/>
        <v>0</v>
      </c>
      <c r="Z489" s="3"/>
      <c r="AA489" s="3"/>
      <c r="AB489" s="3"/>
      <c r="AC489" s="3"/>
      <c r="AD489" s="3"/>
      <c r="AE489" s="3"/>
      <c r="AF489" s="3"/>
      <c r="AG489" s="3"/>
      <c r="AH489" s="5"/>
    </row>
    <row r="490" spans="2:34" hidden="1" x14ac:dyDescent="0.25">
      <c r="B490">
        <f t="shared" ca="1" si="166"/>
        <v>1</v>
      </c>
      <c r="C490" t="str">
        <f t="shared" ca="1" si="167"/>
        <v>Male</v>
      </c>
      <c r="D490">
        <f t="shared" ca="1" si="168"/>
        <v>41</v>
      </c>
      <c r="E490">
        <f t="shared" ca="1" si="169"/>
        <v>2</v>
      </c>
      <c r="F490" t="str">
        <f ca="1">_xll.XLOOKUP(E490,$Z$5:$Z$15,$AA$5:$AA$15)</f>
        <v>Construction</v>
      </c>
      <c r="G490">
        <f t="shared" ca="1" si="170"/>
        <v>3</v>
      </c>
      <c r="H490" t="str">
        <f ca="1">_xll.XLOOKUP(G490,$AB$5:$AB$14,$AC$5:$AC$14)</f>
        <v>University</v>
      </c>
      <c r="I490">
        <f t="shared" ca="1" si="171"/>
        <v>1</v>
      </c>
      <c r="J490">
        <f t="shared" ca="1" si="172"/>
        <v>0</v>
      </c>
      <c r="K490">
        <f t="shared" ca="1" si="173"/>
        <v>39341</v>
      </c>
      <c r="L490">
        <f t="shared" ca="1" si="174"/>
        <v>3</v>
      </c>
      <c r="M490" t="str">
        <f ca="1">_xll.XLOOKUP(L490,$AD$5:$AD$18,$AE$5:$AE$18)</f>
        <v>Oyarifa</v>
      </c>
      <c r="N490">
        <f t="shared" ca="1" si="177"/>
        <v>236046</v>
      </c>
      <c r="O490">
        <f t="shared" ca="1" si="175"/>
        <v>212917.87949174515</v>
      </c>
      <c r="P490">
        <f t="shared" ca="1" si="178"/>
        <v>0</v>
      </c>
      <c r="Q490">
        <f t="shared" ca="1" si="176"/>
        <v>0</v>
      </c>
      <c r="R490">
        <f t="shared" ca="1" si="179"/>
        <v>2223.591233632641</v>
      </c>
      <c r="S490">
        <f t="shared" ca="1" si="180"/>
        <v>44896.720318087093</v>
      </c>
      <c r="T490">
        <f t="shared" ca="1" si="181"/>
        <v>280942.72031808709</v>
      </c>
      <c r="U490">
        <f t="shared" ca="1" si="182"/>
        <v>215141.47072537779</v>
      </c>
      <c r="V490">
        <f t="shared" ca="1" si="183"/>
        <v>65801.249592709297</v>
      </c>
      <c r="X490" s="2">
        <f t="shared" ca="1" si="164"/>
        <v>1</v>
      </c>
      <c r="Y490" s="3">
        <f t="shared" ca="1" si="165"/>
        <v>0</v>
      </c>
      <c r="Z490" s="3"/>
      <c r="AA490" s="3"/>
      <c r="AB490" s="3"/>
      <c r="AC490" s="3"/>
      <c r="AD490" s="3"/>
      <c r="AE490" s="3"/>
      <c r="AF490" s="3"/>
      <c r="AG490" s="3"/>
      <c r="AH490" s="5"/>
    </row>
    <row r="491" spans="2:34" x14ac:dyDescent="0.25">
      <c r="B491">
        <f t="shared" ca="1" si="166"/>
        <v>2</v>
      </c>
      <c r="C491" t="str">
        <f t="shared" ca="1" si="167"/>
        <v>Female</v>
      </c>
      <c r="D491">
        <f t="shared" ca="1" si="168"/>
        <v>42</v>
      </c>
      <c r="E491">
        <f t="shared" ca="1" si="169"/>
        <v>1</v>
      </c>
      <c r="F491" t="str">
        <f ca="1">_xll.XLOOKUP(E491,$Z$5:$Z$15,$AA$5:$AA$15)</f>
        <v>Health</v>
      </c>
      <c r="G491">
        <f t="shared" ca="1" si="170"/>
        <v>2</v>
      </c>
      <c r="H491" t="str">
        <f ca="1">_xll.XLOOKUP(G491,$AB$5:$AB$14,$AC$5:$AC$14)</f>
        <v>College</v>
      </c>
      <c r="I491">
        <f t="shared" ca="1" si="171"/>
        <v>5</v>
      </c>
      <c r="J491">
        <f t="shared" ca="1" si="172"/>
        <v>3</v>
      </c>
      <c r="K491">
        <f t="shared" ca="1" si="173"/>
        <v>29507</v>
      </c>
      <c r="L491">
        <f t="shared" ca="1" si="174"/>
        <v>2</v>
      </c>
      <c r="M491" t="str">
        <f ca="1">_xll.XLOOKUP(L491,$AD$5:$AD$18,$AE$5:$AE$18)</f>
        <v>Cantoment</v>
      </c>
      <c r="N491">
        <f t="shared" ca="1" si="177"/>
        <v>147535</v>
      </c>
      <c r="O491">
        <f t="shared" ca="1" si="175"/>
        <v>82267.621249163072</v>
      </c>
      <c r="P491">
        <f t="shared" ca="1" si="178"/>
        <v>53662.143416109466</v>
      </c>
      <c r="Q491">
        <f t="shared" ca="1" si="176"/>
        <v>51734</v>
      </c>
      <c r="R491">
        <f t="shared" ca="1" si="179"/>
        <v>35207.186600819143</v>
      </c>
      <c r="S491">
        <f t="shared" ca="1" si="180"/>
        <v>26395.630538498743</v>
      </c>
      <c r="T491">
        <f t="shared" ca="1" si="181"/>
        <v>227592.77395460822</v>
      </c>
      <c r="U491">
        <f t="shared" ca="1" si="182"/>
        <v>169208.8078499822</v>
      </c>
      <c r="V491">
        <f t="shared" ca="1" si="183"/>
        <v>58383.966104626015</v>
      </c>
      <c r="X491" s="2">
        <f t="shared" ca="1" si="164"/>
        <v>0</v>
      </c>
      <c r="Y491" s="3">
        <f t="shared" ca="1" si="165"/>
        <v>1</v>
      </c>
      <c r="Z491" s="3"/>
      <c r="AA491" s="3"/>
      <c r="AB491" s="3"/>
      <c r="AC491" s="3"/>
      <c r="AD491" s="3"/>
      <c r="AE491" s="3"/>
      <c r="AF491" s="3"/>
      <c r="AG491" s="3"/>
      <c r="AH491" s="5"/>
    </row>
    <row r="492" spans="2:34" hidden="1" x14ac:dyDescent="0.25">
      <c r="B492">
        <f t="shared" ca="1" si="166"/>
        <v>1</v>
      </c>
      <c r="C492" t="str">
        <f t="shared" ca="1" si="167"/>
        <v>Male</v>
      </c>
      <c r="D492">
        <f t="shared" ca="1" si="168"/>
        <v>30</v>
      </c>
      <c r="E492">
        <f t="shared" ca="1" si="169"/>
        <v>4</v>
      </c>
      <c r="F492" t="str">
        <f ca="1">_xll.XLOOKUP(E492,$Z$5:$Z$15,$AA$5:$AA$15)</f>
        <v>IT</v>
      </c>
      <c r="G492">
        <f t="shared" ca="1" si="170"/>
        <v>4</v>
      </c>
      <c r="H492" t="str">
        <f ca="1">_xll.XLOOKUP(G492,$AB$5:$AB$14,$AC$5:$AC$14)</f>
        <v>Technical</v>
      </c>
      <c r="I492">
        <f t="shared" ca="1" si="171"/>
        <v>4</v>
      </c>
      <c r="J492">
        <f t="shared" ca="1" si="172"/>
        <v>1</v>
      </c>
      <c r="K492">
        <f t="shared" ca="1" si="173"/>
        <v>52642</v>
      </c>
      <c r="L492">
        <f t="shared" ca="1" si="174"/>
        <v>8</v>
      </c>
      <c r="M492" t="str">
        <f ca="1">_xll.XLOOKUP(L492,$AD$5:$AD$18,$AE$5:$AE$18)</f>
        <v xml:space="preserve">Niorth Legon </v>
      </c>
      <c r="N492">
        <f t="shared" ca="1" si="177"/>
        <v>210568</v>
      </c>
      <c r="O492">
        <f t="shared" ca="1" si="175"/>
        <v>64773.232985969902</v>
      </c>
      <c r="P492">
        <f t="shared" ca="1" si="178"/>
        <v>45264.454497352475</v>
      </c>
      <c r="Q492">
        <f t="shared" ca="1" si="176"/>
        <v>36322</v>
      </c>
      <c r="R492">
        <f t="shared" ca="1" si="179"/>
        <v>96685.673846674734</v>
      </c>
      <c r="S492">
        <f t="shared" ca="1" si="180"/>
        <v>31888.129096301411</v>
      </c>
      <c r="T492">
        <f t="shared" ca="1" si="181"/>
        <v>287720.58359365386</v>
      </c>
      <c r="U492">
        <f t="shared" ca="1" si="182"/>
        <v>197780.90683264463</v>
      </c>
      <c r="V492">
        <f t="shared" ca="1" si="183"/>
        <v>89939.676761009236</v>
      </c>
      <c r="X492" s="2">
        <f t="shared" ca="1" si="164"/>
        <v>1</v>
      </c>
      <c r="Y492" s="3">
        <f t="shared" ca="1" si="165"/>
        <v>0</v>
      </c>
      <c r="Z492" s="3"/>
      <c r="AA492" s="3"/>
      <c r="AB492" s="3"/>
      <c r="AC492" s="3"/>
      <c r="AD492" s="3"/>
      <c r="AE492" s="3"/>
      <c r="AF492" s="3"/>
      <c r="AG492" s="3"/>
      <c r="AH492" s="5"/>
    </row>
    <row r="493" spans="2:34" x14ac:dyDescent="0.25">
      <c r="B493">
        <f t="shared" ca="1" si="166"/>
        <v>2</v>
      </c>
      <c r="C493" t="str">
        <f t="shared" ca="1" si="167"/>
        <v>Female</v>
      </c>
      <c r="D493">
        <f t="shared" ca="1" si="168"/>
        <v>39</v>
      </c>
      <c r="E493">
        <f t="shared" ca="1" si="169"/>
        <v>2</v>
      </c>
      <c r="F493" t="str">
        <f ca="1">_xll.XLOOKUP(E493,$Z$5:$Z$15,$AA$5:$AA$15)</f>
        <v>Construction</v>
      </c>
      <c r="G493">
        <f t="shared" ca="1" si="170"/>
        <v>3</v>
      </c>
      <c r="H493" t="str">
        <f ca="1">_xll.XLOOKUP(G493,$AB$5:$AB$14,$AC$5:$AC$14)</f>
        <v>University</v>
      </c>
      <c r="I493">
        <f t="shared" ca="1" si="171"/>
        <v>2</v>
      </c>
      <c r="J493">
        <f t="shared" ca="1" si="172"/>
        <v>1</v>
      </c>
      <c r="K493">
        <f t="shared" ca="1" si="173"/>
        <v>87979</v>
      </c>
      <c r="L493">
        <f t="shared" ca="1" si="174"/>
        <v>7</v>
      </c>
      <c r="M493" t="str">
        <f ca="1">_xll.XLOOKUP(L493,$AD$5:$AD$18,$AE$5:$AE$18)</f>
        <v>Spintex</v>
      </c>
      <c r="N493">
        <f t="shared" ca="1" si="177"/>
        <v>527874</v>
      </c>
      <c r="O493">
        <f t="shared" ca="1" si="175"/>
        <v>304502.01215940318</v>
      </c>
      <c r="P493">
        <f t="shared" ca="1" si="178"/>
        <v>20229.19719992462</v>
      </c>
      <c r="Q493">
        <f t="shared" ca="1" si="176"/>
        <v>3903</v>
      </c>
      <c r="R493">
        <f t="shared" ca="1" si="179"/>
        <v>25156.73790618408</v>
      </c>
      <c r="S493">
        <f t="shared" ca="1" si="180"/>
        <v>51595.45046859073</v>
      </c>
      <c r="T493">
        <f t="shared" ca="1" si="181"/>
        <v>599698.64766851533</v>
      </c>
      <c r="U493">
        <f t="shared" ca="1" si="182"/>
        <v>333561.75006558729</v>
      </c>
      <c r="V493">
        <f t="shared" ca="1" si="183"/>
        <v>266136.89760292805</v>
      </c>
      <c r="X493" s="2">
        <f t="shared" ca="1" si="164"/>
        <v>0</v>
      </c>
      <c r="Y493" s="3">
        <f t="shared" ca="1" si="165"/>
        <v>1</v>
      </c>
      <c r="Z493" s="3"/>
      <c r="AA493" s="3"/>
      <c r="AB493" s="3"/>
      <c r="AC493" s="3"/>
      <c r="AD493" s="3"/>
      <c r="AE493" s="3"/>
      <c r="AF493" s="3"/>
      <c r="AG493" s="3"/>
      <c r="AH493" s="5"/>
    </row>
    <row r="494" spans="2:34" x14ac:dyDescent="0.25">
      <c r="B494">
        <f t="shared" ca="1" si="166"/>
        <v>1</v>
      </c>
      <c r="C494" t="str">
        <f t="shared" ca="1" si="167"/>
        <v>Male</v>
      </c>
      <c r="D494">
        <f t="shared" ca="1" si="168"/>
        <v>39</v>
      </c>
      <c r="E494">
        <f t="shared" ca="1" si="169"/>
        <v>5</v>
      </c>
      <c r="F494" t="str">
        <f ca="1">_xll.XLOOKUP(E494,$Z$5:$Z$15,$AA$5:$AA$15)</f>
        <v>General Work</v>
      </c>
      <c r="G494">
        <f t="shared" ca="1" si="170"/>
        <v>1</v>
      </c>
      <c r="H494" t="str">
        <f ca="1">_xll.XLOOKUP(G494,$AB$5:$AB$14,$AC$5:$AC$14)</f>
        <v>Highschool</v>
      </c>
      <c r="I494">
        <f t="shared" ca="1" si="171"/>
        <v>6</v>
      </c>
      <c r="J494">
        <f t="shared" ca="1" si="172"/>
        <v>3</v>
      </c>
      <c r="K494">
        <f t="shared" ca="1" si="173"/>
        <v>88658</v>
      </c>
      <c r="L494">
        <f t="shared" ca="1" si="174"/>
        <v>4</v>
      </c>
      <c r="M494" t="str">
        <f ca="1">_xll.XLOOKUP(L494,$AD$5:$AD$18,$AE$5:$AE$18)</f>
        <v>Tema</v>
      </c>
      <c r="N494">
        <f t="shared" ca="1" si="177"/>
        <v>354632</v>
      </c>
      <c r="O494">
        <f t="shared" ca="1" si="175"/>
        <v>165014.18728879205</v>
      </c>
      <c r="P494">
        <f t="shared" ca="1" si="178"/>
        <v>110274.13566861434</v>
      </c>
      <c r="Q494">
        <f t="shared" ca="1" si="176"/>
        <v>97555</v>
      </c>
      <c r="R494">
        <f t="shared" ca="1" si="179"/>
        <v>114358.51545102517</v>
      </c>
      <c r="S494">
        <f t="shared" ca="1" si="180"/>
        <v>12682.797694881407</v>
      </c>
      <c r="T494">
        <f t="shared" ca="1" si="181"/>
        <v>477588.93336349574</v>
      </c>
      <c r="U494">
        <f t="shared" ca="1" si="182"/>
        <v>376927.70273981721</v>
      </c>
      <c r="V494">
        <f t="shared" ca="1" si="183"/>
        <v>100661.23062367854</v>
      </c>
      <c r="X494" s="2">
        <f t="shared" ca="1" si="164"/>
        <v>1</v>
      </c>
      <c r="Y494" s="3">
        <f t="shared" ca="1" si="165"/>
        <v>0</v>
      </c>
      <c r="Z494" s="3"/>
      <c r="AA494" s="3"/>
      <c r="AB494" s="3"/>
      <c r="AC494" s="3"/>
      <c r="AD494" s="3"/>
      <c r="AE494" s="3"/>
      <c r="AF494" s="3"/>
      <c r="AG494" s="3"/>
      <c r="AH494" s="5"/>
    </row>
    <row r="495" spans="2:34" x14ac:dyDescent="0.25">
      <c r="B495">
        <f t="shared" ca="1" si="166"/>
        <v>2</v>
      </c>
      <c r="C495" t="str">
        <f t="shared" ca="1" si="167"/>
        <v>Female</v>
      </c>
      <c r="D495">
        <f t="shared" ca="1" si="168"/>
        <v>29</v>
      </c>
      <c r="E495">
        <f t="shared" ca="1" si="169"/>
        <v>2</v>
      </c>
      <c r="F495" t="str">
        <f ca="1">_xll.XLOOKUP(E495,$Z$5:$Z$15,$AA$5:$AA$15)</f>
        <v>Construction</v>
      </c>
      <c r="G495">
        <f t="shared" ca="1" si="170"/>
        <v>4</v>
      </c>
      <c r="H495" t="str">
        <f ca="1">_xll.XLOOKUP(G495,$AB$5:$AB$14,$AC$5:$AC$14)</f>
        <v>Technical</v>
      </c>
      <c r="I495">
        <f t="shared" ca="1" si="171"/>
        <v>3</v>
      </c>
      <c r="J495">
        <f t="shared" ca="1" si="172"/>
        <v>0</v>
      </c>
      <c r="K495">
        <f t="shared" ca="1" si="173"/>
        <v>36652</v>
      </c>
      <c r="L495">
        <f t="shared" ca="1" si="174"/>
        <v>5</v>
      </c>
      <c r="M495" t="str">
        <f ca="1">_xll.XLOOKUP(L495,$AD$5:$AD$18,$AE$5:$AE$18)</f>
        <v>Nima</v>
      </c>
      <c r="N495">
        <f t="shared" ca="1" si="177"/>
        <v>183260</v>
      </c>
      <c r="O495">
        <f t="shared" ca="1" si="175"/>
        <v>129816.15628685526</v>
      </c>
      <c r="P495">
        <f t="shared" ca="1" si="178"/>
        <v>0</v>
      </c>
      <c r="Q495">
        <f t="shared" ca="1" si="176"/>
        <v>0</v>
      </c>
      <c r="R495">
        <f t="shared" ca="1" si="179"/>
        <v>31312.003975008945</v>
      </c>
      <c r="S495">
        <f t="shared" ca="1" si="180"/>
        <v>25098.190615554075</v>
      </c>
      <c r="T495">
        <f t="shared" ca="1" si="181"/>
        <v>208358.19061555408</v>
      </c>
      <c r="U495">
        <f t="shared" ca="1" si="182"/>
        <v>161128.16026186419</v>
      </c>
      <c r="V495">
        <f t="shared" ca="1" si="183"/>
        <v>47230.030353689886</v>
      </c>
      <c r="X495" s="2">
        <f t="shared" ca="1" si="164"/>
        <v>0</v>
      </c>
      <c r="Y495" s="3">
        <f t="shared" ca="1" si="165"/>
        <v>1</v>
      </c>
      <c r="Z495" s="3"/>
      <c r="AA495" s="3"/>
      <c r="AB495" s="3"/>
      <c r="AC495" s="3"/>
      <c r="AD495" s="3"/>
      <c r="AE495" s="3"/>
      <c r="AF495" s="3"/>
      <c r="AG495" s="3"/>
      <c r="AH495" s="5"/>
    </row>
    <row r="496" spans="2:34" x14ac:dyDescent="0.25">
      <c r="B496">
        <f t="shared" ca="1" si="166"/>
        <v>1</v>
      </c>
      <c r="C496" t="str">
        <f t="shared" ca="1" si="167"/>
        <v>Male</v>
      </c>
      <c r="D496">
        <f t="shared" ca="1" si="168"/>
        <v>29</v>
      </c>
      <c r="E496">
        <f t="shared" ca="1" si="169"/>
        <v>4</v>
      </c>
      <c r="F496" t="str">
        <f ca="1">_xll.XLOOKUP(E496,$Z$5:$Z$15,$AA$5:$AA$15)</f>
        <v>IT</v>
      </c>
      <c r="G496">
        <f t="shared" ca="1" si="170"/>
        <v>3</v>
      </c>
      <c r="H496" t="str">
        <f ca="1">_xll.XLOOKUP(G496,$AB$5:$AB$14,$AC$5:$AC$14)</f>
        <v>University</v>
      </c>
      <c r="I496">
        <f t="shared" ca="1" si="171"/>
        <v>2</v>
      </c>
      <c r="J496">
        <f t="shared" ca="1" si="172"/>
        <v>1</v>
      </c>
      <c r="K496">
        <f t="shared" ca="1" si="173"/>
        <v>32711</v>
      </c>
      <c r="L496">
        <f t="shared" ca="1" si="174"/>
        <v>6</v>
      </c>
      <c r="M496" t="str">
        <f ca="1">_xll.XLOOKUP(L496,$AD$5:$AD$18,$AE$5:$AE$18)</f>
        <v>Airport Hills</v>
      </c>
      <c r="N496">
        <f t="shared" ca="1" si="177"/>
        <v>130844</v>
      </c>
      <c r="O496">
        <f t="shared" ca="1" si="175"/>
        <v>108570.59135108089</v>
      </c>
      <c r="P496">
        <f t="shared" ca="1" si="178"/>
        <v>11621.075359712577</v>
      </c>
      <c r="Q496">
        <f t="shared" ca="1" si="176"/>
        <v>5947</v>
      </c>
      <c r="R496">
        <f t="shared" ca="1" si="179"/>
        <v>52802.956003228421</v>
      </c>
      <c r="S496">
        <f t="shared" ca="1" si="180"/>
        <v>48352.885213933463</v>
      </c>
      <c r="T496">
        <f t="shared" ca="1" si="181"/>
        <v>190817.96057364607</v>
      </c>
      <c r="U496">
        <f t="shared" ca="1" si="182"/>
        <v>167320.5473543093</v>
      </c>
      <c r="V496">
        <f t="shared" ca="1" si="183"/>
        <v>23497.41321933677</v>
      </c>
      <c r="X496" s="2">
        <f t="shared" ca="1" si="164"/>
        <v>1</v>
      </c>
      <c r="Y496" s="3">
        <f t="shared" ca="1" si="165"/>
        <v>0</v>
      </c>
      <c r="Z496" s="3"/>
      <c r="AA496" s="3"/>
      <c r="AB496" s="3"/>
      <c r="AC496" s="3"/>
      <c r="AD496" s="3"/>
      <c r="AE496" s="3"/>
      <c r="AF496" s="3"/>
      <c r="AG496" s="3"/>
      <c r="AH496" s="5"/>
    </row>
    <row r="497" spans="2:34" x14ac:dyDescent="0.25">
      <c r="B497">
        <f t="shared" ca="1" si="166"/>
        <v>2</v>
      </c>
      <c r="C497" t="str">
        <f t="shared" ca="1" si="167"/>
        <v>Female</v>
      </c>
      <c r="D497">
        <f t="shared" ca="1" si="168"/>
        <v>38</v>
      </c>
      <c r="E497">
        <f t="shared" ca="1" si="169"/>
        <v>5</v>
      </c>
      <c r="F497" t="str">
        <f ca="1">_xll.XLOOKUP(E497,$Z$5:$Z$15,$AA$5:$AA$15)</f>
        <v>General Work</v>
      </c>
      <c r="G497">
        <f t="shared" ca="1" si="170"/>
        <v>5</v>
      </c>
      <c r="H497" t="str">
        <f ca="1">_xll.XLOOKUP(G497,$AB$5:$AB$14,$AC$5:$AC$14)</f>
        <v>Others</v>
      </c>
      <c r="I497">
        <f t="shared" ca="1" si="171"/>
        <v>5</v>
      </c>
      <c r="J497">
        <f t="shared" ca="1" si="172"/>
        <v>4</v>
      </c>
      <c r="K497">
        <f t="shared" ca="1" si="173"/>
        <v>75068</v>
      </c>
      <c r="L497">
        <f t="shared" ca="1" si="174"/>
        <v>3</v>
      </c>
      <c r="M497" t="str">
        <f ca="1">_xll.XLOOKUP(L497,$AD$5:$AD$18,$AE$5:$AE$18)</f>
        <v>Oyarifa</v>
      </c>
      <c r="N497">
        <f t="shared" ca="1" si="177"/>
        <v>375340</v>
      </c>
      <c r="O497">
        <f t="shared" ca="1" si="175"/>
        <v>293770.64345208398</v>
      </c>
      <c r="P497">
        <f t="shared" ca="1" si="178"/>
        <v>66737.544239916038</v>
      </c>
      <c r="Q497">
        <f t="shared" ca="1" si="176"/>
        <v>38648</v>
      </c>
      <c r="R497">
        <f t="shared" ca="1" si="179"/>
        <v>85664.464637034878</v>
      </c>
      <c r="S497">
        <f t="shared" ca="1" si="180"/>
        <v>19559.262663220627</v>
      </c>
      <c r="T497">
        <f t="shared" ca="1" si="181"/>
        <v>461636.80690313666</v>
      </c>
      <c r="U497">
        <f t="shared" ca="1" si="182"/>
        <v>418083.10808911885</v>
      </c>
      <c r="V497">
        <f t="shared" ca="1" si="183"/>
        <v>43553.698814017815</v>
      </c>
      <c r="X497" s="2">
        <f t="shared" ca="1" si="164"/>
        <v>0</v>
      </c>
      <c r="Y497" s="3">
        <f t="shared" ca="1" si="165"/>
        <v>1</v>
      </c>
      <c r="Z497" s="3"/>
      <c r="AA497" s="3"/>
      <c r="AB497" s="3"/>
      <c r="AC497" s="3"/>
      <c r="AD497" s="3"/>
      <c r="AE497" s="3"/>
      <c r="AF497" s="3"/>
      <c r="AG497" s="3"/>
      <c r="AH497" s="5"/>
    </row>
    <row r="498" spans="2:34" hidden="1" x14ac:dyDescent="0.25">
      <c r="B498">
        <f t="shared" ca="1" si="166"/>
        <v>2</v>
      </c>
      <c r="C498" t="str">
        <f t="shared" ca="1" si="167"/>
        <v>Female</v>
      </c>
      <c r="D498">
        <f t="shared" ca="1" si="168"/>
        <v>40</v>
      </c>
      <c r="E498">
        <f t="shared" ca="1" si="169"/>
        <v>5</v>
      </c>
      <c r="F498" t="str">
        <f ca="1">_xll.XLOOKUP(E498,$Z$5:$Z$15,$AA$5:$AA$15)</f>
        <v>General Work</v>
      </c>
      <c r="G498">
        <f t="shared" ca="1" si="170"/>
        <v>1</v>
      </c>
      <c r="H498" t="str">
        <f ca="1">_xll.XLOOKUP(G498,$AB$5:$AB$14,$AC$5:$AC$14)</f>
        <v>Highschool</v>
      </c>
      <c r="I498">
        <f t="shared" ca="1" si="171"/>
        <v>3</v>
      </c>
      <c r="J498">
        <f t="shared" ca="1" si="172"/>
        <v>1</v>
      </c>
      <c r="K498">
        <f t="shared" ca="1" si="173"/>
        <v>74464</v>
      </c>
      <c r="L498">
        <f t="shared" ca="1" si="174"/>
        <v>5</v>
      </c>
      <c r="M498" t="str">
        <f ca="1">_xll.XLOOKUP(L498,$AD$5:$AD$18,$AE$5:$AE$18)</f>
        <v>Nima</v>
      </c>
      <c r="N498">
        <f t="shared" ca="1" si="177"/>
        <v>297856</v>
      </c>
      <c r="O498">
        <f t="shared" ca="1" si="175"/>
        <v>1054.3179869480196</v>
      </c>
      <c r="P498">
        <f t="shared" ca="1" si="178"/>
        <v>10858.105376595098</v>
      </c>
      <c r="Q498">
        <f t="shared" ca="1" si="176"/>
        <v>2735</v>
      </c>
      <c r="R498">
        <f t="shared" ca="1" si="179"/>
        <v>35218.295024528612</v>
      </c>
      <c r="S498">
        <f t="shared" ca="1" si="180"/>
        <v>59108.621778947971</v>
      </c>
      <c r="T498">
        <f t="shared" ca="1" si="181"/>
        <v>367822.72715554305</v>
      </c>
      <c r="U498">
        <f t="shared" ca="1" si="182"/>
        <v>39007.613011476635</v>
      </c>
      <c r="V498">
        <f t="shared" ca="1" si="183"/>
        <v>328815.11414406641</v>
      </c>
      <c r="X498" s="2">
        <f t="shared" ca="1" si="164"/>
        <v>0</v>
      </c>
      <c r="Y498" s="3">
        <f t="shared" ca="1" si="165"/>
        <v>1</v>
      </c>
      <c r="Z498" s="3"/>
      <c r="AA498" s="3"/>
      <c r="AB498" s="3"/>
      <c r="AC498" s="3"/>
      <c r="AD498" s="3"/>
      <c r="AE498" s="3"/>
      <c r="AF498" s="3"/>
      <c r="AG498" s="3"/>
      <c r="AH498" s="5"/>
    </row>
    <row r="499" spans="2:34" hidden="1" x14ac:dyDescent="0.25">
      <c r="B499">
        <f t="shared" ca="1" si="166"/>
        <v>1</v>
      </c>
      <c r="C499" t="str">
        <f t="shared" ca="1" si="167"/>
        <v>Male</v>
      </c>
      <c r="D499">
        <f t="shared" ca="1" si="168"/>
        <v>31</v>
      </c>
      <c r="E499">
        <f t="shared" ca="1" si="169"/>
        <v>6</v>
      </c>
      <c r="F499" t="str">
        <f ca="1">_xll.XLOOKUP(E499,$Z$5:$Z$15,$AA$5:$AA$15)</f>
        <v>Agriculture</v>
      </c>
      <c r="G499">
        <f t="shared" ca="1" si="170"/>
        <v>1</v>
      </c>
      <c r="H499" t="str">
        <f ca="1">_xll.XLOOKUP(G499,$AB$5:$AB$14,$AC$5:$AC$14)</f>
        <v>Highschool</v>
      </c>
      <c r="I499">
        <f t="shared" ca="1" si="171"/>
        <v>5</v>
      </c>
      <c r="J499">
        <f t="shared" ca="1" si="172"/>
        <v>0</v>
      </c>
      <c r="K499">
        <f t="shared" ca="1" si="173"/>
        <v>59060</v>
      </c>
      <c r="L499">
        <f t="shared" ca="1" si="174"/>
        <v>9</v>
      </c>
      <c r="M499" t="str">
        <f ca="1">_xll.XLOOKUP(L499,$AD$5:$AD$18,$AE$5:$AE$18)</f>
        <v>Tse-Addo</v>
      </c>
      <c r="N499">
        <f t="shared" ca="1" si="177"/>
        <v>354360</v>
      </c>
      <c r="O499">
        <f t="shared" ca="1" si="175"/>
        <v>200646.13126338716</v>
      </c>
      <c r="P499">
        <f t="shared" ca="1" si="178"/>
        <v>0</v>
      </c>
      <c r="Q499">
        <f t="shared" ca="1" si="176"/>
        <v>0</v>
      </c>
      <c r="R499">
        <f t="shared" ca="1" si="179"/>
        <v>25840.574714402417</v>
      </c>
      <c r="S499">
        <f t="shared" ca="1" si="180"/>
        <v>23615.353041812847</v>
      </c>
      <c r="T499">
        <f t="shared" ca="1" si="181"/>
        <v>377975.35304181284</v>
      </c>
      <c r="U499">
        <f t="shared" ca="1" si="182"/>
        <v>226486.70597778956</v>
      </c>
      <c r="V499">
        <f t="shared" ca="1" si="183"/>
        <v>151488.64706402327</v>
      </c>
      <c r="X499" s="2">
        <f t="shared" ca="1" si="164"/>
        <v>1</v>
      </c>
      <c r="Y499" s="3">
        <f t="shared" ca="1" si="165"/>
        <v>0</v>
      </c>
      <c r="Z499" s="3"/>
      <c r="AA499" s="3"/>
      <c r="AB499" s="3"/>
      <c r="AC499" s="3"/>
      <c r="AD499" s="3"/>
      <c r="AE499" s="3"/>
      <c r="AF499" s="3"/>
      <c r="AG499" s="3"/>
      <c r="AH499" s="5"/>
    </row>
    <row r="500" spans="2:34" ht="15.75" thickBot="1" x14ac:dyDescent="0.3">
      <c r="B500">
        <f t="shared" ca="1" si="166"/>
        <v>2</v>
      </c>
      <c r="C500" t="str">
        <f t="shared" ca="1" si="167"/>
        <v>Female</v>
      </c>
      <c r="D500">
        <f t="shared" ca="1" si="168"/>
        <v>45</v>
      </c>
      <c r="E500">
        <f t="shared" ca="1" si="169"/>
        <v>2</v>
      </c>
      <c r="F500" t="str">
        <f ca="1">_xll.XLOOKUP(E500,$Z$5:$Z$15,$AA$5:$AA$15)</f>
        <v>Construction</v>
      </c>
      <c r="G500">
        <f t="shared" ca="1" si="170"/>
        <v>2</v>
      </c>
      <c r="H500" t="str">
        <f ca="1">_xll.XLOOKUP(G500,$AB$5:$AB$14,$AC$5:$AC$14)</f>
        <v>College</v>
      </c>
      <c r="I500">
        <f t="shared" ca="1" si="171"/>
        <v>2</v>
      </c>
      <c r="J500">
        <f t="shared" ca="1" si="172"/>
        <v>4</v>
      </c>
      <c r="K500">
        <f t="shared" ca="1" si="173"/>
        <v>69247</v>
      </c>
      <c r="L500">
        <f t="shared" ca="1" si="174"/>
        <v>9</v>
      </c>
      <c r="M500" t="str">
        <f ca="1">_xll.XLOOKUP(L500,$AD$5:$AD$18,$AE$5:$AE$18)</f>
        <v>Tse-Addo</v>
      </c>
      <c r="N500">
        <f t="shared" ca="1" si="177"/>
        <v>415482</v>
      </c>
      <c r="O500">
        <f t="shared" ca="1" si="175"/>
        <v>11774.116883643646</v>
      </c>
      <c r="P500">
        <f t="shared" ca="1" si="178"/>
        <v>120038.40117997094</v>
      </c>
      <c r="Q500">
        <f t="shared" ca="1" si="176"/>
        <v>100674</v>
      </c>
      <c r="R500">
        <f t="shared" ca="1" si="179"/>
        <v>41040.714213204934</v>
      </c>
      <c r="S500">
        <f t="shared" ca="1" si="180"/>
        <v>16876.080028661236</v>
      </c>
      <c r="T500">
        <f t="shared" ca="1" si="181"/>
        <v>552396.48120863223</v>
      </c>
      <c r="U500">
        <f t="shared" ca="1" si="182"/>
        <v>153488.83109684859</v>
      </c>
      <c r="V500">
        <f t="shared" ca="1" si="183"/>
        <v>398907.65011178365</v>
      </c>
      <c r="X500" s="6">
        <f t="shared" ca="1" si="164"/>
        <v>0</v>
      </c>
      <c r="Y500" s="7">
        <f t="shared" ca="1" si="165"/>
        <v>1</v>
      </c>
      <c r="Z500" s="7"/>
      <c r="AA500" s="7"/>
      <c r="AB500" s="7"/>
      <c r="AC500" s="7"/>
      <c r="AD500" s="7"/>
      <c r="AE500" s="7"/>
      <c r="AF500" s="7"/>
      <c r="AG500" s="7"/>
      <c r="AH500" s="8"/>
    </row>
    <row r="501" spans="2:34" hidden="1" x14ac:dyDescent="0.25">
      <c r="B501">
        <f t="shared" ca="1" si="166"/>
        <v>2</v>
      </c>
      <c r="C501" t="str">
        <f t="shared" ca="1" si="167"/>
        <v>Female</v>
      </c>
      <c r="D501">
        <f t="shared" ca="1" si="168"/>
        <v>30</v>
      </c>
      <c r="E501">
        <f t="shared" ca="1" si="169"/>
        <v>3</v>
      </c>
      <c r="F501" t="str">
        <f ca="1">_xll.XLOOKUP(E501,$Z$5:$Z$15,$AA$5:$AA$15)</f>
        <v>Teaching</v>
      </c>
      <c r="G501">
        <f t="shared" ca="1" si="170"/>
        <v>1</v>
      </c>
      <c r="H501" t="str">
        <f ca="1">_xll.XLOOKUP(G501,$AB$5:$AB$14,$AC$5:$AC$14)</f>
        <v>Highschool</v>
      </c>
      <c r="I501">
        <f t="shared" ca="1" si="171"/>
        <v>3</v>
      </c>
      <c r="J501">
        <f t="shared" ca="1" si="172"/>
        <v>0</v>
      </c>
      <c r="K501">
        <f t="shared" ca="1" si="173"/>
        <v>31126</v>
      </c>
      <c r="L501">
        <f t="shared" ca="1" si="174"/>
        <v>3</v>
      </c>
      <c r="M501" t="str">
        <f ca="1">_xll.XLOOKUP(L501,$AD$5:$AD$18,$AE$5:$AE$18)</f>
        <v>Oyarifa</v>
      </c>
      <c r="N501">
        <f t="shared" ca="1" si="177"/>
        <v>155630</v>
      </c>
      <c r="O501">
        <f t="shared" ca="1" si="175"/>
        <v>98449.719918799077</v>
      </c>
      <c r="P501">
        <f t="shared" ca="1" si="178"/>
        <v>0</v>
      </c>
      <c r="Q501">
        <f t="shared" ca="1" si="176"/>
        <v>0</v>
      </c>
      <c r="R501">
        <f t="shared" ca="1" si="179"/>
        <v>3013.9215883238794</v>
      </c>
      <c r="S501">
        <f t="shared" ca="1" si="180"/>
        <v>25204.898121861115</v>
      </c>
      <c r="T501">
        <f t="shared" ca="1" si="181"/>
        <v>180834.8981218611</v>
      </c>
      <c r="U501">
        <f t="shared" ca="1" si="182"/>
        <v>101463.64150712296</v>
      </c>
      <c r="V501">
        <f t="shared" ca="1" si="183"/>
        <v>79371.256614738144</v>
      </c>
    </row>
    <row r="502" spans="2:34" hidden="1" x14ac:dyDescent="0.25">
      <c r="B502">
        <f t="shared" ca="1" si="166"/>
        <v>2</v>
      </c>
      <c r="C502" t="str">
        <f t="shared" ca="1" si="167"/>
        <v>Female</v>
      </c>
      <c r="D502">
        <f t="shared" ca="1" si="168"/>
        <v>28</v>
      </c>
      <c r="E502">
        <f t="shared" ca="1" si="169"/>
        <v>3</v>
      </c>
      <c r="F502" t="str">
        <f ca="1">_xll.XLOOKUP(E502,$Z$5:$Z$15,$AA$5:$AA$15)</f>
        <v>Teaching</v>
      </c>
      <c r="G502">
        <f t="shared" ca="1" si="170"/>
        <v>5</v>
      </c>
      <c r="H502" t="str">
        <f ca="1">_xll.XLOOKUP(G502,$AB$5:$AB$14,$AC$5:$AC$14)</f>
        <v>Others</v>
      </c>
      <c r="I502">
        <f t="shared" ca="1" si="171"/>
        <v>6</v>
      </c>
      <c r="J502">
        <f t="shared" ca="1" si="172"/>
        <v>0</v>
      </c>
      <c r="K502">
        <f t="shared" ca="1" si="173"/>
        <v>70264</v>
      </c>
      <c r="L502">
        <f t="shared" ca="1" si="174"/>
        <v>2</v>
      </c>
      <c r="M502" t="str">
        <f ca="1">_xll.XLOOKUP(L502,$AD$5:$AD$18,$AE$5:$AE$18)</f>
        <v>Cantoment</v>
      </c>
      <c r="N502">
        <f t="shared" ca="1" si="177"/>
        <v>421584</v>
      </c>
      <c r="O502">
        <f t="shared" ca="1" si="175"/>
        <v>9924.9941410288557</v>
      </c>
      <c r="P502">
        <f t="shared" ca="1" si="178"/>
        <v>0</v>
      </c>
      <c r="Q502">
        <f t="shared" ca="1" si="176"/>
        <v>0</v>
      </c>
      <c r="R502">
        <f t="shared" ca="1" si="179"/>
        <v>123718.88396653875</v>
      </c>
      <c r="S502">
        <f t="shared" ca="1" si="180"/>
        <v>29911.766369969177</v>
      </c>
      <c r="T502">
        <f t="shared" ca="1" si="181"/>
        <v>451495.76636996918</v>
      </c>
      <c r="U502">
        <f t="shared" ca="1" si="182"/>
        <v>133643.87810756761</v>
      </c>
      <c r="V502">
        <f t="shared" ca="1" si="183"/>
        <v>317851.88826240157</v>
      </c>
    </row>
    <row r="503" spans="2:34" hidden="1" x14ac:dyDescent="0.25">
      <c r="B503">
        <f t="shared" ca="1" si="166"/>
        <v>2</v>
      </c>
      <c r="C503" t="str">
        <f t="shared" ca="1" si="167"/>
        <v>Female</v>
      </c>
      <c r="D503">
        <f t="shared" ca="1" si="168"/>
        <v>30</v>
      </c>
      <c r="E503">
        <f t="shared" ca="1" si="169"/>
        <v>1</v>
      </c>
      <c r="F503" t="str">
        <f ca="1">_xll.XLOOKUP(E503,$Z$5:$Z$15,$AA$5:$AA$15)</f>
        <v>Health</v>
      </c>
      <c r="G503">
        <f t="shared" ca="1" si="170"/>
        <v>3</v>
      </c>
      <c r="H503" t="str">
        <f ca="1">_xll.XLOOKUP(G503,$AB$5:$AB$14,$AC$5:$AC$14)</f>
        <v>University</v>
      </c>
      <c r="I503">
        <f t="shared" ca="1" si="171"/>
        <v>2</v>
      </c>
      <c r="J503">
        <f t="shared" ca="1" si="172"/>
        <v>0</v>
      </c>
      <c r="K503">
        <f t="shared" ca="1" si="173"/>
        <v>52243</v>
      </c>
      <c r="L503">
        <f t="shared" ca="1" si="174"/>
        <v>6</v>
      </c>
      <c r="M503" t="str">
        <f ca="1">_xll.XLOOKUP(L503,$AD$5:$AD$18,$AE$5:$AE$18)</f>
        <v>Airport Hills</v>
      </c>
      <c r="N503">
        <f t="shared" ca="1" si="177"/>
        <v>156729</v>
      </c>
      <c r="O503">
        <f t="shared" ca="1" si="175"/>
        <v>135717.13357708562</v>
      </c>
      <c r="P503">
        <f t="shared" ca="1" si="178"/>
        <v>0</v>
      </c>
      <c r="Q503">
        <f t="shared" ca="1" si="176"/>
        <v>0</v>
      </c>
      <c r="R503">
        <f t="shared" ca="1" si="179"/>
        <v>6565.9031976328588</v>
      </c>
      <c r="S503">
        <f t="shared" ca="1" si="180"/>
        <v>188.21452988573131</v>
      </c>
      <c r="T503">
        <f t="shared" ca="1" si="181"/>
        <v>156917.21452988574</v>
      </c>
      <c r="U503">
        <f t="shared" ca="1" si="182"/>
        <v>142283.03677471849</v>
      </c>
      <c r="V503">
        <f t="shared" ca="1" si="183"/>
        <v>14634.177755167242</v>
      </c>
    </row>
    <row r="504" spans="2:34" hidden="1" x14ac:dyDescent="0.25">
      <c r="B504">
        <f t="shared" ca="1" si="166"/>
        <v>2</v>
      </c>
      <c r="C504" t="str">
        <f t="shared" ca="1" si="167"/>
        <v>Female</v>
      </c>
      <c r="D504">
        <f t="shared" ca="1" si="168"/>
        <v>37</v>
      </c>
      <c r="E504">
        <f t="shared" ca="1" si="169"/>
        <v>2</v>
      </c>
      <c r="F504" t="str">
        <f ca="1">_xll.XLOOKUP(E504,$Z$5:$Z$15,$AA$5:$AA$15)</f>
        <v>Construction</v>
      </c>
      <c r="G504">
        <f t="shared" ca="1" si="170"/>
        <v>5</v>
      </c>
      <c r="H504" t="str">
        <f ca="1">_xll.XLOOKUP(G504,$AB$5:$AB$14,$AC$5:$AC$14)</f>
        <v>Others</v>
      </c>
      <c r="I504">
        <f t="shared" ca="1" si="171"/>
        <v>5</v>
      </c>
      <c r="J504">
        <f t="shared" ca="1" si="172"/>
        <v>4</v>
      </c>
      <c r="K504">
        <f t="shared" ca="1" si="173"/>
        <v>74981</v>
      </c>
      <c r="L504">
        <f t="shared" ca="1" si="174"/>
        <v>4</v>
      </c>
      <c r="M504" t="str">
        <f ca="1">_xll.XLOOKUP(L504,$AD$5:$AD$18,$AE$5:$AE$18)</f>
        <v>Tema</v>
      </c>
      <c r="N504">
        <f t="shared" ca="1" si="177"/>
        <v>449886</v>
      </c>
      <c r="O504">
        <f t="shared" ca="1" si="175"/>
        <v>155938.99271412959</v>
      </c>
      <c r="P504">
        <f t="shared" ca="1" si="178"/>
        <v>141538.40299929507</v>
      </c>
      <c r="Q504">
        <f t="shared" ca="1" si="176"/>
        <v>50591</v>
      </c>
      <c r="R504">
        <f t="shared" ca="1" si="179"/>
        <v>26313.090571523873</v>
      </c>
      <c r="S504">
        <f t="shared" ca="1" si="180"/>
        <v>53936.40940853372</v>
      </c>
      <c r="T504">
        <f t="shared" ca="1" si="181"/>
        <v>645360.81240782875</v>
      </c>
      <c r="U504">
        <f t="shared" ca="1" si="182"/>
        <v>232843.08328565347</v>
      </c>
      <c r="V504">
        <f t="shared" ca="1" si="183"/>
        <v>412517.72912217525</v>
      </c>
    </row>
    <row r="505" spans="2:34" hidden="1" x14ac:dyDescent="0.25">
      <c r="B505">
        <f t="shared" ca="1" si="166"/>
        <v>2</v>
      </c>
      <c r="C505" t="str">
        <f t="shared" ca="1" si="167"/>
        <v>Female</v>
      </c>
      <c r="D505">
        <f t="shared" ca="1" si="168"/>
        <v>27</v>
      </c>
      <c r="E505">
        <f t="shared" ca="1" si="169"/>
        <v>1</v>
      </c>
      <c r="F505" t="str">
        <f ca="1">_xll.XLOOKUP(E505,$Z$5:$Z$15,$AA$5:$AA$15)</f>
        <v>Health</v>
      </c>
      <c r="G505">
        <f t="shared" ca="1" si="170"/>
        <v>3</v>
      </c>
      <c r="H505" t="str">
        <f ca="1">_xll.XLOOKUP(G505,$AB$5:$AB$14,$AC$5:$AC$14)</f>
        <v>University</v>
      </c>
      <c r="I505">
        <f t="shared" ca="1" si="171"/>
        <v>6</v>
      </c>
      <c r="J505">
        <f t="shared" ca="1" si="172"/>
        <v>3</v>
      </c>
      <c r="K505">
        <f t="shared" ca="1" si="173"/>
        <v>77176</v>
      </c>
      <c r="L505">
        <f t="shared" ca="1" si="174"/>
        <v>4</v>
      </c>
      <c r="M505" t="str">
        <f ca="1">_xll.XLOOKUP(L505,$AD$5:$AD$18,$AE$5:$AE$18)</f>
        <v>Tema</v>
      </c>
      <c r="N505">
        <f t="shared" ca="1" si="177"/>
        <v>308704</v>
      </c>
      <c r="O505">
        <f t="shared" ca="1" si="175"/>
        <v>129195.21506241488</v>
      </c>
      <c r="P505">
        <f t="shared" ca="1" si="178"/>
        <v>40963.484939578317</v>
      </c>
      <c r="Q505">
        <f t="shared" ca="1" si="176"/>
        <v>20411</v>
      </c>
      <c r="R505">
        <f t="shared" ca="1" si="179"/>
        <v>126262.21005200309</v>
      </c>
      <c r="S505">
        <f t="shared" ca="1" si="180"/>
        <v>1980.2156444277616</v>
      </c>
      <c r="T505">
        <f t="shared" ca="1" si="181"/>
        <v>351647.70058400609</v>
      </c>
      <c r="U505">
        <f t="shared" ca="1" si="182"/>
        <v>275868.42511441797</v>
      </c>
      <c r="V505">
        <f t="shared" ca="1" si="183"/>
        <v>75779.275469588116</v>
      </c>
    </row>
  </sheetData>
  <mergeCells count="1">
    <mergeCell ref="X3:AH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A280-1020-4932-9DF9-FD5F6176C654}">
  <dimension ref="A1:CY504"/>
  <sheetViews>
    <sheetView topLeftCell="B105" workbookViewId="0">
      <selection activeCell="E471" sqref="E471"/>
    </sheetView>
  </sheetViews>
  <sheetFormatPr defaultRowHeight="15" x14ac:dyDescent="0.25"/>
  <cols>
    <col min="1" max="1" width="0" hidden="1" customWidth="1"/>
    <col min="2" max="2" width="9.85546875" customWidth="1"/>
    <col min="4" max="4" width="9.140625" customWidth="1"/>
    <col min="5" max="5" width="15.140625" customWidth="1"/>
    <col min="6" max="6" width="9.140625" hidden="1" customWidth="1"/>
    <col min="7" max="7" width="11.85546875" customWidth="1"/>
    <col min="10" max="10" width="9.7109375" customWidth="1"/>
    <col min="11" max="11" width="9.140625" hidden="1" customWidth="1"/>
    <col min="12" max="12" width="12.28515625" customWidth="1"/>
    <col min="13" max="13" width="16.140625" customWidth="1"/>
    <col min="14" max="14" width="15.5703125" customWidth="1"/>
    <col min="15" max="15" width="12.42578125" customWidth="1"/>
    <col min="16" max="16" width="18.42578125" customWidth="1"/>
    <col min="17" max="17" width="9.5703125" bestFit="1" customWidth="1"/>
    <col min="18" max="18" width="13.28515625" customWidth="1"/>
    <col min="19" max="19" width="17.140625" customWidth="1"/>
    <col min="20" max="20" width="16.140625" customWidth="1"/>
    <col min="21" max="21" width="23.85546875" customWidth="1"/>
    <col min="25" max="29" width="9.140625" hidden="1" customWidth="1"/>
    <col min="30" max="30" width="11.85546875" hidden="1" customWidth="1"/>
    <col min="34" max="34" width="15.140625" bestFit="1" customWidth="1"/>
    <col min="35" max="35" width="18.28515625" bestFit="1" customWidth="1"/>
    <col min="36" max="36" width="12.140625" bestFit="1" customWidth="1"/>
    <col min="38" max="38" width="10.85546875" bestFit="1" customWidth="1"/>
    <col min="40" max="40" width="12.28515625" bestFit="1" customWidth="1"/>
    <col min="42" max="42" width="12.85546875" bestFit="1" customWidth="1"/>
    <col min="43" max="43" width="20" bestFit="1" customWidth="1"/>
    <col min="44" max="44" width="21.140625" bestFit="1" customWidth="1"/>
    <col min="45" max="45" width="12.5703125" bestFit="1" customWidth="1"/>
    <col min="46" max="46" width="22.7109375" bestFit="1" customWidth="1"/>
    <col min="47" max="47" width="17" bestFit="1" customWidth="1"/>
    <col min="48" max="48" width="23.28515625" bestFit="1" customWidth="1"/>
    <col min="49" max="49" width="10.28515625" bestFit="1" customWidth="1"/>
    <col min="51" max="51" width="11.85546875" bestFit="1" customWidth="1"/>
    <col min="54" max="54" width="11.5703125" bestFit="1" customWidth="1"/>
    <col min="56" max="56" width="10.140625" bestFit="1" customWidth="1"/>
    <col min="59" max="59" width="19.42578125" bestFit="1" customWidth="1"/>
    <col min="60" max="60" width="16.5703125" bestFit="1" customWidth="1"/>
    <col min="61" max="61" width="21" bestFit="1" customWidth="1"/>
    <col min="62" max="62" width="14.85546875" bestFit="1" customWidth="1"/>
    <col min="63" max="63" width="16.7109375" bestFit="1" customWidth="1"/>
    <col min="64" max="64" width="20.7109375" bestFit="1" customWidth="1"/>
    <col min="65" max="65" width="16.42578125" bestFit="1" customWidth="1"/>
    <col min="66" max="66" width="19.28515625" bestFit="1" customWidth="1"/>
    <col min="67" max="67" width="18.5703125" bestFit="1" customWidth="1"/>
    <col min="68" max="68" width="13.42578125" bestFit="1" customWidth="1"/>
    <col min="69" max="69" width="15.42578125" bestFit="1" customWidth="1"/>
    <col min="70" max="70" width="12.85546875" bestFit="1" customWidth="1"/>
    <col min="71" max="71" width="23.7109375" bestFit="1" customWidth="1"/>
    <col min="72" max="72" width="12.85546875" bestFit="1" customWidth="1"/>
    <col min="73" max="73" width="14" bestFit="1" customWidth="1"/>
    <col min="74" max="74" width="48.85546875" bestFit="1" customWidth="1"/>
    <col min="76" max="76" width="30" bestFit="1" customWidth="1"/>
    <col min="79" max="79" width="59.7109375" bestFit="1" customWidth="1"/>
    <col min="80" max="80" width="13.42578125" style="3" customWidth="1"/>
    <col min="81" max="81" width="11.7109375" customWidth="1"/>
    <col min="82" max="82" width="10.5703125" bestFit="1" customWidth="1"/>
    <col min="83" max="83" width="11.85546875" bestFit="1" customWidth="1"/>
    <col min="84" max="85" width="10.5703125" bestFit="1" customWidth="1"/>
    <col min="86" max="86" width="11.5703125" bestFit="1" customWidth="1"/>
    <col min="87" max="90" width="10.5703125" bestFit="1" customWidth="1"/>
    <col min="91" max="91" width="10.5703125" style="3" customWidth="1"/>
    <col min="92" max="92" width="10.5703125" bestFit="1" customWidth="1"/>
    <col min="93" max="93" width="10.85546875" bestFit="1" customWidth="1"/>
    <col min="94" max="94" width="10.5703125" bestFit="1" customWidth="1"/>
    <col min="95" max="95" width="12.28515625" bestFit="1" customWidth="1"/>
    <col min="96" max="96" width="10.5703125" bestFit="1" customWidth="1"/>
    <col min="97" max="97" width="12.85546875" bestFit="1" customWidth="1"/>
    <col min="99" max="99" width="52.85546875" bestFit="1" customWidth="1"/>
    <col min="100" max="100" width="11" bestFit="1" customWidth="1"/>
    <col min="102" max="102" width="46.5703125" bestFit="1" customWidth="1"/>
  </cols>
  <sheetData>
    <row r="1" spans="1:103" ht="15.75" thickBot="1" x14ac:dyDescent="0.3"/>
    <row r="2" spans="1:103" x14ac:dyDescent="0.25">
      <c r="H2" s="54" t="s">
        <v>106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3"/>
    </row>
    <row r="3" spans="1:103" x14ac:dyDescent="0.25">
      <c r="H3" s="55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BR3" t="s">
        <v>84</v>
      </c>
    </row>
    <row r="4" spans="1:103" ht="15.75" thickBot="1" x14ac:dyDescent="0.3"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60"/>
    </row>
    <row r="5" spans="1:103" ht="15.75" thickBot="1" x14ac:dyDescent="0.3">
      <c r="X5" s="61" t="s">
        <v>63</v>
      </c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3"/>
      <c r="AK5" s="61" t="s">
        <v>71</v>
      </c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3"/>
      <c r="AW5" s="61" t="s">
        <v>82</v>
      </c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3"/>
      <c r="CC5" s="61" t="s">
        <v>91</v>
      </c>
      <c r="CD5" s="62"/>
      <c r="CE5" s="62"/>
      <c r="CF5" s="62"/>
      <c r="CG5" s="62"/>
      <c r="CH5" s="62"/>
      <c r="CI5" s="62"/>
      <c r="CJ5" s="62"/>
      <c r="CK5" s="62"/>
      <c r="CL5" s="63"/>
      <c r="CM5" s="36"/>
      <c r="CN5" s="61" t="s">
        <v>92</v>
      </c>
      <c r="CO5" s="62"/>
      <c r="CP5" s="62"/>
      <c r="CQ5" s="62"/>
      <c r="CR5" s="62"/>
      <c r="CS5" s="63"/>
      <c r="CU5" s="41" t="s">
        <v>93</v>
      </c>
      <c r="CV5" s="20" t="s">
        <v>94</v>
      </c>
      <c r="CX5" s="18" t="s">
        <v>95</v>
      </c>
      <c r="CY5" s="20">
        <f>Dashbord!AA19</f>
        <v>85000</v>
      </c>
    </row>
    <row r="6" spans="1:103" ht="15.75" thickBot="1" x14ac:dyDescent="0.3">
      <c r="B6" t="s">
        <v>0</v>
      </c>
      <c r="C6" t="s">
        <v>1</v>
      </c>
      <c r="D6" t="s">
        <v>39</v>
      </c>
      <c r="E6" t="s">
        <v>48</v>
      </c>
      <c r="F6" t="s">
        <v>40</v>
      </c>
      <c r="G6" t="s">
        <v>10</v>
      </c>
      <c r="H6" t="s">
        <v>53</v>
      </c>
      <c r="I6" t="s">
        <v>54</v>
      </c>
      <c r="J6" t="s">
        <v>18</v>
      </c>
      <c r="K6" t="s">
        <v>41</v>
      </c>
      <c r="L6" t="s">
        <v>19</v>
      </c>
      <c r="M6" t="s">
        <v>59</v>
      </c>
      <c r="N6" t="s">
        <v>60</v>
      </c>
      <c r="O6" t="s">
        <v>61</v>
      </c>
      <c r="P6" t="s">
        <v>32</v>
      </c>
      <c r="Q6" t="s">
        <v>33</v>
      </c>
      <c r="R6" t="s">
        <v>34</v>
      </c>
      <c r="S6" t="s">
        <v>38</v>
      </c>
      <c r="T6" t="s">
        <v>37</v>
      </c>
      <c r="U6" t="s">
        <v>62</v>
      </c>
      <c r="X6" s="18"/>
      <c r="Y6" s="19"/>
      <c r="Z6" s="19"/>
      <c r="AA6" s="19"/>
      <c r="AB6" s="19"/>
      <c r="AC6" s="19"/>
      <c r="AD6" s="19"/>
      <c r="AE6" s="19" t="s">
        <v>42</v>
      </c>
      <c r="AF6" s="19" t="s">
        <v>43</v>
      </c>
      <c r="AG6" s="19"/>
      <c r="AH6" s="19" t="s">
        <v>44</v>
      </c>
      <c r="AI6" s="20" t="s">
        <v>45</v>
      </c>
      <c r="AJ6" s="17" t="s">
        <v>47</v>
      </c>
      <c r="AK6" s="21" t="s">
        <v>64</v>
      </c>
      <c r="AL6" s="22" t="s">
        <v>9</v>
      </c>
      <c r="AM6" s="22" t="s">
        <v>7</v>
      </c>
      <c r="AN6" s="22" t="s">
        <v>5</v>
      </c>
      <c r="AO6" s="22" t="s">
        <v>4</v>
      </c>
      <c r="AP6" s="22" t="s">
        <v>50</v>
      </c>
      <c r="AQ6" s="22" t="s">
        <v>65</v>
      </c>
      <c r="AR6" s="22" t="s">
        <v>66</v>
      </c>
      <c r="AS6" s="22" t="s">
        <v>67</v>
      </c>
      <c r="AT6" s="22" t="s">
        <v>68</v>
      </c>
      <c r="AU6" s="19" t="s">
        <v>69</v>
      </c>
      <c r="AV6" s="20" t="s">
        <v>70</v>
      </c>
      <c r="AW6" s="23" t="s">
        <v>20</v>
      </c>
      <c r="AX6" s="24" t="s">
        <v>55</v>
      </c>
      <c r="AY6" s="24" t="s">
        <v>56</v>
      </c>
      <c r="AZ6" s="24" t="s">
        <v>23</v>
      </c>
      <c r="BA6" s="24" t="s">
        <v>26</v>
      </c>
      <c r="BB6" s="24" t="s">
        <v>25</v>
      </c>
      <c r="BC6" s="24" t="s">
        <v>22</v>
      </c>
      <c r="BD6" s="24" t="s">
        <v>57</v>
      </c>
      <c r="BE6" s="24" t="s">
        <v>28</v>
      </c>
      <c r="BF6" s="24" t="s">
        <v>58</v>
      </c>
      <c r="BG6" s="24" t="s">
        <v>72</v>
      </c>
      <c r="BH6" s="24" t="s">
        <v>73</v>
      </c>
      <c r="BI6" s="7" t="s">
        <v>74</v>
      </c>
      <c r="BJ6" s="7" t="s">
        <v>75</v>
      </c>
      <c r="BK6" s="7" t="s">
        <v>76</v>
      </c>
      <c r="BL6" s="7" t="s">
        <v>77</v>
      </c>
      <c r="BM6" s="7" t="s">
        <v>78</v>
      </c>
      <c r="BN6" s="7" t="s">
        <v>79</v>
      </c>
      <c r="BO6" s="7" t="s">
        <v>80</v>
      </c>
      <c r="BP6" s="8" t="s">
        <v>81</v>
      </c>
      <c r="BQ6" s="21" t="s">
        <v>83</v>
      </c>
      <c r="BR6" s="17" t="s">
        <v>31</v>
      </c>
      <c r="BS6" s="28" t="s">
        <v>85</v>
      </c>
      <c r="BT6" s="21" t="s">
        <v>86</v>
      </c>
      <c r="BU6" s="29">
        <f>Dashbord!W19</f>
        <v>100000</v>
      </c>
      <c r="BV6" s="22" t="s">
        <v>87</v>
      </c>
      <c r="BW6" s="20">
        <f ca="1">SUM(BT7:BT503)</f>
        <v>405</v>
      </c>
      <c r="BX6" s="21" t="s">
        <v>88</v>
      </c>
      <c r="BY6" s="22" t="s">
        <v>89</v>
      </c>
      <c r="BZ6" s="32">
        <f>Dashbord!Y19</f>
        <v>0.45</v>
      </c>
      <c r="CA6" s="17" t="s">
        <v>90</v>
      </c>
      <c r="CB6" s="13"/>
      <c r="CC6" s="21" t="s">
        <v>20</v>
      </c>
      <c r="CD6" s="22" t="s">
        <v>55</v>
      </c>
      <c r="CE6" s="22" t="s">
        <v>56</v>
      </c>
      <c r="CF6" s="22" t="s">
        <v>26</v>
      </c>
      <c r="CG6" s="22" t="s">
        <v>23</v>
      </c>
      <c r="CH6" s="22" t="s">
        <v>25</v>
      </c>
      <c r="CI6" s="22" t="s">
        <v>22</v>
      </c>
      <c r="CJ6" s="22" t="s">
        <v>58</v>
      </c>
      <c r="CK6" s="22" t="s">
        <v>28</v>
      </c>
      <c r="CL6" s="28" t="s">
        <v>57</v>
      </c>
      <c r="CM6" s="13"/>
      <c r="CN6" s="21" t="s">
        <v>64</v>
      </c>
      <c r="CO6" s="22" t="s">
        <v>9</v>
      </c>
      <c r="CP6" s="22" t="s">
        <v>7</v>
      </c>
      <c r="CQ6" s="22" t="s">
        <v>5</v>
      </c>
      <c r="CR6" s="22" t="s">
        <v>4</v>
      </c>
      <c r="CS6" s="28" t="s">
        <v>50</v>
      </c>
      <c r="CU6" s="2">
        <f ca="1">IF(T7&gt;J7,1,0)</f>
        <v>1</v>
      </c>
      <c r="CV6" s="40">
        <f ca="1">SUM(CU6:CU503)/COUNT(CU6:CU503)</f>
        <v>0.95783132530120485</v>
      </c>
      <c r="CX6" s="2">
        <f ca="1">IF(U7&gt;CY5,C7,0)</f>
        <v>44</v>
      </c>
      <c r="CY6" s="5"/>
    </row>
    <row r="7" spans="1:103" ht="15.75" thickBot="1" x14ac:dyDescent="0.3">
      <c r="A7">
        <f ca="1">RANDBETWEEN(1,2)</f>
        <v>2</v>
      </c>
      <c r="B7" t="str">
        <f ca="1">IF(A7=1, "Male","Female")</f>
        <v>Female</v>
      </c>
      <c r="C7">
        <f ca="1">RANDBETWEEN(25,50)</f>
        <v>44</v>
      </c>
      <c r="D7">
        <f ca="1">RANDBETWEEN(1,6)</f>
        <v>1</v>
      </c>
      <c r="E7" t="str">
        <f ca="1">_xll.XLOOKUP(D7,$Y$8:$Y$13,$Z$8:$Z$13)</f>
        <v>Health</v>
      </c>
      <c r="F7">
        <f ca="1">RANDBETWEEN(1,5)</f>
        <v>2</v>
      </c>
      <c r="G7" t="str">
        <f ca="1">_xll.XLOOKUP(F7,$AA$8:$AA$12,$AB$8:$AB$12)</f>
        <v>College</v>
      </c>
      <c r="H7">
        <f ca="1">RANDBETWEEN(0,4)</f>
        <v>0</v>
      </c>
      <c r="I7">
        <f t="shared" ref="I7:I70" ca="1" si="0">RANDBETWEEN(1,4)</f>
        <v>4</v>
      </c>
      <c r="J7">
        <f ca="1">RANDBETWEEN(25000,90000)</f>
        <v>59802</v>
      </c>
      <c r="K7">
        <f ca="1">RANDBETWEEN(1,10)</f>
        <v>6</v>
      </c>
      <c r="L7" t="str">
        <f ca="1">_xll.XLOOKUP(K7,$AC$8:$AC$17,$AD$8:$AD$17)</f>
        <v>Tse-Addo</v>
      </c>
      <c r="M7">
        <f ca="1">J7*RANDBETWEEN(3,6)</f>
        <v>358812</v>
      </c>
      <c r="N7" s="12">
        <f ca="1">RAND()*M7</f>
        <v>197199.41780713369</v>
      </c>
      <c r="O7" s="12">
        <f ca="1">I7*RAND()*J7</f>
        <v>230561.6601836</v>
      </c>
      <c r="P7">
        <f ca="1">RANDBETWEEN(0,O7)</f>
        <v>219045</v>
      </c>
      <c r="Q7" s="12">
        <f ca="1">RAND()*J7*2</f>
        <v>21872.508769044874</v>
      </c>
      <c r="R7">
        <f ca="1">RAND()*J7*1.5</f>
        <v>43139.57563654898</v>
      </c>
      <c r="S7" s="12">
        <f ca="1">M7+O7+R7</f>
        <v>632513.23582014907</v>
      </c>
      <c r="T7" s="12">
        <f ca="1">N7+P7+Q7</f>
        <v>438116.92657617858</v>
      </c>
      <c r="U7" s="12">
        <f ca="1">S7-T7</f>
        <v>194396.30924397049</v>
      </c>
      <c r="X7" s="2"/>
      <c r="Y7" s="3"/>
      <c r="Z7" s="3" t="s">
        <v>49</v>
      </c>
      <c r="AA7" s="3"/>
      <c r="AB7" s="3"/>
      <c r="AC7" s="3"/>
      <c r="AD7" s="3"/>
      <c r="AE7" s="3">
        <f ca="1">IF(Table2[[#This Row],[Gender]]="Male",1,0)</f>
        <v>0</v>
      </c>
      <c r="AF7" s="3">
        <f ca="1">IF(Table2[[#This Row],[Gender]]="Female",1,0)</f>
        <v>1</v>
      </c>
      <c r="AG7" s="3"/>
      <c r="AH7" s="3">
        <f ca="1">SUM(AE7:AE503)</f>
        <v>258</v>
      </c>
      <c r="AI7" s="5">
        <f ca="1">SUM(AF7:AF503)</f>
        <v>239</v>
      </c>
      <c r="AJ7" s="15">
        <f ca="1">AVERAGE(C7:D503)</f>
        <v>20.405432595573441</v>
      </c>
      <c r="AK7" s="2">
        <f ca="1">IF(Table2[[#This Row],[Field of Work]]="Teaching",1,0)</f>
        <v>0</v>
      </c>
      <c r="AL7" s="3">
        <f ca="1">IF(Table2[[#This Row],[Field of Work]]="Agriculture",1,0)</f>
        <v>0</v>
      </c>
      <c r="AM7" s="3">
        <f ca="1">IF(Table2[[#This Row],[Field of Work]]="IT",1,0)</f>
        <v>0</v>
      </c>
      <c r="AN7" s="3">
        <f ca="1">IF(Table2[[#This Row],[Field of Work]]="Construction",1,0)</f>
        <v>0</v>
      </c>
      <c r="AO7" s="3">
        <f ca="1">IF(Table2[[#This Row],[Field of Work]]="Health",1,0)</f>
        <v>1</v>
      </c>
      <c r="AP7" s="3">
        <f ca="1">IF(Table2[[#This Row],[Field of Work]]="General work",1,0)</f>
        <v>0</v>
      </c>
      <c r="AQ7" s="3">
        <f t="shared" ref="AQ7:AV7" ca="1" si="1">SUM(AK7:AK503)</f>
        <v>86</v>
      </c>
      <c r="AR7" s="5">
        <f t="shared" ca="1" si="1"/>
        <v>80</v>
      </c>
      <c r="AS7" s="3">
        <f t="shared" ca="1" si="1"/>
        <v>71</v>
      </c>
      <c r="AT7" s="5">
        <f t="shared" ca="1" si="1"/>
        <v>91</v>
      </c>
      <c r="AU7" s="3">
        <f t="shared" ca="1" si="1"/>
        <v>88</v>
      </c>
      <c r="AV7" s="5">
        <f t="shared" ca="1" si="1"/>
        <v>81</v>
      </c>
      <c r="AW7" s="16">
        <f ca="1">IF(Table2[[#This Row],[Residence]]="East Legon",1,0)</f>
        <v>0</v>
      </c>
      <c r="AX7" s="13">
        <f ca="1">IF(Table2[[#This Row],[Residence]]="Trasaco",1,0)</f>
        <v>0</v>
      </c>
      <c r="AY7" s="3">
        <f ca="1">IF(Table2[[#This Row],[Residence]]="North Legon",1,0)</f>
        <v>0</v>
      </c>
      <c r="AZ7" s="3">
        <f ca="1">IF(Table2[[#This Row],[Residence]]="Tema",1,0)</f>
        <v>0</v>
      </c>
      <c r="BA7" s="3">
        <f ca="1">IF(Table2[[#This Row],[Residence]]="Spintex",1,0)</f>
        <v>0</v>
      </c>
      <c r="BB7" s="3">
        <f ca="1">IF(Table2[[#This Row],[Residence]]="Airport Hills",1,0)</f>
        <v>0</v>
      </c>
      <c r="BC7" s="3">
        <f ca="1">IF(Table2[[#This Row],[Residence]]="Oyarifa",1,0)</f>
        <v>0</v>
      </c>
      <c r="BD7" s="3">
        <f ca="1">IF(Table2[[#This Row],[Residence]]="Prampram",1,0)</f>
        <v>0</v>
      </c>
      <c r="BE7" s="3">
        <f ca="1">IF(Table2[[#This Row],[Residence]]="Tse-Addo",1,0)</f>
        <v>1</v>
      </c>
      <c r="BF7" s="3">
        <f ca="1">IF(Table2[[#This Row],[Residence]]="Osu",1,0)</f>
        <v>0</v>
      </c>
      <c r="BG7" s="3">
        <f t="shared" ref="BG7:BP7" ca="1" si="2">SUM(AW7:AW503)</f>
        <v>46</v>
      </c>
      <c r="BH7" s="5">
        <f t="shared" ca="1" si="2"/>
        <v>49</v>
      </c>
      <c r="BI7" s="3">
        <f t="shared" ca="1" si="2"/>
        <v>37</v>
      </c>
      <c r="BJ7" s="5">
        <f t="shared" ca="1" si="2"/>
        <v>60</v>
      </c>
      <c r="BK7" s="3">
        <f t="shared" ca="1" si="2"/>
        <v>50</v>
      </c>
      <c r="BL7" s="5">
        <f t="shared" ca="1" si="2"/>
        <v>37</v>
      </c>
      <c r="BM7" s="3">
        <f t="shared" ca="1" si="2"/>
        <v>45</v>
      </c>
      <c r="BN7" s="5">
        <f t="shared" ca="1" si="2"/>
        <v>64</v>
      </c>
      <c r="BO7" s="3">
        <f t="shared" ca="1" si="2"/>
        <v>48</v>
      </c>
      <c r="BP7" s="5">
        <f t="shared" ca="1" si="2"/>
        <v>61</v>
      </c>
      <c r="BQ7" s="23">
        <f ca="1">AVERAGE(Table2[Income])</f>
        <v>57958.818913480885</v>
      </c>
      <c r="BR7" s="26">
        <f ca="1">Table2[[#This Row],[Cars Value]]/Table2[[#This Row],[Cars]]</f>
        <v>57640.415045900001</v>
      </c>
      <c r="BS7" s="25">
        <f ca="1">AVERAGE(BR7:BR503)</f>
        <v>30002.272568633693</v>
      </c>
      <c r="BT7" s="2">
        <f ca="1">IF(Table2[[#This Row],[Value of Debts]]&gt;$BU$6,1,0)</f>
        <v>1</v>
      </c>
      <c r="BU7" s="3"/>
      <c r="BV7" s="3"/>
      <c r="BW7" s="5"/>
      <c r="BX7" s="30">
        <f ca="1">Table2[[#This Row],[Mortgage Left]]/Table2[[#This Row],[Value of home]]</f>
        <v>0.54958980693826764</v>
      </c>
      <c r="BY7" s="3">
        <f ca="1">IF(BX7&lt;$BZ$6,1,0)</f>
        <v>0</v>
      </c>
      <c r="BZ7" s="3"/>
      <c r="CA7" s="39">
        <f ca="1">SUM(BY7:BY503)</f>
        <v>247</v>
      </c>
      <c r="CC7" s="2">
        <f ca="1">IF(Table2[[#This Row],[Residence]]="East Legon",Table2[[#This Row],[Income]],0)</f>
        <v>0</v>
      </c>
      <c r="CD7" s="3">
        <f ca="1">IF(Table2[[#This Row],[Residence]]="Trasaco",Table2[[#This Row],[Income]],0)</f>
        <v>0</v>
      </c>
      <c r="CE7" s="3">
        <f ca="1">IF(Table2[[#This Row],[Residence]]="North Legon",Table2[[#This Row],[Income]],0)</f>
        <v>0</v>
      </c>
      <c r="CF7" s="3">
        <f ca="1">IF(Table2[[#This Row],[Residence]]="Spintex",Table2[[#This Row],[Income]],0)</f>
        <v>0</v>
      </c>
      <c r="CG7" s="3">
        <f ca="1">IF(Table2[[#This Row],[Residence]]="Tema",Table2[[#This Row],[Income]],0)</f>
        <v>0</v>
      </c>
      <c r="CH7" s="3">
        <f ca="1">IF(Table2[[#This Row],[Residence]]="Airport Hills",Table2[[#This Row],[Income]],0)</f>
        <v>0</v>
      </c>
      <c r="CI7" s="3">
        <f ca="1">IF(Table2[[#This Row],[Residence]]="Oyarifa",Table2[[#This Row],[Income]],0)</f>
        <v>0</v>
      </c>
      <c r="CJ7" s="3">
        <f ca="1">IF(Table2[[#This Row],[Residence]]="Osu",Table2[[#This Row],[Income]],0)</f>
        <v>0</v>
      </c>
      <c r="CK7" s="3">
        <f ca="1">IF(Table2[[#This Row],[Residence]]="Tse-Addo",Table2[[#This Row],[Income]],0)</f>
        <v>59802</v>
      </c>
      <c r="CL7" s="5">
        <f ca="1">IF(Table2[[#This Row],[Residence]]="Prampram",Table2[[#This Row],[Income]],0)</f>
        <v>0</v>
      </c>
      <c r="CN7" s="2">
        <f ca="1">IF(Table2[[#This Row],[Field of Work]]="Teaching",Table2[[#This Row],[Income]],0)</f>
        <v>0</v>
      </c>
      <c r="CO7" s="3">
        <f ca="1">IF(Table2[[#This Row],[Field of Work]]="Agriculture",Table2[[#This Row],[Income]],0)</f>
        <v>0</v>
      </c>
      <c r="CP7" s="3">
        <f ca="1">IF(Table2[[#This Row],[Field of Work]]="IT",Table2[[#This Row],[Income]],0)</f>
        <v>0</v>
      </c>
      <c r="CQ7" s="3">
        <f ca="1">IF(Table2[[#This Row],[Field of Work]]="Construction",Table2[[#This Row],[Income]],0)</f>
        <v>0</v>
      </c>
      <c r="CR7" s="3">
        <f ca="1">IF(Table2[[#This Row],[Field of Work]]="Health",Table2[[#This Row],[Income]],0)</f>
        <v>59802</v>
      </c>
      <c r="CS7" s="5">
        <f ca="1">IF(Table2[[#This Row],[Field of Work]]="General work",Table2[[#This Row],[Income]],0)</f>
        <v>0</v>
      </c>
      <c r="CU7" s="2">
        <f t="shared" ref="CU7:CU70" ca="1" si="3">IF(T8&gt;J8,1,0)</f>
        <v>1</v>
      </c>
      <c r="CV7" s="5"/>
      <c r="CX7" s="2">
        <f t="shared" ref="CX7:CX70" ca="1" si="4">IF(U8&gt;CY6,C8,0)</f>
        <v>30</v>
      </c>
      <c r="CY7" s="5"/>
    </row>
    <row r="8" spans="1:103" x14ac:dyDescent="0.25">
      <c r="A8">
        <f t="shared" ref="A8:A71" ca="1" si="5">RANDBETWEEN(1,2)</f>
        <v>1</v>
      </c>
      <c r="B8" t="str">
        <f t="shared" ref="B8:B71" ca="1" si="6">IF(A8=1, "Male","Female")</f>
        <v>Male</v>
      </c>
      <c r="C8">
        <f t="shared" ref="C8:C71" ca="1" si="7">RANDBETWEEN(25,50)</f>
        <v>30</v>
      </c>
      <c r="D8">
        <f t="shared" ref="D8:D71" ca="1" si="8">RANDBETWEEN(1,6)</f>
        <v>4</v>
      </c>
      <c r="E8" t="str">
        <f ca="1">_xll.XLOOKUP(D8,$Y$8:$Y$13,$Z$8:$Z$13)</f>
        <v>IT</v>
      </c>
      <c r="F8">
        <f t="shared" ref="F8:F71" ca="1" si="9">RANDBETWEEN(1,5)</f>
        <v>3</v>
      </c>
      <c r="G8" t="str">
        <f ca="1">_xll.XLOOKUP(F8,$AA$8:$AA$12,$AB$8:$AB$12)</f>
        <v>University</v>
      </c>
      <c r="H8">
        <f t="shared" ref="H8:H23" ca="1" si="10">RANDBETWEEN(0,4)</f>
        <v>0</v>
      </c>
      <c r="I8">
        <f t="shared" ca="1" si="0"/>
        <v>3</v>
      </c>
      <c r="J8">
        <f t="shared" ref="J8:J71" ca="1" si="11">RANDBETWEEN(25000,90000)</f>
        <v>47681</v>
      </c>
      <c r="K8">
        <f t="shared" ref="K8:K71" ca="1" si="12">RANDBETWEEN(1,10)</f>
        <v>10</v>
      </c>
      <c r="L8" t="str">
        <f ca="1">_xll.XLOOKUP(K8,$AC$8:$AC$17,$AD$8:$AD$17)</f>
        <v>Osu</v>
      </c>
      <c r="M8">
        <f t="shared" ref="M8:M13" ca="1" si="13">J8*RANDBETWEEN(3,6)</f>
        <v>286086</v>
      </c>
      <c r="N8" s="12">
        <f t="shared" ref="N8:N71" ca="1" si="14">RAND()*M8</f>
        <v>113595.79898319066</v>
      </c>
      <c r="O8" s="12">
        <f t="shared" ref="O8:O13" ca="1" si="15">I8*RAND()*J8</f>
        <v>70738.700412226797</v>
      </c>
      <c r="P8">
        <f t="shared" ref="P8:P71" ca="1" si="16">RANDBETWEEN(0,O8)</f>
        <v>32371</v>
      </c>
      <c r="Q8" s="12">
        <f t="shared" ref="Q8:Q13" ca="1" si="17">RAND()*J8*2</f>
        <v>14659.510163961901</v>
      </c>
      <c r="R8">
        <f t="shared" ref="R8:R13" ca="1" si="18">RAND()*J8*1.5</f>
        <v>70367.215949028425</v>
      </c>
      <c r="S8" s="12">
        <f t="shared" ref="S8:S13" ca="1" si="19">M8+O8+R8</f>
        <v>427191.91636125522</v>
      </c>
      <c r="T8" s="12">
        <f t="shared" ref="T8:T13" ca="1" si="20">N8+P8+Q8</f>
        <v>160626.30914715258</v>
      </c>
      <c r="U8" s="12">
        <f t="shared" ref="U8:U13" ca="1" si="21">S8-T8</f>
        <v>266565.60721410264</v>
      </c>
      <c r="X8" s="2"/>
      <c r="Y8" s="3">
        <v>1</v>
      </c>
      <c r="Z8" s="3" t="s">
        <v>4</v>
      </c>
      <c r="AA8" s="3">
        <v>1</v>
      </c>
      <c r="AB8" s="3" t="s">
        <v>11</v>
      </c>
      <c r="AC8" s="3">
        <v>1</v>
      </c>
      <c r="AD8" s="3" t="s">
        <v>20</v>
      </c>
      <c r="AE8" s="3">
        <f ca="1">IF(Table2[[#This Row],[Gender]]="Male",1,0)</f>
        <v>1</v>
      </c>
      <c r="AF8" s="3">
        <f ca="1">IF(Table2[[#This Row],[Gender]]="Female",1,0)</f>
        <v>0</v>
      </c>
      <c r="AG8" s="3"/>
      <c r="AH8" s="3"/>
      <c r="AI8" s="5"/>
      <c r="AK8" s="2">
        <f ca="1">IF(Table2[[#This Row],[Field of Work]]="Teaching",1,0)</f>
        <v>0</v>
      </c>
      <c r="AL8" s="3">
        <f ca="1">IF(Table2[[#This Row],[Field of Work]]="Agriculture",1,0)</f>
        <v>0</v>
      </c>
      <c r="AM8" s="3">
        <f ca="1">IF(Table2[[#This Row],[Field of Work]]="IT",1,0)</f>
        <v>1</v>
      </c>
      <c r="AN8" s="3">
        <f ca="1">IF(Table2[[#This Row],[Field of Work]]="Construction",1,0)</f>
        <v>0</v>
      </c>
      <c r="AO8" s="3">
        <f ca="1">IF(Table2[[#This Row],[Field of Work]]="Health",1,0)</f>
        <v>0</v>
      </c>
      <c r="AP8" s="3">
        <f ca="1">IF(Table2[[#This Row],[Field of Work]]="General work",1,0)</f>
        <v>0</v>
      </c>
      <c r="AQ8" s="3"/>
      <c r="AR8" s="3"/>
      <c r="AS8" s="3"/>
      <c r="AT8" s="3"/>
      <c r="AU8" s="3"/>
      <c r="AV8" s="5"/>
      <c r="AW8" s="16">
        <f ca="1">IF(Table2[[#This Row],[Residence]]="East Legon",1,0)</f>
        <v>0</v>
      </c>
      <c r="AX8" s="13">
        <f ca="1">IF(Table2[[#This Row],[Residence]]="Trasaco",1,0)</f>
        <v>0</v>
      </c>
      <c r="AY8" s="3">
        <f ca="1">IF(Table2[[#This Row],[Residence]]="North Legon",1,0)</f>
        <v>0</v>
      </c>
      <c r="AZ8" s="3">
        <f ca="1">IF(Table2[[#This Row],[Residence]]="Tema",1,0)</f>
        <v>0</v>
      </c>
      <c r="BA8" s="3">
        <f ca="1">IF(Table2[[#This Row],[Residence]]="Spintex",1,0)</f>
        <v>0</v>
      </c>
      <c r="BB8" s="3">
        <f ca="1">IF(Table2[[#This Row],[Residence]]="Airport Hills",1,0)</f>
        <v>0</v>
      </c>
      <c r="BC8" s="3">
        <f ca="1">IF(Table2[[#This Row],[Residence]]="Oyarifa",1,0)</f>
        <v>0</v>
      </c>
      <c r="BD8" s="3">
        <f ca="1">IF(Table2[[#This Row],[Residence]]="Prampram",1,0)</f>
        <v>0</v>
      </c>
      <c r="BE8" s="3">
        <f ca="1">IF(Table2[[#This Row],[Residence]]="Tse-Addo",1,0)</f>
        <v>0</v>
      </c>
      <c r="BF8" s="3">
        <f ca="1">IF(Table2[[#This Row],[Residence]]="Osu",1,0)</f>
        <v>1</v>
      </c>
      <c r="BG8" s="3"/>
      <c r="BH8" s="3"/>
      <c r="BI8" s="3"/>
      <c r="BJ8" s="3"/>
      <c r="BK8" s="3"/>
      <c r="BL8" s="3"/>
      <c r="BM8" s="3"/>
      <c r="BN8" s="3"/>
      <c r="BO8" s="3"/>
      <c r="BP8" s="5"/>
      <c r="BR8" s="26">
        <f ca="1">Table2[[#This Row],[Cars Value]]/Table2[[#This Row],[Cars]]</f>
        <v>23579.566804075599</v>
      </c>
      <c r="BS8" s="5"/>
      <c r="BT8" s="2">
        <f ca="1">IF(Table2[[#This Row],[Value of Debts]]&gt;$BU$6,1,0)</f>
        <v>1</v>
      </c>
      <c r="BU8" s="3"/>
      <c r="BV8" s="3"/>
      <c r="BW8" s="5"/>
      <c r="BX8" s="30">
        <f ca="1">Table2[[#This Row],[Mortgage Left]]/Table2[[#This Row],[Value of home]]</f>
        <v>0.39706871004939304</v>
      </c>
      <c r="BY8" s="3">
        <f t="shared" ref="BY8:BY71" ca="1" si="22">IF(BX8&lt;$BZ$6,1,0)</f>
        <v>1</v>
      </c>
      <c r="BZ8" s="3"/>
      <c r="CA8" s="39"/>
      <c r="CC8" s="2">
        <f ca="1">IF(Table2[[#This Row],[Residence]]="East Legon",Table2[[#This Row],[Income]],0)</f>
        <v>0</v>
      </c>
      <c r="CD8" s="3">
        <f ca="1">IF(Table2[[#This Row],[Residence]]="Trasaco",Table2[[#This Row],[Income]],0)</f>
        <v>0</v>
      </c>
      <c r="CE8" s="3">
        <f ca="1">IF(Table2[[#This Row],[Residence]]="North Legon",Table2[[#This Row],[Income]],0)</f>
        <v>0</v>
      </c>
      <c r="CF8" s="3">
        <f ca="1">IF(Table2[[#This Row],[Residence]]="Spintex",Table2[[#This Row],[Income]],0)</f>
        <v>0</v>
      </c>
      <c r="CG8" s="3">
        <f ca="1">IF(Table2[[#This Row],[Residence]]="Tema",Table2[[#This Row],[Income]],0)</f>
        <v>0</v>
      </c>
      <c r="CH8" s="3">
        <f ca="1">IF(Table2[[#This Row],[Residence]]="Airport Hills",Table2[[#This Row],[Income]],0)</f>
        <v>0</v>
      </c>
      <c r="CI8" s="3">
        <f ca="1">IF(Table2[[#This Row],[Residence]]="Oyarifa",Table2[[#This Row],[Income]],0)</f>
        <v>0</v>
      </c>
      <c r="CJ8" s="3">
        <f ca="1">IF(Table2[[#This Row],[Residence]]="Osu",Table2[[#This Row],[Income]],0)</f>
        <v>47681</v>
      </c>
      <c r="CK8" s="3">
        <f ca="1">IF(Table2[[#This Row],[Residence]]="Tse-Addo",Table2[[#This Row],[Income]],0)</f>
        <v>0</v>
      </c>
      <c r="CL8" s="5">
        <f ca="1">IF(Table2[[#This Row],[Residence]]="Prampram",Table2[[#This Row],[Income]],0)</f>
        <v>0</v>
      </c>
      <c r="CN8" s="2">
        <f ca="1">IF(Table2[[#This Row],[Field of Work]]="Teaching",Table2[[#This Row],[Income]],0)</f>
        <v>0</v>
      </c>
      <c r="CO8" s="3">
        <f ca="1">IF(Table2[[#This Row],[Field of Work]]="Agriculture",Table2[[#This Row],[Income]],0)</f>
        <v>0</v>
      </c>
      <c r="CP8" s="3">
        <f ca="1">IF(Table2[[#This Row],[Field of Work]]="IT",Table2[[#This Row],[Income]],0)</f>
        <v>47681</v>
      </c>
      <c r="CQ8" s="3">
        <f ca="1">IF(Table2[[#This Row],[Field of Work]]="Construction",Table2[[#This Row],[Income]],0)</f>
        <v>0</v>
      </c>
      <c r="CR8" s="3">
        <f ca="1">IF(Table2[[#This Row],[Field of Work]]="Health",Table2[[#This Row],[Income]],0)</f>
        <v>0</v>
      </c>
      <c r="CS8" s="5">
        <f ca="1">IF(Table2[[#This Row],[Field of Work]]="General work",Table2[[#This Row],[Income]],0)</f>
        <v>0</v>
      </c>
      <c r="CU8" s="2">
        <f t="shared" ca="1" si="3"/>
        <v>1</v>
      </c>
      <c r="CV8" s="5"/>
      <c r="CX8" s="2">
        <f t="shared" ca="1" si="4"/>
        <v>34</v>
      </c>
      <c r="CY8" s="5"/>
    </row>
    <row r="9" spans="1:103" x14ac:dyDescent="0.25">
      <c r="A9">
        <f t="shared" ca="1" si="5"/>
        <v>2</v>
      </c>
      <c r="B9" t="str">
        <f t="shared" ca="1" si="6"/>
        <v>Female</v>
      </c>
      <c r="C9">
        <f t="shared" ca="1" si="7"/>
        <v>34</v>
      </c>
      <c r="D9">
        <f t="shared" ca="1" si="8"/>
        <v>1</v>
      </c>
      <c r="E9" t="str">
        <f ca="1">_xll.XLOOKUP(D9,$Y$8:$Y$13,$Z$8:$Z$13)</f>
        <v>Health</v>
      </c>
      <c r="F9">
        <f t="shared" ca="1" si="9"/>
        <v>5</v>
      </c>
      <c r="G9" t="str">
        <f ca="1">_xll.XLOOKUP(F9,$AA$8:$AA$12,$AB$8:$AB$12)</f>
        <v>Other</v>
      </c>
      <c r="H9">
        <f t="shared" ca="1" si="10"/>
        <v>4</v>
      </c>
      <c r="I9">
        <f t="shared" ca="1" si="0"/>
        <v>4</v>
      </c>
      <c r="J9">
        <f t="shared" ca="1" si="11"/>
        <v>67598</v>
      </c>
      <c r="K9">
        <f t="shared" ca="1" si="12"/>
        <v>10</v>
      </c>
      <c r="L9" t="str">
        <f ca="1">_xll.XLOOKUP(K9,$AC$8:$AC$17,$AD$8:$AD$17)</f>
        <v>Osu</v>
      </c>
      <c r="M9">
        <f t="shared" ca="1" si="13"/>
        <v>202794</v>
      </c>
      <c r="N9" s="12">
        <f t="shared" ca="1" si="14"/>
        <v>64583.488540524413</v>
      </c>
      <c r="O9" s="12">
        <f t="shared" ca="1" si="15"/>
        <v>230399.6983198458</v>
      </c>
      <c r="P9">
        <f t="shared" ca="1" si="16"/>
        <v>92301</v>
      </c>
      <c r="Q9" s="12">
        <f t="shared" ca="1" si="17"/>
        <v>33799.473048434309</v>
      </c>
      <c r="R9">
        <f t="shared" ca="1" si="18"/>
        <v>83813.066238641608</v>
      </c>
      <c r="S9" s="12">
        <f t="shared" ca="1" si="19"/>
        <v>517006.76455848746</v>
      </c>
      <c r="T9" s="12">
        <f t="shared" ca="1" si="20"/>
        <v>190683.96158895871</v>
      </c>
      <c r="U9" s="12">
        <f t="shared" ca="1" si="21"/>
        <v>326322.80296952871</v>
      </c>
      <c r="X9" s="2"/>
      <c r="Y9" s="3">
        <v>2</v>
      </c>
      <c r="Z9" s="3" t="s">
        <v>5</v>
      </c>
      <c r="AA9" s="3">
        <v>2</v>
      </c>
      <c r="AB9" s="3" t="s">
        <v>12</v>
      </c>
      <c r="AC9" s="3">
        <v>2</v>
      </c>
      <c r="AD9" s="3" t="s">
        <v>55</v>
      </c>
      <c r="AE9" s="3">
        <f ca="1">IF(Table2[[#This Row],[Gender]]="Male",1,0)</f>
        <v>0</v>
      </c>
      <c r="AF9" s="3">
        <f ca="1">IF(Table2[[#This Row],[Gender]]="Female",1,0)</f>
        <v>1</v>
      </c>
      <c r="AG9" s="3"/>
      <c r="AH9" s="3"/>
      <c r="AI9" s="5"/>
      <c r="AK9" s="2">
        <f ca="1">IF(Table2[[#This Row],[Field of Work]]="Teaching",1,0)</f>
        <v>0</v>
      </c>
      <c r="AL9" s="3">
        <f ca="1">IF(Table2[[#This Row],[Field of Work]]="Agriculture",1,0)</f>
        <v>0</v>
      </c>
      <c r="AM9" s="3">
        <f ca="1">IF(Table2[[#This Row],[Field of Work]]="IT",1,0)</f>
        <v>0</v>
      </c>
      <c r="AN9" s="3">
        <f ca="1">IF(Table2[[#This Row],[Field of Work]]="Construction",1,0)</f>
        <v>0</v>
      </c>
      <c r="AO9" s="3">
        <f ca="1">IF(Table2[[#This Row],[Field of Work]]="Health",1,0)</f>
        <v>1</v>
      </c>
      <c r="AP9" s="3">
        <f ca="1">IF(Table2[[#This Row],[Field of Work]]="General work",1,0)</f>
        <v>0</v>
      </c>
      <c r="AQ9" s="3"/>
      <c r="AR9" s="3"/>
      <c r="AS9" s="3"/>
      <c r="AT9" s="3"/>
      <c r="AU9" s="3"/>
      <c r="AV9" s="5"/>
      <c r="AW9" s="16">
        <f ca="1">IF(Table2[[#This Row],[Residence]]="East Legon",1,0)</f>
        <v>0</v>
      </c>
      <c r="AX9" s="13">
        <f ca="1">IF(Table2[[#This Row],[Residence]]="Trasaco",1,0)</f>
        <v>0</v>
      </c>
      <c r="AY9" s="3">
        <f ca="1">IF(Table2[[#This Row],[Residence]]="North Legon",1,0)</f>
        <v>0</v>
      </c>
      <c r="AZ9" s="3">
        <f ca="1">IF(Table2[[#This Row],[Residence]]="Tema",1,0)</f>
        <v>0</v>
      </c>
      <c r="BA9" s="3">
        <f ca="1">IF(Table2[[#This Row],[Residence]]="Spintex",1,0)</f>
        <v>0</v>
      </c>
      <c r="BB9" s="3">
        <f ca="1">IF(Table2[[#This Row],[Residence]]="Airport Hills",1,0)</f>
        <v>0</v>
      </c>
      <c r="BC9" s="3">
        <f ca="1">IF(Table2[[#This Row],[Residence]]="Oyarifa",1,0)</f>
        <v>0</v>
      </c>
      <c r="BD9" s="3">
        <f ca="1">IF(Table2[[#This Row],[Residence]]="Prampram",1,0)</f>
        <v>0</v>
      </c>
      <c r="BE9" s="3">
        <f ca="1">IF(Table2[[#This Row],[Residence]]="Tse-Addo",1,0)</f>
        <v>0</v>
      </c>
      <c r="BF9" s="3">
        <f ca="1">IF(Table2[[#This Row],[Residence]]="Osu",1,0)</f>
        <v>1</v>
      </c>
      <c r="BG9" s="3"/>
      <c r="BH9" s="3"/>
      <c r="BI9" s="3"/>
      <c r="BJ9" s="3"/>
      <c r="BK9" s="3"/>
      <c r="BL9" s="3"/>
      <c r="BM9" s="3"/>
      <c r="BN9" s="3"/>
      <c r="BO9" s="3"/>
      <c r="BP9" s="5"/>
      <c r="BR9" s="26">
        <f ca="1">Table2[[#This Row],[Cars Value]]/Table2[[#This Row],[Cars]]</f>
        <v>57599.924579961451</v>
      </c>
      <c r="BS9" s="5"/>
      <c r="BT9" s="2">
        <f ca="1">IF(Table2[[#This Row],[Value of Debts]]&gt;$BU$6,1,0)</f>
        <v>1</v>
      </c>
      <c r="BU9" s="3"/>
      <c r="BV9" s="3"/>
      <c r="BW9" s="5"/>
      <c r="BX9" s="30">
        <f ca="1">Table2[[#This Row],[Mortgage Left]]/Table2[[#This Row],[Value of home]]</f>
        <v>0.31846843861516816</v>
      </c>
      <c r="BY9" s="3">
        <f t="shared" ca="1" si="22"/>
        <v>1</v>
      </c>
      <c r="BZ9" s="3"/>
      <c r="CA9" s="39"/>
      <c r="CC9" s="2">
        <f ca="1">IF(Table2[[#This Row],[Residence]]="East Legon",Table2[[#This Row],[Income]],0)</f>
        <v>0</v>
      </c>
      <c r="CD9" s="3">
        <f ca="1">IF(Table2[[#This Row],[Residence]]="Trasaco",Table2[[#This Row],[Income]],0)</f>
        <v>0</v>
      </c>
      <c r="CE9" s="3">
        <f ca="1">IF(Table2[[#This Row],[Residence]]="North Legon",Table2[[#This Row],[Income]],0)</f>
        <v>0</v>
      </c>
      <c r="CF9" s="3">
        <f ca="1">IF(Table2[[#This Row],[Residence]]="Spintex",Table2[[#This Row],[Income]],0)</f>
        <v>0</v>
      </c>
      <c r="CG9" s="3">
        <f ca="1">IF(Table2[[#This Row],[Residence]]="Tema",Table2[[#This Row],[Income]],0)</f>
        <v>0</v>
      </c>
      <c r="CH9" s="3">
        <f ca="1">IF(Table2[[#This Row],[Residence]]="Airport Hills",Table2[[#This Row],[Income]],0)</f>
        <v>0</v>
      </c>
      <c r="CI9" s="3">
        <f ca="1">IF(Table2[[#This Row],[Residence]]="Oyarifa",Table2[[#This Row],[Income]],0)</f>
        <v>0</v>
      </c>
      <c r="CJ9" s="3">
        <f ca="1">IF(Table2[[#This Row],[Residence]]="Osu",Table2[[#This Row],[Income]],0)</f>
        <v>67598</v>
      </c>
      <c r="CK9" s="3">
        <f ca="1">IF(Table2[[#This Row],[Residence]]="Tse-Addo",Table2[[#This Row],[Income]],0)</f>
        <v>0</v>
      </c>
      <c r="CL9" s="5">
        <f ca="1">IF(Table2[[#This Row],[Residence]]="Prampram",Table2[[#This Row],[Income]],0)</f>
        <v>0</v>
      </c>
      <c r="CN9" s="2">
        <f ca="1">IF(Table2[[#This Row],[Field of Work]]="Teaching",Table2[[#This Row],[Income]],0)</f>
        <v>0</v>
      </c>
      <c r="CO9" s="3">
        <f ca="1">IF(Table2[[#This Row],[Field of Work]]="Agriculture",Table2[[#This Row],[Income]],0)</f>
        <v>0</v>
      </c>
      <c r="CP9" s="3">
        <f ca="1">IF(Table2[[#This Row],[Field of Work]]="IT",Table2[[#This Row],[Income]],0)</f>
        <v>0</v>
      </c>
      <c r="CQ9" s="3">
        <f ca="1">IF(Table2[[#This Row],[Field of Work]]="Construction",Table2[[#This Row],[Income]],0)</f>
        <v>0</v>
      </c>
      <c r="CR9" s="3">
        <f ca="1">IF(Table2[[#This Row],[Field of Work]]="Health",Table2[[#This Row],[Income]],0)</f>
        <v>67598</v>
      </c>
      <c r="CS9" s="5">
        <f ca="1">IF(Table2[[#This Row],[Field of Work]]="General work",Table2[[#This Row],[Income]],0)</f>
        <v>0</v>
      </c>
      <c r="CU9" s="2">
        <f t="shared" ca="1" si="3"/>
        <v>1</v>
      </c>
      <c r="CV9" s="5"/>
      <c r="CX9" s="2">
        <f t="shared" ca="1" si="4"/>
        <v>29</v>
      </c>
      <c r="CY9" s="5"/>
    </row>
    <row r="10" spans="1:103" x14ac:dyDescent="0.25">
      <c r="A10">
        <f t="shared" ca="1" si="5"/>
        <v>1</v>
      </c>
      <c r="B10" t="str">
        <f t="shared" ca="1" si="6"/>
        <v>Male</v>
      </c>
      <c r="C10">
        <f t="shared" ca="1" si="7"/>
        <v>29</v>
      </c>
      <c r="D10">
        <f t="shared" ca="1" si="8"/>
        <v>1</v>
      </c>
      <c r="E10" t="str">
        <f ca="1">_xll.XLOOKUP(D10,$Y$8:$Y$13,$Z$8:$Z$13)</f>
        <v>Health</v>
      </c>
      <c r="F10">
        <f t="shared" ca="1" si="9"/>
        <v>1</v>
      </c>
      <c r="G10" t="str">
        <f ca="1">_xll.XLOOKUP(F10,$AA$8:$AA$12,$AB$8:$AB$12)</f>
        <v>Highschool</v>
      </c>
      <c r="H10">
        <f t="shared" ca="1" si="10"/>
        <v>0</v>
      </c>
      <c r="I10">
        <f t="shared" ca="1" si="0"/>
        <v>3</v>
      </c>
      <c r="J10">
        <f t="shared" ca="1" si="11"/>
        <v>81651</v>
      </c>
      <c r="K10">
        <f t="shared" ca="1" si="12"/>
        <v>10</v>
      </c>
      <c r="L10" t="str">
        <f ca="1">_xll.XLOOKUP(K10,$AC$8:$AC$17,$AD$8:$AD$17)</f>
        <v>Osu</v>
      </c>
      <c r="M10">
        <f t="shared" ca="1" si="13"/>
        <v>489906</v>
      </c>
      <c r="N10" s="12">
        <f t="shared" ca="1" si="14"/>
        <v>40944.394637345125</v>
      </c>
      <c r="O10" s="12">
        <f t="shared" ca="1" si="15"/>
        <v>219003.55222747609</v>
      </c>
      <c r="P10">
        <f t="shared" ca="1" si="16"/>
        <v>157804</v>
      </c>
      <c r="Q10" s="12">
        <f t="shared" ca="1" si="17"/>
        <v>2154.4732340512796</v>
      </c>
      <c r="R10">
        <f t="shared" ca="1" si="18"/>
        <v>62285.0912797329</v>
      </c>
      <c r="S10" s="12">
        <f t="shared" ca="1" si="19"/>
        <v>771194.64350720902</v>
      </c>
      <c r="T10" s="12">
        <f t="shared" ca="1" si="20"/>
        <v>200902.86787139642</v>
      </c>
      <c r="U10" s="12">
        <f t="shared" ca="1" si="21"/>
        <v>570291.77563581266</v>
      </c>
      <c r="X10" s="2"/>
      <c r="Y10" s="3">
        <v>3</v>
      </c>
      <c r="Z10" s="3" t="s">
        <v>6</v>
      </c>
      <c r="AA10" s="3">
        <v>3</v>
      </c>
      <c r="AB10" s="3" t="s">
        <v>13</v>
      </c>
      <c r="AC10" s="3">
        <v>3</v>
      </c>
      <c r="AD10" s="3" t="s">
        <v>56</v>
      </c>
      <c r="AE10" s="3">
        <f ca="1">IF(Table2[[#This Row],[Gender]]="Male",1,0)</f>
        <v>1</v>
      </c>
      <c r="AF10" s="3">
        <f ca="1">IF(Table2[[#This Row],[Gender]]="Female",1,0)</f>
        <v>0</v>
      </c>
      <c r="AG10" s="3"/>
      <c r="AH10" s="3"/>
      <c r="AI10" s="5"/>
      <c r="AK10" s="2">
        <f ca="1">IF(Table2[[#This Row],[Field of Work]]="Teaching",1,0)</f>
        <v>0</v>
      </c>
      <c r="AL10" s="3">
        <f ca="1">IF(Table2[[#This Row],[Field of Work]]="Agriculture",1,0)</f>
        <v>0</v>
      </c>
      <c r="AM10" s="3">
        <f ca="1">IF(Table2[[#This Row],[Field of Work]]="IT",1,0)</f>
        <v>0</v>
      </c>
      <c r="AN10" s="3">
        <f ca="1">IF(Table2[[#This Row],[Field of Work]]="Construction",1,0)</f>
        <v>0</v>
      </c>
      <c r="AO10" s="3">
        <f ca="1">IF(Table2[[#This Row],[Field of Work]]="Health",1,0)</f>
        <v>1</v>
      </c>
      <c r="AP10" s="3">
        <f ca="1">IF(Table2[[#This Row],[Field of Work]]="General work",1,0)</f>
        <v>0</v>
      </c>
      <c r="AQ10" s="3"/>
      <c r="AR10" s="3"/>
      <c r="AS10" s="3"/>
      <c r="AT10" s="3"/>
      <c r="AU10" s="3"/>
      <c r="AV10" s="5"/>
      <c r="AW10" s="16">
        <f ca="1">IF(Table2[[#This Row],[Residence]]="East Legon",1,0)</f>
        <v>0</v>
      </c>
      <c r="AX10" s="13">
        <f ca="1">IF(Table2[[#This Row],[Residence]]="Trasaco",1,0)</f>
        <v>0</v>
      </c>
      <c r="AY10" s="3">
        <f ca="1">IF(Table2[[#This Row],[Residence]]="North Legon",1,0)</f>
        <v>0</v>
      </c>
      <c r="AZ10" s="3">
        <f ca="1">IF(Table2[[#This Row],[Residence]]="Tema",1,0)</f>
        <v>0</v>
      </c>
      <c r="BA10" s="3">
        <f ca="1">IF(Table2[[#This Row],[Residence]]="Spintex",1,0)</f>
        <v>0</v>
      </c>
      <c r="BB10" s="3">
        <f ca="1">IF(Table2[[#This Row],[Residence]]="Airport Hills",1,0)</f>
        <v>0</v>
      </c>
      <c r="BC10" s="3">
        <f ca="1">IF(Table2[[#This Row],[Residence]]="Oyarifa",1,0)</f>
        <v>0</v>
      </c>
      <c r="BD10" s="3">
        <f ca="1">IF(Table2[[#This Row],[Residence]]="Prampram",1,0)</f>
        <v>0</v>
      </c>
      <c r="BE10" s="3">
        <f ca="1">IF(Table2[[#This Row],[Residence]]="Tse-Addo",1,0)</f>
        <v>0</v>
      </c>
      <c r="BF10" s="3">
        <f ca="1">IF(Table2[[#This Row],[Residence]]="Osu",1,0)</f>
        <v>1</v>
      </c>
      <c r="BG10" s="3"/>
      <c r="BH10" s="3"/>
      <c r="BI10" s="3"/>
      <c r="BJ10" s="3"/>
      <c r="BK10" s="3"/>
      <c r="BL10" s="3"/>
      <c r="BM10" s="3"/>
      <c r="BN10" s="3"/>
      <c r="BO10" s="3"/>
      <c r="BP10" s="5"/>
      <c r="BR10" s="26">
        <f ca="1">Table2[[#This Row],[Cars Value]]/Table2[[#This Row],[Cars]]</f>
        <v>73001.184075825367</v>
      </c>
      <c r="BS10" s="5"/>
      <c r="BT10" s="2">
        <f ca="1">IF(Table2[[#This Row],[Value of Debts]]&gt;$BU$6,1,0)</f>
        <v>1</v>
      </c>
      <c r="BU10" s="3"/>
      <c r="BV10" s="3"/>
      <c r="BW10" s="5"/>
      <c r="BX10" s="30">
        <f ca="1">Table2[[#This Row],[Mortgage Left]]/Table2[[#This Row],[Value of home]]</f>
        <v>8.3576022006966899E-2</v>
      </c>
      <c r="BY10" s="3">
        <f t="shared" ca="1" si="22"/>
        <v>1</v>
      </c>
      <c r="BZ10" s="3"/>
      <c r="CA10" s="39"/>
      <c r="CC10" s="2">
        <f ca="1">IF(Table2[[#This Row],[Residence]]="East Legon",Table2[[#This Row],[Income]],0)</f>
        <v>0</v>
      </c>
      <c r="CD10" s="3">
        <f ca="1">IF(Table2[[#This Row],[Residence]]="Trasaco",Table2[[#This Row],[Income]],0)</f>
        <v>0</v>
      </c>
      <c r="CE10" s="3">
        <f ca="1">IF(Table2[[#This Row],[Residence]]="North Legon",Table2[[#This Row],[Income]],0)</f>
        <v>0</v>
      </c>
      <c r="CF10" s="3">
        <f ca="1">IF(Table2[[#This Row],[Residence]]="Spintex",Table2[[#This Row],[Income]],0)</f>
        <v>0</v>
      </c>
      <c r="CG10" s="3">
        <f ca="1">IF(Table2[[#This Row],[Residence]]="Tema",Table2[[#This Row],[Income]],0)</f>
        <v>0</v>
      </c>
      <c r="CH10" s="3">
        <f ca="1">IF(Table2[[#This Row],[Residence]]="Airport Hills",Table2[[#This Row],[Income]],0)</f>
        <v>0</v>
      </c>
      <c r="CI10" s="3">
        <f ca="1">IF(Table2[[#This Row],[Residence]]="Oyarifa",Table2[[#This Row],[Income]],0)</f>
        <v>0</v>
      </c>
      <c r="CJ10" s="3">
        <f ca="1">IF(Table2[[#This Row],[Residence]]="Osu",Table2[[#This Row],[Income]],0)</f>
        <v>81651</v>
      </c>
      <c r="CK10" s="3">
        <f ca="1">IF(Table2[[#This Row],[Residence]]="Tse-Addo",Table2[[#This Row],[Income]],0)</f>
        <v>0</v>
      </c>
      <c r="CL10" s="5">
        <f ca="1">IF(Table2[[#This Row],[Residence]]="Prampram",Table2[[#This Row],[Income]],0)</f>
        <v>0</v>
      </c>
      <c r="CN10" s="2">
        <f ca="1">IF(Table2[[#This Row],[Field of Work]]="Teaching",Table2[[#This Row],[Income]],0)</f>
        <v>0</v>
      </c>
      <c r="CO10" s="3">
        <f ca="1">IF(Table2[[#This Row],[Field of Work]]="Agriculture",Table2[[#This Row],[Income]],0)</f>
        <v>0</v>
      </c>
      <c r="CP10" s="3">
        <f ca="1">IF(Table2[[#This Row],[Field of Work]]="IT",Table2[[#This Row],[Income]],0)</f>
        <v>0</v>
      </c>
      <c r="CQ10" s="3">
        <f ca="1">IF(Table2[[#This Row],[Field of Work]]="Construction",Table2[[#This Row],[Income]],0)</f>
        <v>0</v>
      </c>
      <c r="CR10" s="3">
        <f ca="1">IF(Table2[[#This Row],[Field of Work]]="Health",Table2[[#This Row],[Income]],0)</f>
        <v>81651</v>
      </c>
      <c r="CS10" s="5">
        <f ca="1">IF(Table2[[#This Row],[Field of Work]]="General work",Table2[[#This Row],[Income]],0)</f>
        <v>0</v>
      </c>
      <c r="CU10" s="2">
        <f t="shared" ca="1" si="3"/>
        <v>1</v>
      </c>
      <c r="CV10" s="5"/>
      <c r="CX10" s="2">
        <f t="shared" ca="1" si="4"/>
        <v>25</v>
      </c>
      <c r="CY10" s="5"/>
    </row>
    <row r="11" spans="1:103" x14ac:dyDescent="0.25">
      <c r="A11">
        <f t="shared" ca="1" si="5"/>
        <v>1</v>
      </c>
      <c r="B11" t="str">
        <f t="shared" ca="1" si="6"/>
        <v>Male</v>
      </c>
      <c r="C11">
        <f t="shared" ca="1" si="7"/>
        <v>25</v>
      </c>
      <c r="D11">
        <f t="shared" ca="1" si="8"/>
        <v>1</v>
      </c>
      <c r="E11" t="str">
        <f ca="1">_xll.XLOOKUP(D11,$Y$8:$Y$13,$Z$8:$Z$13)</f>
        <v>Health</v>
      </c>
      <c r="F11">
        <f t="shared" ca="1" si="9"/>
        <v>1</v>
      </c>
      <c r="G11" t="str">
        <f ca="1">_xll.XLOOKUP(F11,$AA$8:$AA$12,$AB$8:$AB$12)</f>
        <v>Highschool</v>
      </c>
      <c r="H11">
        <f t="shared" ca="1" si="10"/>
        <v>2</v>
      </c>
      <c r="I11">
        <f t="shared" ca="1" si="0"/>
        <v>3</v>
      </c>
      <c r="J11">
        <f t="shared" ca="1" si="11"/>
        <v>86658</v>
      </c>
      <c r="K11">
        <f t="shared" ca="1" si="12"/>
        <v>2</v>
      </c>
      <c r="L11" t="str">
        <f ca="1">_xll.XLOOKUP(K11,$AC$8:$AC$17,$AD$8:$AD$17)</f>
        <v>Trasaco</v>
      </c>
      <c r="M11">
        <f t="shared" ca="1" si="13"/>
        <v>259974</v>
      </c>
      <c r="N11" s="12">
        <f t="shared" ca="1" si="14"/>
        <v>167072.0954130374</v>
      </c>
      <c r="O11" s="12">
        <f t="shared" ca="1" si="15"/>
        <v>66983.494964309299</v>
      </c>
      <c r="P11">
        <f t="shared" ca="1" si="16"/>
        <v>9656</v>
      </c>
      <c r="Q11" s="12">
        <f t="shared" ca="1" si="17"/>
        <v>75462.435256605459</v>
      </c>
      <c r="R11">
        <f t="shared" ca="1" si="18"/>
        <v>25393.60654313365</v>
      </c>
      <c r="S11" s="12">
        <f t="shared" ca="1" si="19"/>
        <v>352351.10150744295</v>
      </c>
      <c r="T11" s="12">
        <f t="shared" ca="1" si="20"/>
        <v>252190.53066964285</v>
      </c>
      <c r="U11" s="12">
        <f t="shared" ca="1" si="21"/>
        <v>100160.5708378001</v>
      </c>
      <c r="X11" s="2"/>
      <c r="Y11" s="3">
        <v>4</v>
      </c>
      <c r="Z11" s="3" t="s">
        <v>7</v>
      </c>
      <c r="AA11" s="3">
        <v>4</v>
      </c>
      <c r="AB11" s="3" t="s">
        <v>51</v>
      </c>
      <c r="AC11" s="3">
        <v>4</v>
      </c>
      <c r="AD11" s="3" t="s">
        <v>26</v>
      </c>
      <c r="AE11" s="3">
        <f ca="1">IF(Table2[[#This Row],[Gender]]="Male",1,0)</f>
        <v>1</v>
      </c>
      <c r="AF11" s="3">
        <f ca="1">IF(Table2[[#This Row],[Gender]]="Female",1,0)</f>
        <v>0</v>
      </c>
      <c r="AG11" s="3"/>
      <c r="AH11" s="3"/>
      <c r="AI11" s="5"/>
      <c r="AK11" s="2">
        <f ca="1">IF(Table2[[#This Row],[Field of Work]]="Teaching",1,0)</f>
        <v>0</v>
      </c>
      <c r="AL11" s="3">
        <f ca="1">IF(Table2[[#This Row],[Field of Work]]="Agriculture",1,0)</f>
        <v>0</v>
      </c>
      <c r="AM11" s="3">
        <f ca="1">IF(Table2[[#This Row],[Field of Work]]="IT",1,0)</f>
        <v>0</v>
      </c>
      <c r="AN11" s="3">
        <f ca="1">IF(Table2[[#This Row],[Field of Work]]="Construction",1,0)</f>
        <v>0</v>
      </c>
      <c r="AO11" s="3">
        <f ca="1">IF(Table2[[#This Row],[Field of Work]]="Health",1,0)</f>
        <v>1</v>
      </c>
      <c r="AP11" s="3">
        <f ca="1">IF(Table2[[#This Row],[Field of Work]]="General work",1,0)</f>
        <v>0</v>
      </c>
      <c r="AQ11" s="3"/>
      <c r="AR11" s="3"/>
      <c r="AS11" s="3"/>
      <c r="AT11" s="3"/>
      <c r="AU11" s="3"/>
      <c r="AV11" s="5"/>
      <c r="AW11" s="16">
        <f ca="1">IF(Table2[[#This Row],[Residence]]="East Legon",1,0)</f>
        <v>0</v>
      </c>
      <c r="AX11" s="13">
        <f ca="1">IF(Table2[[#This Row],[Residence]]="Trasaco",1,0)</f>
        <v>1</v>
      </c>
      <c r="AY11" s="3">
        <f ca="1">IF(Table2[[#This Row],[Residence]]="North Legon",1,0)</f>
        <v>0</v>
      </c>
      <c r="AZ11" s="3">
        <f ca="1">IF(Table2[[#This Row],[Residence]]="Tema",1,0)</f>
        <v>0</v>
      </c>
      <c r="BA11" s="3">
        <f ca="1">IF(Table2[[#This Row],[Residence]]="Spintex",1,0)</f>
        <v>0</v>
      </c>
      <c r="BB11" s="3">
        <f ca="1">IF(Table2[[#This Row],[Residence]]="Airport Hills",1,0)</f>
        <v>0</v>
      </c>
      <c r="BC11" s="3">
        <f ca="1">IF(Table2[[#This Row],[Residence]]="Oyarifa",1,0)</f>
        <v>0</v>
      </c>
      <c r="BD11" s="3">
        <f ca="1">IF(Table2[[#This Row],[Residence]]="Prampram",1,0)</f>
        <v>0</v>
      </c>
      <c r="BE11" s="3">
        <f ca="1">IF(Table2[[#This Row],[Residence]]="Tse-Addo",1,0)</f>
        <v>0</v>
      </c>
      <c r="BF11" s="3">
        <f ca="1">IF(Table2[[#This Row],[Residence]]="Osu",1,0)</f>
        <v>0</v>
      </c>
      <c r="BG11" s="3"/>
      <c r="BH11" s="3"/>
      <c r="BI11" s="3"/>
      <c r="BJ11" s="3"/>
      <c r="BK11" s="3"/>
      <c r="BL11" s="3"/>
      <c r="BM11" s="3"/>
      <c r="BN11" s="3"/>
      <c r="BO11" s="3"/>
      <c r="BP11" s="5"/>
      <c r="BR11" s="26">
        <f ca="1">Table2[[#This Row],[Cars Value]]/Table2[[#This Row],[Cars]]</f>
        <v>22327.831654769765</v>
      </c>
      <c r="BS11" s="5"/>
      <c r="BT11" s="2">
        <f ca="1">IF(Table2[[#This Row],[Value of Debts]]&gt;$BU$6,1,0)</f>
        <v>1</v>
      </c>
      <c r="BU11" s="3"/>
      <c r="BV11" s="3"/>
      <c r="BW11" s="5"/>
      <c r="BX11" s="30">
        <f ca="1">Table2[[#This Row],[Mortgage Left]]/Table2[[#This Row],[Value of home]]</f>
        <v>0.64264924728256445</v>
      </c>
      <c r="BY11" s="3">
        <f t="shared" ca="1" si="22"/>
        <v>0</v>
      </c>
      <c r="BZ11" s="3"/>
      <c r="CA11" s="39"/>
      <c r="CC11" s="2">
        <f ca="1">IF(Table2[[#This Row],[Residence]]="East Legon",Table2[[#This Row],[Income]],0)</f>
        <v>0</v>
      </c>
      <c r="CD11" s="3">
        <f ca="1">IF(Table2[[#This Row],[Residence]]="Trasaco",Table2[[#This Row],[Income]],0)</f>
        <v>86658</v>
      </c>
      <c r="CE11" s="3">
        <f ca="1">IF(Table2[[#This Row],[Residence]]="North Legon",Table2[[#This Row],[Income]],0)</f>
        <v>0</v>
      </c>
      <c r="CF11" s="3">
        <f ca="1">IF(Table2[[#This Row],[Residence]]="Spintex",Table2[[#This Row],[Income]],0)</f>
        <v>0</v>
      </c>
      <c r="CG11" s="3">
        <f ca="1">IF(Table2[[#This Row],[Residence]]="Tema",Table2[[#This Row],[Income]],0)</f>
        <v>0</v>
      </c>
      <c r="CH11" s="3">
        <f ca="1">IF(Table2[[#This Row],[Residence]]="Airport Hills",Table2[[#This Row],[Income]],0)</f>
        <v>0</v>
      </c>
      <c r="CI11" s="3">
        <f ca="1">IF(Table2[[#This Row],[Residence]]="Oyarifa",Table2[[#This Row],[Income]],0)</f>
        <v>0</v>
      </c>
      <c r="CJ11" s="3">
        <f ca="1">IF(Table2[[#This Row],[Residence]]="Osu",Table2[[#This Row],[Income]],0)</f>
        <v>0</v>
      </c>
      <c r="CK11" s="3">
        <f ca="1">IF(Table2[[#This Row],[Residence]]="Tse-Addo",Table2[[#This Row],[Income]],0)</f>
        <v>0</v>
      </c>
      <c r="CL11" s="5">
        <f ca="1">IF(Table2[[#This Row],[Residence]]="Prampram",Table2[[#This Row],[Income]],0)</f>
        <v>0</v>
      </c>
      <c r="CN11" s="2">
        <f ca="1">IF(Table2[[#This Row],[Field of Work]]="Teaching",Table2[[#This Row],[Income]],0)</f>
        <v>0</v>
      </c>
      <c r="CO11" s="3">
        <f ca="1">IF(Table2[[#This Row],[Field of Work]]="Agriculture",Table2[[#This Row],[Income]],0)</f>
        <v>0</v>
      </c>
      <c r="CP11" s="3">
        <f ca="1">IF(Table2[[#This Row],[Field of Work]]="IT",Table2[[#This Row],[Income]],0)</f>
        <v>0</v>
      </c>
      <c r="CQ11" s="3">
        <f ca="1">IF(Table2[[#This Row],[Field of Work]]="Construction",Table2[[#This Row],[Income]],0)</f>
        <v>0</v>
      </c>
      <c r="CR11" s="3">
        <f ca="1">IF(Table2[[#This Row],[Field of Work]]="Health",Table2[[#This Row],[Income]],0)</f>
        <v>86658</v>
      </c>
      <c r="CS11" s="5">
        <f ca="1">IF(Table2[[#This Row],[Field of Work]]="General work",Table2[[#This Row],[Income]],0)</f>
        <v>0</v>
      </c>
      <c r="CU11" s="2">
        <f t="shared" ca="1" si="3"/>
        <v>1</v>
      </c>
      <c r="CV11" s="5"/>
      <c r="CX11" s="2">
        <f t="shared" ca="1" si="4"/>
        <v>35</v>
      </c>
      <c r="CY11" s="5"/>
    </row>
    <row r="12" spans="1:103" x14ac:dyDescent="0.25">
      <c r="A12">
        <f t="shared" ca="1" si="5"/>
        <v>1</v>
      </c>
      <c r="B12" t="str">
        <f t="shared" ca="1" si="6"/>
        <v>Male</v>
      </c>
      <c r="C12">
        <f t="shared" ca="1" si="7"/>
        <v>35</v>
      </c>
      <c r="D12">
        <f t="shared" ca="1" si="8"/>
        <v>4</v>
      </c>
      <c r="E12" t="str">
        <f ca="1">_xll.XLOOKUP(D12,$Y$8:$Y$13,$Z$8:$Z$13)</f>
        <v>IT</v>
      </c>
      <c r="F12">
        <f t="shared" ca="1" si="9"/>
        <v>2</v>
      </c>
      <c r="G12" t="str">
        <f ca="1">_xll.XLOOKUP(F12,$AA$8:$AA$12,$AB$8:$AB$12)</f>
        <v>College</v>
      </c>
      <c r="H12">
        <f t="shared" ca="1" si="10"/>
        <v>2</v>
      </c>
      <c r="I12">
        <f t="shared" ca="1" si="0"/>
        <v>2</v>
      </c>
      <c r="J12">
        <f t="shared" ca="1" si="11"/>
        <v>29805</v>
      </c>
      <c r="K12">
        <f t="shared" ca="1" si="12"/>
        <v>10</v>
      </c>
      <c r="L12" t="str">
        <f ca="1">_xll.XLOOKUP(K12,$AC$8:$AC$17,$AD$8:$AD$17)</f>
        <v>Osu</v>
      </c>
      <c r="M12">
        <f t="shared" ca="1" si="13"/>
        <v>89415</v>
      </c>
      <c r="N12" s="12">
        <f t="shared" ca="1" si="14"/>
        <v>13145.653271004794</v>
      </c>
      <c r="O12" s="12">
        <f t="shared" ca="1" si="15"/>
        <v>53331.1609203931</v>
      </c>
      <c r="P12">
        <f t="shared" ca="1" si="16"/>
        <v>17272</v>
      </c>
      <c r="Q12" s="12">
        <f t="shared" ca="1" si="17"/>
        <v>44538.302800173333</v>
      </c>
      <c r="R12">
        <f t="shared" ca="1" si="18"/>
        <v>25210.652958763512</v>
      </c>
      <c r="S12" s="12">
        <f t="shared" ca="1" si="19"/>
        <v>167956.8138791566</v>
      </c>
      <c r="T12" s="12">
        <f t="shared" ca="1" si="20"/>
        <v>74955.956071178123</v>
      </c>
      <c r="U12" s="12">
        <f t="shared" ca="1" si="21"/>
        <v>93000.857807978478</v>
      </c>
      <c r="X12" s="2"/>
      <c r="Y12" s="3">
        <v>5</v>
      </c>
      <c r="Z12" s="3" t="s">
        <v>50</v>
      </c>
      <c r="AA12" s="3">
        <v>5</v>
      </c>
      <c r="AB12" s="3" t="s">
        <v>52</v>
      </c>
      <c r="AC12" s="3">
        <v>5</v>
      </c>
      <c r="AD12" s="3" t="s">
        <v>25</v>
      </c>
      <c r="AE12" s="3">
        <f ca="1">IF(Table2[[#This Row],[Gender]]="Male",1,0)</f>
        <v>1</v>
      </c>
      <c r="AF12" s="3">
        <f ca="1">IF(Table2[[#This Row],[Gender]]="Female",1,0)</f>
        <v>0</v>
      </c>
      <c r="AG12" s="3"/>
      <c r="AH12" s="3"/>
      <c r="AI12" s="5"/>
      <c r="AK12" s="2">
        <f ca="1">IF(Table2[[#This Row],[Field of Work]]="Teaching",1,0)</f>
        <v>0</v>
      </c>
      <c r="AL12" s="3">
        <f ca="1">IF(Table2[[#This Row],[Field of Work]]="Agriculture",1,0)</f>
        <v>0</v>
      </c>
      <c r="AM12" s="3">
        <f ca="1">IF(Table2[[#This Row],[Field of Work]]="IT",1,0)</f>
        <v>1</v>
      </c>
      <c r="AN12" s="3">
        <f ca="1">IF(Table2[[#This Row],[Field of Work]]="Construction",1,0)</f>
        <v>0</v>
      </c>
      <c r="AO12" s="3">
        <f ca="1">IF(Table2[[#This Row],[Field of Work]]="Health",1,0)</f>
        <v>0</v>
      </c>
      <c r="AP12" s="3">
        <f ca="1">IF(Table2[[#This Row],[Field of Work]]="General work",1,0)</f>
        <v>0</v>
      </c>
      <c r="AQ12" s="3"/>
      <c r="AR12" s="3"/>
      <c r="AS12" s="3"/>
      <c r="AT12" s="3"/>
      <c r="AU12" s="3"/>
      <c r="AV12" s="5"/>
      <c r="AW12" s="16">
        <f ca="1">IF(Table2[[#This Row],[Residence]]="East Legon",1,0)</f>
        <v>0</v>
      </c>
      <c r="AX12" s="13">
        <f ca="1">IF(Table2[[#This Row],[Residence]]="Trasaco",1,0)</f>
        <v>0</v>
      </c>
      <c r="AY12" s="3">
        <f ca="1">IF(Table2[[#This Row],[Residence]]="North Legon",1,0)</f>
        <v>0</v>
      </c>
      <c r="AZ12" s="3">
        <f ca="1">IF(Table2[[#This Row],[Residence]]="Tema",1,0)</f>
        <v>0</v>
      </c>
      <c r="BA12" s="3">
        <f ca="1">IF(Table2[[#This Row],[Residence]]="Spintex",1,0)</f>
        <v>0</v>
      </c>
      <c r="BB12" s="3">
        <f ca="1">IF(Table2[[#This Row],[Residence]]="Airport Hills",1,0)</f>
        <v>0</v>
      </c>
      <c r="BC12" s="3">
        <f ca="1">IF(Table2[[#This Row],[Residence]]="Oyarifa",1,0)</f>
        <v>0</v>
      </c>
      <c r="BD12" s="3">
        <f ca="1">IF(Table2[[#This Row],[Residence]]="Prampram",1,0)</f>
        <v>0</v>
      </c>
      <c r="BE12" s="3">
        <f ca="1">IF(Table2[[#This Row],[Residence]]="Tse-Addo",1,0)</f>
        <v>0</v>
      </c>
      <c r="BF12" s="3">
        <f ca="1">IF(Table2[[#This Row],[Residence]]="Osu",1,0)</f>
        <v>1</v>
      </c>
      <c r="BG12" s="3"/>
      <c r="BH12" s="3"/>
      <c r="BI12" s="3"/>
      <c r="BJ12" s="3"/>
      <c r="BK12" s="3"/>
      <c r="BL12" s="3"/>
      <c r="BM12" s="3"/>
      <c r="BN12" s="3"/>
      <c r="BO12" s="3"/>
      <c r="BP12" s="5"/>
      <c r="BR12" s="26">
        <f ca="1">Table2[[#This Row],[Cars Value]]/Table2[[#This Row],[Cars]]</f>
        <v>26665.58046019655</v>
      </c>
      <c r="BS12" s="5"/>
      <c r="BT12" s="2">
        <f ca="1">IF(Table2[[#This Row],[Value of Debts]]&gt;$BU$6,1,0)</f>
        <v>0</v>
      </c>
      <c r="BU12" s="3"/>
      <c r="BV12" s="3"/>
      <c r="BW12" s="5"/>
      <c r="BX12" s="30">
        <f ca="1">Table2[[#This Row],[Mortgage Left]]/Table2[[#This Row],[Value of home]]</f>
        <v>0.14701843394290437</v>
      </c>
      <c r="BY12" s="3">
        <f t="shared" ca="1" si="22"/>
        <v>1</v>
      </c>
      <c r="BZ12" s="3"/>
      <c r="CA12" s="39"/>
      <c r="CC12" s="2">
        <f ca="1">IF(Table2[[#This Row],[Residence]]="East Legon",Table2[[#This Row],[Income]],0)</f>
        <v>0</v>
      </c>
      <c r="CD12" s="3">
        <f ca="1">IF(Table2[[#This Row],[Residence]]="Trasaco",Table2[[#This Row],[Income]],0)</f>
        <v>0</v>
      </c>
      <c r="CE12" s="3">
        <f ca="1">IF(Table2[[#This Row],[Residence]]="North Legon",Table2[[#This Row],[Income]],0)</f>
        <v>0</v>
      </c>
      <c r="CF12" s="3">
        <f ca="1">IF(Table2[[#This Row],[Residence]]="Spintex",Table2[[#This Row],[Income]],0)</f>
        <v>0</v>
      </c>
      <c r="CG12" s="3">
        <f ca="1">IF(Table2[[#This Row],[Residence]]="Tema",Table2[[#This Row],[Income]],0)</f>
        <v>0</v>
      </c>
      <c r="CH12" s="3">
        <f ca="1">IF(Table2[[#This Row],[Residence]]="Airport Hills",Table2[[#This Row],[Income]],0)</f>
        <v>0</v>
      </c>
      <c r="CI12" s="3">
        <f ca="1">IF(Table2[[#This Row],[Residence]]="Oyarifa",Table2[[#This Row],[Income]],0)</f>
        <v>0</v>
      </c>
      <c r="CJ12" s="3">
        <f ca="1">IF(Table2[[#This Row],[Residence]]="Osu",Table2[[#This Row],[Income]],0)</f>
        <v>29805</v>
      </c>
      <c r="CK12" s="3">
        <f ca="1">IF(Table2[[#This Row],[Residence]]="Tse-Addo",Table2[[#This Row],[Income]],0)</f>
        <v>0</v>
      </c>
      <c r="CL12" s="5">
        <f ca="1">IF(Table2[[#This Row],[Residence]]="Prampram",Table2[[#This Row],[Income]],0)</f>
        <v>0</v>
      </c>
      <c r="CN12" s="2">
        <f ca="1">IF(Table2[[#This Row],[Field of Work]]="Teaching",Table2[[#This Row],[Income]],0)</f>
        <v>0</v>
      </c>
      <c r="CO12" s="3">
        <f ca="1">IF(Table2[[#This Row],[Field of Work]]="Agriculture",Table2[[#This Row],[Income]],0)</f>
        <v>0</v>
      </c>
      <c r="CP12" s="3">
        <f ca="1">IF(Table2[[#This Row],[Field of Work]]="IT",Table2[[#This Row],[Income]],0)</f>
        <v>29805</v>
      </c>
      <c r="CQ12" s="3">
        <f ca="1">IF(Table2[[#This Row],[Field of Work]]="Construction",Table2[[#This Row],[Income]],0)</f>
        <v>0</v>
      </c>
      <c r="CR12" s="3">
        <f ca="1">IF(Table2[[#This Row],[Field of Work]]="Health",Table2[[#This Row],[Income]],0)</f>
        <v>0</v>
      </c>
      <c r="CS12" s="5">
        <f ca="1">IF(Table2[[#This Row],[Field of Work]]="General work",Table2[[#This Row],[Income]],0)</f>
        <v>0</v>
      </c>
      <c r="CU12" s="2">
        <f t="shared" ca="1" si="3"/>
        <v>1</v>
      </c>
      <c r="CV12" s="5"/>
      <c r="CX12" s="2">
        <f t="shared" ca="1" si="4"/>
        <v>43</v>
      </c>
      <c r="CY12" s="5"/>
    </row>
    <row r="13" spans="1:103" x14ac:dyDescent="0.25">
      <c r="A13">
        <f t="shared" ca="1" si="5"/>
        <v>2</v>
      </c>
      <c r="B13" t="str">
        <f t="shared" ca="1" si="6"/>
        <v>Female</v>
      </c>
      <c r="C13">
        <f t="shared" ca="1" si="7"/>
        <v>43</v>
      </c>
      <c r="D13">
        <f t="shared" ca="1" si="8"/>
        <v>6</v>
      </c>
      <c r="E13" t="str">
        <f ca="1">_xll.XLOOKUP(D13,$Y$8:$Y$13,$Z$8:$Z$13)</f>
        <v>Agriculture</v>
      </c>
      <c r="F13">
        <f t="shared" ca="1" si="9"/>
        <v>1</v>
      </c>
      <c r="G13" t="str">
        <f ca="1">_xll.XLOOKUP(F13,$AA$8:$AA$12,$AB$8:$AB$12)</f>
        <v>Highschool</v>
      </c>
      <c r="H13">
        <f t="shared" ca="1" si="10"/>
        <v>3</v>
      </c>
      <c r="I13">
        <f t="shared" ca="1" si="0"/>
        <v>1</v>
      </c>
      <c r="J13">
        <f t="shared" ca="1" si="11"/>
        <v>47627</v>
      </c>
      <c r="K13">
        <f t="shared" ca="1" si="12"/>
        <v>1</v>
      </c>
      <c r="L13" t="str">
        <f ca="1">_xll.XLOOKUP(K13,$AC$8:$AC$17,$AD$8:$AD$17)</f>
        <v>East Legon</v>
      </c>
      <c r="M13">
        <f t="shared" ca="1" si="13"/>
        <v>190508</v>
      </c>
      <c r="N13" s="12">
        <f t="shared" ca="1" si="14"/>
        <v>101170.73461423645</v>
      </c>
      <c r="O13" s="12">
        <f t="shared" ca="1" si="15"/>
        <v>23180.119093767877</v>
      </c>
      <c r="P13">
        <f t="shared" ca="1" si="16"/>
        <v>2976</v>
      </c>
      <c r="Q13" s="12">
        <f t="shared" ca="1" si="17"/>
        <v>81601.107167568596</v>
      </c>
      <c r="R13">
        <f t="shared" ca="1" si="18"/>
        <v>68155.747530652181</v>
      </c>
      <c r="S13" s="12">
        <f t="shared" ca="1" si="19"/>
        <v>281843.86662442004</v>
      </c>
      <c r="T13" s="12">
        <f t="shared" ca="1" si="20"/>
        <v>185747.84178180504</v>
      </c>
      <c r="U13" s="12">
        <f t="shared" ca="1" si="21"/>
        <v>96096.024842615006</v>
      </c>
      <c r="X13" s="2"/>
      <c r="Y13" s="3">
        <v>6</v>
      </c>
      <c r="Z13" s="3" t="s">
        <v>9</v>
      </c>
      <c r="AA13" s="3"/>
      <c r="AB13" s="3"/>
      <c r="AC13" s="3">
        <v>6</v>
      </c>
      <c r="AD13" s="3" t="s">
        <v>28</v>
      </c>
      <c r="AE13" s="3">
        <f ca="1">IF(Table2[[#This Row],[Gender]]="Male",1,0)</f>
        <v>0</v>
      </c>
      <c r="AF13" s="3">
        <f ca="1">IF(Table2[[#This Row],[Gender]]="Female",1,0)</f>
        <v>1</v>
      </c>
      <c r="AG13" s="3"/>
      <c r="AH13" s="3"/>
      <c r="AI13" s="5"/>
      <c r="AK13" s="2">
        <f ca="1">IF(Table2[[#This Row],[Field of Work]]="Teaching",1,0)</f>
        <v>0</v>
      </c>
      <c r="AL13" s="3">
        <f ca="1">IF(Table2[[#This Row],[Field of Work]]="Agriculture",1,0)</f>
        <v>1</v>
      </c>
      <c r="AM13" s="3">
        <f ca="1">IF(Table2[[#This Row],[Field of Work]]="IT",1,0)</f>
        <v>0</v>
      </c>
      <c r="AN13" s="3">
        <f ca="1">IF(Table2[[#This Row],[Field of Work]]="Construction",1,0)</f>
        <v>0</v>
      </c>
      <c r="AO13" s="3">
        <f ca="1">IF(Table2[[#This Row],[Field of Work]]="Health",1,0)</f>
        <v>0</v>
      </c>
      <c r="AP13" s="3">
        <f ca="1">IF(Table2[[#This Row],[Field of Work]]="General work",1,0)</f>
        <v>0</v>
      </c>
      <c r="AQ13" s="3"/>
      <c r="AR13" s="3"/>
      <c r="AS13" s="3"/>
      <c r="AT13" s="3"/>
      <c r="AU13" s="3"/>
      <c r="AV13" s="5"/>
      <c r="AW13" s="16">
        <f ca="1">IF(Table2[[#This Row],[Residence]]="East Legon",1,0)</f>
        <v>1</v>
      </c>
      <c r="AX13" s="13">
        <f ca="1">IF(Table2[[#This Row],[Residence]]="Trasaco",1,0)</f>
        <v>0</v>
      </c>
      <c r="AY13" s="3">
        <f ca="1">IF(Table2[[#This Row],[Residence]]="North Legon",1,0)</f>
        <v>0</v>
      </c>
      <c r="AZ13" s="3">
        <f ca="1">IF(Table2[[#This Row],[Residence]]="Tema",1,0)</f>
        <v>0</v>
      </c>
      <c r="BA13" s="3">
        <f ca="1">IF(Table2[[#This Row],[Residence]]="Spintex",1,0)</f>
        <v>0</v>
      </c>
      <c r="BB13" s="3">
        <f ca="1">IF(Table2[[#This Row],[Residence]]="Airport Hills",1,0)</f>
        <v>0</v>
      </c>
      <c r="BC13" s="3">
        <f ca="1">IF(Table2[[#This Row],[Residence]]="Oyarifa",1,0)</f>
        <v>0</v>
      </c>
      <c r="BD13" s="3">
        <f ca="1">IF(Table2[[#This Row],[Residence]]="Prampram",1,0)</f>
        <v>0</v>
      </c>
      <c r="BE13" s="3">
        <f ca="1">IF(Table2[[#This Row],[Residence]]="Tse-Addo",1,0)</f>
        <v>0</v>
      </c>
      <c r="BF13" s="3">
        <f ca="1">IF(Table2[[#This Row],[Residence]]="Osu",1,0)</f>
        <v>0</v>
      </c>
      <c r="BG13" s="3"/>
      <c r="BH13" s="3"/>
      <c r="BI13" s="3"/>
      <c r="BJ13" s="3"/>
      <c r="BK13" s="3"/>
      <c r="BL13" s="3"/>
      <c r="BM13" s="3"/>
      <c r="BN13" s="3"/>
      <c r="BO13" s="3"/>
      <c r="BP13" s="5"/>
      <c r="BR13" s="26">
        <f ca="1">Table2[[#This Row],[Cars Value]]/Table2[[#This Row],[Cars]]</f>
        <v>23180.119093767877</v>
      </c>
      <c r="BS13" s="5"/>
      <c r="BT13" s="2">
        <f ca="1">IF(Table2[[#This Row],[Value of Debts]]&gt;$BU$6,1,0)</f>
        <v>1</v>
      </c>
      <c r="BU13" s="3"/>
      <c r="BV13" s="3"/>
      <c r="BW13" s="5"/>
      <c r="BX13" s="30">
        <f ca="1">Table2[[#This Row],[Mortgage Left]]/Table2[[#This Row],[Value of home]]</f>
        <v>0.53105767009383575</v>
      </c>
      <c r="BY13" s="3">
        <f t="shared" ca="1" si="22"/>
        <v>0</v>
      </c>
      <c r="BZ13" s="3"/>
      <c r="CA13" s="39"/>
      <c r="CC13" s="2">
        <f ca="1">IF(Table2[[#This Row],[Residence]]="East Legon",Table2[[#This Row],[Income]],0)</f>
        <v>47627</v>
      </c>
      <c r="CD13" s="3">
        <f ca="1">IF(Table2[[#This Row],[Residence]]="Trasaco",Table2[[#This Row],[Income]],0)</f>
        <v>0</v>
      </c>
      <c r="CE13" s="3">
        <f ca="1">IF(Table2[[#This Row],[Residence]]="North Legon",Table2[[#This Row],[Income]],0)</f>
        <v>0</v>
      </c>
      <c r="CF13" s="3">
        <f ca="1">IF(Table2[[#This Row],[Residence]]="Spintex",Table2[[#This Row],[Income]],0)</f>
        <v>0</v>
      </c>
      <c r="CG13" s="3">
        <f ca="1">IF(Table2[[#This Row],[Residence]]="Tema",Table2[[#This Row],[Income]],0)</f>
        <v>0</v>
      </c>
      <c r="CH13" s="3">
        <f ca="1">IF(Table2[[#This Row],[Residence]]="Airport Hills",Table2[[#This Row],[Income]],0)</f>
        <v>0</v>
      </c>
      <c r="CI13" s="3">
        <f ca="1">IF(Table2[[#This Row],[Residence]]="Oyarifa",Table2[[#This Row],[Income]],0)</f>
        <v>0</v>
      </c>
      <c r="CJ13" s="3">
        <f ca="1">IF(Table2[[#This Row],[Residence]]="Osu",Table2[[#This Row],[Income]],0)</f>
        <v>0</v>
      </c>
      <c r="CK13" s="3">
        <f ca="1">IF(Table2[[#This Row],[Residence]]="Tse-Addo",Table2[[#This Row],[Income]],0)</f>
        <v>0</v>
      </c>
      <c r="CL13" s="5">
        <f ca="1">IF(Table2[[#This Row],[Residence]]="Prampram",Table2[[#This Row],[Income]],0)</f>
        <v>0</v>
      </c>
      <c r="CN13" s="2">
        <f ca="1">IF(Table2[[#This Row],[Field of Work]]="Teaching",Table2[[#This Row],[Income]],0)</f>
        <v>0</v>
      </c>
      <c r="CO13" s="3">
        <f ca="1">IF(Table2[[#This Row],[Field of Work]]="Agriculture",Table2[[#This Row],[Income]],0)</f>
        <v>47627</v>
      </c>
      <c r="CP13" s="3">
        <f ca="1">IF(Table2[[#This Row],[Field of Work]]="IT",Table2[[#This Row],[Income]],0)</f>
        <v>0</v>
      </c>
      <c r="CQ13" s="3">
        <f ca="1">IF(Table2[[#This Row],[Field of Work]]="Construction",Table2[[#This Row],[Income]],0)</f>
        <v>0</v>
      </c>
      <c r="CR13" s="3">
        <f ca="1">IF(Table2[[#This Row],[Field of Work]]="Health",Table2[[#This Row],[Income]],0)</f>
        <v>0</v>
      </c>
      <c r="CS13" s="5">
        <f ca="1">IF(Table2[[#This Row],[Field of Work]]="General work",Table2[[#This Row],[Income]],0)</f>
        <v>0</v>
      </c>
      <c r="CU13" s="2">
        <f t="shared" ca="1" si="3"/>
        <v>1</v>
      </c>
      <c r="CV13" s="5"/>
      <c r="CX13" s="2">
        <f t="shared" ca="1" si="4"/>
        <v>43</v>
      </c>
      <c r="CY13" s="5"/>
    </row>
    <row r="14" spans="1:103" x14ac:dyDescent="0.25">
      <c r="A14">
        <f t="shared" ca="1" si="5"/>
        <v>1</v>
      </c>
      <c r="B14" t="str">
        <f t="shared" ca="1" si="6"/>
        <v>Male</v>
      </c>
      <c r="C14">
        <f t="shared" ca="1" si="7"/>
        <v>43</v>
      </c>
      <c r="D14">
        <f t="shared" ca="1" si="8"/>
        <v>1</v>
      </c>
      <c r="E14" t="str">
        <f ca="1">_xll.XLOOKUP(D14,$Y$8:$Y$13,$Z$8:$Z$13)</f>
        <v>Health</v>
      </c>
      <c r="F14">
        <f t="shared" ca="1" si="9"/>
        <v>3</v>
      </c>
      <c r="G14" t="str">
        <f ca="1">_xll.XLOOKUP(F14,$AA$8:$AA$12,$AB$8:$AB$12)</f>
        <v>University</v>
      </c>
      <c r="H14">
        <f t="shared" ca="1" si="10"/>
        <v>0</v>
      </c>
      <c r="I14">
        <f t="shared" ca="1" si="0"/>
        <v>3</v>
      </c>
      <c r="J14">
        <f t="shared" ca="1" si="11"/>
        <v>55907</v>
      </c>
      <c r="K14">
        <f t="shared" ca="1" si="12"/>
        <v>2</v>
      </c>
      <c r="L14" t="str">
        <f ca="1">_xll.XLOOKUP(K14,$AC$8:$AC$17,$AD$8:$AD$17)</f>
        <v>Trasaco</v>
      </c>
      <c r="M14">
        <f t="shared" ref="M14:M77" ca="1" si="23">J14*RANDBETWEEN(3,6)</f>
        <v>279535</v>
      </c>
      <c r="N14" s="12">
        <f t="shared" ca="1" si="14"/>
        <v>47858.603312744228</v>
      </c>
      <c r="O14" s="12">
        <f t="shared" ref="O14:O77" ca="1" si="24">I14*RAND()*J14</f>
        <v>166912.50817263359</v>
      </c>
      <c r="P14">
        <f t="shared" ca="1" si="16"/>
        <v>83287</v>
      </c>
      <c r="Q14" s="12">
        <f t="shared" ref="Q14:Q77" ca="1" si="25">RAND()*J14*2</f>
        <v>66442.110661101746</v>
      </c>
      <c r="R14">
        <f t="shared" ref="R14:R77" ca="1" si="26">RAND()*J14*1.5</f>
        <v>440.66364948751544</v>
      </c>
      <c r="S14" s="12">
        <f t="shared" ref="S14:S77" ca="1" si="27">M14+O14+R14</f>
        <v>446888.17182212113</v>
      </c>
      <c r="T14" s="12">
        <f t="shared" ref="T14:T77" ca="1" si="28">N14+P14+Q14</f>
        <v>197587.713973846</v>
      </c>
      <c r="U14" s="12">
        <f t="shared" ref="U14:U77" ca="1" si="29">S14-T14</f>
        <v>249300.45784827514</v>
      </c>
      <c r="X14" s="2"/>
      <c r="Y14" s="3"/>
      <c r="Z14" s="3"/>
      <c r="AA14" s="3"/>
      <c r="AB14" s="3"/>
      <c r="AC14" s="3">
        <v>7</v>
      </c>
      <c r="AD14" s="3" t="s">
        <v>23</v>
      </c>
      <c r="AE14" s="3">
        <f ca="1">IF(Table2[[#This Row],[Gender]]="Male",1,0)</f>
        <v>1</v>
      </c>
      <c r="AF14" s="3">
        <f ca="1">IF(Table2[[#This Row],[Gender]]="Female",1,0)</f>
        <v>0</v>
      </c>
      <c r="AG14" s="3"/>
      <c r="AH14" s="3"/>
      <c r="AI14" s="5"/>
      <c r="AK14" s="2">
        <f ca="1">IF(Table2[[#This Row],[Field of Work]]="Teaching",1,0)</f>
        <v>0</v>
      </c>
      <c r="AL14" s="3">
        <f ca="1">IF(Table2[[#This Row],[Field of Work]]="Agriculture",1,0)</f>
        <v>0</v>
      </c>
      <c r="AM14" s="3">
        <f ca="1">IF(Table2[[#This Row],[Field of Work]]="IT",1,0)</f>
        <v>0</v>
      </c>
      <c r="AN14" s="3">
        <f ca="1">IF(Table2[[#This Row],[Field of Work]]="Construction",1,0)</f>
        <v>0</v>
      </c>
      <c r="AO14" s="3">
        <f ca="1">IF(Table2[[#This Row],[Field of Work]]="Health",1,0)</f>
        <v>1</v>
      </c>
      <c r="AP14" s="3">
        <f ca="1">IF(Table2[[#This Row],[Field of Work]]="General work",1,0)</f>
        <v>0</v>
      </c>
      <c r="AQ14" s="3"/>
      <c r="AR14" s="3"/>
      <c r="AS14" s="3"/>
      <c r="AT14" s="3"/>
      <c r="AU14" s="3"/>
      <c r="AV14" s="5"/>
      <c r="AW14" s="16">
        <f ca="1">IF(Table2[[#This Row],[Residence]]="East Legon",1,0)</f>
        <v>0</v>
      </c>
      <c r="AX14" s="13">
        <f ca="1">IF(Table2[[#This Row],[Residence]]="Trasaco",1,0)</f>
        <v>1</v>
      </c>
      <c r="AY14" s="3">
        <f ca="1">IF(Table2[[#This Row],[Residence]]="North Legon",1,0)</f>
        <v>0</v>
      </c>
      <c r="AZ14" s="3">
        <f ca="1">IF(Table2[[#This Row],[Residence]]="Tema",1,0)</f>
        <v>0</v>
      </c>
      <c r="BA14" s="3">
        <f ca="1">IF(Table2[[#This Row],[Residence]]="Spintex",1,0)</f>
        <v>0</v>
      </c>
      <c r="BB14" s="3">
        <f ca="1">IF(Table2[[#This Row],[Residence]]="Airport Hills",1,0)</f>
        <v>0</v>
      </c>
      <c r="BC14" s="3">
        <f ca="1">IF(Table2[[#This Row],[Residence]]="Oyarifa",1,0)</f>
        <v>0</v>
      </c>
      <c r="BD14" s="3">
        <f ca="1">IF(Table2[[#This Row],[Residence]]="Prampram",1,0)</f>
        <v>0</v>
      </c>
      <c r="BE14" s="3">
        <f ca="1">IF(Table2[[#This Row],[Residence]]="Tse-Addo",1,0)</f>
        <v>0</v>
      </c>
      <c r="BF14" s="3">
        <f ca="1">IF(Table2[[#This Row],[Residence]]="Osu",1,0)</f>
        <v>0</v>
      </c>
      <c r="BG14" s="3"/>
      <c r="BH14" s="3"/>
      <c r="BI14" s="3"/>
      <c r="BJ14" s="3"/>
      <c r="BK14" s="3"/>
      <c r="BL14" s="3"/>
      <c r="BM14" s="3"/>
      <c r="BN14" s="3"/>
      <c r="BO14" s="3"/>
      <c r="BP14" s="5"/>
      <c r="BR14" s="26">
        <f ca="1">Table2[[#This Row],[Cars Value]]/Table2[[#This Row],[Cars]]</f>
        <v>55637.502724211197</v>
      </c>
      <c r="BS14" s="5"/>
      <c r="BT14" s="2">
        <f ca="1">IF(Table2[[#This Row],[Value of Debts]]&gt;$BU$6,1,0)</f>
        <v>1</v>
      </c>
      <c r="BU14" s="3"/>
      <c r="BV14" s="3"/>
      <c r="BW14" s="5"/>
      <c r="BX14" s="30">
        <f ca="1">Table2[[#This Row],[Mortgage Left]]/Table2[[#This Row],[Value of home]]</f>
        <v>0.1712079106828992</v>
      </c>
      <c r="BY14" s="3">
        <f t="shared" ca="1" si="22"/>
        <v>1</v>
      </c>
      <c r="BZ14" s="3"/>
      <c r="CA14" s="39"/>
      <c r="CC14" s="2">
        <f ca="1">IF(Table2[[#This Row],[Residence]]="East Legon",Table2[[#This Row],[Income]],0)</f>
        <v>0</v>
      </c>
      <c r="CD14" s="3">
        <f ca="1">IF(Table2[[#This Row],[Residence]]="Trasaco",Table2[[#This Row],[Income]],0)</f>
        <v>55907</v>
      </c>
      <c r="CE14" s="3">
        <f ca="1">IF(Table2[[#This Row],[Residence]]="North Legon",Table2[[#This Row],[Income]],0)</f>
        <v>0</v>
      </c>
      <c r="CF14" s="3">
        <f ca="1">IF(Table2[[#This Row],[Residence]]="Spintex",Table2[[#This Row],[Income]],0)</f>
        <v>0</v>
      </c>
      <c r="CG14" s="3">
        <f ca="1">IF(Table2[[#This Row],[Residence]]="Tema",Table2[[#This Row],[Income]],0)</f>
        <v>0</v>
      </c>
      <c r="CH14" s="3">
        <f ca="1">IF(Table2[[#This Row],[Residence]]="Airport Hills",Table2[[#This Row],[Income]],0)</f>
        <v>0</v>
      </c>
      <c r="CI14" s="3">
        <f ca="1">IF(Table2[[#This Row],[Residence]]="Oyarifa",Table2[[#This Row],[Income]],0)</f>
        <v>0</v>
      </c>
      <c r="CJ14" s="3">
        <f ca="1">IF(Table2[[#This Row],[Residence]]="Osu",Table2[[#This Row],[Income]],0)</f>
        <v>0</v>
      </c>
      <c r="CK14" s="3">
        <f ca="1">IF(Table2[[#This Row],[Residence]]="Tse-Addo",Table2[[#This Row],[Income]],0)</f>
        <v>0</v>
      </c>
      <c r="CL14" s="5">
        <f ca="1">IF(Table2[[#This Row],[Residence]]="Prampram",Table2[[#This Row],[Income]],0)</f>
        <v>0</v>
      </c>
      <c r="CN14" s="2">
        <f ca="1">IF(Table2[[#This Row],[Field of Work]]="Teaching",Table2[[#This Row],[Income]],0)</f>
        <v>0</v>
      </c>
      <c r="CO14" s="3">
        <f ca="1">IF(Table2[[#This Row],[Field of Work]]="Agriculture",Table2[[#This Row],[Income]],0)</f>
        <v>0</v>
      </c>
      <c r="CP14" s="3">
        <f ca="1">IF(Table2[[#This Row],[Field of Work]]="IT",Table2[[#This Row],[Income]],0)</f>
        <v>0</v>
      </c>
      <c r="CQ14" s="3">
        <f ca="1">IF(Table2[[#This Row],[Field of Work]]="Construction",Table2[[#This Row],[Income]],0)</f>
        <v>0</v>
      </c>
      <c r="CR14" s="3">
        <f ca="1">IF(Table2[[#This Row],[Field of Work]]="Health",Table2[[#This Row],[Income]],0)</f>
        <v>55907</v>
      </c>
      <c r="CS14" s="5">
        <f ca="1">IF(Table2[[#This Row],[Field of Work]]="General work",Table2[[#This Row],[Income]],0)</f>
        <v>0</v>
      </c>
      <c r="CU14" s="2">
        <f t="shared" ca="1" si="3"/>
        <v>1</v>
      </c>
      <c r="CV14" s="5"/>
      <c r="CX14" s="2">
        <f t="shared" ca="1" si="4"/>
        <v>47</v>
      </c>
      <c r="CY14" s="5"/>
    </row>
    <row r="15" spans="1:103" x14ac:dyDescent="0.25">
      <c r="A15">
        <f t="shared" ca="1" si="5"/>
        <v>1</v>
      </c>
      <c r="B15" t="str">
        <f t="shared" ca="1" si="6"/>
        <v>Male</v>
      </c>
      <c r="C15">
        <f t="shared" ca="1" si="7"/>
        <v>47</v>
      </c>
      <c r="D15">
        <f t="shared" ca="1" si="8"/>
        <v>4</v>
      </c>
      <c r="E15" t="str">
        <f ca="1">_xll.XLOOKUP(D15,$Y$8:$Y$13,$Z$8:$Z$13)</f>
        <v>IT</v>
      </c>
      <c r="F15">
        <f t="shared" ca="1" si="9"/>
        <v>3</v>
      </c>
      <c r="G15" t="str">
        <f ca="1">_xll.XLOOKUP(F15,$AA$8:$AA$12,$AB$8:$AB$12)</f>
        <v>University</v>
      </c>
      <c r="H15">
        <f t="shared" ca="1" si="10"/>
        <v>0</v>
      </c>
      <c r="I15">
        <f t="shared" ca="1" si="0"/>
        <v>4</v>
      </c>
      <c r="J15">
        <f t="shared" ca="1" si="11"/>
        <v>51997</v>
      </c>
      <c r="K15">
        <f t="shared" ca="1" si="12"/>
        <v>7</v>
      </c>
      <c r="L15" t="str">
        <f ca="1">_xll.XLOOKUP(K15,$AC$8:$AC$17,$AD$8:$AD$17)</f>
        <v>Tema</v>
      </c>
      <c r="M15">
        <f t="shared" ca="1" si="23"/>
        <v>311982</v>
      </c>
      <c r="N15" s="12">
        <f t="shared" ca="1" si="14"/>
        <v>203231.24042549357</v>
      </c>
      <c r="O15" s="12">
        <f t="shared" ca="1" si="24"/>
        <v>172910.55259477851</v>
      </c>
      <c r="P15">
        <f t="shared" ca="1" si="16"/>
        <v>2780</v>
      </c>
      <c r="Q15" s="12">
        <f t="shared" ca="1" si="25"/>
        <v>53235.340620014642</v>
      </c>
      <c r="R15">
        <f t="shared" ca="1" si="26"/>
        <v>2475.7965224640329</v>
      </c>
      <c r="S15" s="12">
        <f t="shared" ca="1" si="27"/>
        <v>487368.3491172425</v>
      </c>
      <c r="T15" s="12">
        <f t="shared" ca="1" si="28"/>
        <v>259246.58104550821</v>
      </c>
      <c r="U15" s="12">
        <f t="shared" ca="1" si="29"/>
        <v>228121.76807173429</v>
      </c>
      <c r="X15" s="2"/>
      <c r="Y15" s="3"/>
      <c r="Z15" s="3"/>
      <c r="AA15" s="3"/>
      <c r="AB15" s="3"/>
      <c r="AC15" s="3">
        <v>8</v>
      </c>
      <c r="AD15" s="3" t="s">
        <v>22</v>
      </c>
      <c r="AE15" s="3">
        <f ca="1">IF(Table2[[#This Row],[Gender]]="Male",1,0)</f>
        <v>1</v>
      </c>
      <c r="AF15" s="3">
        <f ca="1">IF(Table2[[#This Row],[Gender]]="Female",1,0)</f>
        <v>0</v>
      </c>
      <c r="AG15" s="3"/>
      <c r="AH15" s="3"/>
      <c r="AI15" s="5"/>
      <c r="AK15" s="2">
        <f ca="1">IF(Table2[[#This Row],[Field of Work]]="Teaching",1,0)</f>
        <v>0</v>
      </c>
      <c r="AL15" s="3">
        <f ca="1">IF(Table2[[#This Row],[Field of Work]]="Agriculture",1,0)</f>
        <v>0</v>
      </c>
      <c r="AM15" s="3">
        <f ca="1">IF(Table2[[#This Row],[Field of Work]]="IT",1,0)</f>
        <v>1</v>
      </c>
      <c r="AN15" s="3">
        <f ca="1">IF(Table2[[#This Row],[Field of Work]]="Construction",1,0)</f>
        <v>0</v>
      </c>
      <c r="AO15" s="3">
        <f ca="1">IF(Table2[[#This Row],[Field of Work]]="Health",1,0)</f>
        <v>0</v>
      </c>
      <c r="AP15" s="3">
        <f ca="1">IF(Table2[[#This Row],[Field of Work]]="General work",1,0)</f>
        <v>0</v>
      </c>
      <c r="AQ15" s="3"/>
      <c r="AR15" s="3"/>
      <c r="AS15" s="3"/>
      <c r="AT15" s="3"/>
      <c r="AU15" s="3"/>
      <c r="AV15" s="5"/>
      <c r="AW15" s="16">
        <f ca="1">IF(Table2[[#This Row],[Residence]]="East Legon",1,0)</f>
        <v>0</v>
      </c>
      <c r="AX15" s="13">
        <f ca="1">IF(Table2[[#This Row],[Residence]]="Trasaco",1,0)</f>
        <v>0</v>
      </c>
      <c r="AY15" s="3">
        <f ca="1">IF(Table2[[#This Row],[Residence]]="North Legon",1,0)</f>
        <v>0</v>
      </c>
      <c r="AZ15" s="3">
        <f ca="1">IF(Table2[[#This Row],[Residence]]="Tema",1,0)</f>
        <v>1</v>
      </c>
      <c r="BA15" s="3">
        <f ca="1">IF(Table2[[#This Row],[Residence]]="Spintex",1,0)</f>
        <v>0</v>
      </c>
      <c r="BB15" s="3">
        <f ca="1">IF(Table2[[#This Row],[Residence]]="Airport Hills",1,0)</f>
        <v>0</v>
      </c>
      <c r="BC15" s="3">
        <f ca="1">IF(Table2[[#This Row],[Residence]]="Oyarifa",1,0)</f>
        <v>0</v>
      </c>
      <c r="BD15" s="3">
        <f ca="1">IF(Table2[[#This Row],[Residence]]="Prampram",1,0)</f>
        <v>0</v>
      </c>
      <c r="BE15" s="3">
        <f ca="1">IF(Table2[[#This Row],[Residence]]="Tse-Addo",1,0)</f>
        <v>0</v>
      </c>
      <c r="BF15" s="3">
        <f ca="1">IF(Table2[[#This Row],[Residence]]="Osu",1,0)</f>
        <v>0</v>
      </c>
      <c r="BG15" s="3"/>
      <c r="BH15" s="3"/>
      <c r="BI15" s="3"/>
      <c r="BJ15" s="3"/>
      <c r="BK15" s="3"/>
      <c r="BL15" s="3"/>
      <c r="BM15" s="3"/>
      <c r="BN15" s="3"/>
      <c r="BO15" s="3"/>
      <c r="BP15" s="5"/>
      <c r="BR15" s="26">
        <f ca="1">Table2[[#This Row],[Cars Value]]/Table2[[#This Row],[Cars]]</f>
        <v>43227.638148694627</v>
      </c>
      <c r="BS15" s="5"/>
      <c r="BT15" s="2">
        <f ca="1">IF(Table2[[#This Row],[Value of Debts]]&gt;$BU$6,1,0)</f>
        <v>1</v>
      </c>
      <c r="BU15" s="3"/>
      <c r="BV15" s="3"/>
      <c r="BW15" s="5"/>
      <c r="BX15" s="30">
        <f ca="1">Table2[[#This Row],[Mortgage Left]]/Table2[[#This Row],[Value of home]]</f>
        <v>0.65141976276033098</v>
      </c>
      <c r="BY15" s="3">
        <f t="shared" ca="1" si="22"/>
        <v>0</v>
      </c>
      <c r="BZ15" s="3"/>
      <c r="CA15" s="39"/>
      <c r="CC15" s="2">
        <f ca="1">IF(Table2[[#This Row],[Residence]]="East Legon",Table2[[#This Row],[Income]],0)</f>
        <v>0</v>
      </c>
      <c r="CD15" s="3">
        <f ca="1">IF(Table2[[#This Row],[Residence]]="Trasaco",Table2[[#This Row],[Income]],0)</f>
        <v>0</v>
      </c>
      <c r="CE15" s="3">
        <f ca="1">IF(Table2[[#This Row],[Residence]]="North Legon",Table2[[#This Row],[Income]],0)</f>
        <v>0</v>
      </c>
      <c r="CF15" s="3">
        <f ca="1">IF(Table2[[#This Row],[Residence]]="Spintex",Table2[[#This Row],[Income]],0)</f>
        <v>0</v>
      </c>
      <c r="CG15" s="3">
        <f ca="1">IF(Table2[[#This Row],[Residence]]="Tema",Table2[[#This Row],[Income]],0)</f>
        <v>51997</v>
      </c>
      <c r="CH15" s="3">
        <f ca="1">IF(Table2[[#This Row],[Residence]]="Airport Hills",Table2[[#This Row],[Income]],0)</f>
        <v>0</v>
      </c>
      <c r="CI15" s="3">
        <f ca="1">IF(Table2[[#This Row],[Residence]]="Oyarifa",Table2[[#This Row],[Income]],0)</f>
        <v>0</v>
      </c>
      <c r="CJ15" s="3">
        <f ca="1">IF(Table2[[#This Row],[Residence]]="Osu",Table2[[#This Row],[Income]],0)</f>
        <v>0</v>
      </c>
      <c r="CK15" s="3">
        <f ca="1">IF(Table2[[#This Row],[Residence]]="Tse-Addo",Table2[[#This Row],[Income]],0)</f>
        <v>0</v>
      </c>
      <c r="CL15" s="5">
        <f ca="1">IF(Table2[[#This Row],[Residence]]="Prampram",Table2[[#This Row],[Income]],0)</f>
        <v>0</v>
      </c>
      <c r="CN15" s="2">
        <f ca="1">IF(Table2[[#This Row],[Field of Work]]="Teaching",Table2[[#This Row],[Income]],0)</f>
        <v>0</v>
      </c>
      <c r="CO15" s="3">
        <f ca="1">IF(Table2[[#This Row],[Field of Work]]="Agriculture",Table2[[#This Row],[Income]],0)</f>
        <v>0</v>
      </c>
      <c r="CP15" s="3">
        <f ca="1">IF(Table2[[#This Row],[Field of Work]]="IT",Table2[[#This Row],[Income]],0)</f>
        <v>51997</v>
      </c>
      <c r="CQ15" s="3">
        <f ca="1">IF(Table2[[#This Row],[Field of Work]]="Construction",Table2[[#This Row],[Income]],0)</f>
        <v>0</v>
      </c>
      <c r="CR15" s="3">
        <f ca="1">IF(Table2[[#This Row],[Field of Work]]="Health",Table2[[#This Row],[Income]],0)</f>
        <v>0</v>
      </c>
      <c r="CS15" s="5">
        <f ca="1">IF(Table2[[#This Row],[Field of Work]]="General work",Table2[[#This Row],[Income]],0)</f>
        <v>0</v>
      </c>
      <c r="CU15" s="2">
        <f t="shared" ca="1" si="3"/>
        <v>1</v>
      </c>
      <c r="CV15" s="5"/>
      <c r="CX15" s="2">
        <f t="shared" ca="1" si="4"/>
        <v>49</v>
      </c>
      <c r="CY15" s="5"/>
    </row>
    <row r="16" spans="1:103" x14ac:dyDescent="0.25">
      <c r="A16">
        <f t="shared" ca="1" si="5"/>
        <v>2</v>
      </c>
      <c r="B16" t="str">
        <f t="shared" ca="1" si="6"/>
        <v>Female</v>
      </c>
      <c r="C16">
        <f t="shared" ca="1" si="7"/>
        <v>49</v>
      </c>
      <c r="D16">
        <f t="shared" ca="1" si="8"/>
        <v>5</v>
      </c>
      <c r="E16" t="str">
        <f ca="1">_xll.XLOOKUP(D16,$Y$8:$Y$13,$Z$8:$Z$13)</f>
        <v>General work</v>
      </c>
      <c r="F16">
        <f t="shared" ca="1" si="9"/>
        <v>3</v>
      </c>
      <c r="G16" t="str">
        <f ca="1">_xll.XLOOKUP(F16,$AA$8:$AA$12,$AB$8:$AB$12)</f>
        <v>University</v>
      </c>
      <c r="H16">
        <f t="shared" ca="1" si="10"/>
        <v>4</v>
      </c>
      <c r="I16">
        <f t="shared" ca="1" si="0"/>
        <v>4</v>
      </c>
      <c r="J16">
        <f t="shared" ca="1" si="11"/>
        <v>77356</v>
      </c>
      <c r="K16">
        <f t="shared" ca="1" si="12"/>
        <v>4</v>
      </c>
      <c r="L16" t="str">
        <f ca="1">_xll.XLOOKUP(K16,$AC$8:$AC$17,$AD$8:$AD$17)</f>
        <v>Spintex</v>
      </c>
      <c r="M16">
        <f t="shared" ca="1" si="23"/>
        <v>232068</v>
      </c>
      <c r="N16" s="12">
        <f t="shared" ca="1" si="14"/>
        <v>138036.11737542812</v>
      </c>
      <c r="O16" s="12">
        <f t="shared" ca="1" si="24"/>
        <v>263034.56457264762</v>
      </c>
      <c r="P16">
        <f t="shared" ca="1" si="16"/>
        <v>44469</v>
      </c>
      <c r="Q16" s="12">
        <f t="shared" ca="1" si="25"/>
        <v>147957.17707286662</v>
      </c>
      <c r="R16">
        <f t="shared" ca="1" si="26"/>
        <v>78848.439696992573</v>
      </c>
      <c r="S16" s="12">
        <f t="shared" ca="1" si="27"/>
        <v>573951.00426964019</v>
      </c>
      <c r="T16" s="12">
        <f t="shared" ca="1" si="28"/>
        <v>330462.29444829474</v>
      </c>
      <c r="U16" s="12">
        <f t="shared" ca="1" si="29"/>
        <v>243488.70982134546</v>
      </c>
      <c r="X16" s="2"/>
      <c r="Y16" s="3"/>
      <c r="Z16" s="3"/>
      <c r="AA16" s="3"/>
      <c r="AB16" s="3"/>
      <c r="AC16" s="3">
        <v>9</v>
      </c>
      <c r="AD16" s="3" t="s">
        <v>57</v>
      </c>
      <c r="AE16" s="3">
        <f ca="1">IF(Table2[[#This Row],[Gender]]="Male",1,0)</f>
        <v>0</v>
      </c>
      <c r="AF16" s="3">
        <f ca="1">IF(Table2[[#This Row],[Gender]]="Female",1,0)</f>
        <v>1</v>
      </c>
      <c r="AG16" s="3"/>
      <c r="AH16" s="3"/>
      <c r="AI16" s="5"/>
      <c r="AK16" s="2">
        <f ca="1">IF(Table2[[#This Row],[Field of Work]]="Teaching",1,0)</f>
        <v>0</v>
      </c>
      <c r="AL16" s="3">
        <f ca="1">IF(Table2[[#This Row],[Field of Work]]="Agriculture",1,0)</f>
        <v>0</v>
      </c>
      <c r="AM16" s="3">
        <f ca="1">IF(Table2[[#This Row],[Field of Work]]="IT",1,0)</f>
        <v>0</v>
      </c>
      <c r="AN16" s="3">
        <f ca="1">IF(Table2[[#This Row],[Field of Work]]="Construction",1,0)</f>
        <v>0</v>
      </c>
      <c r="AO16" s="3">
        <f ca="1">IF(Table2[[#This Row],[Field of Work]]="Health",1,0)</f>
        <v>0</v>
      </c>
      <c r="AP16" s="3">
        <f ca="1">IF(Table2[[#This Row],[Field of Work]]="General work",1,0)</f>
        <v>1</v>
      </c>
      <c r="AQ16" s="3"/>
      <c r="AR16" s="3"/>
      <c r="AS16" s="3"/>
      <c r="AT16" s="3"/>
      <c r="AU16" s="3"/>
      <c r="AV16" s="5"/>
      <c r="AW16" s="16">
        <f ca="1">IF(Table2[[#This Row],[Residence]]="East Legon",1,0)</f>
        <v>0</v>
      </c>
      <c r="AX16" s="13">
        <f ca="1">IF(Table2[[#This Row],[Residence]]="Trasaco",1,0)</f>
        <v>0</v>
      </c>
      <c r="AY16" s="3">
        <f ca="1">IF(Table2[[#This Row],[Residence]]="North Legon",1,0)</f>
        <v>0</v>
      </c>
      <c r="AZ16" s="3">
        <f ca="1">IF(Table2[[#This Row],[Residence]]="Tema",1,0)</f>
        <v>0</v>
      </c>
      <c r="BA16" s="3">
        <f ca="1">IF(Table2[[#This Row],[Residence]]="Spintex",1,0)</f>
        <v>1</v>
      </c>
      <c r="BB16" s="3">
        <f ca="1">IF(Table2[[#This Row],[Residence]]="Airport Hills",1,0)</f>
        <v>0</v>
      </c>
      <c r="BC16" s="3">
        <f ca="1">IF(Table2[[#This Row],[Residence]]="Oyarifa",1,0)</f>
        <v>0</v>
      </c>
      <c r="BD16" s="3">
        <f ca="1">IF(Table2[[#This Row],[Residence]]="Prampram",1,0)</f>
        <v>0</v>
      </c>
      <c r="BE16" s="3">
        <f ca="1">IF(Table2[[#This Row],[Residence]]="Tse-Addo",1,0)</f>
        <v>0</v>
      </c>
      <c r="BF16" s="3">
        <f ca="1">IF(Table2[[#This Row],[Residence]]="Osu",1,0)</f>
        <v>0</v>
      </c>
      <c r="BG16" s="3"/>
      <c r="BH16" s="3"/>
      <c r="BI16" s="3"/>
      <c r="BJ16" s="3"/>
      <c r="BK16" s="3"/>
      <c r="BL16" s="3"/>
      <c r="BM16" s="3"/>
      <c r="BN16" s="3"/>
      <c r="BO16" s="3"/>
      <c r="BP16" s="5"/>
      <c r="BR16" s="26">
        <f ca="1">Table2[[#This Row],[Cars Value]]/Table2[[#This Row],[Cars]]</f>
        <v>65758.641143161905</v>
      </c>
      <c r="BS16" s="5"/>
      <c r="BT16" s="2">
        <f ca="1">IF(Table2[[#This Row],[Value of Debts]]&gt;$BU$6,1,0)</f>
        <v>1</v>
      </c>
      <c r="BU16" s="3"/>
      <c r="BV16" s="3"/>
      <c r="BW16" s="5"/>
      <c r="BX16" s="30">
        <f ca="1">Table2[[#This Row],[Mortgage Left]]/Table2[[#This Row],[Value of home]]</f>
        <v>0.59480892400256868</v>
      </c>
      <c r="BY16" s="3">
        <f t="shared" ca="1" si="22"/>
        <v>0</v>
      </c>
      <c r="BZ16" s="3"/>
      <c r="CA16" s="39"/>
      <c r="CC16" s="2">
        <f ca="1">IF(Table2[[#This Row],[Residence]]="East Legon",Table2[[#This Row],[Income]],0)</f>
        <v>0</v>
      </c>
      <c r="CD16" s="3">
        <f ca="1">IF(Table2[[#This Row],[Residence]]="Trasaco",Table2[[#This Row],[Income]],0)</f>
        <v>0</v>
      </c>
      <c r="CE16" s="3">
        <f ca="1">IF(Table2[[#This Row],[Residence]]="North Legon",Table2[[#This Row],[Income]],0)</f>
        <v>0</v>
      </c>
      <c r="CF16" s="3">
        <f ca="1">IF(Table2[[#This Row],[Residence]]="Spintex",Table2[[#This Row],[Income]],0)</f>
        <v>77356</v>
      </c>
      <c r="CG16" s="3">
        <f ca="1">IF(Table2[[#This Row],[Residence]]="Tema",Table2[[#This Row],[Income]],0)</f>
        <v>0</v>
      </c>
      <c r="CH16" s="3">
        <f ca="1">IF(Table2[[#This Row],[Residence]]="Airport Hills",Table2[[#This Row],[Income]],0)</f>
        <v>0</v>
      </c>
      <c r="CI16" s="3">
        <f ca="1">IF(Table2[[#This Row],[Residence]]="Oyarifa",Table2[[#This Row],[Income]],0)</f>
        <v>0</v>
      </c>
      <c r="CJ16" s="3">
        <f ca="1">IF(Table2[[#This Row],[Residence]]="Osu",Table2[[#This Row],[Income]],0)</f>
        <v>0</v>
      </c>
      <c r="CK16" s="3">
        <f ca="1">IF(Table2[[#This Row],[Residence]]="Tse-Addo",Table2[[#This Row],[Income]],0)</f>
        <v>0</v>
      </c>
      <c r="CL16" s="5">
        <f ca="1">IF(Table2[[#This Row],[Residence]]="Prampram",Table2[[#This Row],[Income]],0)</f>
        <v>0</v>
      </c>
      <c r="CN16" s="2">
        <f ca="1">IF(Table2[[#This Row],[Field of Work]]="Teaching",Table2[[#This Row],[Income]],0)</f>
        <v>0</v>
      </c>
      <c r="CO16" s="3">
        <f ca="1">IF(Table2[[#This Row],[Field of Work]]="Agriculture",Table2[[#This Row],[Income]],0)</f>
        <v>0</v>
      </c>
      <c r="CP16" s="3">
        <f ca="1">IF(Table2[[#This Row],[Field of Work]]="IT",Table2[[#This Row],[Income]],0)</f>
        <v>0</v>
      </c>
      <c r="CQ16" s="3">
        <f ca="1">IF(Table2[[#This Row],[Field of Work]]="Construction",Table2[[#This Row],[Income]],0)</f>
        <v>0</v>
      </c>
      <c r="CR16" s="3">
        <f ca="1">IF(Table2[[#This Row],[Field of Work]]="Health",Table2[[#This Row],[Income]],0)</f>
        <v>0</v>
      </c>
      <c r="CS16" s="5">
        <f ca="1">IF(Table2[[#This Row],[Field of Work]]="General work",Table2[[#This Row],[Income]],0)</f>
        <v>77356</v>
      </c>
      <c r="CU16" s="2">
        <f t="shared" ca="1" si="3"/>
        <v>1</v>
      </c>
      <c r="CV16" s="5"/>
      <c r="CX16" s="2">
        <f t="shared" ca="1" si="4"/>
        <v>28</v>
      </c>
      <c r="CY16" s="5"/>
    </row>
    <row r="17" spans="1:103" x14ac:dyDescent="0.25">
      <c r="A17">
        <f t="shared" ca="1" si="5"/>
        <v>1</v>
      </c>
      <c r="B17" t="str">
        <f t="shared" ca="1" si="6"/>
        <v>Male</v>
      </c>
      <c r="C17">
        <f t="shared" ca="1" si="7"/>
        <v>28</v>
      </c>
      <c r="D17">
        <f t="shared" ca="1" si="8"/>
        <v>6</v>
      </c>
      <c r="E17" t="str">
        <f ca="1">_xll.XLOOKUP(D17,$Y$8:$Y$13,$Z$8:$Z$13)</f>
        <v>Agriculture</v>
      </c>
      <c r="F17">
        <f t="shared" ca="1" si="9"/>
        <v>3</v>
      </c>
      <c r="G17" t="str">
        <f ca="1">_xll.XLOOKUP(F17,$AA$8:$AA$12,$AB$8:$AB$12)</f>
        <v>University</v>
      </c>
      <c r="H17">
        <f t="shared" ca="1" si="10"/>
        <v>0</v>
      </c>
      <c r="I17">
        <f t="shared" ca="1" si="0"/>
        <v>4</v>
      </c>
      <c r="J17">
        <f t="shared" ca="1" si="11"/>
        <v>30243</v>
      </c>
      <c r="K17">
        <f t="shared" ca="1" si="12"/>
        <v>1</v>
      </c>
      <c r="L17" t="str">
        <f ca="1">_xll.XLOOKUP(K17,$AC$8:$AC$17,$AD$8:$AD$17)</f>
        <v>East Legon</v>
      </c>
      <c r="M17">
        <f t="shared" ca="1" si="23"/>
        <v>90729</v>
      </c>
      <c r="N17" s="12">
        <f t="shared" ca="1" si="14"/>
        <v>85829.486576961644</v>
      </c>
      <c r="O17" s="12">
        <f t="shared" ca="1" si="24"/>
        <v>52418.152684972883</v>
      </c>
      <c r="P17">
        <f t="shared" ca="1" si="16"/>
        <v>15182</v>
      </c>
      <c r="Q17" s="12">
        <f t="shared" ca="1" si="25"/>
        <v>51303.96669743512</v>
      </c>
      <c r="R17">
        <f t="shared" ca="1" si="26"/>
        <v>19787.320958520075</v>
      </c>
      <c r="S17" s="12">
        <f t="shared" ca="1" si="27"/>
        <v>162934.47364349297</v>
      </c>
      <c r="T17" s="12">
        <f t="shared" ca="1" si="28"/>
        <v>152315.45327439677</v>
      </c>
      <c r="U17" s="12">
        <f t="shared" ca="1" si="29"/>
        <v>10619.020369096193</v>
      </c>
      <c r="X17" s="2"/>
      <c r="Y17" s="3"/>
      <c r="Z17" s="3"/>
      <c r="AA17" s="3"/>
      <c r="AB17" s="3"/>
      <c r="AC17" s="3">
        <v>10</v>
      </c>
      <c r="AD17" s="3" t="s">
        <v>58</v>
      </c>
      <c r="AE17" s="3">
        <f ca="1">IF(Table2[[#This Row],[Gender]]="Male",1,0)</f>
        <v>1</v>
      </c>
      <c r="AF17" s="3">
        <f ca="1">IF(Table2[[#This Row],[Gender]]="Female",1,0)</f>
        <v>0</v>
      </c>
      <c r="AG17" s="3"/>
      <c r="AH17" s="3"/>
      <c r="AI17" s="5"/>
      <c r="AK17" s="2">
        <f ca="1">IF(Table2[[#This Row],[Field of Work]]="Teaching",1,0)</f>
        <v>0</v>
      </c>
      <c r="AL17" s="3">
        <f ca="1">IF(Table2[[#This Row],[Field of Work]]="Agriculture",1,0)</f>
        <v>1</v>
      </c>
      <c r="AM17" s="3">
        <f ca="1">IF(Table2[[#This Row],[Field of Work]]="IT",1,0)</f>
        <v>0</v>
      </c>
      <c r="AN17" s="3">
        <f ca="1">IF(Table2[[#This Row],[Field of Work]]="Construction",1,0)</f>
        <v>0</v>
      </c>
      <c r="AO17" s="3">
        <f ca="1">IF(Table2[[#This Row],[Field of Work]]="Health",1,0)</f>
        <v>0</v>
      </c>
      <c r="AP17" s="3">
        <f ca="1">IF(Table2[[#This Row],[Field of Work]]="General work",1,0)</f>
        <v>0</v>
      </c>
      <c r="AQ17" s="3"/>
      <c r="AR17" s="3"/>
      <c r="AS17" s="3"/>
      <c r="AT17" s="3"/>
      <c r="AU17" s="3"/>
      <c r="AV17" s="5"/>
      <c r="AW17" s="16">
        <f ca="1">IF(Table2[[#This Row],[Residence]]="East Legon",1,0)</f>
        <v>1</v>
      </c>
      <c r="AX17" s="13">
        <f ca="1">IF(Table2[[#This Row],[Residence]]="Trasaco",1,0)</f>
        <v>0</v>
      </c>
      <c r="AY17" s="3">
        <f ca="1">IF(Table2[[#This Row],[Residence]]="North Legon",1,0)</f>
        <v>0</v>
      </c>
      <c r="AZ17" s="3">
        <f ca="1">IF(Table2[[#This Row],[Residence]]="Tema",1,0)</f>
        <v>0</v>
      </c>
      <c r="BA17" s="3">
        <f ca="1">IF(Table2[[#This Row],[Residence]]="Spintex",1,0)</f>
        <v>0</v>
      </c>
      <c r="BB17" s="3">
        <f ca="1">IF(Table2[[#This Row],[Residence]]="Airport Hills",1,0)</f>
        <v>0</v>
      </c>
      <c r="BC17" s="3">
        <f ca="1">IF(Table2[[#This Row],[Residence]]="Oyarifa",1,0)</f>
        <v>0</v>
      </c>
      <c r="BD17" s="3">
        <f ca="1">IF(Table2[[#This Row],[Residence]]="Prampram",1,0)</f>
        <v>0</v>
      </c>
      <c r="BE17" s="3">
        <f ca="1">IF(Table2[[#This Row],[Residence]]="Tse-Addo",1,0)</f>
        <v>0</v>
      </c>
      <c r="BF17" s="3">
        <f ca="1">IF(Table2[[#This Row],[Residence]]="Osu",1,0)</f>
        <v>0</v>
      </c>
      <c r="BG17" s="3"/>
      <c r="BH17" s="3"/>
      <c r="BI17" s="3"/>
      <c r="BJ17" s="3"/>
      <c r="BK17" s="3"/>
      <c r="BL17" s="3"/>
      <c r="BM17" s="3"/>
      <c r="BN17" s="3"/>
      <c r="BO17" s="3"/>
      <c r="BP17" s="5"/>
      <c r="BR17" s="26">
        <f ca="1">Table2[[#This Row],[Cars Value]]/Table2[[#This Row],[Cars]]</f>
        <v>13104.538171243221</v>
      </c>
      <c r="BS17" s="5"/>
      <c r="BT17" s="2">
        <f ca="1">IF(Table2[[#This Row],[Value of Debts]]&gt;$BU$6,1,0)</f>
        <v>1</v>
      </c>
      <c r="BU17" s="3"/>
      <c r="BV17" s="3"/>
      <c r="BW17" s="5"/>
      <c r="BX17" s="30">
        <f ca="1">Table2[[#This Row],[Mortgage Left]]/Table2[[#This Row],[Value of home]]</f>
        <v>0.94599837512770613</v>
      </c>
      <c r="BY17" s="3">
        <f t="shared" ca="1" si="22"/>
        <v>0</v>
      </c>
      <c r="BZ17" s="3"/>
      <c r="CA17" s="39"/>
      <c r="CC17" s="2">
        <f ca="1">IF(Table2[[#This Row],[Residence]]="East Legon",Table2[[#This Row],[Income]],0)</f>
        <v>30243</v>
      </c>
      <c r="CD17" s="3">
        <f ca="1">IF(Table2[[#This Row],[Residence]]="Trasaco",Table2[[#This Row],[Income]],0)</f>
        <v>0</v>
      </c>
      <c r="CE17" s="3">
        <f ca="1">IF(Table2[[#This Row],[Residence]]="North Legon",Table2[[#This Row],[Income]],0)</f>
        <v>0</v>
      </c>
      <c r="CF17" s="3">
        <f ca="1">IF(Table2[[#This Row],[Residence]]="Spintex",Table2[[#This Row],[Income]],0)</f>
        <v>0</v>
      </c>
      <c r="CG17" s="3">
        <f ca="1">IF(Table2[[#This Row],[Residence]]="Tema",Table2[[#This Row],[Income]],0)</f>
        <v>0</v>
      </c>
      <c r="CH17" s="3">
        <f ca="1">IF(Table2[[#This Row],[Residence]]="Airport Hills",Table2[[#This Row],[Income]],0)</f>
        <v>0</v>
      </c>
      <c r="CI17" s="3">
        <f ca="1">IF(Table2[[#This Row],[Residence]]="Oyarifa",Table2[[#This Row],[Income]],0)</f>
        <v>0</v>
      </c>
      <c r="CJ17" s="3">
        <f ca="1">IF(Table2[[#This Row],[Residence]]="Osu",Table2[[#This Row],[Income]],0)</f>
        <v>0</v>
      </c>
      <c r="CK17" s="3">
        <f ca="1">IF(Table2[[#This Row],[Residence]]="Tse-Addo",Table2[[#This Row],[Income]],0)</f>
        <v>0</v>
      </c>
      <c r="CL17" s="5">
        <f ca="1">IF(Table2[[#This Row],[Residence]]="Prampram",Table2[[#This Row],[Income]],0)</f>
        <v>0</v>
      </c>
      <c r="CN17" s="2">
        <f ca="1">IF(Table2[[#This Row],[Field of Work]]="Teaching",Table2[[#This Row],[Income]],0)</f>
        <v>0</v>
      </c>
      <c r="CO17" s="3">
        <f ca="1">IF(Table2[[#This Row],[Field of Work]]="Agriculture",Table2[[#This Row],[Income]],0)</f>
        <v>30243</v>
      </c>
      <c r="CP17" s="3">
        <f ca="1">IF(Table2[[#This Row],[Field of Work]]="IT",Table2[[#This Row],[Income]],0)</f>
        <v>0</v>
      </c>
      <c r="CQ17" s="3">
        <f ca="1">IF(Table2[[#This Row],[Field of Work]]="Construction",Table2[[#This Row],[Income]],0)</f>
        <v>0</v>
      </c>
      <c r="CR17" s="3">
        <f ca="1">IF(Table2[[#This Row],[Field of Work]]="Health",Table2[[#This Row],[Income]],0)</f>
        <v>0</v>
      </c>
      <c r="CS17" s="5">
        <f ca="1">IF(Table2[[#This Row],[Field of Work]]="General work",Table2[[#This Row],[Income]],0)</f>
        <v>0</v>
      </c>
      <c r="CU17" s="2">
        <f t="shared" ca="1" si="3"/>
        <v>1</v>
      </c>
      <c r="CV17" s="5"/>
      <c r="CX17" s="2">
        <f t="shared" ca="1" si="4"/>
        <v>0</v>
      </c>
      <c r="CY17" s="5"/>
    </row>
    <row r="18" spans="1:103" x14ac:dyDescent="0.25">
      <c r="A18">
        <f t="shared" ca="1" si="5"/>
        <v>1</v>
      </c>
      <c r="B18" t="str">
        <f t="shared" ca="1" si="6"/>
        <v>Male</v>
      </c>
      <c r="C18">
        <f t="shared" ca="1" si="7"/>
        <v>50</v>
      </c>
      <c r="D18">
        <f t="shared" ca="1" si="8"/>
        <v>1</v>
      </c>
      <c r="E18" t="str">
        <f ca="1">_xll.XLOOKUP(D18,$Y$8:$Y$13,$Z$8:$Z$13)</f>
        <v>Health</v>
      </c>
      <c r="F18">
        <f t="shared" ca="1" si="9"/>
        <v>5</v>
      </c>
      <c r="G18" t="str">
        <f ca="1">_xll.XLOOKUP(F18,$AA$8:$AA$12,$AB$8:$AB$12)</f>
        <v>Other</v>
      </c>
      <c r="H18">
        <f t="shared" ca="1" si="10"/>
        <v>4</v>
      </c>
      <c r="I18">
        <f t="shared" ca="1" si="0"/>
        <v>1</v>
      </c>
      <c r="J18">
        <f t="shared" ca="1" si="11"/>
        <v>47919</v>
      </c>
      <c r="K18">
        <f t="shared" ca="1" si="12"/>
        <v>2</v>
      </c>
      <c r="L18" t="str">
        <f ca="1">_xll.XLOOKUP(K18,$AC$8:$AC$17,$AD$8:$AD$17)</f>
        <v>Trasaco</v>
      </c>
      <c r="M18">
        <f t="shared" ca="1" si="23"/>
        <v>143757</v>
      </c>
      <c r="N18" s="12">
        <f t="shared" ca="1" si="14"/>
        <v>139408.73230239467</v>
      </c>
      <c r="O18" s="12">
        <f t="shared" ca="1" si="24"/>
        <v>43280.899432746082</v>
      </c>
      <c r="P18">
        <f t="shared" ca="1" si="16"/>
        <v>1973</v>
      </c>
      <c r="Q18" s="12">
        <f t="shared" ca="1" si="25"/>
        <v>85370.081538645492</v>
      </c>
      <c r="R18">
        <f t="shared" ca="1" si="26"/>
        <v>30611.575807487097</v>
      </c>
      <c r="S18" s="12">
        <f t="shared" ca="1" si="27"/>
        <v>217649.47524023318</v>
      </c>
      <c r="T18" s="12">
        <f t="shared" ca="1" si="28"/>
        <v>226751.81384104016</v>
      </c>
      <c r="U18" s="12">
        <f t="shared" ca="1" si="29"/>
        <v>-9102.3386008069792</v>
      </c>
      <c r="X18" s="2"/>
      <c r="Y18" s="3"/>
      <c r="Z18" s="3"/>
      <c r="AA18" s="3"/>
      <c r="AB18" s="3"/>
      <c r="AC18" s="3"/>
      <c r="AD18" s="3"/>
      <c r="AE18" s="3">
        <f ca="1">IF(Table2[[#This Row],[Gender]]="Male",1,0)</f>
        <v>1</v>
      </c>
      <c r="AF18" s="3">
        <f ca="1">IF(Table2[[#This Row],[Gender]]="Female",1,0)</f>
        <v>0</v>
      </c>
      <c r="AG18" s="3"/>
      <c r="AH18" s="3"/>
      <c r="AI18" s="5"/>
      <c r="AK18" s="2">
        <f ca="1">IF(Table2[[#This Row],[Field of Work]]="Teaching",1,0)</f>
        <v>0</v>
      </c>
      <c r="AL18" s="3">
        <f ca="1">IF(Table2[[#This Row],[Field of Work]]="Agriculture",1,0)</f>
        <v>0</v>
      </c>
      <c r="AM18" s="3">
        <f ca="1">IF(Table2[[#This Row],[Field of Work]]="IT",1,0)</f>
        <v>0</v>
      </c>
      <c r="AN18" s="3">
        <f ca="1">IF(Table2[[#This Row],[Field of Work]]="Construction",1,0)</f>
        <v>0</v>
      </c>
      <c r="AO18" s="3">
        <f ca="1">IF(Table2[[#This Row],[Field of Work]]="Health",1,0)</f>
        <v>1</v>
      </c>
      <c r="AP18" s="3">
        <f ca="1">IF(Table2[[#This Row],[Field of Work]]="General work",1,0)</f>
        <v>0</v>
      </c>
      <c r="AQ18" s="3"/>
      <c r="AR18" s="3"/>
      <c r="AS18" s="3"/>
      <c r="AT18" s="3"/>
      <c r="AU18" s="3"/>
      <c r="AV18" s="5"/>
      <c r="AW18" s="16">
        <f ca="1">IF(Table2[[#This Row],[Residence]]="East Legon",1,0)</f>
        <v>0</v>
      </c>
      <c r="AX18" s="13">
        <f ca="1">IF(Table2[[#This Row],[Residence]]="Trasaco",1,0)</f>
        <v>1</v>
      </c>
      <c r="AY18" s="3">
        <f ca="1">IF(Table2[[#This Row],[Residence]]="North Legon",1,0)</f>
        <v>0</v>
      </c>
      <c r="AZ18" s="3">
        <f ca="1">IF(Table2[[#This Row],[Residence]]="Tema",1,0)</f>
        <v>0</v>
      </c>
      <c r="BA18" s="3">
        <f ca="1">IF(Table2[[#This Row],[Residence]]="Spintex",1,0)</f>
        <v>0</v>
      </c>
      <c r="BB18" s="3">
        <f ca="1">IF(Table2[[#This Row],[Residence]]="Airport Hills",1,0)</f>
        <v>0</v>
      </c>
      <c r="BC18" s="3">
        <f ca="1">IF(Table2[[#This Row],[Residence]]="Oyarifa",1,0)</f>
        <v>0</v>
      </c>
      <c r="BD18" s="3">
        <f ca="1">IF(Table2[[#This Row],[Residence]]="Prampram",1,0)</f>
        <v>0</v>
      </c>
      <c r="BE18" s="3">
        <f ca="1">IF(Table2[[#This Row],[Residence]]="Tse-Addo",1,0)</f>
        <v>0</v>
      </c>
      <c r="BF18" s="3">
        <f ca="1">IF(Table2[[#This Row],[Residence]]="Osu",1,0)</f>
        <v>0</v>
      </c>
      <c r="BG18" s="3"/>
      <c r="BH18" s="3"/>
      <c r="BI18" s="3"/>
      <c r="BJ18" s="3"/>
      <c r="BK18" s="3"/>
      <c r="BL18" s="3"/>
      <c r="BM18" s="3"/>
      <c r="BN18" s="3"/>
      <c r="BO18" s="3"/>
      <c r="BP18" s="5"/>
      <c r="BR18" s="26">
        <f ca="1">Table2[[#This Row],[Cars Value]]/Table2[[#This Row],[Cars]]</f>
        <v>43280.899432746082</v>
      </c>
      <c r="BS18" s="5"/>
      <c r="BT18" s="2">
        <f ca="1">IF(Table2[[#This Row],[Value of Debts]]&gt;$BU$6,1,0)</f>
        <v>1</v>
      </c>
      <c r="BU18" s="3"/>
      <c r="BV18" s="3"/>
      <c r="BW18" s="5"/>
      <c r="BX18" s="30">
        <f ca="1">Table2[[#This Row],[Mortgage Left]]/Table2[[#This Row],[Value of home]]</f>
        <v>0.9697526541482826</v>
      </c>
      <c r="BY18" s="3">
        <f t="shared" ca="1" si="22"/>
        <v>0</v>
      </c>
      <c r="BZ18" s="3"/>
      <c r="CA18" s="39"/>
      <c r="CC18" s="2">
        <f ca="1">IF(Table2[[#This Row],[Residence]]="East Legon",Table2[[#This Row],[Income]],0)</f>
        <v>0</v>
      </c>
      <c r="CD18" s="3">
        <f ca="1">IF(Table2[[#This Row],[Residence]]="Trasaco",Table2[[#This Row],[Income]],0)</f>
        <v>47919</v>
      </c>
      <c r="CE18" s="3">
        <f ca="1">IF(Table2[[#This Row],[Residence]]="North Legon",Table2[[#This Row],[Income]],0)</f>
        <v>0</v>
      </c>
      <c r="CF18" s="3">
        <f ca="1">IF(Table2[[#This Row],[Residence]]="Spintex",Table2[[#This Row],[Income]],0)</f>
        <v>0</v>
      </c>
      <c r="CG18" s="3">
        <f ca="1">IF(Table2[[#This Row],[Residence]]="Tema",Table2[[#This Row],[Income]],0)</f>
        <v>0</v>
      </c>
      <c r="CH18" s="3">
        <f ca="1">IF(Table2[[#This Row],[Residence]]="Airport Hills",Table2[[#This Row],[Income]],0)</f>
        <v>0</v>
      </c>
      <c r="CI18" s="3">
        <f ca="1">IF(Table2[[#This Row],[Residence]]="Oyarifa",Table2[[#This Row],[Income]],0)</f>
        <v>0</v>
      </c>
      <c r="CJ18" s="3">
        <f ca="1">IF(Table2[[#This Row],[Residence]]="Osu",Table2[[#This Row],[Income]],0)</f>
        <v>0</v>
      </c>
      <c r="CK18" s="3">
        <f ca="1">IF(Table2[[#This Row],[Residence]]="Tse-Addo",Table2[[#This Row],[Income]],0)</f>
        <v>0</v>
      </c>
      <c r="CL18" s="5">
        <f ca="1">IF(Table2[[#This Row],[Residence]]="Prampram",Table2[[#This Row],[Income]],0)</f>
        <v>0</v>
      </c>
      <c r="CN18" s="2">
        <f ca="1">IF(Table2[[#This Row],[Field of Work]]="Teaching",Table2[[#This Row],[Income]],0)</f>
        <v>0</v>
      </c>
      <c r="CO18" s="3">
        <f ca="1">IF(Table2[[#This Row],[Field of Work]]="Agriculture",Table2[[#This Row],[Income]],0)</f>
        <v>0</v>
      </c>
      <c r="CP18" s="3">
        <f ca="1">IF(Table2[[#This Row],[Field of Work]]="IT",Table2[[#This Row],[Income]],0)</f>
        <v>0</v>
      </c>
      <c r="CQ18" s="3">
        <f ca="1">IF(Table2[[#This Row],[Field of Work]]="Construction",Table2[[#This Row],[Income]],0)</f>
        <v>0</v>
      </c>
      <c r="CR18" s="3">
        <f ca="1">IF(Table2[[#This Row],[Field of Work]]="Health",Table2[[#This Row],[Income]],0)</f>
        <v>47919</v>
      </c>
      <c r="CS18" s="5">
        <f ca="1">IF(Table2[[#This Row],[Field of Work]]="General work",Table2[[#This Row],[Income]],0)</f>
        <v>0</v>
      </c>
      <c r="CU18" s="2">
        <f t="shared" ca="1" si="3"/>
        <v>1</v>
      </c>
      <c r="CV18" s="5"/>
      <c r="CX18" s="2">
        <f t="shared" ca="1" si="4"/>
        <v>41</v>
      </c>
      <c r="CY18" s="5"/>
    </row>
    <row r="19" spans="1:103" x14ac:dyDescent="0.25">
      <c r="A19">
        <f t="shared" ca="1" si="5"/>
        <v>2</v>
      </c>
      <c r="B19" t="str">
        <f t="shared" ca="1" si="6"/>
        <v>Female</v>
      </c>
      <c r="C19">
        <f t="shared" ca="1" si="7"/>
        <v>41</v>
      </c>
      <c r="D19">
        <f t="shared" ca="1" si="8"/>
        <v>1</v>
      </c>
      <c r="E19" t="str">
        <f ca="1">_xll.XLOOKUP(D19,$Y$8:$Y$13,$Z$8:$Z$13)</f>
        <v>Health</v>
      </c>
      <c r="F19">
        <f t="shared" ca="1" si="9"/>
        <v>4</v>
      </c>
      <c r="G19" t="str">
        <f ca="1">_xll.XLOOKUP(F19,$AA$8:$AA$12,$AB$8:$AB$12)</f>
        <v>Techical</v>
      </c>
      <c r="H19">
        <f t="shared" ca="1" si="10"/>
        <v>1</v>
      </c>
      <c r="I19">
        <f t="shared" ca="1" si="0"/>
        <v>2</v>
      </c>
      <c r="J19">
        <f t="shared" ca="1" si="11"/>
        <v>45085</v>
      </c>
      <c r="K19">
        <f t="shared" ca="1" si="12"/>
        <v>2</v>
      </c>
      <c r="L19" t="str">
        <f ca="1">_xll.XLOOKUP(K19,$AC$8:$AC$17,$AD$8:$AD$17)</f>
        <v>Trasaco</v>
      </c>
      <c r="M19">
        <f t="shared" ca="1" si="23"/>
        <v>135255</v>
      </c>
      <c r="N19" s="12">
        <f t="shared" ca="1" si="14"/>
        <v>35472.546852631131</v>
      </c>
      <c r="O19" s="12">
        <f t="shared" ca="1" si="24"/>
        <v>81549.473400329603</v>
      </c>
      <c r="P19">
        <f t="shared" ca="1" si="16"/>
        <v>63497</v>
      </c>
      <c r="Q19" s="12">
        <f t="shared" ca="1" si="25"/>
        <v>16618.406064388015</v>
      </c>
      <c r="R19">
        <f t="shared" ca="1" si="26"/>
        <v>38478.959217678552</v>
      </c>
      <c r="S19" s="12">
        <f t="shared" ca="1" si="27"/>
        <v>255283.43261800814</v>
      </c>
      <c r="T19" s="12">
        <f t="shared" ca="1" si="28"/>
        <v>115587.95291701914</v>
      </c>
      <c r="U19" s="12">
        <f t="shared" ca="1" si="29"/>
        <v>139695.479700989</v>
      </c>
      <c r="X19" s="2"/>
      <c r="Y19" s="3"/>
      <c r="Z19" s="3"/>
      <c r="AA19" s="3"/>
      <c r="AB19" s="3"/>
      <c r="AC19" s="3"/>
      <c r="AD19" s="3"/>
      <c r="AE19" s="3">
        <f ca="1">IF(Table2[[#This Row],[Gender]]="Male",1,0)</f>
        <v>0</v>
      </c>
      <c r="AF19" s="3">
        <f ca="1">IF(Table2[[#This Row],[Gender]]="Female",1,0)</f>
        <v>1</v>
      </c>
      <c r="AG19" s="3"/>
      <c r="AH19" s="3"/>
      <c r="AI19" s="5"/>
      <c r="AK19" s="2">
        <f ca="1">IF(Table2[[#This Row],[Field of Work]]="Teaching",1,0)</f>
        <v>0</v>
      </c>
      <c r="AL19" s="3">
        <f ca="1">IF(Table2[[#This Row],[Field of Work]]="Agriculture",1,0)</f>
        <v>0</v>
      </c>
      <c r="AM19" s="3">
        <f ca="1">IF(Table2[[#This Row],[Field of Work]]="IT",1,0)</f>
        <v>0</v>
      </c>
      <c r="AN19" s="3">
        <f ca="1">IF(Table2[[#This Row],[Field of Work]]="Construction",1,0)</f>
        <v>0</v>
      </c>
      <c r="AO19" s="3">
        <f ca="1">IF(Table2[[#This Row],[Field of Work]]="Health",1,0)</f>
        <v>1</v>
      </c>
      <c r="AP19" s="3">
        <f ca="1">IF(Table2[[#This Row],[Field of Work]]="General work",1,0)</f>
        <v>0</v>
      </c>
      <c r="AQ19" s="3"/>
      <c r="AR19" s="3"/>
      <c r="AS19" s="3"/>
      <c r="AT19" s="3"/>
      <c r="AU19" s="3"/>
      <c r="AV19" s="5"/>
      <c r="AW19" s="16">
        <f ca="1">IF(Table2[[#This Row],[Residence]]="East Legon",1,0)</f>
        <v>0</v>
      </c>
      <c r="AX19" s="13">
        <f ca="1">IF(Table2[[#This Row],[Residence]]="Trasaco",1,0)</f>
        <v>1</v>
      </c>
      <c r="AY19" s="3">
        <f ca="1">IF(Table2[[#This Row],[Residence]]="North Legon",1,0)</f>
        <v>0</v>
      </c>
      <c r="AZ19" s="3">
        <f ca="1">IF(Table2[[#This Row],[Residence]]="Tema",1,0)</f>
        <v>0</v>
      </c>
      <c r="BA19" s="3">
        <f ca="1">IF(Table2[[#This Row],[Residence]]="Spintex",1,0)</f>
        <v>0</v>
      </c>
      <c r="BB19" s="3">
        <f ca="1">IF(Table2[[#This Row],[Residence]]="Airport Hills",1,0)</f>
        <v>0</v>
      </c>
      <c r="BC19" s="3">
        <f ca="1">IF(Table2[[#This Row],[Residence]]="Oyarifa",1,0)</f>
        <v>0</v>
      </c>
      <c r="BD19" s="3">
        <f ca="1">IF(Table2[[#This Row],[Residence]]="Prampram",1,0)</f>
        <v>0</v>
      </c>
      <c r="BE19" s="3">
        <f ca="1">IF(Table2[[#This Row],[Residence]]="Tse-Addo",1,0)</f>
        <v>0</v>
      </c>
      <c r="BF19" s="3">
        <f ca="1">IF(Table2[[#This Row],[Residence]]="Osu",1,0)</f>
        <v>0</v>
      </c>
      <c r="BG19" s="3"/>
      <c r="BH19" s="3"/>
      <c r="BI19" s="3"/>
      <c r="BJ19" s="3"/>
      <c r="BK19" s="3"/>
      <c r="BL19" s="3"/>
      <c r="BM19" s="3"/>
      <c r="BN19" s="3"/>
      <c r="BO19" s="3"/>
      <c r="BP19" s="5"/>
      <c r="BR19" s="26">
        <f ca="1">Table2[[#This Row],[Cars Value]]/Table2[[#This Row],[Cars]]</f>
        <v>40774.736700164802</v>
      </c>
      <c r="BS19" s="5"/>
      <c r="BT19" s="2">
        <f ca="1">IF(Table2[[#This Row],[Value of Debts]]&gt;$BU$6,1,0)</f>
        <v>1</v>
      </c>
      <c r="BU19" s="3"/>
      <c r="BV19" s="3"/>
      <c r="BW19" s="5"/>
      <c r="BX19" s="30">
        <f ca="1">Table2[[#This Row],[Mortgage Left]]/Table2[[#This Row],[Value of home]]</f>
        <v>0.2622642183477959</v>
      </c>
      <c r="BY19" s="3">
        <f t="shared" ca="1" si="22"/>
        <v>1</v>
      </c>
      <c r="BZ19" s="3"/>
      <c r="CA19" s="39"/>
      <c r="CC19" s="2">
        <f ca="1">IF(Table2[[#This Row],[Residence]]="East Legon",Table2[[#This Row],[Income]],0)</f>
        <v>0</v>
      </c>
      <c r="CD19" s="3">
        <f ca="1">IF(Table2[[#This Row],[Residence]]="Trasaco",Table2[[#This Row],[Income]],0)</f>
        <v>45085</v>
      </c>
      <c r="CE19" s="3">
        <f ca="1">IF(Table2[[#This Row],[Residence]]="North Legon",Table2[[#This Row],[Income]],0)</f>
        <v>0</v>
      </c>
      <c r="CF19" s="3">
        <f ca="1">IF(Table2[[#This Row],[Residence]]="Spintex",Table2[[#This Row],[Income]],0)</f>
        <v>0</v>
      </c>
      <c r="CG19" s="3">
        <f ca="1">IF(Table2[[#This Row],[Residence]]="Tema",Table2[[#This Row],[Income]],0)</f>
        <v>0</v>
      </c>
      <c r="CH19" s="3">
        <f ca="1">IF(Table2[[#This Row],[Residence]]="Airport Hills",Table2[[#This Row],[Income]],0)</f>
        <v>0</v>
      </c>
      <c r="CI19" s="3">
        <f ca="1">IF(Table2[[#This Row],[Residence]]="Oyarifa",Table2[[#This Row],[Income]],0)</f>
        <v>0</v>
      </c>
      <c r="CJ19" s="3">
        <f ca="1">IF(Table2[[#This Row],[Residence]]="Osu",Table2[[#This Row],[Income]],0)</f>
        <v>0</v>
      </c>
      <c r="CK19" s="3">
        <f ca="1">IF(Table2[[#This Row],[Residence]]="Tse-Addo",Table2[[#This Row],[Income]],0)</f>
        <v>0</v>
      </c>
      <c r="CL19" s="5">
        <f ca="1">IF(Table2[[#This Row],[Residence]]="Prampram",Table2[[#This Row],[Income]],0)</f>
        <v>0</v>
      </c>
      <c r="CN19" s="2">
        <f ca="1">IF(Table2[[#This Row],[Field of Work]]="Teaching",Table2[[#This Row],[Income]],0)</f>
        <v>0</v>
      </c>
      <c r="CO19" s="3">
        <f ca="1">IF(Table2[[#This Row],[Field of Work]]="Agriculture",Table2[[#This Row],[Income]],0)</f>
        <v>0</v>
      </c>
      <c r="CP19" s="3">
        <f ca="1">IF(Table2[[#This Row],[Field of Work]]="IT",Table2[[#This Row],[Income]],0)</f>
        <v>0</v>
      </c>
      <c r="CQ19" s="3">
        <f ca="1">IF(Table2[[#This Row],[Field of Work]]="Construction",Table2[[#This Row],[Income]],0)</f>
        <v>0</v>
      </c>
      <c r="CR19" s="3">
        <f ca="1">IF(Table2[[#This Row],[Field of Work]]="Health",Table2[[#This Row],[Income]],0)</f>
        <v>45085</v>
      </c>
      <c r="CS19" s="5">
        <f ca="1">IF(Table2[[#This Row],[Field of Work]]="General work",Table2[[#This Row],[Income]],0)</f>
        <v>0</v>
      </c>
      <c r="CU19" s="2">
        <f t="shared" ca="1" si="3"/>
        <v>1</v>
      </c>
      <c r="CV19" s="5"/>
      <c r="CX19" s="2">
        <f t="shared" ca="1" si="4"/>
        <v>35</v>
      </c>
      <c r="CY19" s="5"/>
    </row>
    <row r="20" spans="1:103" x14ac:dyDescent="0.25">
      <c r="A20">
        <f t="shared" ca="1" si="5"/>
        <v>1</v>
      </c>
      <c r="B20" t="str">
        <f t="shared" ca="1" si="6"/>
        <v>Male</v>
      </c>
      <c r="C20">
        <f t="shared" ca="1" si="7"/>
        <v>35</v>
      </c>
      <c r="D20">
        <f t="shared" ca="1" si="8"/>
        <v>1</v>
      </c>
      <c r="E20" t="str">
        <f ca="1">_xll.XLOOKUP(D20,$Y$8:$Y$13,$Z$8:$Z$13)</f>
        <v>Health</v>
      </c>
      <c r="F20">
        <f t="shared" ca="1" si="9"/>
        <v>2</v>
      </c>
      <c r="G20" t="str">
        <f ca="1">_xll.XLOOKUP(F20,$AA$8:$AA$12,$AB$8:$AB$12)</f>
        <v>College</v>
      </c>
      <c r="H20">
        <f t="shared" ca="1" si="10"/>
        <v>0</v>
      </c>
      <c r="I20">
        <f t="shared" ca="1" si="0"/>
        <v>3</v>
      </c>
      <c r="J20">
        <f t="shared" ca="1" si="11"/>
        <v>83956</v>
      </c>
      <c r="K20">
        <f t="shared" ca="1" si="12"/>
        <v>4</v>
      </c>
      <c r="L20" t="str">
        <f ca="1">_xll.XLOOKUP(K20,$AC$8:$AC$17,$AD$8:$AD$17)</f>
        <v>Spintex</v>
      </c>
      <c r="M20">
        <f t="shared" ca="1" si="23"/>
        <v>503736</v>
      </c>
      <c r="N20" s="12">
        <f t="shared" ca="1" si="14"/>
        <v>264632.75860324188</v>
      </c>
      <c r="O20" s="12">
        <f t="shared" ca="1" si="24"/>
        <v>149864.76541017485</v>
      </c>
      <c r="P20">
        <f t="shared" ca="1" si="16"/>
        <v>103398</v>
      </c>
      <c r="Q20" s="12">
        <f t="shared" ca="1" si="25"/>
        <v>45478.312338365358</v>
      </c>
      <c r="R20">
        <f t="shared" ca="1" si="26"/>
        <v>5204.0095971157798</v>
      </c>
      <c r="S20" s="12">
        <f t="shared" ca="1" si="27"/>
        <v>658804.77500729065</v>
      </c>
      <c r="T20" s="12">
        <f t="shared" ca="1" si="28"/>
        <v>413509.07094160723</v>
      </c>
      <c r="U20" s="12">
        <f t="shared" ca="1" si="29"/>
        <v>245295.70406568341</v>
      </c>
      <c r="X20" s="2"/>
      <c r="Y20" s="3"/>
      <c r="Z20" s="3"/>
      <c r="AA20" s="3"/>
      <c r="AB20" s="3"/>
      <c r="AC20" s="3"/>
      <c r="AD20" s="3"/>
      <c r="AE20" s="3">
        <f ca="1">IF(Table2[[#This Row],[Gender]]="Male",1,0)</f>
        <v>1</v>
      </c>
      <c r="AF20" s="3">
        <f ca="1">IF(Table2[[#This Row],[Gender]]="Female",1,0)</f>
        <v>0</v>
      </c>
      <c r="AG20" s="3"/>
      <c r="AH20" s="3"/>
      <c r="AI20" s="5"/>
      <c r="AK20" s="2">
        <f ca="1">IF(Table2[[#This Row],[Field of Work]]="Teaching",1,0)</f>
        <v>0</v>
      </c>
      <c r="AL20" s="3">
        <f ca="1">IF(Table2[[#This Row],[Field of Work]]="Agriculture",1,0)</f>
        <v>0</v>
      </c>
      <c r="AM20" s="3">
        <f ca="1">IF(Table2[[#This Row],[Field of Work]]="IT",1,0)</f>
        <v>0</v>
      </c>
      <c r="AN20" s="3">
        <f ca="1">IF(Table2[[#This Row],[Field of Work]]="Construction",1,0)</f>
        <v>0</v>
      </c>
      <c r="AO20" s="3">
        <f ca="1">IF(Table2[[#This Row],[Field of Work]]="Health",1,0)</f>
        <v>1</v>
      </c>
      <c r="AP20" s="3">
        <f ca="1">IF(Table2[[#This Row],[Field of Work]]="General work",1,0)</f>
        <v>0</v>
      </c>
      <c r="AQ20" s="3"/>
      <c r="AR20" s="3"/>
      <c r="AS20" s="3"/>
      <c r="AT20" s="3"/>
      <c r="AU20" s="3"/>
      <c r="AV20" s="5"/>
      <c r="AW20" s="16">
        <f ca="1">IF(Table2[[#This Row],[Residence]]="East Legon",1,0)</f>
        <v>0</v>
      </c>
      <c r="AX20" s="13">
        <f ca="1">IF(Table2[[#This Row],[Residence]]="Trasaco",1,0)</f>
        <v>0</v>
      </c>
      <c r="AY20" s="3">
        <f ca="1">IF(Table2[[#This Row],[Residence]]="North Legon",1,0)</f>
        <v>0</v>
      </c>
      <c r="AZ20" s="3">
        <f ca="1">IF(Table2[[#This Row],[Residence]]="Tema",1,0)</f>
        <v>0</v>
      </c>
      <c r="BA20" s="3">
        <f ca="1">IF(Table2[[#This Row],[Residence]]="Spintex",1,0)</f>
        <v>1</v>
      </c>
      <c r="BB20" s="3">
        <f ca="1">IF(Table2[[#This Row],[Residence]]="Airport Hills",1,0)</f>
        <v>0</v>
      </c>
      <c r="BC20" s="3">
        <f ca="1">IF(Table2[[#This Row],[Residence]]="Oyarifa",1,0)</f>
        <v>0</v>
      </c>
      <c r="BD20" s="3">
        <f ca="1">IF(Table2[[#This Row],[Residence]]="Prampram",1,0)</f>
        <v>0</v>
      </c>
      <c r="BE20" s="3">
        <f ca="1">IF(Table2[[#This Row],[Residence]]="Tse-Addo",1,0)</f>
        <v>0</v>
      </c>
      <c r="BF20" s="3">
        <f ca="1">IF(Table2[[#This Row],[Residence]]="Osu",1,0)</f>
        <v>0</v>
      </c>
      <c r="BG20" s="3"/>
      <c r="BH20" s="3"/>
      <c r="BI20" s="3"/>
      <c r="BJ20" s="3"/>
      <c r="BK20" s="3"/>
      <c r="BL20" s="3"/>
      <c r="BM20" s="3"/>
      <c r="BN20" s="3"/>
      <c r="BO20" s="3"/>
      <c r="BP20" s="5"/>
      <c r="BR20" s="26">
        <f ca="1">Table2[[#This Row],[Cars Value]]/Table2[[#This Row],[Cars]]</f>
        <v>49954.921803391619</v>
      </c>
      <c r="BS20" s="5"/>
      <c r="BT20" s="2">
        <f ca="1">IF(Table2[[#This Row],[Value of Debts]]&gt;$BU$6,1,0)</f>
        <v>1</v>
      </c>
      <c r="BU20" s="3"/>
      <c r="BV20" s="3"/>
      <c r="BW20" s="5"/>
      <c r="BX20" s="30">
        <f ca="1">Table2[[#This Row],[Mortgage Left]]/Table2[[#This Row],[Value of home]]</f>
        <v>0.52534017541577704</v>
      </c>
      <c r="BY20" s="3">
        <f t="shared" ca="1" si="22"/>
        <v>0</v>
      </c>
      <c r="BZ20" s="3"/>
      <c r="CA20" s="39"/>
      <c r="CC20" s="2">
        <f ca="1">IF(Table2[[#This Row],[Residence]]="East Legon",Table2[[#This Row],[Income]],0)</f>
        <v>0</v>
      </c>
      <c r="CD20" s="3">
        <f ca="1">IF(Table2[[#This Row],[Residence]]="Trasaco",Table2[[#This Row],[Income]],0)</f>
        <v>0</v>
      </c>
      <c r="CE20" s="3">
        <f ca="1">IF(Table2[[#This Row],[Residence]]="North Legon",Table2[[#This Row],[Income]],0)</f>
        <v>0</v>
      </c>
      <c r="CF20" s="3">
        <f ca="1">IF(Table2[[#This Row],[Residence]]="Spintex",Table2[[#This Row],[Income]],0)</f>
        <v>83956</v>
      </c>
      <c r="CG20" s="3">
        <f ca="1">IF(Table2[[#This Row],[Residence]]="Tema",Table2[[#This Row],[Income]],0)</f>
        <v>0</v>
      </c>
      <c r="CH20" s="3">
        <f ca="1">IF(Table2[[#This Row],[Residence]]="Airport Hills",Table2[[#This Row],[Income]],0)</f>
        <v>0</v>
      </c>
      <c r="CI20" s="3">
        <f ca="1">IF(Table2[[#This Row],[Residence]]="Oyarifa",Table2[[#This Row],[Income]],0)</f>
        <v>0</v>
      </c>
      <c r="CJ20" s="3">
        <f ca="1">IF(Table2[[#This Row],[Residence]]="Osu",Table2[[#This Row],[Income]],0)</f>
        <v>0</v>
      </c>
      <c r="CK20" s="3">
        <f ca="1">IF(Table2[[#This Row],[Residence]]="Tse-Addo",Table2[[#This Row],[Income]],0)</f>
        <v>0</v>
      </c>
      <c r="CL20" s="5">
        <f ca="1">IF(Table2[[#This Row],[Residence]]="Prampram",Table2[[#This Row],[Income]],0)</f>
        <v>0</v>
      </c>
      <c r="CN20" s="2">
        <f ca="1">IF(Table2[[#This Row],[Field of Work]]="Teaching",Table2[[#This Row],[Income]],0)</f>
        <v>0</v>
      </c>
      <c r="CO20" s="3">
        <f ca="1">IF(Table2[[#This Row],[Field of Work]]="Agriculture",Table2[[#This Row],[Income]],0)</f>
        <v>0</v>
      </c>
      <c r="CP20" s="3">
        <f ca="1">IF(Table2[[#This Row],[Field of Work]]="IT",Table2[[#This Row],[Income]],0)</f>
        <v>0</v>
      </c>
      <c r="CQ20" s="3">
        <f ca="1">IF(Table2[[#This Row],[Field of Work]]="Construction",Table2[[#This Row],[Income]],0)</f>
        <v>0</v>
      </c>
      <c r="CR20" s="3">
        <f ca="1">IF(Table2[[#This Row],[Field of Work]]="Health",Table2[[#This Row],[Income]],0)</f>
        <v>83956</v>
      </c>
      <c r="CS20" s="5">
        <f ca="1">IF(Table2[[#This Row],[Field of Work]]="General work",Table2[[#This Row],[Income]],0)</f>
        <v>0</v>
      </c>
      <c r="CU20" s="2">
        <f t="shared" ca="1" si="3"/>
        <v>1</v>
      </c>
      <c r="CV20" s="5"/>
      <c r="CX20" s="2">
        <f t="shared" ca="1" si="4"/>
        <v>45</v>
      </c>
      <c r="CY20" s="5"/>
    </row>
    <row r="21" spans="1:103" x14ac:dyDescent="0.25">
      <c r="A21">
        <f t="shared" ca="1" si="5"/>
        <v>1</v>
      </c>
      <c r="B21" t="str">
        <f t="shared" ca="1" si="6"/>
        <v>Male</v>
      </c>
      <c r="C21">
        <f t="shared" ca="1" si="7"/>
        <v>45</v>
      </c>
      <c r="D21">
        <f t="shared" ca="1" si="8"/>
        <v>4</v>
      </c>
      <c r="E21" t="str">
        <f ca="1">_xll.XLOOKUP(D21,$Y$8:$Y$13,$Z$8:$Z$13)</f>
        <v>IT</v>
      </c>
      <c r="F21">
        <f t="shared" ca="1" si="9"/>
        <v>4</v>
      </c>
      <c r="G21" t="str">
        <f ca="1">_xll.XLOOKUP(F21,$AA$8:$AA$12,$AB$8:$AB$12)</f>
        <v>Techical</v>
      </c>
      <c r="H21">
        <f t="shared" ca="1" si="10"/>
        <v>0</v>
      </c>
      <c r="I21">
        <f t="shared" ca="1" si="0"/>
        <v>2</v>
      </c>
      <c r="J21">
        <f t="shared" ca="1" si="11"/>
        <v>53152</v>
      </c>
      <c r="K21">
        <f t="shared" ca="1" si="12"/>
        <v>9</v>
      </c>
      <c r="L21" t="str">
        <f ca="1">_xll.XLOOKUP(K21,$AC$8:$AC$17,$AD$8:$AD$17)</f>
        <v>Prampram</v>
      </c>
      <c r="M21">
        <f t="shared" ca="1" si="23"/>
        <v>265760</v>
      </c>
      <c r="N21" s="12">
        <f t="shared" ca="1" si="14"/>
        <v>217465.85801808178</v>
      </c>
      <c r="O21" s="12">
        <f t="shared" ca="1" si="24"/>
        <v>45463.618374255777</v>
      </c>
      <c r="P21">
        <f t="shared" ca="1" si="16"/>
        <v>9442</v>
      </c>
      <c r="Q21" s="12">
        <f t="shared" ca="1" si="25"/>
        <v>43055.694354782485</v>
      </c>
      <c r="R21">
        <f t="shared" ca="1" si="26"/>
        <v>60265.201100217215</v>
      </c>
      <c r="S21" s="12">
        <f t="shared" ca="1" si="27"/>
        <v>371488.81947447301</v>
      </c>
      <c r="T21" s="12">
        <f t="shared" ca="1" si="28"/>
        <v>269963.55237286427</v>
      </c>
      <c r="U21" s="12">
        <f t="shared" ca="1" si="29"/>
        <v>101525.26710160874</v>
      </c>
      <c r="X21" s="2"/>
      <c r="Y21" s="3"/>
      <c r="Z21" s="3"/>
      <c r="AA21" s="3"/>
      <c r="AB21" s="3"/>
      <c r="AC21" s="3"/>
      <c r="AD21" s="3"/>
      <c r="AE21" s="3">
        <f ca="1">IF(Table2[[#This Row],[Gender]]="Male",1,0)</f>
        <v>1</v>
      </c>
      <c r="AF21" s="3">
        <f ca="1">IF(Table2[[#This Row],[Gender]]="Female",1,0)</f>
        <v>0</v>
      </c>
      <c r="AG21" s="3"/>
      <c r="AH21" s="3"/>
      <c r="AI21" s="5"/>
      <c r="AK21" s="2">
        <f ca="1">IF(Table2[[#This Row],[Field of Work]]="Teaching",1,0)</f>
        <v>0</v>
      </c>
      <c r="AL21" s="3">
        <f ca="1">IF(Table2[[#This Row],[Field of Work]]="Agriculture",1,0)</f>
        <v>0</v>
      </c>
      <c r="AM21" s="3">
        <f ca="1">IF(Table2[[#This Row],[Field of Work]]="IT",1,0)</f>
        <v>1</v>
      </c>
      <c r="AN21" s="3">
        <f ca="1">IF(Table2[[#This Row],[Field of Work]]="Construction",1,0)</f>
        <v>0</v>
      </c>
      <c r="AO21" s="3">
        <f ca="1">IF(Table2[[#This Row],[Field of Work]]="Health",1,0)</f>
        <v>0</v>
      </c>
      <c r="AP21" s="3">
        <f ca="1">IF(Table2[[#This Row],[Field of Work]]="General work",1,0)</f>
        <v>0</v>
      </c>
      <c r="AQ21" s="3"/>
      <c r="AR21" s="3"/>
      <c r="AS21" s="3"/>
      <c r="AT21" s="3"/>
      <c r="AU21" s="3"/>
      <c r="AV21" s="5"/>
      <c r="AW21" s="16">
        <f ca="1">IF(Table2[[#This Row],[Residence]]="East Legon",1,0)</f>
        <v>0</v>
      </c>
      <c r="AX21" s="13">
        <f ca="1">IF(Table2[[#This Row],[Residence]]="Trasaco",1,0)</f>
        <v>0</v>
      </c>
      <c r="AY21" s="3">
        <f ca="1">IF(Table2[[#This Row],[Residence]]="North Legon",1,0)</f>
        <v>0</v>
      </c>
      <c r="AZ21" s="3">
        <f ca="1">IF(Table2[[#This Row],[Residence]]="Tema",1,0)</f>
        <v>0</v>
      </c>
      <c r="BA21" s="3">
        <f ca="1">IF(Table2[[#This Row],[Residence]]="Spintex",1,0)</f>
        <v>0</v>
      </c>
      <c r="BB21" s="3">
        <f ca="1">IF(Table2[[#This Row],[Residence]]="Airport Hills",1,0)</f>
        <v>0</v>
      </c>
      <c r="BC21" s="3">
        <f ca="1">IF(Table2[[#This Row],[Residence]]="Oyarifa",1,0)</f>
        <v>0</v>
      </c>
      <c r="BD21" s="3">
        <f ca="1">IF(Table2[[#This Row],[Residence]]="Prampram",1,0)</f>
        <v>1</v>
      </c>
      <c r="BE21" s="3">
        <f ca="1">IF(Table2[[#This Row],[Residence]]="Tse-Addo",1,0)</f>
        <v>0</v>
      </c>
      <c r="BF21" s="3">
        <f ca="1">IF(Table2[[#This Row],[Residence]]="Osu",1,0)</f>
        <v>0</v>
      </c>
      <c r="BG21" s="3"/>
      <c r="BH21" s="3"/>
      <c r="BI21" s="3"/>
      <c r="BJ21" s="3"/>
      <c r="BK21" s="3"/>
      <c r="BL21" s="3"/>
      <c r="BM21" s="3"/>
      <c r="BN21" s="3"/>
      <c r="BO21" s="3"/>
      <c r="BP21" s="5"/>
      <c r="BR21" s="26">
        <f ca="1">Table2[[#This Row],[Cars Value]]/Table2[[#This Row],[Cars]]</f>
        <v>22731.809187127888</v>
      </c>
      <c r="BS21" s="5"/>
      <c r="BT21" s="2">
        <f ca="1">IF(Table2[[#This Row],[Value of Debts]]&gt;$BU$6,1,0)</f>
        <v>1</v>
      </c>
      <c r="BU21" s="3"/>
      <c r="BV21" s="3"/>
      <c r="BW21" s="5"/>
      <c r="BX21" s="30">
        <f ca="1">Table2[[#This Row],[Mortgage Left]]/Table2[[#This Row],[Value of home]]</f>
        <v>0.81827911656412466</v>
      </c>
      <c r="BY21" s="3">
        <f t="shared" ca="1" si="22"/>
        <v>0</v>
      </c>
      <c r="BZ21" s="3"/>
      <c r="CA21" s="39"/>
      <c r="CC21" s="2">
        <f ca="1">IF(Table2[[#This Row],[Residence]]="East Legon",Table2[[#This Row],[Income]],0)</f>
        <v>0</v>
      </c>
      <c r="CD21" s="3">
        <f ca="1">IF(Table2[[#This Row],[Residence]]="Trasaco",Table2[[#This Row],[Income]],0)</f>
        <v>0</v>
      </c>
      <c r="CE21" s="3">
        <f ca="1">IF(Table2[[#This Row],[Residence]]="North Legon",Table2[[#This Row],[Income]],0)</f>
        <v>0</v>
      </c>
      <c r="CF21" s="3">
        <f ca="1">IF(Table2[[#This Row],[Residence]]="Spintex",Table2[[#This Row],[Income]],0)</f>
        <v>0</v>
      </c>
      <c r="CG21" s="3">
        <f ca="1">IF(Table2[[#This Row],[Residence]]="Tema",Table2[[#This Row],[Income]],0)</f>
        <v>0</v>
      </c>
      <c r="CH21" s="3">
        <f ca="1">IF(Table2[[#This Row],[Residence]]="Airport Hills",Table2[[#This Row],[Income]],0)</f>
        <v>0</v>
      </c>
      <c r="CI21" s="3">
        <f ca="1">IF(Table2[[#This Row],[Residence]]="Oyarifa",Table2[[#This Row],[Income]],0)</f>
        <v>0</v>
      </c>
      <c r="CJ21" s="3">
        <f ca="1">IF(Table2[[#This Row],[Residence]]="Osu",Table2[[#This Row],[Income]],0)</f>
        <v>0</v>
      </c>
      <c r="CK21" s="3">
        <f ca="1">IF(Table2[[#This Row],[Residence]]="Tse-Addo",Table2[[#This Row],[Income]],0)</f>
        <v>0</v>
      </c>
      <c r="CL21" s="5">
        <f ca="1">IF(Table2[[#This Row],[Residence]]="Prampram",Table2[[#This Row],[Income]],0)</f>
        <v>53152</v>
      </c>
      <c r="CN21" s="2">
        <f ca="1">IF(Table2[[#This Row],[Field of Work]]="Teaching",Table2[[#This Row],[Income]],0)</f>
        <v>0</v>
      </c>
      <c r="CO21" s="3">
        <f ca="1">IF(Table2[[#This Row],[Field of Work]]="Agriculture",Table2[[#This Row],[Income]],0)</f>
        <v>0</v>
      </c>
      <c r="CP21" s="3">
        <f ca="1">IF(Table2[[#This Row],[Field of Work]]="IT",Table2[[#This Row],[Income]],0)</f>
        <v>53152</v>
      </c>
      <c r="CQ21" s="3">
        <f ca="1">IF(Table2[[#This Row],[Field of Work]]="Construction",Table2[[#This Row],[Income]],0)</f>
        <v>0</v>
      </c>
      <c r="CR21" s="3">
        <f ca="1">IF(Table2[[#This Row],[Field of Work]]="Health",Table2[[#This Row],[Income]],0)</f>
        <v>0</v>
      </c>
      <c r="CS21" s="5">
        <f ca="1">IF(Table2[[#This Row],[Field of Work]]="General work",Table2[[#This Row],[Income]],0)</f>
        <v>0</v>
      </c>
      <c r="CU21" s="2">
        <f t="shared" ca="1" si="3"/>
        <v>1</v>
      </c>
      <c r="CV21" s="5"/>
      <c r="CX21" s="2">
        <f t="shared" ca="1" si="4"/>
        <v>50</v>
      </c>
      <c r="CY21" s="5"/>
    </row>
    <row r="22" spans="1:103" x14ac:dyDescent="0.25">
      <c r="A22">
        <f t="shared" ca="1" si="5"/>
        <v>2</v>
      </c>
      <c r="B22" t="str">
        <f t="shared" ca="1" si="6"/>
        <v>Female</v>
      </c>
      <c r="C22">
        <f t="shared" ca="1" si="7"/>
        <v>50</v>
      </c>
      <c r="D22">
        <f t="shared" ca="1" si="8"/>
        <v>1</v>
      </c>
      <c r="E22" t="str">
        <f ca="1">_xll.XLOOKUP(D22,$Y$8:$Y$13,$Z$8:$Z$13)</f>
        <v>Health</v>
      </c>
      <c r="F22">
        <f t="shared" ca="1" si="9"/>
        <v>2</v>
      </c>
      <c r="G22" t="str">
        <f ca="1">_xll.XLOOKUP(F22,$AA$8:$AA$12,$AB$8:$AB$12)</f>
        <v>College</v>
      </c>
      <c r="H22">
        <f t="shared" ca="1" si="10"/>
        <v>4</v>
      </c>
      <c r="I22">
        <f t="shared" ca="1" si="0"/>
        <v>2</v>
      </c>
      <c r="J22">
        <f t="shared" ca="1" si="11"/>
        <v>27500</v>
      </c>
      <c r="K22">
        <f t="shared" ca="1" si="12"/>
        <v>10</v>
      </c>
      <c r="L22" t="str">
        <f ca="1">_xll.XLOOKUP(K22,$AC$8:$AC$17,$AD$8:$AD$17)</f>
        <v>Osu</v>
      </c>
      <c r="M22">
        <f t="shared" ca="1" si="23"/>
        <v>165000</v>
      </c>
      <c r="N22" s="12">
        <f t="shared" ca="1" si="14"/>
        <v>20588.484823298717</v>
      </c>
      <c r="O22" s="12">
        <f t="shared" ca="1" si="24"/>
        <v>18042.280419759092</v>
      </c>
      <c r="P22">
        <f t="shared" ca="1" si="16"/>
        <v>1368</v>
      </c>
      <c r="Q22" s="12">
        <f t="shared" ca="1" si="25"/>
        <v>52409.335673739013</v>
      </c>
      <c r="R22">
        <f t="shared" ca="1" si="26"/>
        <v>7760.0939231041793</v>
      </c>
      <c r="S22" s="12">
        <f t="shared" ca="1" si="27"/>
        <v>190802.37434286327</v>
      </c>
      <c r="T22" s="12">
        <f t="shared" ca="1" si="28"/>
        <v>74365.820497037726</v>
      </c>
      <c r="U22" s="12">
        <f t="shared" ca="1" si="29"/>
        <v>116436.55384582555</v>
      </c>
      <c r="X22" s="2"/>
      <c r="Y22" s="3"/>
      <c r="Z22" s="3"/>
      <c r="AA22" s="3"/>
      <c r="AB22" s="3"/>
      <c r="AC22" s="3"/>
      <c r="AD22" s="3"/>
      <c r="AE22" s="3">
        <f ca="1">IF(Table2[[#This Row],[Gender]]="Male",1,0)</f>
        <v>0</v>
      </c>
      <c r="AF22" s="3">
        <f ca="1">IF(Table2[[#This Row],[Gender]]="Female",1,0)</f>
        <v>1</v>
      </c>
      <c r="AG22" s="3"/>
      <c r="AH22" s="3"/>
      <c r="AI22" s="5"/>
      <c r="AK22" s="2">
        <f ca="1">IF(Table2[[#This Row],[Field of Work]]="Teaching",1,0)</f>
        <v>0</v>
      </c>
      <c r="AL22" s="3">
        <f ca="1">IF(Table2[[#This Row],[Field of Work]]="Agriculture",1,0)</f>
        <v>0</v>
      </c>
      <c r="AM22" s="3">
        <f ca="1">IF(Table2[[#This Row],[Field of Work]]="IT",1,0)</f>
        <v>0</v>
      </c>
      <c r="AN22" s="3">
        <f ca="1">IF(Table2[[#This Row],[Field of Work]]="Construction",1,0)</f>
        <v>0</v>
      </c>
      <c r="AO22" s="3">
        <f ca="1">IF(Table2[[#This Row],[Field of Work]]="Health",1,0)</f>
        <v>1</v>
      </c>
      <c r="AP22" s="3">
        <f ca="1">IF(Table2[[#This Row],[Field of Work]]="General work",1,0)</f>
        <v>0</v>
      </c>
      <c r="AQ22" s="3"/>
      <c r="AR22" s="3"/>
      <c r="AS22" s="3"/>
      <c r="AT22" s="3"/>
      <c r="AU22" s="3"/>
      <c r="AV22" s="5"/>
      <c r="AW22" s="16">
        <f ca="1">IF(Table2[[#This Row],[Residence]]="East Legon",1,0)</f>
        <v>0</v>
      </c>
      <c r="AX22" s="13">
        <f ca="1">IF(Table2[[#This Row],[Residence]]="Trasaco",1,0)</f>
        <v>0</v>
      </c>
      <c r="AY22" s="3">
        <f ca="1">IF(Table2[[#This Row],[Residence]]="North Legon",1,0)</f>
        <v>0</v>
      </c>
      <c r="AZ22" s="3">
        <f ca="1">IF(Table2[[#This Row],[Residence]]="Tema",1,0)</f>
        <v>0</v>
      </c>
      <c r="BA22" s="3">
        <f ca="1">IF(Table2[[#This Row],[Residence]]="Spintex",1,0)</f>
        <v>0</v>
      </c>
      <c r="BB22" s="3">
        <f ca="1">IF(Table2[[#This Row],[Residence]]="Airport Hills",1,0)</f>
        <v>0</v>
      </c>
      <c r="BC22" s="3">
        <f ca="1">IF(Table2[[#This Row],[Residence]]="Oyarifa",1,0)</f>
        <v>0</v>
      </c>
      <c r="BD22" s="3">
        <f ca="1">IF(Table2[[#This Row],[Residence]]="Prampram",1,0)</f>
        <v>0</v>
      </c>
      <c r="BE22" s="3">
        <f ca="1">IF(Table2[[#This Row],[Residence]]="Tse-Addo",1,0)</f>
        <v>0</v>
      </c>
      <c r="BF22" s="3">
        <f ca="1">IF(Table2[[#This Row],[Residence]]="Osu",1,0)</f>
        <v>1</v>
      </c>
      <c r="BG22" s="3"/>
      <c r="BH22" s="3"/>
      <c r="BI22" s="3"/>
      <c r="BJ22" s="3"/>
      <c r="BK22" s="3"/>
      <c r="BL22" s="3"/>
      <c r="BM22" s="3"/>
      <c r="BN22" s="3"/>
      <c r="BO22" s="3"/>
      <c r="BP22" s="5"/>
      <c r="BR22" s="26">
        <f ca="1">Table2[[#This Row],[Cars Value]]/Table2[[#This Row],[Cars]]</f>
        <v>9021.1402098795461</v>
      </c>
      <c r="BS22" s="5"/>
      <c r="BT22" s="2">
        <f ca="1">IF(Table2[[#This Row],[Value of Debts]]&gt;$BU$6,1,0)</f>
        <v>0</v>
      </c>
      <c r="BU22" s="3"/>
      <c r="BV22" s="3"/>
      <c r="BW22" s="5"/>
      <c r="BX22" s="30">
        <f ca="1">Table2[[#This Row],[Mortgage Left]]/Table2[[#This Row],[Value of home]]</f>
        <v>0.1247786958987801</v>
      </c>
      <c r="BY22" s="3">
        <f t="shared" ca="1" si="22"/>
        <v>1</v>
      </c>
      <c r="BZ22" s="3"/>
      <c r="CA22" s="39"/>
      <c r="CC22" s="2">
        <f ca="1">IF(Table2[[#This Row],[Residence]]="East Legon",Table2[[#This Row],[Income]],0)</f>
        <v>0</v>
      </c>
      <c r="CD22" s="3">
        <f ca="1">IF(Table2[[#This Row],[Residence]]="Trasaco",Table2[[#This Row],[Income]],0)</f>
        <v>0</v>
      </c>
      <c r="CE22" s="3">
        <f ca="1">IF(Table2[[#This Row],[Residence]]="North Legon",Table2[[#This Row],[Income]],0)</f>
        <v>0</v>
      </c>
      <c r="CF22" s="3">
        <f ca="1">IF(Table2[[#This Row],[Residence]]="Spintex",Table2[[#This Row],[Income]],0)</f>
        <v>0</v>
      </c>
      <c r="CG22" s="3">
        <f ca="1">IF(Table2[[#This Row],[Residence]]="Tema",Table2[[#This Row],[Income]],0)</f>
        <v>0</v>
      </c>
      <c r="CH22" s="3">
        <f ca="1">IF(Table2[[#This Row],[Residence]]="Airport Hills",Table2[[#This Row],[Income]],0)</f>
        <v>0</v>
      </c>
      <c r="CI22" s="3">
        <f ca="1">IF(Table2[[#This Row],[Residence]]="Oyarifa",Table2[[#This Row],[Income]],0)</f>
        <v>0</v>
      </c>
      <c r="CJ22" s="3">
        <f ca="1">IF(Table2[[#This Row],[Residence]]="Osu",Table2[[#This Row],[Income]],0)</f>
        <v>27500</v>
      </c>
      <c r="CK22" s="3">
        <f ca="1">IF(Table2[[#This Row],[Residence]]="Tse-Addo",Table2[[#This Row],[Income]],0)</f>
        <v>0</v>
      </c>
      <c r="CL22" s="5">
        <f ca="1">IF(Table2[[#This Row],[Residence]]="Prampram",Table2[[#This Row],[Income]],0)</f>
        <v>0</v>
      </c>
      <c r="CN22" s="2">
        <f ca="1">IF(Table2[[#This Row],[Field of Work]]="Teaching",Table2[[#This Row],[Income]],0)</f>
        <v>0</v>
      </c>
      <c r="CO22" s="3">
        <f ca="1">IF(Table2[[#This Row],[Field of Work]]="Agriculture",Table2[[#This Row],[Income]],0)</f>
        <v>0</v>
      </c>
      <c r="CP22" s="3">
        <f ca="1">IF(Table2[[#This Row],[Field of Work]]="IT",Table2[[#This Row],[Income]],0)</f>
        <v>0</v>
      </c>
      <c r="CQ22" s="3">
        <f ca="1">IF(Table2[[#This Row],[Field of Work]]="Construction",Table2[[#This Row],[Income]],0)</f>
        <v>0</v>
      </c>
      <c r="CR22" s="3">
        <f ca="1">IF(Table2[[#This Row],[Field of Work]]="Health",Table2[[#This Row],[Income]],0)</f>
        <v>27500</v>
      </c>
      <c r="CS22" s="5">
        <f ca="1">IF(Table2[[#This Row],[Field of Work]]="General work",Table2[[#This Row],[Income]],0)</f>
        <v>0</v>
      </c>
      <c r="CU22" s="2">
        <f t="shared" ca="1" si="3"/>
        <v>1</v>
      </c>
      <c r="CV22" s="5"/>
      <c r="CX22" s="2">
        <f t="shared" ca="1" si="4"/>
        <v>33</v>
      </c>
      <c r="CY22" s="5"/>
    </row>
    <row r="23" spans="1:103" x14ac:dyDescent="0.25">
      <c r="A23">
        <f t="shared" ca="1" si="5"/>
        <v>1</v>
      </c>
      <c r="B23" t="str">
        <f t="shared" ca="1" si="6"/>
        <v>Male</v>
      </c>
      <c r="C23">
        <f t="shared" ca="1" si="7"/>
        <v>33</v>
      </c>
      <c r="D23">
        <f t="shared" ca="1" si="8"/>
        <v>2</v>
      </c>
      <c r="E23" t="str">
        <f ca="1">_xll.XLOOKUP(D23,$Y$8:$Y$13,$Z$8:$Z$13)</f>
        <v>Construction</v>
      </c>
      <c r="F23">
        <f t="shared" ca="1" si="9"/>
        <v>3</v>
      </c>
      <c r="G23" t="str">
        <f ca="1">_xll.XLOOKUP(F23,$AA$8:$AA$12,$AB$8:$AB$12)</f>
        <v>University</v>
      </c>
      <c r="H23">
        <f t="shared" ca="1" si="10"/>
        <v>2</v>
      </c>
      <c r="I23">
        <f t="shared" ca="1" si="0"/>
        <v>2</v>
      </c>
      <c r="J23">
        <f t="shared" ca="1" si="11"/>
        <v>45437</v>
      </c>
      <c r="K23">
        <f t="shared" ca="1" si="12"/>
        <v>9</v>
      </c>
      <c r="L23" t="str">
        <f ca="1">_xll.XLOOKUP(K23,$AC$8:$AC$17,$AD$8:$AD$17)</f>
        <v>Prampram</v>
      </c>
      <c r="M23">
        <f t="shared" ca="1" si="23"/>
        <v>181748</v>
      </c>
      <c r="N23" s="12">
        <f t="shared" ca="1" si="14"/>
        <v>180906.83268853708</v>
      </c>
      <c r="O23" s="12">
        <f t="shared" ca="1" si="24"/>
        <v>38194.959428182592</v>
      </c>
      <c r="P23">
        <f t="shared" ca="1" si="16"/>
        <v>26082</v>
      </c>
      <c r="Q23" s="12">
        <f t="shared" ca="1" si="25"/>
        <v>6898.7086541689068</v>
      </c>
      <c r="R23">
        <f t="shared" ca="1" si="26"/>
        <v>1759.2381226215598</v>
      </c>
      <c r="S23" s="12">
        <f t="shared" ca="1" si="27"/>
        <v>221702.19755080415</v>
      </c>
      <c r="T23" s="12">
        <f t="shared" ca="1" si="28"/>
        <v>213887.54134270598</v>
      </c>
      <c r="U23" s="12">
        <f t="shared" ca="1" si="29"/>
        <v>7814.6562080981676</v>
      </c>
      <c r="X23" s="2"/>
      <c r="Y23" s="3"/>
      <c r="Z23" s="3"/>
      <c r="AA23" s="3"/>
      <c r="AB23" s="3"/>
      <c r="AC23" s="3"/>
      <c r="AD23" s="3"/>
      <c r="AE23" s="3">
        <f ca="1">IF(Table2[[#This Row],[Gender]]="Male",1,0)</f>
        <v>1</v>
      </c>
      <c r="AF23" s="3">
        <f ca="1">IF(Table2[[#This Row],[Gender]]="Female",1,0)</f>
        <v>0</v>
      </c>
      <c r="AG23" s="3"/>
      <c r="AH23" s="3"/>
      <c r="AI23" s="5"/>
      <c r="AK23" s="2">
        <f ca="1">IF(Table2[[#This Row],[Field of Work]]="Teaching",1,0)</f>
        <v>0</v>
      </c>
      <c r="AL23" s="3">
        <f ca="1">IF(Table2[[#This Row],[Field of Work]]="Agriculture",1,0)</f>
        <v>0</v>
      </c>
      <c r="AM23" s="3">
        <f ca="1">IF(Table2[[#This Row],[Field of Work]]="IT",1,0)</f>
        <v>0</v>
      </c>
      <c r="AN23" s="3">
        <f ca="1">IF(Table2[[#This Row],[Field of Work]]="Construction",1,0)</f>
        <v>1</v>
      </c>
      <c r="AO23" s="3">
        <f ca="1">IF(Table2[[#This Row],[Field of Work]]="Health",1,0)</f>
        <v>0</v>
      </c>
      <c r="AP23" s="3">
        <f ca="1">IF(Table2[[#This Row],[Field of Work]]="General work",1,0)</f>
        <v>0</v>
      </c>
      <c r="AQ23" s="3"/>
      <c r="AR23" s="3"/>
      <c r="AS23" s="3"/>
      <c r="AT23" s="3"/>
      <c r="AU23" s="3"/>
      <c r="AV23" s="5"/>
      <c r="AW23" s="16">
        <f ca="1">IF(Table2[[#This Row],[Residence]]="East Legon",1,0)</f>
        <v>0</v>
      </c>
      <c r="AX23" s="13">
        <f ca="1">IF(Table2[[#This Row],[Residence]]="Trasaco",1,0)</f>
        <v>0</v>
      </c>
      <c r="AY23" s="3">
        <f ca="1">IF(Table2[[#This Row],[Residence]]="North Legon",1,0)</f>
        <v>0</v>
      </c>
      <c r="AZ23" s="3">
        <f ca="1">IF(Table2[[#This Row],[Residence]]="Tema",1,0)</f>
        <v>0</v>
      </c>
      <c r="BA23" s="3">
        <f ca="1">IF(Table2[[#This Row],[Residence]]="Spintex",1,0)</f>
        <v>0</v>
      </c>
      <c r="BB23" s="3">
        <f ca="1">IF(Table2[[#This Row],[Residence]]="Airport Hills",1,0)</f>
        <v>0</v>
      </c>
      <c r="BC23" s="3">
        <f ca="1">IF(Table2[[#This Row],[Residence]]="Oyarifa",1,0)</f>
        <v>0</v>
      </c>
      <c r="BD23" s="3">
        <f ca="1">IF(Table2[[#This Row],[Residence]]="Prampram",1,0)</f>
        <v>1</v>
      </c>
      <c r="BE23" s="3">
        <f ca="1">IF(Table2[[#This Row],[Residence]]="Tse-Addo",1,0)</f>
        <v>0</v>
      </c>
      <c r="BF23" s="3">
        <f ca="1">IF(Table2[[#This Row],[Residence]]="Osu",1,0)</f>
        <v>0</v>
      </c>
      <c r="BG23" s="3"/>
      <c r="BH23" s="3"/>
      <c r="BI23" s="3"/>
      <c r="BJ23" s="3"/>
      <c r="BK23" s="3"/>
      <c r="BL23" s="3"/>
      <c r="BM23" s="3"/>
      <c r="BN23" s="3"/>
      <c r="BO23" s="3"/>
      <c r="BP23" s="5"/>
      <c r="BR23" s="26">
        <f ca="1">Table2[[#This Row],[Cars Value]]/Table2[[#This Row],[Cars]]</f>
        <v>19097.479714091296</v>
      </c>
      <c r="BS23" s="5"/>
      <c r="BT23" s="2">
        <f ca="1">IF(Table2[[#This Row],[Value of Debts]]&gt;$BU$6,1,0)</f>
        <v>1</v>
      </c>
      <c r="BU23" s="3"/>
      <c r="BV23" s="3"/>
      <c r="BW23" s="5"/>
      <c r="BX23" s="30">
        <f ca="1">Table2[[#This Row],[Mortgage Left]]/Table2[[#This Row],[Value of home]]</f>
        <v>0.99537179329916736</v>
      </c>
      <c r="BY23" s="3">
        <f t="shared" ca="1" si="22"/>
        <v>0</v>
      </c>
      <c r="BZ23" s="3"/>
      <c r="CA23" s="39"/>
      <c r="CC23" s="2">
        <f ca="1">IF(Table2[[#This Row],[Residence]]="East Legon",Table2[[#This Row],[Income]],0)</f>
        <v>0</v>
      </c>
      <c r="CD23" s="3">
        <f ca="1">IF(Table2[[#This Row],[Residence]]="Trasaco",Table2[[#This Row],[Income]],0)</f>
        <v>0</v>
      </c>
      <c r="CE23" s="3">
        <f ca="1">IF(Table2[[#This Row],[Residence]]="North Legon",Table2[[#This Row],[Income]],0)</f>
        <v>0</v>
      </c>
      <c r="CF23" s="3">
        <f ca="1">IF(Table2[[#This Row],[Residence]]="Spintex",Table2[[#This Row],[Income]],0)</f>
        <v>0</v>
      </c>
      <c r="CG23" s="3">
        <f ca="1">IF(Table2[[#This Row],[Residence]]="Tema",Table2[[#This Row],[Income]],0)</f>
        <v>0</v>
      </c>
      <c r="CH23" s="3">
        <f ca="1">IF(Table2[[#This Row],[Residence]]="Airport Hills",Table2[[#This Row],[Income]],0)</f>
        <v>0</v>
      </c>
      <c r="CI23" s="3">
        <f ca="1">IF(Table2[[#This Row],[Residence]]="Oyarifa",Table2[[#This Row],[Income]],0)</f>
        <v>0</v>
      </c>
      <c r="CJ23" s="3">
        <f ca="1">IF(Table2[[#This Row],[Residence]]="Osu",Table2[[#This Row],[Income]],0)</f>
        <v>0</v>
      </c>
      <c r="CK23" s="3">
        <f ca="1">IF(Table2[[#This Row],[Residence]]="Tse-Addo",Table2[[#This Row],[Income]],0)</f>
        <v>0</v>
      </c>
      <c r="CL23" s="5">
        <f ca="1">IF(Table2[[#This Row],[Residence]]="Prampram",Table2[[#This Row],[Income]],0)</f>
        <v>45437</v>
      </c>
      <c r="CN23" s="2">
        <f ca="1">IF(Table2[[#This Row],[Field of Work]]="Teaching",Table2[[#This Row],[Income]],0)</f>
        <v>0</v>
      </c>
      <c r="CO23" s="3">
        <f ca="1">IF(Table2[[#This Row],[Field of Work]]="Agriculture",Table2[[#This Row],[Income]],0)</f>
        <v>0</v>
      </c>
      <c r="CP23" s="3">
        <f ca="1">IF(Table2[[#This Row],[Field of Work]]="IT",Table2[[#This Row],[Income]],0)</f>
        <v>0</v>
      </c>
      <c r="CQ23" s="3">
        <f ca="1">IF(Table2[[#This Row],[Field of Work]]="Construction",Table2[[#This Row],[Income]],0)</f>
        <v>45437</v>
      </c>
      <c r="CR23" s="3">
        <f ca="1">IF(Table2[[#This Row],[Field of Work]]="Health",Table2[[#This Row],[Income]],0)</f>
        <v>0</v>
      </c>
      <c r="CS23" s="5">
        <f ca="1">IF(Table2[[#This Row],[Field of Work]]="General work",Table2[[#This Row],[Income]],0)</f>
        <v>0</v>
      </c>
      <c r="CU23" s="2">
        <f t="shared" ca="1" si="3"/>
        <v>1</v>
      </c>
      <c r="CV23" s="5"/>
      <c r="CX23" s="2">
        <f t="shared" ca="1" si="4"/>
        <v>0</v>
      </c>
      <c r="CY23" s="5"/>
    </row>
    <row r="24" spans="1:103" x14ac:dyDescent="0.25">
      <c r="A24">
        <f t="shared" ca="1" si="5"/>
        <v>1</v>
      </c>
      <c r="B24" t="str">
        <f t="shared" ca="1" si="6"/>
        <v>Male</v>
      </c>
      <c r="C24">
        <f t="shared" ca="1" si="7"/>
        <v>26</v>
      </c>
      <c r="D24">
        <f t="shared" ca="1" si="8"/>
        <v>4</v>
      </c>
      <c r="E24" t="str">
        <f ca="1">_xll.XLOOKUP(D24,$Y$8:$Y$13,$Z$8:$Z$13)</f>
        <v>IT</v>
      </c>
      <c r="F24">
        <f t="shared" ca="1" si="9"/>
        <v>1</v>
      </c>
      <c r="G24" t="str">
        <f ca="1">_xll.XLOOKUP(F24,$AA$8:$AA$12,$AB$8:$AB$12)</f>
        <v>Highschool</v>
      </c>
      <c r="H24">
        <f t="shared" ref="H24:H87" ca="1" si="30">RANDBETWEEN(0,4)</f>
        <v>0</v>
      </c>
      <c r="I24">
        <f t="shared" ca="1" si="0"/>
        <v>2</v>
      </c>
      <c r="J24">
        <f t="shared" ca="1" si="11"/>
        <v>42258</v>
      </c>
      <c r="K24">
        <f t="shared" ca="1" si="12"/>
        <v>1</v>
      </c>
      <c r="L24" t="str">
        <f ca="1">_xll.XLOOKUP(K24,$AC$8:$AC$17,$AD$8:$AD$17)</f>
        <v>East Legon</v>
      </c>
      <c r="M24">
        <f t="shared" ca="1" si="23"/>
        <v>126774</v>
      </c>
      <c r="N24" s="12">
        <f t="shared" ca="1" si="14"/>
        <v>113236.59785912298</v>
      </c>
      <c r="O24" s="12">
        <f t="shared" ca="1" si="24"/>
        <v>66309.48059348781</v>
      </c>
      <c r="P24">
        <f t="shared" ca="1" si="16"/>
        <v>52803</v>
      </c>
      <c r="Q24" s="12">
        <f t="shared" ca="1" si="25"/>
        <v>67389.67560530726</v>
      </c>
      <c r="R24">
        <f t="shared" ca="1" si="26"/>
        <v>21862.778158818073</v>
      </c>
      <c r="S24" s="12">
        <f t="shared" ca="1" si="27"/>
        <v>214946.25875230588</v>
      </c>
      <c r="T24" s="12">
        <f t="shared" ca="1" si="28"/>
        <v>233429.27346443024</v>
      </c>
      <c r="U24" s="12">
        <f t="shared" ca="1" si="29"/>
        <v>-18483.014712124364</v>
      </c>
      <c r="X24" s="2"/>
      <c r="Y24" s="3"/>
      <c r="Z24" s="3"/>
      <c r="AA24" s="3"/>
      <c r="AB24" s="3"/>
      <c r="AC24" s="3"/>
      <c r="AD24" s="3"/>
      <c r="AE24" s="3">
        <f ca="1">IF(Table2[[#This Row],[Gender]]="Male",1,0)</f>
        <v>1</v>
      </c>
      <c r="AF24" s="3">
        <f ca="1">IF(Table2[[#This Row],[Gender]]="Female",1,0)</f>
        <v>0</v>
      </c>
      <c r="AG24" s="3"/>
      <c r="AH24" s="3"/>
      <c r="AI24" s="5"/>
      <c r="AK24" s="2">
        <f ca="1">IF(Table2[[#This Row],[Field of Work]]="Teaching",1,0)</f>
        <v>0</v>
      </c>
      <c r="AL24" s="3">
        <f ca="1">IF(Table2[[#This Row],[Field of Work]]="Agriculture",1,0)</f>
        <v>0</v>
      </c>
      <c r="AM24" s="3">
        <f ca="1">IF(Table2[[#This Row],[Field of Work]]="IT",1,0)</f>
        <v>1</v>
      </c>
      <c r="AN24" s="3">
        <f ca="1">IF(Table2[[#This Row],[Field of Work]]="Construction",1,0)</f>
        <v>0</v>
      </c>
      <c r="AO24" s="3">
        <f ca="1">IF(Table2[[#This Row],[Field of Work]]="Health",1,0)</f>
        <v>0</v>
      </c>
      <c r="AP24" s="3">
        <f ca="1">IF(Table2[[#This Row],[Field of Work]]="General work",1,0)</f>
        <v>0</v>
      </c>
      <c r="AQ24" s="3"/>
      <c r="AR24" s="3"/>
      <c r="AS24" s="3"/>
      <c r="AT24" s="3"/>
      <c r="AU24" s="3"/>
      <c r="AV24" s="5"/>
      <c r="AW24" s="16">
        <f ca="1">IF(Table2[[#This Row],[Residence]]="East Legon",1,0)</f>
        <v>1</v>
      </c>
      <c r="AX24" s="13">
        <f ca="1">IF(Table2[[#This Row],[Residence]]="Trasaco",1,0)</f>
        <v>0</v>
      </c>
      <c r="AY24" s="3">
        <f ca="1">IF(Table2[[#This Row],[Residence]]="North Legon",1,0)</f>
        <v>0</v>
      </c>
      <c r="AZ24" s="3">
        <f ca="1">IF(Table2[[#This Row],[Residence]]="Tema",1,0)</f>
        <v>0</v>
      </c>
      <c r="BA24" s="3">
        <f ca="1">IF(Table2[[#This Row],[Residence]]="Spintex",1,0)</f>
        <v>0</v>
      </c>
      <c r="BB24" s="3">
        <f ca="1">IF(Table2[[#This Row],[Residence]]="Airport Hills",1,0)</f>
        <v>0</v>
      </c>
      <c r="BC24" s="3">
        <f ca="1">IF(Table2[[#This Row],[Residence]]="Oyarifa",1,0)</f>
        <v>0</v>
      </c>
      <c r="BD24" s="3">
        <f ca="1">IF(Table2[[#This Row],[Residence]]="Prampram",1,0)</f>
        <v>0</v>
      </c>
      <c r="BE24" s="3">
        <f ca="1">IF(Table2[[#This Row],[Residence]]="Tse-Addo",1,0)</f>
        <v>0</v>
      </c>
      <c r="BF24" s="3">
        <f ca="1">IF(Table2[[#This Row],[Residence]]="Osu",1,0)</f>
        <v>0</v>
      </c>
      <c r="BG24" s="3"/>
      <c r="BH24" s="3"/>
      <c r="BI24" s="3"/>
      <c r="BJ24" s="3"/>
      <c r="BK24" s="3"/>
      <c r="BL24" s="3"/>
      <c r="BM24" s="3"/>
      <c r="BN24" s="3"/>
      <c r="BO24" s="3"/>
      <c r="BP24" s="5"/>
      <c r="BR24" s="26">
        <f ca="1">Table2[[#This Row],[Cars Value]]/Table2[[#This Row],[Cars]]</f>
        <v>33154.740296743905</v>
      </c>
      <c r="BS24" s="5"/>
      <c r="BT24" s="2">
        <f ca="1">IF(Table2[[#This Row],[Value of Debts]]&gt;$BU$6,1,0)</f>
        <v>1</v>
      </c>
      <c r="BU24" s="3"/>
      <c r="BV24" s="3"/>
      <c r="BW24" s="5"/>
      <c r="BX24" s="30">
        <f ca="1">Table2[[#This Row],[Mortgage Left]]/Table2[[#This Row],[Value of home]]</f>
        <v>0.89321625774309388</v>
      </c>
      <c r="BY24" s="3">
        <f t="shared" ca="1" si="22"/>
        <v>0</v>
      </c>
      <c r="BZ24" s="3"/>
      <c r="CA24" s="39"/>
      <c r="CC24" s="2">
        <f ca="1">IF(Table2[[#This Row],[Residence]]="East Legon",Table2[[#This Row],[Income]],0)</f>
        <v>42258</v>
      </c>
      <c r="CD24" s="3">
        <f ca="1">IF(Table2[[#This Row],[Residence]]="Trasaco",Table2[[#This Row],[Income]],0)</f>
        <v>0</v>
      </c>
      <c r="CE24" s="3">
        <f ca="1">IF(Table2[[#This Row],[Residence]]="North Legon",Table2[[#This Row],[Income]],0)</f>
        <v>0</v>
      </c>
      <c r="CF24" s="3">
        <f ca="1">IF(Table2[[#This Row],[Residence]]="Spintex",Table2[[#This Row],[Income]],0)</f>
        <v>0</v>
      </c>
      <c r="CG24" s="3">
        <f ca="1">IF(Table2[[#This Row],[Residence]]="Tema",Table2[[#This Row],[Income]],0)</f>
        <v>0</v>
      </c>
      <c r="CH24" s="3">
        <f ca="1">IF(Table2[[#This Row],[Residence]]="Airport Hills",Table2[[#This Row],[Income]],0)</f>
        <v>0</v>
      </c>
      <c r="CI24" s="3">
        <f ca="1">IF(Table2[[#This Row],[Residence]]="Oyarifa",Table2[[#This Row],[Income]],0)</f>
        <v>0</v>
      </c>
      <c r="CJ24" s="3">
        <f ca="1">IF(Table2[[#This Row],[Residence]]="Osu",Table2[[#This Row],[Income]],0)</f>
        <v>0</v>
      </c>
      <c r="CK24" s="3">
        <f ca="1">IF(Table2[[#This Row],[Residence]]="Tse-Addo",Table2[[#This Row],[Income]],0)</f>
        <v>0</v>
      </c>
      <c r="CL24" s="5">
        <f ca="1">IF(Table2[[#This Row],[Residence]]="Prampram",Table2[[#This Row],[Income]],0)</f>
        <v>0</v>
      </c>
      <c r="CN24" s="2">
        <f ca="1">IF(Table2[[#This Row],[Field of Work]]="Teaching",Table2[[#This Row],[Income]],0)</f>
        <v>0</v>
      </c>
      <c r="CO24" s="3">
        <f ca="1">IF(Table2[[#This Row],[Field of Work]]="Agriculture",Table2[[#This Row],[Income]],0)</f>
        <v>0</v>
      </c>
      <c r="CP24" s="3">
        <f ca="1">IF(Table2[[#This Row],[Field of Work]]="IT",Table2[[#This Row],[Income]],0)</f>
        <v>42258</v>
      </c>
      <c r="CQ24" s="3">
        <f ca="1">IF(Table2[[#This Row],[Field of Work]]="Construction",Table2[[#This Row],[Income]],0)</f>
        <v>0</v>
      </c>
      <c r="CR24" s="3">
        <f ca="1">IF(Table2[[#This Row],[Field of Work]]="Health",Table2[[#This Row],[Income]],0)</f>
        <v>0</v>
      </c>
      <c r="CS24" s="5">
        <f ca="1">IF(Table2[[#This Row],[Field of Work]]="General work",Table2[[#This Row],[Income]],0)</f>
        <v>0</v>
      </c>
      <c r="CU24" s="2">
        <f t="shared" ca="1" si="3"/>
        <v>1</v>
      </c>
      <c r="CV24" s="5"/>
      <c r="CX24" s="2">
        <f t="shared" ca="1" si="4"/>
        <v>44</v>
      </c>
      <c r="CY24" s="5"/>
    </row>
    <row r="25" spans="1:103" x14ac:dyDescent="0.25">
      <c r="A25">
        <f t="shared" ca="1" si="5"/>
        <v>1</v>
      </c>
      <c r="B25" t="str">
        <f t="shared" ca="1" si="6"/>
        <v>Male</v>
      </c>
      <c r="C25">
        <f t="shared" ca="1" si="7"/>
        <v>44</v>
      </c>
      <c r="D25">
        <f t="shared" ca="1" si="8"/>
        <v>6</v>
      </c>
      <c r="E25" t="str">
        <f ca="1">_xll.XLOOKUP(D25,$Y$8:$Y$13,$Z$8:$Z$13)</f>
        <v>Agriculture</v>
      </c>
      <c r="F25">
        <f t="shared" ca="1" si="9"/>
        <v>1</v>
      </c>
      <c r="G25" t="str">
        <f ca="1">_xll.XLOOKUP(F25,$AA$8:$AA$12,$AB$8:$AB$12)</f>
        <v>Highschool</v>
      </c>
      <c r="H25">
        <f t="shared" ca="1" si="30"/>
        <v>0</v>
      </c>
      <c r="I25">
        <f t="shared" ca="1" si="0"/>
        <v>2</v>
      </c>
      <c r="J25">
        <f t="shared" ca="1" si="11"/>
        <v>41183</v>
      </c>
      <c r="K25">
        <f t="shared" ca="1" si="12"/>
        <v>1</v>
      </c>
      <c r="L25" t="str">
        <f ca="1">_xll.XLOOKUP(K25,$AC$8:$AC$17,$AD$8:$AD$17)</f>
        <v>East Legon</v>
      </c>
      <c r="M25">
        <f t="shared" ca="1" si="23"/>
        <v>123549</v>
      </c>
      <c r="N25" s="12">
        <f t="shared" ca="1" si="14"/>
        <v>54625.812714668682</v>
      </c>
      <c r="O25" s="12">
        <f t="shared" ca="1" si="24"/>
        <v>21210.26979131655</v>
      </c>
      <c r="P25">
        <f t="shared" ca="1" si="16"/>
        <v>12422</v>
      </c>
      <c r="Q25" s="12">
        <f t="shared" ca="1" si="25"/>
        <v>31417.826554881354</v>
      </c>
      <c r="R25">
        <f t="shared" ca="1" si="26"/>
        <v>37236.664485194146</v>
      </c>
      <c r="S25" s="12">
        <f t="shared" ca="1" si="27"/>
        <v>181995.9342765107</v>
      </c>
      <c r="T25" s="12">
        <f t="shared" ca="1" si="28"/>
        <v>98465.63926955004</v>
      </c>
      <c r="U25" s="12">
        <f t="shared" ca="1" si="29"/>
        <v>83530.29500696066</v>
      </c>
      <c r="X25" s="2"/>
      <c r="Y25" s="3"/>
      <c r="Z25" s="3"/>
      <c r="AA25" s="3"/>
      <c r="AB25" s="3"/>
      <c r="AC25" s="3"/>
      <c r="AD25" s="3"/>
      <c r="AE25" s="3">
        <f ca="1">IF(Table2[[#This Row],[Gender]]="Male",1,0)</f>
        <v>1</v>
      </c>
      <c r="AF25" s="3">
        <f ca="1">IF(Table2[[#This Row],[Gender]]="Female",1,0)</f>
        <v>0</v>
      </c>
      <c r="AG25" s="3"/>
      <c r="AH25" s="3"/>
      <c r="AI25" s="5"/>
      <c r="AK25" s="2">
        <f ca="1">IF(Table2[[#This Row],[Field of Work]]="Teaching",1,0)</f>
        <v>0</v>
      </c>
      <c r="AL25" s="3">
        <f ca="1">IF(Table2[[#This Row],[Field of Work]]="Agriculture",1,0)</f>
        <v>1</v>
      </c>
      <c r="AM25" s="3">
        <f ca="1">IF(Table2[[#This Row],[Field of Work]]="IT",1,0)</f>
        <v>0</v>
      </c>
      <c r="AN25" s="3">
        <f ca="1">IF(Table2[[#This Row],[Field of Work]]="Construction",1,0)</f>
        <v>0</v>
      </c>
      <c r="AO25" s="3">
        <f ca="1">IF(Table2[[#This Row],[Field of Work]]="Health",1,0)</f>
        <v>0</v>
      </c>
      <c r="AP25" s="3">
        <f ca="1">IF(Table2[[#This Row],[Field of Work]]="General work",1,0)</f>
        <v>0</v>
      </c>
      <c r="AQ25" s="3"/>
      <c r="AR25" s="3"/>
      <c r="AS25" s="3"/>
      <c r="AT25" s="3"/>
      <c r="AU25" s="3"/>
      <c r="AV25" s="5"/>
      <c r="AW25" s="16">
        <f ca="1">IF(Table2[[#This Row],[Residence]]="East Legon",1,0)</f>
        <v>1</v>
      </c>
      <c r="AX25" s="13">
        <f ca="1">IF(Table2[[#This Row],[Residence]]="Trasaco",1,0)</f>
        <v>0</v>
      </c>
      <c r="AY25" s="3">
        <f ca="1">IF(Table2[[#This Row],[Residence]]="North Legon",1,0)</f>
        <v>0</v>
      </c>
      <c r="AZ25" s="3">
        <f ca="1">IF(Table2[[#This Row],[Residence]]="Tema",1,0)</f>
        <v>0</v>
      </c>
      <c r="BA25" s="3">
        <f ca="1">IF(Table2[[#This Row],[Residence]]="Spintex",1,0)</f>
        <v>0</v>
      </c>
      <c r="BB25" s="3">
        <f ca="1">IF(Table2[[#This Row],[Residence]]="Airport Hills",1,0)</f>
        <v>0</v>
      </c>
      <c r="BC25" s="3">
        <f ca="1">IF(Table2[[#This Row],[Residence]]="Oyarifa",1,0)</f>
        <v>0</v>
      </c>
      <c r="BD25" s="3">
        <f ca="1">IF(Table2[[#This Row],[Residence]]="Prampram",1,0)</f>
        <v>0</v>
      </c>
      <c r="BE25" s="3">
        <f ca="1">IF(Table2[[#This Row],[Residence]]="Tse-Addo",1,0)</f>
        <v>0</v>
      </c>
      <c r="BF25" s="3">
        <f ca="1">IF(Table2[[#This Row],[Residence]]="Osu",1,0)</f>
        <v>0</v>
      </c>
      <c r="BG25" s="3"/>
      <c r="BH25" s="3"/>
      <c r="BI25" s="3"/>
      <c r="BJ25" s="3"/>
      <c r="BK25" s="3"/>
      <c r="BL25" s="3"/>
      <c r="BM25" s="3"/>
      <c r="BN25" s="3"/>
      <c r="BO25" s="3"/>
      <c r="BP25" s="5"/>
      <c r="BR25" s="26">
        <f ca="1">Table2[[#This Row],[Cars Value]]/Table2[[#This Row],[Cars]]</f>
        <v>10605.134895658275</v>
      </c>
      <c r="BS25" s="5"/>
      <c r="BT25" s="2">
        <f ca="1">IF(Table2[[#This Row],[Value of Debts]]&gt;$BU$6,1,0)</f>
        <v>0</v>
      </c>
      <c r="BU25" s="3"/>
      <c r="BV25" s="3"/>
      <c r="BW25" s="5"/>
      <c r="BX25" s="30">
        <f ca="1">Table2[[#This Row],[Mortgage Left]]/Table2[[#This Row],[Value of home]]</f>
        <v>0.44213884948213811</v>
      </c>
      <c r="BY25" s="3">
        <f t="shared" ca="1" si="22"/>
        <v>1</v>
      </c>
      <c r="BZ25" s="3"/>
      <c r="CA25" s="39"/>
      <c r="CC25" s="2">
        <f ca="1">IF(Table2[[#This Row],[Residence]]="East Legon",Table2[[#This Row],[Income]],0)</f>
        <v>41183</v>
      </c>
      <c r="CD25" s="3">
        <f ca="1">IF(Table2[[#This Row],[Residence]]="Trasaco",Table2[[#This Row],[Income]],0)</f>
        <v>0</v>
      </c>
      <c r="CE25" s="3">
        <f ca="1">IF(Table2[[#This Row],[Residence]]="North Legon",Table2[[#This Row],[Income]],0)</f>
        <v>0</v>
      </c>
      <c r="CF25" s="3">
        <f ca="1">IF(Table2[[#This Row],[Residence]]="Spintex",Table2[[#This Row],[Income]],0)</f>
        <v>0</v>
      </c>
      <c r="CG25" s="3">
        <f ca="1">IF(Table2[[#This Row],[Residence]]="Tema",Table2[[#This Row],[Income]],0)</f>
        <v>0</v>
      </c>
      <c r="CH25" s="3">
        <f ca="1">IF(Table2[[#This Row],[Residence]]="Airport Hills",Table2[[#This Row],[Income]],0)</f>
        <v>0</v>
      </c>
      <c r="CI25" s="3">
        <f ca="1">IF(Table2[[#This Row],[Residence]]="Oyarifa",Table2[[#This Row],[Income]],0)</f>
        <v>0</v>
      </c>
      <c r="CJ25" s="3">
        <f ca="1">IF(Table2[[#This Row],[Residence]]="Osu",Table2[[#This Row],[Income]],0)</f>
        <v>0</v>
      </c>
      <c r="CK25" s="3">
        <f ca="1">IF(Table2[[#This Row],[Residence]]="Tse-Addo",Table2[[#This Row],[Income]],0)</f>
        <v>0</v>
      </c>
      <c r="CL25" s="5">
        <f ca="1">IF(Table2[[#This Row],[Residence]]="Prampram",Table2[[#This Row],[Income]],0)</f>
        <v>0</v>
      </c>
      <c r="CN25" s="2">
        <f ca="1">IF(Table2[[#This Row],[Field of Work]]="Teaching",Table2[[#This Row],[Income]],0)</f>
        <v>0</v>
      </c>
      <c r="CO25" s="3">
        <f ca="1">IF(Table2[[#This Row],[Field of Work]]="Agriculture",Table2[[#This Row],[Income]],0)</f>
        <v>41183</v>
      </c>
      <c r="CP25" s="3">
        <f ca="1">IF(Table2[[#This Row],[Field of Work]]="IT",Table2[[#This Row],[Income]],0)</f>
        <v>0</v>
      </c>
      <c r="CQ25" s="3">
        <f ca="1">IF(Table2[[#This Row],[Field of Work]]="Construction",Table2[[#This Row],[Income]],0)</f>
        <v>0</v>
      </c>
      <c r="CR25" s="3">
        <f ca="1">IF(Table2[[#This Row],[Field of Work]]="Health",Table2[[#This Row],[Income]],0)</f>
        <v>0</v>
      </c>
      <c r="CS25" s="5">
        <f ca="1">IF(Table2[[#This Row],[Field of Work]]="General work",Table2[[#This Row],[Income]],0)</f>
        <v>0</v>
      </c>
      <c r="CU25" s="2">
        <f t="shared" ca="1" si="3"/>
        <v>1</v>
      </c>
      <c r="CV25" s="5"/>
      <c r="CX25" s="2">
        <f t="shared" ca="1" si="4"/>
        <v>39</v>
      </c>
      <c r="CY25" s="5"/>
    </row>
    <row r="26" spans="1:103" x14ac:dyDescent="0.25">
      <c r="A26">
        <f t="shared" ca="1" si="5"/>
        <v>1</v>
      </c>
      <c r="B26" t="str">
        <f t="shared" ca="1" si="6"/>
        <v>Male</v>
      </c>
      <c r="C26">
        <f t="shared" ca="1" si="7"/>
        <v>39</v>
      </c>
      <c r="D26">
        <f t="shared" ca="1" si="8"/>
        <v>6</v>
      </c>
      <c r="E26" t="str">
        <f ca="1">_xll.XLOOKUP(D26,$Y$8:$Y$13,$Z$8:$Z$13)</f>
        <v>Agriculture</v>
      </c>
      <c r="F26">
        <f t="shared" ca="1" si="9"/>
        <v>4</v>
      </c>
      <c r="G26" t="str">
        <f ca="1">_xll.XLOOKUP(F26,$AA$8:$AA$12,$AB$8:$AB$12)</f>
        <v>Techical</v>
      </c>
      <c r="H26">
        <f t="shared" ca="1" si="30"/>
        <v>4</v>
      </c>
      <c r="I26">
        <f t="shared" ca="1" si="0"/>
        <v>2</v>
      </c>
      <c r="J26">
        <f t="shared" ca="1" si="11"/>
        <v>88275</v>
      </c>
      <c r="K26">
        <f t="shared" ca="1" si="12"/>
        <v>1</v>
      </c>
      <c r="L26" t="str">
        <f ca="1">_xll.XLOOKUP(K26,$AC$8:$AC$17,$AD$8:$AD$17)</f>
        <v>East Legon</v>
      </c>
      <c r="M26">
        <f t="shared" ca="1" si="23"/>
        <v>353100</v>
      </c>
      <c r="N26" s="12">
        <f t="shared" ca="1" si="14"/>
        <v>329106.33576352912</v>
      </c>
      <c r="O26" s="12">
        <f t="shared" ca="1" si="24"/>
        <v>63912.814722052564</v>
      </c>
      <c r="P26">
        <f t="shared" ca="1" si="16"/>
        <v>56708</v>
      </c>
      <c r="Q26" s="12">
        <f t="shared" ca="1" si="25"/>
        <v>102237.50539378336</v>
      </c>
      <c r="R26">
        <f t="shared" ca="1" si="26"/>
        <v>100890.65184213573</v>
      </c>
      <c r="S26" s="12">
        <f t="shared" ca="1" si="27"/>
        <v>517903.46656418825</v>
      </c>
      <c r="T26" s="12">
        <f t="shared" ca="1" si="28"/>
        <v>488051.8411573125</v>
      </c>
      <c r="U26" s="12">
        <f t="shared" ca="1" si="29"/>
        <v>29851.625406875741</v>
      </c>
      <c r="X26" s="2"/>
      <c r="Y26" s="3"/>
      <c r="Z26" s="3"/>
      <c r="AA26" s="3"/>
      <c r="AB26" s="3"/>
      <c r="AC26" s="3"/>
      <c r="AD26" s="3"/>
      <c r="AE26" s="3">
        <f ca="1">IF(Table2[[#This Row],[Gender]]="Male",1,0)</f>
        <v>1</v>
      </c>
      <c r="AF26" s="3">
        <f ca="1">IF(Table2[[#This Row],[Gender]]="Female",1,0)</f>
        <v>0</v>
      </c>
      <c r="AG26" s="3"/>
      <c r="AH26" s="3"/>
      <c r="AI26" s="5"/>
      <c r="AK26" s="2">
        <f ca="1">IF(Table2[[#This Row],[Field of Work]]="Teaching",1,0)</f>
        <v>0</v>
      </c>
      <c r="AL26" s="3">
        <f ca="1">IF(Table2[[#This Row],[Field of Work]]="Agriculture",1,0)</f>
        <v>1</v>
      </c>
      <c r="AM26" s="3">
        <f ca="1">IF(Table2[[#This Row],[Field of Work]]="IT",1,0)</f>
        <v>0</v>
      </c>
      <c r="AN26" s="3">
        <f ca="1">IF(Table2[[#This Row],[Field of Work]]="Construction",1,0)</f>
        <v>0</v>
      </c>
      <c r="AO26" s="3">
        <f ca="1">IF(Table2[[#This Row],[Field of Work]]="Health",1,0)</f>
        <v>0</v>
      </c>
      <c r="AP26" s="3">
        <f ca="1">IF(Table2[[#This Row],[Field of Work]]="General work",1,0)</f>
        <v>0</v>
      </c>
      <c r="AQ26" s="3"/>
      <c r="AR26" s="3"/>
      <c r="AS26" s="3"/>
      <c r="AT26" s="3"/>
      <c r="AU26" s="3"/>
      <c r="AV26" s="5"/>
      <c r="AW26" s="16">
        <f ca="1">IF(Table2[[#This Row],[Residence]]="East Legon",1,0)</f>
        <v>1</v>
      </c>
      <c r="AX26" s="13">
        <f ca="1">IF(Table2[[#This Row],[Residence]]="Trasaco",1,0)</f>
        <v>0</v>
      </c>
      <c r="AY26" s="3">
        <f ca="1">IF(Table2[[#This Row],[Residence]]="North Legon",1,0)</f>
        <v>0</v>
      </c>
      <c r="AZ26" s="3">
        <f ca="1">IF(Table2[[#This Row],[Residence]]="Tema",1,0)</f>
        <v>0</v>
      </c>
      <c r="BA26" s="3">
        <f ca="1">IF(Table2[[#This Row],[Residence]]="Spintex",1,0)</f>
        <v>0</v>
      </c>
      <c r="BB26" s="3">
        <f ca="1">IF(Table2[[#This Row],[Residence]]="Airport Hills",1,0)</f>
        <v>0</v>
      </c>
      <c r="BC26" s="3">
        <f ca="1">IF(Table2[[#This Row],[Residence]]="Oyarifa",1,0)</f>
        <v>0</v>
      </c>
      <c r="BD26" s="3">
        <f ca="1">IF(Table2[[#This Row],[Residence]]="Prampram",1,0)</f>
        <v>0</v>
      </c>
      <c r="BE26" s="3">
        <f ca="1">IF(Table2[[#This Row],[Residence]]="Tse-Addo",1,0)</f>
        <v>0</v>
      </c>
      <c r="BF26" s="3">
        <f ca="1">IF(Table2[[#This Row],[Residence]]="Osu",1,0)</f>
        <v>0</v>
      </c>
      <c r="BG26" s="3"/>
      <c r="BH26" s="3"/>
      <c r="BI26" s="3"/>
      <c r="BJ26" s="3"/>
      <c r="BK26" s="3"/>
      <c r="BL26" s="3"/>
      <c r="BM26" s="3"/>
      <c r="BN26" s="3"/>
      <c r="BO26" s="3"/>
      <c r="BP26" s="5"/>
      <c r="BR26" s="26">
        <f ca="1">Table2[[#This Row],[Cars Value]]/Table2[[#This Row],[Cars]]</f>
        <v>31956.407361026282</v>
      </c>
      <c r="BS26" s="5"/>
      <c r="BT26" s="2">
        <f ca="1">IF(Table2[[#This Row],[Value of Debts]]&gt;$BU$6,1,0)</f>
        <v>1</v>
      </c>
      <c r="BU26" s="3"/>
      <c r="BV26" s="3"/>
      <c r="BW26" s="5"/>
      <c r="BX26" s="30">
        <f ca="1">Table2[[#This Row],[Mortgage Left]]/Table2[[#This Row],[Value of home]]</f>
        <v>0.9320485294917279</v>
      </c>
      <c r="BY26" s="3">
        <f t="shared" ca="1" si="22"/>
        <v>0</v>
      </c>
      <c r="BZ26" s="3"/>
      <c r="CA26" s="39"/>
      <c r="CC26" s="2">
        <f ca="1">IF(Table2[[#This Row],[Residence]]="East Legon",Table2[[#This Row],[Income]],0)</f>
        <v>88275</v>
      </c>
      <c r="CD26" s="3">
        <f ca="1">IF(Table2[[#This Row],[Residence]]="Trasaco",Table2[[#This Row],[Income]],0)</f>
        <v>0</v>
      </c>
      <c r="CE26" s="3">
        <f ca="1">IF(Table2[[#This Row],[Residence]]="North Legon",Table2[[#This Row],[Income]],0)</f>
        <v>0</v>
      </c>
      <c r="CF26" s="3">
        <f ca="1">IF(Table2[[#This Row],[Residence]]="Spintex",Table2[[#This Row],[Income]],0)</f>
        <v>0</v>
      </c>
      <c r="CG26" s="3">
        <f ca="1">IF(Table2[[#This Row],[Residence]]="Tema",Table2[[#This Row],[Income]],0)</f>
        <v>0</v>
      </c>
      <c r="CH26" s="3">
        <f ca="1">IF(Table2[[#This Row],[Residence]]="Airport Hills",Table2[[#This Row],[Income]],0)</f>
        <v>0</v>
      </c>
      <c r="CI26" s="3">
        <f ca="1">IF(Table2[[#This Row],[Residence]]="Oyarifa",Table2[[#This Row],[Income]],0)</f>
        <v>0</v>
      </c>
      <c r="CJ26" s="3">
        <f ca="1">IF(Table2[[#This Row],[Residence]]="Osu",Table2[[#This Row],[Income]],0)</f>
        <v>0</v>
      </c>
      <c r="CK26" s="3">
        <f ca="1">IF(Table2[[#This Row],[Residence]]="Tse-Addo",Table2[[#This Row],[Income]],0)</f>
        <v>0</v>
      </c>
      <c r="CL26" s="5">
        <f ca="1">IF(Table2[[#This Row],[Residence]]="Prampram",Table2[[#This Row],[Income]],0)</f>
        <v>0</v>
      </c>
      <c r="CN26" s="2">
        <f ca="1">IF(Table2[[#This Row],[Field of Work]]="Teaching",Table2[[#This Row],[Income]],0)</f>
        <v>0</v>
      </c>
      <c r="CO26" s="3">
        <f ca="1">IF(Table2[[#This Row],[Field of Work]]="Agriculture",Table2[[#This Row],[Income]],0)</f>
        <v>88275</v>
      </c>
      <c r="CP26" s="3">
        <f ca="1">IF(Table2[[#This Row],[Field of Work]]="IT",Table2[[#This Row],[Income]],0)</f>
        <v>0</v>
      </c>
      <c r="CQ26" s="3">
        <f ca="1">IF(Table2[[#This Row],[Field of Work]]="Construction",Table2[[#This Row],[Income]],0)</f>
        <v>0</v>
      </c>
      <c r="CR26" s="3">
        <f ca="1">IF(Table2[[#This Row],[Field of Work]]="Health",Table2[[#This Row],[Income]],0)</f>
        <v>0</v>
      </c>
      <c r="CS26" s="5">
        <f ca="1">IF(Table2[[#This Row],[Field of Work]]="General work",Table2[[#This Row],[Income]],0)</f>
        <v>0</v>
      </c>
      <c r="CU26" s="2">
        <f t="shared" ca="1" si="3"/>
        <v>1</v>
      </c>
      <c r="CV26" s="5"/>
      <c r="CX26" s="2">
        <f t="shared" ca="1" si="4"/>
        <v>47</v>
      </c>
      <c r="CY26" s="5"/>
    </row>
    <row r="27" spans="1:103" x14ac:dyDescent="0.25">
      <c r="A27">
        <f t="shared" ca="1" si="5"/>
        <v>2</v>
      </c>
      <c r="B27" t="str">
        <f t="shared" ca="1" si="6"/>
        <v>Female</v>
      </c>
      <c r="C27">
        <f t="shared" ca="1" si="7"/>
        <v>47</v>
      </c>
      <c r="D27">
        <f t="shared" ca="1" si="8"/>
        <v>2</v>
      </c>
      <c r="E27" t="str">
        <f ca="1">_xll.XLOOKUP(D27,$Y$8:$Y$13,$Z$8:$Z$13)</f>
        <v>Construction</v>
      </c>
      <c r="F27">
        <f t="shared" ca="1" si="9"/>
        <v>1</v>
      </c>
      <c r="G27" t="str">
        <f ca="1">_xll.XLOOKUP(F27,$AA$8:$AA$12,$AB$8:$AB$12)</f>
        <v>Highschool</v>
      </c>
      <c r="H27">
        <f t="shared" ca="1" si="30"/>
        <v>3</v>
      </c>
      <c r="I27">
        <f t="shared" ca="1" si="0"/>
        <v>3</v>
      </c>
      <c r="J27">
        <f t="shared" ca="1" si="11"/>
        <v>64253</v>
      </c>
      <c r="K27">
        <f t="shared" ca="1" si="12"/>
        <v>3</v>
      </c>
      <c r="L27" t="str">
        <f ca="1">_xll.XLOOKUP(K27,$AC$8:$AC$17,$AD$8:$AD$17)</f>
        <v>North Legon</v>
      </c>
      <c r="M27">
        <f t="shared" ca="1" si="23"/>
        <v>257012</v>
      </c>
      <c r="N27" s="12">
        <f t="shared" ca="1" si="14"/>
        <v>30203.761714875065</v>
      </c>
      <c r="O27" s="12">
        <f t="shared" ca="1" si="24"/>
        <v>107350.22910141961</v>
      </c>
      <c r="P27">
        <f t="shared" ca="1" si="16"/>
        <v>83461</v>
      </c>
      <c r="Q27" s="12">
        <f t="shared" ca="1" si="25"/>
        <v>37610.874989428565</v>
      </c>
      <c r="R27">
        <f t="shared" ca="1" si="26"/>
        <v>81328.705875305459</v>
      </c>
      <c r="S27" s="12">
        <f t="shared" ca="1" si="27"/>
        <v>445690.93497672508</v>
      </c>
      <c r="T27" s="12">
        <f t="shared" ca="1" si="28"/>
        <v>151275.63670430362</v>
      </c>
      <c r="U27" s="12">
        <f t="shared" ca="1" si="29"/>
        <v>294415.29827242147</v>
      </c>
      <c r="X27" s="2"/>
      <c r="Y27" s="3"/>
      <c r="Z27" s="3"/>
      <c r="AA27" s="3"/>
      <c r="AB27" s="3"/>
      <c r="AC27" s="3"/>
      <c r="AD27" s="3"/>
      <c r="AE27" s="3">
        <f ca="1">IF(Table2[[#This Row],[Gender]]="Male",1,0)</f>
        <v>0</v>
      </c>
      <c r="AF27" s="3">
        <f ca="1">IF(Table2[[#This Row],[Gender]]="Female",1,0)</f>
        <v>1</v>
      </c>
      <c r="AG27" s="3"/>
      <c r="AH27" s="3"/>
      <c r="AI27" s="5"/>
      <c r="AK27" s="2">
        <f ca="1">IF(Table2[[#This Row],[Field of Work]]="Teaching",1,0)</f>
        <v>0</v>
      </c>
      <c r="AL27" s="3">
        <f ca="1">IF(Table2[[#This Row],[Field of Work]]="Agriculture",1,0)</f>
        <v>0</v>
      </c>
      <c r="AM27" s="3">
        <f ca="1">IF(Table2[[#This Row],[Field of Work]]="IT",1,0)</f>
        <v>0</v>
      </c>
      <c r="AN27" s="3">
        <f ca="1">IF(Table2[[#This Row],[Field of Work]]="Construction",1,0)</f>
        <v>1</v>
      </c>
      <c r="AO27" s="3">
        <f ca="1">IF(Table2[[#This Row],[Field of Work]]="Health",1,0)</f>
        <v>0</v>
      </c>
      <c r="AP27" s="3">
        <f ca="1">IF(Table2[[#This Row],[Field of Work]]="General work",1,0)</f>
        <v>0</v>
      </c>
      <c r="AQ27" s="3"/>
      <c r="AR27" s="3"/>
      <c r="AS27" s="3"/>
      <c r="AT27" s="3"/>
      <c r="AU27" s="3"/>
      <c r="AV27" s="5"/>
      <c r="AW27" s="16">
        <f ca="1">IF(Table2[[#This Row],[Residence]]="East Legon",1,0)</f>
        <v>0</v>
      </c>
      <c r="AX27" s="13">
        <f ca="1">IF(Table2[[#This Row],[Residence]]="Trasaco",1,0)</f>
        <v>0</v>
      </c>
      <c r="AY27" s="3">
        <f ca="1">IF(Table2[[#This Row],[Residence]]="North Legon",1,0)</f>
        <v>1</v>
      </c>
      <c r="AZ27" s="3">
        <f ca="1">IF(Table2[[#This Row],[Residence]]="Tema",1,0)</f>
        <v>0</v>
      </c>
      <c r="BA27" s="3">
        <f ca="1">IF(Table2[[#This Row],[Residence]]="Spintex",1,0)</f>
        <v>0</v>
      </c>
      <c r="BB27" s="3">
        <f ca="1">IF(Table2[[#This Row],[Residence]]="Airport Hills",1,0)</f>
        <v>0</v>
      </c>
      <c r="BC27" s="3">
        <f ca="1">IF(Table2[[#This Row],[Residence]]="Oyarifa",1,0)</f>
        <v>0</v>
      </c>
      <c r="BD27" s="3">
        <f ca="1">IF(Table2[[#This Row],[Residence]]="Prampram",1,0)</f>
        <v>0</v>
      </c>
      <c r="BE27" s="3">
        <f ca="1">IF(Table2[[#This Row],[Residence]]="Tse-Addo",1,0)</f>
        <v>0</v>
      </c>
      <c r="BF27" s="3">
        <f ca="1">IF(Table2[[#This Row],[Residence]]="Osu",1,0)</f>
        <v>0</v>
      </c>
      <c r="BG27" s="3"/>
      <c r="BH27" s="3"/>
      <c r="BI27" s="3"/>
      <c r="BJ27" s="3"/>
      <c r="BK27" s="3"/>
      <c r="BL27" s="3"/>
      <c r="BM27" s="3"/>
      <c r="BN27" s="3"/>
      <c r="BO27" s="3"/>
      <c r="BP27" s="5"/>
      <c r="BR27" s="26">
        <f ca="1">Table2[[#This Row],[Cars Value]]/Table2[[#This Row],[Cars]]</f>
        <v>35783.409700473203</v>
      </c>
      <c r="BS27" s="5"/>
      <c r="BT27" s="2">
        <f ca="1">IF(Table2[[#This Row],[Value of Debts]]&gt;$BU$6,1,0)</f>
        <v>1</v>
      </c>
      <c r="BU27" s="3"/>
      <c r="BV27" s="3"/>
      <c r="BW27" s="5"/>
      <c r="BX27" s="30">
        <f ca="1">Table2[[#This Row],[Mortgage Left]]/Table2[[#This Row],[Value of home]]</f>
        <v>0.11751887738656197</v>
      </c>
      <c r="BY27" s="3">
        <f t="shared" ca="1" si="22"/>
        <v>1</v>
      </c>
      <c r="BZ27" s="3"/>
      <c r="CA27" s="39"/>
      <c r="CC27" s="2">
        <f ca="1">IF(Table2[[#This Row],[Residence]]="East Legon",Table2[[#This Row],[Income]],0)</f>
        <v>0</v>
      </c>
      <c r="CD27" s="3">
        <f ca="1">IF(Table2[[#This Row],[Residence]]="Trasaco",Table2[[#This Row],[Income]],0)</f>
        <v>0</v>
      </c>
      <c r="CE27" s="3">
        <f ca="1">IF(Table2[[#This Row],[Residence]]="North Legon",Table2[[#This Row],[Income]],0)</f>
        <v>64253</v>
      </c>
      <c r="CF27" s="3">
        <f ca="1">IF(Table2[[#This Row],[Residence]]="Spintex",Table2[[#This Row],[Income]],0)</f>
        <v>0</v>
      </c>
      <c r="CG27" s="3">
        <f ca="1">IF(Table2[[#This Row],[Residence]]="Tema",Table2[[#This Row],[Income]],0)</f>
        <v>0</v>
      </c>
      <c r="CH27" s="3">
        <f ca="1">IF(Table2[[#This Row],[Residence]]="Airport Hills",Table2[[#This Row],[Income]],0)</f>
        <v>0</v>
      </c>
      <c r="CI27" s="3">
        <f ca="1">IF(Table2[[#This Row],[Residence]]="Oyarifa",Table2[[#This Row],[Income]],0)</f>
        <v>0</v>
      </c>
      <c r="CJ27" s="3">
        <f ca="1">IF(Table2[[#This Row],[Residence]]="Osu",Table2[[#This Row],[Income]],0)</f>
        <v>0</v>
      </c>
      <c r="CK27" s="3">
        <f ca="1">IF(Table2[[#This Row],[Residence]]="Tse-Addo",Table2[[#This Row],[Income]],0)</f>
        <v>0</v>
      </c>
      <c r="CL27" s="5">
        <f ca="1">IF(Table2[[#This Row],[Residence]]="Prampram",Table2[[#This Row],[Income]],0)</f>
        <v>0</v>
      </c>
      <c r="CN27" s="2">
        <f ca="1">IF(Table2[[#This Row],[Field of Work]]="Teaching",Table2[[#This Row],[Income]],0)</f>
        <v>0</v>
      </c>
      <c r="CO27" s="3">
        <f ca="1">IF(Table2[[#This Row],[Field of Work]]="Agriculture",Table2[[#This Row],[Income]],0)</f>
        <v>0</v>
      </c>
      <c r="CP27" s="3">
        <f ca="1">IF(Table2[[#This Row],[Field of Work]]="IT",Table2[[#This Row],[Income]],0)</f>
        <v>0</v>
      </c>
      <c r="CQ27" s="3">
        <f ca="1">IF(Table2[[#This Row],[Field of Work]]="Construction",Table2[[#This Row],[Income]],0)</f>
        <v>64253</v>
      </c>
      <c r="CR27" s="3">
        <f ca="1">IF(Table2[[#This Row],[Field of Work]]="Health",Table2[[#This Row],[Income]],0)</f>
        <v>0</v>
      </c>
      <c r="CS27" s="5">
        <f ca="1">IF(Table2[[#This Row],[Field of Work]]="General work",Table2[[#This Row],[Income]],0)</f>
        <v>0</v>
      </c>
      <c r="CU27" s="2">
        <f t="shared" ca="1" si="3"/>
        <v>1</v>
      </c>
      <c r="CV27" s="5"/>
      <c r="CX27" s="2">
        <f t="shared" ca="1" si="4"/>
        <v>34</v>
      </c>
      <c r="CY27" s="5"/>
    </row>
    <row r="28" spans="1:103" x14ac:dyDescent="0.25">
      <c r="A28">
        <f t="shared" ca="1" si="5"/>
        <v>1</v>
      </c>
      <c r="B28" t="str">
        <f t="shared" ca="1" si="6"/>
        <v>Male</v>
      </c>
      <c r="C28">
        <f t="shared" ca="1" si="7"/>
        <v>34</v>
      </c>
      <c r="D28">
        <f t="shared" ca="1" si="8"/>
        <v>1</v>
      </c>
      <c r="E28" t="str">
        <f ca="1">_xll.XLOOKUP(D28,$Y$8:$Y$13,$Z$8:$Z$13)</f>
        <v>Health</v>
      </c>
      <c r="F28">
        <f t="shared" ca="1" si="9"/>
        <v>2</v>
      </c>
      <c r="G28" t="str">
        <f ca="1">_xll.XLOOKUP(F28,$AA$8:$AA$12,$AB$8:$AB$12)</f>
        <v>College</v>
      </c>
      <c r="H28">
        <f t="shared" ca="1" si="30"/>
        <v>4</v>
      </c>
      <c r="I28">
        <f t="shared" ca="1" si="0"/>
        <v>2</v>
      </c>
      <c r="J28">
        <f t="shared" ca="1" si="11"/>
        <v>34542</v>
      </c>
      <c r="K28">
        <f t="shared" ca="1" si="12"/>
        <v>10</v>
      </c>
      <c r="L28" t="str">
        <f ca="1">_xll.XLOOKUP(K28,$AC$8:$AC$17,$AD$8:$AD$17)</f>
        <v>Osu</v>
      </c>
      <c r="M28">
        <f t="shared" ca="1" si="23"/>
        <v>172710</v>
      </c>
      <c r="N28" s="12">
        <f t="shared" ca="1" si="14"/>
        <v>116774.70845326668</v>
      </c>
      <c r="O28" s="12">
        <f t="shared" ca="1" si="24"/>
        <v>59770.585556907921</v>
      </c>
      <c r="P28">
        <f t="shared" ca="1" si="16"/>
        <v>34790</v>
      </c>
      <c r="Q28" s="12">
        <f t="shared" ca="1" si="25"/>
        <v>7859.0062575647935</v>
      </c>
      <c r="R28">
        <f t="shared" ca="1" si="26"/>
        <v>43686.8409736584</v>
      </c>
      <c r="S28" s="12">
        <f t="shared" ca="1" si="27"/>
        <v>276167.4265305663</v>
      </c>
      <c r="T28" s="12">
        <f t="shared" ca="1" si="28"/>
        <v>159423.71471083147</v>
      </c>
      <c r="U28" s="12">
        <f t="shared" ca="1" si="29"/>
        <v>116743.71181973483</v>
      </c>
      <c r="X28" s="2"/>
      <c r="Y28" s="3"/>
      <c r="Z28" s="3"/>
      <c r="AA28" s="3"/>
      <c r="AB28" s="3"/>
      <c r="AC28" s="3"/>
      <c r="AD28" s="3"/>
      <c r="AE28" s="3">
        <f ca="1">IF(Table2[[#This Row],[Gender]]="Male",1,0)</f>
        <v>1</v>
      </c>
      <c r="AF28" s="3">
        <f ca="1">IF(Table2[[#This Row],[Gender]]="Female",1,0)</f>
        <v>0</v>
      </c>
      <c r="AG28" s="3"/>
      <c r="AH28" s="3"/>
      <c r="AI28" s="5"/>
      <c r="AK28" s="2">
        <f ca="1">IF(Table2[[#This Row],[Field of Work]]="Teaching",1,0)</f>
        <v>0</v>
      </c>
      <c r="AL28" s="3">
        <f ca="1">IF(Table2[[#This Row],[Field of Work]]="Agriculture",1,0)</f>
        <v>0</v>
      </c>
      <c r="AM28" s="3">
        <f ca="1">IF(Table2[[#This Row],[Field of Work]]="IT",1,0)</f>
        <v>0</v>
      </c>
      <c r="AN28" s="3">
        <f ca="1">IF(Table2[[#This Row],[Field of Work]]="Construction",1,0)</f>
        <v>0</v>
      </c>
      <c r="AO28" s="3">
        <f ca="1">IF(Table2[[#This Row],[Field of Work]]="Health",1,0)</f>
        <v>1</v>
      </c>
      <c r="AP28" s="3">
        <f ca="1">IF(Table2[[#This Row],[Field of Work]]="General work",1,0)</f>
        <v>0</v>
      </c>
      <c r="AQ28" s="3"/>
      <c r="AR28" s="3"/>
      <c r="AS28" s="3"/>
      <c r="AT28" s="3"/>
      <c r="AU28" s="3"/>
      <c r="AV28" s="5"/>
      <c r="AW28" s="16">
        <f ca="1">IF(Table2[[#This Row],[Residence]]="East Legon",1,0)</f>
        <v>0</v>
      </c>
      <c r="AX28" s="13">
        <f ca="1">IF(Table2[[#This Row],[Residence]]="Trasaco",1,0)</f>
        <v>0</v>
      </c>
      <c r="AY28" s="3">
        <f ca="1">IF(Table2[[#This Row],[Residence]]="North Legon",1,0)</f>
        <v>0</v>
      </c>
      <c r="AZ28" s="3">
        <f ca="1">IF(Table2[[#This Row],[Residence]]="Tema",1,0)</f>
        <v>0</v>
      </c>
      <c r="BA28" s="3">
        <f ca="1">IF(Table2[[#This Row],[Residence]]="Spintex",1,0)</f>
        <v>0</v>
      </c>
      <c r="BB28" s="3">
        <f ca="1">IF(Table2[[#This Row],[Residence]]="Airport Hills",1,0)</f>
        <v>0</v>
      </c>
      <c r="BC28" s="3">
        <f ca="1">IF(Table2[[#This Row],[Residence]]="Oyarifa",1,0)</f>
        <v>0</v>
      </c>
      <c r="BD28" s="3">
        <f ca="1">IF(Table2[[#This Row],[Residence]]="Prampram",1,0)</f>
        <v>0</v>
      </c>
      <c r="BE28" s="3">
        <f ca="1">IF(Table2[[#This Row],[Residence]]="Tse-Addo",1,0)</f>
        <v>0</v>
      </c>
      <c r="BF28" s="3">
        <f ca="1">IF(Table2[[#This Row],[Residence]]="Osu",1,0)</f>
        <v>1</v>
      </c>
      <c r="BG28" s="3"/>
      <c r="BH28" s="3"/>
      <c r="BI28" s="3"/>
      <c r="BJ28" s="3"/>
      <c r="BK28" s="3"/>
      <c r="BL28" s="3"/>
      <c r="BM28" s="3"/>
      <c r="BN28" s="3"/>
      <c r="BO28" s="3"/>
      <c r="BP28" s="5"/>
      <c r="BR28" s="26">
        <f ca="1">Table2[[#This Row],[Cars Value]]/Table2[[#This Row],[Cars]]</f>
        <v>29885.292778453961</v>
      </c>
      <c r="BS28" s="5"/>
      <c r="BT28" s="2">
        <f ca="1">IF(Table2[[#This Row],[Value of Debts]]&gt;$BU$6,1,0)</f>
        <v>1</v>
      </c>
      <c r="BU28" s="3"/>
      <c r="BV28" s="3"/>
      <c r="BW28" s="5"/>
      <c r="BX28" s="30">
        <f ca="1">Table2[[#This Row],[Mortgage Left]]/Table2[[#This Row],[Value of home]]</f>
        <v>0.67613171474301825</v>
      </c>
      <c r="BY28" s="3">
        <f t="shared" ca="1" si="22"/>
        <v>0</v>
      </c>
      <c r="BZ28" s="3"/>
      <c r="CA28" s="39"/>
      <c r="CC28" s="2">
        <f ca="1">IF(Table2[[#This Row],[Residence]]="East Legon",Table2[[#This Row],[Income]],0)</f>
        <v>0</v>
      </c>
      <c r="CD28" s="3">
        <f ca="1">IF(Table2[[#This Row],[Residence]]="Trasaco",Table2[[#This Row],[Income]],0)</f>
        <v>0</v>
      </c>
      <c r="CE28" s="3">
        <f ca="1">IF(Table2[[#This Row],[Residence]]="North Legon",Table2[[#This Row],[Income]],0)</f>
        <v>0</v>
      </c>
      <c r="CF28" s="3">
        <f ca="1">IF(Table2[[#This Row],[Residence]]="Spintex",Table2[[#This Row],[Income]],0)</f>
        <v>0</v>
      </c>
      <c r="CG28" s="3">
        <f ca="1">IF(Table2[[#This Row],[Residence]]="Tema",Table2[[#This Row],[Income]],0)</f>
        <v>0</v>
      </c>
      <c r="CH28" s="3">
        <f ca="1">IF(Table2[[#This Row],[Residence]]="Airport Hills",Table2[[#This Row],[Income]],0)</f>
        <v>0</v>
      </c>
      <c r="CI28" s="3">
        <f ca="1">IF(Table2[[#This Row],[Residence]]="Oyarifa",Table2[[#This Row],[Income]],0)</f>
        <v>0</v>
      </c>
      <c r="CJ28" s="3">
        <f ca="1">IF(Table2[[#This Row],[Residence]]="Osu",Table2[[#This Row],[Income]],0)</f>
        <v>34542</v>
      </c>
      <c r="CK28" s="3">
        <f ca="1">IF(Table2[[#This Row],[Residence]]="Tse-Addo",Table2[[#This Row],[Income]],0)</f>
        <v>0</v>
      </c>
      <c r="CL28" s="5">
        <f ca="1">IF(Table2[[#This Row],[Residence]]="Prampram",Table2[[#This Row],[Income]],0)</f>
        <v>0</v>
      </c>
      <c r="CN28" s="2">
        <f ca="1">IF(Table2[[#This Row],[Field of Work]]="Teaching",Table2[[#This Row],[Income]],0)</f>
        <v>0</v>
      </c>
      <c r="CO28" s="3">
        <f ca="1">IF(Table2[[#This Row],[Field of Work]]="Agriculture",Table2[[#This Row],[Income]],0)</f>
        <v>0</v>
      </c>
      <c r="CP28" s="3">
        <f ca="1">IF(Table2[[#This Row],[Field of Work]]="IT",Table2[[#This Row],[Income]],0)</f>
        <v>0</v>
      </c>
      <c r="CQ28" s="3">
        <f ca="1">IF(Table2[[#This Row],[Field of Work]]="Construction",Table2[[#This Row],[Income]],0)</f>
        <v>0</v>
      </c>
      <c r="CR28" s="3">
        <f ca="1">IF(Table2[[#This Row],[Field of Work]]="Health",Table2[[#This Row],[Income]],0)</f>
        <v>34542</v>
      </c>
      <c r="CS28" s="5">
        <f ca="1">IF(Table2[[#This Row],[Field of Work]]="General work",Table2[[#This Row],[Income]],0)</f>
        <v>0</v>
      </c>
      <c r="CU28" s="2">
        <f t="shared" ca="1" si="3"/>
        <v>1</v>
      </c>
      <c r="CV28" s="5"/>
      <c r="CX28" s="2">
        <f t="shared" ca="1" si="4"/>
        <v>28</v>
      </c>
      <c r="CY28" s="5"/>
    </row>
    <row r="29" spans="1:103" x14ac:dyDescent="0.25">
      <c r="A29">
        <f t="shared" ca="1" si="5"/>
        <v>2</v>
      </c>
      <c r="B29" t="str">
        <f t="shared" ca="1" si="6"/>
        <v>Female</v>
      </c>
      <c r="C29">
        <f t="shared" ca="1" si="7"/>
        <v>28</v>
      </c>
      <c r="D29">
        <f t="shared" ca="1" si="8"/>
        <v>4</v>
      </c>
      <c r="E29" t="str">
        <f ca="1">_xll.XLOOKUP(D29,$Y$8:$Y$13,$Z$8:$Z$13)</f>
        <v>IT</v>
      </c>
      <c r="F29">
        <f t="shared" ca="1" si="9"/>
        <v>4</v>
      </c>
      <c r="G29" t="str">
        <f ca="1">_xll.XLOOKUP(F29,$AA$8:$AA$12,$AB$8:$AB$12)</f>
        <v>Techical</v>
      </c>
      <c r="H29">
        <f t="shared" ca="1" si="30"/>
        <v>2</v>
      </c>
      <c r="I29">
        <f t="shared" ca="1" si="0"/>
        <v>4</v>
      </c>
      <c r="J29">
        <f t="shared" ca="1" si="11"/>
        <v>40372</v>
      </c>
      <c r="K29">
        <f t="shared" ca="1" si="12"/>
        <v>2</v>
      </c>
      <c r="L29" t="str">
        <f ca="1">_xll.XLOOKUP(K29,$AC$8:$AC$17,$AD$8:$AD$17)</f>
        <v>Trasaco</v>
      </c>
      <c r="M29">
        <f t="shared" ca="1" si="23"/>
        <v>161488</v>
      </c>
      <c r="N29" s="12">
        <f t="shared" ca="1" si="14"/>
        <v>31265.466084057505</v>
      </c>
      <c r="O29" s="12">
        <f t="shared" ca="1" si="24"/>
        <v>80778.203971518087</v>
      </c>
      <c r="P29">
        <f t="shared" ca="1" si="16"/>
        <v>7361</v>
      </c>
      <c r="Q29" s="12">
        <f t="shared" ca="1" si="25"/>
        <v>10377.961277613002</v>
      </c>
      <c r="R29">
        <f t="shared" ca="1" si="26"/>
        <v>18534.900662662036</v>
      </c>
      <c r="S29" s="12">
        <f t="shared" ca="1" si="27"/>
        <v>260801.10463418011</v>
      </c>
      <c r="T29" s="12">
        <f t="shared" ca="1" si="28"/>
        <v>49004.42736167051</v>
      </c>
      <c r="U29" s="12">
        <f t="shared" ca="1" si="29"/>
        <v>211796.67727250961</v>
      </c>
      <c r="X29" s="2"/>
      <c r="Y29" s="3"/>
      <c r="Z29" s="3"/>
      <c r="AA29" s="3"/>
      <c r="AB29" s="3"/>
      <c r="AC29" s="3"/>
      <c r="AD29" s="3"/>
      <c r="AE29" s="3">
        <f ca="1">IF(Table2[[#This Row],[Gender]]="Male",1,0)</f>
        <v>0</v>
      </c>
      <c r="AF29" s="3">
        <f ca="1">IF(Table2[[#This Row],[Gender]]="Female",1,0)</f>
        <v>1</v>
      </c>
      <c r="AG29" s="3"/>
      <c r="AH29" s="3"/>
      <c r="AI29" s="5"/>
      <c r="AK29" s="2">
        <f ca="1">IF(Table2[[#This Row],[Field of Work]]="Teaching",1,0)</f>
        <v>0</v>
      </c>
      <c r="AL29" s="3">
        <f ca="1">IF(Table2[[#This Row],[Field of Work]]="Agriculture",1,0)</f>
        <v>0</v>
      </c>
      <c r="AM29" s="3">
        <f ca="1">IF(Table2[[#This Row],[Field of Work]]="IT",1,0)</f>
        <v>1</v>
      </c>
      <c r="AN29" s="3">
        <f ca="1">IF(Table2[[#This Row],[Field of Work]]="Construction",1,0)</f>
        <v>0</v>
      </c>
      <c r="AO29" s="3">
        <f ca="1">IF(Table2[[#This Row],[Field of Work]]="Health",1,0)</f>
        <v>0</v>
      </c>
      <c r="AP29" s="3">
        <f ca="1">IF(Table2[[#This Row],[Field of Work]]="General work",1,0)</f>
        <v>0</v>
      </c>
      <c r="AQ29" s="3"/>
      <c r="AR29" s="3"/>
      <c r="AS29" s="3"/>
      <c r="AT29" s="3"/>
      <c r="AU29" s="3"/>
      <c r="AV29" s="5"/>
      <c r="AW29" s="16">
        <f ca="1">IF(Table2[[#This Row],[Residence]]="East Legon",1,0)</f>
        <v>0</v>
      </c>
      <c r="AX29" s="13">
        <f ca="1">IF(Table2[[#This Row],[Residence]]="Trasaco",1,0)</f>
        <v>1</v>
      </c>
      <c r="AY29" s="3">
        <f ca="1">IF(Table2[[#This Row],[Residence]]="North Legon",1,0)</f>
        <v>0</v>
      </c>
      <c r="AZ29" s="3">
        <f ca="1">IF(Table2[[#This Row],[Residence]]="Tema",1,0)</f>
        <v>0</v>
      </c>
      <c r="BA29" s="3">
        <f ca="1">IF(Table2[[#This Row],[Residence]]="Spintex",1,0)</f>
        <v>0</v>
      </c>
      <c r="BB29" s="3">
        <f ca="1">IF(Table2[[#This Row],[Residence]]="Airport Hills",1,0)</f>
        <v>0</v>
      </c>
      <c r="BC29" s="3">
        <f ca="1">IF(Table2[[#This Row],[Residence]]="Oyarifa",1,0)</f>
        <v>0</v>
      </c>
      <c r="BD29" s="3">
        <f ca="1">IF(Table2[[#This Row],[Residence]]="Prampram",1,0)</f>
        <v>0</v>
      </c>
      <c r="BE29" s="3">
        <f ca="1">IF(Table2[[#This Row],[Residence]]="Tse-Addo",1,0)</f>
        <v>0</v>
      </c>
      <c r="BF29" s="3">
        <f ca="1">IF(Table2[[#This Row],[Residence]]="Osu",1,0)</f>
        <v>0</v>
      </c>
      <c r="BG29" s="3"/>
      <c r="BH29" s="3"/>
      <c r="BI29" s="3"/>
      <c r="BJ29" s="3"/>
      <c r="BK29" s="3"/>
      <c r="BL29" s="3"/>
      <c r="BM29" s="3"/>
      <c r="BN29" s="3"/>
      <c r="BO29" s="3"/>
      <c r="BP29" s="5"/>
      <c r="BR29" s="26">
        <f ca="1">Table2[[#This Row],[Cars Value]]/Table2[[#This Row],[Cars]]</f>
        <v>20194.550992879522</v>
      </c>
      <c r="BS29" s="5"/>
      <c r="BT29" s="2">
        <f ca="1">IF(Table2[[#This Row],[Value of Debts]]&gt;$BU$6,1,0)</f>
        <v>0</v>
      </c>
      <c r="BU29" s="3"/>
      <c r="BV29" s="3"/>
      <c r="BW29" s="5"/>
      <c r="BX29" s="30">
        <f ca="1">Table2[[#This Row],[Mortgage Left]]/Table2[[#This Row],[Value of home]]</f>
        <v>0.19360860301729854</v>
      </c>
      <c r="BY29" s="3">
        <f t="shared" ca="1" si="22"/>
        <v>1</v>
      </c>
      <c r="BZ29" s="3"/>
      <c r="CA29" s="39"/>
      <c r="CC29" s="2">
        <f ca="1">IF(Table2[[#This Row],[Residence]]="East Legon",Table2[[#This Row],[Income]],0)</f>
        <v>0</v>
      </c>
      <c r="CD29" s="3">
        <f ca="1">IF(Table2[[#This Row],[Residence]]="Trasaco",Table2[[#This Row],[Income]],0)</f>
        <v>40372</v>
      </c>
      <c r="CE29" s="3">
        <f ca="1">IF(Table2[[#This Row],[Residence]]="North Legon",Table2[[#This Row],[Income]],0)</f>
        <v>0</v>
      </c>
      <c r="CF29" s="3">
        <f ca="1">IF(Table2[[#This Row],[Residence]]="Spintex",Table2[[#This Row],[Income]],0)</f>
        <v>0</v>
      </c>
      <c r="CG29" s="3">
        <f ca="1">IF(Table2[[#This Row],[Residence]]="Tema",Table2[[#This Row],[Income]],0)</f>
        <v>0</v>
      </c>
      <c r="CH29" s="3">
        <f ca="1">IF(Table2[[#This Row],[Residence]]="Airport Hills",Table2[[#This Row],[Income]],0)</f>
        <v>0</v>
      </c>
      <c r="CI29" s="3">
        <f ca="1">IF(Table2[[#This Row],[Residence]]="Oyarifa",Table2[[#This Row],[Income]],0)</f>
        <v>0</v>
      </c>
      <c r="CJ29" s="3">
        <f ca="1">IF(Table2[[#This Row],[Residence]]="Osu",Table2[[#This Row],[Income]],0)</f>
        <v>0</v>
      </c>
      <c r="CK29" s="3">
        <f ca="1">IF(Table2[[#This Row],[Residence]]="Tse-Addo",Table2[[#This Row],[Income]],0)</f>
        <v>0</v>
      </c>
      <c r="CL29" s="5">
        <f ca="1">IF(Table2[[#This Row],[Residence]]="Prampram",Table2[[#This Row],[Income]],0)</f>
        <v>0</v>
      </c>
      <c r="CN29" s="2">
        <f ca="1">IF(Table2[[#This Row],[Field of Work]]="Teaching",Table2[[#This Row],[Income]],0)</f>
        <v>0</v>
      </c>
      <c r="CO29" s="3">
        <f ca="1">IF(Table2[[#This Row],[Field of Work]]="Agriculture",Table2[[#This Row],[Income]],0)</f>
        <v>0</v>
      </c>
      <c r="CP29" s="3">
        <f ca="1">IF(Table2[[#This Row],[Field of Work]]="IT",Table2[[#This Row],[Income]],0)</f>
        <v>40372</v>
      </c>
      <c r="CQ29" s="3">
        <f ca="1">IF(Table2[[#This Row],[Field of Work]]="Construction",Table2[[#This Row],[Income]],0)</f>
        <v>0</v>
      </c>
      <c r="CR29" s="3">
        <f ca="1">IF(Table2[[#This Row],[Field of Work]]="Health",Table2[[#This Row],[Income]],0)</f>
        <v>0</v>
      </c>
      <c r="CS29" s="5">
        <f ca="1">IF(Table2[[#This Row],[Field of Work]]="General work",Table2[[#This Row],[Income]],0)</f>
        <v>0</v>
      </c>
      <c r="CU29" s="2">
        <f t="shared" ca="1" si="3"/>
        <v>1</v>
      </c>
      <c r="CV29" s="5"/>
      <c r="CX29" s="2">
        <f t="shared" ca="1" si="4"/>
        <v>25</v>
      </c>
      <c r="CY29" s="5"/>
    </row>
    <row r="30" spans="1:103" x14ac:dyDescent="0.25">
      <c r="A30">
        <f t="shared" ca="1" si="5"/>
        <v>1</v>
      </c>
      <c r="B30" t="str">
        <f t="shared" ca="1" si="6"/>
        <v>Male</v>
      </c>
      <c r="C30">
        <f t="shared" ca="1" si="7"/>
        <v>25</v>
      </c>
      <c r="D30">
        <f t="shared" ca="1" si="8"/>
        <v>6</v>
      </c>
      <c r="E30" t="str">
        <f ca="1">_xll.XLOOKUP(D30,$Y$8:$Y$13,$Z$8:$Z$13)</f>
        <v>Agriculture</v>
      </c>
      <c r="F30">
        <f t="shared" ca="1" si="9"/>
        <v>3</v>
      </c>
      <c r="G30" t="str">
        <f ca="1">_xll.XLOOKUP(F30,$AA$8:$AA$12,$AB$8:$AB$12)</f>
        <v>University</v>
      </c>
      <c r="H30">
        <f t="shared" ca="1" si="30"/>
        <v>4</v>
      </c>
      <c r="I30">
        <f t="shared" ca="1" si="0"/>
        <v>3</v>
      </c>
      <c r="J30">
        <f t="shared" ca="1" si="11"/>
        <v>34432</v>
      </c>
      <c r="K30">
        <f t="shared" ca="1" si="12"/>
        <v>4</v>
      </c>
      <c r="L30" t="str">
        <f ca="1">_xll.XLOOKUP(K30,$AC$8:$AC$17,$AD$8:$AD$17)</f>
        <v>Spintex</v>
      </c>
      <c r="M30">
        <f t="shared" ca="1" si="23"/>
        <v>137728</v>
      </c>
      <c r="N30" s="12">
        <f t="shared" ca="1" si="14"/>
        <v>50191.465172934812</v>
      </c>
      <c r="O30" s="12">
        <f t="shared" ca="1" si="24"/>
        <v>84757.748422197808</v>
      </c>
      <c r="P30">
        <f t="shared" ca="1" si="16"/>
        <v>26482</v>
      </c>
      <c r="Q30" s="12">
        <f t="shared" ca="1" si="25"/>
        <v>6569.9987061238435</v>
      </c>
      <c r="R30">
        <f t="shared" ca="1" si="26"/>
        <v>18596.26109996884</v>
      </c>
      <c r="S30" s="12">
        <f t="shared" ca="1" si="27"/>
        <v>241082.00952216666</v>
      </c>
      <c r="T30" s="12">
        <f t="shared" ca="1" si="28"/>
        <v>83243.463879058661</v>
      </c>
      <c r="U30" s="12">
        <f t="shared" ca="1" si="29"/>
        <v>157838.54564310799</v>
      </c>
      <c r="X30" s="2"/>
      <c r="Y30" s="3"/>
      <c r="Z30" s="3"/>
      <c r="AA30" s="3"/>
      <c r="AB30" s="3"/>
      <c r="AC30" s="3"/>
      <c r="AD30" s="3"/>
      <c r="AE30" s="3">
        <f ca="1">IF(Table2[[#This Row],[Gender]]="Male",1,0)</f>
        <v>1</v>
      </c>
      <c r="AF30" s="3">
        <f ca="1">IF(Table2[[#This Row],[Gender]]="Female",1,0)</f>
        <v>0</v>
      </c>
      <c r="AG30" s="3"/>
      <c r="AH30" s="3"/>
      <c r="AI30" s="5"/>
      <c r="AK30" s="2">
        <f ca="1">IF(Table2[[#This Row],[Field of Work]]="Teaching",1,0)</f>
        <v>0</v>
      </c>
      <c r="AL30" s="3">
        <f ca="1">IF(Table2[[#This Row],[Field of Work]]="Agriculture",1,0)</f>
        <v>1</v>
      </c>
      <c r="AM30" s="3">
        <f ca="1">IF(Table2[[#This Row],[Field of Work]]="IT",1,0)</f>
        <v>0</v>
      </c>
      <c r="AN30" s="3">
        <f ca="1">IF(Table2[[#This Row],[Field of Work]]="Construction",1,0)</f>
        <v>0</v>
      </c>
      <c r="AO30" s="3">
        <f ca="1">IF(Table2[[#This Row],[Field of Work]]="Health",1,0)</f>
        <v>0</v>
      </c>
      <c r="AP30" s="3">
        <f ca="1">IF(Table2[[#This Row],[Field of Work]]="General work",1,0)</f>
        <v>0</v>
      </c>
      <c r="AQ30" s="3"/>
      <c r="AR30" s="3"/>
      <c r="AS30" s="3"/>
      <c r="AT30" s="3"/>
      <c r="AU30" s="3"/>
      <c r="AV30" s="5"/>
      <c r="AW30" s="16">
        <f ca="1">IF(Table2[[#This Row],[Residence]]="East Legon",1,0)</f>
        <v>0</v>
      </c>
      <c r="AX30" s="13">
        <f ca="1">IF(Table2[[#This Row],[Residence]]="Trasaco",1,0)</f>
        <v>0</v>
      </c>
      <c r="AY30" s="3">
        <f ca="1">IF(Table2[[#This Row],[Residence]]="North Legon",1,0)</f>
        <v>0</v>
      </c>
      <c r="AZ30" s="3">
        <f ca="1">IF(Table2[[#This Row],[Residence]]="Tema",1,0)</f>
        <v>0</v>
      </c>
      <c r="BA30" s="3">
        <f ca="1">IF(Table2[[#This Row],[Residence]]="Spintex",1,0)</f>
        <v>1</v>
      </c>
      <c r="BB30" s="3">
        <f ca="1">IF(Table2[[#This Row],[Residence]]="Airport Hills",1,0)</f>
        <v>0</v>
      </c>
      <c r="BC30" s="3">
        <f ca="1">IF(Table2[[#This Row],[Residence]]="Oyarifa",1,0)</f>
        <v>0</v>
      </c>
      <c r="BD30" s="3">
        <f ca="1">IF(Table2[[#This Row],[Residence]]="Prampram",1,0)</f>
        <v>0</v>
      </c>
      <c r="BE30" s="3">
        <f ca="1">IF(Table2[[#This Row],[Residence]]="Tse-Addo",1,0)</f>
        <v>0</v>
      </c>
      <c r="BF30" s="3">
        <f ca="1">IF(Table2[[#This Row],[Residence]]="Osu",1,0)</f>
        <v>0</v>
      </c>
      <c r="BG30" s="3"/>
      <c r="BH30" s="3"/>
      <c r="BI30" s="3"/>
      <c r="BJ30" s="3"/>
      <c r="BK30" s="3"/>
      <c r="BL30" s="3"/>
      <c r="BM30" s="3"/>
      <c r="BN30" s="3"/>
      <c r="BO30" s="3"/>
      <c r="BP30" s="5"/>
      <c r="BR30" s="26">
        <f ca="1">Table2[[#This Row],[Cars Value]]/Table2[[#This Row],[Cars]]</f>
        <v>28252.582807399271</v>
      </c>
      <c r="BS30" s="5"/>
      <c r="BT30" s="2">
        <f ca="1">IF(Table2[[#This Row],[Value of Debts]]&gt;$BU$6,1,0)</f>
        <v>0</v>
      </c>
      <c r="BU30" s="3"/>
      <c r="BV30" s="3"/>
      <c r="BW30" s="5"/>
      <c r="BX30" s="30">
        <f ca="1">Table2[[#This Row],[Mortgage Left]]/Table2[[#This Row],[Value of home]]</f>
        <v>0.36442455544939889</v>
      </c>
      <c r="BY30" s="3">
        <f t="shared" ca="1" si="22"/>
        <v>1</v>
      </c>
      <c r="BZ30" s="3"/>
      <c r="CA30" s="39"/>
      <c r="CC30" s="2">
        <f ca="1">IF(Table2[[#This Row],[Residence]]="East Legon",Table2[[#This Row],[Income]],0)</f>
        <v>0</v>
      </c>
      <c r="CD30" s="3">
        <f ca="1">IF(Table2[[#This Row],[Residence]]="Trasaco",Table2[[#This Row],[Income]],0)</f>
        <v>0</v>
      </c>
      <c r="CE30" s="3">
        <f ca="1">IF(Table2[[#This Row],[Residence]]="North Legon",Table2[[#This Row],[Income]],0)</f>
        <v>0</v>
      </c>
      <c r="CF30" s="3">
        <f ca="1">IF(Table2[[#This Row],[Residence]]="Spintex",Table2[[#This Row],[Income]],0)</f>
        <v>34432</v>
      </c>
      <c r="CG30" s="3">
        <f ca="1">IF(Table2[[#This Row],[Residence]]="Tema",Table2[[#This Row],[Income]],0)</f>
        <v>0</v>
      </c>
      <c r="CH30" s="3">
        <f ca="1">IF(Table2[[#This Row],[Residence]]="Airport Hills",Table2[[#This Row],[Income]],0)</f>
        <v>0</v>
      </c>
      <c r="CI30" s="3">
        <f ca="1">IF(Table2[[#This Row],[Residence]]="Oyarifa",Table2[[#This Row],[Income]],0)</f>
        <v>0</v>
      </c>
      <c r="CJ30" s="3">
        <f ca="1">IF(Table2[[#This Row],[Residence]]="Osu",Table2[[#This Row],[Income]],0)</f>
        <v>0</v>
      </c>
      <c r="CK30" s="3">
        <f ca="1">IF(Table2[[#This Row],[Residence]]="Tse-Addo",Table2[[#This Row],[Income]],0)</f>
        <v>0</v>
      </c>
      <c r="CL30" s="5">
        <f ca="1">IF(Table2[[#This Row],[Residence]]="Prampram",Table2[[#This Row],[Income]],0)</f>
        <v>0</v>
      </c>
      <c r="CN30" s="2">
        <f ca="1">IF(Table2[[#This Row],[Field of Work]]="Teaching",Table2[[#This Row],[Income]],0)</f>
        <v>0</v>
      </c>
      <c r="CO30" s="3">
        <f ca="1">IF(Table2[[#This Row],[Field of Work]]="Agriculture",Table2[[#This Row],[Income]],0)</f>
        <v>34432</v>
      </c>
      <c r="CP30" s="3">
        <f ca="1">IF(Table2[[#This Row],[Field of Work]]="IT",Table2[[#This Row],[Income]],0)</f>
        <v>0</v>
      </c>
      <c r="CQ30" s="3">
        <f ca="1">IF(Table2[[#This Row],[Field of Work]]="Construction",Table2[[#This Row],[Income]],0)</f>
        <v>0</v>
      </c>
      <c r="CR30" s="3">
        <f ca="1">IF(Table2[[#This Row],[Field of Work]]="Health",Table2[[#This Row],[Income]],0)</f>
        <v>0</v>
      </c>
      <c r="CS30" s="5">
        <f ca="1">IF(Table2[[#This Row],[Field of Work]]="General work",Table2[[#This Row],[Income]],0)</f>
        <v>0</v>
      </c>
      <c r="CU30" s="2">
        <f t="shared" ca="1" si="3"/>
        <v>1</v>
      </c>
      <c r="CV30" s="5"/>
      <c r="CX30" s="2">
        <f t="shared" ca="1" si="4"/>
        <v>46</v>
      </c>
      <c r="CY30" s="5"/>
    </row>
    <row r="31" spans="1:103" x14ac:dyDescent="0.25">
      <c r="A31">
        <f t="shared" ca="1" si="5"/>
        <v>1</v>
      </c>
      <c r="B31" t="str">
        <f t="shared" ca="1" si="6"/>
        <v>Male</v>
      </c>
      <c r="C31">
        <f t="shared" ca="1" si="7"/>
        <v>46</v>
      </c>
      <c r="D31">
        <f t="shared" ca="1" si="8"/>
        <v>1</v>
      </c>
      <c r="E31" t="str">
        <f ca="1">_xll.XLOOKUP(D31,$Y$8:$Y$13,$Z$8:$Z$13)</f>
        <v>Health</v>
      </c>
      <c r="F31">
        <f t="shared" ca="1" si="9"/>
        <v>2</v>
      </c>
      <c r="G31" t="str">
        <f ca="1">_xll.XLOOKUP(F31,$AA$8:$AA$12,$AB$8:$AB$12)</f>
        <v>College</v>
      </c>
      <c r="H31">
        <f t="shared" ca="1" si="30"/>
        <v>2</v>
      </c>
      <c r="I31">
        <f t="shared" ca="1" si="0"/>
        <v>1</v>
      </c>
      <c r="J31">
        <f t="shared" ca="1" si="11"/>
        <v>80647</v>
      </c>
      <c r="K31">
        <f t="shared" ca="1" si="12"/>
        <v>9</v>
      </c>
      <c r="L31" t="str">
        <f ca="1">_xll.XLOOKUP(K31,$AC$8:$AC$17,$AD$8:$AD$17)</f>
        <v>Prampram</v>
      </c>
      <c r="M31">
        <f t="shared" ca="1" si="23"/>
        <v>322588</v>
      </c>
      <c r="N31" s="12">
        <f t="shared" ca="1" si="14"/>
        <v>207631.46804291691</v>
      </c>
      <c r="O31" s="12">
        <f t="shared" ca="1" si="24"/>
        <v>37337.050980950655</v>
      </c>
      <c r="P31">
        <f t="shared" ca="1" si="16"/>
        <v>7895</v>
      </c>
      <c r="Q31" s="12">
        <f t="shared" ca="1" si="25"/>
        <v>60345.860714916002</v>
      </c>
      <c r="R31">
        <f t="shared" ca="1" si="26"/>
        <v>76080.229077918353</v>
      </c>
      <c r="S31" s="12">
        <f t="shared" ca="1" si="27"/>
        <v>436005.28005886899</v>
      </c>
      <c r="T31" s="12">
        <f t="shared" ca="1" si="28"/>
        <v>275872.32875783293</v>
      </c>
      <c r="U31" s="12">
        <f t="shared" ca="1" si="29"/>
        <v>160132.95130103605</v>
      </c>
      <c r="X31" s="2"/>
      <c r="Y31" s="3"/>
      <c r="Z31" s="3"/>
      <c r="AA31" s="3"/>
      <c r="AB31" s="3"/>
      <c r="AC31" s="3"/>
      <c r="AD31" s="3"/>
      <c r="AE31" s="3">
        <f ca="1">IF(Table2[[#This Row],[Gender]]="Male",1,0)</f>
        <v>1</v>
      </c>
      <c r="AF31" s="3">
        <f ca="1">IF(Table2[[#This Row],[Gender]]="Female",1,0)</f>
        <v>0</v>
      </c>
      <c r="AG31" s="3"/>
      <c r="AH31" s="3"/>
      <c r="AI31" s="5"/>
      <c r="AK31" s="2">
        <f ca="1">IF(Table2[[#This Row],[Field of Work]]="Teaching",1,0)</f>
        <v>0</v>
      </c>
      <c r="AL31" s="3">
        <f ca="1">IF(Table2[[#This Row],[Field of Work]]="Agriculture",1,0)</f>
        <v>0</v>
      </c>
      <c r="AM31" s="3">
        <f ca="1">IF(Table2[[#This Row],[Field of Work]]="IT",1,0)</f>
        <v>0</v>
      </c>
      <c r="AN31" s="3">
        <f ca="1">IF(Table2[[#This Row],[Field of Work]]="Construction",1,0)</f>
        <v>0</v>
      </c>
      <c r="AO31" s="3">
        <f ca="1">IF(Table2[[#This Row],[Field of Work]]="Health",1,0)</f>
        <v>1</v>
      </c>
      <c r="AP31" s="3">
        <f ca="1">IF(Table2[[#This Row],[Field of Work]]="General work",1,0)</f>
        <v>0</v>
      </c>
      <c r="AQ31" s="3"/>
      <c r="AR31" s="3"/>
      <c r="AS31" s="3"/>
      <c r="AT31" s="3"/>
      <c r="AU31" s="3"/>
      <c r="AV31" s="5"/>
      <c r="AW31" s="16">
        <f ca="1">IF(Table2[[#This Row],[Residence]]="East Legon",1,0)</f>
        <v>0</v>
      </c>
      <c r="AX31" s="13">
        <f ca="1">IF(Table2[[#This Row],[Residence]]="Trasaco",1,0)</f>
        <v>0</v>
      </c>
      <c r="AY31" s="3">
        <f ca="1">IF(Table2[[#This Row],[Residence]]="North Legon",1,0)</f>
        <v>0</v>
      </c>
      <c r="AZ31" s="3">
        <f ca="1">IF(Table2[[#This Row],[Residence]]="Tema",1,0)</f>
        <v>0</v>
      </c>
      <c r="BA31" s="3">
        <f ca="1">IF(Table2[[#This Row],[Residence]]="Spintex",1,0)</f>
        <v>0</v>
      </c>
      <c r="BB31" s="3">
        <f ca="1">IF(Table2[[#This Row],[Residence]]="Airport Hills",1,0)</f>
        <v>0</v>
      </c>
      <c r="BC31" s="3">
        <f ca="1">IF(Table2[[#This Row],[Residence]]="Oyarifa",1,0)</f>
        <v>0</v>
      </c>
      <c r="BD31" s="3">
        <f ca="1">IF(Table2[[#This Row],[Residence]]="Prampram",1,0)</f>
        <v>1</v>
      </c>
      <c r="BE31" s="3">
        <f ca="1">IF(Table2[[#This Row],[Residence]]="Tse-Addo",1,0)</f>
        <v>0</v>
      </c>
      <c r="BF31" s="3">
        <f ca="1">IF(Table2[[#This Row],[Residence]]="Osu",1,0)</f>
        <v>0</v>
      </c>
      <c r="BG31" s="3"/>
      <c r="BH31" s="3"/>
      <c r="BI31" s="3"/>
      <c r="BJ31" s="3"/>
      <c r="BK31" s="3"/>
      <c r="BL31" s="3"/>
      <c r="BM31" s="3"/>
      <c r="BN31" s="3"/>
      <c r="BO31" s="3"/>
      <c r="BP31" s="5"/>
      <c r="BR31" s="26">
        <f ca="1">Table2[[#This Row],[Cars Value]]/Table2[[#This Row],[Cars]]</f>
        <v>37337.050980950655</v>
      </c>
      <c r="BS31" s="5"/>
      <c r="BT31" s="2">
        <f ca="1">IF(Table2[[#This Row],[Value of Debts]]&gt;$BU$6,1,0)</f>
        <v>1</v>
      </c>
      <c r="BU31" s="3"/>
      <c r="BV31" s="3"/>
      <c r="BW31" s="5"/>
      <c r="BX31" s="30">
        <f ca="1">Table2[[#This Row],[Mortgage Left]]/Table2[[#This Row],[Value of home]]</f>
        <v>0.64364287587547242</v>
      </c>
      <c r="BY31" s="3">
        <f t="shared" ca="1" si="22"/>
        <v>0</v>
      </c>
      <c r="BZ31" s="3"/>
      <c r="CA31" s="39"/>
      <c r="CC31" s="2">
        <f ca="1">IF(Table2[[#This Row],[Residence]]="East Legon",Table2[[#This Row],[Income]],0)</f>
        <v>0</v>
      </c>
      <c r="CD31" s="3">
        <f ca="1">IF(Table2[[#This Row],[Residence]]="Trasaco",Table2[[#This Row],[Income]],0)</f>
        <v>0</v>
      </c>
      <c r="CE31" s="3">
        <f ca="1">IF(Table2[[#This Row],[Residence]]="North Legon",Table2[[#This Row],[Income]],0)</f>
        <v>0</v>
      </c>
      <c r="CF31" s="3">
        <f ca="1">IF(Table2[[#This Row],[Residence]]="Spintex",Table2[[#This Row],[Income]],0)</f>
        <v>0</v>
      </c>
      <c r="CG31" s="3">
        <f ca="1">IF(Table2[[#This Row],[Residence]]="Tema",Table2[[#This Row],[Income]],0)</f>
        <v>0</v>
      </c>
      <c r="CH31" s="3">
        <f ca="1">IF(Table2[[#This Row],[Residence]]="Airport Hills",Table2[[#This Row],[Income]],0)</f>
        <v>0</v>
      </c>
      <c r="CI31" s="3">
        <f ca="1">IF(Table2[[#This Row],[Residence]]="Oyarifa",Table2[[#This Row],[Income]],0)</f>
        <v>0</v>
      </c>
      <c r="CJ31" s="3">
        <f ca="1">IF(Table2[[#This Row],[Residence]]="Osu",Table2[[#This Row],[Income]],0)</f>
        <v>0</v>
      </c>
      <c r="CK31" s="3">
        <f ca="1">IF(Table2[[#This Row],[Residence]]="Tse-Addo",Table2[[#This Row],[Income]],0)</f>
        <v>0</v>
      </c>
      <c r="CL31" s="5">
        <f ca="1">IF(Table2[[#This Row],[Residence]]="Prampram",Table2[[#This Row],[Income]],0)</f>
        <v>80647</v>
      </c>
      <c r="CN31" s="2">
        <f ca="1">IF(Table2[[#This Row],[Field of Work]]="Teaching",Table2[[#This Row],[Income]],0)</f>
        <v>0</v>
      </c>
      <c r="CO31" s="3">
        <f ca="1">IF(Table2[[#This Row],[Field of Work]]="Agriculture",Table2[[#This Row],[Income]],0)</f>
        <v>0</v>
      </c>
      <c r="CP31" s="3">
        <f ca="1">IF(Table2[[#This Row],[Field of Work]]="IT",Table2[[#This Row],[Income]],0)</f>
        <v>0</v>
      </c>
      <c r="CQ31" s="3">
        <f ca="1">IF(Table2[[#This Row],[Field of Work]]="Construction",Table2[[#This Row],[Income]],0)</f>
        <v>0</v>
      </c>
      <c r="CR31" s="3">
        <f ca="1">IF(Table2[[#This Row],[Field of Work]]="Health",Table2[[#This Row],[Income]],0)</f>
        <v>80647</v>
      </c>
      <c r="CS31" s="5">
        <f ca="1">IF(Table2[[#This Row],[Field of Work]]="General work",Table2[[#This Row],[Income]],0)</f>
        <v>0</v>
      </c>
      <c r="CU31" s="2">
        <f t="shared" ca="1" si="3"/>
        <v>1</v>
      </c>
      <c r="CV31" s="5"/>
      <c r="CX31" s="2">
        <f t="shared" ca="1" si="4"/>
        <v>50</v>
      </c>
      <c r="CY31" s="5"/>
    </row>
    <row r="32" spans="1:103" x14ac:dyDescent="0.25">
      <c r="A32">
        <f t="shared" ca="1" si="5"/>
        <v>2</v>
      </c>
      <c r="B32" t="str">
        <f t="shared" ca="1" si="6"/>
        <v>Female</v>
      </c>
      <c r="C32">
        <f t="shared" ca="1" si="7"/>
        <v>50</v>
      </c>
      <c r="D32">
        <f t="shared" ca="1" si="8"/>
        <v>4</v>
      </c>
      <c r="E32" t="str">
        <f ca="1">_xll.XLOOKUP(D32,$Y$8:$Y$13,$Z$8:$Z$13)</f>
        <v>IT</v>
      </c>
      <c r="F32">
        <f t="shared" ca="1" si="9"/>
        <v>3</v>
      </c>
      <c r="G32" t="str">
        <f ca="1">_xll.XLOOKUP(F32,$AA$8:$AA$12,$AB$8:$AB$12)</f>
        <v>University</v>
      </c>
      <c r="H32">
        <f t="shared" ca="1" si="30"/>
        <v>2</v>
      </c>
      <c r="I32">
        <f t="shared" ca="1" si="0"/>
        <v>4</v>
      </c>
      <c r="J32">
        <f t="shared" ca="1" si="11"/>
        <v>44199</v>
      </c>
      <c r="K32">
        <f t="shared" ca="1" si="12"/>
        <v>4</v>
      </c>
      <c r="L32" t="str">
        <f ca="1">_xll.XLOOKUP(K32,$AC$8:$AC$17,$AD$8:$AD$17)</f>
        <v>Spintex</v>
      </c>
      <c r="M32">
        <f t="shared" ca="1" si="23"/>
        <v>132597</v>
      </c>
      <c r="N32" s="12">
        <f t="shared" ca="1" si="14"/>
        <v>21648.97181351015</v>
      </c>
      <c r="O32" s="12">
        <f t="shared" ca="1" si="24"/>
        <v>83983.714183385426</v>
      </c>
      <c r="P32">
        <f t="shared" ca="1" si="16"/>
        <v>49387</v>
      </c>
      <c r="Q32" s="12">
        <f t="shared" ca="1" si="25"/>
        <v>84591.268793745636</v>
      </c>
      <c r="R32">
        <f t="shared" ca="1" si="26"/>
        <v>58440.430875659178</v>
      </c>
      <c r="S32" s="12">
        <f t="shared" ca="1" si="27"/>
        <v>275021.14505904459</v>
      </c>
      <c r="T32" s="12">
        <f t="shared" ca="1" si="28"/>
        <v>155627.24060725578</v>
      </c>
      <c r="U32" s="12">
        <f t="shared" ca="1" si="29"/>
        <v>119393.90445178881</v>
      </c>
      <c r="X32" s="2"/>
      <c r="Y32" s="3"/>
      <c r="Z32" s="3"/>
      <c r="AA32" s="3"/>
      <c r="AB32" s="3"/>
      <c r="AC32" s="3"/>
      <c r="AD32" s="3"/>
      <c r="AE32" s="3">
        <f ca="1">IF(Table2[[#This Row],[Gender]]="Male",1,0)</f>
        <v>0</v>
      </c>
      <c r="AF32" s="3">
        <f ca="1">IF(Table2[[#This Row],[Gender]]="Female",1,0)</f>
        <v>1</v>
      </c>
      <c r="AG32" s="3"/>
      <c r="AH32" s="3"/>
      <c r="AI32" s="5"/>
      <c r="AK32" s="2">
        <f ca="1">IF(Table2[[#This Row],[Field of Work]]="Teaching",1,0)</f>
        <v>0</v>
      </c>
      <c r="AL32" s="3">
        <f ca="1">IF(Table2[[#This Row],[Field of Work]]="Agriculture",1,0)</f>
        <v>0</v>
      </c>
      <c r="AM32" s="3">
        <f ca="1">IF(Table2[[#This Row],[Field of Work]]="IT",1,0)</f>
        <v>1</v>
      </c>
      <c r="AN32" s="3">
        <f ca="1">IF(Table2[[#This Row],[Field of Work]]="Construction",1,0)</f>
        <v>0</v>
      </c>
      <c r="AO32" s="3">
        <f ca="1">IF(Table2[[#This Row],[Field of Work]]="Health",1,0)</f>
        <v>0</v>
      </c>
      <c r="AP32" s="3">
        <f ca="1">IF(Table2[[#This Row],[Field of Work]]="General work",1,0)</f>
        <v>0</v>
      </c>
      <c r="AQ32" s="3"/>
      <c r="AR32" s="3"/>
      <c r="AS32" s="3"/>
      <c r="AT32" s="3"/>
      <c r="AU32" s="3"/>
      <c r="AV32" s="5"/>
      <c r="AW32" s="16">
        <f ca="1">IF(Table2[[#This Row],[Residence]]="East Legon",1,0)</f>
        <v>0</v>
      </c>
      <c r="AX32" s="13">
        <f ca="1">IF(Table2[[#This Row],[Residence]]="Trasaco",1,0)</f>
        <v>0</v>
      </c>
      <c r="AY32" s="3">
        <f ca="1">IF(Table2[[#This Row],[Residence]]="North Legon",1,0)</f>
        <v>0</v>
      </c>
      <c r="AZ32" s="3">
        <f ca="1">IF(Table2[[#This Row],[Residence]]="Tema",1,0)</f>
        <v>0</v>
      </c>
      <c r="BA32" s="3">
        <f ca="1">IF(Table2[[#This Row],[Residence]]="Spintex",1,0)</f>
        <v>1</v>
      </c>
      <c r="BB32" s="3">
        <f ca="1">IF(Table2[[#This Row],[Residence]]="Airport Hills",1,0)</f>
        <v>0</v>
      </c>
      <c r="BC32" s="3">
        <f ca="1">IF(Table2[[#This Row],[Residence]]="Oyarifa",1,0)</f>
        <v>0</v>
      </c>
      <c r="BD32" s="3">
        <f ca="1">IF(Table2[[#This Row],[Residence]]="Prampram",1,0)</f>
        <v>0</v>
      </c>
      <c r="BE32" s="3">
        <f ca="1">IF(Table2[[#This Row],[Residence]]="Tse-Addo",1,0)</f>
        <v>0</v>
      </c>
      <c r="BF32" s="3">
        <f ca="1">IF(Table2[[#This Row],[Residence]]="Osu",1,0)</f>
        <v>0</v>
      </c>
      <c r="BG32" s="3"/>
      <c r="BH32" s="3"/>
      <c r="BI32" s="3"/>
      <c r="BJ32" s="3"/>
      <c r="BK32" s="3"/>
      <c r="BL32" s="3"/>
      <c r="BM32" s="3"/>
      <c r="BN32" s="3"/>
      <c r="BO32" s="3"/>
      <c r="BP32" s="5"/>
      <c r="BR32" s="26">
        <f ca="1">Table2[[#This Row],[Cars Value]]/Table2[[#This Row],[Cars]]</f>
        <v>20995.928545846356</v>
      </c>
      <c r="BS32" s="5"/>
      <c r="BT32" s="2">
        <f ca="1">IF(Table2[[#This Row],[Value of Debts]]&gt;$BU$6,1,0)</f>
        <v>1</v>
      </c>
      <c r="BU32" s="3"/>
      <c r="BV32" s="3"/>
      <c r="BW32" s="5"/>
      <c r="BX32" s="30">
        <f ca="1">Table2[[#This Row],[Mortgage Left]]/Table2[[#This Row],[Value of home]]</f>
        <v>0.16326894132982006</v>
      </c>
      <c r="BY32" s="3">
        <f t="shared" ca="1" si="22"/>
        <v>1</v>
      </c>
      <c r="BZ32" s="3"/>
      <c r="CA32" s="39"/>
      <c r="CC32" s="2">
        <f ca="1">IF(Table2[[#This Row],[Residence]]="East Legon",Table2[[#This Row],[Income]],0)</f>
        <v>0</v>
      </c>
      <c r="CD32" s="3">
        <f ca="1">IF(Table2[[#This Row],[Residence]]="Trasaco",Table2[[#This Row],[Income]],0)</f>
        <v>0</v>
      </c>
      <c r="CE32" s="3">
        <f ca="1">IF(Table2[[#This Row],[Residence]]="North Legon",Table2[[#This Row],[Income]],0)</f>
        <v>0</v>
      </c>
      <c r="CF32" s="3">
        <f ca="1">IF(Table2[[#This Row],[Residence]]="Spintex",Table2[[#This Row],[Income]],0)</f>
        <v>44199</v>
      </c>
      <c r="CG32" s="3">
        <f ca="1">IF(Table2[[#This Row],[Residence]]="Tema",Table2[[#This Row],[Income]],0)</f>
        <v>0</v>
      </c>
      <c r="CH32" s="3">
        <f ca="1">IF(Table2[[#This Row],[Residence]]="Airport Hills",Table2[[#This Row],[Income]],0)</f>
        <v>0</v>
      </c>
      <c r="CI32" s="3">
        <f ca="1">IF(Table2[[#This Row],[Residence]]="Oyarifa",Table2[[#This Row],[Income]],0)</f>
        <v>0</v>
      </c>
      <c r="CJ32" s="3">
        <f ca="1">IF(Table2[[#This Row],[Residence]]="Osu",Table2[[#This Row],[Income]],0)</f>
        <v>0</v>
      </c>
      <c r="CK32" s="3">
        <f ca="1">IF(Table2[[#This Row],[Residence]]="Tse-Addo",Table2[[#This Row],[Income]],0)</f>
        <v>0</v>
      </c>
      <c r="CL32" s="5">
        <f ca="1">IF(Table2[[#This Row],[Residence]]="Prampram",Table2[[#This Row],[Income]],0)</f>
        <v>0</v>
      </c>
      <c r="CN32" s="2">
        <f ca="1">IF(Table2[[#This Row],[Field of Work]]="Teaching",Table2[[#This Row],[Income]],0)</f>
        <v>0</v>
      </c>
      <c r="CO32" s="3">
        <f ca="1">IF(Table2[[#This Row],[Field of Work]]="Agriculture",Table2[[#This Row],[Income]],0)</f>
        <v>0</v>
      </c>
      <c r="CP32" s="3">
        <f ca="1">IF(Table2[[#This Row],[Field of Work]]="IT",Table2[[#This Row],[Income]],0)</f>
        <v>44199</v>
      </c>
      <c r="CQ32" s="3">
        <f ca="1">IF(Table2[[#This Row],[Field of Work]]="Construction",Table2[[#This Row],[Income]],0)</f>
        <v>0</v>
      </c>
      <c r="CR32" s="3">
        <f ca="1">IF(Table2[[#This Row],[Field of Work]]="Health",Table2[[#This Row],[Income]],0)</f>
        <v>0</v>
      </c>
      <c r="CS32" s="5">
        <f ca="1">IF(Table2[[#This Row],[Field of Work]]="General work",Table2[[#This Row],[Income]],0)</f>
        <v>0</v>
      </c>
      <c r="CU32" s="2">
        <f t="shared" ca="1" si="3"/>
        <v>1</v>
      </c>
      <c r="CV32" s="5"/>
      <c r="CX32" s="2">
        <f t="shared" ca="1" si="4"/>
        <v>33</v>
      </c>
      <c r="CY32" s="5"/>
    </row>
    <row r="33" spans="1:103" x14ac:dyDescent="0.25">
      <c r="A33">
        <f t="shared" ca="1" si="5"/>
        <v>1</v>
      </c>
      <c r="B33" t="str">
        <f t="shared" ca="1" si="6"/>
        <v>Male</v>
      </c>
      <c r="C33">
        <f t="shared" ca="1" si="7"/>
        <v>33</v>
      </c>
      <c r="D33">
        <f t="shared" ca="1" si="8"/>
        <v>4</v>
      </c>
      <c r="E33" t="str">
        <f ca="1">_xll.XLOOKUP(D33,$Y$8:$Y$13,$Z$8:$Z$13)</f>
        <v>IT</v>
      </c>
      <c r="F33">
        <f t="shared" ca="1" si="9"/>
        <v>4</v>
      </c>
      <c r="G33" t="str">
        <f ca="1">_xll.XLOOKUP(F33,$AA$8:$AA$12,$AB$8:$AB$12)</f>
        <v>Techical</v>
      </c>
      <c r="H33">
        <f t="shared" ca="1" si="30"/>
        <v>4</v>
      </c>
      <c r="I33">
        <f t="shared" ca="1" si="0"/>
        <v>1</v>
      </c>
      <c r="J33">
        <f t="shared" ca="1" si="11"/>
        <v>87094</v>
      </c>
      <c r="K33">
        <f t="shared" ca="1" si="12"/>
        <v>8</v>
      </c>
      <c r="L33" t="str">
        <f ca="1">_xll.XLOOKUP(K33,$AC$8:$AC$17,$AD$8:$AD$17)</f>
        <v>Oyarifa</v>
      </c>
      <c r="M33">
        <f t="shared" ca="1" si="23"/>
        <v>348376</v>
      </c>
      <c r="N33" s="12">
        <f t="shared" ca="1" si="14"/>
        <v>127497.86776066746</v>
      </c>
      <c r="O33" s="12">
        <f t="shared" ca="1" si="24"/>
        <v>74961.660248903543</v>
      </c>
      <c r="P33">
        <f t="shared" ca="1" si="16"/>
        <v>24443</v>
      </c>
      <c r="Q33" s="12">
        <f t="shared" ca="1" si="25"/>
        <v>136265.47061939473</v>
      </c>
      <c r="R33">
        <f t="shared" ca="1" si="26"/>
        <v>73218.806830427697</v>
      </c>
      <c r="S33" s="12">
        <f t="shared" ca="1" si="27"/>
        <v>496556.46707933128</v>
      </c>
      <c r="T33" s="12">
        <f t="shared" ca="1" si="28"/>
        <v>288206.3383800622</v>
      </c>
      <c r="U33" s="12">
        <f t="shared" ca="1" si="29"/>
        <v>208350.12869926909</v>
      </c>
      <c r="X33" s="2"/>
      <c r="Y33" s="3"/>
      <c r="Z33" s="3"/>
      <c r="AA33" s="3"/>
      <c r="AB33" s="3"/>
      <c r="AC33" s="3"/>
      <c r="AD33" s="3"/>
      <c r="AE33" s="3">
        <f ca="1">IF(Table2[[#This Row],[Gender]]="Male",1,0)</f>
        <v>1</v>
      </c>
      <c r="AF33" s="3">
        <f ca="1">IF(Table2[[#This Row],[Gender]]="Female",1,0)</f>
        <v>0</v>
      </c>
      <c r="AG33" s="3"/>
      <c r="AH33" s="3"/>
      <c r="AI33" s="5"/>
      <c r="AK33" s="2">
        <f ca="1">IF(Table2[[#This Row],[Field of Work]]="Teaching",1,0)</f>
        <v>0</v>
      </c>
      <c r="AL33" s="3">
        <f ca="1">IF(Table2[[#This Row],[Field of Work]]="Agriculture",1,0)</f>
        <v>0</v>
      </c>
      <c r="AM33" s="3">
        <f ca="1">IF(Table2[[#This Row],[Field of Work]]="IT",1,0)</f>
        <v>1</v>
      </c>
      <c r="AN33" s="3">
        <f ca="1">IF(Table2[[#This Row],[Field of Work]]="Construction",1,0)</f>
        <v>0</v>
      </c>
      <c r="AO33" s="3">
        <f ca="1">IF(Table2[[#This Row],[Field of Work]]="Health",1,0)</f>
        <v>0</v>
      </c>
      <c r="AP33" s="3">
        <f ca="1">IF(Table2[[#This Row],[Field of Work]]="General work",1,0)</f>
        <v>0</v>
      </c>
      <c r="AQ33" s="3"/>
      <c r="AR33" s="3"/>
      <c r="AS33" s="3"/>
      <c r="AT33" s="3"/>
      <c r="AU33" s="3"/>
      <c r="AV33" s="5"/>
      <c r="AW33" s="16">
        <f ca="1">IF(Table2[[#This Row],[Residence]]="East Legon",1,0)</f>
        <v>0</v>
      </c>
      <c r="AX33" s="13">
        <f ca="1">IF(Table2[[#This Row],[Residence]]="Trasaco",1,0)</f>
        <v>0</v>
      </c>
      <c r="AY33" s="3">
        <f ca="1">IF(Table2[[#This Row],[Residence]]="North Legon",1,0)</f>
        <v>0</v>
      </c>
      <c r="AZ33" s="3">
        <f ca="1">IF(Table2[[#This Row],[Residence]]="Tema",1,0)</f>
        <v>0</v>
      </c>
      <c r="BA33" s="3">
        <f ca="1">IF(Table2[[#This Row],[Residence]]="Spintex",1,0)</f>
        <v>0</v>
      </c>
      <c r="BB33" s="3">
        <f ca="1">IF(Table2[[#This Row],[Residence]]="Airport Hills",1,0)</f>
        <v>0</v>
      </c>
      <c r="BC33" s="3">
        <f ca="1">IF(Table2[[#This Row],[Residence]]="Oyarifa",1,0)</f>
        <v>1</v>
      </c>
      <c r="BD33" s="3">
        <f ca="1">IF(Table2[[#This Row],[Residence]]="Prampram",1,0)</f>
        <v>0</v>
      </c>
      <c r="BE33" s="3">
        <f ca="1">IF(Table2[[#This Row],[Residence]]="Tse-Addo",1,0)</f>
        <v>0</v>
      </c>
      <c r="BF33" s="3">
        <f ca="1">IF(Table2[[#This Row],[Residence]]="Osu",1,0)</f>
        <v>0</v>
      </c>
      <c r="BG33" s="3"/>
      <c r="BH33" s="3"/>
      <c r="BI33" s="3"/>
      <c r="BJ33" s="3"/>
      <c r="BK33" s="3"/>
      <c r="BL33" s="3"/>
      <c r="BM33" s="3"/>
      <c r="BN33" s="3"/>
      <c r="BO33" s="3"/>
      <c r="BP33" s="5"/>
      <c r="BR33" s="26">
        <f ca="1">Table2[[#This Row],[Cars Value]]/Table2[[#This Row],[Cars]]</f>
        <v>74961.660248903543</v>
      </c>
      <c r="BS33" s="5"/>
      <c r="BT33" s="2">
        <f ca="1">IF(Table2[[#This Row],[Value of Debts]]&gt;$BU$6,1,0)</f>
        <v>1</v>
      </c>
      <c r="BU33" s="3"/>
      <c r="BV33" s="3"/>
      <c r="BW33" s="5"/>
      <c r="BX33" s="30">
        <f ca="1">Table2[[#This Row],[Mortgage Left]]/Table2[[#This Row],[Value of home]]</f>
        <v>0.36597775897497953</v>
      </c>
      <c r="BY33" s="3">
        <f t="shared" ca="1" si="22"/>
        <v>1</v>
      </c>
      <c r="BZ33" s="3"/>
      <c r="CA33" s="39"/>
      <c r="CC33" s="2">
        <f ca="1">IF(Table2[[#This Row],[Residence]]="East Legon",Table2[[#This Row],[Income]],0)</f>
        <v>0</v>
      </c>
      <c r="CD33" s="3">
        <f ca="1">IF(Table2[[#This Row],[Residence]]="Trasaco",Table2[[#This Row],[Income]],0)</f>
        <v>0</v>
      </c>
      <c r="CE33" s="3">
        <f ca="1">IF(Table2[[#This Row],[Residence]]="North Legon",Table2[[#This Row],[Income]],0)</f>
        <v>0</v>
      </c>
      <c r="CF33" s="3">
        <f ca="1">IF(Table2[[#This Row],[Residence]]="Spintex",Table2[[#This Row],[Income]],0)</f>
        <v>0</v>
      </c>
      <c r="CG33" s="3">
        <f ca="1">IF(Table2[[#This Row],[Residence]]="Tema",Table2[[#This Row],[Income]],0)</f>
        <v>0</v>
      </c>
      <c r="CH33" s="3">
        <f ca="1">IF(Table2[[#This Row],[Residence]]="Airport Hills",Table2[[#This Row],[Income]],0)</f>
        <v>0</v>
      </c>
      <c r="CI33" s="3">
        <f ca="1">IF(Table2[[#This Row],[Residence]]="Oyarifa",Table2[[#This Row],[Income]],0)</f>
        <v>87094</v>
      </c>
      <c r="CJ33" s="3">
        <f ca="1">IF(Table2[[#This Row],[Residence]]="Osu",Table2[[#This Row],[Income]],0)</f>
        <v>0</v>
      </c>
      <c r="CK33" s="3">
        <f ca="1">IF(Table2[[#This Row],[Residence]]="Tse-Addo",Table2[[#This Row],[Income]],0)</f>
        <v>0</v>
      </c>
      <c r="CL33" s="5">
        <f ca="1">IF(Table2[[#This Row],[Residence]]="Prampram",Table2[[#This Row],[Income]],0)</f>
        <v>0</v>
      </c>
      <c r="CN33" s="2">
        <f ca="1">IF(Table2[[#This Row],[Field of Work]]="Teaching",Table2[[#This Row],[Income]],0)</f>
        <v>0</v>
      </c>
      <c r="CO33" s="3">
        <f ca="1">IF(Table2[[#This Row],[Field of Work]]="Agriculture",Table2[[#This Row],[Income]],0)</f>
        <v>0</v>
      </c>
      <c r="CP33" s="3">
        <f ca="1">IF(Table2[[#This Row],[Field of Work]]="IT",Table2[[#This Row],[Income]],0)</f>
        <v>87094</v>
      </c>
      <c r="CQ33" s="3">
        <f ca="1">IF(Table2[[#This Row],[Field of Work]]="Construction",Table2[[#This Row],[Income]],0)</f>
        <v>0</v>
      </c>
      <c r="CR33" s="3">
        <f ca="1">IF(Table2[[#This Row],[Field of Work]]="Health",Table2[[#This Row],[Income]],0)</f>
        <v>0</v>
      </c>
      <c r="CS33" s="5">
        <f ca="1">IF(Table2[[#This Row],[Field of Work]]="General work",Table2[[#This Row],[Income]],0)</f>
        <v>0</v>
      </c>
      <c r="CU33" s="2">
        <f t="shared" ca="1" si="3"/>
        <v>1</v>
      </c>
      <c r="CV33" s="5"/>
      <c r="CX33" s="2">
        <f t="shared" ca="1" si="4"/>
        <v>41</v>
      </c>
      <c r="CY33" s="5"/>
    </row>
    <row r="34" spans="1:103" x14ac:dyDescent="0.25">
      <c r="A34">
        <f t="shared" ca="1" si="5"/>
        <v>1</v>
      </c>
      <c r="B34" t="str">
        <f t="shared" ca="1" si="6"/>
        <v>Male</v>
      </c>
      <c r="C34">
        <f t="shared" ca="1" si="7"/>
        <v>41</v>
      </c>
      <c r="D34">
        <f t="shared" ca="1" si="8"/>
        <v>2</v>
      </c>
      <c r="E34" t="str">
        <f ca="1">_xll.XLOOKUP(D34,$Y$8:$Y$13,$Z$8:$Z$13)</f>
        <v>Construction</v>
      </c>
      <c r="F34">
        <f t="shared" ca="1" si="9"/>
        <v>5</v>
      </c>
      <c r="G34" t="str">
        <f ca="1">_xll.XLOOKUP(F34,$AA$8:$AA$12,$AB$8:$AB$12)</f>
        <v>Other</v>
      </c>
      <c r="H34">
        <f t="shared" ca="1" si="30"/>
        <v>4</v>
      </c>
      <c r="I34">
        <f t="shared" ca="1" si="0"/>
        <v>1</v>
      </c>
      <c r="J34">
        <f t="shared" ca="1" si="11"/>
        <v>87560</v>
      </c>
      <c r="K34">
        <f t="shared" ca="1" si="12"/>
        <v>4</v>
      </c>
      <c r="L34" t="str">
        <f ca="1">_xll.XLOOKUP(K34,$AC$8:$AC$17,$AD$8:$AD$17)</f>
        <v>Spintex</v>
      </c>
      <c r="M34">
        <f t="shared" ca="1" si="23"/>
        <v>525360</v>
      </c>
      <c r="N34" s="12">
        <f t="shared" ca="1" si="14"/>
        <v>177833.19506910094</v>
      </c>
      <c r="O34" s="12">
        <f t="shared" ca="1" si="24"/>
        <v>50332.234265698666</v>
      </c>
      <c r="P34">
        <f t="shared" ca="1" si="16"/>
        <v>45065</v>
      </c>
      <c r="Q34" s="12">
        <f t="shared" ca="1" si="25"/>
        <v>25841.484045913618</v>
      </c>
      <c r="R34">
        <f t="shared" ca="1" si="26"/>
        <v>106935.28142750199</v>
      </c>
      <c r="S34" s="12">
        <f t="shared" ca="1" si="27"/>
        <v>682627.51569320075</v>
      </c>
      <c r="T34" s="12">
        <f t="shared" ca="1" si="28"/>
        <v>248739.67911501456</v>
      </c>
      <c r="U34" s="12">
        <f t="shared" ca="1" si="29"/>
        <v>433887.83657818619</v>
      </c>
      <c r="X34" s="2"/>
      <c r="Y34" s="3"/>
      <c r="Z34" s="3"/>
      <c r="AA34" s="3"/>
      <c r="AB34" s="3"/>
      <c r="AC34" s="3"/>
      <c r="AD34" s="3"/>
      <c r="AE34" s="3">
        <f ca="1">IF(Table2[[#This Row],[Gender]]="Male",1,0)</f>
        <v>1</v>
      </c>
      <c r="AF34" s="3">
        <f ca="1">IF(Table2[[#This Row],[Gender]]="Female",1,0)</f>
        <v>0</v>
      </c>
      <c r="AG34" s="3"/>
      <c r="AH34" s="3"/>
      <c r="AI34" s="5"/>
      <c r="AK34" s="2">
        <f ca="1">IF(Table2[[#This Row],[Field of Work]]="Teaching",1,0)</f>
        <v>0</v>
      </c>
      <c r="AL34" s="3">
        <f ca="1">IF(Table2[[#This Row],[Field of Work]]="Agriculture",1,0)</f>
        <v>0</v>
      </c>
      <c r="AM34" s="3">
        <f ca="1">IF(Table2[[#This Row],[Field of Work]]="IT",1,0)</f>
        <v>0</v>
      </c>
      <c r="AN34" s="3">
        <f ca="1">IF(Table2[[#This Row],[Field of Work]]="Construction",1,0)</f>
        <v>1</v>
      </c>
      <c r="AO34" s="3">
        <f ca="1">IF(Table2[[#This Row],[Field of Work]]="Health",1,0)</f>
        <v>0</v>
      </c>
      <c r="AP34" s="3">
        <f ca="1">IF(Table2[[#This Row],[Field of Work]]="General work",1,0)</f>
        <v>0</v>
      </c>
      <c r="AQ34" s="3"/>
      <c r="AR34" s="3"/>
      <c r="AS34" s="3"/>
      <c r="AT34" s="3"/>
      <c r="AU34" s="3"/>
      <c r="AV34" s="5"/>
      <c r="AW34" s="16">
        <f ca="1">IF(Table2[[#This Row],[Residence]]="East Legon",1,0)</f>
        <v>0</v>
      </c>
      <c r="AX34" s="13">
        <f ca="1">IF(Table2[[#This Row],[Residence]]="Trasaco",1,0)</f>
        <v>0</v>
      </c>
      <c r="AY34" s="3">
        <f ca="1">IF(Table2[[#This Row],[Residence]]="North Legon",1,0)</f>
        <v>0</v>
      </c>
      <c r="AZ34" s="3">
        <f ca="1">IF(Table2[[#This Row],[Residence]]="Tema",1,0)</f>
        <v>0</v>
      </c>
      <c r="BA34" s="3">
        <f ca="1">IF(Table2[[#This Row],[Residence]]="Spintex",1,0)</f>
        <v>1</v>
      </c>
      <c r="BB34" s="3">
        <f ca="1">IF(Table2[[#This Row],[Residence]]="Airport Hills",1,0)</f>
        <v>0</v>
      </c>
      <c r="BC34" s="3">
        <f ca="1">IF(Table2[[#This Row],[Residence]]="Oyarifa",1,0)</f>
        <v>0</v>
      </c>
      <c r="BD34" s="3">
        <f ca="1">IF(Table2[[#This Row],[Residence]]="Prampram",1,0)</f>
        <v>0</v>
      </c>
      <c r="BE34" s="3">
        <f ca="1">IF(Table2[[#This Row],[Residence]]="Tse-Addo",1,0)</f>
        <v>0</v>
      </c>
      <c r="BF34" s="3">
        <f ca="1">IF(Table2[[#This Row],[Residence]]="Osu",1,0)</f>
        <v>0</v>
      </c>
      <c r="BG34" s="3"/>
      <c r="BH34" s="3"/>
      <c r="BI34" s="3"/>
      <c r="BJ34" s="3"/>
      <c r="BK34" s="3"/>
      <c r="BL34" s="3"/>
      <c r="BM34" s="3"/>
      <c r="BN34" s="3"/>
      <c r="BO34" s="3"/>
      <c r="BP34" s="5"/>
      <c r="BR34" s="26">
        <f ca="1">Table2[[#This Row],[Cars Value]]/Table2[[#This Row],[Cars]]</f>
        <v>50332.234265698666</v>
      </c>
      <c r="BS34" s="5"/>
      <c r="BT34" s="2">
        <f ca="1">IF(Table2[[#This Row],[Value of Debts]]&gt;$BU$6,1,0)</f>
        <v>1</v>
      </c>
      <c r="BU34" s="3"/>
      <c r="BV34" s="3"/>
      <c r="BW34" s="5"/>
      <c r="BX34" s="30">
        <f ca="1">Table2[[#This Row],[Mortgage Left]]/Table2[[#This Row],[Value of home]]</f>
        <v>0.33849778260450158</v>
      </c>
      <c r="BY34" s="3">
        <f t="shared" ca="1" si="22"/>
        <v>1</v>
      </c>
      <c r="BZ34" s="3"/>
      <c r="CA34" s="39"/>
      <c r="CC34" s="2">
        <f ca="1">IF(Table2[[#This Row],[Residence]]="East Legon",Table2[[#This Row],[Income]],0)</f>
        <v>0</v>
      </c>
      <c r="CD34" s="3">
        <f ca="1">IF(Table2[[#This Row],[Residence]]="Trasaco",Table2[[#This Row],[Income]],0)</f>
        <v>0</v>
      </c>
      <c r="CE34" s="3">
        <f ca="1">IF(Table2[[#This Row],[Residence]]="North Legon",Table2[[#This Row],[Income]],0)</f>
        <v>0</v>
      </c>
      <c r="CF34" s="3">
        <f ca="1">IF(Table2[[#This Row],[Residence]]="Spintex",Table2[[#This Row],[Income]],0)</f>
        <v>87560</v>
      </c>
      <c r="CG34" s="3">
        <f ca="1">IF(Table2[[#This Row],[Residence]]="Tema",Table2[[#This Row],[Income]],0)</f>
        <v>0</v>
      </c>
      <c r="CH34" s="3">
        <f ca="1">IF(Table2[[#This Row],[Residence]]="Airport Hills",Table2[[#This Row],[Income]],0)</f>
        <v>0</v>
      </c>
      <c r="CI34" s="3">
        <f ca="1">IF(Table2[[#This Row],[Residence]]="Oyarifa",Table2[[#This Row],[Income]],0)</f>
        <v>0</v>
      </c>
      <c r="CJ34" s="3">
        <f ca="1">IF(Table2[[#This Row],[Residence]]="Osu",Table2[[#This Row],[Income]],0)</f>
        <v>0</v>
      </c>
      <c r="CK34" s="3">
        <f ca="1">IF(Table2[[#This Row],[Residence]]="Tse-Addo",Table2[[#This Row],[Income]],0)</f>
        <v>0</v>
      </c>
      <c r="CL34" s="5">
        <f ca="1">IF(Table2[[#This Row],[Residence]]="Prampram",Table2[[#This Row],[Income]],0)</f>
        <v>0</v>
      </c>
      <c r="CN34" s="2">
        <f ca="1">IF(Table2[[#This Row],[Field of Work]]="Teaching",Table2[[#This Row],[Income]],0)</f>
        <v>0</v>
      </c>
      <c r="CO34" s="3">
        <f ca="1">IF(Table2[[#This Row],[Field of Work]]="Agriculture",Table2[[#This Row],[Income]],0)</f>
        <v>0</v>
      </c>
      <c r="CP34" s="3">
        <f ca="1">IF(Table2[[#This Row],[Field of Work]]="IT",Table2[[#This Row],[Income]],0)</f>
        <v>0</v>
      </c>
      <c r="CQ34" s="3">
        <f ca="1">IF(Table2[[#This Row],[Field of Work]]="Construction",Table2[[#This Row],[Income]],0)</f>
        <v>87560</v>
      </c>
      <c r="CR34" s="3">
        <f ca="1">IF(Table2[[#This Row],[Field of Work]]="Health",Table2[[#This Row],[Income]],0)</f>
        <v>0</v>
      </c>
      <c r="CS34" s="5">
        <f ca="1">IF(Table2[[#This Row],[Field of Work]]="General work",Table2[[#This Row],[Income]],0)</f>
        <v>0</v>
      </c>
      <c r="CU34" s="2">
        <f t="shared" ca="1" si="3"/>
        <v>1</v>
      </c>
      <c r="CV34" s="5"/>
      <c r="CX34" s="2">
        <f t="shared" ca="1" si="4"/>
        <v>29</v>
      </c>
      <c r="CY34" s="5"/>
    </row>
    <row r="35" spans="1:103" x14ac:dyDescent="0.25">
      <c r="A35">
        <f t="shared" ca="1" si="5"/>
        <v>2</v>
      </c>
      <c r="B35" t="str">
        <f t="shared" ca="1" si="6"/>
        <v>Female</v>
      </c>
      <c r="C35">
        <f t="shared" ca="1" si="7"/>
        <v>29</v>
      </c>
      <c r="D35">
        <f t="shared" ca="1" si="8"/>
        <v>1</v>
      </c>
      <c r="E35" t="str">
        <f ca="1">_xll.XLOOKUP(D35,$Y$8:$Y$13,$Z$8:$Z$13)</f>
        <v>Health</v>
      </c>
      <c r="F35">
        <f t="shared" ca="1" si="9"/>
        <v>4</v>
      </c>
      <c r="G35" t="str">
        <f ca="1">_xll.XLOOKUP(F35,$AA$8:$AA$12,$AB$8:$AB$12)</f>
        <v>Techical</v>
      </c>
      <c r="H35">
        <f t="shared" ca="1" si="30"/>
        <v>0</v>
      </c>
      <c r="I35">
        <f t="shared" ca="1" si="0"/>
        <v>3</v>
      </c>
      <c r="J35">
        <f t="shared" ca="1" si="11"/>
        <v>84163</v>
      </c>
      <c r="K35">
        <f t="shared" ca="1" si="12"/>
        <v>6</v>
      </c>
      <c r="L35" t="str">
        <f ca="1">_xll.XLOOKUP(K35,$AC$8:$AC$17,$AD$8:$AD$17)</f>
        <v>Tse-Addo</v>
      </c>
      <c r="M35">
        <f t="shared" ca="1" si="23"/>
        <v>504978</v>
      </c>
      <c r="N35" s="12">
        <f t="shared" ca="1" si="14"/>
        <v>408187.77674785716</v>
      </c>
      <c r="O35" s="12">
        <f t="shared" ca="1" si="24"/>
        <v>99992.19978941929</v>
      </c>
      <c r="P35">
        <f t="shared" ca="1" si="16"/>
        <v>34047</v>
      </c>
      <c r="Q35" s="12">
        <f t="shared" ca="1" si="25"/>
        <v>47534.012272465945</v>
      </c>
      <c r="R35">
        <f t="shared" ca="1" si="26"/>
        <v>858.35866267813333</v>
      </c>
      <c r="S35" s="12">
        <f t="shared" ca="1" si="27"/>
        <v>605828.55845209747</v>
      </c>
      <c r="T35" s="12">
        <f t="shared" ca="1" si="28"/>
        <v>489768.78902032308</v>
      </c>
      <c r="U35" s="12">
        <f t="shared" ca="1" si="29"/>
        <v>116059.76943177439</v>
      </c>
      <c r="X35" s="2"/>
      <c r="Y35" s="3"/>
      <c r="Z35" s="3"/>
      <c r="AA35" s="3"/>
      <c r="AB35" s="3"/>
      <c r="AC35" s="3"/>
      <c r="AD35" s="3"/>
      <c r="AE35" s="3">
        <f ca="1">IF(Table2[[#This Row],[Gender]]="Male",1,0)</f>
        <v>0</v>
      </c>
      <c r="AF35" s="3">
        <f ca="1">IF(Table2[[#This Row],[Gender]]="Female",1,0)</f>
        <v>1</v>
      </c>
      <c r="AG35" s="3"/>
      <c r="AH35" s="3"/>
      <c r="AI35" s="5"/>
      <c r="AK35" s="2">
        <f ca="1">IF(Table2[[#This Row],[Field of Work]]="Teaching",1,0)</f>
        <v>0</v>
      </c>
      <c r="AL35" s="3">
        <f ca="1">IF(Table2[[#This Row],[Field of Work]]="Agriculture",1,0)</f>
        <v>0</v>
      </c>
      <c r="AM35" s="3">
        <f ca="1">IF(Table2[[#This Row],[Field of Work]]="IT",1,0)</f>
        <v>0</v>
      </c>
      <c r="AN35" s="3">
        <f ca="1">IF(Table2[[#This Row],[Field of Work]]="Construction",1,0)</f>
        <v>0</v>
      </c>
      <c r="AO35" s="3">
        <f ca="1">IF(Table2[[#This Row],[Field of Work]]="Health",1,0)</f>
        <v>1</v>
      </c>
      <c r="AP35" s="3">
        <f ca="1">IF(Table2[[#This Row],[Field of Work]]="General work",1,0)</f>
        <v>0</v>
      </c>
      <c r="AQ35" s="3"/>
      <c r="AR35" s="3"/>
      <c r="AS35" s="3"/>
      <c r="AT35" s="3"/>
      <c r="AU35" s="3"/>
      <c r="AV35" s="5"/>
      <c r="AW35" s="16">
        <f ca="1">IF(Table2[[#This Row],[Residence]]="East Legon",1,0)</f>
        <v>0</v>
      </c>
      <c r="AX35" s="13">
        <f ca="1">IF(Table2[[#This Row],[Residence]]="Trasaco",1,0)</f>
        <v>0</v>
      </c>
      <c r="AY35" s="3">
        <f ca="1">IF(Table2[[#This Row],[Residence]]="North Legon",1,0)</f>
        <v>0</v>
      </c>
      <c r="AZ35" s="3">
        <f ca="1">IF(Table2[[#This Row],[Residence]]="Tema",1,0)</f>
        <v>0</v>
      </c>
      <c r="BA35" s="3">
        <f ca="1">IF(Table2[[#This Row],[Residence]]="Spintex",1,0)</f>
        <v>0</v>
      </c>
      <c r="BB35" s="3">
        <f ca="1">IF(Table2[[#This Row],[Residence]]="Airport Hills",1,0)</f>
        <v>0</v>
      </c>
      <c r="BC35" s="3">
        <f ca="1">IF(Table2[[#This Row],[Residence]]="Oyarifa",1,0)</f>
        <v>0</v>
      </c>
      <c r="BD35" s="3">
        <f ca="1">IF(Table2[[#This Row],[Residence]]="Prampram",1,0)</f>
        <v>0</v>
      </c>
      <c r="BE35" s="3">
        <f ca="1">IF(Table2[[#This Row],[Residence]]="Tse-Addo",1,0)</f>
        <v>1</v>
      </c>
      <c r="BF35" s="3">
        <f ca="1">IF(Table2[[#This Row],[Residence]]="Osu",1,0)</f>
        <v>0</v>
      </c>
      <c r="BG35" s="3"/>
      <c r="BH35" s="3"/>
      <c r="BI35" s="3"/>
      <c r="BJ35" s="3"/>
      <c r="BK35" s="3"/>
      <c r="BL35" s="3"/>
      <c r="BM35" s="3"/>
      <c r="BN35" s="3"/>
      <c r="BO35" s="3"/>
      <c r="BP35" s="5"/>
      <c r="BR35" s="26">
        <f ca="1">Table2[[#This Row],[Cars Value]]/Table2[[#This Row],[Cars]]</f>
        <v>33330.733263139766</v>
      </c>
      <c r="BS35" s="5"/>
      <c r="BT35" s="2">
        <f ca="1">IF(Table2[[#This Row],[Value of Debts]]&gt;$BU$6,1,0)</f>
        <v>1</v>
      </c>
      <c r="BU35" s="3"/>
      <c r="BV35" s="3"/>
      <c r="BW35" s="5"/>
      <c r="BX35" s="30">
        <f ca="1">Table2[[#This Row],[Mortgage Left]]/Table2[[#This Row],[Value of home]]</f>
        <v>0.80832784150568371</v>
      </c>
      <c r="BY35" s="3">
        <f t="shared" ca="1" si="22"/>
        <v>0</v>
      </c>
      <c r="BZ35" s="3"/>
      <c r="CA35" s="39"/>
      <c r="CC35" s="2">
        <f ca="1">IF(Table2[[#This Row],[Residence]]="East Legon",Table2[[#This Row],[Income]],0)</f>
        <v>0</v>
      </c>
      <c r="CD35" s="3">
        <f ca="1">IF(Table2[[#This Row],[Residence]]="Trasaco",Table2[[#This Row],[Income]],0)</f>
        <v>0</v>
      </c>
      <c r="CE35" s="3">
        <f ca="1">IF(Table2[[#This Row],[Residence]]="North Legon",Table2[[#This Row],[Income]],0)</f>
        <v>0</v>
      </c>
      <c r="CF35" s="3">
        <f ca="1">IF(Table2[[#This Row],[Residence]]="Spintex",Table2[[#This Row],[Income]],0)</f>
        <v>0</v>
      </c>
      <c r="CG35" s="3">
        <f ca="1">IF(Table2[[#This Row],[Residence]]="Tema",Table2[[#This Row],[Income]],0)</f>
        <v>0</v>
      </c>
      <c r="CH35" s="3">
        <f ca="1">IF(Table2[[#This Row],[Residence]]="Airport Hills",Table2[[#This Row],[Income]],0)</f>
        <v>0</v>
      </c>
      <c r="CI35" s="3">
        <f ca="1">IF(Table2[[#This Row],[Residence]]="Oyarifa",Table2[[#This Row],[Income]],0)</f>
        <v>0</v>
      </c>
      <c r="CJ35" s="3">
        <f ca="1">IF(Table2[[#This Row],[Residence]]="Osu",Table2[[#This Row],[Income]],0)</f>
        <v>0</v>
      </c>
      <c r="CK35" s="3">
        <f ca="1">IF(Table2[[#This Row],[Residence]]="Tse-Addo",Table2[[#This Row],[Income]],0)</f>
        <v>84163</v>
      </c>
      <c r="CL35" s="5">
        <f ca="1">IF(Table2[[#This Row],[Residence]]="Prampram",Table2[[#This Row],[Income]],0)</f>
        <v>0</v>
      </c>
      <c r="CN35" s="2">
        <f ca="1">IF(Table2[[#This Row],[Field of Work]]="Teaching",Table2[[#This Row],[Income]],0)</f>
        <v>0</v>
      </c>
      <c r="CO35" s="3">
        <f ca="1">IF(Table2[[#This Row],[Field of Work]]="Agriculture",Table2[[#This Row],[Income]],0)</f>
        <v>0</v>
      </c>
      <c r="CP35" s="3">
        <f ca="1">IF(Table2[[#This Row],[Field of Work]]="IT",Table2[[#This Row],[Income]],0)</f>
        <v>0</v>
      </c>
      <c r="CQ35" s="3">
        <f ca="1">IF(Table2[[#This Row],[Field of Work]]="Construction",Table2[[#This Row],[Income]],0)</f>
        <v>0</v>
      </c>
      <c r="CR35" s="3">
        <f ca="1">IF(Table2[[#This Row],[Field of Work]]="Health",Table2[[#This Row],[Income]],0)</f>
        <v>84163</v>
      </c>
      <c r="CS35" s="5">
        <f ca="1">IF(Table2[[#This Row],[Field of Work]]="General work",Table2[[#This Row],[Income]],0)</f>
        <v>0</v>
      </c>
      <c r="CU35" s="2">
        <f t="shared" ca="1" si="3"/>
        <v>1</v>
      </c>
      <c r="CV35" s="5"/>
      <c r="CX35" s="2">
        <f t="shared" ca="1" si="4"/>
        <v>50</v>
      </c>
      <c r="CY35" s="5"/>
    </row>
    <row r="36" spans="1:103" x14ac:dyDescent="0.25">
      <c r="A36">
        <f t="shared" ca="1" si="5"/>
        <v>1</v>
      </c>
      <c r="B36" t="str">
        <f t="shared" ca="1" si="6"/>
        <v>Male</v>
      </c>
      <c r="C36">
        <f t="shared" ca="1" si="7"/>
        <v>50</v>
      </c>
      <c r="D36">
        <f t="shared" ca="1" si="8"/>
        <v>1</v>
      </c>
      <c r="E36" t="str">
        <f ca="1">_xll.XLOOKUP(D36,$Y$8:$Y$13,$Z$8:$Z$13)</f>
        <v>Health</v>
      </c>
      <c r="F36">
        <f t="shared" ca="1" si="9"/>
        <v>4</v>
      </c>
      <c r="G36" t="str">
        <f ca="1">_xll.XLOOKUP(F36,$AA$8:$AA$12,$AB$8:$AB$12)</f>
        <v>Techical</v>
      </c>
      <c r="H36">
        <f t="shared" ca="1" si="30"/>
        <v>4</v>
      </c>
      <c r="I36">
        <f t="shared" ca="1" si="0"/>
        <v>4</v>
      </c>
      <c r="J36">
        <f t="shared" ca="1" si="11"/>
        <v>50683</v>
      </c>
      <c r="K36">
        <f t="shared" ca="1" si="12"/>
        <v>4</v>
      </c>
      <c r="L36" t="str">
        <f ca="1">_xll.XLOOKUP(K36,$AC$8:$AC$17,$AD$8:$AD$17)</f>
        <v>Spintex</v>
      </c>
      <c r="M36">
        <f t="shared" ca="1" si="23"/>
        <v>253415</v>
      </c>
      <c r="N36" s="12">
        <f t="shared" ca="1" si="14"/>
        <v>64796.51825133794</v>
      </c>
      <c r="O36" s="12">
        <f t="shared" ca="1" si="24"/>
        <v>70131.233383578903</v>
      </c>
      <c r="P36">
        <f t="shared" ca="1" si="16"/>
        <v>27188</v>
      </c>
      <c r="Q36" s="12">
        <f t="shared" ca="1" si="25"/>
        <v>48010.87579719205</v>
      </c>
      <c r="R36">
        <f t="shared" ca="1" si="26"/>
        <v>65320.510409313312</v>
      </c>
      <c r="S36" s="12">
        <f t="shared" ca="1" si="27"/>
        <v>388866.7437928922</v>
      </c>
      <c r="T36" s="12">
        <f t="shared" ca="1" si="28"/>
        <v>139995.39404853</v>
      </c>
      <c r="U36" s="12">
        <f t="shared" ca="1" si="29"/>
        <v>248871.3497443622</v>
      </c>
      <c r="X36" s="2"/>
      <c r="Y36" s="3"/>
      <c r="Z36" s="3"/>
      <c r="AA36" s="3"/>
      <c r="AB36" s="3"/>
      <c r="AC36" s="3"/>
      <c r="AD36" s="3"/>
      <c r="AE36" s="3">
        <f ca="1">IF(Table2[[#This Row],[Gender]]="Male",1,0)</f>
        <v>1</v>
      </c>
      <c r="AF36" s="3">
        <f ca="1">IF(Table2[[#This Row],[Gender]]="Female",1,0)</f>
        <v>0</v>
      </c>
      <c r="AG36" s="3"/>
      <c r="AH36" s="3"/>
      <c r="AI36" s="5"/>
      <c r="AK36" s="2">
        <f ca="1">IF(Table2[[#This Row],[Field of Work]]="Teaching",1,0)</f>
        <v>0</v>
      </c>
      <c r="AL36" s="3">
        <f ca="1">IF(Table2[[#This Row],[Field of Work]]="Agriculture",1,0)</f>
        <v>0</v>
      </c>
      <c r="AM36" s="3">
        <f ca="1">IF(Table2[[#This Row],[Field of Work]]="IT",1,0)</f>
        <v>0</v>
      </c>
      <c r="AN36" s="3">
        <f ca="1">IF(Table2[[#This Row],[Field of Work]]="Construction",1,0)</f>
        <v>0</v>
      </c>
      <c r="AO36" s="3">
        <f ca="1">IF(Table2[[#This Row],[Field of Work]]="Health",1,0)</f>
        <v>1</v>
      </c>
      <c r="AP36" s="3">
        <f ca="1">IF(Table2[[#This Row],[Field of Work]]="General work",1,0)</f>
        <v>0</v>
      </c>
      <c r="AQ36" s="3"/>
      <c r="AR36" s="3"/>
      <c r="AS36" s="3"/>
      <c r="AT36" s="3"/>
      <c r="AU36" s="3"/>
      <c r="AV36" s="5"/>
      <c r="AW36" s="16">
        <f ca="1">IF(Table2[[#This Row],[Residence]]="East Legon",1,0)</f>
        <v>0</v>
      </c>
      <c r="AX36" s="13">
        <f ca="1">IF(Table2[[#This Row],[Residence]]="Trasaco",1,0)</f>
        <v>0</v>
      </c>
      <c r="AY36" s="3">
        <f ca="1">IF(Table2[[#This Row],[Residence]]="North Legon",1,0)</f>
        <v>0</v>
      </c>
      <c r="AZ36" s="3">
        <f ca="1">IF(Table2[[#This Row],[Residence]]="Tema",1,0)</f>
        <v>0</v>
      </c>
      <c r="BA36" s="3">
        <f ca="1">IF(Table2[[#This Row],[Residence]]="Spintex",1,0)</f>
        <v>1</v>
      </c>
      <c r="BB36" s="3">
        <f ca="1">IF(Table2[[#This Row],[Residence]]="Airport Hills",1,0)</f>
        <v>0</v>
      </c>
      <c r="BC36" s="3">
        <f ca="1">IF(Table2[[#This Row],[Residence]]="Oyarifa",1,0)</f>
        <v>0</v>
      </c>
      <c r="BD36" s="3">
        <f ca="1">IF(Table2[[#This Row],[Residence]]="Prampram",1,0)</f>
        <v>0</v>
      </c>
      <c r="BE36" s="3">
        <f ca="1">IF(Table2[[#This Row],[Residence]]="Tse-Addo",1,0)</f>
        <v>0</v>
      </c>
      <c r="BF36" s="3">
        <f ca="1">IF(Table2[[#This Row],[Residence]]="Osu",1,0)</f>
        <v>0</v>
      </c>
      <c r="BG36" s="3"/>
      <c r="BH36" s="3"/>
      <c r="BI36" s="3"/>
      <c r="BJ36" s="3"/>
      <c r="BK36" s="3"/>
      <c r="BL36" s="3"/>
      <c r="BM36" s="3"/>
      <c r="BN36" s="3"/>
      <c r="BO36" s="3"/>
      <c r="BP36" s="5"/>
      <c r="BR36" s="26">
        <f ca="1">Table2[[#This Row],[Cars Value]]/Table2[[#This Row],[Cars]]</f>
        <v>17532.808345894726</v>
      </c>
      <c r="BS36" s="5"/>
      <c r="BT36" s="2">
        <f ca="1">IF(Table2[[#This Row],[Value of Debts]]&gt;$BU$6,1,0)</f>
        <v>1</v>
      </c>
      <c r="BU36" s="3"/>
      <c r="BV36" s="3"/>
      <c r="BW36" s="5"/>
      <c r="BX36" s="30">
        <f ca="1">Table2[[#This Row],[Mortgage Left]]/Table2[[#This Row],[Value of home]]</f>
        <v>0.25569330249329336</v>
      </c>
      <c r="BY36" s="3">
        <f t="shared" ca="1" si="22"/>
        <v>1</v>
      </c>
      <c r="BZ36" s="3"/>
      <c r="CA36" s="39"/>
      <c r="CC36" s="2">
        <f ca="1">IF(Table2[[#This Row],[Residence]]="East Legon",Table2[[#This Row],[Income]],0)</f>
        <v>0</v>
      </c>
      <c r="CD36" s="3">
        <f ca="1">IF(Table2[[#This Row],[Residence]]="Trasaco",Table2[[#This Row],[Income]],0)</f>
        <v>0</v>
      </c>
      <c r="CE36" s="3">
        <f ca="1">IF(Table2[[#This Row],[Residence]]="North Legon",Table2[[#This Row],[Income]],0)</f>
        <v>0</v>
      </c>
      <c r="CF36" s="3">
        <f ca="1">IF(Table2[[#This Row],[Residence]]="Spintex",Table2[[#This Row],[Income]],0)</f>
        <v>50683</v>
      </c>
      <c r="CG36" s="3">
        <f ca="1">IF(Table2[[#This Row],[Residence]]="Tema",Table2[[#This Row],[Income]],0)</f>
        <v>0</v>
      </c>
      <c r="CH36" s="3">
        <f ca="1">IF(Table2[[#This Row],[Residence]]="Airport Hills",Table2[[#This Row],[Income]],0)</f>
        <v>0</v>
      </c>
      <c r="CI36" s="3">
        <f ca="1">IF(Table2[[#This Row],[Residence]]="Oyarifa",Table2[[#This Row],[Income]],0)</f>
        <v>0</v>
      </c>
      <c r="CJ36" s="3">
        <f ca="1">IF(Table2[[#This Row],[Residence]]="Osu",Table2[[#This Row],[Income]],0)</f>
        <v>0</v>
      </c>
      <c r="CK36" s="3">
        <f ca="1">IF(Table2[[#This Row],[Residence]]="Tse-Addo",Table2[[#This Row],[Income]],0)</f>
        <v>0</v>
      </c>
      <c r="CL36" s="5">
        <f ca="1">IF(Table2[[#This Row],[Residence]]="Prampram",Table2[[#This Row],[Income]],0)</f>
        <v>0</v>
      </c>
      <c r="CN36" s="2">
        <f ca="1">IF(Table2[[#This Row],[Field of Work]]="Teaching",Table2[[#This Row],[Income]],0)</f>
        <v>0</v>
      </c>
      <c r="CO36" s="3">
        <f ca="1">IF(Table2[[#This Row],[Field of Work]]="Agriculture",Table2[[#This Row],[Income]],0)</f>
        <v>0</v>
      </c>
      <c r="CP36" s="3">
        <f ca="1">IF(Table2[[#This Row],[Field of Work]]="IT",Table2[[#This Row],[Income]],0)</f>
        <v>0</v>
      </c>
      <c r="CQ36" s="3">
        <f ca="1">IF(Table2[[#This Row],[Field of Work]]="Construction",Table2[[#This Row],[Income]],0)</f>
        <v>0</v>
      </c>
      <c r="CR36" s="3">
        <f ca="1">IF(Table2[[#This Row],[Field of Work]]="Health",Table2[[#This Row],[Income]],0)</f>
        <v>50683</v>
      </c>
      <c r="CS36" s="5">
        <f ca="1">IF(Table2[[#This Row],[Field of Work]]="General work",Table2[[#This Row],[Income]],0)</f>
        <v>0</v>
      </c>
      <c r="CU36" s="2">
        <f t="shared" ca="1" si="3"/>
        <v>1</v>
      </c>
      <c r="CV36" s="5"/>
      <c r="CX36" s="2">
        <f t="shared" ca="1" si="4"/>
        <v>33</v>
      </c>
      <c r="CY36" s="5"/>
    </row>
    <row r="37" spans="1:103" x14ac:dyDescent="0.25">
      <c r="A37">
        <f t="shared" ca="1" si="5"/>
        <v>1</v>
      </c>
      <c r="B37" t="str">
        <f t="shared" ca="1" si="6"/>
        <v>Male</v>
      </c>
      <c r="C37">
        <f t="shared" ca="1" si="7"/>
        <v>33</v>
      </c>
      <c r="D37">
        <f t="shared" ca="1" si="8"/>
        <v>6</v>
      </c>
      <c r="E37" t="str">
        <f ca="1">_xll.XLOOKUP(D37,$Y$8:$Y$13,$Z$8:$Z$13)</f>
        <v>Agriculture</v>
      </c>
      <c r="F37">
        <f t="shared" ca="1" si="9"/>
        <v>4</v>
      </c>
      <c r="G37" t="str">
        <f ca="1">_xll.XLOOKUP(F37,$AA$8:$AA$12,$AB$8:$AB$12)</f>
        <v>Techical</v>
      </c>
      <c r="H37">
        <f t="shared" ca="1" si="30"/>
        <v>0</v>
      </c>
      <c r="I37">
        <f t="shared" ca="1" si="0"/>
        <v>4</v>
      </c>
      <c r="J37">
        <f t="shared" ca="1" si="11"/>
        <v>31958</v>
      </c>
      <c r="K37">
        <f t="shared" ca="1" si="12"/>
        <v>4</v>
      </c>
      <c r="L37" t="str">
        <f ca="1">_xll.XLOOKUP(K37,$AC$8:$AC$17,$AD$8:$AD$17)</f>
        <v>Spintex</v>
      </c>
      <c r="M37">
        <f t="shared" ca="1" si="23"/>
        <v>191748</v>
      </c>
      <c r="N37" s="12">
        <f t="shared" ca="1" si="14"/>
        <v>133546.68016944086</v>
      </c>
      <c r="O37" s="12">
        <f t="shared" ca="1" si="24"/>
        <v>125050.77944581851</v>
      </c>
      <c r="P37">
        <f t="shared" ca="1" si="16"/>
        <v>67004</v>
      </c>
      <c r="Q37" s="12">
        <f t="shared" ca="1" si="25"/>
        <v>43638.265912201663</v>
      </c>
      <c r="R37">
        <f t="shared" ca="1" si="26"/>
        <v>40137.734252319191</v>
      </c>
      <c r="S37" s="12">
        <f t="shared" ca="1" si="27"/>
        <v>356936.51369813771</v>
      </c>
      <c r="T37" s="12">
        <f t="shared" ca="1" si="28"/>
        <v>244188.94608164253</v>
      </c>
      <c r="U37" s="12">
        <f t="shared" ca="1" si="29"/>
        <v>112747.56761649519</v>
      </c>
      <c r="X37" s="2"/>
      <c r="Y37" s="3"/>
      <c r="Z37" s="3"/>
      <c r="AA37" s="3"/>
      <c r="AB37" s="3"/>
      <c r="AC37" s="3"/>
      <c r="AD37" s="3"/>
      <c r="AE37" s="3">
        <f ca="1">IF(Table2[[#This Row],[Gender]]="Male",1,0)</f>
        <v>1</v>
      </c>
      <c r="AF37" s="3">
        <f ca="1">IF(Table2[[#This Row],[Gender]]="Female",1,0)</f>
        <v>0</v>
      </c>
      <c r="AG37" s="3"/>
      <c r="AH37" s="3"/>
      <c r="AI37" s="5"/>
      <c r="AK37" s="2">
        <f ca="1">IF(Table2[[#This Row],[Field of Work]]="Teaching",1,0)</f>
        <v>0</v>
      </c>
      <c r="AL37" s="3">
        <f ca="1">IF(Table2[[#This Row],[Field of Work]]="Agriculture",1,0)</f>
        <v>1</v>
      </c>
      <c r="AM37" s="3">
        <f ca="1">IF(Table2[[#This Row],[Field of Work]]="IT",1,0)</f>
        <v>0</v>
      </c>
      <c r="AN37" s="3">
        <f ca="1">IF(Table2[[#This Row],[Field of Work]]="Construction",1,0)</f>
        <v>0</v>
      </c>
      <c r="AO37" s="3">
        <f ca="1">IF(Table2[[#This Row],[Field of Work]]="Health",1,0)</f>
        <v>0</v>
      </c>
      <c r="AP37" s="3">
        <f ca="1">IF(Table2[[#This Row],[Field of Work]]="General work",1,0)</f>
        <v>0</v>
      </c>
      <c r="AQ37" s="3"/>
      <c r="AR37" s="3"/>
      <c r="AS37" s="3"/>
      <c r="AT37" s="3"/>
      <c r="AU37" s="3"/>
      <c r="AV37" s="5"/>
      <c r="AW37" s="16">
        <f ca="1">IF(Table2[[#This Row],[Residence]]="East Legon",1,0)</f>
        <v>0</v>
      </c>
      <c r="AX37" s="13">
        <f ca="1">IF(Table2[[#This Row],[Residence]]="Trasaco",1,0)</f>
        <v>0</v>
      </c>
      <c r="AY37" s="3">
        <f ca="1">IF(Table2[[#This Row],[Residence]]="North Legon",1,0)</f>
        <v>0</v>
      </c>
      <c r="AZ37" s="3">
        <f ca="1">IF(Table2[[#This Row],[Residence]]="Tema",1,0)</f>
        <v>0</v>
      </c>
      <c r="BA37" s="3">
        <f ca="1">IF(Table2[[#This Row],[Residence]]="Spintex",1,0)</f>
        <v>1</v>
      </c>
      <c r="BB37" s="3">
        <f ca="1">IF(Table2[[#This Row],[Residence]]="Airport Hills",1,0)</f>
        <v>0</v>
      </c>
      <c r="BC37" s="3">
        <f ca="1">IF(Table2[[#This Row],[Residence]]="Oyarifa",1,0)</f>
        <v>0</v>
      </c>
      <c r="BD37" s="3">
        <f ca="1">IF(Table2[[#This Row],[Residence]]="Prampram",1,0)</f>
        <v>0</v>
      </c>
      <c r="BE37" s="3">
        <f ca="1">IF(Table2[[#This Row],[Residence]]="Tse-Addo",1,0)</f>
        <v>0</v>
      </c>
      <c r="BF37" s="3">
        <f ca="1">IF(Table2[[#This Row],[Residence]]="Osu",1,0)</f>
        <v>0</v>
      </c>
      <c r="BG37" s="3"/>
      <c r="BH37" s="3"/>
      <c r="BI37" s="3"/>
      <c r="BJ37" s="3"/>
      <c r="BK37" s="3"/>
      <c r="BL37" s="3"/>
      <c r="BM37" s="3"/>
      <c r="BN37" s="3"/>
      <c r="BO37" s="3"/>
      <c r="BP37" s="5"/>
      <c r="BR37" s="26">
        <f ca="1">Table2[[#This Row],[Cars Value]]/Table2[[#This Row],[Cars]]</f>
        <v>31262.694861454627</v>
      </c>
      <c r="BS37" s="5"/>
      <c r="BT37" s="2">
        <f ca="1">IF(Table2[[#This Row],[Value of Debts]]&gt;$BU$6,1,0)</f>
        <v>1</v>
      </c>
      <c r="BU37" s="3"/>
      <c r="BV37" s="3"/>
      <c r="BW37" s="5"/>
      <c r="BX37" s="30">
        <f ca="1">Table2[[#This Row],[Mortgage Left]]/Table2[[#This Row],[Value of home]]</f>
        <v>0.69646974241943005</v>
      </c>
      <c r="BY37" s="3">
        <f t="shared" ca="1" si="22"/>
        <v>0</v>
      </c>
      <c r="BZ37" s="3"/>
      <c r="CA37" s="39"/>
      <c r="CC37" s="2">
        <f ca="1">IF(Table2[[#This Row],[Residence]]="East Legon",Table2[[#This Row],[Income]],0)</f>
        <v>0</v>
      </c>
      <c r="CD37" s="3">
        <f ca="1">IF(Table2[[#This Row],[Residence]]="Trasaco",Table2[[#This Row],[Income]],0)</f>
        <v>0</v>
      </c>
      <c r="CE37" s="3">
        <f ca="1">IF(Table2[[#This Row],[Residence]]="North Legon",Table2[[#This Row],[Income]],0)</f>
        <v>0</v>
      </c>
      <c r="CF37" s="3">
        <f ca="1">IF(Table2[[#This Row],[Residence]]="Spintex",Table2[[#This Row],[Income]],0)</f>
        <v>31958</v>
      </c>
      <c r="CG37" s="3">
        <f ca="1">IF(Table2[[#This Row],[Residence]]="Tema",Table2[[#This Row],[Income]],0)</f>
        <v>0</v>
      </c>
      <c r="CH37" s="3">
        <f ca="1">IF(Table2[[#This Row],[Residence]]="Airport Hills",Table2[[#This Row],[Income]],0)</f>
        <v>0</v>
      </c>
      <c r="CI37" s="3">
        <f ca="1">IF(Table2[[#This Row],[Residence]]="Oyarifa",Table2[[#This Row],[Income]],0)</f>
        <v>0</v>
      </c>
      <c r="CJ37" s="3">
        <f ca="1">IF(Table2[[#This Row],[Residence]]="Osu",Table2[[#This Row],[Income]],0)</f>
        <v>0</v>
      </c>
      <c r="CK37" s="3">
        <f ca="1">IF(Table2[[#This Row],[Residence]]="Tse-Addo",Table2[[#This Row],[Income]],0)</f>
        <v>0</v>
      </c>
      <c r="CL37" s="5">
        <f ca="1">IF(Table2[[#This Row],[Residence]]="Prampram",Table2[[#This Row],[Income]],0)</f>
        <v>0</v>
      </c>
      <c r="CN37" s="2">
        <f ca="1">IF(Table2[[#This Row],[Field of Work]]="Teaching",Table2[[#This Row],[Income]],0)</f>
        <v>0</v>
      </c>
      <c r="CO37" s="3">
        <f ca="1">IF(Table2[[#This Row],[Field of Work]]="Agriculture",Table2[[#This Row],[Income]],0)</f>
        <v>31958</v>
      </c>
      <c r="CP37" s="3">
        <f ca="1">IF(Table2[[#This Row],[Field of Work]]="IT",Table2[[#This Row],[Income]],0)</f>
        <v>0</v>
      </c>
      <c r="CQ37" s="3">
        <f ca="1">IF(Table2[[#This Row],[Field of Work]]="Construction",Table2[[#This Row],[Income]],0)</f>
        <v>0</v>
      </c>
      <c r="CR37" s="3">
        <f ca="1">IF(Table2[[#This Row],[Field of Work]]="Health",Table2[[#This Row],[Income]],0)</f>
        <v>0</v>
      </c>
      <c r="CS37" s="5">
        <f ca="1">IF(Table2[[#This Row],[Field of Work]]="General work",Table2[[#This Row],[Income]],0)</f>
        <v>0</v>
      </c>
      <c r="CU37" s="2">
        <f t="shared" ca="1" si="3"/>
        <v>1</v>
      </c>
      <c r="CV37" s="5"/>
      <c r="CX37" s="2">
        <f t="shared" ca="1" si="4"/>
        <v>40</v>
      </c>
      <c r="CY37" s="5"/>
    </row>
    <row r="38" spans="1:103" x14ac:dyDescent="0.25">
      <c r="A38">
        <f t="shared" ca="1" si="5"/>
        <v>2</v>
      </c>
      <c r="B38" t="str">
        <f t="shared" ca="1" si="6"/>
        <v>Female</v>
      </c>
      <c r="C38">
        <f t="shared" ca="1" si="7"/>
        <v>40</v>
      </c>
      <c r="D38">
        <f t="shared" ca="1" si="8"/>
        <v>6</v>
      </c>
      <c r="E38" t="str">
        <f ca="1">_xll.XLOOKUP(D38,$Y$8:$Y$13,$Z$8:$Z$13)</f>
        <v>Agriculture</v>
      </c>
      <c r="F38">
        <f t="shared" ca="1" si="9"/>
        <v>1</v>
      </c>
      <c r="G38" t="str">
        <f ca="1">_xll.XLOOKUP(F38,$AA$8:$AA$12,$AB$8:$AB$12)</f>
        <v>Highschool</v>
      </c>
      <c r="H38">
        <f t="shared" ca="1" si="30"/>
        <v>1</v>
      </c>
      <c r="I38">
        <f t="shared" ca="1" si="0"/>
        <v>4</v>
      </c>
      <c r="J38">
        <f t="shared" ca="1" si="11"/>
        <v>39593</v>
      </c>
      <c r="K38">
        <f t="shared" ca="1" si="12"/>
        <v>6</v>
      </c>
      <c r="L38" t="str">
        <f ca="1">_xll.XLOOKUP(K38,$AC$8:$AC$17,$AD$8:$AD$17)</f>
        <v>Tse-Addo</v>
      </c>
      <c r="M38">
        <f t="shared" ca="1" si="23"/>
        <v>158372</v>
      </c>
      <c r="N38" s="12">
        <f t="shared" ca="1" si="14"/>
        <v>73743.323359107293</v>
      </c>
      <c r="O38" s="12">
        <f t="shared" ca="1" si="24"/>
        <v>113310.72911779316</v>
      </c>
      <c r="P38">
        <f t="shared" ca="1" si="16"/>
        <v>2697</v>
      </c>
      <c r="Q38" s="12">
        <f t="shared" ca="1" si="25"/>
        <v>5528.8371029914706</v>
      </c>
      <c r="R38">
        <f t="shared" ca="1" si="26"/>
        <v>21994.079736655345</v>
      </c>
      <c r="S38" s="12">
        <f t="shared" ca="1" si="27"/>
        <v>293676.80885444849</v>
      </c>
      <c r="T38" s="12">
        <f t="shared" ca="1" si="28"/>
        <v>81969.160462098764</v>
      </c>
      <c r="U38" s="12">
        <f t="shared" ca="1" si="29"/>
        <v>211707.64839234971</v>
      </c>
      <c r="X38" s="2"/>
      <c r="Y38" s="3"/>
      <c r="Z38" s="3"/>
      <c r="AA38" s="3"/>
      <c r="AB38" s="3"/>
      <c r="AC38" s="3"/>
      <c r="AD38" s="3"/>
      <c r="AE38" s="3">
        <f ca="1">IF(Table2[[#This Row],[Gender]]="Male",1,0)</f>
        <v>0</v>
      </c>
      <c r="AF38" s="3">
        <f ca="1">IF(Table2[[#This Row],[Gender]]="Female",1,0)</f>
        <v>1</v>
      </c>
      <c r="AG38" s="3"/>
      <c r="AH38" s="3"/>
      <c r="AI38" s="5"/>
      <c r="AK38" s="2">
        <f ca="1">IF(Table2[[#This Row],[Field of Work]]="Teaching",1,0)</f>
        <v>0</v>
      </c>
      <c r="AL38" s="3">
        <f ca="1">IF(Table2[[#This Row],[Field of Work]]="Agriculture",1,0)</f>
        <v>1</v>
      </c>
      <c r="AM38" s="3">
        <f ca="1">IF(Table2[[#This Row],[Field of Work]]="IT",1,0)</f>
        <v>0</v>
      </c>
      <c r="AN38" s="3">
        <f ca="1">IF(Table2[[#This Row],[Field of Work]]="Construction",1,0)</f>
        <v>0</v>
      </c>
      <c r="AO38" s="3">
        <f ca="1">IF(Table2[[#This Row],[Field of Work]]="Health",1,0)</f>
        <v>0</v>
      </c>
      <c r="AP38" s="3">
        <f ca="1">IF(Table2[[#This Row],[Field of Work]]="General work",1,0)</f>
        <v>0</v>
      </c>
      <c r="AQ38" s="3"/>
      <c r="AR38" s="3"/>
      <c r="AS38" s="3"/>
      <c r="AT38" s="3"/>
      <c r="AU38" s="3"/>
      <c r="AV38" s="5"/>
      <c r="AW38" s="16">
        <f ca="1">IF(Table2[[#This Row],[Residence]]="East Legon",1,0)</f>
        <v>0</v>
      </c>
      <c r="AX38" s="13">
        <f ca="1">IF(Table2[[#This Row],[Residence]]="Trasaco",1,0)</f>
        <v>0</v>
      </c>
      <c r="AY38" s="3">
        <f ca="1">IF(Table2[[#This Row],[Residence]]="North Legon",1,0)</f>
        <v>0</v>
      </c>
      <c r="AZ38" s="3">
        <f ca="1">IF(Table2[[#This Row],[Residence]]="Tema",1,0)</f>
        <v>0</v>
      </c>
      <c r="BA38" s="3">
        <f ca="1">IF(Table2[[#This Row],[Residence]]="Spintex",1,0)</f>
        <v>0</v>
      </c>
      <c r="BB38" s="3">
        <f ca="1">IF(Table2[[#This Row],[Residence]]="Airport Hills",1,0)</f>
        <v>0</v>
      </c>
      <c r="BC38" s="3">
        <f ca="1">IF(Table2[[#This Row],[Residence]]="Oyarifa",1,0)</f>
        <v>0</v>
      </c>
      <c r="BD38" s="3">
        <f ca="1">IF(Table2[[#This Row],[Residence]]="Prampram",1,0)</f>
        <v>0</v>
      </c>
      <c r="BE38" s="3">
        <f ca="1">IF(Table2[[#This Row],[Residence]]="Tse-Addo",1,0)</f>
        <v>1</v>
      </c>
      <c r="BF38" s="3">
        <f ca="1">IF(Table2[[#This Row],[Residence]]="Osu",1,0)</f>
        <v>0</v>
      </c>
      <c r="BG38" s="3"/>
      <c r="BH38" s="3"/>
      <c r="BI38" s="3"/>
      <c r="BJ38" s="3"/>
      <c r="BK38" s="3"/>
      <c r="BL38" s="3"/>
      <c r="BM38" s="3"/>
      <c r="BN38" s="3"/>
      <c r="BO38" s="3"/>
      <c r="BP38" s="5"/>
      <c r="BR38" s="26">
        <f ca="1">Table2[[#This Row],[Cars Value]]/Table2[[#This Row],[Cars]]</f>
        <v>28327.682279448291</v>
      </c>
      <c r="BS38" s="5"/>
      <c r="BT38" s="2">
        <f ca="1">IF(Table2[[#This Row],[Value of Debts]]&gt;$BU$6,1,0)</f>
        <v>0</v>
      </c>
      <c r="BU38" s="3"/>
      <c r="BV38" s="3"/>
      <c r="BW38" s="5"/>
      <c r="BX38" s="30">
        <f ca="1">Table2[[#This Row],[Mortgage Left]]/Table2[[#This Row],[Value of home]]</f>
        <v>0.4656335928011725</v>
      </c>
      <c r="BY38" s="3">
        <f t="shared" ca="1" si="22"/>
        <v>0</v>
      </c>
      <c r="BZ38" s="3"/>
      <c r="CA38" s="39"/>
      <c r="CC38" s="2">
        <f ca="1">IF(Table2[[#This Row],[Residence]]="East Legon",Table2[[#This Row],[Income]],0)</f>
        <v>0</v>
      </c>
      <c r="CD38" s="3">
        <f ca="1">IF(Table2[[#This Row],[Residence]]="Trasaco",Table2[[#This Row],[Income]],0)</f>
        <v>0</v>
      </c>
      <c r="CE38" s="3">
        <f ca="1">IF(Table2[[#This Row],[Residence]]="North Legon",Table2[[#This Row],[Income]],0)</f>
        <v>0</v>
      </c>
      <c r="CF38" s="3">
        <f ca="1">IF(Table2[[#This Row],[Residence]]="Spintex",Table2[[#This Row],[Income]],0)</f>
        <v>0</v>
      </c>
      <c r="CG38" s="3">
        <f ca="1">IF(Table2[[#This Row],[Residence]]="Tema",Table2[[#This Row],[Income]],0)</f>
        <v>0</v>
      </c>
      <c r="CH38" s="3">
        <f ca="1">IF(Table2[[#This Row],[Residence]]="Airport Hills",Table2[[#This Row],[Income]],0)</f>
        <v>0</v>
      </c>
      <c r="CI38" s="3">
        <f ca="1">IF(Table2[[#This Row],[Residence]]="Oyarifa",Table2[[#This Row],[Income]],0)</f>
        <v>0</v>
      </c>
      <c r="CJ38" s="3">
        <f ca="1">IF(Table2[[#This Row],[Residence]]="Osu",Table2[[#This Row],[Income]],0)</f>
        <v>0</v>
      </c>
      <c r="CK38" s="3">
        <f ca="1">IF(Table2[[#This Row],[Residence]]="Tse-Addo",Table2[[#This Row],[Income]],0)</f>
        <v>39593</v>
      </c>
      <c r="CL38" s="5">
        <f ca="1">IF(Table2[[#This Row],[Residence]]="Prampram",Table2[[#This Row],[Income]],0)</f>
        <v>0</v>
      </c>
      <c r="CN38" s="2">
        <f ca="1">IF(Table2[[#This Row],[Field of Work]]="Teaching",Table2[[#This Row],[Income]],0)</f>
        <v>0</v>
      </c>
      <c r="CO38" s="3">
        <f ca="1">IF(Table2[[#This Row],[Field of Work]]="Agriculture",Table2[[#This Row],[Income]],0)</f>
        <v>39593</v>
      </c>
      <c r="CP38" s="3">
        <f ca="1">IF(Table2[[#This Row],[Field of Work]]="IT",Table2[[#This Row],[Income]],0)</f>
        <v>0</v>
      </c>
      <c r="CQ38" s="3">
        <f ca="1">IF(Table2[[#This Row],[Field of Work]]="Construction",Table2[[#This Row],[Income]],0)</f>
        <v>0</v>
      </c>
      <c r="CR38" s="3">
        <f ca="1">IF(Table2[[#This Row],[Field of Work]]="Health",Table2[[#This Row],[Income]],0)</f>
        <v>0</v>
      </c>
      <c r="CS38" s="5">
        <f ca="1">IF(Table2[[#This Row],[Field of Work]]="General work",Table2[[#This Row],[Income]],0)</f>
        <v>0</v>
      </c>
      <c r="CU38" s="2">
        <f t="shared" ca="1" si="3"/>
        <v>1</v>
      </c>
      <c r="CV38" s="5"/>
      <c r="CX38" s="2">
        <f t="shared" ca="1" si="4"/>
        <v>32</v>
      </c>
      <c r="CY38" s="5"/>
    </row>
    <row r="39" spans="1:103" x14ac:dyDescent="0.25">
      <c r="A39">
        <f t="shared" ca="1" si="5"/>
        <v>2</v>
      </c>
      <c r="B39" t="str">
        <f t="shared" ca="1" si="6"/>
        <v>Female</v>
      </c>
      <c r="C39">
        <f t="shared" ca="1" si="7"/>
        <v>32</v>
      </c>
      <c r="D39">
        <f t="shared" ca="1" si="8"/>
        <v>2</v>
      </c>
      <c r="E39" t="str">
        <f ca="1">_xll.XLOOKUP(D39,$Y$8:$Y$13,$Z$8:$Z$13)</f>
        <v>Construction</v>
      </c>
      <c r="F39">
        <f t="shared" ca="1" si="9"/>
        <v>4</v>
      </c>
      <c r="G39" t="str">
        <f ca="1">_xll.XLOOKUP(F39,$AA$8:$AA$12,$AB$8:$AB$12)</f>
        <v>Techical</v>
      </c>
      <c r="H39">
        <f t="shared" ca="1" si="30"/>
        <v>3</v>
      </c>
      <c r="I39">
        <f t="shared" ca="1" si="0"/>
        <v>2</v>
      </c>
      <c r="J39">
        <f t="shared" ca="1" si="11"/>
        <v>39814</v>
      </c>
      <c r="K39">
        <f t="shared" ca="1" si="12"/>
        <v>9</v>
      </c>
      <c r="L39" t="str">
        <f ca="1">_xll.XLOOKUP(K39,$AC$8:$AC$17,$AD$8:$AD$17)</f>
        <v>Prampram</v>
      </c>
      <c r="M39">
        <f t="shared" ca="1" si="23"/>
        <v>199070</v>
      </c>
      <c r="N39" s="12">
        <f t="shared" ca="1" si="14"/>
        <v>8672.2217439736705</v>
      </c>
      <c r="O39" s="12">
        <f t="shared" ca="1" si="24"/>
        <v>57573.123349678368</v>
      </c>
      <c r="P39">
        <f t="shared" ca="1" si="16"/>
        <v>50457</v>
      </c>
      <c r="Q39" s="12">
        <f t="shared" ca="1" si="25"/>
        <v>73356.525812089123</v>
      </c>
      <c r="R39">
        <f t="shared" ca="1" si="26"/>
        <v>44726.852884543056</v>
      </c>
      <c r="S39" s="12">
        <f t="shared" ca="1" si="27"/>
        <v>301369.97623422142</v>
      </c>
      <c r="T39" s="12">
        <f t="shared" ca="1" si="28"/>
        <v>132485.74755606279</v>
      </c>
      <c r="U39" s="12">
        <f t="shared" ca="1" si="29"/>
        <v>168884.22867815863</v>
      </c>
      <c r="X39" s="2"/>
      <c r="Y39" s="3"/>
      <c r="Z39" s="3"/>
      <c r="AA39" s="3"/>
      <c r="AB39" s="3"/>
      <c r="AC39" s="3"/>
      <c r="AD39" s="3"/>
      <c r="AE39" s="3">
        <f ca="1">IF(Table2[[#This Row],[Gender]]="Male",1,0)</f>
        <v>0</v>
      </c>
      <c r="AF39" s="3">
        <f ca="1">IF(Table2[[#This Row],[Gender]]="Female",1,0)</f>
        <v>1</v>
      </c>
      <c r="AG39" s="3"/>
      <c r="AH39" s="3"/>
      <c r="AI39" s="5"/>
      <c r="AK39" s="2">
        <f ca="1">IF(Table2[[#This Row],[Field of Work]]="Teaching",1,0)</f>
        <v>0</v>
      </c>
      <c r="AL39" s="3">
        <f ca="1">IF(Table2[[#This Row],[Field of Work]]="Agriculture",1,0)</f>
        <v>0</v>
      </c>
      <c r="AM39" s="3">
        <f ca="1">IF(Table2[[#This Row],[Field of Work]]="IT",1,0)</f>
        <v>0</v>
      </c>
      <c r="AN39" s="3">
        <f ca="1">IF(Table2[[#This Row],[Field of Work]]="Construction",1,0)</f>
        <v>1</v>
      </c>
      <c r="AO39" s="3">
        <f ca="1">IF(Table2[[#This Row],[Field of Work]]="Health",1,0)</f>
        <v>0</v>
      </c>
      <c r="AP39" s="3">
        <f ca="1">IF(Table2[[#This Row],[Field of Work]]="General work",1,0)</f>
        <v>0</v>
      </c>
      <c r="AQ39" s="3"/>
      <c r="AR39" s="3"/>
      <c r="AS39" s="3"/>
      <c r="AT39" s="3"/>
      <c r="AU39" s="3"/>
      <c r="AV39" s="5"/>
      <c r="AW39" s="16">
        <f ca="1">IF(Table2[[#This Row],[Residence]]="East Legon",1,0)</f>
        <v>0</v>
      </c>
      <c r="AX39" s="13">
        <f ca="1">IF(Table2[[#This Row],[Residence]]="Trasaco",1,0)</f>
        <v>0</v>
      </c>
      <c r="AY39" s="3">
        <f ca="1">IF(Table2[[#This Row],[Residence]]="North Legon",1,0)</f>
        <v>0</v>
      </c>
      <c r="AZ39" s="3">
        <f ca="1">IF(Table2[[#This Row],[Residence]]="Tema",1,0)</f>
        <v>0</v>
      </c>
      <c r="BA39" s="3">
        <f ca="1">IF(Table2[[#This Row],[Residence]]="Spintex",1,0)</f>
        <v>0</v>
      </c>
      <c r="BB39" s="3">
        <f ca="1">IF(Table2[[#This Row],[Residence]]="Airport Hills",1,0)</f>
        <v>0</v>
      </c>
      <c r="BC39" s="3">
        <f ca="1">IF(Table2[[#This Row],[Residence]]="Oyarifa",1,0)</f>
        <v>0</v>
      </c>
      <c r="BD39" s="3">
        <f ca="1">IF(Table2[[#This Row],[Residence]]="Prampram",1,0)</f>
        <v>1</v>
      </c>
      <c r="BE39" s="3">
        <f ca="1">IF(Table2[[#This Row],[Residence]]="Tse-Addo",1,0)</f>
        <v>0</v>
      </c>
      <c r="BF39" s="3">
        <f ca="1">IF(Table2[[#This Row],[Residence]]="Osu",1,0)</f>
        <v>0</v>
      </c>
      <c r="BG39" s="3"/>
      <c r="BH39" s="3"/>
      <c r="BI39" s="3"/>
      <c r="BJ39" s="3"/>
      <c r="BK39" s="3"/>
      <c r="BL39" s="3"/>
      <c r="BM39" s="3"/>
      <c r="BN39" s="3"/>
      <c r="BO39" s="3"/>
      <c r="BP39" s="5"/>
      <c r="BR39" s="26">
        <f ca="1">Table2[[#This Row],[Cars Value]]/Table2[[#This Row],[Cars]]</f>
        <v>28786.561674839184</v>
      </c>
      <c r="BS39" s="5"/>
      <c r="BT39" s="2">
        <f ca="1">IF(Table2[[#This Row],[Value of Debts]]&gt;$BU$6,1,0)</f>
        <v>1</v>
      </c>
      <c r="BU39" s="3"/>
      <c r="BV39" s="3"/>
      <c r="BW39" s="5"/>
      <c r="BX39" s="30">
        <f ca="1">Table2[[#This Row],[Mortgage Left]]/Table2[[#This Row],[Value of home]]</f>
        <v>4.3563679831082891E-2</v>
      </c>
      <c r="BY39" s="3">
        <f t="shared" ca="1" si="22"/>
        <v>1</v>
      </c>
      <c r="BZ39" s="3"/>
      <c r="CA39" s="39"/>
      <c r="CC39" s="2">
        <f ca="1">IF(Table2[[#This Row],[Residence]]="East Legon",Table2[[#This Row],[Income]],0)</f>
        <v>0</v>
      </c>
      <c r="CD39" s="3">
        <f ca="1">IF(Table2[[#This Row],[Residence]]="Trasaco",Table2[[#This Row],[Income]],0)</f>
        <v>0</v>
      </c>
      <c r="CE39" s="3">
        <f ca="1">IF(Table2[[#This Row],[Residence]]="North Legon",Table2[[#This Row],[Income]],0)</f>
        <v>0</v>
      </c>
      <c r="CF39" s="3">
        <f ca="1">IF(Table2[[#This Row],[Residence]]="Spintex",Table2[[#This Row],[Income]],0)</f>
        <v>0</v>
      </c>
      <c r="CG39" s="3">
        <f ca="1">IF(Table2[[#This Row],[Residence]]="Tema",Table2[[#This Row],[Income]],0)</f>
        <v>0</v>
      </c>
      <c r="CH39" s="3">
        <f ca="1">IF(Table2[[#This Row],[Residence]]="Airport Hills",Table2[[#This Row],[Income]],0)</f>
        <v>0</v>
      </c>
      <c r="CI39" s="3">
        <f ca="1">IF(Table2[[#This Row],[Residence]]="Oyarifa",Table2[[#This Row],[Income]],0)</f>
        <v>0</v>
      </c>
      <c r="CJ39" s="3">
        <f ca="1">IF(Table2[[#This Row],[Residence]]="Osu",Table2[[#This Row],[Income]],0)</f>
        <v>0</v>
      </c>
      <c r="CK39" s="3">
        <f ca="1">IF(Table2[[#This Row],[Residence]]="Tse-Addo",Table2[[#This Row],[Income]],0)</f>
        <v>0</v>
      </c>
      <c r="CL39" s="5">
        <f ca="1">IF(Table2[[#This Row],[Residence]]="Prampram",Table2[[#This Row],[Income]],0)</f>
        <v>39814</v>
      </c>
      <c r="CN39" s="2">
        <f ca="1">IF(Table2[[#This Row],[Field of Work]]="Teaching",Table2[[#This Row],[Income]],0)</f>
        <v>0</v>
      </c>
      <c r="CO39" s="3">
        <f ca="1">IF(Table2[[#This Row],[Field of Work]]="Agriculture",Table2[[#This Row],[Income]],0)</f>
        <v>0</v>
      </c>
      <c r="CP39" s="3">
        <f ca="1">IF(Table2[[#This Row],[Field of Work]]="IT",Table2[[#This Row],[Income]],0)</f>
        <v>0</v>
      </c>
      <c r="CQ39" s="3">
        <f ca="1">IF(Table2[[#This Row],[Field of Work]]="Construction",Table2[[#This Row],[Income]],0)</f>
        <v>39814</v>
      </c>
      <c r="CR39" s="3">
        <f ca="1">IF(Table2[[#This Row],[Field of Work]]="Health",Table2[[#This Row],[Income]],0)</f>
        <v>0</v>
      </c>
      <c r="CS39" s="5">
        <f ca="1">IF(Table2[[#This Row],[Field of Work]]="General work",Table2[[#This Row],[Income]],0)</f>
        <v>0</v>
      </c>
      <c r="CU39" s="2">
        <f t="shared" ca="1" si="3"/>
        <v>1</v>
      </c>
      <c r="CV39" s="5"/>
      <c r="CX39" s="2">
        <f t="shared" ca="1" si="4"/>
        <v>26</v>
      </c>
      <c r="CY39" s="5"/>
    </row>
    <row r="40" spans="1:103" x14ac:dyDescent="0.25">
      <c r="A40">
        <f t="shared" ca="1" si="5"/>
        <v>1</v>
      </c>
      <c r="B40" t="str">
        <f t="shared" ca="1" si="6"/>
        <v>Male</v>
      </c>
      <c r="C40">
        <f t="shared" ca="1" si="7"/>
        <v>26</v>
      </c>
      <c r="D40">
        <f t="shared" ca="1" si="8"/>
        <v>1</v>
      </c>
      <c r="E40" t="str">
        <f ca="1">_xll.XLOOKUP(D40,$Y$8:$Y$13,$Z$8:$Z$13)</f>
        <v>Health</v>
      </c>
      <c r="F40">
        <f t="shared" ca="1" si="9"/>
        <v>2</v>
      </c>
      <c r="G40" t="str">
        <f ca="1">_xll.XLOOKUP(F40,$AA$8:$AA$12,$AB$8:$AB$12)</f>
        <v>College</v>
      </c>
      <c r="H40">
        <f t="shared" ca="1" si="30"/>
        <v>3</v>
      </c>
      <c r="I40">
        <f t="shared" ca="1" si="0"/>
        <v>2</v>
      </c>
      <c r="J40">
        <f t="shared" ca="1" si="11"/>
        <v>80952</v>
      </c>
      <c r="K40">
        <f t="shared" ca="1" si="12"/>
        <v>10</v>
      </c>
      <c r="L40" t="str">
        <f ca="1">_xll.XLOOKUP(K40,$AC$8:$AC$17,$AD$8:$AD$17)</f>
        <v>Osu</v>
      </c>
      <c r="M40">
        <f t="shared" ca="1" si="23"/>
        <v>242856</v>
      </c>
      <c r="N40" s="12">
        <f t="shared" ca="1" si="14"/>
        <v>129124.37043298905</v>
      </c>
      <c r="O40" s="12">
        <f t="shared" ca="1" si="24"/>
        <v>81079.323117338863</v>
      </c>
      <c r="P40">
        <f t="shared" ca="1" si="16"/>
        <v>24283</v>
      </c>
      <c r="Q40" s="12">
        <f t="shared" ca="1" si="25"/>
        <v>19756.949403694682</v>
      </c>
      <c r="R40">
        <f t="shared" ca="1" si="26"/>
        <v>119826.76715422125</v>
      </c>
      <c r="S40" s="12">
        <f t="shared" ca="1" si="27"/>
        <v>443762.09027156013</v>
      </c>
      <c r="T40" s="12">
        <f t="shared" ca="1" si="28"/>
        <v>173164.31983668372</v>
      </c>
      <c r="U40" s="12">
        <f t="shared" ca="1" si="29"/>
        <v>270597.77043487644</v>
      </c>
      <c r="X40" s="2"/>
      <c r="Y40" s="3"/>
      <c r="Z40" s="3"/>
      <c r="AA40" s="3"/>
      <c r="AB40" s="3"/>
      <c r="AC40" s="3"/>
      <c r="AD40" s="3"/>
      <c r="AE40" s="3">
        <f ca="1">IF(Table2[[#This Row],[Gender]]="Male",1,0)</f>
        <v>1</v>
      </c>
      <c r="AF40" s="3">
        <f ca="1">IF(Table2[[#This Row],[Gender]]="Female",1,0)</f>
        <v>0</v>
      </c>
      <c r="AG40" s="3"/>
      <c r="AH40" s="3"/>
      <c r="AI40" s="5"/>
      <c r="AK40" s="2">
        <f ca="1">IF(Table2[[#This Row],[Field of Work]]="Teaching",1,0)</f>
        <v>0</v>
      </c>
      <c r="AL40" s="3">
        <f ca="1">IF(Table2[[#This Row],[Field of Work]]="Agriculture",1,0)</f>
        <v>0</v>
      </c>
      <c r="AM40" s="3">
        <f ca="1">IF(Table2[[#This Row],[Field of Work]]="IT",1,0)</f>
        <v>0</v>
      </c>
      <c r="AN40" s="3">
        <f ca="1">IF(Table2[[#This Row],[Field of Work]]="Construction",1,0)</f>
        <v>0</v>
      </c>
      <c r="AO40" s="3">
        <f ca="1">IF(Table2[[#This Row],[Field of Work]]="Health",1,0)</f>
        <v>1</v>
      </c>
      <c r="AP40" s="3">
        <f ca="1">IF(Table2[[#This Row],[Field of Work]]="General work",1,0)</f>
        <v>0</v>
      </c>
      <c r="AQ40" s="3"/>
      <c r="AR40" s="3"/>
      <c r="AS40" s="3"/>
      <c r="AT40" s="3"/>
      <c r="AU40" s="3"/>
      <c r="AV40" s="5"/>
      <c r="AW40" s="16">
        <f ca="1">IF(Table2[[#This Row],[Residence]]="East Legon",1,0)</f>
        <v>0</v>
      </c>
      <c r="AX40" s="13">
        <f ca="1">IF(Table2[[#This Row],[Residence]]="Trasaco",1,0)</f>
        <v>0</v>
      </c>
      <c r="AY40" s="3">
        <f ca="1">IF(Table2[[#This Row],[Residence]]="North Legon",1,0)</f>
        <v>0</v>
      </c>
      <c r="AZ40" s="3">
        <f ca="1">IF(Table2[[#This Row],[Residence]]="Tema",1,0)</f>
        <v>0</v>
      </c>
      <c r="BA40" s="3">
        <f ca="1">IF(Table2[[#This Row],[Residence]]="Spintex",1,0)</f>
        <v>0</v>
      </c>
      <c r="BB40" s="3">
        <f ca="1">IF(Table2[[#This Row],[Residence]]="Airport Hills",1,0)</f>
        <v>0</v>
      </c>
      <c r="BC40" s="3">
        <f ca="1">IF(Table2[[#This Row],[Residence]]="Oyarifa",1,0)</f>
        <v>0</v>
      </c>
      <c r="BD40" s="3">
        <f ca="1">IF(Table2[[#This Row],[Residence]]="Prampram",1,0)</f>
        <v>0</v>
      </c>
      <c r="BE40" s="3">
        <f ca="1">IF(Table2[[#This Row],[Residence]]="Tse-Addo",1,0)</f>
        <v>0</v>
      </c>
      <c r="BF40" s="3">
        <f ca="1">IF(Table2[[#This Row],[Residence]]="Osu",1,0)</f>
        <v>1</v>
      </c>
      <c r="BG40" s="3"/>
      <c r="BH40" s="3"/>
      <c r="BI40" s="3"/>
      <c r="BJ40" s="3"/>
      <c r="BK40" s="3"/>
      <c r="BL40" s="3"/>
      <c r="BM40" s="3"/>
      <c r="BN40" s="3"/>
      <c r="BO40" s="3"/>
      <c r="BP40" s="5"/>
      <c r="BR40" s="26">
        <f ca="1">Table2[[#This Row],[Cars Value]]/Table2[[#This Row],[Cars]]</f>
        <v>40539.661558669432</v>
      </c>
      <c r="BS40" s="5"/>
      <c r="BT40" s="2">
        <f ca="1">IF(Table2[[#This Row],[Value of Debts]]&gt;$BU$6,1,0)</f>
        <v>1</v>
      </c>
      <c r="BU40" s="3"/>
      <c r="BV40" s="3"/>
      <c r="BW40" s="5"/>
      <c r="BX40" s="30">
        <f ca="1">Table2[[#This Row],[Mortgage Left]]/Table2[[#This Row],[Value of home]]</f>
        <v>0.53169108621153705</v>
      </c>
      <c r="BY40" s="3">
        <f t="shared" ca="1" si="22"/>
        <v>0</v>
      </c>
      <c r="BZ40" s="3"/>
      <c r="CA40" s="39"/>
      <c r="CC40" s="2">
        <f ca="1">IF(Table2[[#This Row],[Residence]]="East Legon",Table2[[#This Row],[Income]],0)</f>
        <v>0</v>
      </c>
      <c r="CD40" s="3">
        <f ca="1">IF(Table2[[#This Row],[Residence]]="Trasaco",Table2[[#This Row],[Income]],0)</f>
        <v>0</v>
      </c>
      <c r="CE40" s="3">
        <f ca="1">IF(Table2[[#This Row],[Residence]]="North Legon",Table2[[#This Row],[Income]],0)</f>
        <v>0</v>
      </c>
      <c r="CF40" s="3">
        <f ca="1">IF(Table2[[#This Row],[Residence]]="Spintex",Table2[[#This Row],[Income]],0)</f>
        <v>0</v>
      </c>
      <c r="CG40" s="3">
        <f ca="1">IF(Table2[[#This Row],[Residence]]="Tema",Table2[[#This Row],[Income]],0)</f>
        <v>0</v>
      </c>
      <c r="CH40" s="3">
        <f ca="1">IF(Table2[[#This Row],[Residence]]="Airport Hills",Table2[[#This Row],[Income]],0)</f>
        <v>0</v>
      </c>
      <c r="CI40" s="3">
        <f ca="1">IF(Table2[[#This Row],[Residence]]="Oyarifa",Table2[[#This Row],[Income]],0)</f>
        <v>0</v>
      </c>
      <c r="CJ40" s="3">
        <f ca="1">IF(Table2[[#This Row],[Residence]]="Osu",Table2[[#This Row],[Income]],0)</f>
        <v>80952</v>
      </c>
      <c r="CK40" s="3">
        <f ca="1">IF(Table2[[#This Row],[Residence]]="Tse-Addo",Table2[[#This Row],[Income]],0)</f>
        <v>0</v>
      </c>
      <c r="CL40" s="5">
        <f ca="1">IF(Table2[[#This Row],[Residence]]="Prampram",Table2[[#This Row],[Income]],0)</f>
        <v>0</v>
      </c>
      <c r="CN40" s="2">
        <f ca="1">IF(Table2[[#This Row],[Field of Work]]="Teaching",Table2[[#This Row],[Income]],0)</f>
        <v>0</v>
      </c>
      <c r="CO40" s="3">
        <f ca="1">IF(Table2[[#This Row],[Field of Work]]="Agriculture",Table2[[#This Row],[Income]],0)</f>
        <v>0</v>
      </c>
      <c r="CP40" s="3">
        <f ca="1">IF(Table2[[#This Row],[Field of Work]]="IT",Table2[[#This Row],[Income]],0)</f>
        <v>0</v>
      </c>
      <c r="CQ40" s="3">
        <f ca="1">IF(Table2[[#This Row],[Field of Work]]="Construction",Table2[[#This Row],[Income]],0)</f>
        <v>0</v>
      </c>
      <c r="CR40" s="3">
        <f ca="1">IF(Table2[[#This Row],[Field of Work]]="Health",Table2[[#This Row],[Income]],0)</f>
        <v>80952</v>
      </c>
      <c r="CS40" s="5">
        <f ca="1">IF(Table2[[#This Row],[Field of Work]]="General work",Table2[[#This Row],[Income]],0)</f>
        <v>0</v>
      </c>
      <c r="CU40" s="2">
        <f t="shared" ca="1" si="3"/>
        <v>1</v>
      </c>
      <c r="CV40" s="5"/>
      <c r="CX40" s="2">
        <f t="shared" ca="1" si="4"/>
        <v>35</v>
      </c>
      <c r="CY40" s="5"/>
    </row>
    <row r="41" spans="1:103" x14ac:dyDescent="0.25">
      <c r="A41">
        <f t="shared" ca="1" si="5"/>
        <v>1</v>
      </c>
      <c r="B41" t="str">
        <f t="shared" ca="1" si="6"/>
        <v>Male</v>
      </c>
      <c r="C41">
        <f t="shared" ca="1" si="7"/>
        <v>35</v>
      </c>
      <c r="D41">
        <f t="shared" ca="1" si="8"/>
        <v>2</v>
      </c>
      <c r="E41" t="str">
        <f ca="1">_xll.XLOOKUP(D41,$Y$8:$Y$13,$Z$8:$Z$13)</f>
        <v>Construction</v>
      </c>
      <c r="F41">
        <f t="shared" ca="1" si="9"/>
        <v>2</v>
      </c>
      <c r="G41" t="str">
        <f ca="1">_xll.XLOOKUP(F41,$AA$8:$AA$12,$AB$8:$AB$12)</f>
        <v>College</v>
      </c>
      <c r="H41">
        <f t="shared" ca="1" si="30"/>
        <v>2</v>
      </c>
      <c r="I41">
        <f t="shared" ca="1" si="0"/>
        <v>4</v>
      </c>
      <c r="J41">
        <f t="shared" ca="1" si="11"/>
        <v>82101</v>
      </c>
      <c r="K41">
        <f t="shared" ca="1" si="12"/>
        <v>10</v>
      </c>
      <c r="L41" t="str">
        <f ca="1">_xll.XLOOKUP(K41,$AC$8:$AC$17,$AD$8:$AD$17)</f>
        <v>Osu</v>
      </c>
      <c r="M41">
        <f t="shared" ca="1" si="23"/>
        <v>246303</v>
      </c>
      <c r="N41" s="12">
        <f t="shared" ca="1" si="14"/>
        <v>46693.17487979916</v>
      </c>
      <c r="O41" s="12">
        <f t="shared" ca="1" si="24"/>
        <v>248445.0682779715</v>
      </c>
      <c r="P41">
        <f t="shared" ca="1" si="16"/>
        <v>61190</v>
      </c>
      <c r="Q41" s="12">
        <f t="shared" ca="1" si="25"/>
        <v>134591.66257644893</v>
      </c>
      <c r="R41">
        <f t="shared" ca="1" si="26"/>
        <v>49240.180801227616</v>
      </c>
      <c r="S41" s="12">
        <f t="shared" ca="1" si="27"/>
        <v>543988.24907919904</v>
      </c>
      <c r="T41" s="12">
        <f t="shared" ca="1" si="28"/>
        <v>242474.83745624809</v>
      </c>
      <c r="U41" s="12">
        <f t="shared" ca="1" si="29"/>
        <v>301513.41162295092</v>
      </c>
      <c r="X41" s="2"/>
      <c r="Y41" s="3"/>
      <c r="Z41" s="3"/>
      <c r="AA41" s="3"/>
      <c r="AB41" s="3"/>
      <c r="AC41" s="3"/>
      <c r="AD41" s="3"/>
      <c r="AE41" s="3">
        <f ca="1">IF(Table2[[#This Row],[Gender]]="Male",1,0)</f>
        <v>1</v>
      </c>
      <c r="AF41" s="3">
        <f ca="1">IF(Table2[[#This Row],[Gender]]="Female",1,0)</f>
        <v>0</v>
      </c>
      <c r="AG41" s="3"/>
      <c r="AH41" s="3"/>
      <c r="AI41" s="5"/>
      <c r="AK41" s="2">
        <f ca="1">IF(Table2[[#This Row],[Field of Work]]="Teaching",1,0)</f>
        <v>0</v>
      </c>
      <c r="AL41" s="3">
        <f ca="1">IF(Table2[[#This Row],[Field of Work]]="Agriculture",1,0)</f>
        <v>0</v>
      </c>
      <c r="AM41" s="3">
        <f ca="1">IF(Table2[[#This Row],[Field of Work]]="IT",1,0)</f>
        <v>0</v>
      </c>
      <c r="AN41" s="3">
        <f ca="1">IF(Table2[[#This Row],[Field of Work]]="Construction",1,0)</f>
        <v>1</v>
      </c>
      <c r="AO41" s="3">
        <f ca="1">IF(Table2[[#This Row],[Field of Work]]="Health",1,0)</f>
        <v>0</v>
      </c>
      <c r="AP41" s="3">
        <f ca="1">IF(Table2[[#This Row],[Field of Work]]="General work",1,0)</f>
        <v>0</v>
      </c>
      <c r="AQ41" s="3"/>
      <c r="AR41" s="3"/>
      <c r="AS41" s="3"/>
      <c r="AT41" s="3"/>
      <c r="AU41" s="3"/>
      <c r="AV41" s="5"/>
      <c r="AW41" s="16">
        <f ca="1">IF(Table2[[#This Row],[Residence]]="East Legon",1,0)</f>
        <v>0</v>
      </c>
      <c r="AX41" s="13">
        <f ca="1">IF(Table2[[#This Row],[Residence]]="Trasaco",1,0)</f>
        <v>0</v>
      </c>
      <c r="AY41" s="3">
        <f ca="1">IF(Table2[[#This Row],[Residence]]="North Legon",1,0)</f>
        <v>0</v>
      </c>
      <c r="AZ41" s="3">
        <f ca="1">IF(Table2[[#This Row],[Residence]]="Tema",1,0)</f>
        <v>0</v>
      </c>
      <c r="BA41" s="3">
        <f ca="1">IF(Table2[[#This Row],[Residence]]="Spintex",1,0)</f>
        <v>0</v>
      </c>
      <c r="BB41" s="3">
        <f ca="1">IF(Table2[[#This Row],[Residence]]="Airport Hills",1,0)</f>
        <v>0</v>
      </c>
      <c r="BC41" s="3">
        <f ca="1">IF(Table2[[#This Row],[Residence]]="Oyarifa",1,0)</f>
        <v>0</v>
      </c>
      <c r="BD41" s="3">
        <f ca="1">IF(Table2[[#This Row],[Residence]]="Prampram",1,0)</f>
        <v>0</v>
      </c>
      <c r="BE41" s="3">
        <f ca="1">IF(Table2[[#This Row],[Residence]]="Tse-Addo",1,0)</f>
        <v>0</v>
      </c>
      <c r="BF41" s="3">
        <f ca="1">IF(Table2[[#This Row],[Residence]]="Osu",1,0)</f>
        <v>1</v>
      </c>
      <c r="BG41" s="3"/>
      <c r="BH41" s="3"/>
      <c r="BI41" s="3"/>
      <c r="BJ41" s="3"/>
      <c r="BK41" s="3"/>
      <c r="BL41" s="3"/>
      <c r="BM41" s="3"/>
      <c r="BN41" s="3"/>
      <c r="BO41" s="3"/>
      <c r="BP41" s="5"/>
      <c r="BR41" s="26">
        <f ca="1">Table2[[#This Row],[Cars Value]]/Table2[[#This Row],[Cars]]</f>
        <v>62111.267069492875</v>
      </c>
      <c r="BS41" s="5"/>
      <c r="BT41" s="2">
        <f ca="1">IF(Table2[[#This Row],[Value of Debts]]&gt;$BU$6,1,0)</f>
        <v>1</v>
      </c>
      <c r="BU41" s="3"/>
      <c r="BV41" s="3"/>
      <c r="BW41" s="5"/>
      <c r="BX41" s="30">
        <f ca="1">Table2[[#This Row],[Mortgage Left]]/Table2[[#This Row],[Value of home]]</f>
        <v>0.1895761516497938</v>
      </c>
      <c r="BY41" s="3">
        <f t="shared" ca="1" si="22"/>
        <v>1</v>
      </c>
      <c r="BZ41" s="3"/>
      <c r="CA41" s="39"/>
      <c r="CC41" s="2">
        <f ca="1">IF(Table2[[#This Row],[Residence]]="East Legon",Table2[[#This Row],[Income]],0)</f>
        <v>0</v>
      </c>
      <c r="CD41" s="3">
        <f ca="1">IF(Table2[[#This Row],[Residence]]="Trasaco",Table2[[#This Row],[Income]],0)</f>
        <v>0</v>
      </c>
      <c r="CE41" s="3">
        <f ca="1">IF(Table2[[#This Row],[Residence]]="North Legon",Table2[[#This Row],[Income]],0)</f>
        <v>0</v>
      </c>
      <c r="CF41" s="3">
        <f ca="1">IF(Table2[[#This Row],[Residence]]="Spintex",Table2[[#This Row],[Income]],0)</f>
        <v>0</v>
      </c>
      <c r="CG41" s="3">
        <f ca="1">IF(Table2[[#This Row],[Residence]]="Tema",Table2[[#This Row],[Income]],0)</f>
        <v>0</v>
      </c>
      <c r="CH41" s="3">
        <f ca="1">IF(Table2[[#This Row],[Residence]]="Airport Hills",Table2[[#This Row],[Income]],0)</f>
        <v>0</v>
      </c>
      <c r="CI41" s="3">
        <f ca="1">IF(Table2[[#This Row],[Residence]]="Oyarifa",Table2[[#This Row],[Income]],0)</f>
        <v>0</v>
      </c>
      <c r="CJ41" s="3">
        <f ca="1">IF(Table2[[#This Row],[Residence]]="Osu",Table2[[#This Row],[Income]],0)</f>
        <v>82101</v>
      </c>
      <c r="CK41" s="3">
        <f ca="1">IF(Table2[[#This Row],[Residence]]="Tse-Addo",Table2[[#This Row],[Income]],0)</f>
        <v>0</v>
      </c>
      <c r="CL41" s="5">
        <f ca="1">IF(Table2[[#This Row],[Residence]]="Prampram",Table2[[#This Row],[Income]],0)</f>
        <v>0</v>
      </c>
      <c r="CN41" s="2">
        <f ca="1">IF(Table2[[#This Row],[Field of Work]]="Teaching",Table2[[#This Row],[Income]],0)</f>
        <v>0</v>
      </c>
      <c r="CO41" s="3">
        <f ca="1">IF(Table2[[#This Row],[Field of Work]]="Agriculture",Table2[[#This Row],[Income]],0)</f>
        <v>0</v>
      </c>
      <c r="CP41" s="3">
        <f ca="1">IF(Table2[[#This Row],[Field of Work]]="IT",Table2[[#This Row],[Income]],0)</f>
        <v>0</v>
      </c>
      <c r="CQ41" s="3">
        <f ca="1">IF(Table2[[#This Row],[Field of Work]]="Construction",Table2[[#This Row],[Income]],0)</f>
        <v>82101</v>
      </c>
      <c r="CR41" s="3">
        <f ca="1">IF(Table2[[#This Row],[Field of Work]]="Health",Table2[[#This Row],[Income]],0)</f>
        <v>0</v>
      </c>
      <c r="CS41" s="5">
        <f ca="1">IF(Table2[[#This Row],[Field of Work]]="General work",Table2[[#This Row],[Income]],0)</f>
        <v>0</v>
      </c>
      <c r="CU41" s="2">
        <f t="shared" ca="1" si="3"/>
        <v>1</v>
      </c>
      <c r="CV41" s="5"/>
      <c r="CX41" s="2">
        <f t="shared" ca="1" si="4"/>
        <v>26</v>
      </c>
      <c r="CY41" s="5"/>
    </row>
    <row r="42" spans="1:103" x14ac:dyDescent="0.25">
      <c r="A42">
        <f t="shared" ca="1" si="5"/>
        <v>2</v>
      </c>
      <c r="B42" t="str">
        <f t="shared" ca="1" si="6"/>
        <v>Female</v>
      </c>
      <c r="C42">
        <f t="shared" ca="1" si="7"/>
        <v>26</v>
      </c>
      <c r="D42">
        <f t="shared" ca="1" si="8"/>
        <v>4</v>
      </c>
      <c r="E42" t="str">
        <f ca="1">_xll.XLOOKUP(D42,$Y$8:$Y$13,$Z$8:$Z$13)</f>
        <v>IT</v>
      </c>
      <c r="F42">
        <f t="shared" ca="1" si="9"/>
        <v>3</v>
      </c>
      <c r="G42" t="str">
        <f ca="1">_xll.XLOOKUP(F42,$AA$8:$AA$12,$AB$8:$AB$12)</f>
        <v>University</v>
      </c>
      <c r="H42">
        <f t="shared" ca="1" si="30"/>
        <v>3</v>
      </c>
      <c r="I42">
        <f t="shared" ca="1" si="0"/>
        <v>3</v>
      </c>
      <c r="J42">
        <f t="shared" ca="1" si="11"/>
        <v>77747</v>
      </c>
      <c r="K42">
        <f t="shared" ca="1" si="12"/>
        <v>8</v>
      </c>
      <c r="L42" t="str">
        <f ca="1">_xll.XLOOKUP(K42,$AC$8:$AC$17,$AD$8:$AD$17)</f>
        <v>Oyarifa</v>
      </c>
      <c r="M42">
        <f t="shared" ca="1" si="23"/>
        <v>233241</v>
      </c>
      <c r="N42" s="12">
        <f t="shared" ca="1" si="14"/>
        <v>49445.710206283256</v>
      </c>
      <c r="O42" s="12">
        <f t="shared" ca="1" si="24"/>
        <v>182963.03278885264</v>
      </c>
      <c r="P42">
        <f t="shared" ca="1" si="16"/>
        <v>151228</v>
      </c>
      <c r="Q42" s="12">
        <f t="shared" ca="1" si="25"/>
        <v>64314.482286444661</v>
      </c>
      <c r="R42">
        <f t="shared" ca="1" si="26"/>
        <v>21134.919488795287</v>
      </c>
      <c r="S42" s="12">
        <f t="shared" ca="1" si="27"/>
        <v>437338.95227764791</v>
      </c>
      <c r="T42" s="12">
        <f t="shared" ca="1" si="28"/>
        <v>264988.19249272789</v>
      </c>
      <c r="U42" s="12">
        <f t="shared" ca="1" si="29"/>
        <v>172350.75978492002</v>
      </c>
      <c r="X42" s="2"/>
      <c r="Y42" s="3"/>
      <c r="Z42" s="3"/>
      <c r="AA42" s="3"/>
      <c r="AB42" s="3"/>
      <c r="AC42" s="3"/>
      <c r="AD42" s="3"/>
      <c r="AE42" s="3">
        <f ca="1">IF(Table2[[#This Row],[Gender]]="Male",1,0)</f>
        <v>0</v>
      </c>
      <c r="AF42" s="3">
        <f ca="1">IF(Table2[[#This Row],[Gender]]="Female",1,0)</f>
        <v>1</v>
      </c>
      <c r="AG42" s="3"/>
      <c r="AH42" s="3"/>
      <c r="AI42" s="5"/>
      <c r="AK42" s="2">
        <f ca="1">IF(Table2[[#This Row],[Field of Work]]="Teaching",1,0)</f>
        <v>0</v>
      </c>
      <c r="AL42" s="3">
        <f ca="1">IF(Table2[[#This Row],[Field of Work]]="Agriculture",1,0)</f>
        <v>0</v>
      </c>
      <c r="AM42" s="3">
        <f ca="1">IF(Table2[[#This Row],[Field of Work]]="IT",1,0)</f>
        <v>1</v>
      </c>
      <c r="AN42" s="3">
        <f ca="1">IF(Table2[[#This Row],[Field of Work]]="Construction",1,0)</f>
        <v>0</v>
      </c>
      <c r="AO42" s="3">
        <f ca="1">IF(Table2[[#This Row],[Field of Work]]="Health",1,0)</f>
        <v>0</v>
      </c>
      <c r="AP42" s="3">
        <f ca="1">IF(Table2[[#This Row],[Field of Work]]="General work",1,0)</f>
        <v>0</v>
      </c>
      <c r="AQ42" s="3"/>
      <c r="AR42" s="3"/>
      <c r="AS42" s="3"/>
      <c r="AT42" s="3"/>
      <c r="AU42" s="3"/>
      <c r="AV42" s="5"/>
      <c r="AW42" s="16">
        <f ca="1">IF(Table2[[#This Row],[Residence]]="East Legon",1,0)</f>
        <v>0</v>
      </c>
      <c r="AX42" s="13">
        <f ca="1">IF(Table2[[#This Row],[Residence]]="Trasaco",1,0)</f>
        <v>0</v>
      </c>
      <c r="AY42" s="3">
        <f ca="1">IF(Table2[[#This Row],[Residence]]="North Legon",1,0)</f>
        <v>0</v>
      </c>
      <c r="AZ42" s="3">
        <f ca="1">IF(Table2[[#This Row],[Residence]]="Tema",1,0)</f>
        <v>0</v>
      </c>
      <c r="BA42" s="3">
        <f ca="1">IF(Table2[[#This Row],[Residence]]="Spintex",1,0)</f>
        <v>0</v>
      </c>
      <c r="BB42" s="3">
        <f ca="1">IF(Table2[[#This Row],[Residence]]="Airport Hills",1,0)</f>
        <v>0</v>
      </c>
      <c r="BC42" s="3">
        <f ca="1">IF(Table2[[#This Row],[Residence]]="Oyarifa",1,0)</f>
        <v>1</v>
      </c>
      <c r="BD42" s="3">
        <f ca="1">IF(Table2[[#This Row],[Residence]]="Prampram",1,0)</f>
        <v>0</v>
      </c>
      <c r="BE42" s="3">
        <f ca="1">IF(Table2[[#This Row],[Residence]]="Tse-Addo",1,0)</f>
        <v>0</v>
      </c>
      <c r="BF42" s="3">
        <f ca="1">IF(Table2[[#This Row],[Residence]]="Osu",1,0)</f>
        <v>0</v>
      </c>
      <c r="BG42" s="3"/>
      <c r="BH42" s="3"/>
      <c r="BI42" s="3"/>
      <c r="BJ42" s="3"/>
      <c r="BK42" s="3"/>
      <c r="BL42" s="3"/>
      <c r="BM42" s="3"/>
      <c r="BN42" s="3"/>
      <c r="BO42" s="3"/>
      <c r="BP42" s="5"/>
      <c r="BR42" s="26">
        <f ca="1">Table2[[#This Row],[Cars Value]]/Table2[[#This Row],[Cars]]</f>
        <v>60987.677596284215</v>
      </c>
      <c r="BS42" s="5"/>
      <c r="BT42" s="2">
        <f ca="1">IF(Table2[[#This Row],[Value of Debts]]&gt;$BU$6,1,0)</f>
        <v>1</v>
      </c>
      <c r="BU42" s="3"/>
      <c r="BV42" s="3"/>
      <c r="BW42" s="5"/>
      <c r="BX42" s="30">
        <f ca="1">Table2[[#This Row],[Mortgage Left]]/Table2[[#This Row],[Value of home]]</f>
        <v>0.21199407568259121</v>
      </c>
      <c r="BY42" s="3">
        <f t="shared" ca="1" si="22"/>
        <v>1</v>
      </c>
      <c r="BZ42" s="3"/>
      <c r="CA42" s="39"/>
      <c r="CC42" s="2">
        <f ca="1">IF(Table2[[#This Row],[Residence]]="East Legon",Table2[[#This Row],[Income]],0)</f>
        <v>0</v>
      </c>
      <c r="CD42" s="3">
        <f ca="1">IF(Table2[[#This Row],[Residence]]="Trasaco",Table2[[#This Row],[Income]],0)</f>
        <v>0</v>
      </c>
      <c r="CE42" s="3">
        <f ca="1">IF(Table2[[#This Row],[Residence]]="North Legon",Table2[[#This Row],[Income]],0)</f>
        <v>0</v>
      </c>
      <c r="CF42" s="3">
        <f ca="1">IF(Table2[[#This Row],[Residence]]="Spintex",Table2[[#This Row],[Income]],0)</f>
        <v>0</v>
      </c>
      <c r="CG42" s="3">
        <f ca="1">IF(Table2[[#This Row],[Residence]]="Tema",Table2[[#This Row],[Income]],0)</f>
        <v>0</v>
      </c>
      <c r="CH42" s="3">
        <f ca="1">IF(Table2[[#This Row],[Residence]]="Airport Hills",Table2[[#This Row],[Income]],0)</f>
        <v>0</v>
      </c>
      <c r="CI42" s="3">
        <f ca="1">IF(Table2[[#This Row],[Residence]]="Oyarifa",Table2[[#This Row],[Income]],0)</f>
        <v>77747</v>
      </c>
      <c r="CJ42" s="3">
        <f ca="1">IF(Table2[[#This Row],[Residence]]="Osu",Table2[[#This Row],[Income]],0)</f>
        <v>0</v>
      </c>
      <c r="CK42" s="3">
        <f ca="1">IF(Table2[[#This Row],[Residence]]="Tse-Addo",Table2[[#This Row],[Income]],0)</f>
        <v>0</v>
      </c>
      <c r="CL42" s="5">
        <f ca="1">IF(Table2[[#This Row],[Residence]]="Prampram",Table2[[#This Row],[Income]],0)</f>
        <v>0</v>
      </c>
      <c r="CN42" s="2">
        <f ca="1">IF(Table2[[#This Row],[Field of Work]]="Teaching",Table2[[#This Row],[Income]],0)</f>
        <v>0</v>
      </c>
      <c r="CO42" s="3">
        <f ca="1">IF(Table2[[#This Row],[Field of Work]]="Agriculture",Table2[[#This Row],[Income]],0)</f>
        <v>0</v>
      </c>
      <c r="CP42" s="3">
        <f ca="1">IF(Table2[[#This Row],[Field of Work]]="IT",Table2[[#This Row],[Income]],0)</f>
        <v>77747</v>
      </c>
      <c r="CQ42" s="3">
        <f ca="1">IF(Table2[[#This Row],[Field of Work]]="Construction",Table2[[#This Row],[Income]],0)</f>
        <v>0</v>
      </c>
      <c r="CR42" s="3">
        <f ca="1">IF(Table2[[#This Row],[Field of Work]]="Health",Table2[[#This Row],[Income]],0)</f>
        <v>0</v>
      </c>
      <c r="CS42" s="5">
        <f ca="1">IF(Table2[[#This Row],[Field of Work]]="General work",Table2[[#This Row],[Income]],0)</f>
        <v>0</v>
      </c>
      <c r="CU42" s="2">
        <f t="shared" ca="1" si="3"/>
        <v>1</v>
      </c>
      <c r="CV42" s="5"/>
      <c r="CX42" s="2">
        <f t="shared" ca="1" si="4"/>
        <v>0</v>
      </c>
      <c r="CY42" s="5"/>
    </row>
    <row r="43" spans="1:103" x14ac:dyDescent="0.25">
      <c r="A43">
        <f t="shared" ca="1" si="5"/>
        <v>1</v>
      </c>
      <c r="B43" t="str">
        <f t="shared" ca="1" si="6"/>
        <v>Male</v>
      </c>
      <c r="C43">
        <f t="shared" ca="1" si="7"/>
        <v>27</v>
      </c>
      <c r="D43">
        <f t="shared" ca="1" si="8"/>
        <v>6</v>
      </c>
      <c r="E43" t="str">
        <f ca="1">_xll.XLOOKUP(D43,$Y$8:$Y$13,$Z$8:$Z$13)</f>
        <v>Agriculture</v>
      </c>
      <c r="F43">
        <f t="shared" ca="1" si="9"/>
        <v>1</v>
      </c>
      <c r="G43" t="str">
        <f ca="1">_xll.XLOOKUP(F43,$AA$8:$AA$12,$AB$8:$AB$12)</f>
        <v>Highschool</v>
      </c>
      <c r="H43">
        <f t="shared" ca="1" si="30"/>
        <v>3</v>
      </c>
      <c r="I43">
        <f t="shared" ca="1" si="0"/>
        <v>3</v>
      </c>
      <c r="J43">
        <f t="shared" ca="1" si="11"/>
        <v>32928</v>
      </c>
      <c r="K43">
        <f t="shared" ca="1" si="12"/>
        <v>6</v>
      </c>
      <c r="L43" t="str">
        <f ca="1">_xll.XLOOKUP(K43,$AC$8:$AC$17,$AD$8:$AD$17)</f>
        <v>Tse-Addo</v>
      </c>
      <c r="M43">
        <f t="shared" ca="1" si="23"/>
        <v>164640</v>
      </c>
      <c r="N43" s="12">
        <f t="shared" ca="1" si="14"/>
        <v>136690.58595886693</v>
      </c>
      <c r="O43" s="12">
        <f t="shared" ca="1" si="24"/>
        <v>61297.144931189236</v>
      </c>
      <c r="P43">
        <f t="shared" ca="1" si="16"/>
        <v>48906</v>
      </c>
      <c r="Q43" s="12">
        <f t="shared" ca="1" si="25"/>
        <v>52298.705680052015</v>
      </c>
      <c r="R43">
        <f t="shared" ca="1" si="26"/>
        <v>8867.6109705590097</v>
      </c>
      <c r="S43" s="12">
        <f t="shared" ca="1" si="27"/>
        <v>234804.75590174826</v>
      </c>
      <c r="T43" s="12">
        <f t="shared" ca="1" si="28"/>
        <v>237895.29163891895</v>
      </c>
      <c r="U43" s="12">
        <f t="shared" ca="1" si="29"/>
        <v>-3090.5357371706923</v>
      </c>
      <c r="X43" s="2"/>
      <c r="Y43" s="3"/>
      <c r="Z43" s="3"/>
      <c r="AA43" s="3"/>
      <c r="AB43" s="3"/>
      <c r="AC43" s="3"/>
      <c r="AD43" s="3"/>
      <c r="AE43" s="3">
        <f ca="1">IF(Table2[[#This Row],[Gender]]="Male",1,0)</f>
        <v>1</v>
      </c>
      <c r="AF43" s="3">
        <f ca="1">IF(Table2[[#This Row],[Gender]]="Female",1,0)</f>
        <v>0</v>
      </c>
      <c r="AG43" s="3"/>
      <c r="AH43" s="3"/>
      <c r="AI43" s="5"/>
      <c r="AK43" s="2">
        <f ca="1">IF(Table2[[#This Row],[Field of Work]]="Teaching",1,0)</f>
        <v>0</v>
      </c>
      <c r="AL43" s="3">
        <f ca="1">IF(Table2[[#This Row],[Field of Work]]="Agriculture",1,0)</f>
        <v>1</v>
      </c>
      <c r="AM43" s="3">
        <f ca="1">IF(Table2[[#This Row],[Field of Work]]="IT",1,0)</f>
        <v>0</v>
      </c>
      <c r="AN43" s="3">
        <f ca="1">IF(Table2[[#This Row],[Field of Work]]="Construction",1,0)</f>
        <v>0</v>
      </c>
      <c r="AO43" s="3">
        <f ca="1">IF(Table2[[#This Row],[Field of Work]]="Health",1,0)</f>
        <v>0</v>
      </c>
      <c r="AP43" s="3">
        <f ca="1">IF(Table2[[#This Row],[Field of Work]]="General work",1,0)</f>
        <v>0</v>
      </c>
      <c r="AQ43" s="3"/>
      <c r="AR43" s="3"/>
      <c r="AS43" s="3"/>
      <c r="AT43" s="3"/>
      <c r="AU43" s="3"/>
      <c r="AV43" s="5"/>
      <c r="AW43" s="16">
        <f ca="1">IF(Table2[[#This Row],[Residence]]="East Legon",1,0)</f>
        <v>0</v>
      </c>
      <c r="AX43" s="13">
        <f ca="1">IF(Table2[[#This Row],[Residence]]="Trasaco",1,0)</f>
        <v>0</v>
      </c>
      <c r="AY43" s="3">
        <f ca="1">IF(Table2[[#This Row],[Residence]]="North Legon",1,0)</f>
        <v>0</v>
      </c>
      <c r="AZ43" s="3">
        <f ca="1">IF(Table2[[#This Row],[Residence]]="Tema",1,0)</f>
        <v>0</v>
      </c>
      <c r="BA43" s="3">
        <f ca="1">IF(Table2[[#This Row],[Residence]]="Spintex",1,0)</f>
        <v>0</v>
      </c>
      <c r="BB43" s="3">
        <f ca="1">IF(Table2[[#This Row],[Residence]]="Airport Hills",1,0)</f>
        <v>0</v>
      </c>
      <c r="BC43" s="3">
        <f ca="1">IF(Table2[[#This Row],[Residence]]="Oyarifa",1,0)</f>
        <v>0</v>
      </c>
      <c r="BD43" s="3">
        <f ca="1">IF(Table2[[#This Row],[Residence]]="Prampram",1,0)</f>
        <v>0</v>
      </c>
      <c r="BE43" s="3">
        <f ca="1">IF(Table2[[#This Row],[Residence]]="Tse-Addo",1,0)</f>
        <v>1</v>
      </c>
      <c r="BF43" s="3">
        <f ca="1">IF(Table2[[#This Row],[Residence]]="Osu",1,0)</f>
        <v>0</v>
      </c>
      <c r="BG43" s="3"/>
      <c r="BH43" s="3"/>
      <c r="BI43" s="3"/>
      <c r="BJ43" s="3"/>
      <c r="BK43" s="3"/>
      <c r="BL43" s="3"/>
      <c r="BM43" s="3"/>
      <c r="BN43" s="3"/>
      <c r="BO43" s="3"/>
      <c r="BP43" s="5"/>
      <c r="BR43" s="26">
        <f ca="1">Table2[[#This Row],[Cars Value]]/Table2[[#This Row],[Cars]]</f>
        <v>20432.381643729746</v>
      </c>
      <c r="BS43" s="5"/>
      <c r="BT43" s="2">
        <f ca="1">IF(Table2[[#This Row],[Value of Debts]]&gt;$BU$6,1,0)</f>
        <v>1</v>
      </c>
      <c r="BU43" s="3"/>
      <c r="BV43" s="3"/>
      <c r="BW43" s="5"/>
      <c r="BX43" s="30">
        <f ca="1">Table2[[#This Row],[Mortgage Left]]/Table2[[#This Row],[Value of home]]</f>
        <v>0.83023922472586809</v>
      </c>
      <c r="BY43" s="3">
        <f t="shared" ca="1" si="22"/>
        <v>0</v>
      </c>
      <c r="BZ43" s="3"/>
      <c r="CA43" s="39"/>
      <c r="CC43" s="2">
        <f ca="1">IF(Table2[[#This Row],[Residence]]="East Legon",Table2[[#This Row],[Income]],0)</f>
        <v>0</v>
      </c>
      <c r="CD43" s="3">
        <f ca="1">IF(Table2[[#This Row],[Residence]]="Trasaco",Table2[[#This Row],[Income]],0)</f>
        <v>0</v>
      </c>
      <c r="CE43" s="3">
        <f ca="1">IF(Table2[[#This Row],[Residence]]="North Legon",Table2[[#This Row],[Income]],0)</f>
        <v>0</v>
      </c>
      <c r="CF43" s="3">
        <f ca="1">IF(Table2[[#This Row],[Residence]]="Spintex",Table2[[#This Row],[Income]],0)</f>
        <v>0</v>
      </c>
      <c r="CG43" s="3">
        <f ca="1">IF(Table2[[#This Row],[Residence]]="Tema",Table2[[#This Row],[Income]],0)</f>
        <v>0</v>
      </c>
      <c r="CH43" s="3">
        <f ca="1">IF(Table2[[#This Row],[Residence]]="Airport Hills",Table2[[#This Row],[Income]],0)</f>
        <v>0</v>
      </c>
      <c r="CI43" s="3">
        <f ca="1">IF(Table2[[#This Row],[Residence]]="Oyarifa",Table2[[#This Row],[Income]],0)</f>
        <v>0</v>
      </c>
      <c r="CJ43" s="3">
        <f ca="1">IF(Table2[[#This Row],[Residence]]="Osu",Table2[[#This Row],[Income]],0)</f>
        <v>0</v>
      </c>
      <c r="CK43" s="3">
        <f ca="1">IF(Table2[[#This Row],[Residence]]="Tse-Addo",Table2[[#This Row],[Income]],0)</f>
        <v>32928</v>
      </c>
      <c r="CL43" s="5">
        <f ca="1">IF(Table2[[#This Row],[Residence]]="Prampram",Table2[[#This Row],[Income]],0)</f>
        <v>0</v>
      </c>
      <c r="CN43" s="2">
        <f ca="1">IF(Table2[[#This Row],[Field of Work]]="Teaching",Table2[[#This Row],[Income]],0)</f>
        <v>0</v>
      </c>
      <c r="CO43" s="3">
        <f ca="1">IF(Table2[[#This Row],[Field of Work]]="Agriculture",Table2[[#This Row],[Income]],0)</f>
        <v>32928</v>
      </c>
      <c r="CP43" s="3">
        <f ca="1">IF(Table2[[#This Row],[Field of Work]]="IT",Table2[[#This Row],[Income]],0)</f>
        <v>0</v>
      </c>
      <c r="CQ43" s="3">
        <f ca="1">IF(Table2[[#This Row],[Field of Work]]="Construction",Table2[[#This Row],[Income]],0)</f>
        <v>0</v>
      </c>
      <c r="CR43" s="3">
        <f ca="1">IF(Table2[[#This Row],[Field of Work]]="Health",Table2[[#This Row],[Income]],0)</f>
        <v>0</v>
      </c>
      <c r="CS43" s="5">
        <f ca="1">IF(Table2[[#This Row],[Field of Work]]="General work",Table2[[#This Row],[Income]],0)</f>
        <v>0</v>
      </c>
      <c r="CU43" s="2">
        <f t="shared" ca="1" si="3"/>
        <v>1</v>
      </c>
      <c r="CV43" s="5"/>
      <c r="CX43" s="2">
        <f t="shared" ca="1" si="4"/>
        <v>47</v>
      </c>
      <c r="CY43" s="5"/>
    </row>
    <row r="44" spans="1:103" x14ac:dyDescent="0.25">
      <c r="A44">
        <f t="shared" ca="1" si="5"/>
        <v>1</v>
      </c>
      <c r="B44" t="str">
        <f t="shared" ca="1" si="6"/>
        <v>Male</v>
      </c>
      <c r="C44">
        <f t="shared" ca="1" si="7"/>
        <v>47</v>
      </c>
      <c r="D44">
        <f t="shared" ca="1" si="8"/>
        <v>3</v>
      </c>
      <c r="E44" t="str">
        <f ca="1">_xll.XLOOKUP(D44,$Y$8:$Y$13,$Z$8:$Z$13)</f>
        <v>Teaching</v>
      </c>
      <c r="F44">
        <f t="shared" ca="1" si="9"/>
        <v>1</v>
      </c>
      <c r="G44" t="str">
        <f ca="1">_xll.XLOOKUP(F44,$AA$8:$AA$12,$AB$8:$AB$12)</f>
        <v>Highschool</v>
      </c>
      <c r="H44">
        <f t="shared" ca="1" si="30"/>
        <v>3</v>
      </c>
      <c r="I44">
        <f t="shared" ca="1" si="0"/>
        <v>2</v>
      </c>
      <c r="J44">
        <f t="shared" ca="1" si="11"/>
        <v>28468</v>
      </c>
      <c r="K44">
        <f t="shared" ca="1" si="12"/>
        <v>6</v>
      </c>
      <c r="L44" t="str">
        <f ca="1">_xll.XLOOKUP(K44,$AC$8:$AC$17,$AD$8:$AD$17)</f>
        <v>Tse-Addo</v>
      </c>
      <c r="M44">
        <f t="shared" ca="1" si="23"/>
        <v>170808</v>
      </c>
      <c r="N44" s="12">
        <f t="shared" ca="1" si="14"/>
        <v>9955.0564182148373</v>
      </c>
      <c r="O44" s="12">
        <f t="shared" ca="1" si="24"/>
        <v>33632.651865178879</v>
      </c>
      <c r="P44">
        <f t="shared" ca="1" si="16"/>
        <v>1701</v>
      </c>
      <c r="Q44" s="12">
        <f t="shared" ca="1" si="25"/>
        <v>43794.070419470154</v>
      </c>
      <c r="R44">
        <f t="shared" ca="1" si="26"/>
        <v>4517.8310303676872</v>
      </c>
      <c r="S44" s="12">
        <f t="shared" ca="1" si="27"/>
        <v>208958.48289554659</v>
      </c>
      <c r="T44" s="12">
        <f t="shared" ca="1" si="28"/>
        <v>55450.126837684991</v>
      </c>
      <c r="U44" s="12">
        <f t="shared" ca="1" si="29"/>
        <v>153508.35605786159</v>
      </c>
      <c r="X44" s="2"/>
      <c r="Y44" s="3"/>
      <c r="Z44" s="3"/>
      <c r="AA44" s="3"/>
      <c r="AB44" s="3"/>
      <c r="AC44" s="3"/>
      <c r="AD44" s="3"/>
      <c r="AE44" s="3">
        <f ca="1">IF(Table2[[#This Row],[Gender]]="Male",1,0)</f>
        <v>1</v>
      </c>
      <c r="AF44" s="3">
        <f ca="1">IF(Table2[[#This Row],[Gender]]="Female",1,0)</f>
        <v>0</v>
      </c>
      <c r="AG44" s="3"/>
      <c r="AH44" s="3"/>
      <c r="AI44" s="5"/>
      <c r="AK44" s="2">
        <f ca="1">IF(Table2[[#This Row],[Field of Work]]="Teaching",1,0)</f>
        <v>1</v>
      </c>
      <c r="AL44" s="3">
        <f ca="1">IF(Table2[[#This Row],[Field of Work]]="Agriculture",1,0)</f>
        <v>0</v>
      </c>
      <c r="AM44" s="3">
        <f ca="1">IF(Table2[[#This Row],[Field of Work]]="IT",1,0)</f>
        <v>0</v>
      </c>
      <c r="AN44" s="3">
        <f ca="1">IF(Table2[[#This Row],[Field of Work]]="Construction",1,0)</f>
        <v>0</v>
      </c>
      <c r="AO44" s="3">
        <f ca="1">IF(Table2[[#This Row],[Field of Work]]="Health",1,0)</f>
        <v>0</v>
      </c>
      <c r="AP44" s="3">
        <f ca="1">IF(Table2[[#This Row],[Field of Work]]="General work",1,0)</f>
        <v>0</v>
      </c>
      <c r="AQ44" s="3"/>
      <c r="AR44" s="3"/>
      <c r="AS44" s="3"/>
      <c r="AT44" s="3"/>
      <c r="AU44" s="3"/>
      <c r="AV44" s="5"/>
      <c r="AW44" s="16">
        <f ca="1">IF(Table2[[#This Row],[Residence]]="East Legon",1,0)</f>
        <v>0</v>
      </c>
      <c r="AX44" s="13">
        <f ca="1">IF(Table2[[#This Row],[Residence]]="Trasaco",1,0)</f>
        <v>0</v>
      </c>
      <c r="AY44" s="3">
        <f ca="1">IF(Table2[[#This Row],[Residence]]="North Legon",1,0)</f>
        <v>0</v>
      </c>
      <c r="AZ44" s="3">
        <f ca="1">IF(Table2[[#This Row],[Residence]]="Tema",1,0)</f>
        <v>0</v>
      </c>
      <c r="BA44" s="3">
        <f ca="1">IF(Table2[[#This Row],[Residence]]="Spintex",1,0)</f>
        <v>0</v>
      </c>
      <c r="BB44" s="3">
        <f ca="1">IF(Table2[[#This Row],[Residence]]="Airport Hills",1,0)</f>
        <v>0</v>
      </c>
      <c r="BC44" s="3">
        <f ca="1">IF(Table2[[#This Row],[Residence]]="Oyarifa",1,0)</f>
        <v>0</v>
      </c>
      <c r="BD44" s="3">
        <f ca="1">IF(Table2[[#This Row],[Residence]]="Prampram",1,0)</f>
        <v>0</v>
      </c>
      <c r="BE44" s="3">
        <f ca="1">IF(Table2[[#This Row],[Residence]]="Tse-Addo",1,0)</f>
        <v>1</v>
      </c>
      <c r="BF44" s="3">
        <f ca="1">IF(Table2[[#This Row],[Residence]]="Osu",1,0)</f>
        <v>0</v>
      </c>
      <c r="BG44" s="3"/>
      <c r="BH44" s="3"/>
      <c r="BI44" s="3"/>
      <c r="BJ44" s="3"/>
      <c r="BK44" s="3"/>
      <c r="BL44" s="3"/>
      <c r="BM44" s="3"/>
      <c r="BN44" s="3"/>
      <c r="BO44" s="3"/>
      <c r="BP44" s="5"/>
      <c r="BR44" s="26">
        <f ca="1">Table2[[#This Row],[Cars Value]]/Table2[[#This Row],[Cars]]</f>
        <v>16816.32593258944</v>
      </c>
      <c r="BS44" s="5"/>
      <c r="BT44" s="2">
        <f ca="1">IF(Table2[[#This Row],[Value of Debts]]&gt;$BU$6,1,0)</f>
        <v>0</v>
      </c>
      <c r="BU44" s="3"/>
      <c r="BV44" s="3"/>
      <c r="BW44" s="5"/>
      <c r="BX44" s="30">
        <f ca="1">Table2[[#This Row],[Mortgage Left]]/Table2[[#This Row],[Value of home]]</f>
        <v>5.8282143800143071E-2</v>
      </c>
      <c r="BY44" s="3">
        <f t="shared" ca="1" si="22"/>
        <v>1</v>
      </c>
      <c r="BZ44" s="3"/>
      <c r="CA44" s="39"/>
      <c r="CC44" s="2">
        <f ca="1">IF(Table2[[#This Row],[Residence]]="East Legon",Table2[[#This Row],[Income]],0)</f>
        <v>0</v>
      </c>
      <c r="CD44" s="3">
        <f ca="1">IF(Table2[[#This Row],[Residence]]="Trasaco",Table2[[#This Row],[Income]],0)</f>
        <v>0</v>
      </c>
      <c r="CE44" s="3">
        <f ca="1">IF(Table2[[#This Row],[Residence]]="North Legon",Table2[[#This Row],[Income]],0)</f>
        <v>0</v>
      </c>
      <c r="CF44" s="3">
        <f ca="1">IF(Table2[[#This Row],[Residence]]="Spintex",Table2[[#This Row],[Income]],0)</f>
        <v>0</v>
      </c>
      <c r="CG44" s="3">
        <f ca="1">IF(Table2[[#This Row],[Residence]]="Tema",Table2[[#This Row],[Income]],0)</f>
        <v>0</v>
      </c>
      <c r="CH44" s="3">
        <f ca="1">IF(Table2[[#This Row],[Residence]]="Airport Hills",Table2[[#This Row],[Income]],0)</f>
        <v>0</v>
      </c>
      <c r="CI44" s="3">
        <f ca="1">IF(Table2[[#This Row],[Residence]]="Oyarifa",Table2[[#This Row],[Income]],0)</f>
        <v>0</v>
      </c>
      <c r="CJ44" s="3">
        <f ca="1">IF(Table2[[#This Row],[Residence]]="Osu",Table2[[#This Row],[Income]],0)</f>
        <v>0</v>
      </c>
      <c r="CK44" s="3">
        <f ca="1">IF(Table2[[#This Row],[Residence]]="Tse-Addo",Table2[[#This Row],[Income]],0)</f>
        <v>28468</v>
      </c>
      <c r="CL44" s="5">
        <f ca="1">IF(Table2[[#This Row],[Residence]]="Prampram",Table2[[#This Row],[Income]],0)</f>
        <v>0</v>
      </c>
      <c r="CN44" s="2">
        <f ca="1">IF(Table2[[#This Row],[Field of Work]]="Teaching",Table2[[#This Row],[Income]],0)</f>
        <v>28468</v>
      </c>
      <c r="CO44" s="3">
        <f ca="1">IF(Table2[[#This Row],[Field of Work]]="Agriculture",Table2[[#This Row],[Income]],0)</f>
        <v>0</v>
      </c>
      <c r="CP44" s="3">
        <f ca="1">IF(Table2[[#This Row],[Field of Work]]="IT",Table2[[#This Row],[Income]],0)</f>
        <v>0</v>
      </c>
      <c r="CQ44" s="3">
        <f ca="1">IF(Table2[[#This Row],[Field of Work]]="Construction",Table2[[#This Row],[Income]],0)</f>
        <v>0</v>
      </c>
      <c r="CR44" s="3">
        <f ca="1">IF(Table2[[#This Row],[Field of Work]]="Health",Table2[[#This Row],[Income]],0)</f>
        <v>0</v>
      </c>
      <c r="CS44" s="5">
        <f ca="1">IF(Table2[[#This Row],[Field of Work]]="General work",Table2[[#This Row],[Income]],0)</f>
        <v>0</v>
      </c>
      <c r="CU44" s="2">
        <f t="shared" ca="1" si="3"/>
        <v>1</v>
      </c>
      <c r="CV44" s="5"/>
      <c r="CX44" s="2">
        <f t="shared" ca="1" si="4"/>
        <v>41</v>
      </c>
      <c r="CY44" s="5"/>
    </row>
    <row r="45" spans="1:103" x14ac:dyDescent="0.25">
      <c r="A45">
        <f t="shared" ca="1" si="5"/>
        <v>2</v>
      </c>
      <c r="B45" t="str">
        <f t="shared" ca="1" si="6"/>
        <v>Female</v>
      </c>
      <c r="C45">
        <f t="shared" ca="1" si="7"/>
        <v>41</v>
      </c>
      <c r="D45">
        <f t="shared" ca="1" si="8"/>
        <v>4</v>
      </c>
      <c r="E45" t="str">
        <f ca="1">_xll.XLOOKUP(D45,$Y$8:$Y$13,$Z$8:$Z$13)</f>
        <v>IT</v>
      </c>
      <c r="F45">
        <f t="shared" ca="1" si="9"/>
        <v>3</v>
      </c>
      <c r="G45" t="str">
        <f ca="1">_xll.XLOOKUP(F45,$AA$8:$AA$12,$AB$8:$AB$12)</f>
        <v>University</v>
      </c>
      <c r="H45">
        <f t="shared" ca="1" si="30"/>
        <v>2</v>
      </c>
      <c r="I45">
        <f t="shared" ca="1" si="0"/>
        <v>2</v>
      </c>
      <c r="J45">
        <f t="shared" ca="1" si="11"/>
        <v>58584</v>
      </c>
      <c r="K45">
        <f t="shared" ca="1" si="12"/>
        <v>7</v>
      </c>
      <c r="L45" t="str">
        <f ca="1">_xll.XLOOKUP(K45,$AC$8:$AC$17,$AD$8:$AD$17)</f>
        <v>Tema</v>
      </c>
      <c r="M45">
        <f t="shared" ca="1" si="23"/>
        <v>234336</v>
      </c>
      <c r="N45" s="12">
        <f t="shared" ca="1" si="14"/>
        <v>114982.34225430267</v>
      </c>
      <c r="O45" s="12">
        <f t="shared" ca="1" si="24"/>
        <v>66224.865528785944</v>
      </c>
      <c r="P45">
        <f t="shared" ca="1" si="16"/>
        <v>62118</v>
      </c>
      <c r="Q45" s="12">
        <f t="shared" ca="1" si="25"/>
        <v>19785.769271498342</v>
      </c>
      <c r="R45">
        <f t="shared" ca="1" si="26"/>
        <v>56567.524319045478</v>
      </c>
      <c r="S45" s="12">
        <f t="shared" ca="1" si="27"/>
        <v>357128.38984783145</v>
      </c>
      <c r="T45" s="12">
        <f t="shared" ca="1" si="28"/>
        <v>196886.11152580101</v>
      </c>
      <c r="U45" s="12">
        <f t="shared" ca="1" si="29"/>
        <v>160242.27832203044</v>
      </c>
      <c r="X45" s="2"/>
      <c r="Y45" s="3"/>
      <c r="Z45" s="3"/>
      <c r="AA45" s="3"/>
      <c r="AB45" s="3"/>
      <c r="AC45" s="3"/>
      <c r="AD45" s="3"/>
      <c r="AE45" s="3">
        <f ca="1">IF(Table2[[#This Row],[Gender]]="Male",1,0)</f>
        <v>0</v>
      </c>
      <c r="AF45" s="3">
        <f ca="1">IF(Table2[[#This Row],[Gender]]="Female",1,0)</f>
        <v>1</v>
      </c>
      <c r="AG45" s="3"/>
      <c r="AH45" s="3"/>
      <c r="AI45" s="5"/>
      <c r="AK45" s="2">
        <f ca="1">IF(Table2[[#This Row],[Field of Work]]="Teaching",1,0)</f>
        <v>0</v>
      </c>
      <c r="AL45" s="3">
        <f ca="1">IF(Table2[[#This Row],[Field of Work]]="Agriculture",1,0)</f>
        <v>0</v>
      </c>
      <c r="AM45" s="3">
        <f ca="1">IF(Table2[[#This Row],[Field of Work]]="IT",1,0)</f>
        <v>1</v>
      </c>
      <c r="AN45" s="3">
        <f ca="1">IF(Table2[[#This Row],[Field of Work]]="Construction",1,0)</f>
        <v>0</v>
      </c>
      <c r="AO45" s="3">
        <f ca="1">IF(Table2[[#This Row],[Field of Work]]="Health",1,0)</f>
        <v>0</v>
      </c>
      <c r="AP45" s="3">
        <f ca="1">IF(Table2[[#This Row],[Field of Work]]="General work",1,0)</f>
        <v>0</v>
      </c>
      <c r="AQ45" s="3"/>
      <c r="AR45" s="3"/>
      <c r="AS45" s="3"/>
      <c r="AT45" s="3"/>
      <c r="AU45" s="3"/>
      <c r="AV45" s="5"/>
      <c r="AW45" s="16">
        <f ca="1">IF(Table2[[#This Row],[Residence]]="East Legon",1,0)</f>
        <v>0</v>
      </c>
      <c r="AX45" s="13">
        <f ca="1">IF(Table2[[#This Row],[Residence]]="Trasaco",1,0)</f>
        <v>0</v>
      </c>
      <c r="AY45" s="3">
        <f ca="1">IF(Table2[[#This Row],[Residence]]="North Legon",1,0)</f>
        <v>0</v>
      </c>
      <c r="AZ45" s="3">
        <f ca="1">IF(Table2[[#This Row],[Residence]]="Tema",1,0)</f>
        <v>1</v>
      </c>
      <c r="BA45" s="3">
        <f ca="1">IF(Table2[[#This Row],[Residence]]="Spintex",1,0)</f>
        <v>0</v>
      </c>
      <c r="BB45" s="3">
        <f ca="1">IF(Table2[[#This Row],[Residence]]="Airport Hills",1,0)</f>
        <v>0</v>
      </c>
      <c r="BC45" s="3">
        <f ca="1">IF(Table2[[#This Row],[Residence]]="Oyarifa",1,0)</f>
        <v>0</v>
      </c>
      <c r="BD45" s="3">
        <f ca="1">IF(Table2[[#This Row],[Residence]]="Prampram",1,0)</f>
        <v>0</v>
      </c>
      <c r="BE45" s="3">
        <f ca="1">IF(Table2[[#This Row],[Residence]]="Tse-Addo",1,0)</f>
        <v>0</v>
      </c>
      <c r="BF45" s="3">
        <f ca="1">IF(Table2[[#This Row],[Residence]]="Osu",1,0)</f>
        <v>0</v>
      </c>
      <c r="BG45" s="3"/>
      <c r="BH45" s="3"/>
      <c r="BI45" s="3"/>
      <c r="BJ45" s="3"/>
      <c r="BK45" s="3"/>
      <c r="BL45" s="3"/>
      <c r="BM45" s="3"/>
      <c r="BN45" s="3"/>
      <c r="BO45" s="3"/>
      <c r="BP45" s="5"/>
      <c r="BR45" s="26">
        <f ca="1">Table2[[#This Row],[Cars Value]]/Table2[[#This Row],[Cars]]</f>
        <v>33112.432764392972</v>
      </c>
      <c r="BS45" s="5"/>
      <c r="BT45" s="2">
        <f ca="1">IF(Table2[[#This Row],[Value of Debts]]&gt;$BU$6,1,0)</f>
        <v>1</v>
      </c>
      <c r="BU45" s="3"/>
      <c r="BV45" s="3"/>
      <c r="BW45" s="5"/>
      <c r="BX45" s="30">
        <f ca="1">Table2[[#This Row],[Mortgage Left]]/Table2[[#This Row],[Value of home]]</f>
        <v>0.49067297493472051</v>
      </c>
      <c r="BY45" s="3">
        <f t="shared" ca="1" si="22"/>
        <v>0</v>
      </c>
      <c r="BZ45" s="3"/>
      <c r="CA45" s="39"/>
      <c r="CC45" s="2">
        <f ca="1">IF(Table2[[#This Row],[Residence]]="East Legon",Table2[[#This Row],[Income]],0)</f>
        <v>0</v>
      </c>
      <c r="CD45" s="3">
        <f ca="1">IF(Table2[[#This Row],[Residence]]="Trasaco",Table2[[#This Row],[Income]],0)</f>
        <v>0</v>
      </c>
      <c r="CE45" s="3">
        <f ca="1">IF(Table2[[#This Row],[Residence]]="North Legon",Table2[[#This Row],[Income]],0)</f>
        <v>0</v>
      </c>
      <c r="CF45" s="3">
        <f ca="1">IF(Table2[[#This Row],[Residence]]="Spintex",Table2[[#This Row],[Income]],0)</f>
        <v>0</v>
      </c>
      <c r="CG45" s="3">
        <f ca="1">IF(Table2[[#This Row],[Residence]]="Tema",Table2[[#This Row],[Income]],0)</f>
        <v>58584</v>
      </c>
      <c r="CH45" s="3">
        <f ca="1">IF(Table2[[#This Row],[Residence]]="Airport Hills",Table2[[#This Row],[Income]],0)</f>
        <v>0</v>
      </c>
      <c r="CI45" s="3">
        <f ca="1">IF(Table2[[#This Row],[Residence]]="Oyarifa",Table2[[#This Row],[Income]],0)</f>
        <v>0</v>
      </c>
      <c r="CJ45" s="3">
        <f ca="1">IF(Table2[[#This Row],[Residence]]="Osu",Table2[[#This Row],[Income]],0)</f>
        <v>0</v>
      </c>
      <c r="CK45" s="3">
        <f ca="1">IF(Table2[[#This Row],[Residence]]="Tse-Addo",Table2[[#This Row],[Income]],0)</f>
        <v>0</v>
      </c>
      <c r="CL45" s="5">
        <f ca="1">IF(Table2[[#This Row],[Residence]]="Prampram",Table2[[#This Row],[Income]],0)</f>
        <v>0</v>
      </c>
      <c r="CN45" s="2">
        <f ca="1">IF(Table2[[#This Row],[Field of Work]]="Teaching",Table2[[#This Row],[Income]],0)</f>
        <v>0</v>
      </c>
      <c r="CO45" s="3">
        <f ca="1">IF(Table2[[#This Row],[Field of Work]]="Agriculture",Table2[[#This Row],[Income]],0)</f>
        <v>0</v>
      </c>
      <c r="CP45" s="3">
        <f ca="1">IF(Table2[[#This Row],[Field of Work]]="IT",Table2[[#This Row],[Income]],0)</f>
        <v>58584</v>
      </c>
      <c r="CQ45" s="3">
        <f ca="1">IF(Table2[[#This Row],[Field of Work]]="Construction",Table2[[#This Row],[Income]],0)</f>
        <v>0</v>
      </c>
      <c r="CR45" s="3">
        <f ca="1">IF(Table2[[#This Row],[Field of Work]]="Health",Table2[[#This Row],[Income]],0)</f>
        <v>0</v>
      </c>
      <c r="CS45" s="5">
        <f ca="1">IF(Table2[[#This Row],[Field of Work]]="General work",Table2[[#This Row],[Income]],0)</f>
        <v>0</v>
      </c>
      <c r="CU45" s="2">
        <f t="shared" ca="1" si="3"/>
        <v>1</v>
      </c>
      <c r="CV45" s="5"/>
      <c r="CX45" s="2">
        <f t="shared" ca="1" si="4"/>
        <v>25</v>
      </c>
      <c r="CY45" s="5"/>
    </row>
    <row r="46" spans="1:103" x14ac:dyDescent="0.25">
      <c r="A46">
        <f t="shared" ca="1" si="5"/>
        <v>2</v>
      </c>
      <c r="B46" t="str">
        <f t="shared" ca="1" si="6"/>
        <v>Female</v>
      </c>
      <c r="C46">
        <f t="shared" ca="1" si="7"/>
        <v>25</v>
      </c>
      <c r="D46">
        <f t="shared" ca="1" si="8"/>
        <v>2</v>
      </c>
      <c r="E46" t="str">
        <f ca="1">_xll.XLOOKUP(D46,$Y$8:$Y$13,$Z$8:$Z$13)</f>
        <v>Construction</v>
      </c>
      <c r="F46">
        <f t="shared" ca="1" si="9"/>
        <v>2</v>
      </c>
      <c r="G46" t="str">
        <f ca="1">_xll.XLOOKUP(F46,$AA$8:$AA$12,$AB$8:$AB$12)</f>
        <v>College</v>
      </c>
      <c r="H46">
        <f t="shared" ca="1" si="30"/>
        <v>1</v>
      </c>
      <c r="I46">
        <f t="shared" ca="1" si="0"/>
        <v>1</v>
      </c>
      <c r="J46">
        <f t="shared" ca="1" si="11"/>
        <v>86681</v>
      </c>
      <c r="K46">
        <f t="shared" ca="1" si="12"/>
        <v>2</v>
      </c>
      <c r="L46" t="str">
        <f ca="1">_xll.XLOOKUP(K46,$AC$8:$AC$17,$AD$8:$AD$17)</f>
        <v>Trasaco</v>
      </c>
      <c r="M46">
        <f t="shared" ca="1" si="23"/>
        <v>520086</v>
      </c>
      <c r="N46" s="12">
        <f t="shared" ca="1" si="14"/>
        <v>395516.10591958917</v>
      </c>
      <c r="O46" s="12">
        <f t="shared" ca="1" si="24"/>
        <v>69845.081954598529</v>
      </c>
      <c r="P46">
        <f t="shared" ca="1" si="16"/>
        <v>63244</v>
      </c>
      <c r="Q46" s="12">
        <f t="shared" ca="1" si="25"/>
        <v>130266.40074107892</v>
      </c>
      <c r="R46">
        <f t="shared" ca="1" si="26"/>
        <v>23535.89375276196</v>
      </c>
      <c r="S46" s="12">
        <f t="shared" ca="1" si="27"/>
        <v>613466.97570736054</v>
      </c>
      <c r="T46" s="12">
        <f t="shared" ca="1" si="28"/>
        <v>589026.50666066806</v>
      </c>
      <c r="U46" s="12">
        <f t="shared" ca="1" si="29"/>
        <v>24440.46904669248</v>
      </c>
      <c r="X46" s="2"/>
      <c r="Y46" s="3"/>
      <c r="Z46" s="3"/>
      <c r="AA46" s="3"/>
      <c r="AB46" s="3"/>
      <c r="AC46" s="3"/>
      <c r="AD46" s="3"/>
      <c r="AE46" s="3">
        <f ca="1">IF(Table2[[#This Row],[Gender]]="Male",1,0)</f>
        <v>0</v>
      </c>
      <c r="AF46" s="3">
        <f ca="1">IF(Table2[[#This Row],[Gender]]="Female",1,0)</f>
        <v>1</v>
      </c>
      <c r="AG46" s="3"/>
      <c r="AH46" s="3"/>
      <c r="AI46" s="5"/>
      <c r="AK46" s="2">
        <f ca="1">IF(Table2[[#This Row],[Field of Work]]="Teaching",1,0)</f>
        <v>0</v>
      </c>
      <c r="AL46" s="3">
        <f ca="1">IF(Table2[[#This Row],[Field of Work]]="Agriculture",1,0)</f>
        <v>0</v>
      </c>
      <c r="AM46" s="3">
        <f ca="1">IF(Table2[[#This Row],[Field of Work]]="IT",1,0)</f>
        <v>0</v>
      </c>
      <c r="AN46" s="3">
        <f ca="1">IF(Table2[[#This Row],[Field of Work]]="Construction",1,0)</f>
        <v>1</v>
      </c>
      <c r="AO46" s="3">
        <f ca="1">IF(Table2[[#This Row],[Field of Work]]="Health",1,0)</f>
        <v>0</v>
      </c>
      <c r="AP46" s="3">
        <f ca="1">IF(Table2[[#This Row],[Field of Work]]="General work",1,0)</f>
        <v>0</v>
      </c>
      <c r="AQ46" s="3"/>
      <c r="AR46" s="3"/>
      <c r="AS46" s="3"/>
      <c r="AT46" s="3"/>
      <c r="AU46" s="3"/>
      <c r="AV46" s="5"/>
      <c r="AW46" s="16">
        <f ca="1">IF(Table2[[#This Row],[Residence]]="East Legon",1,0)</f>
        <v>0</v>
      </c>
      <c r="AX46" s="13">
        <f ca="1">IF(Table2[[#This Row],[Residence]]="Trasaco",1,0)</f>
        <v>1</v>
      </c>
      <c r="AY46" s="3">
        <f ca="1">IF(Table2[[#This Row],[Residence]]="North Legon",1,0)</f>
        <v>0</v>
      </c>
      <c r="AZ46" s="3">
        <f ca="1">IF(Table2[[#This Row],[Residence]]="Tema",1,0)</f>
        <v>0</v>
      </c>
      <c r="BA46" s="3">
        <f ca="1">IF(Table2[[#This Row],[Residence]]="Spintex",1,0)</f>
        <v>0</v>
      </c>
      <c r="BB46" s="3">
        <f ca="1">IF(Table2[[#This Row],[Residence]]="Airport Hills",1,0)</f>
        <v>0</v>
      </c>
      <c r="BC46" s="3">
        <f ca="1">IF(Table2[[#This Row],[Residence]]="Oyarifa",1,0)</f>
        <v>0</v>
      </c>
      <c r="BD46" s="3">
        <f ca="1">IF(Table2[[#This Row],[Residence]]="Prampram",1,0)</f>
        <v>0</v>
      </c>
      <c r="BE46" s="3">
        <f ca="1">IF(Table2[[#This Row],[Residence]]="Tse-Addo",1,0)</f>
        <v>0</v>
      </c>
      <c r="BF46" s="3">
        <f ca="1">IF(Table2[[#This Row],[Residence]]="Osu",1,0)</f>
        <v>0</v>
      </c>
      <c r="BG46" s="3"/>
      <c r="BH46" s="3"/>
      <c r="BI46" s="3"/>
      <c r="BJ46" s="3"/>
      <c r="BK46" s="3"/>
      <c r="BL46" s="3"/>
      <c r="BM46" s="3"/>
      <c r="BN46" s="3"/>
      <c r="BO46" s="3"/>
      <c r="BP46" s="5"/>
      <c r="BR46" s="26">
        <f ca="1">Table2[[#This Row],[Cars Value]]/Table2[[#This Row],[Cars]]</f>
        <v>69845.081954598529</v>
      </c>
      <c r="BS46" s="5"/>
      <c r="BT46" s="2">
        <f ca="1">IF(Table2[[#This Row],[Value of Debts]]&gt;$BU$6,1,0)</f>
        <v>1</v>
      </c>
      <c r="BU46" s="3"/>
      <c r="BV46" s="3"/>
      <c r="BW46" s="5"/>
      <c r="BX46" s="30">
        <f ca="1">Table2[[#This Row],[Mortgage Left]]/Table2[[#This Row],[Value of home]]</f>
        <v>0.76048212395563264</v>
      </c>
      <c r="BY46" s="3">
        <f t="shared" ca="1" si="22"/>
        <v>0</v>
      </c>
      <c r="BZ46" s="3"/>
      <c r="CA46" s="39"/>
      <c r="CC46" s="2">
        <f ca="1">IF(Table2[[#This Row],[Residence]]="East Legon",Table2[[#This Row],[Income]],0)</f>
        <v>0</v>
      </c>
      <c r="CD46" s="3">
        <f ca="1">IF(Table2[[#This Row],[Residence]]="Trasaco",Table2[[#This Row],[Income]],0)</f>
        <v>86681</v>
      </c>
      <c r="CE46" s="3">
        <f ca="1">IF(Table2[[#This Row],[Residence]]="North Legon",Table2[[#This Row],[Income]],0)</f>
        <v>0</v>
      </c>
      <c r="CF46" s="3">
        <f ca="1">IF(Table2[[#This Row],[Residence]]="Spintex",Table2[[#This Row],[Income]],0)</f>
        <v>0</v>
      </c>
      <c r="CG46" s="3">
        <f ca="1">IF(Table2[[#This Row],[Residence]]="Tema",Table2[[#This Row],[Income]],0)</f>
        <v>0</v>
      </c>
      <c r="CH46" s="3">
        <f ca="1">IF(Table2[[#This Row],[Residence]]="Airport Hills",Table2[[#This Row],[Income]],0)</f>
        <v>0</v>
      </c>
      <c r="CI46" s="3">
        <f ca="1">IF(Table2[[#This Row],[Residence]]="Oyarifa",Table2[[#This Row],[Income]],0)</f>
        <v>0</v>
      </c>
      <c r="CJ46" s="3">
        <f ca="1">IF(Table2[[#This Row],[Residence]]="Osu",Table2[[#This Row],[Income]],0)</f>
        <v>0</v>
      </c>
      <c r="CK46" s="3">
        <f ca="1">IF(Table2[[#This Row],[Residence]]="Tse-Addo",Table2[[#This Row],[Income]],0)</f>
        <v>0</v>
      </c>
      <c r="CL46" s="5">
        <f ca="1">IF(Table2[[#This Row],[Residence]]="Prampram",Table2[[#This Row],[Income]],0)</f>
        <v>0</v>
      </c>
      <c r="CN46" s="2">
        <f ca="1">IF(Table2[[#This Row],[Field of Work]]="Teaching",Table2[[#This Row],[Income]],0)</f>
        <v>0</v>
      </c>
      <c r="CO46" s="3">
        <f ca="1">IF(Table2[[#This Row],[Field of Work]]="Agriculture",Table2[[#This Row],[Income]],0)</f>
        <v>0</v>
      </c>
      <c r="CP46" s="3">
        <f ca="1">IF(Table2[[#This Row],[Field of Work]]="IT",Table2[[#This Row],[Income]],0)</f>
        <v>0</v>
      </c>
      <c r="CQ46" s="3">
        <f ca="1">IF(Table2[[#This Row],[Field of Work]]="Construction",Table2[[#This Row],[Income]],0)</f>
        <v>86681</v>
      </c>
      <c r="CR46" s="3">
        <f ca="1">IF(Table2[[#This Row],[Field of Work]]="Health",Table2[[#This Row],[Income]],0)</f>
        <v>0</v>
      </c>
      <c r="CS46" s="5">
        <f ca="1">IF(Table2[[#This Row],[Field of Work]]="General work",Table2[[#This Row],[Income]],0)</f>
        <v>0</v>
      </c>
      <c r="CU46" s="2">
        <f t="shared" ca="1" si="3"/>
        <v>1</v>
      </c>
      <c r="CV46" s="5"/>
      <c r="CX46" s="2">
        <f t="shared" ca="1" si="4"/>
        <v>37</v>
      </c>
      <c r="CY46" s="5"/>
    </row>
    <row r="47" spans="1:103" x14ac:dyDescent="0.25">
      <c r="A47">
        <f t="shared" ca="1" si="5"/>
        <v>1</v>
      </c>
      <c r="B47" t="str">
        <f t="shared" ca="1" si="6"/>
        <v>Male</v>
      </c>
      <c r="C47">
        <f t="shared" ca="1" si="7"/>
        <v>37</v>
      </c>
      <c r="D47">
        <f t="shared" ca="1" si="8"/>
        <v>6</v>
      </c>
      <c r="E47" t="str">
        <f ca="1">_xll.XLOOKUP(D47,$Y$8:$Y$13,$Z$8:$Z$13)</f>
        <v>Agriculture</v>
      </c>
      <c r="F47">
        <f t="shared" ca="1" si="9"/>
        <v>5</v>
      </c>
      <c r="G47" t="str">
        <f ca="1">_xll.XLOOKUP(F47,$AA$8:$AA$12,$AB$8:$AB$12)</f>
        <v>Other</v>
      </c>
      <c r="H47">
        <f t="shared" ca="1" si="30"/>
        <v>4</v>
      </c>
      <c r="I47">
        <f t="shared" ca="1" si="0"/>
        <v>2</v>
      </c>
      <c r="J47">
        <f t="shared" ca="1" si="11"/>
        <v>52136</v>
      </c>
      <c r="K47">
        <f t="shared" ca="1" si="12"/>
        <v>1</v>
      </c>
      <c r="L47" t="str">
        <f ca="1">_xll.XLOOKUP(K47,$AC$8:$AC$17,$AD$8:$AD$17)</f>
        <v>East Legon</v>
      </c>
      <c r="M47">
        <f t="shared" ca="1" si="23"/>
        <v>156408</v>
      </c>
      <c r="N47" s="12">
        <f t="shared" ca="1" si="14"/>
        <v>32032.862543991785</v>
      </c>
      <c r="O47" s="12">
        <f t="shared" ca="1" si="24"/>
        <v>11162.888594527938</v>
      </c>
      <c r="P47">
        <f t="shared" ca="1" si="16"/>
        <v>2891</v>
      </c>
      <c r="Q47" s="12">
        <f t="shared" ca="1" si="25"/>
        <v>35851.719204265049</v>
      </c>
      <c r="R47">
        <f t="shared" ca="1" si="26"/>
        <v>36485.002836709085</v>
      </c>
      <c r="S47" s="12">
        <f t="shared" ca="1" si="27"/>
        <v>204055.89143123702</v>
      </c>
      <c r="T47" s="12">
        <f t="shared" ca="1" si="28"/>
        <v>70775.581748256838</v>
      </c>
      <c r="U47" s="12">
        <f t="shared" ca="1" si="29"/>
        <v>133280.30968298018</v>
      </c>
      <c r="X47" s="2"/>
      <c r="Y47" s="3"/>
      <c r="Z47" s="3"/>
      <c r="AA47" s="3"/>
      <c r="AB47" s="3"/>
      <c r="AC47" s="3"/>
      <c r="AD47" s="3"/>
      <c r="AE47" s="3">
        <f ca="1">IF(Table2[[#This Row],[Gender]]="Male",1,0)</f>
        <v>1</v>
      </c>
      <c r="AF47" s="3">
        <f ca="1">IF(Table2[[#This Row],[Gender]]="Female",1,0)</f>
        <v>0</v>
      </c>
      <c r="AG47" s="3"/>
      <c r="AH47" s="3"/>
      <c r="AI47" s="5"/>
      <c r="AK47" s="2">
        <f ca="1">IF(Table2[[#This Row],[Field of Work]]="Teaching",1,0)</f>
        <v>0</v>
      </c>
      <c r="AL47" s="3">
        <f ca="1">IF(Table2[[#This Row],[Field of Work]]="Agriculture",1,0)</f>
        <v>1</v>
      </c>
      <c r="AM47" s="3">
        <f ca="1">IF(Table2[[#This Row],[Field of Work]]="IT",1,0)</f>
        <v>0</v>
      </c>
      <c r="AN47" s="3">
        <f ca="1">IF(Table2[[#This Row],[Field of Work]]="Construction",1,0)</f>
        <v>0</v>
      </c>
      <c r="AO47" s="3">
        <f ca="1">IF(Table2[[#This Row],[Field of Work]]="Health",1,0)</f>
        <v>0</v>
      </c>
      <c r="AP47" s="3">
        <f ca="1">IF(Table2[[#This Row],[Field of Work]]="General work",1,0)</f>
        <v>0</v>
      </c>
      <c r="AQ47" s="3"/>
      <c r="AR47" s="3"/>
      <c r="AS47" s="3"/>
      <c r="AT47" s="3"/>
      <c r="AU47" s="3"/>
      <c r="AV47" s="5"/>
      <c r="AW47" s="16">
        <f ca="1">IF(Table2[[#This Row],[Residence]]="East Legon",1,0)</f>
        <v>1</v>
      </c>
      <c r="AX47" s="13">
        <f ca="1">IF(Table2[[#This Row],[Residence]]="Trasaco",1,0)</f>
        <v>0</v>
      </c>
      <c r="AY47" s="3">
        <f ca="1">IF(Table2[[#This Row],[Residence]]="North Legon",1,0)</f>
        <v>0</v>
      </c>
      <c r="AZ47" s="3">
        <f ca="1">IF(Table2[[#This Row],[Residence]]="Tema",1,0)</f>
        <v>0</v>
      </c>
      <c r="BA47" s="3">
        <f ca="1">IF(Table2[[#This Row],[Residence]]="Spintex",1,0)</f>
        <v>0</v>
      </c>
      <c r="BB47" s="3">
        <f ca="1">IF(Table2[[#This Row],[Residence]]="Airport Hills",1,0)</f>
        <v>0</v>
      </c>
      <c r="BC47" s="3">
        <f ca="1">IF(Table2[[#This Row],[Residence]]="Oyarifa",1,0)</f>
        <v>0</v>
      </c>
      <c r="BD47" s="3">
        <f ca="1">IF(Table2[[#This Row],[Residence]]="Prampram",1,0)</f>
        <v>0</v>
      </c>
      <c r="BE47" s="3">
        <f ca="1">IF(Table2[[#This Row],[Residence]]="Tse-Addo",1,0)</f>
        <v>0</v>
      </c>
      <c r="BF47" s="3">
        <f ca="1">IF(Table2[[#This Row],[Residence]]="Osu",1,0)</f>
        <v>0</v>
      </c>
      <c r="BG47" s="3"/>
      <c r="BH47" s="3"/>
      <c r="BI47" s="3"/>
      <c r="BJ47" s="3"/>
      <c r="BK47" s="3"/>
      <c r="BL47" s="3"/>
      <c r="BM47" s="3"/>
      <c r="BN47" s="3"/>
      <c r="BO47" s="3"/>
      <c r="BP47" s="5"/>
      <c r="BR47" s="26">
        <f ca="1">Table2[[#This Row],[Cars Value]]/Table2[[#This Row],[Cars]]</f>
        <v>5581.444297263969</v>
      </c>
      <c r="BS47" s="5"/>
      <c r="BT47" s="2">
        <f ca="1">IF(Table2[[#This Row],[Value of Debts]]&gt;$BU$6,1,0)</f>
        <v>0</v>
      </c>
      <c r="BU47" s="3"/>
      <c r="BV47" s="3"/>
      <c r="BW47" s="5"/>
      <c r="BX47" s="30">
        <f ca="1">Table2[[#This Row],[Mortgage Left]]/Table2[[#This Row],[Value of home]]</f>
        <v>0.2048032232621847</v>
      </c>
      <c r="BY47" s="3">
        <f t="shared" ca="1" si="22"/>
        <v>1</v>
      </c>
      <c r="BZ47" s="3"/>
      <c r="CA47" s="39"/>
      <c r="CC47" s="2">
        <f ca="1">IF(Table2[[#This Row],[Residence]]="East Legon",Table2[[#This Row],[Income]],0)</f>
        <v>52136</v>
      </c>
      <c r="CD47" s="3">
        <f ca="1">IF(Table2[[#This Row],[Residence]]="Trasaco",Table2[[#This Row],[Income]],0)</f>
        <v>0</v>
      </c>
      <c r="CE47" s="3">
        <f ca="1">IF(Table2[[#This Row],[Residence]]="North Legon",Table2[[#This Row],[Income]],0)</f>
        <v>0</v>
      </c>
      <c r="CF47" s="3">
        <f ca="1">IF(Table2[[#This Row],[Residence]]="Spintex",Table2[[#This Row],[Income]],0)</f>
        <v>0</v>
      </c>
      <c r="CG47" s="3">
        <f ca="1">IF(Table2[[#This Row],[Residence]]="Tema",Table2[[#This Row],[Income]],0)</f>
        <v>0</v>
      </c>
      <c r="CH47" s="3">
        <f ca="1">IF(Table2[[#This Row],[Residence]]="Airport Hills",Table2[[#This Row],[Income]],0)</f>
        <v>0</v>
      </c>
      <c r="CI47" s="3">
        <f ca="1">IF(Table2[[#This Row],[Residence]]="Oyarifa",Table2[[#This Row],[Income]],0)</f>
        <v>0</v>
      </c>
      <c r="CJ47" s="3">
        <f ca="1">IF(Table2[[#This Row],[Residence]]="Osu",Table2[[#This Row],[Income]],0)</f>
        <v>0</v>
      </c>
      <c r="CK47" s="3">
        <f ca="1">IF(Table2[[#This Row],[Residence]]="Tse-Addo",Table2[[#This Row],[Income]],0)</f>
        <v>0</v>
      </c>
      <c r="CL47" s="5">
        <f ca="1">IF(Table2[[#This Row],[Residence]]="Prampram",Table2[[#This Row],[Income]],0)</f>
        <v>0</v>
      </c>
      <c r="CN47" s="2">
        <f ca="1">IF(Table2[[#This Row],[Field of Work]]="Teaching",Table2[[#This Row],[Income]],0)</f>
        <v>0</v>
      </c>
      <c r="CO47" s="3">
        <f ca="1">IF(Table2[[#This Row],[Field of Work]]="Agriculture",Table2[[#This Row],[Income]],0)</f>
        <v>52136</v>
      </c>
      <c r="CP47" s="3">
        <f ca="1">IF(Table2[[#This Row],[Field of Work]]="IT",Table2[[#This Row],[Income]],0)</f>
        <v>0</v>
      </c>
      <c r="CQ47" s="3">
        <f ca="1">IF(Table2[[#This Row],[Field of Work]]="Construction",Table2[[#This Row],[Income]],0)</f>
        <v>0</v>
      </c>
      <c r="CR47" s="3">
        <f ca="1">IF(Table2[[#This Row],[Field of Work]]="Health",Table2[[#This Row],[Income]],0)</f>
        <v>0</v>
      </c>
      <c r="CS47" s="5">
        <f ca="1">IF(Table2[[#This Row],[Field of Work]]="General work",Table2[[#This Row],[Income]],0)</f>
        <v>0</v>
      </c>
      <c r="CU47" s="2">
        <f t="shared" ca="1" si="3"/>
        <v>1</v>
      </c>
      <c r="CV47" s="5"/>
      <c r="CX47" s="2">
        <f t="shared" ca="1" si="4"/>
        <v>38</v>
      </c>
      <c r="CY47" s="5"/>
    </row>
    <row r="48" spans="1:103" x14ac:dyDescent="0.25">
      <c r="A48">
        <f t="shared" ca="1" si="5"/>
        <v>1</v>
      </c>
      <c r="B48" t="str">
        <f t="shared" ca="1" si="6"/>
        <v>Male</v>
      </c>
      <c r="C48">
        <f t="shared" ca="1" si="7"/>
        <v>38</v>
      </c>
      <c r="D48">
        <f t="shared" ca="1" si="8"/>
        <v>6</v>
      </c>
      <c r="E48" t="str">
        <f ca="1">_xll.XLOOKUP(D48,$Y$8:$Y$13,$Z$8:$Z$13)</f>
        <v>Agriculture</v>
      </c>
      <c r="F48">
        <f t="shared" ca="1" si="9"/>
        <v>1</v>
      </c>
      <c r="G48" t="str">
        <f ca="1">_xll.XLOOKUP(F48,$AA$8:$AA$12,$AB$8:$AB$12)</f>
        <v>Highschool</v>
      </c>
      <c r="H48">
        <f t="shared" ca="1" si="30"/>
        <v>3</v>
      </c>
      <c r="I48">
        <f t="shared" ca="1" si="0"/>
        <v>3</v>
      </c>
      <c r="J48">
        <f t="shared" ca="1" si="11"/>
        <v>44523</v>
      </c>
      <c r="K48">
        <f t="shared" ca="1" si="12"/>
        <v>2</v>
      </c>
      <c r="L48" t="str">
        <f ca="1">_xll.XLOOKUP(K48,$AC$8:$AC$17,$AD$8:$AD$17)</f>
        <v>Trasaco</v>
      </c>
      <c r="M48">
        <f t="shared" ca="1" si="23"/>
        <v>133569</v>
      </c>
      <c r="N48" s="12">
        <f t="shared" ca="1" si="14"/>
        <v>44794.211119173749</v>
      </c>
      <c r="O48" s="12">
        <f t="shared" ca="1" si="24"/>
        <v>84674.932679829799</v>
      </c>
      <c r="P48">
        <f t="shared" ca="1" si="16"/>
        <v>82109</v>
      </c>
      <c r="Q48" s="12">
        <f t="shared" ca="1" si="25"/>
        <v>86728.178052523363</v>
      </c>
      <c r="R48">
        <f t="shared" ca="1" si="26"/>
        <v>31278.112816065863</v>
      </c>
      <c r="S48" s="12">
        <f t="shared" ca="1" si="27"/>
        <v>249522.04549589567</v>
      </c>
      <c r="T48" s="12">
        <f t="shared" ca="1" si="28"/>
        <v>213631.38917169711</v>
      </c>
      <c r="U48" s="12">
        <f t="shared" ca="1" si="29"/>
        <v>35890.656324198557</v>
      </c>
      <c r="X48" s="2"/>
      <c r="Y48" s="3"/>
      <c r="Z48" s="3"/>
      <c r="AA48" s="3"/>
      <c r="AB48" s="3"/>
      <c r="AC48" s="3"/>
      <c r="AD48" s="3"/>
      <c r="AE48" s="3">
        <f ca="1">IF(Table2[[#This Row],[Gender]]="Male",1,0)</f>
        <v>1</v>
      </c>
      <c r="AF48" s="3">
        <f ca="1">IF(Table2[[#This Row],[Gender]]="Female",1,0)</f>
        <v>0</v>
      </c>
      <c r="AG48" s="3"/>
      <c r="AH48" s="3"/>
      <c r="AI48" s="5"/>
      <c r="AK48" s="2">
        <f ca="1">IF(Table2[[#This Row],[Field of Work]]="Teaching",1,0)</f>
        <v>0</v>
      </c>
      <c r="AL48" s="3">
        <f ca="1">IF(Table2[[#This Row],[Field of Work]]="Agriculture",1,0)</f>
        <v>1</v>
      </c>
      <c r="AM48" s="3">
        <f ca="1">IF(Table2[[#This Row],[Field of Work]]="IT",1,0)</f>
        <v>0</v>
      </c>
      <c r="AN48" s="3">
        <f ca="1">IF(Table2[[#This Row],[Field of Work]]="Construction",1,0)</f>
        <v>0</v>
      </c>
      <c r="AO48" s="3">
        <f ca="1">IF(Table2[[#This Row],[Field of Work]]="Health",1,0)</f>
        <v>0</v>
      </c>
      <c r="AP48" s="3">
        <f ca="1">IF(Table2[[#This Row],[Field of Work]]="General work",1,0)</f>
        <v>0</v>
      </c>
      <c r="AQ48" s="3"/>
      <c r="AR48" s="3"/>
      <c r="AS48" s="3"/>
      <c r="AT48" s="3"/>
      <c r="AU48" s="3"/>
      <c r="AV48" s="5"/>
      <c r="AW48" s="16">
        <f ca="1">IF(Table2[[#This Row],[Residence]]="East Legon",1,0)</f>
        <v>0</v>
      </c>
      <c r="AX48" s="13">
        <f ca="1">IF(Table2[[#This Row],[Residence]]="Trasaco",1,0)</f>
        <v>1</v>
      </c>
      <c r="AY48" s="3">
        <f ca="1">IF(Table2[[#This Row],[Residence]]="North Legon",1,0)</f>
        <v>0</v>
      </c>
      <c r="AZ48" s="3">
        <f ca="1">IF(Table2[[#This Row],[Residence]]="Tema",1,0)</f>
        <v>0</v>
      </c>
      <c r="BA48" s="3">
        <f ca="1">IF(Table2[[#This Row],[Residence]]="Spintex",1,0)</f>
        <v>0</v>
      </c>
      <c r="BB48" s="3">
        <f ca="1">IF(Table2[[#This Row],[Residence]]="Airport Hills",1,0)</f>
        <v>0</v>
      </c>
      <c r="BC48" s="3">
        <f ca="1">IF(Table2[[#This Row],[Residence]]="Oyarifa",1,0)</f>
        <v>0</v>
      </c>
      <c r="BD48" s="3">
        <f ca="1">IF(Table2[[#This Row],[Residence]]="Prampram",1,0)</f>
        <v>0</v>
      </c>
      <c r="BE48" s="3">
        <f ca="1">IF(Table2[[#This Row],[Residence]]="Tse-Addo",1,0)</f>
        <v>0</v>
      </c>
      <c r="BF48" s="3">
        <f ca="1">IF(Table2[[#This Row],[Residence]]="Osu",1,0)</f>
        <v>0</v>
      </c>
      <c r="BG48" s="3"/>
      <c r="BH48" s="3"/>
      <c r="BI48" s="3"/>
      <c r="BJ48" s="3"/>
      <c r="BK48" s="3"/>
      <c r="BL48" s="3"/>
      <c r="BM48" s="3"/>
      <c r="BN48" s="3"/>
      <c r="BO48" s="3"/>
      <c r="BP48" s="5"/>
      <c r="BR48" s="26">
        <f ca="1">Table2[[#This Row],[Cars Value]]/Table2[[#This Row],[Cars]]</f>
        <v>28224.977559943265</v>
      </c>
      <c r="BS48" s="5"/>
      <c r="BT48" s="2">
        <f ca="1">IF(Table2[[#This Row],[Value of Debts]]&gt;$BU$6,1,0)</f>
        <v>1</v>
      </c>
      <c r="BU48" s="3"/>
      <c r="BV48" s="3"/>
      <c r="BW48" s="5"/>
      <c r="BX48" s="30">
        <f ca="1">Table2[[#This Row],[Mortgage Left]]/Table2[[#This Row],[Value of home]]</f>
        <v>0.33536382782811691</v>
      </c>
      <c r="BY48" s="3">
        <f t="shared" ca="1" si="22"/>
        <v>1</v>
      </c>
      <c r="BZ48" s="3"/>
      <c r="CA48" s="39"/>
      <c r="CC48" s="2">
        <f ca="1">IF(Table2[[#This Row],[Residence]]="East Legon",Table2[[#This Row],[Income]],0)</f>
        <v>0</v>
      </c>
      <c r="CD48" s="3">
        <f ca="1">IF(Table2[[#This Row],[Residence]]="Trasaco",Table2[[#This Row],[Income]],0)</f>
        <v>44523</v>
      </c>
      <c r="CE48" s="3">
        <f ca="1">IF(Table2[[#This Row],[Residence]]="North Legon",Table2[[#This Row],[Income]],0)</f>
        <v>0</v>
      </c>
      <c r="CF48" s="3">
        <f ca="1">IF(Table2[[#This Row],[Residence]]="Spintex",Table2[[#This Row],[Income]],0)</f>
        <v>0</v>
      </c>
      <c r="CG48" s="3">
        <f ca="1">IF(Table2[[#This Row],[Residence]]="Tema",Table2[[#This Row],[Income]],0)</f>
        <v>0</v>
      </c>
      <c r="CH48" s="3">
        <f ca="1">IF(Table2[[#This Row],[Residence]]="Airport Hills",Table2[[#This Row],[Income]],0)</f>
        <v>0</v>
      </c>
      <c r="CI48" s="3">
        <f ca="1">IF(Table2[[#This Row],[Residence]]="Oyarifa",Table2[[#This Row],[Income]],0)</f>
        <v>0</v>
      </c>
      <c r="CJ48" s="3">
        <f ca="1">IF(Table2[[#This Row],[Residence]]="Osu",Table2[[#This Row],[Income]],0)</f>
        <v>0</v>
      </c>
      <c r="CK48" s="3">
        <f ca="1">IF(Table2[[#This Row],[Residence]]="Tse-Addo",Table2[[#This Row],[Income]],0)</f>
        <v>0</v>
      </c>
      <c r="CL48" s="5">
        <f ca="1">IF(Table2[[#This Row],[Residence]]="Prampram",Table2[[#This Row],[Income]],0)</f>
        <v>0</v>
      </c>
      <c r="CN48" s="2">
        <f ca="1">IF(Table2[[#This Row],[Field of Work]]="Teaching",Table2[[#This Row],[Income]],0)</f>
        <v>0</v>
      </c>
      <c r="CO48" s="3">
        <f ca="1">IF(Table2[[#This Row],[Field of Work]]="Agriculture",Table2[[#This Row],[Income]],0)</f>
        <v>44523</v>
      </c>
      <c r="CP48" s="3">
        <f ca="1">IF(Table2[[#This Row],[Field of Work]]="IT",Table2[[#This Row],[Income]],0)</f>
        <v>0</v>
      </c>
      <c r="CQ48" s="3">
        <f ca="1">IF(Table2[[#This Row],[Field of Work]]="Construction",Table2[[#This Row],[Income]],0)</f>
        <v>0</v>
      </c>
      <c r="CR48" s="3">
        <f ca="1">IF(Table2[[#This Row],[Field of Work]]="Health",Table2[[#This Row],[Income]],0)</f>
        <v>0</v>
      </c>
      <c r="CS48" s="5">
        <f ca="1">IF(Table2[[#This Row],[Field of Work]]="General work",Table2[[#This Row],[Income]],0)</f>
        <v>0</v>
      </c>
      <c r="CU48" s="2">
        <f t="shared" ca="1" si="3"/>
        <v>1</v>
      </c>
      <c r="CV48" s="5"/>
      <c r="CX48" s="2">
        <f t="shared" ca="1" si="4"/>
        <v>27</v>
      </c>
      <c r="CY48" s="5"/>
    </row>
    <row r="49" spans="1:103" x14ac:dyDescent="0.25">
      <c r="A49">
        <f t="shared" ca="1" si="5"/>
        <v>2</v>
      </c>
      <c r="B49" t="str">
        <f t="shared" ca="1" si="6"/>
        <v>Female</v>
      </c>
      <c r="C49">
        <f t="shared" ca="1" si="7"/>
        <v>27</v>
      </c>
      <c r="D49">
        <f t="shared" ca="1" si="8"/>
        <v>5</v>
      </c>
      <c r="E49" t="str">
        <f ca="1">_xll.XLOOKUP(D49,$Y$8:$Y$13,$Z$8:$Z$13)</f>
        <v>General work</v>
      </c>
      <c r="F49">
        <f t="shared" ca="1" si="9"/>
        <v>1</v>
      </c>
      <c r="G49" t="str">
        <f ca="1">_xll.XLOOKUP(F49,$AA$8:$AA$12,$AB$8:$AB$12)</f>
        <v>Highschool</v>
      </c>
      <c r="H49">
        <f t="shared" ca="1" si="30"/>
        <v>3</v>
      </c>
      <c r="I49">
        <f t="shared" ca="1" si="0"/>
        <v>4</v>
      </c>
      <c r="J49">
        <f t="shared" ca="1" si="11"/>
        <v>30402</v>
      </c>
      <c r="K49">
        <f t="shared" ca="1" si="12"/>
        <v>8</v>
      </c>
      <c r="L49" t="str">
        <f ca="1">_xll.XLOOKUP(K49,$AC$8:$AC$17,$AD$8:$AD$17)</f>
        <v>Oyarifa</v>
      </c>
      <c r="M49">
        <f t="shared" ca="1" si="23"/>
        <v>91206</v>
      </c>
      <c r="N49" s="12">
        <f t="shared" ca="1" si="14"/>
        <v>30372.648182968089</v>
      </c>
      <c r="O49" s="12">
        <f t="shared" ca="1" si="24"/>
        <v>12596.539041609109</v>
      </c>
      <c r="P49">
        <f t="shared" ca="1" si="16"/>
        <v>2891</v>
      </c>
      <c r="Q49" s="12">
        <f t="shared" ca="1" si="25"/>
        <v>31976.831295616761</v>
      </c>
      <c r="R49">
        <f t="shared" ca="1" si="26"/>
        <v>42863.772993366932</v>
      </c>
      <c r="S49" s="12">
        <f t="shared" ca="1" si="27"/>
        <v>146666.31203497603</v>
      </c>
      <c r="T49" s="12">
        <f t="shared" ca="1" si="28"/>
        <v>65240.47947858485</v>
      </c>
      <c r="U49" s="12">
        <f t="shared" ca="1" si="29"/>
        <v>81425.832556391179</v>
      </c>
      <c r="X49" s="2"/>
      <c r="Y49" s="3"/>
      <c r="Z49" s="3"/>
      <c r="AA49" s="3"/>
      <c r="AB49" s="3"/>
      <c r="AC49" s="3"/>
      <c r="AD49" s="3"/>
      <c r="AE49" s="3">
        <f ca="1">IF(Table2[[#This Row],[Gender]]="Male",1,0)</f>
        <v>0</v>
      </c>
      <c r="AF49" s="3">
        <f ca="1">IF(Table2[[#This Row],[Gender]]="Female",1,0)</f>
        <v>1</v>
      </c>
      <c r="AG49" s="3"/>
      <c r="AH49" s="3"/>
      <c r="AI49" s="5"/>
      <c r="AK49" s="2">
        <f ca="1">IF(Table2[[#This Row],[Field of Work]]="Teaching",1,0)</f>
        <v>0</v>
      </c>
      <c r="AL49" s="3">
        <f ca="1">IF(Table2[[#This Row],[Field of Work]]="Agriculture",1,0)</f>
        <v>0</v>
      </c>
      <c r="AM49" s="3">
        <f ca="1">IF(Table2[[#This Row],[Field of Work]]="IT",1,0)</f>
        <v>0</v>
      </c>
      <c r="AN49" s="3">
        <f ca="1">IF(Table2[[#This Row],[Field of Work]]="Construction",1,0)</f>
        <v>0</v>
      </c>
      <c r="AO49" s="3">
        <f ca="1">IF(Table2[[#This Row],[Field of Work]]="Health",1,0)</f>
        <v>0</v>
      </c>
      <c r="AP49" s="3">
        <f ca="1">IF(Table2[[#This Row],[Field of Work]]="General work",1,0)</f>
        <v>1</v>
      </c>
      <c r="AQ49" s="3"/>
      <c r="AR49" s="3"/>
      <c r="AS49" s="3"/>
      <c r="AT49" s="3"/>
      <c r="AU49" s="3"/>
      <c r="AV49" s="5"/>
      <c r="AW49" s="16">
        <f ca="1">IF(Table2[[#This Row],[Residence]]="East Legon",1,0)</f>
        <v>0</v>
      </c>
      <c r="AX49" s="13">
        <f ca="1">IF(Table2[[#This Row],[Residence]]="Trasaco",1,0)</f>
        <v>0</v>
      </c>
      <c r="AY49" s="3">
        <f ca="1">IF(Table2[[#This Row],[Residence]]="North Legon",1,0)</f>
        <v>0</v>
      </c>
      <c r="AZ49" s="3">
        <f ca="1">IF(Table2[[#This Row],[Residence]]="Tema",1,0)</f>
        <v>0</v>
      </c>
      <c r="BA49" s="3">
        <f ca="1">IF(Table2[[#This Row],[Residence]]="Spintex",1,0)</f>
        <v>0</v>
      </c>
      <c r="BB49" s="3">
        <f ca="1">IF(Table2[[#This Row],[Residence]]="Airport Hills",1,0)</f>
        <v>0</v>
      </c>
      <c r="BC49" s="3">
        <f ca="1">IF(Table2[[#This Row],[Residence]]="Oyarifa",1,0)</f>
        <v>1</v>
      </c>
      <c r="BD49" s="3">
        <f ca="1">IF(Table2[[#This Row],[Residence]]="Prampram",1,0)</f>
        <v>0</v>
      </c>
      <c r="BE49" s="3">
        <f ca="1">IF(Table2[[#This Row],[Residence]]="Tse-Addo",1,0)</f>
        <v>0</v>
      </c>
      <c r="BF49" s="3">
        <f ca="1">IF(Table2[[#This Row],[Residence]]="Osu",1,0)</f>
        <v>0</v>
      </c>
      <c r="BG49" s="3"/>
      <c r="BH49" s="3"/>
      <c r="BI49" s="3"/>
      <c r="BJ49" s="3"/>
      <c r="BK49" s="3"/>
      <c r="BL49" s="3"/>
      <c r="BM49" s="3"/>
      <c r="BN49" s="3"/>
      <c r="BO49" s="3"/>
      <c r="BP49" s="5"/>
      <c r="BR49" s="26">
        <f ca="1">Table2[[#This Row],[Cars Value]]/Table2[[#This Row],[Cars]]</f>
        <v>3149.1347604022772</v>
      </c>
      <c r="BS49" s="5"/>
      <c r="BT49" s="2">
        <f ca="1">IF(Table2[[#This Row],[Value of Debts]]&gt;$BU$6,1,0)</f>
        <v>0</v>
      </c>
      <c r="BU49" s="3"/>
      <c r="BV49" s="3"/>
      <c r="BW49" s="5"/>
      <c r="BX49" s="30">
        <f ca="1">Table2[[#This Row],[Mortgage Left]]/Table2[[#This Row],[Value of home]]</f>
        <v>0.33301151440659704</v>
      </c>
      <c r="BY49" s="3">
        <f t="shared" ca="1" si="22"/>
        <v>1</v>
      </c>
      <c r="BZ49" s="3"/>
      <c r="CA49" s="39"/>
      <c r="CC49" s="2">
        <f ca="1">IF(Table2[[#This Row],[Residence]]="East Legon",Table2[[#This Row],[Income]],0)</f>
        <v>0</v>
      </c>
      <c r="CD49" s="3">
        <f ca="1">IF(Table2[[#This Row],[Residence]]="Trasaco",Table2[[#This Row],[Income]],0)</f>
        <v>0</v>
      </c>
      <c r="CE49" s="3">
        <f ca="1">IF(Table2[[#This Row],[Residence]]="North Legon",Table2[[#This Row],[Income]],0)</f>
        <v>0</v>
      </c>
      <c r="CF49" s="3">
        <f ca="1">IF(Table2[[#This Row],[Residence]]="Spintex",Table2[[#This Row],[Income]],0)</f>
        <v>0</v>
      </c>
      <c r="CG49" s="3">
        <f ca="1">IF(Table2[[#This Row],[Residence]]="Tema",Table2[[#This Row],[Income]],0)</f>
        <v>0</v>
      </c>
      <c r="CH49" s="3">
        <f ca="1">IF(Table2[[#This Row],[Residence]]="Airport Hills",Table2[[#This Row],[Income]],0)</f>
        <v>0</v>
      </c>
      <c r="CI49" s="3">
        <f ca="1">IF(Table2[[#This Row],[Residence]]="Oyarifa",Table2[[#This Row],[Income]],0)</f>
        <v>30402</v>
      </c>
      <c r="CJ49" s="3">
        <f ca="1">IF(Table2[[#This Row],[Residence]]="Osu",Table2[[#This Row],[Income]],0)</f>
        <v>0</v>
      </c>
      <c r="CK49" s="3">
        <f ca="1">IF(Table2[[#This Row],[Residence]]="Tse-Addo",Table2[[#This Row],[Income]],0)</f>
        <v>0</v>
      </c>
      <c r="CL49" s="5">
        <f ca="1">IF(Table2[[#This Row],[Residence]]="Prampram",Table2[[#This Row],[Income]],0)</f>
        <v>0</v>
      </c>
      <c r="CN49" s="2">
        <f ca="1">IF(Table2[[#This Row],[Field of Work]]="Teaching",Table2[[#This Row],[Income]],0)</f>
        <v>0</v>
      </c>
      <c r="CO49" s="3">
        <f ca="1">IF(Table2[[#This Row],[Field of Work]]="Agriculture",Table2[[#This Row],[Income]],0)</f>
        <v>0</v>
      </c>
      <c r="CP49" s="3">
        <f ca="1">IF(Table2[[#This Row],[Field of Work]]="IT",Table2[[#This Row],[Income]],0)</f>
        <v>0</v>
      </c>
      <c r="CQ49" s="3">
        <f ca="1">IF(Table2[[#This Row],[Field of Work]]="Construction",Table2[[#This Row],[Income]],0)</f>
        <v>0</v>
      </c>
      <c r="CR49" s="3">
        <f ca="1">IF(Table2[[#This Row],[Field of Work]]="Health",Table2[[#This Row],[Income]],0)</f>
        <v>0</v>
      </c>
      <c r="CS49" s="5">
        <f ca="1">IF(Table2[[#This Row],[Field of Work]]="General work",Table2[[#This Row],[Income]],0)</f>
        <v>30402</v>
      </c>
      <c r="CU49" s="2">
        <f t="shared" ca="1" si="3"/>
        <v>1</v>
      </c>
      <c r="CV49" s="5"/>
      <c r="CX49" s="2">
        <f t="shared" ca="1" si="4"/>
        <v>35</v>
      </c>
      <c r="CY49" s="5"/>
    </row>
    <row r="50" spans="1:103" x14ac:dyDescent="0.25">
      <c r="A50">
        <f t="shared" ca="1" si="5"/>
        <v>2</v>
      </c>
      <c r="B50" t="str">
        <f t="shared" ca="1" si="6"/>
        <v>Female</v>
      </c>
      <c r="C50">
        <f t="shared" ca="1" si="7"/>
        <v>35</v>
      </c>
      <c r="D50">
        <f t="shared" ca="1" si="8"/>
        <v>2</v>
      </c>
      <c r="E50" t="str">
        <f ca="1">_xll.XLOOKUP(D50,$Y$8:$Y$13,$Z$8:$Z$13)</f>
        <v>Construction</v>
      </c>
      <c r="F50">
        <f t="shared" ca="1" si="9"/>
        <v>1</v>
      </c>
      <c r="G50" t="str">
        <f ca="1">_xll.XLOOKUP(F50,$AA$8:$AA$12,$AB$8:$AB$12)</f>
        <v>Highschool</v>
      </c>
      <c r="H50">
        <f t="shared" ca="1" si="30"/>
        <v>4</v>
      </c>
      <c r="I50">
        <f t="shared" ca="1" si="0"/>
        <v>2</v>
      </c>
      <c r="J50">
        <f t="shared" ca="1" si="11"/>
        <v>57028</v>
      </c>
      <c r="K50">
        <f t="shared" ca="1" si="12"/>
        <v>7</v>
      </c>
      <c r="L50" t="str">
        <f ca="1">_xll.XLOOKUP(K50,$AC$8:$AC$17,$AD$8:$AD$17)</f>
        <v>Tema</v>
      </c>
      <c r="M50">
        <f t="shared" ca="1" si="23"/>
        <v>228112</v>
      </c>
      <c r="N50" s="12">
        <f t="shared" ca="1" si="14"/>
        <v>214109.60584079262</v>
      </c>
      <c r="O50" s="12">
        <f t="shared" ca="1" si="24"/>
        <v>102061.12756573851</v>
      </c>
      <c r="P50">
        <f t="shared" ca="1" si="16"/>
        <v>14620</v>
      </c>
      <c r="Q50" s="12">
        <f t="shared" ca="1" si="25"/>
        <v>107880.84304227507</v>
      </c>
      <c r="R50">
        <f t="shared" ca="1" si="26"/>
        <v>80389.011207853124</v>
      </c>
      <c r="S50" s="12">
        <f t="shared" ca="1" si="27"/>
        <v>410562.13877359161</v>
      </c>
      <c r="T50" s="12">
        <f t="shared" ca="1" si="28"/>
        <v>336610.4488830677</v>
      </c>
      <c r="U50" s="12">
        <f t="shared" ca="1" si="29"/>
        <v>73951.689890523907</v>
      </c>
      <c r="X50" s="2"/>
      <c r="Y50" s="3"/>
      <c r="Z50" s="3"/>
      <c r="AA50" s="3"/>
      <c r="AB50" s="3"/>
      <c r="AC50" s="3"/>
      <c r="AD50" s="3"/>
      <c r="AE50" s="3">
        <f ca="1">IF(Table2[[#This Row],[Gender]]="Male",1,0)</f>
        <v>0</v>
      </c>
      <c r="AF50" s="3">
        <f ca="1">IF(Table2[[#This Row],[Gender]]="Female",1,0)</f>
        <v>1</v>
      </c>
      <c r="AG50" s="3"/>
      <c r="AH50" s="3"/>
      <c r="AI50" s="5"/>
      <c r="AK50" s="2">
        <f ca="1">IF(Table2[[#This Row],[Field of Work]]="Teaching",1,0)</f>
        <v>0</v>
      </c>
      <c r="AL50" s="3">
        <f ca="1">IF(Table2[[#This Row],[Field of Work]]="Agriculture",1,0)</f>
        <v>0</v>
      </c>
      <c r="AM50" s="3">
        <f ca="1">IF(Table2[[#This Row],[Field of Work]]="IT",1,0)</f>
        <v>0</v>
      </c>
      <c r="AN50" s="3">
        <f ca="1">IF(Table2[[#This Row],[Field of Work]]="Construction",1,0)</f>
        <v>1</v>
      </c>
      <c r="AO50" s="3">
        <f ca="1">IF(Table2[[#This Row],[Field of Work]]="Health",1,0)</f>
        <v>0</v>
      </c>
      <c r="AP50" s="3">
        <f ca="1">IF(Table2[[#This Row],[Field of Work]]="General work",1,0)</f>
        <v>0</v>
      </c>
      <c r="AQ50" s="3"/>
      <c r="AR50" s="3"/>
      <c r="AS50" s="3"/>
      <c r="AT50" s="3"/>
      <c r="AU50" s="3"/>
      <c r="AV50" s="5"/>
      <c r="AW50" s="16">
        <f ca="1">IF(Table2[[#This Row],[Residence]]="East Legon",1,0)</f>
        <v>0</v>
      </c>
      <c r="AX50" s="13">
        <f ca="1">IF(Table2[[#This Row],[Residence]]="Trasaco",1,0)</f>
        <v>0</v>
      </c>
      <c r="AY50" s="3">
        <f ca="1">IF(Table2[[#This Row],[Residence]]="North Legon",1,0)</f>
        <v>0</v>
      </c>
      <c r="AZ50" s="3">
        <f ca="1">IF(Table2[[#This Row],[Residence]]="Tema",1,0)</f>
        <v>1</v>
      </c>
      <c r="BA50" s="3">
        <f ca="1">IF(Table2[[#This Row],[Residence]]="Spintex",1,0)</f>
        <v>0</v>
      </c>
      <c r="BB50" s="3">
        <f ca="1">IF(Table2[[#This Row],[Residence]]="Airport Hills",1,0)</f>
        <v>0</v>
      </c>
      <c r="BC50" s="3">
        <f ca="1">IF(Table2[[#This Row],[Residence]]="Oyarifa",1,0)</f>
        <v>0</v>
      </c>
      <c r="BD50" s="3">
        <f ca="1">IF(Table2[[#This Row],[Residence]]="Prampram",1,0)</f>
        <v>0</v>
      </c>
      <c r="BE50" s="3">
        <f ca="1">IF(Table2[[#This Row],[Residence]]="Tse-Addo",1,0)</f>
        <v>0</v>
      </c>
      <c r="BF50" s="3">
        <f ca="1">IF(Table2[[#This Row],[Residence]]="Osu",1,0)</f>
        <v>0</v>
      </c>
      <c r="BG50" s="3"/>
      <c r="BH50" s="3"/>
      <c r="BI50" s="3"/>
      <c r="BJ50" s="3"/>
      <c r="BK50" s="3"/>
      <c r="BL50" s="3"/>
      <c r="BM50" s="3"/>
      <c r="BN50" s="3"/>
      <c r="BO50" s="3"/>
      <c r="BP50" s="5"/>
      <c r="BR50" s="26">
        <f ca="1">Table2[[#This Row],[Cars Value]]/Table2[[#This Row],[Cars]]</f>
        <v>51030.563782869256</v>
      </c>
      <c r="BS50" s="5"/>
      <c r="BT50" s="2">
        <f ca="1">IF(Table2[[#This Row],[Value of Debts]]&gt;$BU$6,1,0)</f>
        <v>1</v>
      </c>
      <c r="BU50" s="3"/>
      <c r="BV50" s="3"/>
      <c r="BW50" s="5"/>
      <c r="BX50" s="30">
        <f ca="1">Table2[[#This Row],[Mortgage Left]]/Table2[[#This Row],[Value of home]]</f>
        <v>0.9386161440029136</v>
      </c>
      <c r="BY50" s="3">
        <f t="shared" ca="1" si="22"/>
        <v>0</v>
      </c>
      <c r="BZ50" s="3"/>
      <c r="CA50" s="39"/>
      <c r="CC50" s="2">
        <f ca="1">IF(Table2[[#This Row],[Residence]]="East Legon",Table2[[#This Row],[Income]],0)</f>
        <v>0</v>
      </c>
      <c r="CD50" s="3">
        <f ca="1">IF(Table2[[#This Row],[Residence]]="Trasaco",Table2[[#This Row],[Income]],0)</f>
        <v>0</v>
      </c>
      <c r="CE50" s="3">
        <f ca="1">IF(Table2[[#This Row],[Residence]]="North Legon",Table2[[#This Row],[Income]],0)</f>
        <v>0</v>
      </c>
      <c r="CF50" s="3">
        <f ca="1">IF(Table2[[#This Row],[Residence]]="Spintex",Table2[[#This Row],[Income]],0)</f>
        <v>0</v>
      </c>
      <c r="CG50" s="3">
        <f ca="1">IF(Table2[[#This Row],[Residence]]="Tema",Table2[[#This Row],[Income]],0)</f>
        <v>57028</v>
      </c>
      <c r="CH50" s="3">
        <f ca="1">IF(Table2[[#This Row],[Residence]]="Airport Hills",Table2[[#This Row],[Income]],0)</f>
        <v>0</v>
      </c>
      <c r="CI50" s="3">
        <f ca="1">IF(Table2[[#This Row],[Residence]]="Oyarifa",Table2[[#This Row],[Income]],0)</f>
        <v>0</v>
      </c>
      <c r="CJ50" s="3">
        <f ca="1">IF(Table2[[#This Row],[Residence]]="Osu",Table2[[#This Row],[Income]],0)</f>
        <v>0</v>
      </c>
      <c r="CK50" s="3">
        <f ca="1">IF(Table2[[#This Row],[Residence]]="Tse-Addo",Table2[[#This Row],[Income]],0)</f>
        <v>0</v>
      </c>
      <c r="CL50" s="5">
        <f ca="1">IF(Table2[[#This Row],[Residence]]="Prampram",Table2[[#This Row],[Income]],0)</f>
        <v>0</v>
      </c>
      <c r="CN50" s="2">
        <f ca="1">IF(Table2[[#This Row],[Field of Work]]="Teaching",Table2[[#This Row],[Income]],0)</f>
        <v>0</v>
      </c>
      <c r="CO50" s="3">
        <f ca="1">IF(Table2[[#This Row],[Field of Work]]="Agriculture",Table2[[#This Row],[Income]],0)</f>
        <v>0</v>
      </c>
      <c r="CP50" s="3">
        <f ca="1">IF(Table2[[#This Row],[Field of Work]]="IT",Table2[[#This Row],[Income]],0)</f>
        <v>0</v>
      </c>
      <c r="CQ50" s="3">
        <f ca="1">IF(Table2[[#This Row],[Field of Work]]="Construction",Table2[[#This Row],[Income]],0)</f>
        <v>57028</v>
      </c>
      <c r="CR50" s="3">
        <f ca="1">IF(Table2[[#This Row],[Field of Work]]="Health",Table2[[#This Row],[Income]],0)</f>
        <v>0</v>
      </c>
      <c r="CS50" s="5">
        <f ca="1">IF(Table2[[#This Row],[Field of Work]]="General work",Table2[[#This Row],[Income]],0)</f>
        <v>0</v>
      </c>
      <c r="CU50" s="2">
        <f t="shared" ca="1" si="3"/>
        <v>1</v>
      </c>
      <c r="CV50" s="5"/>
      <c r="CX50" s="2">
        <f t="shared" ca="1" si="4"/>
        <v>44</v>
      </c>
      <c r="CY50" s="5"/>
    </row>
    <row r="51" spans="1:103" x14ac:dyDescent="0.25">
      <c r="A51">
        <f t="shared" ca="1" si="5"/>
        <v>1</v>
      </c>
      <c r="B51" t="str">
        <f t="shared" ca="1" si="6"/>
        <v>Male</v>
      </c>
      <c r="C51">
        <f t="shared" ca="1" si="7"/>
        <v>44</v>
      </c>
      <c r="D51">
        <f t="shared" ca="1" si="8"/>
        <v>1</v>
      </c>
      <c r="E51" t="str">
        <f ca="1">_xll.XLOOKUP(D51,$Y$8:$Y$13,$Z$8:$Z$13)</f>
        <v>Health</v>
      </c>
      <c r="F51">
        <f t="shared" ca="1" si="9"/>
        <v>1</v>
      </c>
      <c r="G51" t="str">
        <f ca="1">_xll.XLOOKUP(F51,$AA$8:$AA$12,$AB$8:$AB$12)</f>
        <v>Highschool</v>
      </c>
      <c r="H51">
        <f t="shared" ca="1" si="30"/>
        <v>0</v>
      </c>
      <c r="I51">
        <f t="shared" ca="1" si="0"/>
        <v>1</v>
      </c>
      <c r="J51">
        <f t="shared" ca="1" si="11"/>
        <v>38652</v>
      </c>
      <c r="K51">
        <f t="shared" ca="1" si="12"/>
        <v>8</v>
      </c>
      <c r="L51" t="str">
        <f ca="1">_xll.XLOOKUP(K51,$AC$8:$AC$17,$AD$8:$AD$17)</f>
        <v>Oyarifa</v>
      </c>
      <c r="M51">
        <f t="shared" ca="1" si="23"/>
        <v>231912</v>
      </c>
      <c r="N51" s="12">
        <f t="shared" ca="1" si="14"/>
        <v>158045.89894803482</v>
      </c>
      <c r="O51" s="12">
        <f t="shared" ca="1" si="24"/>
        <v>8443.3569963287573</v>
      </c>
      <c r="P51">
        <f t="shared" ca="1" si="16"/>
        <v>5343</v>
      </c>
      <c r="Q51" s="12">
        <f t="shared" ca="1" si="25"/>
        <v>74094.426303703425</v>
      </c>
      <c r="R51">
        <f t="shared" ca="1" si="26"/>
        <v>5007.8008726680073</v>
      </c>
      <c r="S51" s="12">
        <f t="shared" ca="1" si="27"/>
        <v>245363.15786899676</v>
      </c>
      <c r="T51" s="12">
        <f t="shared" ca="1" si="28"/>
        <v>237483.32525173825</v>
      </c>
      <c r="U51" s="12">
        <f t="shared" ca="1" si="29"/>
        <v>7879.8326172585075</v>
      </c>
      <c r="X51" s="2"/>
      <c r="Y51" s="3"/>
      <c r="Z51" s="3"/>
      <c r="AA51" s="3"/>
      <c r="AB51" s="3"/>
      <c r="AC51" s="3"/>
      <c r="AD51" s="3"/>
      <c r="AE51" s="3">
        <f ca="1">IF(Table2[[#This Row],[Gender]]="Male",1,0)</f>
        <v>1</v>
      </c>
      <c r="AF51" s="3">
        <f ca="1">IF(Table2[[#This Row],[Gender]]="Female",1,0)</f>
        <v>0</v>
      </c>
      <c r="AG51" s="3"/>
      <c r="AH51" s="3"/>
      <c r="AI51" s="5"/>
      <c r="AK51" s="2">
        <f ca="1">IF(Table2[[#This Row],[Field of Work]]="Teaching",1,0)</f>
        <v>0</v>
      </c>
      <c r="AL51" s="3">
        <f ca="1">IF(Table2[[#This Row],[Field of Work]]="Agriculture",1,0)</f>
        <v>0</v>
      </c>
      <c r="AM51" s="3">
        <f ca="1">IF(Table2[[#This Row],[Field of Work]]="IT",1,0)</f>
        <v>0</v>
      </c>
      <c r="AN51" s="3">
        <f ca="1">IF(Table2[[#This Row],[Field of Work]]="Construction",1,0)</f>
        <v>0</v>
      </c>
      <c r="AO51" s="3">
        <f ca="1">IF(Table2[[#This Row],[Field of Work]]="Health",1,0)</f>
        <v>1</v>
      </c>
      <c r="AP51" s="3">
        <f ca="1">IF(Table2[[#This Row],[Field of Work]]="General work",1,0)</f>
        <v>0</v>
      </c>
      <c r="AQ51" s="3"/>
      <c r="AR51" s="3"/>
      <c r="AS51" s="3"/>
      <c r="AT51" s="3"/>
      <c r="AU51" s="3"/>
      <c r="AV51" s="5"/>
      <c r="AW51" s="16">
        <f ca="1">IF(Table2[[#This Row],[Residence]]="East Legon",1,0)</f>
        <v>0</v>
      </c>
      <c r="AX51" s="13">
        <f ca="1">IF(Table2[[#This Row],[Residence]]="Trasaco",1,0)</f>
        <v>0</v>
      </c>
      <c r="AY51" s="3">
        <f ca="1">IF(Table2[[#This Row],[Residence]]="North Legon",1,0)</f>
        <v>0</v>
      </c>
      <c r="AZ51" s="3">
        <f ca="1">IF(Table2[[#This Row],[Residence]]="Tema",1,0)</f>
        <v>0</v>
      </c>
      <c r="BA51" s="3">
        <f ca="1">IF(Table2[[#This Row],[Residence]]="Spintex",1,0)</f>
        <v>0</v>
      </c>
      <c r="BB51" s="3">
        <f ca="1">IF(Table2[[#This Row],[Residence]]="Airport Hills",1,0)</f>
        <v>0</v>
      </c>
      <c r="BC51" s="3">
        <f ca="1">IF(Table2[[#This Row],[Residence]]="Oyarifa",1,0)</f>
        <v>1</v>
      </c>
      <c r="BD51" s="3">
        <f ca="1">IF(Table2[[#This Row],[Residence]]="Prampram",1,0)</f>
        <v>0</v>
      </c>
      <c r="BE51" s="3">
        <f ca="1">IF(Table2[[#This Row],[Residence]]="Tse-Addo",1,0)</f>
        <v>0</v>
      </c>
      <c r="BF51" s="3">
        <f ca="1">IF(Table2[[#This Row],[Residence]]="Osu",1,0)</f>
        <v>0</v>
      </c>
      <c r="BG51" s="3"/>
      <c r="BH51" s="3"/>
      <c r="BI51" s="3"/>
      <c r="BJ51" s="3"/>
      <c r="BK51" s="3"/>
      <c r="BL51" s="3"/>
      <c r="BM51" s="3"/>
      <c r="BN51" s="3"/>
      <c r="BO51" s="3"/>
      <c r="BP51" s="5"/>
      <c r="BR51" s="26">
        <f ca="1">Table2[[#This Row],[Cars Value]]/Table2[[#This Row],[Cars]]</f>
        <v>8443.3569963287573</v>
      </c>
      <c r="BS51" s="5"/>
      <c r="BT51" s="2">
        <f ca="1">IF(Table2[[#This Row],[Value of Debts]]&gt;$BU$6,1,0)</f>
        <v>1</v>
      </c>
      <c r="BU51" s="3"/>
      <c r="BV51" s="3"/>
      <c r="BW51" s="5"/>
      <c r="BX51" s="30">
        <f ca="1">Table2[[#This Row],[Mortgage Left]]/Table2[[#This Row],[Value of home]]</f>
        <v>0.68149081956964208</v>
      </c>
      <c r="BY51" s="3">
        <f t="shared" ca="1" si="22"/>
        <v>0</v>
      </c>
      <c r="BZ51" s="3"/>
      <c r="CA51" s="39"/>
      <c r="CC51" s="2">
        <f ca="1">IF(Table2[[#This Row],[Residence]]="East Legon",Table2[[#This Row],[Income]],0)</f>
        <v>0</v>
      </c>
      <c r="CD51" s="3">
        <f ca="1">IF(Table2[[#This Row],[Residence]]="Trasaco",Table2[[#This Row],[Income]],0)</f>
        <v>0</v>
      </c>
      <c r="CE51" s="3">
        <f ca="1">IF(Table2[[#This Row],[Residence]]="North Legon",Table2[[#This Row],[Income]],0)</f>
        <v>0</v>
      </c>
      <c r="CF51" s="3">
        <f ca="1">IF(Table2[[#This Row],[Residence]]="Spintex",Table2[[#This Row],[Income]],0)</f>
        <v>0</v>
      </c>
      <c r="CG51" s="3">
        <f ca="1">IF(Table2[[#This Row],[Residence]]="Tema",Table2[[#This Row],[Income]],0)</f>
        <v>0</v>
      </c>
      <c r="CH51" s="3">
        <f ca="1">IF(Table2[[#This Row],[Residence]]="Airport Hills",Table2[[#This Row],[Income]],0)</f>
        <v>0</v>
      </c>
      <c r="CI51" s="3">
        <f ca="1">IF(Table2[[#This Row],[Residence]]="Oyarifa",Table2[[#This Row],[Income]],0)</f>
        <v>38652</v>
      </c>
      <c r="CJ51" s="3">
        <f ca="1">IF(Table2[[#This Row],[Residence]]="Osu",Table2[[#This Row],[Income]],0)</f>
        <v>0</v>
      </c>
      <c r="CK51" s="3">
        <f ca="1">IF(Table2[[#This Row],[Residence]]="Tse-Addo",Table2[[#This Row],[Income]],0)</f>
        <v>0</v>
      </c>
      <c r="CL51" s="5">
        <f ca="1">IF(Table2[[#This Row],[Residence]]="Prampram",Table2[[#This Row],[Income]],0)</f>
        <v>0</v>
      </c>
      <c r="CN51" s="2">
        <f ca="1">IF(Table2[[#This Row],[Field of Work]]="Teaching",Table2[[#This Row],[Income]],0)</f>
        <v>0</v>
      </c>
      <c r="CO51" s="3">
        <f ca="1">IF(Table2[[#This Row],[Field of Work]]="Agriculture",Table2[[#This Row],[Income]],0)</f>
        <v>0</v>
      </c>
      <c r="CP51" s="3">
        <f ca="1">IF(Table2[[#This Row],[Field of Work]]="IT",Table2[[#This Row],[Income]],0)</f>
        <v>0</v>
      </c>
      <c r="CQ51" s="3">
        <f ca="1">IF(Table2[[#This Row],[Field of Work]]="Construction",Table2[[#This Row],[Income]],0)</f>
        <v>0</v>
      </c>
      <c r="CR51" s="3">
        <f ca="1">IF(Table2[[#This Row],[Field of Work]]="Health",Table2[[#This Row],[Income]],0)</f>
        <v>38652</v>
      </c>
      <c r="CS51" s="5">
        <f ca="1">IF(Table2[[#This Row],[Field of Work]]="General work",Table2[[#This Row],[Income]],0)</f>
        <v>0</v>
      </c>
      <c r="CU51" s="2">
        <f t="shared" ca="1" si="3"/>
        <v>1</v>
      </c>
      <c r="CV51" s="5"/>
      <c r="CX51" s="2">
        <f t="shared" ca="1" si="4"/>
        <v>50</v>
      </c>
      <c r="CY51" s="5"/>
    </row>
    <row r="52" spans="1:103" x14ac:dyDescent="0.25">
      <c r="A52">
        <f t="shared" ca="1" si="5"/>
        <v>1</v>
      </c>
      <c r="B52" t="str">
        <f t="shared" ca="1" si="6"/>
        <v>Male</v>
      </c>
      <c r="C52">
        <f t="shared" ca="1" si="7"/>
        <v>50</v>
      </c>
      <c r="D52">
        <f t="shared" ca="1" si="8"/>
        <v>1</v>
      </c>
      <c r="E52" t="str">
        <f ca="1">_xll.XLOOKUP(D52,$Y$8:$Y$13,$Z$8:$Z$13)</f>
        <v>Health</v>
      </c>
      <c r="F52">
        <f t="shared" ca="1" si="9"/>
        <v>4</v>
      </c>
      <c r="G52" t="str">
        <f ca="1">_xll.XLOOKUP(F52,$AA$8:$AA$12,$AB$8:$AB$12)</f>
        <v>Techical</v>
      </c>
      <c r="H52">
        <f t="shared" ca="1" si="30"/>
        <v>4</v>
      </c>
      <c r="I52">
        <f t="shared" ca="1" si="0"/>
        <v>3</v>
      </c>
      <c r="J52">
        <f t="shared" ca="1" si="11"/>
        <v>58148</v>
      </c>
      <c r="K52">
        <f t="shared" ca="1" si="12"/>
        <v>1</v>
      </c>
      <c r="L52" t="str">
        <f ca="1">_xll.XLOOKUP(K52,$AC$8:$AC$17,$AD$8:$AD$17)</f>
        <v>East Legon</v>
      </c>
      <c r="M52">
        <f t="shared" ca="1" si="23"/>
        <v>174444</v>
      </c>
      <c r="N52" s="12">
        <f t="shared" ca="1" si="14"/>
        <v>7161.5389213271201</v>
      </c>
      <c r="O52" s="12">
        <f t="shared" ca="1" si="24"/>
        <v>123490.67922749842</v>
      </c>
      <c r="P52">
        <f t="shared" ca="1" si="16"/>
        <v>118986</v>
      </c>
      <c r="Q52" s="12">
        <f t="shared" ca="1" si="25"/>
        <v>48352.056896549439</v>
      </c>
      <c r="R52">
        <f t="shared" ca="1" si="26"/>
        <v>68939.273964811538</v>
      </c>
      <c r="S52" s="12">
        <f t="shared" ca="1" si="27"/>
        <v>366873.95319230994</v>
      </c>
      <c r="T52" s="12">
        <f t="shared" ca="1" si="28"/>
        <v>174499.59581787657</v>
      </c>
      <c r="U52" s="12">
        <f t="shared" ca="1" si="29"/>
        <v>192374.35737443337</v>
      </c>
      <c r="X52" s="2"/>
      <c r="Y52" s="3"/>
      <c r="Z52" s="3"/>
      <c r="AA52" s="3"/>
      <c r="AB52" s="3"/>
      <c r="AC52" s="3"/>
      <c r="AD52" s="3"/>
      <c r="AE52" s="3">
        <f ca="1">IF(Table2[[#This Row],[Gender]]="Male",1,0)</f>
        <v>1</v>
      </c>
      <c r="AF52" s="3">
        <f ca="1">IF(Table2[[#This Row],[Gender]]="Female",1,0)</f>
        <v>0</v>
      </c>
      <c r="AG52" s="3"/>
      <c r="AH52" s="3"/>
      <c r="AI52" s="5"/>
      <c r="AK52" s="2">
        <f ca="1">IF(Table2[[#This Row],[Field of Work]]="Teaching",1,0)</f>
        <v>0</v>
      </c>
      <c r="AL52" s="3">
        <f ca="1">IF(Table2[[#This Row],[Field of Work]]="Agriculture",1,0)</f>
        <v>0</v>
      </c>
      <c r="AM52" s="3">
        <f ca="1">IF(Table2[[#This Row],[Field of Work]]="IT",1,0)</f>
        <v>0</v>
      </c>
      <c r="AN52" s="3">
        <f ca="1">IF(Table2[[#This Row],[Field of Work]]="Construction",1,0)</f>
        <v>0</v>
      </c>
      <c r="AO52" s="3">
        <f ca="1">IF(Table2[[#This Row],[Field of Work]]="Health",1,0)</f>
        <v>1</v>
      </c>
      <c r="AP52" s="3">
        <f ca="1">IF(Table2[[#This Row],[Field of Work]]="General work",1,0)</f>
        <v>0</v>
      </c>
      <c r="AQ52" s="3"/>
      <c r="AR52" s="3"/>
      <c r="AS52" s="3"/>
      <c r="AT52" s="3"/>
      <c r="AU52" s="3"/>
      <c r="AV52" s="5"/>
      <c r="AW52" s="16">
        <f ca="1">IF(Table2[[#This Row],[Residence]]="East Legon",1,0)</f>
        <v>1</v>
      </c>
      <c r="AX52" s="13">
        <f ca="1">IF(Table2[[#This Row],[Residence]]="Trasaco",1,0)</f>
        <v>0</v>
      </c>
      <c r="AY52" s="3">
        <f ca="1">IF(Table2[[#This Row],[Residence]]="North Legon",1,0)</f>
        <v>0</v>
      </c>
      <c r="AZ52" s="3">
        <f ca="1">IF(Table2[[#This Row],[Residence]]="Tema",1,0)</f>
        <v>0</v>
      </c>
      <c r="BA52" s="3">
        <f ca="1">IF(Table2[[#This Row],[Residence]]="Spintex",1,0)</f>
        <v>0</v>
      </c>
      <c r="BB52" s="3">
        <f ca="1">IF(Table2[[#This Row],[Residence]]="Airport Hills",1,0)</f>
        <v>0</v>
      </c>
      <c r="BC52" s="3">
        <f ca="1">IF(Table2[[#This Row],[Residence]]="Oyarifa",1,0)</f>
        <v>0</v>
      </c>
      <c r="BD52" s="3">
        <f ca="1">IF(Table2[[#This Row],[Residence]]="Prampram",1,0)</f>
        <v>0</v>
      </c>
      <c r="BE52" s="3">
        <f ca="1">IF(Table2[[#This Row],[Residence]]="Tse-Addo",1,0)</f>
        <v>0</v>
      </c>
      <c r="BF52" s="3">
        <f ca="1">IF(Table2[[#This Row],[Residence]]="Osu",1,0)</f>
        <v>0</v>
      </c>
      <c r="BG52" s="3"/>
      <c r="BH52" s="3"/>
      <c r="BI52" s="3"/>
      <c r="BJ52" s="3"/>
      <c r="BK52" s="3"/>
      <c r="BL52" s="3"/>
      <c r="BM52" s="3"/>
      <c r="BN52" s="3"/>
      <c r="BO52" s="3"/>
      <c r="BP52" s="5"/>
      <c r="BR52" s="26">
        <f ca="1">Table2[[#This Row],[Cars Value]]/Table2[[#This Row],[Cars]]</f>
        <v>41163.55974249947</v>
      </c>
      <c r="BS52" s="5"/>
      <c r="BT52" s="2">
        <f ca="1">IF(Table2[[#This Row],[Value of Debts]]&gt;$BU$6,1,0)</f>
        <v>1</v>
      </c>
      <c r="BU52" s="3"/>
      <c r="BV52" s="3"/>
      <c r="BW52" s="5"/>
      <c r="BX52" s="30">
        <f ca="1">Table2[[#This Row],[Mortgage Left]]/Table2[[#This Row],[Value of home]]</f>
        <v>4.1053512424199856E-2</v>
      </c>
      <c r="BY52" s="3">
        <f t="shared" ca="1" si="22"/>
        <v>1</v>
      </c>
      <c r="BZ52" s="3"/>
      <c r="CA52" s="39"/>
      <c r="CC52" s="2">
        <f ca="1">IF(Table2[[#This Row],[Residence]]="East Legon",Table2[[#This Row],[Income]],0)</f>
        <v>58148</v>
      </c>
      <c r="CD52" s="3">
        <f ca="1">IF(Table2[[#This Row],[Residence]]="Trasaco",Table2[[#This Row],[Income]],0)</f>
        <v>0</v>
      </c>
      <c r="CE52" s="3">
        <f ca="1">IF(Table2[[#This Row],[Residence]]="North Legon",Table2[[#This Row],[Income]],0)</f>
        <v>0</v>
      </c>
      <c r="CF52" s="3">
        <f ca="1">IF(Table2[[#This Row],[Residence]]="Spintex",Table2[[#This Row],[Income]],0)</f>
        <v>0</v>
      </c>
      <c r="CG52" s="3">
        <f ca="1">IF(Table2[[#This Row],[Residence]]="Tema",Table2[[#This Row],[Income]],0)</f>
        <v>0</v>
      </c>
      <c r="CH52" s="3">
        <f ca="1">IF(Table2[[#This Row],[Residence]]="Airport Hills",Table2[[#This Row],[Income]],0)</f>
        <v>0</v>
      </c>
      <c r="CI52" s="3">
        <f ca="1">IF(Table2[[#This Row],[Residence]]="Oyarifa",Table2[[#This Row],[Income]],0)</f>
        <v>0</v>
      </c>
      <c r="CJ52" s="3">
        <f ca="1">IF(Table2[[#This Row],[Residence]]="Osu",Table2[[#This Row],[Income]],0)</f>
        <v>0</v>
      </c>
      <c r="CK52" s="3">
        <f ca="1">IF(Table2[[#This Row],[Residence]]="Tse-Addo",Table2[[#This Row],[Income]],0)</f>
        <v>0</v>
      </c>
      <c r="CL52" s="5">
        <f ca="1">IF(Table2[[#This Row],[Residence]]="Prampram",Table2[[#This Row],[Income]],0)</f>
        <v>0</v>
      </c>
      <c r="CN52" s="2">
        <f ca="1">IF(Table2[[#This Row],[Field of Work]]="Teaching",Table2[[#This Row],[Income]],0)</f>
        <v>0</v>
      </c>
      <c r="CO52" s="3">
        <f ca="1">IF(Table2[[#This Row],[Field of Work]]="Agriculture",Table2[[#This Row],[Income]],0)</f>
        <v>0</v>
      </c>
      <c r="CP52" s="3">
        <f ca="1">IF(Table2[[#This Row],[Field of Work]]="IT",Table2[[#This Row],[Income]],0)</f>
        <v>0</v>
      </c>
      <c r="CQ52" s="3">
        <f ca="1">IF(Table2[[#This Row],[Field of Work]]="Construction",Table2[[#This Row],[Income]],0)</f>
        <v>0</v>
      </c>
      <c r="CR52" s="3">
        <f ca="1">IF(Table2[[#This Row],[Field of Work]]="Health",Table2[[#This Row],[Income]],0)</f>
        <v>58148</v>
      </c>
      <c r="CS52" s="5">
        <f ca="1">IF(Table2[[#This Row],[Field of Work]]="General work",Table2[[#This Row],[Income]],0)</f>
        <v>0</v>
      </c>
      <c r="CU52" s="2">
        <f t="shared" ca="1" si="3"/>
        <v>1</v>
      </c>
      <c r="CV52" s="5"/>
      <c r="CX52" s="2">
        <f t="shared" ca="1" si="4"/>
        <v>0</v>
      </c>
      <c r="CY52" s="5"/>
    </row>
    <row r="53" spans="1:103" x14ac:dyDescent="0.25">
      <c r="A53">
        <f t="shared" ca="1" si="5"/>
        <v>1</v>
      </c>
      <c r="B53" t="str">
        <f t="shared" ca="1" si="6"/>
        <v>Male</v>
      </c>
      <c r="C53">
        <f t="shared" ca="1" si="7"/>
        <v>28</v>
      </c>
      <c r="D53">
        <f t="shared" ca="1" si="8"/>
        <v>4</v>
      </c>
      <c r="E53" t="str">
        <f ca="1">_xll.XLOOKUP(D53,$Y$8:$Y$13,$Z$8:$Z$13)</f>
        <v>IT</v>
      </c>
      <c r="F53">
        <f t="shared" ca="1" si="9"/>
        <v>3</v>
      </c>
      <c r="G53" t="str">
        <f ca="1">_xll.XLOOKUP(F53,$AA$8:$AA$12,$AB$8:$AB$12)</f>
        <v>University</v>
      </c>
      <c r="H53">
        <f t="shared" ca="1" si="30"/>
        <v>3</v>
      </c>
      <c r="I53">
        <f t="shared" ca="1" si="0"/>
        <v>1</v>
      </c>
      <c r="J53">
        <f t="shared" ca="1" si="11"/>
        <v>44697</v>
      </c>
      <c r="K53">
        <f t="shared" ca="1" si="12"/>
        <v>2</v>
      </c>
      <c r="L53" t="str">
        <f ca="1">_xll.XLOOKUP(K53,$AC$8:$AC$17,$AD$8:$AD$17)</f>
        <v>Trasaco</v>
      </c>
      <c r="M53">
        <f t="shared" ca="1" si="23"/>
        <v>134091</v>
      </c>
      <c r="N53" s="12">
        <f t="shared" ca="1" si="14"/>
        <v>111719.89296083913</v>
      </c>
      <c r="O53" s="12">
        <f t="shared" ca="1" si="24"/>
        <v>14439.997063265913</v>
      </c>
      <c r="P53">
        <f t="shared" ca="1" si="16"/>
        <v>10562</v>
      </c>
      <c r="Q53" s="12">
        <f t="shared" ca="1" si="25"/>
        <v>78012.354398863739</v>
      </c>
      <c r="R53">
        <f t="shared" ca="1" si="26"/>
        <v>38387.72250148595</v>
      </c>
      <c r="S53" s="12">
        <f t="shared" ca="1" si="27"/>
        <v>186918.71956475187</v>
      </c>
      <c r="T53" s="12">
        <f t="shared" ca="1" si="28"/>
        <v>200294.24735970289</v>
      </c>
      <c r="U53" s="12">
        <f t="shared" ca="1" si="29"/>
        <v>-13375.52779495102</v>
      </c>
      <c r="X53" s="2"/>
      <c r="Y53" s="3"/>
      <c r="Z53" s="3"/>
      <c r="AA53" s="3"/>
      <c r="AB53" s="3"/>
      <c r="AC53" s="3"/>
      <c r="AD53" s="3"/>
      <c r="AE53" s="3">
        <f ca="1">IF(Table2[[#This Row],[Gender]]="Male",1,0)</f>
        <v>1</v>
      </c>
      <c r="AF53" s="3">
        <f ca="1">IF(Table2[[#This Row],[Gender]]="Female",1,0)</f>
        <v>0</v>
      </c>
      <c r="AG53" s="3"/>
      <c r="AH53" s="3"/>
      <c r="AI53" s="5"/>
      <c r="AK53" s="2">
        <f ca="1">IF(Table2[[#This Row],[Field of Work]]="Teaching",1,0)</f>
        <v>0</v>
      </c>
      <c r="AL53" s="3">
        <f ca="1">IF(Table2[[#This Row],[Field of Work]]="Agriculture",1,0)</f>
        <v>0</v>
      </c>
      <c r="AM53" s="3">
        <f ca="1">IF(Table2[[#This Row],[Field of Work]]="IT",1,0)</f>
        <v>1</v>
      </c>
      <c r="AN53" s="3">
        <f ca="1">IF(Table2[[#This Row],[Field of Work]]="Construction",1,0)</f>
        <v>0</v>
      </c>
      <c r="AO53" s="3">
        <f ca="1">IF(Table2[[#This Row],[Field of Work]]="Health",1,0)</f>
        <v>0</v>
      </c>
      <c r="AP53" s="3">
        <f ca="1">IF(Table2[[#This Row],[Field of Work]]="General work",1,0)</f>
        <v>0</v>
      </c>
      <c r="AQ53" s="3"/>
      <c r="AR53" s="3"/>
      <c r="AS53" s="3"/>
      <c r="AT53" s="3"/>
      <c r="AU53" s="3"/>
      <c r="AV53" s="5"/>
      <c r="AW53" s="16">
        <f ca="1">IF(Table2[[#This Row],[Residence]]="East Legon",1,0)</f>
        <v>0</v>
      </c>
      <c r="AX53" s="13">
        <f ca="1">IF(Table2[[#This Row],[Residence]]="Trasaco",1,0)</f>
        <v>1</v>
      </c>
      <c r="AY53" s="3">
        <f ca="1">IF(Table2[[#This Row],[Residence]]="North Legon",1,0)</f>
        <v>0</v>
      </c>
      <c r="AZ53" s="3">
        <f ca="1">IF(Table2[[#This Row],[Residence]]="Tema",1,0)</f>
        <v>0</v>
      </c>
      <c r="BA53" s="3">
        <f ca="1">IF(Table2[[#This Row],[Residence]]="Spintex",1,0)</f>
        <v>0</v>
      </c>
      <c r="BB53" s="3">
        <f ca="1">IF(Table2[[#This Row],[Residence]]="Airport Hills",1,0)</f>
        <v>0</v>
      </c>
      <c r="BC53" s="3">
        <f ca="1">IF(Table2[[#This Row],[Residence]]="Oyarifa",1,0)</f>
        <v>0</v>
      </c>
      <c r="BD53" s="3">
        <f ca="1">IF(Table2[[#This Row],[Residence]]="Prampram",1,0)</f>
        <v>0</v>
      </c>
      <c r="BE53" s="3">
        <f ca="1">IF(Table2[[#This Row],[Residence]]="Tse-Addo",1,0)</f>
        <v>0</v>
      </c>
      <c r="BF53" s="3">
        <f ca="1">IF(Table2[[#This Row],[Residence]]="Osu",1,0)</f>
        <v>0</v>
      </c>
      <c r="BG53" s="3"/>
      <c r="BH53" s="3"/>
      <c r="BI53" s="3"/>
      <c r="BJ53" s="3"/>
      <c r="BK53" s="3"/>
      <c r="BL53" s="3"/>
      <c r="BM53" s="3"/>
      <c r="BN53" s="3"/>
      <c r="BO53" s="3"/>
      <c r="BP53" s="5"/>
      <c r="BR53" s="26">
        <f ca="1">Table2[[#This Row],[Cars Value]]/Table2[[#This Row],[Cars]]</f>
        <v>14439.997063265913</v>
      </c>
      <c r="BS53" s="5"/>
      <c r="BT53" s="2">
        <f ca="1">IF(Table2[[#This Row],[Value of Debts]]&gt;$BU$6,1,0)</f>
        <v>1</v>
      </c>
      <c r="BU53" s="3"/>
      <c r="BV53" s="3"/>
      <c r="BW53" s="5"/>
      <c r="BX53" s="30">
        <f ca="1">Table2[[#This Row],[Mortgage Left]]/Table2[[#This Row],[Value of home]]</f>
        <v>0.8331647385793165</v>
      </c>
      <c r="BY53" s="3">
        <f t="shared" ca="1" si="22"/>
        <v>0</v>
      </c>
      <c r="BZ53" s="3"/>
      <c r="CA53" s="39"/>
      <c r="CC53" s="2">
        <f ca="1">IF(Table2[[#This Row],[Residence]]="East Legon",Table2[[#This Row],[Income]],0)</f>
        <v>0</v>
      </c>
      <c r="CD53" s="3">
        <f ca="1">IF(Table2[[#This Row],[Residence]]="Trasaco",Table2[[#This Row],[Income]],0)</f>
        <v>44697</v>
      </c>
      <c r="CE53" s="3">
        <f ca="1">IF(Table2[[#This Row],[Residence]]="North Legon",Table2[[#This Row],[Income]],0)</f>
        <v>0</v>
      </c>
      <c r="CF53" s="3">
        <f ca="1">IF(Table2[[#This Row],[Residence]]="Spintex",Table2[[#This Row],[Income]],0)</f>
        <v>0</v>
      </c>
      <c r="CG53" s="3">
        <f ca="1">IF(Table2[[#This Row],[Residence]]="Tema",Table2[[#This Row],[Income]],0)</f>
        <v>0</v>
      </c>
      <c r="CH53" s="3">
        <f ca="1">IF(Table2[[#This Row],[Residence]]="Airport Hills",Table2[[#This Row],[Income]],0)</f>
        <v>0</v>
      </c>
      <c r="CI53" s="3">
        <f ca="1">IF(Table2[[#This Row],[Residence]]="Oyarifa",Table2[[#This Row],[Income]],0)</f>
        <v>0</v>
      </c>
      <c r="CJ53" s="3">
        <f ca="1">IF(Table2[[#This Row],[Residence]]="Osu",Table2[[#This Row],[Income]],0)</f>
        <v>0</v>
      </c>
      <c r="CK53" s="3">
        <f ca="1">IF(Table2[[#This Row],[Residence]]="Tse-Addo",Table2[[#This Row],[Income]],0)</f>
        <v>0</v>
      </c>
      <c r="CL53" s="5">
        <f ca="1">IF(Table2[[#This Row],[Residence]]="Prampram",Table2[[#This Row],[Income]],0)</f>
        <v>0</v>
      </c>
      <c r="CN53" s="2">
        <f ca="1">IF(Table2[[#This Row],[Field of Work]]="Teaching",Table2[[#This Row],[Income]],0)</f>
        <v>0</v>
      </c>
      <c r="CO53" s="3">
        <f ca="1">IF(Table2[[#This Row],[Field of Work]]="Agriculture",Table2[[#This Row],[Income]],0)</f>
        <v>0</v>
      </c>
      <c r="CP53" s="3">
        <f ca="1">IF(Table2[[#This Row],[Field of Work]]="IT",Table2[[#This Row],[Income]],0)</f>
        <v>44697</v>
      </c>
      <c r="CQ53" s="3">
        <f ca="1">IF(Table2[[#This Row],[Field of Work]]="Construction",Table2[[#This Row],[Income]],0)</f>
        <v>0</v>
      </c>
      <c r="CR53" s="3">
        <f ca="1">IF(Table2[[#This Row],[Field of Work]]="Health",Table2[[#This Row],[Income]],0)</f>
        <v>0</v>
      </c>
      <c r="CS53" s="5">
        <f ca="1">IF(Table2[[#This Row],[Field of Work]]="General work",Table2[[#This Row],[Income]],0)</f>
        <v>0</v>
      </c>
      <c r="CU53" s="2">
        <f t="shared" ca="1" si="3"/>
        <v>1</v>
      </c>
      <c r="CV53" s="5"/>
      <c r="CX53" s="2">
        <f t="shared" ca="1" si="4"/>
        <v>0</v>
      </c>
      <c r="CY53" s="5"/>
    </row>
    <row r="54" spans="1:103" x14ac:dyDescent="0.25">
      <c r="A54">
        <f t="shared" ca="1" si="5"/>
        <v>1</v>
      </c>
      <c r="B54" t="str">
        <f t="shared" ca="1" si="6"/>
        <v>Male</v>
      </c>
      <c r="C54">
        <f t="shared" ca="1" si="7"/>
        <v>32</v>
      </c>
      <c r="D54">
        <f t="shared" ca="1" si="8"/>
        <v>6</v>
      </c>
      <c r="E54" t="str">
        <f ca="1">_xll.XLOOKUP(D54,$Y$8:$Y$13,$Z$8:$Z$13)</f>
        <v>Agriculture</v>
      </c>
      <c r="F54">
        <f t="shared" ca="1" si="9"/>
        <v>1</v>
      </c>
      <c r="G54" t="str">
        <f ca="1">_xll.XLOOKUP(F54,$AA$8:$AA$12,$AB$8:$AB$12)</f>
        <v>Highschool</v>
      </c>
      <c r="H54">
        <f t="shared" ca="1" si="30"/>
        <v>1</v>
      </c>
      <c r="I54">
        <f t="shared" ca="1" si="0"/>
        <v>3</v>
      </c>
      <c r="J54">
        <f t="shared" ca="1" si="11"/>
        <v>49639</v>
      </c>
      <c r="K54">
        <f t="shared" ca="1" si="12"/>
        <v>1</v>
      </c>
      <c r="L54" t="str">
        <f ca="1">_xll.XLOOKUP(K54,$AC$8:$AC$17,$AD$8:$AD$17)</f>
        <v>East Legon</v>
      </c>
      <c r="M54">
        <f t="shared" ca="1" si="23"/>
        <v>297834</v>
      </c>
      <c r="N54" s="12">
        <f t="shared" ca="1" si="14"/>
        <v>277689.75211592671</v>
      </c>
      <c r="O54" s="12">
        <f t="shared" ca="1" si="24"/>
        <v>5972.4703708684256</v>
      </c>
      <c r="P54">
        <f t="shared" ca="1" si="16"/>
        <v>5492</v>
      </c>
      <c r="Q54" s="12">
        <f t="shared" ca="1" si="25"/>
        <v>79867.709961210916</v>
      </c>
      <c r="R54">
        <f t="shared" ca="1" si="26"/>
        <v>48016.270653150343</v>
      </c>
      <c r="S54" s="12">
        <f t="shared" ca="1" si="27"/>
        <v>351822.74102401879</v>
      </c>
      <c r="T54" s="12">
        <f t="shared" ca="1" si="28"/>
        <v>363049.46207713761</v>
      </c>
      <c r="U54" s="12">
        <f t="shared" ca="1" si="29"/>
        <v>-11226.721053118818</v>
      </c>
      <c r="X54" s="2"/>
      <c r="Y54" s="3"/>
      <c r="Z54" s="3"/>
      <c r="AA54" s="3"/>
      <c r="AB54" s="3"/>
      <c r="AC54" s="3"/>
      <c r="AD54" s="3"/>
      <c r="AE54" s="3">
        <f ca="1">IF(Table2[[#This Row],[Gender]]="Male",1,0)</f>
        <v>1</v>
      </c>
      <c r="AF54" s="3">
        <f ca="1">IF(Table2[[#This Row],[Gender]]="Female",1,0)</f>
        <v>0</v>
      </c>
      <c r="AG54" s="3"/>
      <c r="AH54" s="3"/>
      <c r="AI54" s="5"/>
      <c r="AK54" s="2">
        <f ca="1">IF(Table2[[#This Row],[Field of Work]]="Teaching",1,0)</f>
        <v>0</v>
      </c>
      <c r="AL54" s="3">
        <f ca="1">IF(Table2[[#This Row],[Field of Work]]="Agriculture",1,0)</f>
        <v>1</v>
      </c>
      <c r="AM54" s="3">
        <f ca="1">IF(Table2[[#This Row],[Field of Work]]="IT",1,0)</f>
        <v>0</v>
      </c>
      <c r="AN54" s="3">
        <f ca="1">IF(Table2[[#This Row],[Field of Work]]="Construction",1,0)</f>
        <v>0</v>
      </c>
      <c r="AO54" s="3">
        <f ca="1">IF(Table2[[#This Row],[Field of Work]]="Health",1,0)</f>
        <v>0</v>
      </c>
      <c r="AP54" s="3">
        <f ca="1">IF(Table2[[#This Row],[Field of Work]]="General work",1,0)</f>
        <v>0</v>
      </c>
      <c r="AQ54" s="3"/>
      <c r="AR54" s="3"/>
      <c r="AS54" s="3"/>
      <c r="AT54" s="3"/>
      <c r="AU54" s="3"/>
      <c r="AV54" s="5"/>
      <c r="AW54" s="16">
        <f ca="1">IF(Table2[[#This Row],[Residence]]="East Legon",1,0)</f>
        <v>1</v>
      </c>
      <c r="AX54" s="13">
        <f ca="1">IF(Table2[[#This Row],[Residence]]="Trasaco",1,0)</f>
        <v>0</v>
      </c>
      <c r="AY54" s="3">
        <f ca="1">IF(Table2[[#This Row],[Residence]]="North Legon",1,0)</f>
        <v>0</v>
      </c>
      <c r="AZ54" s="3">
        <f ca="1">IF(Table2[[#This Row],[Residence]]="Tema",1,0)</f>
        <v>0</v>
      </c>
      <c r="BA54" s="3">
        <f ca="1">IF(Table2[[#This Row],[Residence]]="Spintex",1,0)</f>
        <v>0</v>
      </c>
      <c r="BB54" s="3">
        <f ca="1">IF(Table2[[#This Row],[Residence]]="Airport Hills",1,0)</f>
        <v>0</v>
      </c>
      <c r="BC54" s="3">
        <f ca="1">IF(Table2[[#This Row],[Residence]]="Oyarifa",1,0)</f>
        <v>0</v>
      </c>
      <c r="BD54" s="3">
        <f ca="1">IF(Table2[[#This Row],[Residence]]="Prampram",1,0)</f>
        <v>0</v>
      </c>
      <c r="BE54" s="3">
        <f ca="1">IF(Table2[[#This Row],[Residence]]="Tse-Addo",1,0)</f>
        <v>0</v>
      </c>
      <c r="BF54" s="3">
        <f ca="1">IF(Table2[[#This Row],[Residence]]="Osu",1,0)</f>
        <v>0</v>
      </c>
      <c r="BG54" s="3"/>
      <c r="BH54" s="3"/>
      <c r="BI54" s="3"/>
      <c r="BJ54" s="3"/>
      <c r="BK54" s="3"/>
      <c r="BL54" s="3"/>
      <c r="BM54" s="3"/>
      <c r="BN54" s="3"/>
      <c r="BO54" s="3"/>
      <c r="BP54" s="5"/>
      <c r="BR54" s="26">
        <f ca="1">Table2[[#This Row],[Cars Value]]/Table2[[#This Row],[Cars]]</f>
        <v>1990.8234569561419</v>
      </c>
      <c r="BS54" s="5"/>
      <c r="BT54" s="2">
        <f ca="1">IF(Table2[[#This Row],[Value of Debts]]&gt;$BU$6,1,0)</f>
        <v>1</v>
      </c>
      <c r="BU54" s="3"/>
      <c r="BV54" s="3"/>
      <c r="BW54" s="5"/>
      <c r="BX54" s="30">
        <f ca="1">Table2[[#This Row],[Mortgage Left]]/Table2[[#This Row],[Value of home]]</f>
        <v>0.93236417640674574</v>
      </c>
      <c r="BY54" s="3">
        <f t="shared" ca="1" si="22"/>
        <v>0</v>
      </c>
      <c r="BZ54" s="3"/>
      <c r="CA54" s="39"/>
      <c r="CC54" s="2">
        <f ca="1">IF(Table2[[#This Row],[Residence]]="East Legon",Table2[[#This Row],[Income]],0)</f>
        <v>49639</v>
      </c>
      <c r="CD54" s="3">
        <f ca="1">IF(Table2[[#This Row],[Residence]]="Trasaco",Table2[[#This Row],[Income]],0)</f>
        <v>0</v>
      </c>
      <c r="CE54" s="3">
        <f ca="1">IF(Table2[[#This Row],[Residence]]="North Legon",Table2[[#This Row],[Income]],0)</f>
        <v>0</v>
      </c>
      <c r="CF54" s="3">
        <f ca="1">IF(Table2[[#This Row],[Residence]]="Spintex",Table2[[#This Row],[Income]],0)</f>
        <v>0</v>
      </c>
      <c r="CG54" s="3">
        <f ca="1">IF(Table2[[#This Row],[Residence]]="Tema",Table2[[#This Row],[Income]],0)</f>
        <v>0</v>
      </c>
      <c r="CH54" s="3">
        <f ca="1">IF(Table2[[#This Row],[Residence]]="Airport Hills",Table2[[#This Row],[Income]],0)</f>
        <v>0</v>
      </c>
      <c r="CI54" s="3">
        <f ca="1">IF(Table2[[#This Row],[Residence]]="Oyarifa",Table2[[#This Row],[Income]],0)</f>
        <v>0</v>
      </c>
      <c r="CJ54" s="3">
        <f ca="1">IF(Table2[[#This Row],[Residence]]="Osu",Table2[[#This Row],[Income]],0)</f>
        <v>0</v>
      </c>
      <c r="CK54" s="3">
        <f ca="1">IF(Table2[[#This Row],[Residence]]="Tse-Addo",Table2[[#This Row],[Income]],0)</f>
        <v>0</v>
      </c>
      <c r="CL54" s="5">
        <f ca="1">IF(Table2[[#This Row],[Residence]]="Prampram",Table2[[#This Row],[Income]],0)</f>
        <v>0</v>
      </c>
      <c r="CN54" s="2">
        <f ca="1">IF(Table2[[#This Row],[Field of Work]]="Teaching",Table2[[#This Row],[Income]],0)</f>
        <v>0</v>
      </c>
      <c r="CO54" s="3">
        <f ca="1">IF(Table2[[#This Row],[Field of Work]]="Agriculture",Table2[[#This Row],[Income]],0)</f>
        <v>49639</v>
      </c>
      <c r="CP54" s="3">
        <f ca="1">IF(Table2[[#This Row],[Field of Work]]="IT",Table2[[#This Row],[Income]],0)</f>
        <v>0</v>
      </c>
      <c r="CQ54" s="3">
        <f ca="1">IF(Table2[[#This Row],[Field of Work]]="Construction",Table2[[#This Row],[Income]],0)</f>
        <v>0</v>
      </c>
      <c r="CR54" s="3">
        <f ca="1">IF(Table2[[#This Row],[Field of Work]]="Health",Table2[[#This Row],[Income]],0)</f>
        <v>0</v>
      </c>
      <c r="CS54" s="5">
        <f ca="1">IF(Table2[[#This Row],[Field of Work]]="General work",Table2[[#This Row],[Income]],0)</f>
        <v>0</v>
      </c>
      <c r="CU54" s="2">
        <f t="shared" ca="1" si="3"/>
        <v>1</v>
      </c>
      <c r="CV54" s="5"/>
      <c r="CX54" s="2">
        <f t="shared" ca="1" si="4"/>
        <v>43</v>
      </c>
      <c r="CY54" s="5"/>
    </row>
    <row r="55" spans="1:103" x14ac:dyDescent="0.25">
      <c r="A55">
        <f t="shared" ca="1" si="5"/>
        <v>1</v>
      </c>
      <c r="B55" t="str">
        <f t="shared" ca="1" si="6"/>
        <v>Male</v>
      </c>
      <c r="C55">
        <f t="shared" ca="1" si="7"/>
        <v>43</v>
      </c>
      <c r="D55">
        <f t="shared" ca="1" si="8"/>
        <v>6</v>
      </c>
      <c r="E55" t="str">
        <f ca="1">_xll.XLOOKUP(D55,$Y$8:$Y$13,$Z$8:$Z$13)</f>
        <v>Agriculture</v>
      </c>
      <c r="F55">
        <f t="shared" ca="1" si="9"/>
        <v>4</v>
      </c>
      <c r="G55" t="str">
        <f ca="1">_xll.XLOOKUP(F55,$AA$8:$AA$12,$AB$8:$AB$12)</f>
        <v>Techical</v>
      </c>
      <c r="H55">
        <f t="shared" ca="1" si="30"/>
        <v>3</v>
      </c>
      <c r="I55">
        <f t="shared" ca="1" si="0"/>
        <v>3</v>
      </c>
      <c r="J55">
        <f t="shared" ca="1" si="11"/>
        <v>72153</v>
      </c>
      <c r="K55">
        <f t="shared" ca="1" si="12"/>
        <v>5</v>
      </c>
      <c r="L55" t="str">
        <f ca="1">_xll.XLOOKUP(K55,$AC$8:$AC$17,$AD$8:$AD$17)</f>
        <v>Airport Hills</v>
      </c>
      <c r="M55">
        <f t="shared" ca="1" si="23"/>
        <v>288612</v>
      </c>
      <c r="N55" s="12">
        <f t="shared" ca="1" si="14"/>
        <v>143230.36287094268</v>
      </c>
      <c r="O55" s="12">
        <f t="shared" ca="1" si="24"/>
        <v>19588.797952458393</v>
      </c>
      <c r="P55">
        <f t="shared" ca="1" si="16"/>
        <v>11156</v>
      </c>
      <c r="Q55" s="12">
        <f t="shared" ca="1" si="25"/>
        <v>15390.527450787044</v>
      </c>
      <c r="R55">
        <f t="shared" ca="1" si="26"/>
        <v>91409.10462029629</v>
      </c>
      <c r="S55" s="12">
        <f t="shared" ca="1" si="27"/>
        <v>399609.90257275465</v>
      </c>
      <c r="T55" s="12">
        <f t="shared" ca="1" si="28"/>
        <v>169776.89032172973</v>
      </c>
      <c r="U55" s="12">
        <f t="shared" ca="1" si="29"/>
        <v>229833.01225102492</v>
      </c>
      <c r="X55" s="2"/>
      <c r="Y55" s="3"/>
      <c r="Z55" s="3"/>
      <c r="AA55" s="3"/>
      <c r="AB55" s="3"/>
      <c r="AC55" s="3"/>
      <c r="AD55" s="3"/>
      <c r="AE55" s="3">
        <f ca="1">IF(Table2[[#This Row],[Gender]]="Male",1,0)</f>
        <v>1</v>
      </c>
      <c r="AF55" s="3">
        <f ca="1">IF(Table2[[#This Row],[Gender]]="Female",1,0)</f>
        <v>0</v>
      </c>
      <c r="AG55" s="3"/>
      <c r="AH55" s="3"/>
      <c r="AI55" s="5"/>
      <c r="AK55" s="2">
        <f ca="1">IF(Table2[[#This Row],[Field of Work]]="Teaching",1,0)</f>
        <v>0</v>
      </c>
      <c r="AL55" s="3">
        <f ca="1">IF(Table2[[#This Row],[Field of Work]]="Agriculture",1,0)</f>
        <v>1</v>
      </c>
      <c r="AM55" s="3">
        <f ca="1">IF(Table2[[#This Row],[Field of Work]]="IT",1,0)</f>
        <v>0</v>
      </c>
      <c r="AN55" s="3">
        <f ca="1">IF(Table2[[#This Row],[Field of Work]]="Construction",1,0)</f>
        <v>0</v>
      </c>
      <c r="AO55" s="3">
        <f ca="1">IF(Table2[[#This Row],[Field of Work]]="Health",1,0)</f>
        <v>0</v>
      </c>
      <c r="AP55" s="3">
        <f ca="1">IF(Table2[[#This Row],[Field of Work]]="General work",1,0)</f>
        <v>0</v>
      </c>
      <c r="AQ55" s="3"/>
      <c r="AR55" s="3"/>
      <c r="AS55" s="3"/>
      <c r="AT55" s="3"/>
      <c r="AU55" s="3"/>
      <c r="AV55" s="5"/>
      <c r="AW55" s="16">
        <f ca="1">IF(Table2[[#This Row],[Residence]]="East Legon",1,0)</f>
        <v>0</v>
      </c>
      <c r="AX55" s="13">
        <f ca="1">IF(Table2[[#This Row],[Residence]]="Trasaco",1,0)</f>
        <v>0</v>
      </c>
      <c r="AY55" s="3">
        <f ca="1">IF(Table2[[#This Row],[Residence]]="North Legon",1,0)</f>
        <v>0</v>
      </c>
      <c r="AZ55" s="3">
        <f ca="1">IF(Table2[[#This Row],[Residence]]="Tema",1,0)</f>
        <v>0</v>
      </c>
      <c r="BA55" s="3">
        <f ca="1">IF(Table2[[#This Row],[Residence]]="Spintex",1,0)</f>
        <v>0</v>
      </c>
      <c r="BB55" s="3">
        <f ca="1">IF(Table2[[#This Row],[Residence]]="Airport Hills",1,0)</f>
        <v>1</v>
      </c>
      <c r="BC55" s="3">
        <f ca="1">IF(Table2[[#This Row],[Residence]]="Oyarifa",1,0)</f>
        <v>0</v>
      </c>
      <c r="BD55" s="3">
        <f ca="1">IF(Table2[[#This Row],[Residence]]="Prampram",1,0)</f>
        <v>0</v>
      </c>
      <c r="BE55" s="3">
        <f ca="1">IF(Table2[[#This Row],[Residence]]="Tse-Addo",1,0)</f>
        <v>0</v>
      </c>
      <c r="BF55" s="3">
        <f ca="1">IF(Table2[[#This Row],[Residence]]="Osu",1,0)</f>
        <v>0</v>
      </c>
      <c r="BG55" s="3"/>
      <c r="BH55" s="3"/>
      <c r="BI55" s="3"/>
      <c r="BJ55" s="3"/>
      <c r="BK55" s="3"/>
      <c r="BL55" s="3"/>
      <c r="BM55" s="3"/>
      <c r="BN55" s="3"/>
      <c r="BO55" s="3"/>
      <c r="BP55" s="5"/>
      <c r="BR55" s="26">
        <f ca="1">Table2[[#This Row],[Cars Value]]/Table2[[#This Row],[Cars]]</f>
        <v>6529.5993174861314</v>
      </c>
      <c r="BS55" s="5"/>
      <c r="BT55" s="2">
        <f ca="1">IF(Table2[[#This Row],[Value of Debts]]&gt;$BU$6,1,0)</f>
        <v>1</v>
      </c>
      <c r="BU55" s="3"/>
      <c r="BV55" s="3"/>
      <c r="BW55" s="5"/>
      <c r="BX55" s="30">
        <f ca="1">Table2[[#This Row],[Mortgage Left]]/Table2[[#This Row],[Value of home]]</f>
        <v>0.49627306858669318</v>
      </c>
      <c r="BY55" s="3">
        <f t="shared" ca="1" si="22"/>
        <v>0</v>
      </c>
      <c r="BZ55" s="3"/>
      <c r="CA55" s="39"/>
      <c r="CC55" s="2">
        <f ca="1">IF(Table2[[#This Row],[Residence]]="East Legon",Table2[[#This Row],[Income]],0)</f>
        <v>0</v>
      </c>
      <c r="CD55" s="3">
        <f ca="1">IF(Table2[[#This Row],[Residence]]="Trasaco",Table2[[#This Row],[Income]],0)</f>
        <v>0</v>
      </c>
      <c r="CE55" s="3">
        <f ca="1">IF(Table2[[#This Row],[Residence]]="North Legon",Table2[[#This Row],[Income]],0)</f>
        <v>0</v>
      </c>
      <c r="CF55" s="3">
        <f ca="1">IF(Table2[[#This Row],[Residence]]="Spintex",Table2[[#This Row],[Income]],0)</f>
        <v>0</v>
      </c>
      <c r="CG55" s="3">
        <f ca="1">IF(Table2[[#This Row],[Residence]]="Tema",Table2[[#This Row],[Income]],0)</f>
        <v>0</v>
      </c>
      <c r="CH55" s="3">
        <f ca="1">IF(Table2[[#This Row],[Residence]]="Airport Hills",Table2[[#This Row],[Income]],0)</f>
        <v>72153</v>
      </c>
      <c r="CI55" s="3">
        <f ca="1">IF(Table2[[#This Row],[Residence]]="Oyarifa",Table2[[#This Row],[Income]],0)</f>
        <v>0</v>
      </c>
      <c r="CJ55" s="3">
        <f ca="1">IF(Table2[[#This Row],[Residence]]="Osu",Table2[[#This Row],[Income]],0)</f>
        <v>0</v>
      </c>
      <c r="CK55" s="3">
        <f ca="1">IF(Table2[[#This Row],[Residence]]="Tse-Addo",Table2[[#This Row],[Income]],0)</f>
        <v>0</v>
      </c>
      <c r="CL55" s="5">
        <f ca="1">IF(Table2[[#This Row],[Residence]]="Prampram",Table2[[#This Row],[Income]],0)</f>
        <v>0</v>
      </c>
      <c r="CN55" s="2">
        <f ca="1">IF(Table2[[#This Row],[Field of Work]]="Teaching",Table2[[#This Row],[Income]],0)</f>
        <v>0</v>
      </c>
      <c r="CO55" s="3">
        <f ca="1">IF(Table2[[#This Row],[Field of Work]]="Agriculture",Table2[[#This Row],[Income]],0)</f>
        <v>72153</v>
      </c>
      <c r="CP55" s="3">
        <f ca="1">IF(Table2[[#This Row],[Field of Work]]="IT",Table2[[#This Row],[Income]],0)</f>
        <v>0</v>
      </c>
      <c r="CQ55" s="3">
        <f ca="1">IF(Table2[[#This Row],[Field of Work]]="Construction",Table2[[#This Row],[Income]],0)</f>
        <v>0</v>
      </c>
      <c r="CR55" s="3">
        <f ca="1">IF(Table2[[#This Row],[Field of Work]]="Health",Table2[[#This Row],[Income]],0)</f>
        <v>0</v>
      </c>
      <c r="CS55" s="5">
        <f ca="1">IF(Table2[[#This Row],[Field of Work]]="General work",Table2[[#This Row],[Income]],0)</f>
        <v>0</v>
      </c>
      <c r="CU55" s="2">
        <f t="shared" ca="1" si="3"/>
        <v>1</v>
      </c>
      <c r="CV55" s="5"/>
      <c r="CX55" s="2">
        <f t="shared" ca="1" si="4"/>
        <v>40</v>
      </c>
      <c r="CY55" s="5"/>
    </row>
    <row r="56" spans="1:103" x14ac:dyDescent="0.25">
      <c r="A56">
        <f t="shared" ca="1" si="5"/>
        <v>1</v>
      </c>
      <c r="B56" t="str">
        <f t="shared" ca="1" si="6"/>
        <v>Male</v>
      </c>
      <c r="C56">
        <f t="shared" ca="1" si="7"/>
        <v>40</v>
      </c>
      <c r="D56">
        <f t="shared" ca="1" si="8"/>
        <v>5</v>
      </c>
      <c r="E56" t="str">
        <f ca="1">_xll.XLOOKUP(D56,$Y$8:$Y$13,$Z$8:$Z$13)</f>
        <v>General work</v>
      </c>
      <c r="F56">
        <f t="shared" ca="1" si="9"/>
        <v>5</v>
      </c>
      <c r="G56" t="str">
        <f ca="1">_xll.XLOOKUP(F56,$AA$8:$AA$12,$AB$8:$AB$12)</f>
        <v>Other</v>
      </c>
      <c r="H56">
        <f t="shared" ca="1" si="30"/>
        <v>1</v>
      </c>
      <c r="I56">
        <f t="shared" ca="1" si="0"/>
        <v>1</v>
      </c>
      <c r="J56">
        <f t="shared" ca="1" si="11"/>
        <v>80239</v>
      </c>
      <c r="K56">
        <f t="shared" ca="1" si="12"/>
        <v>9</v>
      </c>
      <c r="L56" t="str">
        <f ca="1">_xll.XLOOKUP(K56,$AC$8:$AC$17,$AD$8:$AD$17)</f>
        <v>Prampram</v>
      </c>
      <c r="M56">
        <f t="shared" ca="1" si="23"/>
        <v>481434</v>
      </c>
      <c r="N56" s="12">
        <f t="shared" ca="1" si="14"/>
        <v>90107.019399841098</v>
      </c>
      <c r="O56" s="12">
        <f t="shared" ca="1" si="24"/>
        <v>26273.777720307407</v>
      </c>
      <c r="P56">
        <f t="shared" ca="1" si="16"/>
        <v>23234</v>
      </c>
      <c r="Q56" s="12">
        <f t="shared" ca="1" si="25"/>
        <v>52110.196444300534</v>
      </c>
      <c r="R56">
        <f t="shared" ca="1" si="26"/>
        <v>119173.91252906932</v>
      </c>
      <c r="S56" s="12">
        <f t="shared" ca="1" si="27"/>
        <v>626881.6902493767</v>
      </c>
      <c r="T56" s="12">
        <f t="shared" ca="1" si="28"/>
        <v>165451.21584414164</v>
      </c>
      <c r="U56" s="12">
        <f t="shared" ca="1" si="29"/>
        <v>461430.47440523503</v>
      </c>
      <c r="X56" s="2"/>
      <c r="Y56" s="3"/>
      <c r="Z56" s="3"/>
      <c r="AA56" s="3"/>
      <c r="AB56" s="3"/>
      <c r="AC56" s="3"/>
      <c r="AD56" s="3"/>
      <c r="AE56" s="3">
        <f ca="1">IF(Table2[[#This Row],[Gender]]="Male",1,0)</f>
        <v>1</v>
      </c>
      <c r="AF56" s="3">
        <f ca="1">IF(Table2[[#This Row],[Gender]]="Female",1,0)</f>
        <v>0</v>
      </c>
      <c r="AG56" s="3"/>
      <c r="AH56" s="3"/>
      <c r="AI56" s="5"/>
      <c r="AK56" s="2">
        <f ca="1">IF(Table2[[#This Row],[Field of Work]]="Teaching",1,0)</f>
        <v>0</v>
      </c>
      <c r="AL56" s="3">
        <f ca="1">IF(Table2[[#This Row],[Field of Work]]="Agriculture",1,0)</f>
        <v>0</v>
      </c>
      <c r="AM56" s="3">
        <f ca="1">IF(Table2[[#This Row],[Field of Work]]="IT",1,0)</f>
        <v>0</v>
      </c>
      <c r="AN56" s="3">
        <f ca="1">IF(Table2[[#This Row],[Field of Work]]="Construction",1,0)</f>
        <v>0</v>
      </c>
      <c r="AO56" s="3">
        <f ca="1">IF(Table2[[#This Row],[Field of Work]]="Health",1,0)</f>
        <v>0</v>
      </c>
      <c r="AP56" s="3">
        <f ca="1">IF(Table2[[#This Row],[Field of Work]]="General work",1,0)</f>
        <v>1</v>
      </c>
      <c r="AQ56" s="3"/>
      <c r="AR56" s="3"/>
      <c r="AS56" s="3"/>
      <c r="AT56" s="3"/>
      <c r="AU56" s="3"/>
      <c r="AV56" s="5"/>
      <c r="AW56" s="16">
        <f ca="1">IF(Table2[[#This Row],[Residence]]="East Legon",1,0)</f>
        <v>0</v>
      </c>
      <c r="AX56" s="13">
        <f ca="1">IF(Table2[[#This Row],[Residence]]="Trasaco",1,0)</f>
        <v>0</v>
      </c>
      <c r="AY56" s="3">
        <f ca="1">IF(Table2[[#This Row],[Residence]]="North Legon",1,0)</f>
        <v>0</v>
      </c>
      <c r="AZ56" s="3">
        <f ca="1">IF(Table2[[#This Row],[Residence]]="Tema",1,0)</f>
        <v>0</v>
      </c>
      <c r="BA56" s="3">
        <f ca="1">IF(Table2[[#This Row],[Residence]]="Spintex",1,0)</f>
        <v>0</v>
      </c>
      <c r="BB56" s="3">
        <f ca="1">IF(Table2[[#This Row],[Residence]]="Airport Hills",1,0)</f>
        <v>0</v>
      </c>
      <c r="BC56" s="3">
        <f ca="1">IF(Table2[[#This Row],[Residence]]="Oyarifa",1,0)</f>
        <v>0</v>
      </c>
      <c r="BD56" s="3">
        <f ca="1">IF(Table2[[#This Row],[Residence]]="Prampram",1,0)</f>
        <v>1</v>
      </c>
      <c r="BE56" s="3">
        <f ca="1">IF(Table2[[#This Row],[Residence]]="Tse-Addo",1,0)</f>
        <v>0</v>
      </c>
      <c r="BF56" s="3">
        <f ca="1">IF(Table2[[#This Row],[Residence]]="Osu",1,0)</f>
        <v>0</v>
      </c>
      <c r="BG56" s="3"/>
      <c r="BH56" s="3"/>
      <c r="BI56" s="3"/>
      <c r="BJ56" s="3"/>
      <c r="BK56" s="3"/>
      <c r="BL56" s="3"/>
      <c r="BM56" s="3"/>
      <c r="BN56" s="3"/>
      <c r="BO56" s="3"/>
      <c r="BP56" s="5"/>
      <c r="BR56" s="26">
        <f ca="1">Table2[[#This Row],[Cars Value]]/Table2[[#This Row],[Cars]]</f>
        <v>26273.777720307407</v>
      </c>
      <c r="BS56" s="5"/>
      <c r="BT56" s="2">
        <f ca="1">IF(Table2[[#This Row],[Value of Debts]]&gt;$BU$6,1,0)</f>
        <v>1</v>
      </c>
      <c r="BU56" s="3"/>
      <c r="BV56" s="3"/>
      <c r="BW56" s="5"/>
      <c r="BX56" s="30">
        <f ca="1">Table2[[#This Row],[Mortgage Left]]/Table2[[#This Row],[Value of home]]</f>
        <v>0.18716380521492271</v>
      </c>
      <c r="BY56" s="3">
        <f t="shared" ca="1" si="22"/>
        <v>1</v>
      </c>
      <c r="BZ56" s="3"/>
      <c r="CA56" s="39"/>
      <c r="CC56" s="2">
        <f ca="1">IF(Table2[[#This Row],[Residence]]="East Legon",Table2[[#This Row],[Income]],0)</f>
        <v>0</v>
      </c>
      <c r="CD56" s="3">
        <f ca="1">IF(Table2[[#This Row],[Residence]]="Trasaco",Table2[[#This Row],[Income]],0)</f>
        <v>0</v>
      </c>
      <c r="CE56" s="3">
        <f ca="1">IF(Table2[[#This Row],[Residence]]="North Legon",Table2[[#This Row],[Income]],0)</f>
        <v>0</v>
      </c>
      <c r="CF56" s="3">
        <f ca="1">IF(Table2[[#This Row],[Residence]]="Spintex",Table2[[#This Row],[Income]],0)</f>
        <v>0</v>
      </c>
      <c r="CG56" s="3">
        <f ca="1">IF(Table2[[#This Row],[Residence]]="Tema",Table2[[#This Row],[Income]],0)</f>
        <v>0</v>
      </c>
      <c r="CH56" s="3">
        <f ca="1">IF(Table2[[#This Row],[Residence]]="Airport Hills",Table2[[#This Row],[Income]],0)</f>
        <v>0</v>
      </c>
      <c r="CI56" s="3">
        <f ca="1">IF(Table2[[#This Row],[Residence]]="Oyarifa",Table2[[#This Row],[Income]],0)</f>
        <v>0</v>
      </c>
      <c r="CJ56" s="3">
        <f ca="1">IF(Table2[[#This Row],[Residence]]="Osu",Table2[[#This Row],[Income]],0)</f>
        <v>0</v>
      </c>
      <c r="CK56" s="3">
        <f ca="1">IF(Table2[[#This Row],[Residence]]="Tse-Addo",Table2[[#This Row],[Income]],0)</f>
        <v>0</v>
      </c>
      <c r="CL56" s="5">
        <f ca="1">IF(Table2[[#This Row],[Residence]]="Prampram",Table2[[#This Row],[Income]],0)</f>
        <v>80239</v>
      </c>
      <c r="CN56" s="2">
        <f ca="1">IF(Table2[[#This Row],[Field of Work]]="Teaching",Table2[[#This Row],[Income]],0)</f>
        <v>0</v>
      </c>
      <c r="CO56" s="3">
        <f ca="1">IF(Table2[[#This Row],[Field of Work]]="Agriculture",Table2[[#This Row],[Income]],0)</f>
        <v>0</v>
      </c>
      <c r="CP56" s="3">
        <f ca="1">IF(Table2[[#This Row],[Field of Work]]="IT",Table2[[#This Row],[Income]],0)</f>
        <v>0</v>
      </c>
      <c r="CQ56" s="3">
        <f ca="1">IF(Table2[[#This Row],[Field of Work]]="Construction",Table2[[#This Row],[Income]],0)</f>
        <v>0</v>
      </c>
      <c r="CR56" s="3">
        <f ca="1">IF(Table2[[#This Row],[Field of Work]]="Health",Table2[[#This Row],[Income]],0)</f>
        <v>0</v>
      </c>
      <c r="CS56" s="5">
        <f ca="1">IF(Table2[[#This Row],[Field of Work]]="General work",Table2[[#This Row],[Income]],0)</f>
        <v>80239</v>
      </c>
      <c r="CU56" s="2">
        <f t="shared" ca="1" si="3"/>
        <v>1</v>
      </c>
      <c r="CV56" s="5"/>
      <c r="CX56" s="2">
        <f t="shared" ca="1" si="4"/>
        <v>32</v>
      </c>
      <c r="CY56" s="5"/>
    </row>
    <row r="57" spans="1:103" x14ac:dyDescent="0.25">
      <c r="A57">
        <f t="shared" ca="1" si="5"/>
        <v>2</v>
      </c>
      <c r="B57" t="str">
        <f t="shared" ca="1" si="6"/>
        <v>Female</v>
      </c>
      <c r="C57">
        <f t="shared" ca="1" si="7"/>
        <v>32</v>
      </c>
      <c r="D57">
        <f t="shared" ca="1" si="8"/>
        <v>4</v>
      </c>
      <c r="E57" t="str">
        <f ca="1">_xll.XLOOKUP(D57,$Y$8:$Y$13,$Z$8:$Z$13)</f>
        <v>IT</v>
      </c>
      <c r="F57">
        <f t="shared" ca="1" si="9"/>
        <v>4</v>
      </c>
      <c r="G57" t="str">
        <f ca="1">_xll.XLOOKUP(F57,$AA$8:$AA$12,$AB$8:$AB$12)</f>
        <v>Techical</v>
      </c>
      <c r="H57">
        <f t="shared" ca="1" si="30"/>
        <v>0</v>
      </c>
      <c r="I57">
        <f t="shared" ca="1" si="0"/>
        <v>2</v>
      </c>
      <c r="J57">
        <f t="shared" ca="1" si="11"/>
        <v>84597</v>
      </c>
      <c r="K57">
        <f t="shared" ca="1" si="12"/>
        <v>2</v>
      </c>
      <c r="L57" t="str">
        <f ca="1">_xll.XLOOKUP(K57,$AC$8:$AC$17,$AD$8:$AD$17)</f>
        <v>Trasaco</v>
      </c>
      <c r="M57">
        <f t="shared" ca="1" si="23"/>
        <v>338388</v>
      </c>
      <c r="N57" s="12">
        <f t="shared" ca="1" si="14"/>
        <v>298574.80347334198</v>
      </c>
      <c r="O57" s="12">
        <f t="shared" ca="1" si="24"/>
        <v>147930.54503921402</v>
      </c>
      <c r="P57">
        <f t="shared" ca="1" si="16"/>
        <v>72615</v>
      </c>
      <c r="Q57" s="12">
        <f t="shared" ca="1" si="25"/>
        <v>8929.0569982528723</v>
      </c>
      <c r="R57">
        <f t="shared" ca="1" si="26"/>
        <v>94650.604762161252</v>
      </c>
      <c r="S57" s="12">
        <f t="shared" ca="1" si="27"/>
        <v>580969.14980137523</v>
      </c>
      <c r="T57" s="12">
        <f t="shared" ca="1" si="28"/>
        <v>380118.86047159485</v>
      </c>
      <c r="U57" s="12">
        <f t="shared" ca="1" si="29"/>
        <v>200850.28932978038</v>
      </c>
      <c r="X57" s="2"/>
      <c r="Y57" s="3"/>
      <c r="Z57" s="3"/>
      <c r="AA57" s="3"/>
      <c r="AB57" s="3"/>
      <c r="AC57" s="3"/>
      <c r="AD57" s="3"/>
      <c r="AE57" s="3">
        <f ca="1">IF(Table2[[#This Row],[Gender]]="Male",1,0)</f>
        <v>0</v>
      </c>
      <c r="AF57" s="3">
        <f ca="1">IF(Table2[[#This Row],[Gender]]="Female",1,0)</f>
        <v>1</v>
      </c>
      <c r="AG57" s="3"/>
      <c r="AH57" s="3"/>
      <c r="AI57" s="5"/>
      <c r="AK57" s="2">
        <f ca="1">IF(Table2[[#This Row],[Field of Work]]="Teaching",1,0)</f>
        <v>0</v>
      </c>
      <c r="AL57" s="3">
        <f ca="1">IF(Table2[[#This Row],[Field of Work]]="Agriculture",1,0)</f>
        <v>0</v>
      </c>
      <c r="AM57" s="3">
        <f ca="1">IF(Table2[[#This Row],[Field of Work]]="IT",1,0)</f>
        <v>1</v>
      </c>
      <c r="AN57" s="3">
        <f ca="1">IF(Table2[[#This Row],[Field of Work]]="Construction",1,0)</f>
        <v>0</v>
      </c>
      <c r="AO57" s="3">
        <f ca="1">IF(Table2[[#This Row],[Field of Work]]="Health",1,0)</f>
        <v>0</v>
      </c>
      <c r="AP57" s="3">
        <f ca="1">IF(Table2[[#This Row],[Field of Work]]="General work",1,0)</f>
        <v>0</v>
      </c>
      <c r="AQ57" s="3"/>
      <c r="AR57" s="3"/>
      <c r="AS57" s="3"/>
      <c r="AT57" s="3"/>
      <c r="AU57" s="3"/>
      <c r="AV57" s="5"/>
      <c r="AW57" s="16">
        <f ca="1">IF(Table2[[#This Row],[Residence]]="East Legon",1,0)</f>
        <v>0</v>
      </c>
      <c r="AX57" s="13">
        <f ca="1">IF(Table2[[#This Row],[Residence]]="Trasaco",1,0)</f>
        <v>1</v>
      </c>
      <c r="AY57" s="3">
        <f ca="1">IF(Table2[[#This Row],[Residence]]="North Legon",1,0)</f>
        <v>0</v>
      </c>
      <c r="AZ57" s="3">
        <f ca="1">IF(Table2[[#This Row],[Residence]]="Tema",1,0)</f>
        <v>0</v>
      </c>
      <c r="BA57" s="3">
        <f ca="1">IF(Table2[[#This Row],[Residence]]="Spintex",1,0)</f>
        <v>0</v>
      </c>
      <c r="BB57" s="3">
        <f ca="1">IF(Table2[[#This Row],[Residence]]="Airport Hills",1,0)</f>
        <v>0</v>
      </c>
      <c r="BC57" s="3">
        <f ca="1">IF(Table2[[#This Row],[Residence]]="Oyarifa",1,0)</f>
        <v>0</v>
      </c>
      <c r="BD57" s="3">
        <f ca="1">IF(Table2[[#This Row],[Residence]]="Prampram",1,0)</f>
        <v>0</v>
      </c>
      <c r="BE57" s="3">
        <f ca="1">IF(Table2[[#This Row],[Residence]]="Tse-Addo",1,0)</f>
        <v>0</v>
      </c>
      <c r="BF57" s="3">
        <f ca="1">IF(Table2[[#This Row],[Residence]]="Osu",1,0)</f>
        <v>0</v>
      </c>
      <c r="BG57" s="3"/>
      <c r="BH57" s="3"/>
      <c r="BI57" s="3"/>
      <c r="BJ57" s="3"/>
      <c r="BK57" s="3"/>
      <c r="BL57" s="3"/>
      <c r="BM57" s="3"/>
      <c r="BN57" s="3"/>
      <c r="BO57" s="3"/>
      <c r="BP57" s="5"/>
      <c r="BR57" s="26">
        <f ca="1">Table2[[#This Row],[Cars Value]]/Table2[[#This Row],[Cars]]</f>
        <v>73965.27251960701</v>
      </c>
      <c r="BS57" s="5"/>
      <c r="BT57" s="2">
        <f ca="1">IF(Table2[[#This Row],[Value of Debts]]&gt;$BU$6,1,0)</f>
        <v>1</v>
      </c>
      <c r="BU57" s="3"/>
      <c r="BV57" s="3"/>
      <c r="BW57" s="5"/>
      <c r="BX57" s="30">
        <f ca="1">Table2[[#This Row],[Mortgage Left]]/Table2[[#This Row],[Value of home]]</f>
        <v>0.88234453784809741</v>
      </c>
      <c r="BY57" s="3">
        <f t="shared" ca="1" si="22"/>
        <v>0</v>
      </c>
      <c r="BZ57" s="3"/>
      <c r="CA57" s="39"/>
      <c r="CC57" s="2">
        <f ca="1">IF(Table2[[#This Row],[Residence]]="East Legon",Table2[[#This Row],[Income]],0)</f>
        <v>0</v>
      </c>
      <c r="CD57" s="3">
        <f ca="1">IF(Table2[[#This Row],[Residence]]="Trasaco",Table2[[#This Row],[Income]],0)</f>
        <v>84597</v>
      </c>
      <c r="CE57" s="3">
        <f ca="1">IF(Table2[[#This Row],[Residence]]="North Legon",Table2[[#This Row],[Income]],0)</f>
        <v>0</v>
      </c>
      <c r="CF57" s="3">
        <f ca="1">IF(Table2[[#This Row],[Residence]]="Spintex",Table2[[#This Row],[Income]],0)</f>
        <v>0</v>
      </c>
      <c r="CG57" s="3">
        <f ca="1">IF(Table2[[#This Row],[Residence]]="Tema",Table2[[#This Row],[Income]],0)</f>
        <v>0</v>
      </c>
      <c r="CH57" s="3">
        <f ca="1">IF(Table2[[#This Row],[Residence]]="Airport Hills",Table2[[#This Row],[Income]],0)</f>
        <v>0</v>
      </c>
      <c r="CI57" s="3">
        <f ca="1">IF(Table2[[#This Row],[Residence]]="Oyarifa",Table2[[#This Row],[Income]],0)</f>
        <v>0</v>
      </c>
      <c r="CJ57" s="3">
        <f ca="1">IF(Table2[[#This Row],[Residence]]="Osu",Table2[[#This Row],[Income]],0)</f>
        <v>0</v>
      </c>
      <c r="CK57" s="3">
        <f ca="1">IF(Table2[[#This Row],[Residence]]="Tse-Addo",Table2[[#This Row],[Income]],0)</f>
        <v>0</v>
      </c>
      <c r="CL57" s="5">
        <f ca="1">IF(Table2[[#This Row],[Residence]]="Prampram",Table2[[#This Row],[Income]],0)</f>
        <v>0</v>
      </c>
      <c r="CN57" s="2">
        <f ca="1">IF(Table2[[#This Row],[Field of Work]]="Teaching",Table2[[#This Row],[Income]],0)</f>
        <v>0</v>
      </c>
      <c r="CO57" s="3">
        <f ca="1">IF(Table2[[#This Row],[Field of Work]]="Agriculture",Table2[[#This Row],[Income]],0)</f>
        <v>0</v>
      </c>
      <c r="CP57" s="3">
        <f ca="1">IF(Table2[[#This Row],[Field of Work]]="IT",Table2[[#This Row],[Income]],0)</f>
        <v>84597</v>
      </c>
      <c r="CQ57" s="3">
        <f ca="1">IF(Table2[[#This Row],[Field of Work]]="Construction",Table2[[#This Row],[Income]],0)</f>
        <v>0</v>
      </c>
      <c r="CR57" s="3">
        <f ca="1">IF(Table2[[#This Row],[Field of Work]]="Health",Table2[[#This Row],[Income]],0)</f>
        <v>0</v>
      </c>
      <c r="CS57" s="5">
        <f ca="1">IF(Table2[[#This Row],[Field of Work]]="General work",Table2[[#This Row],[Income]],0)</f>
        <v>0</v>
      </c>
      <c r="CU57" s="2">
        <f t="shared" ca="1" si="3"/>
        <v>1</v>
      </c>
      <c r="CV57" s="5"/>
      <c r="CX57" s="2">
        <f t="shared" ca="1" si="4"/>
        <v>34</v>
      </c>
      <c r="CY57" s="5"/>
    </row>
    <row r="58" spans="1:103" x14ac:dyDescent="0.25">
      <c r="A58">
        <f t="shared" ca="1" si="5"/>
        <v>2</v>
      </c>
      <c r="B58" t="str">
        <f t="shared" ca="1" si="6"/>
        <v>Female</v>
      </c>
      <c r="C58">
        <f t="shared" ca="1" si="7"/>
        <v>34</v>
      </c>
      <c r="D58">
        <f t="shared" ca="1" si="8"/>
        <v>2</v>
      </c>
      <c r="E58" t="str">
        <f ca="1">_xll.XLOOKUP(D58,$Y$8:$Y$13,$Z$8:$Z$13)</f>
        <v>Construction</v>
      </c>
      <c r="F58">
        <f t="shared" ca="1" si="9"/>
        <v>3</v>
      </c>
      <c r="G58" t="str">
        <f ca="1">_xll.XLOOKUP(F58,$AA$8:$AA$12,$AB$8:$AB$12)</f>
        <v>University</v>
      </c>
      <c r="H58">
        <f t="shared" ca="1" si="30"/>
        <v>2</v>
      </c>
      <c r="I58">
        <f t="shared" ca="1" si="0"/>
        <v>3</v>
      </c>
      <c r="J58">
        <f t="shared" ca="1" si="11"/>
        <v>34435</v>
      </c>
      <c r="K58">
        <f t="shared" ca="1" si="12"/>
        <v>7</v>
      </c>
      <c r="L58" t="str">
        <f ca="1">_xll.XLOOKUP(K58,$AC$8:$AC$17,$AD$8:$AD$17)</f>
        <v>Tema</v>
      </c>
      <c r="M58">
        <f t="shared" ca="1" si="23"/>
        <v>137740</v>
      </c>
      <c r="N58" s="12">
        <f t="shared" ca="1" si="14"/>
        <v>102943.37266490658</v>
      </c>
      <c r="O58" s="12">
        <f t="shared" ca="1" si="24"/>
        <v>87149.553499790971</v>
      </c>
      <c r="P58">
        <f t="shared" ca="1" si="16"/>
        <v>46880</v>
      </c>
      <c r="Q58" s="12">
        <f t="shared" ca="1" si="25"/>
        <v>2115.9241478532645</v>
      </c>
      <c r="R58">
        <f t="shared" ca="1" si="26"/>
        <v>36342.97598146891</v>
      </c>
      <c r="S58" s="12">
        <f t="shared" ca="1" si="27"/>
        <v>261232.52948125987</v>
      </c>
      <c r="T58" s="12">
        <f t="shared" ca="1" si="28"/>
        <v>151939.29681275986</v>
      </c>
      <c r="U58" s="12">
        <f t="shared" ca="1" si="29"/>
        <v>109293.23266850002</v>
      </c>
      <c r="X58" s="2"/>
      <c r="Y58" s="3"/>
      <c r="Z58" s="3"/>
      <c r="AA58" s="3"/>
      <c r="AB58" s="3"/>
      <c r="AC58" s="3"/>
      <c r="AD58" s="3"/>
      <c r="AE58" s="3">
        <f ca="1">IF(Table2[[#This Row],[Gender]]="Male",1,0)</f>
        <v>0</v>
      </c>
      <c r="AF58" s="3">
        <f ca="1">IF(Table2[[#This Row],[Gender]]="Female",1,0)</f>
        <v>1</v>
      </c>
      <c r="AG58" s="3"/>
      <c r="AH58" s="3"/>
      <c r="AI58" s="5"/>
      <c r="AK58" s="2">
        <f ca="1">IF(Table2[[#This Row],[Field of Work]]="Teaching",1,0)</f>
        <v>0</v>
      </c>
      <c r="AL58" s="3">
        <f ca="1">IF(Table2[[#This Row],[Field of Work]]="Agriculture",1,0)</f>
        <v>0</v>
      </c>
      <c r="AM58" s="3">
        <f ca="1">IF(Table2[[#This Row],[Field of Work]]="IT",1,0)</f>
        <v>0</v>
      </c>
      <c r="AN58" s="3">
        <f ca="1">IF(Table2[[#This Row],[Field of Work]]="Construction",1,0)</f>
        <v>1</v>
      </c>
      <c r="AO58" s="3">
        <f ca="1">IF(Table2[[#This Row],[Field of Work]]="Health",1,0)</f>
        <v>0</v>
      </c>
      <c r="AP58" s="3">
        <f ca="1">IF(Table2[[#This Row],[Field of Work]]="General work",1,0)</f>
        <v>0</v>
      </c>
      <c r="AQ58" s="3"/>
      <c r="AR58" s="3"/>
      <c r="AS58" s="3"/>
      <c r="AT58" s="3"/>
      <c r="AU58" s="3"/>
      <c r="AV58" s="5"/>
      <c r="AW58" s="16">
        <f ca="1">IF(Table2[[#This Row],[Residence]]="East Legon",1,0)</f>
        <v>0</v>
      </c>
      <c r="AX58" s="13">
        <f ca="1">IF(Table2[[#This Row],[Residence]]="Trasaco",1,0)</f>
        <v>0</v>
      </c>
      <c r="AY58" s="3">
        <f ca="1">IF(Table2[[#This Row],[Residence]]="North Legon",1,0)</f>
        <v>0</v>
      </c>
      <c r="AZ58" s="3">
        <f ca="1">IF(Table2[[#This Row],[Residence]]="Tema",1,0)</f>
        <v>1</v>
      </c>
      <c r="BA58" s="3">
        <f ca="1">IF(Table2[[#This Row],[Residence]]="Spintex",1,0)</f>
        <v>0</v>
      </c>
      <c r="BB58" s="3">
        <f ca="1">IF(Table2[[#This Row],[Residence]]="Airport Hills",1,0)</f>
        <v>0</v>
      </c>
      <c r="BC58" s="3">
        <f ca="1">IF(Table2[[#This Row],[Residence]]="Oyarifa",1,0)</f>
        <v>0</v>
      </c>
      <c r="BD58" s="3">
        <f ca="1">IF(Table2[[#This Row],[Residence]]="Prampram",1,0)</f>
        <v>0</v>
      </c>
      <c r="BE58" s="3">
        <f ca="1">IF(Table2[[#This Row],[Residence]]="Tse-Addo",1,0)</f>
        <v>0</v>
      </c>
      <c r="BF58" s="3">
        <f ca="1">IF(Table2[[#This Row],[Residence]]="Osu",1,0)</f>
        <v>0</v>
      </c>
      <c r="BG58" s="3"/>
      <c r="BH58" s="3"/>
      <c r="BI58" s="3"/>
      <c r="BJ58" s="3"/>
      <c r="BK58" s="3"/>
      <c r="BL58" s="3"/>
      <c r="BM58" s="3"/>
      <c r="BN58" s="3"/>
      <c r="BO58" s="3"/>
      <c r="BP58" s="5"/>
      <c r="BR58" s="26">
        <f ca="1">Table2[[#This Row],[Cars Value]]/Table2[[#This Row],[Cars]]</f>
        <v>29049.851166596989</v>
      </c>
      <c r="BS58" s="5"/>
      <c r="BT58" s="2">
        <f ca="1">IF(Table2[[#This Row],[Value of Debts]]&gt;$BU$6,1,0)</f>
        <v>1</v>
      </c>
      <c r="BU58" s="3"/>
      <c r="BV58" s="3"/>
      <c r="BW58" s="5"/>
      <c r="BX58" s="30">
        <f ca="1">Table2[[#This Row],[Mortgage Left]]/Table2[[#This Row],[Value of home]]</f>
        <v>0.74737456559392024</v>
      </c>
      <c r="BY58" s="3">
        <f t="shared" ca="1" si="22"/>
        <v>0</v>
      </c>
      <c r="BZ58" s="3"/>
      <c r="CA58" s="39"/>
      <c r="CC58" s="2">
        <f ca="1">IF(Table2[[#This Row],[Residence]]="East Legon",Table2[[#This Row],[Income]],0)</f>
        <v>0</v>
      </c>
      <c r="CD58" s="3">
        <f ca="1">IF(Table2[[#This Row],[Residence]]="Trasaco",Table2[[#This Row],[Income]],0)</f>
        <v>0</v>
      </c>
      <c r="CE58" s="3">
        <f ca="1">IF(Table2[[#This Row],[Residence]]="North Legon",Table2[[#This Row],[Income]],0)</f>
        <v>0</v>
      </c>
      <c r="CF58" s="3">
        <f ca="1">IF(Table2[[#This Row],[Residence]]="Spintex",Table2[[#This Row],[Income]],0)</f>
        <v>0</v>
      </c>
      <c r="CG58" s="3">
        <f ca="1">IF(Table2[[#This Row],[Residence]]="Tema",Table2[[#This Row],[Income]],0)</f>
        <v>34435</v>
      </c>
      <c r="CH58" s="3">
        <f ca="1">IF(Table2[[#This Row],[Residence]]="Airport Hills",Table2[[#This Row],[Income]],0)</f>
        <v>0</v>
      </c>
      <c r="CI58" s="3">
        <f ca="1">IF(Table2[[#This Row],[Residence]]="Oyarifa",Table2[[#This Row],[Income]],0)</f>
        <v>0</v>
      </c>
      <c r="CJ58" s="3">
        <f ca="1">IF(Table2[[#This Row],[Residence]]="Osu",Table2[[#This Row],[Income]],0)</f>
        <v>0</v>
      </c>
      <c r="CK58" s="3">
        <f ca="1">IF(Table2[[#This Row],[Residence]]="Tse-Addo",Table2[[#This Row],[Income]],0)</f>
        <v>0</v>
      </c>
      <c r="CL58" s="5">
        <f ca="1">IF(Table2[[#This Row],[Residence]]="Prampram",Table2[[#This Row],[Income]],0)</f>
        <v>0</v>
      </c>
      <c r="CN58" s="2">
        <f ca="1">IF(Table2[[#This Row],[Field of Work]]="Teaching",Table2[[#This Row],[Income]],0)</f>
        <v>0</v>
      </c>
      <c r="CO58" s="3">
        <f ca="1">IF(Table2[[#This Row],[Field of Work]]="Agriculture",Table2[[#This Row],[Income]],0)</f>
        <v>0</v>
      </c>
      <c r="CP58" s="3">
        <f ca="1">IF(Table2[[#This Row],[Field of Work]]="IT",Table2[[#This Row],[Income]],0)</f>
        <v>0</v>
      </c>
      <c r="CQ58" s="3">
        <f ca="1">IF(Table2[[#This Row],[Field of Work]]="Construction",Table2[[#This Row],[Income]],0)</f>
        <v>34435</v>
      </c>
      <c r="CR58" s="3">
        <f ca="1">IF(Table2[[#This Row],[Field of Work]]="Health",Table2[[#This Row],[Income]],0)</f>
        <v>0</v>
      </c>
      <c r="CS58" s="5">
        <f ca="1">IF(Table2[[#This Row],[Field of Work]]="General work",Table2[[#This Row],[Income]],0)</f>
        <v>0</v>
      </c>
      <c r="CU58" s="2">
        <f t="shared" ca="1" si="3"/>
        <v>1</v>
      </c>
      <c r="CV58" s="5"/>
      <c r="CX58" s="2">
        <f t="shared" ca="1" si="4"/>
        <v>26</v>
      </c>
      <c r="CY58" s="5"/>
    </row>
    <row r="59" spans="1:103" x14ac:dyDescent="0.25">
      <c r="A59">
        <f t="shared" ca="1" si="5"/>
        <v>1</v>
      </c>
      <c r="B59" t="str">
        <f t="shared" ca="1" si="6"/>
        <v>Male</v>
      </c>
      <c r="C59">
        <f t="shared" ca="1" si="7"/>
        <v>26</v>
      </c>
      <c r="D59">
        <f t="shared" ca="1" si="8"/>
        <v>3</v>
      </c>
      <c r="E59" t="str">
        <f ca="1">_xll.XLOOKUP(D59,$Y$8:$Y$13,$Z$8:$Z$13)</f>
        <v>Teaching</v>
      </c>
      <c r="F59">
        <f t="shared" ca="1" si="9"/>
        <v>2</v>
      </c>
      <c r="G59" t="str">
        <f ca="1">_xll.XLOOKUP(F59,$AA$8:$AA$12,$AB$8:$AB$12)</f>
        <v>College</v>
      </c>
      <c r="H59">
        <f t="shared" ca="1" si="30"/>
        <v>3</v>
      </c>
      <c r="I59">
        <f t="shared" ca="1" si="0"/>
        <v>3</v>
      </c>
      <c r="J59">
        <f t="shared" ca="1" si="11"/>
        <v>45422</v>
      </c>
      <c r="K59">
        <f t="shared" ca="1" si="12"/>
        <v>8</v>
      </c>
      <c r="L59" t="str">
        <f ca="1">_xll.XLOOKUP(K59,$AC$8:$AC$17,$AD$8:$AD$17)</f>
        <v>Oyarifa</v>
      </c>
      <c r="M59">
        <f t="shared" ca="1" si="23"/>
        <v>272532</v>
      </c>
      <c r="N59" s="12">
        <f t="shared" ca="1" si="14"/>
        <v>66389.464761611816</v>
      </c>
      <c r="O59" s="12">
        <f t="shared" ca="1" si="24"/>
        <v>108428.85237739948</v>
      </c>
      <c r="P59">
        <f t="shared" ca="1" si="16"/>
        <v>96633</v>
      </c>
      <c r="Q59" s="12">
        <f t="shared" ca="1" si="25"/>
        <v>56325.759079840747</v>
      </c>
      <c r="R59">
        <f t="shared" ca="1" si="26"/>
        <v>33039.329696427951</v>
      </c>
      <c r="S59" s="12">
        <f t="shared" ca="1" si="27"/>
        <v>414000.18207382743</v>
      </c>
      <c r="T59" s="12">
        <f t="shared" ca="1" si="28"/>
        <v>219348.22384145256</v>
      </c>
      <c r="U59" s="12">
        <f t="shared" ca="1" si="29"/>
        <v>194651.95823237486</v>
      </c>
      <c r="X59" s="2"/>
      <c r="Y59" s="3"/>
      <c r="Z59" s="3"/>
      <c r="AA59" s="3"/>
      <c r="AB59" s="3"/>
      <c r="AC59" s="3"/>
      <c r="AD59" s="3"/>
      <c r="AE59" s="3">
        <f ca="1">IF(Table2[[#This Row],[Gender]]="Male",1,0)</f>
        <v>1</v>
      </c>
      <c r="AF59" s="3">
        <f ca="1">IF(Table2[[#This Row],[Gender]]="Female",1,0)</f>
        <v>0</v>
      </c>
      <c r="AG59" s="3"/>
      <c r="AH59" s="3"/>
      <c r="AI59" s="5"/>
      <c r="AK59" s="2">
        <f ca="1">IF(Table2[[#This Row],[Field of Work]]="Teaching",1,0)</f>
        <v>1</v>
      </c>
      <c r="AL59" s="3">
        <f ca="1">IF(Table2[[#This Row],[Field of Work]]="Agriculture",1,0)</f>
        <v>0</v>
      </c>
      <c r="AM59" s="3">
        <f ca="1">IF(Table2[[#This Row],[Field of Work]]="IT",1,0)</f>
        <v>0</v>
      </c>
      <c r="AN59" s="3">
        <f ca="1">IF(Table2[[#This Row],[Field of Work]]="Construction",1,0)</f>
        <v>0</v>
      </c>
      <c r="AO59" s="3">
        <f ca="1">IF(Table2[[#This Row],[Field of Work]]="Health",1,0)</f>
        <v>0</v>
      </c>
      <c r="AP59" s="3">
        <f ca="1">IF(Table2[[#This Row],[Field of Work]]="General work",1,0)</f>
        <v>0</v>
      </c>
      <c r="AQ59" s="3"/>
      <c r="AR59" s="3"/>
      <c r="AS59" s="3"/>
      <c r="AT59" s="3"/>
      <c r="AU59" s="3"/>
      <c r="AV59" s="5"/>
      <c r="AW59" s="16">
        <f ca="1">IF(Table2[[#This Row],[Residence]]="East Legon",1,0)</f>
        <v>0</v>
      </c>
      <c r="AX59" s="13">
        <f ca="1">IF(Table2[[#This Row],[Residence]]="Trasaco",1,0)</f>
        <v>0</v>
      </c>
      <c r="AY59" s="3">
        <f ca="1">IF(Table2[[#This Row],[Residence]]="North Legon",1,0)</f>
        <v>0</v>
      </c>
      <c r="AZ59" s="3">
        <f ca="1">IF(Table2[[#This Row],[Residence]]="Tema",1,0)</f>
        <v>0</v>
      </c>
      <c r="BA59" s="3">
        <f ca="1">IF(Table2[[#This Row],[Residence]]="Spintex",1,0)</f>
        <v>0</v>
      </c>
      <c r="BB59" s="3">
        <f ca="1">IF(Table2[[#This Row],[Residence]]="Airport Hills",1,0)</f>
        <v>0</v>
      </c>
      <c r="BC59" s="3">
        <f ca="1">IF(Table2[[#This Row],[Residence]]="Oyarifa",1,0)</f>
        <v>1</v>
      </c>
      <c r="BD59" s="3">
        <f ca="1">IF(Table2[[#This Row],[Residence]]="Prampram",1,0)</f>
        <v>0</v>
      </c>
      <c r="BE59" s="3">
        <f ca="1">IF(Table2[[#This Row],[Residence]]="Tse-Addo",1,0)</f>
        <v>0</v>
      </c>
      <c r="BF59" s="3">
        <f ca="1">IF(Table2[[#This Row],[Residence]]="Osu",1,0)</f>
        <v>0</v>
      </c>
      <c r="BG59" s="3"/>
      <c r="BH59" s="3"/>
      <c r="BI59" s="3"/>
      <c r="BJ59" s="3"/>
      <c r="BK59" s="3"/>
      <c r="BL59" s="3"/>
      <c r="BM59" s="3"/>
      <c r="BN59" s="3"/>
      <c r="BO59" s="3"/>
      <c r="BP59" s="5"/>
      <c r="BR59" s="26">
        <f ca="1">Table2[[#This Row],[Cars Value]]/Table2[[#This Row],[Cars]]</f>
        <v>36142.950792466494</v>
      </c>
      <c r="BS59" s="5"/>
      <c r="BT59" s="2">
        <f ca="1">IF(Table2[[#This Row],[Value of Debts]]&gt;$BU$6,1,0)</f>
        <v>1</v>
      </c>
      <c r="BU59" s="3"/>
      <c r="BV59" s="3"/>
      <c r="BW59" s="5"/>
      <c r="BX59" s="30">
        <f ca="1">Table2[[#This Row],[Mortgage Left]]/Table2[[#This Row],[Value of home]]</f>
        <v>0.24360245681832524</v>
      </c>
      <c r="BY59" s="3">
        <f t="shared" ca="1" si="22"/>
        <v>1</v>
      </c>
      <c r="BZ59" s="3"/>
      <c r="CA59" s="39"/>
      <c r="CC59" s="2">
        <f ca="1">IF(Table2[[#This Row],[Residence]]="East Legon",Table2[[#This Row],[Income]],0)</f>
        <v>0</v>
      </c>
      <c r="CD59" s="3">
        <f ca="1">IF(Table2[[#This Row],[Residence]]="Trasaco",Table2[[#This Row],[Income]],0)</f>
        <v>0</v>
      </c>
      <c r="CE59" s="3">
        <f ca="1">IF(Table2[[#This Row],[Residence]]="North Legon",Table2[[#This Row],[Income]],0)</f>
        <v>0</v>
      </c>
      <c r="CF59" s="3">
        <f ca="1">IF(Table2[[#This Row],[Residence]]="Spintex",Table2[[#This Row],[Income]],0)</f>
        <v>0</v>
      </c>
      <c r="CG59" s="3">
        <f ca="1">IF(Table2[[#This Row],[Residence]]="Tema",Table2[[#This Row],[Income]],0)</f>
        <v>0</v>
      </c>
      <c r="CH59" s="3">
        <f ca="1">IF(Table2[[#This Row],[Residence]]="Airport Hills",Table2[[#This Row],[Income]],0)</f>
        <v>0</v>
      </c>
      <c r="CI59" s="3">
        <f ca="1">IF(Table2[[#This Row],[Residence]]="Oyarifa",Table2[[#This Row],[Income]],0)</f>
        <v>45422</v>
      </c>
      <c r="CJ59" s="3">
        <f ca="1">IF(Table2[[#This Row],[Residence]]="Osu",Table2[[#This Row],[Income]],0)</f>
        <v>0</v>
      </c>
      <c r="CK59" s="3">
        <f ca="1">IF(Table2[[#This Row],[Residence]]="Tse-Addo",Table2[[#This Row],[Income]],0)</f>
        <v>0</v>
      </c>
      <c r="CL59" s="5">
        <f ca="1">IF(Table2[[#This Row],[Residence]]="Prampram",Table2[[#This Row],[Income]],0)</f>
        <v>0</v>
      </c>
      <c r="CN59" s="2">
        <f ca="1">IF(Table2[[#This Row],[Field of Work]]="Teaching",Table2[[#This Row],[Income]],0)</f>
        <v>45422</v>
      </c>
      <c r="CO59" s="3">
        <f ca="1">IF(Table2[[#This Row],[Field of Work]]="Agriculture",Table2[[#This Row],[Income]],0)</f>
        <v>0</v>
      </c>
      <c r="CP59" s="3">
        <f ca="1">IF(Table2[[#This Row],[Field of Work]]="IT",Table2[[#This Row],[Income]],0)</f>
        <v>0</v>
      </c>
      <c r="CQ59" s="3">
        <f ca="1">IF(Table2[[#This Row],[Field of Work]]="Construction",Table2[[#This Row],[Income]],0)</f>
        <v>0</v>
      </c>
      <c r="CR59" s="3">
        <f ca="1">IF(Table2[[#This Row],[Field of Work]]="Health",Table2[[#This Row],[Income]],0)</f>
        <v>0</v>
      </c>
      <c r="CS59" s="5">
        <f ca="1">IF(Table2[[#This Row],[Field of Work]]="General work",Table2[[#This Row],[Income]],0)</f>
        <v>0</v>
      </c>
      <c r="CU59" s="2">
        <f t="shared" ca="1" si="3"/>
        <v>1</v>
      </c>
      <c r="CV59" s="5"/>
      <c r="CX59" s="2">
        <f t="shared" ca="1" si="4"/>
        <v>46</v>
      </c>
      <c r="CY59" s="5"/>
    </row>
    <row r="60" spans="1:103" x14ac:dyDescent="0.25">
      <c r="A60">
        <f t="shared" ca="1" si="5"/>
        <v>2</v>
      </c>
      <c r="B60" t="str">
        <f t="shared" ca="1" si="6"/>
        <v>Female</v>
      </c>
      <c r="C60">
        <f t="shared" ca="1" si="7"/>
        <v>46</v>
      </c>
      <c r="D60">
        <f t="shared" ca="1" si="8"/>
        <v>5</v>
      </c>
      <c r="E60" t="str">
        <f ca="1">_xll.XLOOKUP(D60,$Y$8:$Y$13,$Z$8:$Z$13)</f>
        <v>General work</v>
      </c>
      <c r="F60">
        <f t="shared" ca="1" si="9"/>
        <v>5</v>
      </c>
      <c r="G60" t="str">
        <f ca="1">_xll.XLOOKUP(F60,$AA$8:$AA$12,$AB$8:$AB$12)</f>
        <v>Other</v>
      </c>
      <c r="H60">
        <f t="shared" ca="1" si="30"/>
        <v>1</v>
      </c>
      <c r="I60">
        <f t="shared" ca="1" si="0"/>
        <v>2</v>
      </c>
      <c r="J60">
        <f t="shared" ca="1" si="11"/>
        <v>50082</v>
      </c>
      <c r="K60">
        <f t="shared" ca="1" si="12"/>
        <v>10</v>
      </c>
      <c r="L60" t="str">
        <f ca="1">_xll.XLOOKUP(K60,$AC$8:$AC$17,$AD$8:$AD$17)</f>
        <v>Osu</v>
      </c>
      <c r="M60">
        <f t="shared" ca="1" si="23"/>
        <v>250410</v>
      </c>
      <c r="N60" s="12">
        <f t="shared" ca="1" si="14"/>
        <v>242129.0789063946</v>
      </c>
      <c r="O60" s="12">
        <f t="shared" ca="1" si="24"/>
        <v>80878.043853533498</v>
      </c>
      <c r="P60">
        <f t="shared" ca="1" si="16"/>
        <v>75114</v>
      </c>
      <c r="Q60" s="12">
        <f t="shared" ca="1" si="25"/>
        <v>9425.1446888829305</v>
      </c>
      <c r="R60">
        <f t="shared" ca="1" si="26"/>
        <v>12288.400503499412</v>
      </c>
      <c r="S60" s="12">
        <f t="shared" ca="1" si="27"/>
        <v>343576.44435703295</v>
      </c>
      <c r="T60" s="12">
        <f t="shared" ca="1" si="28"/>
        <v>326668.22359527752</v>
      </c>
      <c r="U60" s="12">
        <f t="shared" ca="1" si="29"/>
        <v>16908.220761755423</v>
      </c>
      <c r="X60" s="2"/>
      <c r="Y60" s="3"/>
      <c r="Z60" s="3"/>
      <c r="AA60" s="3"/>
      <c r="AB60" s="3"/>
      <c r="AC60" s="3"/>
      <c r="AD60" s="3"/>
      <c r="AE60" s="3">
        <f ca="1">IF(Table2[[#This Row],[Gender]]="Male",1,0)</f>
        <v>0</v>
      </c>
      <c r="AF60" s="3">
        <f ca="1">IF(Table2[[#This Row],[Gender]]="Female",1,0)</f>
        <v>1</v>
      </c>
      <c r="AG60" s="3"/>
      <c r="AH60" s="3"/>
      <c r="AI60" s="5"/>
      <c r="AK60" s="2">
        <f ca="1">IF(Table2[[#This Row],[Field of Work]]="Teaching",1,0)</f>
        <v>0</v>
      </c>
      <c r="AL60" s="3">
        <f ca="1">IF(Table2[[#This Row],[Field of Work]]="Agriculture",1,0)</f>
        <v>0</v>
      </c>
      <c r="AM60" s="3">
        <f ca="1">IF(Table2[[#This Row],[Field of Work]]="IT",1,0)</f>
        <v>0</v>
      </c>
      <c r="AN60" s="3">
        <f ca="1">IF(Table2[[#This Row],[Field of Work]]="Construction",1,0)</f>
        <v>0</v>
      </c>
      <c r="AO60" s="3">
        <f ca="1">IF(Table2[[#This Row],[Field of Work]]="Health",1,0)</f>
        <v>0</v>
      </c>
      <c r="AP60" s="3">
        <f ca="1">IF(Table2[[#This Row],[Field of Work]]="General work",1,0)</f>
        <v>1</v>
      </c>
      <c r="AQ60" s="3"/>
      <c r="AR60" s="3"/>
      <c r="AS60" s="3"/>
      <c r="AT60" s="3"/>
      <c r="AU60" s="3"/>
      <c r="AV60" s="5"/>
      <c r="AW60" s="16">
        <f ca="1">IF(Table2[[#This Row],[Residence]]="East Legon",1,0)</f>
        <v>0</v>
      </c>
      <c r="AX60" s="13">
        <f ca="1">IF(Table2[[#This Row],[Residence]]="Trasaco",1,0)</f>
        <v>0</v>
      </c>
      <c r="AY60" s="3">
        <f ca="1">IF(Table2[[#This Row],[Residence]]="North Legon",1,0)</f>
        <v>0</v>
      </c>
      <c r="AZ60" s="3">
        <f ca="1">IF(Table2[[#This Row],[Residence]]="Tema",1,0)</f>
        <v>0</v>
      </c>
      <c r="BA60" s="3">
        <f ca="1">IF(Table2[[#This Row],[Residence]]="Spintex",1,0)</f>
        <v>0</v>
      </c>
      <c r="BB60" s="3">
        <f ca="1">IF(Table2[[#This Row],[Residence]]="Airport Hills",1,0)</f>
        <v>0</v>
      </c>
      <c r="BC60" s="3">
        <f ca="1">IF(Table2[[#This Row],[Residence]]="Oyarifa",1,0)</f>
        <v>0</v>
      </c>
      <c r="BD60" s="3">
        <f ca="1">IF(Table2[[#This Row],[Residence]]="Prampram",1,0)</f>
        <v>0</v>
      </c>
      <c r="BE60" s="3">
        <f ca="1">IF(Table2[[#This Row],[Residence]]="Tse-Addo",1,0)</f>
        <v>0</v>
      </c>
      <c r="BF60" s="3">
        <f ca="1">IF(Table2[[#This Row],[Residence]]="Osu",1,0)</f>
        <v>1</v>
      </c>
      <c r="BG60" s="3"/>
      <c r="BH60" s="3"/>
      <c r="BI60" s="3"/>
      <c r="BJ60" s="3"/>
      <c r="BK60" s="3"/>
      <c r="BL60" s="3"/>
      <c r="BM60" s="3"/>
      <c r="BN60" s="3"/>
      <c r="BO60" s="3"/>
      <c r="BP60" s="5"/>
      <c r="BR60" s="26">
        <f ca="1">Table2[[#This Row],[Cars Value]]/Table2[[#This Row],[Cars]]</f>
        <v>40439.021926766749</v>
      </c>
      <c r="BS60" s="5"/>
      <c r="BT60" s="2">
        <f ca="1">IF(Table2[[#This Row],[Value of Debts]]&gt;$BU$6,1,0)</f>
        <v>1</v>
      </c>
      <c r="BU60" s="3"/>
      <c r="BV60" s="3"/>
      <c r="BW60" s="5"/>
      <c r="BX60" s="30">
        <f ca="1">Table2[[#This Row],[Mortgage Left]]/Table2[[#This Row],[Value of home]]</f>
        <v>0.96693054952435842</v>
      </c>
      <c r="BY60" s="3">
        <f t="shared" ca="1" si="22"/>
        <v>0</v>
      </c>
      <c r="BZ60" s="3"/>
      <c r="CA60" s="39"/>
      <c r="CC60" s="2">
        <f ca="1">IF(Table2[[#This Row],[Residence]]="East Legon",Table2[[#This Row],[Income]],0)</f>
        <v>0</v>
      </c>
      <c r="CD60" s="3">
        <f ca="1">IF(Table2[[#This Row],[Residence]]="Trasaco",Table2[[#This Row],[Income]],0)</f>
        <v>0</v>
      </c>
      <c r="CE60" s="3">
        <f ca="1">IF(Table2[[#This Row],[Residence]]="North Legon",Table2[[#This Row],[Income]],0)</f>
        <v>0</v>
      </c>
      <c r="CF60" s="3">
        <f ca="1">IF(Table2[[#This Row],[Residence]]="Spintex",Table2[[#This Row],[Income]],0)</f>
        <v>0</v>
      </c>
      <c r="CG60" s="3">
        <f ca="1">IF(Table2[[#This Row],[Residence]]="Tema",Table2[[#This Row],[Income]],0)</f>
        <v>0</v>
      </c>
      <c r="CH60" s="3">
        <f ca="1">IF(Table2[[#This Row],[Residence]]="Airport Hills",Table2[[#This Row],[Income]],0)</f>
        <v>0</v>
      </c>
      <c r="CI60" s="3">
        <f ca="1">IF(Table2[[#This Row],[Residence]]="Oyarifa",Table2[[#This Row],[Income]],0)</f>
        <v>0</v>
      </c>
      <c r="CJ60" s="3">
        <f ca="1">IF(Table2[[#This Row],[Residence]]="Osu",Table2[[#This Row],[Income]],0)</f>
        <v>50082</v>
      </c>
      <c r="CK60" s="3">
        <f ca="1">IF(Table2[[#This Row],[Residence]]="Tse-Addo",Table2[[#This Row],[Income]],0)</f>
        <v>0</v>
      </c>
      <c r="CL60" s="5">
        <f ca="1">IF(Table2[[#This Row],[Residence]]="Prampram",Table2[[#This Row],[Income]],0)</f>
        <v>0</v>
      </c>
      <c r="CN60" s="2">
        <f ca="1">IF(Table2[[#This Row],[Field of Work]]="Teaching",Table2[[#This Row],[Income]],0)</f>
        <v>0</v>
      </c>
      <c r="CO60" s="3">
        <f ca="1">IF(Table2[[#This Row],[Field of Work]]="Agriculture",Table2[[#This Row],[Income]],0)</f>
        <v>0</v>
      </c>
      <c r="CP60" s="3">
        <f ca="1">IF(Table2[[#This Row],[Field of Work]]="IT",Table2[[#This Row],[Income]],0)</f>
        <v>0</v>
      </c>
      <c r="CQ60" s="3">
        <f ca="1">IF(Table2[[#This Row],[Field of Work]]="Construction",Table2[[#This Row],[Income]],0)</f>
        <v>0</v>
      </c>
      <c r="CR60" s="3">
        <f ca="1">IF(Table2[[#This Row],[Field of Work]]="Health",Table2[[#This Row],[Income]],0)</f>
        <v>0</v>
      </c>
      <c r="CS60" s="5">
        <f ca="1">IF(Table2[[#This Row],[Field of Work]]="General work",Table2[[#This Row],[Income]],0)</f>
        <v>50082</v>
      </c>
      <c r="CU60" s="2">
        <f t="shared" ca="1" si="3"/>
        <v>0</v>
      </c>
      <c r="CV60" s="5"/>
      <c r="CX60" s="2">
        <f t="shared" ca="1" si="4"/>
        <v>39</v>
      </c>
      <c r="CY60" s="5"/>
    </row>
    <row r="61" spans="1:103" x14ac:dyDescent="0.25">
      <c r="A61">
        <f t="shared" ca="1" si="5"/>
        <v>1</v>
      </c>
      <c r="B61" t="str">
        <f t="shared" ca="1" si="6"/>
        <v>Male</v>
      </c>
      <c r="C61">
        <f t="shared" ca="1" si="7"/>
        <v>39</v>
      </c>
      <c r="D61">
        <f t="shared" ca="1" si="8"/>
        <v>1</v>
      </c>
      <c r="E61" t="str">
        <f ca="1">_xll.XLOOKUP(D61,$Y$8:$Y$13,$Z$8:$Z$13)</f>
        <v>Health</v>
      </c>
      <c r="F61">
        <f t="shared" ca="1" si="9"/>
        <v>4</v>
      </c>
      <c r="G61" t="str">
        <f ca="1">_xll.XLOOKUP(F61,$AA$8:$AA$12,$AB$8:$AB$12)</f>
        <v>Techical</v>
      </c>
      <c r="H61">
        <f t="shared" ca="1" si="30"/>
        <v>0</v>
      </c>
      <c r="I61">
        <f t="shared" ca="1" si="0"/>
        <v>1</v>
      </c>
      <c r="J61">
        <f t="shared" ca="1" si="11"/>
        <v>75402</v>
      </c>
      <c r="K61">
        <f t="shared" ca="1" si="12"/>
        <v>4</v>
      </c>
      <c r="L61" t="str">
        <f ca="1">_xll.XLOOKUP(K61,$AC$8:$AC$17,$AD$8:$AD$17)</f>
        <v>Spintex</v>
      </c>
      <c r="M61">
        <f t="shared" ca="1" si="23"/>
        <v>226206</v>
      </c>
      <c r="N61" s="12">
        <f t="shared" ca="1" si="14"/>
        <v>16701.122687420328</v>
      </c>
      <c r="O61" s="12">
        <f t="shared" ca="1" si="24"/>
        <v>70851.34646713367</v>
      </c>
      <c r="P61">
        <f t="shared" ca="1" si="16"/>
        <v>24316</v>
      </c>
      <c r="Q61" s="12">
        <f t="shared" ca="1" si="25"/>
        <v>33595.576544751144</v>
      </c>
      <c r="R61">
        <f t="shared" ca="1" si="26"/>
        <v>96819.223530689342</v>
      </c>
      <c r="S61" s="12">
        <f t="shared" ca="1" si="27"/>
        <v>393876.56999782298</v>
      </c>
      <c r="T61" s="12">
        <f t="shared" ca="1" si="28"/>
        <v>74612.699232171464</v>
      </c>
      <c r="U61" s="12">
        <f t="shared" ca="1" si="29"/>
        <v>319263.87076565152</v>
      </c>
      <c r="X61" s="2"/>
      <c r="Y61" s="3"/>
      <c r="Z61" s="3"/>
      <c r="AA61" s="3"/>
      <c r="AB61" s="3"/>
      <c r="AC61" s="3"/>
      <c r="AD61" s="3"/>
      <c r="AE61" s="3">
        <f ca="1">IF(Table2[[#This Row],[Gender]]="Male",1,0)</f>
        <v>1</v>
      </c>
      <c r="AF61" s="3">
        <f ca="1">IF(Table2[[#This Row],[Gender]]="Female",1,0)</f>
        <v>0</v>
      </c>
      <c r="AG61" s="3"/>
      <c r="AH61" s="3"/>
      <c r="AI61" s="5"/>
      <c r="AK61" s="2">
        <f ca="1">IF(Table2[[#This Row],[Field of Work]]="Teaching",1,0)</f>
        <v>0</v>
      </c>
      <c r="AL61" s="3">
        <f ca="1">IF(Table2[[#This Row],[Field of Work]]="Agriculture",1,0)</f>
        <v>0</v>
      </c>
      <c r="AM61" s="3">
        <f ca="1">IF(Table2[[#This Row],[Field of Work]]="IT",1,0)</f>
        <v>0</v>
      </c>
      <c r="AN61" s="3">
        <f ca="1">IF(Table2[[#This Row],[Field of Work]]="Construction",1,0)</f>
        <v>0</v>
      </c>
      <c r="AO61" s="3">
        <f ca="1">IF(Table2[[#This Row],[Field of Work]]="Health",1,0)</f>
        <v>1</v>
      </c>
      <c r="AP61" s="3">
        <f ca="1">IF(Table2[[#This Row],[Field of Work]]="General work",1,0)</f>
        <v>0</v>
      </c>
      <c r="AQ61" s="3"/>
      <c r="AR61" s="3"/>
      <c r="AS61" s="3"/>
      <c r="AT61" s="3"/>
      <c r="AU61" s="3"/>
      <c r="AV61" s="5"/>
      <c r="AW61" s="16">
        <f ca="1">IF(Table2[[#This Row],[Residence]]="East Legon",1,0)</f>
        <v>0</v>
      </c>
      <c r="AX61" s="13">
        <f ca="1">IF(Table2[[#This Row],[Residence]]="Trasaco",1,0)</f>
        <v>0</v>
      </c>
      <c r="AY61" s="3">
        <f ca="1">IF(Table2[[#This Row],[Residence]]="North Legon",1,0)</f>
        <v>0</v>
      </c>
      <c r="AZ61" s="3">
        <f ca="1">IF(Table2[[#This Row],[Residence]]="Tema",1,0)</f>
        <v>0</v>
      </c>
      <c r="BA61" s="3">
        <f ca="1">IF(Table2[[#This Row],[Residence]]="Spintex",1,0)</f>
        <v>1</v>
      </c>
      <c r="BB61" s="3">
        <f ca="1">IF(Table2[[#This Row],[Residence]]="Airport Hills",1,0)</f>
        <v>0</v>
      </c>
      <c r="BC61" s="3">
        <f ca="1">IF(Table2[[#This Row],[Residence]]="Oyarifa",1,0)</f>
        <v>0</v>
      </c>
      <c r="BD61" s="3">
        <f ca="1">IF(Table2[[#This Row],[Residence]]="Prampram",1,0)</f>
        <v>0</v>
      </c>
      <c r="BE61" s="3">
        <f ca="1">IF(Table2[[#This Row],[Residence]]="Tse-Addo",1,0)</f>
        <v>0</v>
      </c>
      <c r="BF61" s="3">
        <f ca="1">IF(Table2[[#This Row],[Residence]]="Osu",1,0)</f>
        <v>0</v>
      </c>
      <c r="BG61" s="3"/>
      <c r="BH61" s="3"/>
      <c r="BI61" s="3"/>
      <c r="BJ61" s="3"/>
      <c r="BK61" s="3"/>
      <c r="BL61" s="3"/>
      <c r="BM61" s="3"/>
      <c r="BN61" s="3"/>
      <c r="BO61" s="3"/>
      <c r="BP61" s="5"/>
      <c r="BR61" s="26">
        <f ca="1">Table2[[#This Row],[Cars Value]]/Table2[[#This Row],[Cars]]</f>
        <v>70851.34646713367</v>
      </c>
      <c r="BS61" s="5"/>
      <c r="BT61" s="2">
        <f ca="1">IF(Table2[[#This Row],[Value of Debts]]&gt;$BU$6,1,0)</f>
        <v>0</v>
      </c>
      <c r="BU61" s="3"/>
      <c r="BV61" s="3"/>
      <c r="BW61" s="5"/>
      <c r="BX61" s="30">
        <f ca="1">Table2[[#This Row],[Mortgage Left]]/Table2[[#This Row],[Value of home]]</f>
        <v>7.3831475236820987E-2</v>
      </c>
      <c r="BY61" s="3">
        <f t="shared" ca="1" si="22"/>
        <v>1</v>
      </c>
      <c r="BZ61" s="3"/>
      <c r="CA61" s="39"/>
      <c r="CC61" s="2">
        <f ca="1">IF(Table2[[#This Row],[Residence]]="East Legon",Table2[[#This Row],[Income]],0)</f>
        <v>0</v>
      </c>
      <c r="CD61" s="3">
        <f ca="1">IF(Table2[[#This Row],[Residence]]="Trasaco",Table2[[#This Row],[Income]],0)</f>
        <v>0</v>
      </c>
      <c r="CE61" s="3">
        <f ca="1">IF(Table2[[#This Row],[Residence]]="North Legon",Table2[[#This Row],[Income]],0)</f>
        <v>0</v>
      </c>
      <c r="CF61" s="3">
        <f ca="1">IF(Table2[[#This Row],[Residence]]="Spintex",Table2[[#This Row],[Income]],0)</f>
        <v>75402</v>
      </c>
      <c r="CG61" s="3">
        <f ca="1">IF(Table2[[#This Row],[Residence]]="Tema",Table2[[#This Row],[Income]],0)</f>
        <v>0</v>
      </c>
      <c r="CH61" s="3">
        <f ca="1">IF(Table2[[#This Row],[Residence]]="Airport Hills",Table2[[#This Row],[Income]],0)</f>
        <v>0</v>
      </c>
      <c r="CI61" s="3">
        <f ca="1">IF(Table2[[#This Row],[Residence]]="Oyarifa",Table2[[#This Row],[Income]],0)</f>
        <v>0</v>
      </c>
      <c r="CJ61" s="3">
        <f ca="1">IF(Table2[[#This Row],[Residence]]="Osu",Table2[[#This Row],[Income]],0)</f>
        <v>0</v>
      </c>
      <c r="CK61" s="3">
        <f ca="1">IF(Table2[[#This Row],[Residence]]="Tse-Addo",Table2[[#This Row],[Income]],0)</f>
        <v>0</v>
      </c>
      <c r="CL61" s="5">
        <f ca="1">IF(Table2[[#This Row],[Residence]]="Prampram",Table2[[#This Row],[Income]],0)</f>
        <v>0</v>
      </c>
      <c r="CN61" s="2">
        <f ca="1">IF(Table2[[#This Row],[Field of Work]]="Teaching",Table2[[#This Row],[Income]],0)</f>
        <v>0</v>
      </c>
      <c r="CO61" s="3">
        <f ca="1">IF(Table2[[#This Row],[Field of Work]]="Agriculture",Table2[[#This Row],[Income]],0)</f>
        <v>0</v>
      </c>
      <c r="CP61" s="3">
        <f ca="1">IF(Table2[[#This Row],[Field of Work]]="IT",Table2[[#This Row],[Income]],0)</f>
        <v>0</v>
      </c>
      <c r="CQ61" s="3">
        <f ca="1">IF(Table2[[#This Row],[Field of Work]]="Construction",Table2[[#This Row],[Income]],0)</f>
        <v>0</v>
      </c>
      <c r="CR61" s="3">
        <f ca="1">IF(Table2[[#This Row],[Field of Work]]="Health",Table2[[#This Row],[Income]],0)</f>
        <v>75402</v>
      </c>
      <c r="CS61" s="5">
        <f ca="1">IF(Table2[[#This Row],[Field of Work]]="General work",Table2[[#This Row],[Income]],0)</f>
        <v>0</v>
      </c>
      <c r="CU61" s="2">
        <f t="shared" ca="1" si="3"/>
        <v>1</v>
      </c>
      <c r="CV61" s="5"/>
      <c r="CX61" s="2">
        <f t="shared" ca="1" si="4"/>
        <v>0</v>
      </c>
      <c r="CY61" s="5"/>
    </row>
    <row r="62" spans="1:103" x14ac:dyDescent="0.25">
      <c r="A62">
        <f t="shared" ca="1" si="5"/>
        <v>2</v>
      </c>
      <c r="B62" t="str">
        <f t="shared" ca="1" si="6"/>
        <v>Female</v>
      </c>
      <c r="C62">
        <f t="shared" ca="1" si="7"/>
        <v>42</v>
      </c>
      <c r="D62">
        <f t="shared" ca="1" si="8"/>
        <v>2</v>
      </c>
      <c r="E62" t="str">
        <f ca="1">_xll.XLOOKUP(D62,$Y$8:$Y$13,$Z$8:$Z$13)</f>
        <v>Construction</v>
      </c>
      <c r="F62">
        <f t="shared" ca="1" si="9"/>
        <v>2</v>
      </c>
      <c r="G62" t="str">
        <f ca="1">_xll.XLOOKUP(F62,$AA$8:$AA$12,$AB$8:$AB$12)</f>
        <v>College</v>
      </c>
      <c r="H62">
        <f t="shared" ca="1" si="30"/>
        <v>2</v>
      </c>
      <c r="I62">
        <f t="shared" ca="1" si="0"/>
        <v>4</v>
      </c>
      <c r="J62">
        <f t="shared" ca="1" si="11"/>
        <v>28457</v>
      </c>
      <c r="K62">
        <f t="shared" ca="1" si="12"/>
        <v>7</v>
      </c>
      <c r="L62" t="str">
        <f ca="1">_xll.XLOOKUP(K62,$AC$8:$AC$17,$AD$8:$AD$17)</f>
        <v>Tema</v>
      </c>
      <c r="M62">
        <f t="shared" ca="1" si="23"/>
        <v>85371</v>
      </c>
      <c r="N62" s="12">
        <f t="shared" ca="1" si="14"/>
        <v>74853.680069508177</v>
      </c>
      <c r="O62" s="12">
        <f t="shared" ca="1" si="24"/>
        <v>25542.216913118544</v>
      </c>
      <c r="P62">
        <f t="shared" ca="1" si="16"/>
        <v>16562</v>
      </c>
      <c r="Q62" s="12">
        <f t="shared" ca="1" si="25"/>
        <v>29362.451442037334</v>
      </c>
      <c r="R62">
        <f t="shared" ca="1" si="26"/>
        <v>8522.4332357679214</v>
      </c>
      <c r="S62" s="12">
        <f t="shared" ca="1" si="27"/>
        <v>119435.65014888647</v>
      </c>
      <c r="T62" s="12">
        <f t="shared" ca="1" si="28"/>
        <v>120778.13151154551</v>
      </c>
      <c r="U62" s="12">
        <f t="shared" ca="1" si="29"/>
        <v>-1342.481362659033</v>
      </c>
      <c r="X62" s="2"/>
      <c r="Y62" s="3"/>
      <c r="Z62" s="3"/>
      <c r="AA62" s="3"/>
      <c r="AB62" s="3"/>
      <c r="AC62" s="3"/>
      <c r="AD62" s="3"/>
      <c r="AE62" s="3">
        <f ca="1">IF(Table2[[#This Row],[Gender]]="Male",1,0)</f>
        <v>0</v>
      </c>
      <c r="AF62" s="3">
        <f ca="1">IF(Table2[[#This Row],[Gender]]="Female",1,0)</f>
        <v>1</v>
      </c>
      <c r="AG62" s="3"/>
      <c r="AH62" s="3"/>
      <c r="AI62" s="5"/>
      <c r="AK62" s="2">
        <f ca="1">IF(Table2[[#This Row],[Field of Work]]="Teaching",1,0)</f>
        <v>0</v>
      </c>
      <c r="AL62" s="3">
        <f ca="1">IF(Table2[[#This Row],[Field of Work]]="Agriculture",1,0)</f>
        <v>0</v>
      </c>
      <c r="AM62" s="3">
        <f ca="1">IF(Table2[[#This Row],[Field of Work]]="IT",1,0)</f>
        <v>0</v>
      </c>
      <c r="AN62" s="3">
        <f ca="1">IF(Table2[[#This Row],[Field of Work]]="Construction",1,0)</f>
        <v>1</v>
      </c>
      <c r="AO62" s="3">
        <f ca="1">IF(Table2[[#This Row],[Field of Work]]="Health",1,0)</f>
        <v>0</v>
      </c>
      <c r="AP62" s="3">
        <f ca="1">IF(Table2[[#This Row],[Field of Work]]="General work",1,0)</f>
        <v>0</v>
      </c>
      <c r="AQ62" s="3"/>
      <c r="AR62" s="3"/>
      <c r="AS62" s="3"/>
      <c r="AT62" s="3"/>
      <c r="AU62" s="3"/>
      <c r="AV62" s="5"/>
      <c r="AW62" s="16">
        <f ca="1">IF(Table2[[#This Row],[Residence]]="East Legon",1,0)</f>
        <v>0</v>
      </c>
      <c r="AX62" s="13">
        <f ca="1">IF(Table2[[#This Row],[Residence]]="Trasaco",1,0)</f>
        <v>0</v>
      </c>
      <c r="AY62" s="3">
        <f ca="1">IF(Table2[[#This Row],[Residence]]="North Legon",1,0)</f>
        <v>0</v>
      </c>
      <c r="AZ62" s="3">
        <f ca="1">IF(Table2[[#This Row],[Residence]]="Tema",1,0)</f>
        <v>1</v>
      </c>
      <c r="BA62" s="3">
        <f ca="1">IF(Table2[[#This Row],[Residence]]="Spintex",1,0)</f>
        <v>0</v>
      </c>
      <c r="BB62" s="3">
        <f ca="1">IF(Table2[[#This Row],[Residence]]="Airport Hills",1,0)</f>
        <v>0</v>
      </c>
      <c r="BC62" s="3">
        <f ca="1">IF(Table2[[#This Row],[Residence]]="Oyarifa",1,0)</f>
        <v>0</v>
      </c>
      <c r="BD62" s="3">
        <f ca="1">IF(Table2[[#This Row],[Residence]]="Prampram",1,0)</f>
        <v>0</v>
      </c>
      <c r="BE62" s="3">
        <f ca="1">IF(Table2[[#This Row],[Residence]]="Tse-Addo",1,0)</f>
        <v>0</v>
      </c>
      <c r="BF62" s="3">
        <f ca="1">IF(Table2[[#This Row],[Residence]]="Osu",1,0)</f>
        <v>0</v>
      </c>
      <c r="BG62" s="3"/>
      <c r="BH62" s="3"/>
      <c r="BI62" s="3"/>
      <c r="BJ62" s="3"/>
      <c r="BK62" s="3"/>
      <c r="BL62" s="3"/>
      <c r="BM62" s="3"/>
      <c r="BN62" s="3"/>
      <c r="BO62" s="3"/>
      <c r="BP62" s="5"/>
      <c r="BR62" s="26">
        <f ca="1">Table2[[#This Row],[Cars Value]]/Table2[[#This Row],[Cars]]</f>
        <v>6385.5542282796359</v>
      </c>
      <c r="BS62" s="5"/>
      <c r="BT62" s="2">
        <f ca="1">IF(Table2[[#This Row],[Value of Debts]]&gt;$BU$6,1,0)</f>
        <v>1</v>
      </c>
      <c r="BU62" s="3"/>
      <c r="BV62" s="3"/>
      <c r="BW62" s="5"/>
      <c r="BX62" s="30">
        <f ca="1">Table2[[#This Row],[Mortgage Left]]/Table2[[#This Row],[Value of home]]</f>
        <v>0.87680453631219235</v>
      </c>
      <c r="BY62" s="3">
        <f t="shared" ca="1" si="22"/>
        <v>0</v>
      </c>
      <c r="BZ62" s="3"/>
      <c r="CA62" s="39"/>
      <c r="CC62" s="2">
        <f ca="1">IF(Table2[[#This Row],[Residence]]="East Legon",Table2[[#This Row],[Income]],0)</f>
        <v>0</v>
      </c>
      <c r="CD62" s="3">
        <f ca="1">IF(Table2[[#This Row],[Residence]]="Trasaco",Table2[[#This Row],[Income]],0)</f>
        <v>0</v>
      </c>
      <c r="CE62" s="3">
        <f ca="1">IF(Table2[[#This Row],[Residence]]="North Legon",Table2[[#This Row],[Income]],0)</f>
        <v>0</v>
      </c>
      <c r="CF62" s="3">
        <f ca="1">IF(Table2[[#This Row],[Residence]]="Spintex",Table2[[#This Row],[Income]],0)</f>
        <v>0</v>
      </c>
      <c r="CG62" s="3">
        <f ca="1">IF(Table2[[#This Row],[Residence]]="Tema",Table2[[#This Row],[Income]],0)</f>
        <v>28457</v>
      </c>
      <c r="CH62" s="3">
        <f ca="1">IF(Table2[[#This Row],[Residence]]="Airport Hills",Table2[[#This Row],[Income]],0)</f>
        <v>0</v>
      </c>
      <c r="CI62" s="3">
        <f ca="1">IF(Table2[[#This Row],[Residence]]="Oyarifa",Table2[[#This Row],[Income]],0)</f>
        <v>0</v>
      </c>
      <c r="CJ62" s="3">
        <f ca="1">IF(Table2[[#This Row],[Residence]]="Osu",Table2[[#This Row],[Income]],0)</f>
        <v>0</v>
      </c>
      <c r="CK62" s="3">
        <f ca="1">IF(Table2[[#This Row],[Residence]]="Tse-Addo",Table2[[#This Row],[Income]],0)</f>
        <v>0</v>
      </c>
      <c r="CL62" s="5">
        <f ca="1">IF(Table2[[#This Row],[Residence]]="Prampram",Table2[[#This Row],[Income]],0)</f>
        <v>0</v>
      </c>
      <c r="CN62" s="2">
        <f ca="1">IF(Table2[[#This Row],[Field of Work]]="Teaching",Table2[[#This Row],[Income]],0)</f>
        <v>0</v>
      </c>
      <c r="CO62" s="3">
        <f ca="1">IF(Table2[[#This Row],[Field of Work]]="Agriculture",Table2[[#This Row],[Income]],0)</f>
        <v>0</v>
      </c>
      <c r="CP62" s="3">
        <f ca="1">IF(Table2[[#This Row],[Field of Work]]="IT",Table2[[#This Row],[Income]],0)</f>
        <v>0</v>
      </c>
      <c r="CQ62" s="3">
        <f ca="1">IF(Table2[[#This Row],[Field of Work]]="Construction",Table2[[#This Row],[Income]],0)</f>
        <v>28457</v>
      </c>
      <c r="CR62" s="3">
        <f ca="1">IF(Table2[[#This Row],[Field of Work]]="Health",Table2[[#This Row],[Income]],0)</f>
        <v>0</v>
      </c>
      <c r="CS62" s="5">
        <f ca="1">IF(Table2[[#This Row],[Field of Work]]="General work",Table2[[#This Row],[Income]],0)</f>
        <v>0</v>
      </c>
      <c r="CU62" s="2">
        <f t="shared" ca="1" si="3"/>
        <v>1</v>
      </c>
      <c r="CV62" s="5"/>
      <c r="CX62" s="2">
        <f t="shared" ca="1" si="4"/>
        <v>34</v>
      </c>
      <c r="CY62" s="5"/>
    </row>
    <row r="63" spans="1:103" x14ac:dyDescent="0.25">
      <c r="A63">
        <f t="shared" ca="1" si="5"/>
        <v>2</v>
      </c>
      <c r="B63" t="str">
        <f t="shared" ca="1" si="6"/>
        <v>Female</v>
      </c>
      <c r="C63">
        <f t="shared" ca="1" si="7"/>
        <v>34</v>
      </c>
      <c r="D63">
        <f t="shared" ca="1" si="8"/>
        <v>6</v>
      </c>
      <c r="E63" t="str">
        <f ca="1">_xll.XLOOKUP(D63,$Y$8:$Y$13,$Z$8:$Z$13)</f>
        <v>Agriculture</v>
      </c>
      <c r="F63">
        <f t="shared" ca="1" si="9"/>
        <v>1</v>
      </c>
      <c r="G63" t="str">
        <f ca="1">_xll.XLOOKUP(F63,$AA$8:$AA$12,$AB$8:$AB$12)</f>
        <v>Highschool</v>
      </c>
      <c r="H63">
        <f t="shared" ca="1" si="30"/>
        <v>4</v>
      </c>
      <c r="I63">
        <f t="shared" ca="1" si="0"/>
        <v>3</v>
      </c>
      <c r="J63">
        <f t="shared" ca="1" si="11"/>
        <v>67971</v>
      </c>
      <c r="K63">
        <f t="shared" ca="1" si="12"/>
        <v>2</v>
      </c>
      <c r="L63" t="str">
        <f ca="1">_xll.XLOOKUP(K63,$AC$8:$AC$17,$AD$8:$AD$17)</f>
        <v>Trasaco</v>
      </c>
      <c r="M63">
        <f t="shared" ca="1" si="23"/>
        <v>407826</v>
      </c>
      <c r="N63" s="12">
        <f t="shared" ca="1" si="14"/>
        <v>197552.08474661745</v>
      </c>
      <c r="O63" s="12">
        <f t="shared" ca="1" si="24"/>
        <v>149940.90170904392</v>
      </c>
      <c r="P63">
        <f t="shared" ca="1" si="16"/>
        <v>140250</v>
      </c>
      <c r="Q63" s="12">
        <f t="shared" ca="1" si="25"/>
        <v>97673.843007207703</v>
      </c>
      <c r="R63">
        <f t="shared" ca="1" si="26"/>
        <v>33612.683893066627</v>
      </c>
      <c r="S63" s="12">
        <f t="shared" ca="1" si="27"/>
        <v>591379.58560211048</v>
      </c>
      <c r="T63" s="12">
        <f t="shared" ca="1" si="28"/>
        <v>435475.92775382521</v>
      </c>
      <c r="U63" s="12">
        <f t="shared" ca="1" si="29"/>
        <v>155903.65784828528</v>
      </c>
      <c r="X63" s="2"/>
      <c r="Y63" s="3"/>
      <c r="Z63" s="3"/>
      <c r="AA63" s="3"/>
      <c r="AB63" s="3"/>
      <c r="AC63" s="3"/>
      <c r="AD63" s="3"/>
      <c r="AE63" s="3">
        <f ca="1">IF(Table2[[#This Row],[Gender]]="Male",1,0)</f>
        <v>0</v>
      </c>
      <c r="AF63" s="3">
        <f ca="1">IF(Table2[[#This Row],[Gender]]="Female",1,0)</f>
        <v>1</v>
      </c>
      <c r="AG63" s="3"/>
      <c r="AH63" s="3"/>
      <c r="AI63" s="5"/>
      <c r="AK63" s="2">
        <f ca="1">IF(Table2[[#This Row],[Field of Work]]="Teaching",1,0)</f>
        <v>0</v>
      </c>
      <c r="AL63" s="3">
        <f ca="1">IF(Table2[[#This Row],[Field of Work]]="Agriculture",1,0)</f>
        <v>1</v>
      </c>
      <c r="AM63" s="3">
        <f ca="1">IF(Table2[[#This Row],[Field of Work]]="IT",1,0)</f>
        <v>0</v>
      </c>
      <c r="AN63" s="3">
        <f ca="1">IF(Table2[[#This Row],[Field of Work]]="Construction",1,0)</f>
        <v>0</v>
      </c>
      <c r="AO63" s="3">
        <f ca="1">IF(Table2[[#This Row],[Field of Work]]="Health",1,0)</f>
        <v>0</v>
      </c>
      <c r="AP63" s="3">
        <f ca="1">IF(Table2[[#This Row],[Field of Work]]="General work",1,0)</f>
        <v>0</v>
      </c>
      <c r="AQ63" s="3"/>
      <c r="AR63" s="3"/>
      <c r="AS63" s="3"/>
      <c r="AT63" s="3"/>
      <c r="AU63" s="3"/>
      <c r="AV63" s="5"/>
      <c r="AW63" s="16">
        <f ca="1">IF(Table2[[#This Row],[Residence]]="East Legon",1,0)</f>
        <v>0</v>
      </c>
      <c r="AX63" s="13">
        <f ca="1">IF(Table2[[#This Row],[Residence]]="Trasaco",1,0)</f>
        <v>1</v>
      </c>
      <c r="AY63" s="3">
        <f ca="1">IF(Table2[[#This Row],[Residence]]="North Legon",1,0)</f>
        <v>0</v>
      </c>
      <c r="AZ63" s="3">
        <f ca="1">IF(Table2[[#This Row],[Residence]]="Tema",1,0)</f>
        <v>0</v>
      </c>
      <c r="BA63" s="3">
        <f ca="1">IF(Table2[[#This Row],[Residence]]="Spintex",1,0)</f>
        <v>0</v>
      </c>
      <c r="BB63" s="3">
        <f ca="1">IF(Table2[[#This Row],[Residence]]="Airport Hills",1,0)</f>
        <v>0</v>
      </c>
      <c r="BC63" s="3">
        <f ca="1">IF(Table2[[#This Row],[Residence]]="Oyarifa",1,0)</f>
        <v>0</v>
      </c>
      <c r="BD63" s="3">
        <f ca="1">IF(Table2[[#This Row],[Residence]]="Prampram",1,0)</f>
        <v>0</v>
      </c>
      <c r="BE63" s="3">
        <f ca="1">IF(Table2[[#This Row],[Residence]]="Tse-Addo",1,0)</f>
        <v>0</v>
      </c>
      <c r="BF63" s="3">
        <f ca="1">IF(Table2[[#This Row],[Residence]]="Osu",1,0)</f>
        <v>0</v>
      </c>
      <c r="BG63" s="3"/>
      <c r="BH63" s="3"/>
      <c r="BI63" s="3"/>
      <c r="BJ63" s="3"/>
      <c r="BK63" s="3"/>
      <c r="BL63" s="3"/>
      <c r="BM63" s="3"/>
      <c r="BN63" s="3"/>
      <c r="BO63" s="3"/>
      <c r="BP63" s="5"/>
      <c r="BR63" s="26">
        <f ca="1">Table2[[#This Row],[Cars Value]]/Table2[[#This Row],[Cars]]</f>
        <v>49980.300569681305</v>
      </c>
      <c r="BS63" s="5"/>
      <c r="BT63" s="2">
        <f ca="1">IF(Table2[[#This Row],[Value of Debts]]&gt;$BU$6,1,0)</f>
        <v>1</v>
      </c>
      <c r="BU63" s="3"/>
      <c r="BV63" s="3"/>
      <c r="BW63" s="5"/>
      <c r="BX63" s="30">
        <f ca="1">Table2[[#This Row],[Mortgage Left]]/Table2[[#This Row],[Value of home]]</f>
        <v>0.48440286972046276</v>
      </c>
      <c r="BY63" s="3">
        <f t="shared" ca="1" si="22"/>
        <v>0</v>
      </c>
      <c r="BZ63" s="3"/>
      <c r="CA63" s="39"/>
      <c r="CC63" s="2">
        <f ca="1">IF(Table2[[#This Row],[Residence]]="East Legon",Table2[[#This Row],[Income]],0)</f>
        <v>0</v>
      </c>
      <c r="CD63" s="3">
        <f ca="1">IF(Table2[[#This Row],[Residence]]="Trasaco",Table2[[#This Row],[Income]],0)</f>
        <v>67971</v>
      </c>
      <c r="CE63" s="3">
        <f ca="1">IF(Table2[[#This Row],[Residence]]="North Legon",Table2[[#This Row],[Income]],0)</f>
        <v>0</v>
      </c>
      <c r="CF63" s="3">
        <f ca="1">IF(Table2[[#This Row],[Residence]]="Spintex",Table2[[#This Row],[Income]],0)</f>
        <v>0</v>
      </c>
      <c r="CG63" s="3">
        <f ca="1">IF(Table2[[#This Row],[Residence]]="Tema",Table2[[#This Row],[Income]],0)</f>
        <v>0</v>
      </c>
      <c r="CH63" s="3">
        <f ca="1">IF(Table2[[#This Row],[Residence]]="Airport Hills",Table2[[#This Row],[Income]],0)</f>
        <v>0</v>
      </c>
      <c r="CI63" s="3">
        <f ca="1">IF(Table2[[#This Row],[Residence]]="Oyarifa",Table2[[#This Row],[Income]],0)</f>
        <v>0</v>
      </c>
      <c r="CJ63" s="3">
        <f ca="1">IF(Table2[[#This Row],[Residence]]="Osu",Table2[[#This Row],[Income]],0)</f>
        <v>0</v>
      </c>
      <c r="CK63" s="3">
        <f ca="1">IF(Table2[[#This Row],[Residence]]="Tse-Addo",Table2[[#This Row],[Income]],0)</f>
        <v>0</v>
      </c>
      <c r="CL63" s="5">
        <f ca="1">IF(Table2[[#This Row],[Residence]]="Prampram",Table2[[#This Row],[Income]],0)</f>
        <v>0</v>
      </c>
      <c r="CN63" s="2">
        <f ca="1">IF(Table2[[#This Row],[Field of Work]]="Teaching",Table2[[#This Row],[Income]],0)</f>
        <v>0</v>
      </c>
      <c r="CO63" s="3">
        <f ca="1">IF(Table2[[#This Row],[Field of Work]]="Agriculture",Table2[[#This Row],[Income]],0)</f>
        <v>67971</v>
      </c>
      <c r="CP63" s="3">
        <f ca="1">IF(Table2[[#This Row],[Field of Work]]="IT",Table2[[#This Row],[Income]],0)</f>
        <v>0</v>
      </c>
      <c r="CQ63" s="3">
        <f ca="1">IF(Table2[[#This Row],[Field of Work]]="Construction",Table2[[#This Row],[Income]],0)</f>
        <v>0</v>
      </c>
      <c r="CR63" s="3">
        <f ca="1">IF(Table2[[#This Row],[Field of Work]]="Health",Table2[[#This Row],[Income]],0)</f>
        <v>0</v>
      </c>
      <c r="CS63" s="5">
        <f ca="1">IF(Table2[[#This Row],[Field of Work]]="General work",Table2[[#This Row],[Income]],0)</f>
        <v>0</v>
      </c>
      <c r="CU63" s="2">
        <f t="shared" ca="1" si="3"/>
        <v>1</v>
      </c>
      <c r="CV63" s="5"/>
      <c r="CX63" s="2">
        <f t="shared" ca="1" si="4"/>
        <v>43</v>
      </c>
      <c r="CY63" s="5"/>
    </row>
    <row r="64" spans="1:103" x14ac:dyDescent="0.25">
      <c r="A64">
        <f t="shared" ca="1" si="5"/>
        <v>2</v>
      </c>
      <c r="B64" t="str">
        <f t="shared" ca="1" si="6"/>
        <v>Female</v>
      </c>
      <c r="C64">
        <f t="shared" ca="1" si="7"/>
        <v>43</v>
      </c>
      <c r="D64">
        <f t="shared" ca="1" si="8"/>
        <v>1</v>
      </c>
      <c r="E64" t="str">
        <f ca="1">_xll.XLOOKUP(D64,$Y$8:$Y$13,$Z$8:$Z$13)</f>
        <v>Health</v>
      </c>
      <c r="F64">
        <f t="shared" ca="1" si="9"/>
        <v>1</v>
      </c>
      <c r="G64" t="str">
        <f ca="1">_xll.XLOOKUP(F64,$AA$8:$AA$12,$AB$8:$AB$12)</f>
        <v>Highschool</v>
      </c>
      <c r="H64">
        <f t="shared" ca="1" si="30"/>
        <v>0</v>
      </c>
      <c r="I64">
        <f t="shared" ca="1" si="0"/>
        <v>2</v>
      </c>
      <c r="J64">
        <f t="shared" ca="1" si="11"/>
        <v>77629</v>
      </c>
      <c r="K64">
        <f t="shared" ca="1" si="12"/>
        <v>9</v>
      </c>
      <c r="L64" t="str">
        <f ca="1">_xll.XLOOKUP(K64,$AC$8:$AC$17,$AD$8:$AD$17)</f>
        <v>Prampram</v>
      </c>
      <c r="M64">
        <f t="shared" ca="1" si="23"/>
        <v>232887</v>
      </c>
      <c r="N64" s="12">
        <f t="shared" ca="1" si="14"/>
        <v>154373.25312602433</v>
      </c>
      <c r="O64" s="12">
        <f t="shared" ca="1" si="24"/>
        <v>109907.40692748856</v>
      </c>
      <c r="P64">
        <f t="shared" ca="1" si="16"/>
        <v>60492</v>
      </c>
      <c r="Q64" s="12">
        <f t="shared" ca="1" si="25"/>
        <v>80042.686675557503</v>
      </c>
      <c r="R64">
        <f t="shared" ca="1" si="26"/>
        <v>82555.321546735795</v>
      </c>
      <c r="S64" s="12">
        <f t="shared" ca="1" si="27"/>
        <v>425349.72847422434</v>
      </c>
      <c r="T64" s="12">
        <f t="shared" ca="1" si="28"/>
        <v>294907.93980158184</v>
      </c>
      <c r="U64" s="12">
        <f t="shared" ca="1" si="29"/>
        <v>130441.78867264249</v>
      </c>
      <c r="X64" s="2"/>
      <c r="Y64" s="3"/>
      <c r="Z64" s="3"/>
      <c r="AA64" s="3"/>
      <c r="AB64" s="3"/>
      <c r="AC64" s="3"/>
      <c r="AD64" s="3"/>
      <c r="AE64" s="3">
        <f ca="1">IF(Table2[[#This Row],[Gender]]="Male",1,0)</f>
        <v>0</v>
      </c>
      <c r="AF64" s="3">
        <f ca="1">IF(Table2[[#This Row],[Gender]]="Female",1,0)</f>
        <v>1</v>
      </c>
      <c r="AG64" s="3"/>
      <c r="AH64" s="3"/>
      <c r="AI64" s="5"/>
      <c r="AK64" s="2">
        <f ca="1">IF(Table2[[#This Row],[Field of Work]]="Teaching",1,0)</f>
        <v>0</v>
      </c>
      <c r="AL64" s="3">
        <f ca="1">IF(Table2[[#This Row],[Field of Work]]="Agriculture",1,0)</f>
        <v>0</v>
      </c>
      <c r="AM64" s="3">
        <f ca="1">IF(Table2[[#This Row],[Field of Work]]="IT",1,0)</f>
        <v>0</v>
      </c>
      <c r="AN64" s="3">
        <f ca="1">IF(Table2[[#This Row],[Field of Work]]="Construction",1,0)</f>
        <v>0</v>
      </c>
      <c r="AO64" s="3">
        <f ca="1">IF(Table2[[#This Row],[Field of Work]]="Health",1,0)</f>
        <v>1</v>
      </c>
      <c r="AP64" s="3">
        <f ca="1">IF(Table2[[#This Row],[Field of Work]]="General work",1,0)</f>
        <v>0</v>
      </c>
      <c r="AQ64" s="3"/>
      <c r="AR64" s="3"/>
      <c r="AS64" s="3"/>
      <c r="AT64" s="3"/>
      <c r="AU64" s="3"/>
      <c r="AV64" s="5"/>
      <c r="AW64" s="16">
        <f ca="1">IF(Table2[[#This Row],[Residence]]="East Legon",1,0)</f>
        <v>0</v>
      </c>
      <c r="AX64" s="13">
        <f ca="1">IF(Table2[[#This Row],[Residence]]="Trasaco",1,0)</f>
        <v>0</v>
      </c>
      <c r="AY64" s="3">
        <f ca="1">IF(Table2[[#This Row],[Residence]]="North Legon",1,0)</f>
        <v>0</v>
      </c>
      <c r="AZ64" s="3">
        <f ca="1">IF(Table2[[#This Row],[Residence]]="Tema",1,0)</f>
        <v>0</v>
      </c>
      <c r="BA64" s="3">
        <f ca="1">IF(Table2[[#This Row],[Residence]]="Spintex",1,0)</f>
        <v>0</v>
      </c>
      <c r="BB64" s="3">
        <f ca="1">IF(Table2[[#This Row],[Residence]]="Airport Hills",1,0)</f>
        <v>0</v>
      </c>
      <c r="BC64" s="3">
        <f ca="1">IF(Table2[[#This Row],[Residence]]="Oyarifa",1,0)</f>
        <v>0</v>
      </c>
      <c r="BD64" s="3">
        <f ca="1">IF(Table2[[#This Row],[Residence]]="Prampram",1,0)</f>
        <v>1</v>
      </c>
      <c r="BE64" s="3">
        <f ca="1">IF(Table2[[#This Row],[Residence]]="Tse-Addo",1,0)</f>
        <v>0</v>
      </c>
      <c r="BF64" s="3">
        <f ca="1">IF(Table2[[#This Row],[Residence]]="Osu",1,0)</f>
        <v>0</v>
      </c>
      <c r="BG64" s="3"/>
      <c r="BH64" s="3"/>
      <c r="BI64" s="3"/>
      <c r="BJ64" s="3"/>
      <c r="BK64" s="3"/>
      <c r="BL64" s="3"/>
      <c r="BM64" s="3"/>
      <c r="BN64" s="3"/>
      <c r="BO64" s="3"/>
      <c r="BP64" s="5"/>
      <c r="BR64" s="26">
        <f ca="1">Table2[[#This Row],[Cars Value]]/Table2[[#This Row],[Cars]]</f>
        <v>54953.703463744278</v>
      </c>
      <c r="BS64" s="5"/>
      <c r="BT64" s="2">
        <f ca="1">IF(Table2[[#This Row],[Value of Debts]]&gt;$BU$6,1,0)</f>
        <v>1</v>
      </c>
      <c r="BU64" s="3"/>
      <c r="BV64" s="3"/>
      <c r="BW64" s="5"/>
      <c r="BX64" s="30">
        <f ca="1">Table2[[#This Row],[Mortgage Left]]/Table2[[#This Row],[Value of home]]</f>
        <v>0.66286762733009708</v>
      </c>
      <c r="BY64" s="3">
        <f t="shared" ca="1" si="22"/>
        <v>0</v>
      </c>
      <c r="BZ64" s="3"/>
      <c r="CA64" s="39"/>
      <c r="CC64" s="2">
        <f ca="1">IF(Table2[[#This Row],[Residence]]="East Legon",Table2[[#This Row],[Income]],0)</f>
        <v>0</v>
      </c>
      <c r="CD64" s="3">
        <f ca="1">IF(Table2[[#This Row],[Residence]]="Trasaco",Table2[[#This Row],[Income]],0)</f>
        <v>0</v>
      </c>
      <c r="CE64" s="3">
        <f ca="1">IF(Table2[[#This Row],[Residence]]="North Legon",Table2[[#This Row],[Income]],0)</f>
        <v>0</v>
      </c>
      <c r="CF64" s="3">
        <f ca="1">IF(Table2[[#This Row],[Residence]]="Spintex",Table2[[#This Row],[Income]],0)</f>
        <v>0</v>
      </c>
      <c r="CG64" s="3">
        <f ca="1">IF(Table2[[#This Row],[Residence]]="Tema",Table2[[#This Row],[Income]],0)</f>
        <v>0</v>
      </c>
      <c r="CH64" s="3">
        <f ca="1">IF(Table2[[#This Row],[Residence]]="Airport Hills",Table2[[#This Row],[Income]],0)</f>
        <v>0</v>
      </c>
      <c r="CI64" s="3">
        <f ca="1">IF(Table2[[#This Row],[Residence]]="Oyarifa",Table2[[#This Row],[Income]],0)</f>
        <v>0</v>
      </c>
      <c r="CJ64" s="3">
        <f ca="1">IF(Table2[[#This Row],[Residence]]="Osu",Table2[[#This Row],[Income]],0)</f>
        <v>0</v>
      </c>
      <c r="CK64" s="3">
        <f ca="1">IF(Table2[[#This Row],[Residence]]="Tse-Addo",Table2[[#This Row],[Income]],0)</f>
        <v>0</v>
      </c>
      <c r="CL64" s="5">
        <f ca="1">IF(Table2[[#This Row],[Residence]]="Prampram",Table2[[#This Row],[Income]],0)</f>
        <v>77629</v>
      </c>
      <c r="CN64" s="2">
        <f ca="1">IF(Table2[[#This Row],[Field of Work]]="Teaching",Table2[[#This Row],[Income]],0)</f>
        <v>0</v>
      </c>
      <c r="CO64" s="3">
        <f ca="1">IF(Table2[[#This Row],[Field of Work]]="Agriculture",Table2[[#This Row],[Income]],0)</f>
        <v>0</v>
      </c>
      <c r="CP64" s="3">
        <f ca="1">IF(Table2[[#This Row],[Field of Work]]="IT",Table2[[#This Row],[Income]],0)</f>
        <v>0</v>
      </c>
      <c r="CQ64" s="3">
        <f ca="1">IF(Table2[[#This Row],[Field of Work]]="Construction",Table2[[#This Row],[Income]],0)</f>
        <v>0</v>
      </c>
      <c r="CR64" s="3">
        <f ca="1">IF(Table2[[#This Row],[Field of Work]]="Health",Table2[[#This Row],[Income]],0)</f>
        <v>77629</v>
      </c>
      <c r="CS64" s="5">
        <f ca="1">IF(Table2[[#This Row],[Field of Work]]="General work",Table2[[#This Row],[Income]],0)</f>
        <v>0</v>
      </c>
      <c r="CU64" s="2">
        <f t="shared" ca="1" si="3"/>
        <v>1</v>
      </c>
      <c r="CV64" s="5"/>
      <c r="CX64" s="2">
        <f t="shared" ca="1" si="4"/>
        <v>25</v>
      </c>
      <c r="CY64" s="5"/>
    </row>
    <row r="65" spans="1:103" x14ac:dyDescent="0.25">
      <c r="A65">
        <f t="shared" ca="1" si="5"/>
        <v>1</v>
      </c>
      <c r="B65" t="str">
        <f t="shared" ca="1" si="6"/>
        <v>Male</v>
      </c>
      <c r="C65">
        <f t="shared" ca="1" si="7"/>
        <v>25</v>
      </c>
      <c r="D65">
        <f t="shared" ca="1" si="8"/>
        <v>3</v>
      </c>
      <c r="E65" t="str">
        <f ca="1">_xll.XLOOKUP(D65,$Y$8:$Y$13,$Z$8:$Z$13)</f>
        <v>Teaching</v>
      </c>
      <c r="F65">
        <f t="shared" ca="1" si="9"/>
        <v>4</v>
      </c>
      <c r="G65" t="str">
        <f ca="1">_xll.XLOOKUP(F65,$AA$8:$AA$12,$AB$8:$AB$12)</f>
        <v>Techical</v>
      </c>
      <c r="H65">
        <f t="shared" ca="1" si="30"/>
        <v>4</v>
      </c>
      <c r="I65">
        <f t="shared" ca="1" si="0"/>
        <v>3</v>
      </c>
      <c r="J65">
        <f t="shared" ca="1" si="11"/>
        <v>50142</v>
      </c>
      <c r="K65">
        <f t="shared" ca="1" si="12"/>
        <v>4</v>
      </c>
      <c r="L65" t="str">
        <f ca="1">_xll.XLOOKUP(K65,$AC$8:$AC$17,$AD$8:$AD$17)</f>
        <v>Spintex</v>
      </c>
      <c r="M65">
        <f t="shared" ca="1" si="23"/>
        <v>150426</v>
      </c>
      <c r="N65" s="12">
        <f t="shared" ca="1" si="14"/>
        <v>109551.86646738309</v>
      </c>
      <c r="O65" s="12">
        <f t="shared" ca="1" si="24"/>
        <v>75003.236733008249</v>
      </c>
      <c r="P65">
        <f t="shared" ca="1" si="16"/>
        <v>713</v>
      </c>
      <c r="Q65" s="12">
        <f t="shared" ca="1" si="25"/>
        <v>15708.03255030822</v>
      </c>
      <c r="R65">
        <f t="shared" ca="1" si="26"/>
        <v>27915.139108039475</v>
      </c>
      <c r="S65" s="12">
        <f t="shared" ca="1" si="27"/>
        <v>253344.3758410477</v>
      </c>
      <c r="T65" s="12">
        <f t="shared" ca="1" si="28"/>
        <v>125972.89901769132</v>
      </c>
      <c r="U65" s="12">
        <f t="shared" ca="1" si="29"/>
        <v>127371.47682335638</v>
      </c>
      <c r="X65" s="2"/>
      <c r="Y65" s="3"/>
      <c r="Z65" s="3"/>
      <c r="AA65" s="3"/>
      <c r="AB65" s="3"/>
      <c r="AC65" s="3"/>
      <c r="AD65" s="3"/>
      <c r="AE65" s="3">
        <f ca="1">IF(Table2[[#This Row],[Gender]]="Male",1,0)</f>
        <v>1</v>
      </c>
      <c r="AF65" s="3">
        <f ca="1">IF(Table2[[#This Row],[Gender]]="Female",1,0)</f>
        <v>0</v>
      </c>
      <c r="AG65" s="3"/>
      <c r="AH65" s="3"/>
      <c r="AI65" s="5"/>
      <c r="AK65" s="2">
        <f ca="1">IF(Table2[[#This Row],[Field of Work]]="Teaching",1,0)</f>
        <v>1</v>
      </c>
      <c r="AL65" s="3">
        <f ca="1">IF(Table2[[#This Row],[Field of Work]]="Agriculture",1,0)</f>
        <v>0</v>
      </c>
      <c r="AM65" s="3">
        <f ca="1">IF(Table2[[#This Row],[Field of Work]]="IT",1,0)</f>
        <v>0</v>
      </c>
      <c r="AN65" s="3">
        <f ca="1">IF(Table2[[#This Row],[Field of Work]]="Construction",1,0)</f>
        <v>0</v>
      </c>
      <c r="AO65" s="3">
        <f ca="1">IF(Table2[[#This Row],[Field of Work]]="Health",1,0)</f>
        <v>0</v>
      </c>
      <c r="AP65" s="3">
        <f ca="1">IF(Table2[[#This Row],[Field of Work]]="General work",1,0)</f>
        <v>0</v>
      </c>
      <c r="AQ65" s="3"/>
      <c r="AR65" s="3"/>
      <c r="AS65" s="3"/>
      <c r="AT65" s="3"/>
      <c r="AU65" s="3"/>
      <c r="AV65" s="5"/>
      <c r="AW65" s="16">
        <f ca="1">IF(Table2[[#This Row],[Residence]]="East Legon",1,0)</f>
        <v>0</v>
      </c>
      <c r="AX65" s="13">
        <f ca="1">IF(Table2[[#This Row],[Residence]]="Trasaco",1,0)</f>
        <v>0</v>
      </c>
      <c r="AY65" s="3">
        <f ca="1">IF(Table2[[#This Row],[Residence]]="North Legon",1,0)</f>
        <v>0</v>
      </c>
      <c r="AZ65" s="3">
        <f ca="1">IF(Table2[[#This Row],[Residence]]="Tema",1,0)</f>
        <v>0</v>
      </c>
      <c r="BA65" s="3">
        <f ca="1">IF(Table2[[#This Row],[Residence]]="Spintex",1,0)</f>
        <v>1</v>
      </c>
      <c r="BB65" s="3">
        <f ca="1">IF(Table2[[#This Row],[Residence]]="Airport Hills",1,0)</f>
        <v>0</v>
      </c>
      <c r="BC65" s="3">
        <f ca="1">IF(Table2[[#This Row],[Residence]]="Oyarifa",1,0)</f>
        <v>0</v>
      </c>
      <c r="BD65" s="3">
        <f ca="1">IF(Table2[[#This Row],[Residence]]="Prampram",1,0)</f>
        <v>0</v>
      </c>
      <c r="BE65" s="3">
        <f ca="1">IF(Table2[[#This Row],[Residence]]="Tse-Addo",1,0)</f>
        <v>0</v>
      </c>
      <c r="BF65" s="3">
        <f ca="1">IF(Table2[[#This Row],[Residence]]="Osu",1,0)</f>
        <v>0</v>
      </c>
      <c r="BG65" s="3"/>
      <c r="BH65" s="3"/>
      <c r="BI65" s="3"/>
      <c r="BJ65" s="3"/>
      <c r="BK65" s="3"/>
      <c r="BL65" s="3"/>
      <c r="BM65" s="3"/>
      <c r="BN65" s="3"/>
      <c r="BO65" s="3"/>
      <c r="BP65" s="5"/>
      <c r="BR65" s="26">
        <f ca="1">Table2[[#This Row],[Cars Value]]/Table2[[#This Row],[Cars]]</f>
        <v>25001.078911002751</v>
      </c>
      <c r="BS65" s="5"/>
      <c r="BT65" s="2">
        <f ca="1">IF(Table2[[#This Row],[Value of Debts]]&gt;$BU$6,1,0)</f>
        <v>1</v>
      </c>
      <c r="BU65" s="3"/>
      <c r="BV65" s="3"/>
      <c r="BW65" s="5"/>
      <c r="BX65" s="30">
        <f ca="1">Table2[[#This Row],[Mortgage Left]]/Table2[[#This Row],[Value of home]]</f>
        <v>0.72827746843885433</v>
      </c>
      <c r="BY65" s="3">
        <f t="shared" ca="1" si="22"/>
        <v>0</v>
      </c>
      <c r="BZ65" s="3"/>
      <c r="CA65" s="39"/>
      <c r="CC65" s="2">
        <f ca="1">IF(Table2[[#This Row],[Residence]]="East Legon",Table2[[#This Row],[Income]],0)</f>
        <v>0</v>
      </c>
      <c r="CD65" s="3">
        <f ca="1">IF(Table2[[#This Row],[Residence]]="Trasaco",Table2[[#This Row],[Income]],0)</f>
        <v>0</v>
      </c>
      <c r="CE65" s="3">
        <f ca="1">IF(Table2[[#This Row],[Residence]]="North Legon",Table2[[#This Row],[Income]],0)</f>
        <v>0</v>
      </c>
      <c r="CF65" s="3">
        <f ca="1">IF(Table2[[#This Row],[Residence]]="Spintex",Table2[[#This Row],[Income]],0)</f>
        <v>50142</v>
      </c>
      <c r="CG65" s="3">
        <f ca="1">IF(Table2[[#This Row],[Residence]]="Tema",Table2[[#This Row],[Income]],0)</f>
        <v>0</v>
      </c>
      <c r="CH65" s="3">
        <f ca="1">IF(Table2[[#This Row],[Residence]]="Airport Hills",Table2[[#This Row],[Income]],0)</f>
        <v>0</v>
      </c>
      <c r="CI65" s="3">
        <f ca="1">IF(Table2[[#This Row],[Residence]]="Oyarifa",Table2[[#This Row],[Income]],0)</f>
        <v>0</v>
      </c>
      <c r="CJ65" s="3">
        <f ca="1">IF(Table2[[#This Row],[Residence]]="Osu",Table2[[#This Row],[Income]],0)</f>
        <v>0</v>
      </c>
      <c r="CK65" s="3">
        <f ca="1">IF(Table2[[#This Row],[Residence]]="Tse-Addo",Table2[[#This Row],[Income]],0)</f>
        <v>0</v>
      </c>
      <c r="CL65" s="5">
        <f ca="1">IF(Table2[[#This Row],[Residence]]="Prampram",Table2[[#This Row],[Income]],0)</f>
        <v>0</v>
      </c>
      <c r="CN65" s="2">
        <f ca="1">IF(Table2[[#This Row],[Field of Work]]="Teaching",Table2[[#This Row],[Income]],0)</f>
        <v>50142</v>
      </c>
      <c r="CO65" s="3">
        <f ca="1">IF(Table2[[#This Row],[Field of Work]]="Agriculture",Table2[[#This Row],[Income]],0)</f>
        <v>0</v>
      </c>
      <c r="CP65" s="3">
        <f ca="1">IF(Table2[[#This Row],[Field of Work]]="IT",Table2[[#This Row],[Income]],0)</f>
        <v>0</v>
      </c>
      <c r="CQ65" s="3">
        <f ca="1">IF(Table2[[#This Row],[Field of Work]]="Construction",Table2[[#This Row],[Income]],0)</f>
        <v>0</v>
      </c>
      <c r="CR65" s="3">
        <f ca="1">IF(Table2[[#This Row],[Field of Work]]="Health",Table2[[#This Row],[Income]],0)</f>
        <v>0</v>
      </c>
      <c r="CS65" s="5">
        <f ca="1">IF(Table2[[#This Row],[Field of Work]]="General work",Table2[[#This Row],[Income]],0)</f>
        <v>0</v>
      </c>
      <c r="CU65" s="2">
        <f t="shared" ca="1" si="3"/>
        <v>1</v>
      </c>
      <c r="CV65" s="5"/>
      <c r="CX65" s="2">
        <f t="shared" ca="1" si="4"/>
        <v>26</v>
      </c>
      <c r="CY65" s="5"/>
    </row>
    <row r="66" spans="1:103" x14ac:dyDescent="0.25">
      <c r="A66">
        <f t="shared" ca="1" si="5"/>
        <v>1</v>
      </c>
      <c r="B66" t="str">
        <f t="shared" ca="1" si="6"/>
        <v>Male</v>
      </c>
      <c r="C66">
        <f t="shared" ca="1" si="7"/>
        <v>26</v>
      </c>
      <c r="D66">
        <f t="shared" ca="1" si="8"/>
        <v>1</v>
      </c>
      <c r="E66" t="str">
        <f ca="1">_xll.XLOOKUP(D66,$Y$8:$Y$13,$Z$8:$Z$13)</f>
        <v>Health</v>
      </c>
      <c r="F66">
        <f t="shared" ca="1" si="9"/>
        <v>1</v>
      </c>
      <c r="G66" t="str">
        <f ca="1">_xll.XLOOKUP(F66,$AA$8:$AA$12,$AB$8:$AB$12)</f>
        <v>Highschool</v>
      </c>
      <c r="H66">
        <f t="shared" ca="1" si="30"/>
        <v>0</v>
      </c>
      <c r="I66">
        <f t="shared" ca="1" si="0"/>
        <v>4</v>
      </c>
      <c r="J66">
        <f t="shared" ca="1" si="11"/>
        <v>66705</v>
      </c>
      <c r="K66">
        <f t="shared" ca="1" si="12"/>
        <v>7</v>
      </c>
      <c r="L66" t="str">
        <f ca="1">_xll.XLOOKUP(K66,$AC$8:$AC$17,$AD$8:$AD$17)</f>
        <v>Tema</v>
      </c>
      <c r="M66">
        <f t="shared" ca="1" si="23"/>
        <v>266820</v>
      </c>
      <c r="N66" s="12">
        <f t="shared" ca="1" si="14"/>
        <v>221873.17083639462</v>
      </c>
      <c r="O66" s="12">
        <f t="shared" ca="1" si="24"/>
        <v>144913.18637196359</v>
      </c>
      <c r="P66">
        <f t="shared" ca="1" si="16"/>
        <v>48017</v>
      </c>
      <c r="Q66" s="12">
        <f t="shared" ca="1" si="25"/>
        <v>36507.52013552963</v>
      </c>
      <c r="R66">
        <f t="shared" ca="1" si="26"/>
        <v>16430.422142384818</v>
      </c>
      <c r="S66" s="12">
        <f t="shared" ca="1" si="27"/>
        <v>428163.60851434839</v>
      </c>
      <c r="T66" s="12">
        <f t="shared" ca="1" si="28"/>
        <v>306397.69097192428</v>
      </c>
      <c r="U66" s="12">
        <f t="shared" ca="1" si="29"/>
        <v>121765.91754242411</v>
      </c>
      <c r="X66" s="2"/>
      <c r="Y66" s="3"/>
      <c r="Z66" s="3"/>
      <c r="AA66" s="3"/>
      <c r="AB66" s="3"/>
      <c r="AC66" s="3"/>
      <c r="AD66" s="3"/>
      <c r="AE66" s="3">
        <f ca="1">IF(Table2[[#This Row],[Gender]]="Male",1,0)</f>
        <v>1</v>
      </c>
      <c r="AF66" s="3">
        <f ca="1">IF(Table2[[#This Row],[Gender]]="Female",1,0)</f>
        <v>0</v>
      </c>
      <c r="AG66" s="3"/>
      <c r="AH66" s="3"/>
      <c r="AI66" s="5"/>
      <c r="AK66" s="2">
        <f ca="1">IF(Table2[[#This Row],[Field of Work]]="Teaching",1,0)</f>
        <v>0</v>
      </c>
      <c r="AL66" s="3">
        <f ca="1">IF(Table2[[#This Row],[Field of Work]]="Agriculture",1,0)</f>
        <v>0</v>
      </c>
      <c r="AM66" s="3">
        <f ca="1">IF(Table2[[#This Row],[Field of Work]]="IT",1,0)</f>
        <v>0</v>
      </c>
      <c r="AN66" s="3">
        <f ca="1">IF(Table2[[#This Row],[Field of Work]]="Construction",1,0)</f>
        <v>0</v>
      </c>
      <c r="AO66" s="3">
        <f ca="1">IF(Table2[[#This Row],[Field of Work]]="Health",1,0)</f>
        <v>1</v>
      </c>
      <c r="AP66" s="3">
        <f ca="1">IF(Table2[[#This Row],[Field of Work]]="General work",1,0)</f>
        <v>0</v>
      </c>
      <c r="AQ66" s="3"/>
      <c r="AR66" s="3"/>
      <c r="AS66" s="3"/>
      <c r="AT66" s="3"/>
      <c r="AU66" s="3"/>
      <c r="AV66" s="5"/>
      <c r="AW66" s="16">
        <f ca="1">IF(Table2[[#This Row],[Residence]]="East Legon",1,0)</f>
        <v>0</v>
      </c>
      <c r="AX66" s="13">
        <f ca="1">IF(Table2[[#This Row],[Residence]]="Trasaco",1,0)</f>
        <v>0</v>
      </c>
      <c r="AY66" s="3">
        <f ca="1">IF(Table2[[#This Row],[Residence]]="North Legon",1,0)</f>
        <v>0</v>
      </c>
      <c r="AZ66" s="3">
        <f ca="1">IF(Table2[[#This Row],[Residence]]="Tema",1,0)</f>
        <v>1</v>
      </c>
      <c r="BA66" s="3">
        <f ca="1">IF(Table2[[#This Row],[Residence]]="Spintex",1,0)</f>
        <v>0</v>
      </c>
      <c r="BB66" s="3">
        <f ca="1">IF(Table2[[#This Row],[Residence]]="Airport Hills",1,0)</f>
        <v>0</v>
      </c>
      <c r="BC66" s="3">
        <f ca="1">IF(Table2[[#This Row],[Residence]]="Oyarifa",1,0)</f>
        <v>0</v>
      </c>
      <c r="BD66" s="3">
        <f ca="1">IF(Table2[[#This Row],[Residence]]="Prampram",1,0)</f>
        <v>0</v>
      </c>
      <c r="BE66" s="3">
        <f ca="1">IF(Table2[[#This Row],[Residence]]="Tse-Addo",1,0)</f>
        <v>0</v>
      </c>
      <c r="BF66" s="3">
        <f ca="1">IF(Table2[[#This Row],[Residence]]="Osu",1,0)</f>
        <v>0</v>
      </c>
      <c r="BG66" s="3"/>
      <c r="BH66" s="3"/>
      <c r="BI66" s="3"/>
      <c r="BJ66" s="3"/>
      <c r="BK66" s="3"/>
      <c r="BL66" s="3"/>
      <c r="BM66" s="3"/>
      <c r="BN66" s="3"/>
      <c r="BO66" s="3"/>
      <c r="BP66" s="5"/>
      <c r="BR66" s="26">
        <f ca="1">Table2[[#This Row],[Cars Value]]/Table2[[#This Row],[Cars]]</f>
        <v>36228.296592990897</v>
      </c>
      <c r="BS66" s="5"/>
      <c r="BT66" s="2">
        <f ca="1">IF(Table2[[#This Row],[Value of Debts]]&gt;$BU$6,1,0)</f>
        <v>1</v>
      </c>
      <c r="BU66" s="3"/>
      <c r="BV66" s="3"/>
      <c r="BW66" s="5"/>
      <c r="BX66" s="30">
        <f ca="1">Table2[[#This Row],[Mortgage Left]]/Table2[[#This Row],[Value of home]]</f>
        <v>0.83154625154184325</v>
      </c>
      <c r="BY66" s="3">
        <f t="shared" ca="1" si="22"/>
        <v>0</v>
      </c>
      <c r="BZ66" s="3"/>
      <c r="CA66" s="39"/>
      <c r="CC66" s="2">
        <f ca="1">IF(Table2[[#This Row],[Residence]]="East Legon",Table2[[#This Row],[Income]],0)</f>
        <v>0</v>
      </c>
      <c r="CD66" s="3">
        <f ca="1">IF(Table2[[#This Row],[Residence]]="Trasaco",Table2[[#This Row],[Income]],0)</f>
        <v>0</v>
      </c>
      <c r="CE66" s="3">
        <f ca="1">IF(Table2[[#This Row],[Residence]]="North Legon",Table2[[#This Row],[Income]],0)</f>
        <v>0</v>
      </c>
      <c r="CF66" s="3">
        <f ca="1">IF(Table2[[#This Row],[Residence]]="Spintex",Table2[[#This Row],[Income]],0)</f>
        <v>0</v>
      </c>
      <c r="CG66" s="3">
        <f ca="1">IF(Table2[[#This Row],[Residence]]="Tema",Table2[[#This Row],[Income]],0)</f>
        <v>66705</v>
      </c>
      <c r="CH66" s="3">
        <f ca="1">IF(Table2[[#This Row],[Residence]]="Airport Hills",Table2[[#This Row],[Income]],0)</f>
        <v>0</v>
      </c>
      <c r="CI66" s="3">
        <f ca="1">IF(Table2[[#This Row],[Residence]]="Oyarifa",Table2[[#This Row],[Income]],0)</f>
        <v>0</v>
      </c>
      <c r="CJ66" s="3">
        <f ca="1">IF(Table2[[#This Row],[Residence]]="Osu",Table2[[#This Row],[Income]],0)</f>
        <v>0</v>
      </c>
      <c r="CK66" s="3">
        <f ca="1">IF(Table2[[#This Row],[Residence]]="Tse-Addo",Table2[[#This Row],[Income]],0)</f>
        <v>0</v>
      </c>
      <c r="CL66" s="5">
        <f ca="1">IF(Table2[[#This Row],[Residence]]="Prampram",Table2[[#This Row],[Income]],0)</f>
        <v>0</v>
      </c>
      <c r="CN66" s="2">
        <f ca="1">IF(Table2[[#This Row],[Field of Work]]="Teaching",Table2[[#This Row],[Income]],0)</f>
        <v>0</v>
      </c>
      <c r="CO66" s="3">
        <f ca="1">IF(Table2[[#This Row],[Field of Work]]="Agriculture",Table2[[#This Row],[Income]],0)</f>
        <v>0</v>
      </c>
      <c r="CP66" s="3">
        <f ca="1">IF(Table2[[#This Row],[Field of Work]]="IT",Table2[[#This Row],[Income]],0)</f>
        <v>0</v>
      </c>
      <c r="CQ66" s="3">
        <f ca="1">IF(Table2[[#This Row],[Field of Work]]="Construction",Table2[[#This Row],[Income]],0)</f>
        <v>0</v>
      </c>
      <c r="CR66" s="3">
        <f ca="1">IF(Table2[[#This Row],[Field of Work]]="Health",Table2[[#This Row],[Income]],0)</f>
        <v>66705</v>
      </c>
      <c r="CS66" s="5">
        <f ca="1">IF(Table2[[#This Row],[Field of Work]]="General work",Table2[[#This Row],[Income]],0)</f>
        <v>0</v>
      </c>
      <c r="CU66" s="2">
        <f t="shared" ca="1" si="3"/>
        <v>1</v>
      </c>
      <c r="CV66" s="5"/>
      <c r="CX66" s="2">
        <f t="shared" ca="1" si="4"/>
        <v>45</v>
      </c>
      <c r="CY66" s="5"/>
    </row>
    <row r="67" spans="1:103" x14ac:dyDescent="0.25">
      <c r="A67">
        <f t="shared" ca="1" si="5"/>
        <v>2</v>
      </c>
      <c r="B67" t="str">
        <f t="shared" ca="1" si="6"/>
        <v>Female</v>
      </c>
      <c r="C67">
        <f t="shared" ca="1" si="7"/>
        <v>45</v>
      </c>
      <c r="D67">
        <f t="shared" ca="1" si="8"/>
        <v>2</v>
      </c>
      <c r="E67" t="str">
        <f ca="1">_xll.XLOOKUP(D67,$Y$8:$Y$13,$Z$8:$Z$13)</f>
        <v>Construction</v>
      </c>
      <c r="F67">
        <f t="shared" ca="1" si="9"/>
        <v>1</v>
      </c>
      <c r="G67" t="str">
        <f ca="1">_xll.XLOOKUP(F67,$AA$8:$AA$12,$AB$8:$AB$12)</f>
        <v>Highschool</v>
      </c>
      <c r="H67">
        <f t="shared" ca="1" si="30"/>
        <v>3</v>
      </c>
      <c r="I67">
        <f t="shared" ca="1" si="0"/>
        <v>3</v>
      </c>
      <c r="J67">
        <f t="shared" ca="1" si="11"/>
        <v>59690</v>
      </c>
      <c r="K67">
        <f t="shared" ca="1" si="12"/>
        <v>10</v>
      </c>
      <c r="L67" t="str">
        <f ca="1">_xll.XLOOKUP(K67,$AC$8:$AC$17,$AD$8:$AD$17)</f>
        <v>Osu</v>
      </c>
      <c r="M67">
        <f t="shared" ca="1" si="23"/>
        <v>358140</v>
      </c>
      <c r="N67" s="12">
        <f t="shared" ca="1" si="14"/>
        <v>178630.7091431591</v>
      </c>
      <c r="O67" s="12">
        <f t="shared" ca="1" si="24"/>
        <v>123612.57409719798</v>
      </c>
      <c r="P67">
        <f t="shared" ca="1" si="16"/>
        <v>45276</v>
      </c>
      <c r="Q67" s="12">
        <f t="shared" ca="1" si="25"/>
        <v>35656.145572361282</v>
      </c>
      <c r="R67">
        <f t="shared" ca="1" si="26"/>
        <v>23721.40320533804</v>
      </c>
      <c r="S67" s="12">
        <f t="shared" ca="1" si="27"/>
        <v>505473.97730253602</v>
      </c>
      <c r="T67" s="12">
        <f t="shared" ca="1" si="28"/>
        <v>259562.85471552037</v>
      </c>
      <c r="U67" s="12">
        <f t="shared" ca="1" si="29"/>
        <v>245911.12258701565</v>
      </c>
      <c r="X67" s="2"/>
      <c r="Y67" s="3"/>
      <c r="Z67" s="3"/>
      <c r="AA67" s="3"/>
      <c r="AB67" s="3"/>
      <c r="AC67" s="3"/>
      <c r="AD67" s="3"/>
      <c r="AE67" s="3">
        <f ca="1">IF(Table2[[#This Row],[Gender]]="Male",1,0)</f>
        <v>0</v>
      </c>
      <c r="AF67" s="3">
        <f ca="1">IF(Table2[[#This Row],[Gender]]="Female",1,0)</f>
        <v>1</v>
      </c>
      <c r="AG67" s="3"/>
      <c r="AH67" s="3"/>
      <c r="AI67" s="5"/>
      <c r="AK67" s="2">
        <f ca="1">IF(Table2[[#This Row],[Field of Work]]="Teaching",1,0)</f>
        <v>0</v>
      </c>
      <c r="AL67" s="3">
        <f ca="1">IF(Table2[[#This Row],[Field of Work]]="Agriculture",1,0)</f>
        <v>0</v>
      </c>
      <c r="AM67" s="3">
        <f ca="1">IF(Table2[[#This Row],[Field of Work]]="IT",1,0)</f>
        <v>0</v>
      </c>
      <c r="AN67" s="3">
        <f ca="1">IF(Table2[[#This Row],[Field of Work]]="Construction",1,0)</f>
        <v>1</v>
      </c>
      <c r="AO67" s="3">
        <f ca="1">IF(Table2[[#This Row],[Field of Work]]="Health",1,0)</f>
        <v>0</v>
      </c>
      <c r="AP67" s="3">
        <f ca="1">IF(Table2[[#This Row],[Field of Work]]="General work",1,0)</f>
        <v>0</v>
      </c>
      <c r="AQ67" s="3"/>
      <c r="AR67" s="3"/>
      <c r="AS67" s="3"/>
      <c r="AT67" s="3"/>
      <c r="AU67" s="3"/>
      <c r="AV67" s="5"/>
      <c r="AW67" s="16">
        <f ca="1">IF(Table2[[#This Row],[Residence]]="East Legon",1,0)</f>
        <v>0</v>
      </c>
      <c r="AX67" s="13">
        <f ca="1">IF(Table2[[#This Row],[Residence]]="Trasaco",1,0)</f>
        <v>0</v>
      </c>
      <c r="AY67" s="3">
        <f ca="1">IF(Table2[[#This Row],[Residence]]="North Legon",1,0)</f>
        <v>0</v>
      </c>
      <c r="AZ67" s="3">
        <f ca="1">IF(Table2[[#This Row],[Residence]]="Tema",1,0)</f>
        <v>0</v>
      </c>
      <c r="BA67" s="3">
        <f ca="1">IF(Table2[[#This Row],[Residence]]="Spintex",1,0)</f>
        <v>0</v>
      </c>
      <c r="BB67" s="3">
        <f ca="1">IF(Table2[[#This Row],[Residence]]="Airport Hills",1,0)</f>
        <v>0</v>
      </c>
      <c r="BC67" s="3">
        <f ca="1">IF(Table2[[#This Row],[Residence]]="Oyarifa",1,0)</f>
        <v>0</v>
      </c>
      <c r="BD67" s="3">
        <f ca="1">IF(Table2[[#This Row],[Residence]]="Prampram",1,0)</f>
        <v>0</v>
      </c>
      <c r="BE67" s="3">
        <f ca="1">IF(Table2[[#This Row],[Residence]]="Tse-Addo",1,0)</f>
        <v>0</v>
      </c>
      <c r="BF67" s="3">
        <f ca="1">IF(Table2[[#This Row],[Residence]]="Osu",1,0)</f>
        <v>1</v>
      </c>
      <c r="BG67" s="3"/>
      <c r="BH67" s="3"/>
      <c r="BI67" s="3"/>
      <c r="BJ67" s="3"/>
      <c r="BK67" s="3"/>
      <c r="BL67" s="3"/>
      <c r="BM67" s="3"/>
      <c r="BN67" s="3"/>
      <c r="BO67" s="3"/>
      <c r="BP67" s="5"/>
      <c r="BR67" s="26">
        <f ca="1">Table2[[#This Row],[Cars Value]]/Table2[[#This Row],[Cars]]</f>
        <v>41204.191365732659</v>
      </c>
      <c r="BS67" s="5"/>
      <c r="BT67" s="2">
        <f ca="1">IF(Table2[[#This Row],[Value of Debts]]&gt;$BU$6,1,0)</f>
        <v>1</v>
      </c>
      <c r="BU67" s="3"/>
      <c r="BV67" s="3"/>
      <c r="BW67" s="5"/>
      <c r="BX67" s="30">
        <f ca="1">Table2[[#This Row],[Mortgage Left]]/Table2[[#This Row],[Value of home]]</f>
        <v>0.49877341023945693</v>
      </c>
      <c r="BY67" s="3">
        <f t="shared" ca="1" si="22"/>
        <v>0</v>
      </c>
      <c r="BZ67" s="3"/>
      <c r="CA67" s="39"/>
      <c r="CC67" s="2">
        <f ca="1">IF(Table2[[#This Row],[Residence]]="East Legon",Table2[[#This Row],[Income]],0)</f>
        <v>0</v>
      </c>
      <c r="CD67" s="3">
        <f ca="1">IF(Table2[[#This Row],[Residence]]="Trasaco",Table2[[#This Row],[Income]],0)</f>
        <v>0</v>
      </c>
      <c r="CE67" s="3">
        <f ca="1">IF(Table2[[#This Row],[Residence]]="North Legon",Table2[[#This Row],[Income]],0)</f>
        <v>0</v>
      </c>
      <c r="CF67" s="3">
        <f ca="1">IF(Table2[[#This Row],[Residence]]="Spintex",Table2[[#This Row],[Income]],0)</f>
        <v>0</v>
      </c>
      <c r="CG67" s="3">
        <f ca="1">IF(Table2[[#This Row],[Residence]]="Tema",Table2[[#This Row],[Income]],0)</f>
        <v>0</v>
      </c>
      <c r="CH67" s="3">
        <f ca="1">IF(Table2[[#This Row],[Residence]]="Airport Hills",Table2[[#This Row],[Income]],0)</f>
        <v>0</v>
      </c>
      <c r="CI67" s="3">
        <f ca="1">IF(Table2[[#This Row],[Residence]]="Oyarifa",Table2[[#This Row],[Income]],0)</f>
        <v>0</v>
      </c>
      <c r="CJ67" s="3">
        <f ca="1">IF(Table2[[#This Row],[Residence]]="Osu",Table2[[#This Row],[Income]],0)</f>
        <v>59690</v>
      </c>
      <c r="CK67" s="3">
        <f ca="1">IF(Table2[[#This Row],[Residence]]="Tse-Addo",Table2[[#This Row],[Income]],0)</f>
        <v>0</v>
      </c>
      <c r="CL67" s="5">
        <f ca="1">IF(Table2[[#This Row],[Residence]]="Prampram",Table2[[#This Row],[Income]],0)</f>
        <v>0</v>
      </c>
      <c r="CN67" s="2">
        <f ca="1">IF(Table2[[#This Row],[Field of Work]]="Teaching",Table2[[#This Row],[Income]],0)</f>
        <v>0</v>
      </c>
      <c r="CO67" s="3">
        <f ca="1">IF(Table2[[#This Row],[Field of Work]]="Agriculture",Table2[[#This Row],[Income]],0)</f>
        <v>0</v>
      </c>
      <c r="CP67" s="3">
        <f ca="1">IF(Table2[[#This Row],[Field of Work]]="IT",Table2[[#This Row],[Income]],0)</f>
        <v>0</v>
      </c>
      <c r="CQ67" s="3">
        <f ca="1">IF(Table2[[#This Row],[Field of Work]]="Construction",Table2[[#This Row],[Income]],0)</f>
        <v>59690</v>
      </c>
      <c r="CR67" s="3">
        <f ca="1">IF(Table2[[#This Row],[Field of Work]]="Health",Table2[[#This Row],[Income]],0)</f>
        <v>0</v>
      </c>
      <c r="CS67" s="5">
        <f ca="1">IF(Table2[[#This Row],[Field of Work]]="General work",Table2[[#This Row],[Income]],0)</f>
        <v>0</v>
      </c>
      <c r="CU67" s="2">
        <f t="shared" ca="1" si="3"/>
        <v>1</v>
      </c>
      <c r="CV67" s="5"/>
      <c r="CX67" s="2">
        <f t="shared" ca="1" si="4"/>
        <v>44</v>
      </c>
      <c r="CY67" s="5"/>
    </row>
    <row r="68" spans="1:103" x14ac:dyDescent="0.25">
      <c r="A68">
        <f t="shared" ca="1" si="5"/>
        <v>1</v>
      </c>
      <c r="B68" t="str">
        <f t="shared" ca="1" si="6"/>
        <v>Male</v>
      </c>
      <c r="C68">
        <f t="shared" ca="1" si="7"/>
        <v>44</v>
      </c>
      <c r="D68">
        <f t="shared" ca="1" si="8"/>
        <v>4</v>
      </c>
      <c r="E68" t="str">
        <f ca="1">_xll.XLOOKUP(D68,$Y$8:$Y$13,$Z$8:$Z$13)</f>
        <v>IT</v>
      </c>
      <c r="F68">
        <f t="shared" ca="1" si="9"/>
        <v>4</v>
      </c>
      <c r="G68" t="str">
        <f ca="1">_xll.XLOOKUP(F68,$AA$8:$AA$12,$AB$8:$AB$12)</f>
        <v>Techical</v>
      </c>
      <c r="H68">
        <f t="shared" ca="1" si="30"/>
        <v>0</v>
      </c>
      <c r="I68">
        <f t="shared" ca="1" si="0"/>
        <v>2</v>
      </c>
      <c r="J68">
        <f t="shared" ca="1" si="11"/>
        <v>38120</v>
      </c>
      <c r="K68">
        <f t="shared" ca="1" si="12"/>
        <v>3</v>
      </c>
      <c r="L68" t="str">
        <f ca="1">_xll.XLOOKUP(K68,$AC$8:$AC$17,$AD$8:$AD$17)</f>
        <v>North Legon</v>
      </c>
      <c r="M68">
        <f t="shared" ca="1" si="23"/>
        <v>190600</v>
      </c>
      <c r="N68" s="12">
        <f t="shared" ca="1" si="14"/>
        <v>139408.61996831794</v>
      </c>
      <c r="O68" s="12">
        <f t="shared" ca="1" si="24"/>
        <v>21947.282924549054</v>
      </c>
      <c r="P68">
        <f t="shared" ca="1" si="16"/>
        <v>13059</v>
      </c>
      <c r="Q68" s="12">
        <f t="shared" ca="1" si="25"/>
        <v>18406.055325469781</v>
      </c>
      <c r="R68">
        <f t="shared" ca="1" si="26"/>
        <v>43614.876431427758</v>
      </c>
      <c r="S68" s="12">
        <f t="shared" ca="1" si="27"/>
        <v>256162.15935597679</v>
      </c>
      <c r="T68" s="12">
        <f t="shared" ca="1" si="28"/>
        <v>170873.67529378773</v>
      </c>
      <c r="U68" s="12">
        <f t="shared" ca="1" si="29"/>
        <v>85288.484062189062</v>
      </c>
      <c r="X68" s="2"/>
      <c r="Y68" s="3"/>
      <c r="Z68" s="3"/>
      <c r="AA68" s="3"/>
      <c r="AB68" s="3"/>
      <c r="AC68" s="3"/>
      <c r="AD68" s="3"/>
      <c r="AE68" s="3">
        <f ca="1">IF(Table2[[#This Row],[Gender]]="Male",1,0)</f>
        <v>1</v>
      </c>
      <c r="AF68" s="3">
        <f ca="1">IF(Table2[[#This Row],[Gender]]="Female",1,0)</f>
        <v>0</v>
      </c>
      <c r="AG68" s="3"/>
      <c r="AH68" s="3"/>
      <c r="AI68" s="5"/>
      <c r="AK68" s="2">
        <f ca="1">IF(Table2[[#This Row],[Field of Work]]="Teaching",1,0)</f>
        <v>0</v>
      </c>
      <c r="AL68" s="3">
        <f ca="1">IF(Table2[[#This Row],[Field of Work]]="Agriculture",1,0)</f>
        <v>0</v>
      </c>
      <c r="AM68" s="3">
        <f ca="1">IF(Table2[[#This Row],[Field of Work]]="IT",1,0)</f>
        <v>1</v>
      </c>
      <c r="AN68" s="3">
        <f ca="1">IF(Table2[[#This Row],[Field of Work]]="Construction",1,0)</f>
        <v>0</v>
      </c>
      <c r="AO68" s="3">
        <f ca="1">IF(Table2[[#This Row],[Field of Work]]="Health",1,0)</f>
        <v>0</v>
      </c>
      <c r="AP68" s="3">
        <f ca="1">IF(Table2[[#This Row],[Field of Work]]="General work",1,0)</f>
        <v>0</v>
      </c>
      <c r="AQ68" s="3"/>
      <c r="AR68" s="3"/>
      <c r="AS68" s="3"/>
      <c r="AT68" s="3"/>
      <c r="AU68" s="3"/>
      <c r="AV68" s="5"/>
      <c r="AW68" s="16">
        <f ca="1">IF(Table2[[#This Row],[Residence]]="East Legon",1,0)</f>
        <v>0</v>
      </c>
      <c r="AX68" s="13">
        <f ca="1">IF(Table2[[#This Row],[Residence]]="Trasaco",1,0)</f>
        <v>0</v>
      </c>
      <c r="AY68" s="3">
        <f ca="1">IF(Table2[[#This Row],[Residence]]="North Legon",1,0)</f>
        <v>1</v>
      </c>
      <c r="AZ68" s="3">
        <f ca="1">IF(Table2[[#This Row],[Residence]]="Tema",1,0)</f>
        <v>0</v>
      </c>
      <c r="BA68" s="3">
        <f ca="1">IF(Table2[[#This Row],[Residence]]="Spintex",1,0)</f>
        <v>0</v>
      </c>
      <c r="BB68" s="3">
        <f ca="1">IF(Table2[[#This Row],[Residence]]="Airport Hills",1,0)</f>
        <v>0</v>
      </c>
      <c r="BC68" s="3">
        <f ca="1">IF(Table2[[#This Row],[Residence]]="Oyarifa",1,0)</f>
        <v>0</v>
      </c>
      <c r="BD68" s="3">
        <f ca="1">IF(Table2[[#This Row],[Residence]]="Prampram",1,0)</f>
        <v>0</v>
      </c>
      <c r="BE68" s="3">
        <f ca="1">IF(Table2[[#This Row],[Residence]]="Tse-Addo",1,0)</f>
        <v>0</v>
      </c>
      <c r="BF68" s="3">
        <f ca="1">IF(Table2[[#This Row],[Residence]]="Osu",1,0)</f>
        <v>0</v>
      </c>
      <c r="BG68" s="3"/>
      <c r="BH68" s="3"/>
      <c r="BI68" s="3"/>
      <c r="BJ68" s="3"/>
      <c r="BK68" s="3"/>
      <c r="BL68" s="3"/>
      <c r="BM68" s="3"/>
      <c r="BN68" s="3"/>
      <c r="BO68" s="3"/>
      <c r="BP68" s="5"/>
      <c r="BR68" s="26">
        <f ca="1">Table2[[#This Row],[Cars Value]]/Table2[[#This Row],[Cars]]</f>
        <v>10973.641462274527</v>
      </c>
      <c r="BS68" s="5"/>
      <c r="BT68" s="2">
        <f ca="1">IF(Table2[[#This Row],[Value of Debts]]&gt;$BU$6,1,0)</f>
        <v>1</v>
      </c>
      <c r="BU68" s="3"/>
      <c r="BV68" s="3"/>
      <c r="BW68" s="5"/>
      <c r="BX68" s="30">
        <f ca="1">Table2[[#This Row],[Mortgage Left]]/Table2[[#This Row],[Value of home]]</f>
        <v>0.73141983194290627</v>
      </c>
      <c r="BY68" s="3">
        <f t="shared" ca="1" si="22"/>
        <v>0</v>
      </c>
      <c r="BZ68" s="3"/>
      <c r="CA68" s="39"/>
      <c r="CC68" s="2">
        <f ca="1">IF(Table2[[#This Row],[Residence]]="East Legon",Table2[[#This Row],[Income]],0)</f>
        <v>0</v>
      </c>
      <c r="CD68" s="3">
        <f ca="1">IF(Table2[[#This Row],[Residence]]="Trasaco",Table2[[#This Row],[Income]],0)</f>
        <v>0</v>
      </c>
      <c r="CE68" s="3">
        <f ca="1">IF(Table2[[#This Row],[Residence]]="North Legon",Table2[[#This Row],[Income]],0)</f>
        <v>38120</v>
      </c>
      <c r="CF68" s="3">
        <f ca="1">IF(Table2[[#This Row],[Residence]]="Spintex",Table2[[#This Row],[Income]],0)</f>
        <v>0</v>
      </c>
      <c r="CG68" s="3">
        <f ca="1">IF(Table2[[#This Row],[Residence]]="Tema",Table2[[#This Row],[Income]],0)</f>
        <v>0</v>
      </c>
      <c r="CH68" s="3">
        <f ca="1">IF(Table2[[#This Row],[Residence]]="Airport Hills",Table2[[#This Row],[Income]],0)</f>
        <v>0</v>
      </c>
      <c r="CI68" s="3">
        <f ca="1">IF(Table2[[#This Row],[Residence]]="Oyarifa",Table2[[#This Row],[Income]],0)</f>
        <v>0</v>
      </c>
      <c r="CJ68" s="3">
        <f ca="1">IF(Table2[[#This Row],[Residence]]="Osu",Table2[[#This Row],[Income]],0)</f>
        <v>0</v>
      </c>
      <c r="CK68" s="3">
        <f ca="1">IF(Table2[[#This Row],[Residence]]="Tse-Addo",Table2[[#This Row],[Income]],0)</f>
        <v>0</v>
      </c>
      <c r="CL68" s="5">
        <f ca="1">IF(Table2[[#This Row],[Residence]]="Prampram",Table2[[#This Row],[Income]],0)</f>
        <v>0</v>
      </c>
      <c r="CN68" s="2">
        <f ca="1">IF(Table2[[#This Row],[Field of Work]]="Teaching",Table2[[#This Row],[Income]],0)</f>
        <v>0</v>
      </c>
      <c r="CO68" s="3">
        <f ca="1">IF(Table2[[#This Row],[Field of Work]]="Agriculture",Table2[[#This Row],[Income]],0)</f>
        <v>0</v>
      </c>
      <c r="CP68" s="3">
        <f ca="1">IF(Table2[[#This Row],[Field of Work]]="IT",Table2[[#This Row],[Income]],0)</f>
        <v>38120</v>
      </c>
      <c r="CQ68" s="3">
        <f ca="1">IF(Table2[[#This Row],[Field of Work]]="Construction",Table2[[#This Row],[Income]],0)</f>
        <v>0</v>
      </c>
      <c r="CR68" s="3">
        <f ca="1">IF(Table2[[#This Row],[Field of Work]]="Health",Table2[[#This Row],[Income]],0)</f>
        <v>0</v>
      </c>
      <c r="CS68" s="5">
        <f ca="1">IF(Table2[[#This Row],[Field of Work]]="General work",Table2[[#This Row],[Income]],0)</f>
        <v>0</v>
      </c>
      <c r="CU68" s="2">
        <f t="shared" ca="1" si="3"/>
        <v>1</v>
      </c>
      <c r="CV68" s="5"/>
      <c r="CX68" s="2">
        <f t="shared" ca="1" si="4"/>
        <v>44</v>
      </c>
      <c r="CY68" s="5"/>
    </row>
    <row r="69" spans="1:103" x14ac:dyDescent="0.25">
      <c r="A69">
        <f t="shared" ca="1" si="5"/>
        <v>2</v>
      </c>
      <c r="B69" t="str">
        <f t="shared" ca="1" si="6"/>
        <v>Female</v>
      </c>
      <c r="C69">
        <f t="shared" ca="1" si="7"/>
        <v>44</v>
      </c>
      <c r="D69">
        <f t="shared" ca="1" si="8"/>
        <v>1</v>
      </c>
      <c r="E69" t="str">
        <f ca="1">_xll.XLOOKUP(D69,$Y$8:$Y$13,$Z$8:$Z$13)</f>
        <v>Health</v>
      </c>
      <c r="F69">
        <f t="shared" ca="1" si="9"/>
        <v>1</v>
      </c>
      <c r="G69" t="str">
        <f ca="1">_xll.XLOOKUP(F69,$AA$8:$AA$12,$AB$8:$AB$12)</f>
        <v>Highschool</v>
      </c>
      <c r="H69">
        <f t="shared" ca="1" si="30"/>
        <v>1</v>
      </c>
      <c r="I69">
        <f t="shared" ca="1" si="0"/>
        <v>4</v>
      </c>
      <c r="J69">
        <f t="shared" ca="1" si="11"/>
        <v>38022</v>
      </c>
      <c r="K69">
        <f t="shared" ca="1" si="12"/>
        <v>5</v>
      </c>
      <c r="L69" t="str">
        <f ca="1">_xll.XLOOKUP(K69,$AC$8:$AC$17,$AD$8:$AD$17)</f>
        <v>Airport Hills</v>
      </c>
      <c r="M69">
        <f t="shared" ca="1" si="23"/>
        <v>228132</v>
      </c>
      <c r="N69" s="12">
        <f t="shared" ca="1" si="14"/>
        <v>135257.97265875037</v>
      </c>
      <c r="O69" s="12">
        <f t="shared" ca="1" si="24"/>
        <v>104261.75177062853</v>
      </c>
      <c r="P69">
        <f t="shared" ca="1" si="16"/>
        <v>29915</v>
      </c>
      <c r="Q69" s="12">
        <f t="shared" ca="1" si="25"/>
        <v>54622.899962516363</v>
      </c>
      <c r="R69">
        <f t="shared" ca="1" si="26"/>
        <v>29226.192079082299</v>
      </c>
      <c r="S69" s="12">
        <f t="shared" ca="1" si="27"/>
        <v>361619.94384971081</v>
      </c>
      <c r="T69" s="12">
        <f t="shared" ca="1" si="28"/>
        <v>219795.87262126672</v>
      </c>
      <c r="U69" s="12">
        <f t="shared" ca="1" si="29"/>
        <v>141824.07122844408</v>
      </c>
      <c r="X69" s="2"/>
      <c r="Y69" s="3"/>
      <c r="Z69" s="3"/>
      <c r="AA69" s="3"/>
      <c r="AB69" s="3"/>
      <c r="AC69" s="3"/>
      <c r="AD69" s="3"/>
      <c r="AE69" s="3">
        <f ca="1">IF(Table2[[#This Row],[Gender]]="Male",1,0)</f>
        <v>0</v>
      </c>
      <c r="AF69" s="3">
        <f ca="1">IF(Table2[[#This Row],[Gender]]="Female",1,0)</f>
        <v>1</v>
      </c>
      <c r="AG69" s="3"/>
      <c r="AH69" s="3"/>
      <c r="AI69" s="5"/>
      <c r="AK69" s="2">
        <f ca="1">IF(Table2[[#This Row],[Field of Work]]="Teaching",1,0)</f>
        <v>0</v>
      </c>
      <c r="AL69" s="3">
        <f ca="1">IF(Table2[[#This Row],[Field of Work]]="Agriculture",1,0)</f>
        <v>0</v>
      </c>
      <c r="AM69" s="3">
        <f ca="1">IF(Table2[[#This Row],[Field of Work]]="IT",1,0)</f>
        <v>0</v>
      </c>
      <c r="AN69" s="3">
        <f ca="1">IF(Table2[[#This Row],[Field of Work]]="Construction",1,0)</f>
        <v>0</v>
      </c>
      <c r="AO69" s="3">
        <f ca="1">IF(Table2[[#This Row],[Field of Work]]="Health",1,0)</f>
        <v>1</v>
      </c>
      <c r="AP69" s="3">
        <f ca="1">IF(Table2[[#This Row],[Field of Work]]="General work",1,0)</f>
        <v>0</v>
      </c>
      <c r="AQ69" s="3"/>
      <c r="AR69" s="3"/>
      <c r="AS69" s="3"/>
      <c r="AT69" s="3"/>
      <c r="AU69" s="3"/>
      <c r="AV69" s="5"/>
      <c r="AW69" s="16">
        <f ca="1">IF(Table2[[#This Row],[Residence]]="East Legon",1,0)</f>
        <v>0</v>
      </c>
      <c r="AX69" s="13">
        <f ca="1">IF(Table2[[#This Row],[Residence]]="Trasaco",1,0)</f>
        <v>0</v>
      </c>
      <c r="AY69" s="3">
        <f ca="1">IF(Table2[[#This Row],[Residence]]="North Legon",1,0)</f>
        <v>0</v>
      </c>
      <c r="AZ69" s="3">
        <f ca="1">IF(Table2[[#This Row],[Residence]]="Tema",1,0)</f>
        <v>0</v>
      </c>
      <c r="BA69" s="3">
        <f ca="1">IF(Table2[[#This Row],[Residence]]="Spintex",1,0)</f>
        <v>0</v>
      </c>
      <c r="BB69" s="3">
        <f ca="1">IF(Table2[[#This Row],[Residence]]="Airport Hills",1,0)</f>
        <v>1</v>
      </c>
      <c r="BC69" s="3">
        <f ca="1">IF(Table2[[#This Row],[Residence]]="Oyarifa",1,0)</f>
        <v>0</v>
      </c>
      <c r="BD69" s="3">
        <f ca="1">IF(Table2[[#This Row],[Residence]]="Prampram",1,0)</f>
        <v>0</v>
      </c>
      <c r="BE69" s="3">
        <f ca="1">IF(Table2[[#This Row],[Residence]]="Tse-Addo",1,0)</f>
        <v>0</v>
      </c>
      <c r="BF69" s="3">
        <f ca="1">IF(Table2[[#This Row],[Residence]]="Osu",1,0)</f>
        <v>0</v>
      </c>
      <c r="BG69" s="3"/>
      <c r="BH69" s="3"/>
      <c r="BI69" s="3"/>
      <c r="BJ69" s="3"/>
      <c r="BK69" s="3"/>
      <c r="BL69" s="3"/>
      <c r="BM69" s="3"/>
      <c r="BN69" s="3"/>
      <c r="BO69" s="3"/>
      <c r="BP69" s="5"/>
      <c r="BR69" s="26">
        <f ca="1">Table2[[#This Row],[Cars Value]]/Table2[[#This Row],[Cars]]</f>
        <v>26065.437942657132</v>
      </c>
      <c r="BS69" s="5"/>
      <c r="BT69" s="2">
        <f ca="1">IF(Table2[[#This Row],[Value of Debts]]&gt;$BU$6,1,0)</f>
        <v>1</v>
      </c>
      <c r="BU69" s="3"/>
      <c r="BV69" s="3"/>
      <c r="BW69" s="5"/>
      <c r="BX69" s="30">
        <f ca="1">Table2[[#This Row],[Mortgage Left]]/Table2[[#This Row],[Value of home]]</f>
        <v>0.5928934680744059</v>
      </c>
      <c r="BY69" s="3">
        <f t="shared" ca="1" si="22"/>
        <v>0</v>
      </c>
      <c r="BZ69" s="3"/>
      <c r="CA69" s="39"/>
      <c r="CC69" s="2">
        <f ca="1">IF(Table2[[#This Row],[Residence]]="East Legon",Table2[[#This Row],[Income]],0)</f>
        <v>0</v>
      </c>
      <c r="CD69" s="3">
        <f ca="1">IF(Table2[[#This Row],[Residence]]="Trasaco",Table2[[#This Row],[Income]],0)</f>
        <v>0</v>
      </c>
      <c r="CE69" s="3">
        <f ca="1">IF(Table2[[#This Row],[Residence]]="North Legon",Table2[[#This Row],[Income]],0)</f>
        <v>0</v>
      </c>
      <c r="CF69" s="3">
        <f ca="1">IF(Table2[[#This Row],[Residence]]="Spintex",Table2[[#This Row],[Income]],0)</f>
        <v>0</v>
      </c>
      <c r="CG69" s="3">
        <f ca="1">IF(Table2[[#This Row],[Residence]]="Tema",Table2[[#This Row],[Income]],0)</f>
        <v>0</v>
      </c>
      <c r="CH69" s="3">
        <f ca="1">IF(Table2[[#This Row],[Residence]]="Airport Hills",Table2[[#This Row],[Income]],0)</f>
        <v>38022</v>
      </c>
      <c r="CI69" s="3">
        <f ca="1">IF(Table2[[#This Row],[Residence]]="Oyarifa",Table2[[#This Row],[Income]],0)</f>
        <v>0</v>
      </c>
      <c r="CJ69" s="3">
        <f ca="1">IF(Table2[[#This Row],[Residence]]="Osu",Table2[[#This Row],[Income]],0)</f>
        <v>0</v>
      </c>
      <c r="CK69" s="3">
        <f ca="1">IF(Table2[[#This Row],[Residence]]="Tse-Addo",Table2[[#This Row],[Income]],0)</f>
        <v>0</v>
      </c>
      <c r="CL69" s="5">
        <f ca="1">IF(Table2[[#This Row],[Residence]]="Prampram",Table2[[#This Row],[Income]],0)</f>
        <v>0</v>
      </c>
      <c r="CN69" s="2">
        <f ca="1">IF(Table2[[#This Row],[Field of Work]]="Teaching",Table2[[#This Row],[Income]],0)</f>
        <v>0</v>
      </c>
      <c r="CO69" s="3">
        <f ca="1">IF(Table2[[#This Row],[Field of Work]]="Agriculture",Table2[[#This Row],[Income]],0)</f>
        <v>0</v>
      </c>
      <c r="CP69" s="3">
        <f ca="1">IF(Table2[[#This Row],[Field of Work]]="IT",Table2[[#This Row],[Income]],0)</f>
        <v>0</v>
      </c>
      <c r="CQ69" s="3">
        <f ca="1">IF(Table2[[#This Row],[Field of Work]]="Construction",Table2[[#This Row],[Income]],0)</f>
        <v>0</v>
      </c>
      <c r="CR69" s="3">
        <f ca="1">IF(Table2[[#This Row],[Field of Work]]="Health",Table2[[#This Row],[Income]],0)</f>
        <v>38022</v>
      </c>
      <c r="CS69" s="5">
        <f ca="1">IF(Table2[[#This Row],[Field of Work]]="General work",Table2[[#This Row],[Income]],0)</f>
        <v>0</v>
      </c>
      <c r="CU69" s="2">
        <f t="shared" ca="1" si="3"/>
        <v>1</v>
      </c>
      <c r="CV69" s="5"/>
      <c r="CX69" s="2">
        <f t="shared" ca="1" si="4"/>
        <v>50</v>
      </c>
      <c r="CY69" s="5"/>
    </row>
    <row r="70" spans="1:103" x14ac:dyDescent="0.25">
      <c r="A70">
        <f t="shared" ca="1" si="5"/>
        <v>2</v>
      </c>
      <c r="B70" t="str">
        <f t="shared" ca="1" si="6"/>
        <v>Female</v>
      </c>
      <c r="C70">
        <f t="shared" ca="1" si="7"/>
        <v>50</v>
      </c>
      <c r="D70">
        <f t="shared" ca="1" si="8"/>
        <v>6</v>
      </c>
      <c r="E70" t="str">
        <f ca="1">_xll.XLOOKUP(D70,$Y$8:$Y$13,$Z$8:$Z$13)</f>
        <v>Agriculture</v>
      </c>
      <c r="F70">
        <f t="shared" ca="1" si="9"/>
        <v>3</v>
      </c>
      <c r="G70" t="str">
        <f ca="1">_xll.XLOOKUP(F70,$AA$8:$AA$12,$AB$8:$AB$12)</f>
        <v>University</v>
      </c>
      <c r="H70">
        <f t="shared" ca="1" si="30"/>
        <v>2</v>
      </c>
      <c r="I70">
        <f t="shared" ca="1" si="0"/>
        <v>4</v>
      </c>
      <c r="J70">
        <f t="shared" ca="1" si="11"/>
        <v>53455</v>
      </c>
      <c r="K70">
        <f t="shared" ca="1" si="12"/>
        <v>7</v>
      </c>
      <c r="L70" t="str">
        <f ca="1">_xll.XLOOKUP(K70,$AC$8:$AC$17,$AD$8:$AD$17)</f>
        <v>Tema</v>
      </c>
      <c r="M70">
        <f t="shared" ca="1" si="23"/>
        <v>267275</v>
      </c>
      <c r="N70" s="12">
        <f t="shared" ca="1" si="14"/>
        <v>11316.314647507925</v>
      </c>
      <c r="O70" s="12">
        <f t="shared" ca="1" si="24"/>
        <v>59233.983672649927</v>
      </c>
      <c r="P70">
        <f t="shared" ca="1" si="16"/>
        <v>12556</v>
      </c>
      <c r="Q70" s="12">
        <f t="shared" ca="1" si="25"/>
        <v>77332.012803416495</v>
      </c>
      <c r="R70">
        <f t="shared" ca="1" si="26"/>
        <v>19549.895869786083</v>
      </c>
      <c r="S70" s="12">
        <f t="shared" ca="1" si="27"/>
        <v>346058.87954243604</v>
      </c>
      <c r="T70" s="12">
        <f t="shared" ca="1" si="28"/>
        <v>101204.32745092442</v>
      </c>
      <c r="U70" s="12">
        <f t="shared" ca="1" si="29"/>
        <v>244854.55209151161</v>
      </c>
      <c r="X70" s="2"/>
      <c r="Y70" s="3"/>
      <c r="Z70" s="3"/>
      <c r="AA70" s="3"/>
      <c r="AB70" s="3"/>
      <c r="AC70" s="3"/>
      <c r="AD70" s="3"/>
      <c r="AE70" s="3">
        <f ca="1">IF(Table2[[#This Row],[Gender]]="Male",1,0)</f>
        <v>0</v>
      </c>
      <c r="AF70" s="3">
        <f ca="1">IF(Table2[[#This Row],[Gender]]="Female",1,0)</f>
        <v>1</v>
      </c>
      <c r="AG70" s="3"/>
      <c r="AH70" s="3"/>
      <c r="AI70" s="5"/>
      <c r="AK70" s="2">
        <f ca="1">IF(Table2[[#This Row],[Field of Work]]="Teaching",1,0)</f>
        <v>0</v>
      </c>
      <c r="AL70" s="3">
        <f ca="1">IF(Table2[[#This Row],[Field of Work]]="Agriculture",1,0)</f>
        <v>1</v>
      </c>
      <c r="AM70" s="3">
        <f ca="1">IF(Table2[[#This Row],[Field of Work]]="IT",1,0)</f>
        <v>0</v>
      </c>
      <c r="AN70" s="3">
        <f ca="1">IF(Table2[[#This Row],[Field of Work]]="Construction",1,0)</f>
        <v>0</v>
      </c>
      <c r="AO70" s="3">
        <f ca="1">IF(Table2[[#This Row],[Field of Work]]="Health",1,0)</f>
        <v>0</v>
      </c>
      <c r="AP70" s="3">
        <f ca="1">IF(Table2[[#This Row],[Field of Work]]="General work",1,0)</f>
        <v>0</v>
      </c>
      <c r="AQ70" s="3"/>
      <c r="AR70" s="3"/>
      <c r="AS70" s="3"/>
      <c r="AT70" s="3"/>
      <c r="AU70" s="3"/>
      <c r="AV70" s="5"/>
      <c r="AW70" s="16">
        <f ca="1">IF(Table2[[#This Row],[Residence]]="East Legon",1,0)</f>
        <v>0</v>
      </c>
      <c r="AX70" s="13">
        <f ca="1">IF(Table2[[#This Row],[Residence]]="Trasaco",1,0)</f>
        <v>0</v>
      </c>
      <c r="AY70" s="3">
        <f ca="1">IF(Table2[[#This Row],[Residence]]="North Legon",1,0)</f>
        <v>0</v>
      </c>
      <c r="AZ70" s="3">
        <f ca="1">IF(Table2[[#This Row],[Residence]]="Tema",1,0)</f>
        <v>1</v>
      </c>
      <c r="BA70" s="3">
        <f ca="1">IF(Table2[[#This Row],[Residence]]="Spintex",1,0)</f>
        <v>0</v>
      </c>
      <c r="BB70" s="3">
        <f ca="1">IF(Table2[[#This Row],[Residence]]="Airport Hills",1,0)</f>
        <v>0</v>
      </c>
      <c r="BC70" s="3">
        <f ca="1">IF(Table2[[#This Row],[Residence]]="Oyarifa",1,0)</f>
        <v>0</v>
      </c>
      <c r="BD70" s="3">
        <f ca="1">IF(Table2[[#This Row],[Residence]]="Prampram",1,0)</f>
        <v>0</v>
      </c>
      <c r="BE70" s="3">
        <f ca="1">IF(Table2[[#This Row],[Residence]]="Tse-Addo",1,0)</f>
        <v>0</v>
      </c>
      <c r="BF70" s="3">
        <f ca="1">IF(Table2[[#This Row],[Residence]]="Osu",1,0)</f>
        <v>0</v>
      </c>
      <c r="BG70" s="3"/>
      <c r="BH70" s="3"/>
      <c r="BI70" s="3"/>
      <c r="BJ70" s="3"/>
      <c r="BK70" s="3"/>
      <c r="BL70" s="3"/>
      <c r="BM70" s="3"/>
      <c r="BN70" s="3"/>
      <c r="BO70" s="3"/>
      <c r="BP70" s="5"/>
      <c r="BR70" s="26">
        <f ca="1">Table2[[#This Row],[Cars Value]]/Table2[[#This Row],[Cars]]</f>
        <v>14808.495918162482</v>
      </c>
      <c r="BS70" s="5"/>
      <c r="BT70" s="2">
        <f ca="1">IF(Table2[[#This Row],[Value of Debts]]&gt;$BU$6,1,0)</f>
        <v>1</v>
      </c>
      <c r="BU70" s="3"/>
      <c r="BV70" s="3"/>
      <c r="BW70" s="5"/>
      <c r="BX70" s="30">
        <f ca="1">Table2[[#This Row],[Mortgage Left]]/Table2[[#This Row],[Value of home]]</f>
        <v>4.233959273223431E-2</v>
      </c>
      <c r="BY70" s="3">
        <f t="shared" ca="1" si="22"/>
        <v>1</v>
      </c>
      <c r="BZ70" s="3"/>
      <c r="CA70" s="39"/>
      <c r="CC70" s="2">
        <f ca="1">IF(Table2[[#This Row],[Residence]]="East Legon",Table2[[#This Row],[Income]],0)</f>
        <v>0</v>
      </c>
      <c r="CD70" s="3">
        <f ca="1">IF(Table2[[#This Row],[Residence]]="Trasaco",Table2[[#This Row],[Income]],0)</f>
        <v>0</v>
      </c>
      <c r="CE70" s="3">
        <f ca="1">IF(Table2[[#This Row],[Residence]]="North Legon",Table2[[#This Row],[Income]],0)</f>
        <v>0</v>
      </c>
      <c r="CF70" s="3">
        <f ca="1">IF(Table2[[#This Row],[Residence]]="Spintex",Table2[[#This Row],[Income]],0)</f>
        <v>0</v>
      </c>
      <c r="CG70" s="3">
        <f ca="1">IF(Table2[[#This Row],[Residence]]="Tema",Table2[[#This Row],[Income]],0)</f>
        <v>53455</v>
      </c>
      <c r="CH70" s="3">
        <f ca="1">IF(Table2[[#This Row],[Residence]]="Airport Hills",Table2[[#This Row],[Income]],0)</f>
        <v>0</v>
      </c>
      <c r="CI70" s="3">
        <f ca="1">IF(Table2[[#This Row],[Residence]]="Oyarifa",Table2[[#This Row],[Income]],0)</f>
        <v>0</v>
      </c>
      <c r="CJ70" s="3">
        <f ca="1">IF(Table2[[#This Row],[Residence]]="Osu",Table2[[#This Row],[Income]],0)</f>
        <v>0</v>
      </c>
      <c r="CK70" s="3">
        <f ca="1">IF(Table2[[#This Row],[Residence]]="Tse-Addo",Table2[[#This Row],[Income]],0)</f>
        <v>0</v>
      </c>
      <c r="CL70" s="5">
        <f ca="1">IF(Table2[[#This Row],[Residence]]="Prampram",Table2[[#This Row],[Income]],0)</f>
        <v>0</v>
      </c>
      <c r="CN70" s="2">
        <f ca="1">IF(Table2[[#This Row],[Field of Work]]="Teaching",Table2[[#This Row],[Income]],0)</f>
        <v>0</v>
      </c>
      <c r="CO70" s="3">
        <f ca="1">IF(Table2[[#This Row],[Field of Work]]="Agriculture",Table2[[#This Row],[Income]],0)</f>
        <v>53455</v>
      </c>
      <c r="CP70" s="3">
        <f ca="1">IF(Table2[[#This Row],[Field of Work]]="IT",Table2[[#This Row],[Income]],0)</f>
        <v>0</v>
      </c>
      <c r="CQ70" s="3">
        <f ca="1">IF(Table2[[#This Row],[Field of Work]]="Construction",Table2[[#This Row],[Income]],0)</f>
        <v>0</v>
      </c>
      <c r="CR70" s="3">
        <f ca="1">IF(Table2[[#This Row],[Field of Work]]="Health",Table2[[#This Row],[Income]],0)</f>
        <v>0</v>
      </c>
      <c r="CS70" s="5">
        <f ca="1">IF(Table2[[#This Row],[Field of Work]]="General work",Table2[[#This Row],[Income]],0)</f>
        <v>0</v>
      </c>
      <c r="CU70" s="2">
        <f t="shared" ca="1" si="3"/>
        <v>1</v>
      </c>
      <c r="CV70" s="5"/>
      <c r="CX70" s="2">
        <f t="shared" ca="1" si="4"/>
        <v>33</v>
      </c>
      <c r="CY70" s="5"/>
    </row>
    <row r="71" spans="1:103" x14ac:dyDescent="0.25">
      <c r="A71">
        <f t="shared" ca="1" si="5"/>
        <v>1</v>
      </c>
      <c r="B71" t="str">
        <f t="shared" ca="1" si="6"/>
        <v>Male</v>
      </c>
      <c r="C71">
        <f t="shared" ca="1" si="7"/>
        <v>33</v>
      </c>
      <c r="D71">
        <f t="shared" ca="1" si="8"/>
        <v>3</v>
      </c>
      <c r="E71" t="str">
        <f ca="1">_xll.XLOOKUP(D71,$Y$8:$Y$13,$Z$8:$Z$13)</f>
        <v>Teaching</v>
      </c>
      <c r="F71">
        <f t="shared" ca="1" si="9"/>
        <v>2</v>
      </c>
      <c r="G71" t="str">
        <f ca="1">_xll.XLOOKUP(F71,$AA$8:$AA$12,$AB$8:$AB$12)</f>
        <v>College</v>
      </c>
      <c r="H71">
        <f t="shared" ca="1" si="30"/>
        <v>1</v>
      </c>
      <c r="I71">
        <f t="shared" ref="I71:I134" ca="1" si="31">RANDBETWEEN(1,4)</f>
        <v>4</v>
      </c>
      <c r="J71">
        <f t="shared" ca="1" si="11"/>
        <v>60814</v>
      </c>
      <c r="K71">
        <f t="shared" ca="1" si="12"/>
        <v>7</v>
      </c>
      <c r="L71" t="str">
        <f ca="1">_xll.XLOOKUP(K71,$AC$8:$AC$17,$AD$8:$AD$17)</f>
        <v>Tema</v>
      </c>
      <c r="M71">
        <f t="shared" ca="1" si="23"/>
        <v>364884</v>
      </c>
      <c r="N71" s="12">
        <f t="shared" ca="1" si="14"/>
        <v>132872.64303534076</v>
      </c>
      <c r="O71" s="12">
        <f t="shared" ca="1" si="24"/>
        <v>176206.80076003191</v>
      </c>
      <c r="P71">
        <f t="shared" ca="1" si="16"/>
        <v>96063</v>
      </c>
      <c r="Q71" s="12">
        <f t="shared" ca="1" si="25"/>
        <v>50537.896948059672</v>
      </c>
      <c r="R71">
        <f t="shared" ca="1" si="26"/>
        <v>75244.035056059103</v>
      </c>
      <c r="S71" s="12">
        <f t="shared" ca="1" si="27"/>
        <v>616334.83581609104</v>
      </c>
      <c r="T71" s="12">
        <f t="shared" ca="1" si="28"/>
        <v>279473.53998340043</v>
      </c>
      <c r="U71" s="12">
        <f t="shared" ca="1" si="29"/>
        <v>336861.29583269061</v>
      </c>
      <c r="X71" s="2"/>
      <c r="Y71" s="3"/>
      <c r="Z71" s="3"/>
      <c r="AA71" s="3"/>
      <c r="AB71" s="3"/>
      <c r="AC71" s="3"/>
      <c r="AD71" s="3"/>
      <c r="AE71" s="3">
        <f ca="1">IF(Table2[[#This Row],[Gender]]="Male",1,0)</f>
        <v>1</v>
      </c>
      <c r="AF71" s="3">
        <f ca="1">IF(Table2[[#This Row],[Gender]]="Female",1,0)</f>
        <v>0</v>
      </c>
      <c r="AG71" s="3"/>
      <c r="AH71" s="3"/>
      <c r="AI71" s="5"/>
      <c r="AK71" s="2">
        <f ca="1">IF(Table2[[#This Row],[Field of Work]]="Teaching",1,0)</f>
        <v>1</v>
      </c>
      <c r="AL71" s="3">
        <f ca="1">IF(Table2[[#This Row],[Field of Work]]="Agriculture",1,0)</f>
        <v>0</v>
      </c>
      <c r="AM71" s="3">
        <f ca="1">IF(Table2[[#This Row],[Field of Work]]="IT",1,0)</f>
        <v>0</v>
      </c>
      <c r="AN71" s="3">
        <f ca="1">IF(Table2[[#This Row],[Field of Work]]="Construction",1,0)</f>
        <v>0</v>
      </c>
      <c r="AO71" s="3">
        <f ca="1">IF(Table2[[#This Row],[Field of Work]]="Health",1,0)</f>
        <v>0</v>
      </c>
      <c r="AP71" s="3">
        <f ca="1">IF(Table2[[#This Row],[Field of Work]]="General work",1,0)</f>
        <v>0</v>
      </c>
      <c r="AQ71" s="3"/>
      <c r="AR71" s="3"/>
      <c r="AS71" s="3"/>
      <c r="AT71" s="3"/>
      <c r="AU71" s="3"/>
      <c r="AV71" s="5"/>
      <c r="AW71" s="16">
        <f ca="1">IF(Table2[[#This Row],[Residence]]="East Legon",1,0)</f>
        <v>0</v>
      </c>
      <c r="AX71" s="13">
        <f ca="1">IF(Table2[[#This Row],[Residence]]="Trasaco",1,0)</f>
        <v>0</v>
      </c>
      <c r="AY71" s="3">
        <f ca="1">IF(Table2[[#This Row],[Residence]]="North Legon",1,0)</f>
        <v>0</v>
      </c>
      <c r="AZ71" s="3">
        <f ca="1">IF(Table2[[#This Row],[Residence]]="Tema",1,0)</f>
        <v>1</v>
      </c>
      <c r="BA71" s="3">
        <f ca="1">IF(Table2[[#This Row],[Residence]]="Spintex",1,0)</f>
        <v>0</v>
      </c>
      <c r="BB71" s="3">
        <f ca="1">IF(Table2[[#This Row],[Residence]]="Airport Hills",1,0)</f>
        <v>0</v>
      </c>
      <c r="BC71" s="3">
        <f ca="1">IF(Table2[[#This Row],[Residence]]="Oyarifa",1,0)</f>
        <v>0</v>
      </c>
      <c r="BD71" s="3">
        <f ca="1">IF(Table2[[#This Row],[Residence]]="Prampram",1,0)</f>
        <v>0</v>
      </c>
      <c r="BE71" s="3">
        <f ca="1">IF(Table2[[#This Row],[Residence]]="Tse-Addo",1,0)</f>
        <v>0</v>
      </c>
      <c r="BF71" s="3">
        <f ca="1">IF(Table2[[#This Row],[Residence]]="Osu",1,0)</f>
        <v>0</v>
      </c>
      <c r="BG71" s="3"/>
      <c r="BH71" s="3"/>
      <c r="BI71" s="3"/>
      <c r="BJ71" s="3"/>
      <c r="BK71" s="3"/>
      <c r="BL71" s="3"/>
      <c r="BM71" s="3"/>
      <c r="BN71" s="3"/>
      <c r="BO71" s="3"/>
      <c r="BP71" s="5"/>
      <c r="BR71" s="26">
        <f ca="1">Table2[[#This Row],[Cars Value]]/Table2[[#This Row],[Cars]]</f>
        <v>44051.700190007978</v>
      </c>
      <c r="BS71" s="5"/>
      <c r="BT71" s="2">
        <f ca="1">IF(Table2[[#This Row],[Value of Debts]]&gt;$BU$6,1,0)</f>
        <v>1</v>
      </c>
      <c r="BU71" s="3"/>
      <c r="BV71" s="3"/>
      <c r="BW71" s="5"/>
      <c r="BX71" s="30">
        <f ca="1">Table2[[#This Row],[Mortgage Left]]/Table2[[#This Row],[Value of home]]</f>
        <v>0.36415036843309317</v>
      </c>
      <c r="BY71" s="3">
        <f t="shared" ca="1" si="22"/>
        <v>1</v>
      </c>
      <c r="BZ71" s="3"/>
      <c r="CA71" s="39"/>
      <c r="CC71" s="2">
        <f ca="1">IF(Table2[[#This Row],[Residence]]="East Legon",Table2[[#This Row],[Income]],0)</f>
        <v>0</v>
      </c>
      <c r="CD71" s="3">
        <f ca="1">IF(Table2[[#This Row],[Residence]]="Trasaco",Table2[[#This Row],[Income]],0)</f>
        <v>0</v>
      </c>
      <c r="CE71" s="3">
        <f ca="1">IF(Table2[[#This Row],[Residence]]="North Legon",Table2[[#This Row],[Income]],0)</f>
        <v>0</v>
      </c>
      <c r="CF71" s="3">
        <f ca="1">IF(Table2[[#This Row],[Residence]]="Spintex",Table2[[#This Row],[Income]],0)</f>
        <v>0</v>
      </c>
      <c r="CG71" s="3">
        <f ca="1">IF(Table2[[#This Row],[Residence]]="Tema",Table2[[#This Row],[Income]],0)</f>
        <v>60814</v>
      </c>
      <c r="CH71" s="3">
        <f ca="1">IF(Table2[[#This Row],[Residence]]="Airport Hills",Table2[[#This Row],[Income]],0)</f>
        <v>0</v>
      </c>
      <c r="CI71" s="3">
        <f ca="1">IF(Table2[[#This Row],[Residence]]="Oyarifa",Table2[[#This Row],[Income]],0)</f>
        <v>0</v>
      </c>
      <c r="CJ71" s="3">
        <f ca="1">IF(Table2[[#This Row],[Residence]]="Osu",Table2[[#This Row],[Income]],0)</f>
        <v>0</v>
      </c>
      <c r="CK71" s="3">
        <f ca="1">IF(Table2[[#This Row],[Residence]]="Tse-Addo",Table2[[#This Row],[Income]],0)</f>
        <v>0</v>
      </c>
      <c r="CL71" s="5">
        <f ca="1">IF(Table2[[#This Row],[Residence]]="Prampram",Table2[[#This Row],[Income]],0)</f>
        <v>0</v>
      </c>
      <c r="CN71" s="2">
        <f ca="1">IF(Table2[[#This Row],[Field of Work]]="Teaching",Table2[[#This Row],[Income]],0)</f>
        <v>60814</v>
      </c>
      <c r="CO71" s="3">
        <f ca="1">IF(Table2[[#This Row],[Field of Work]]="Agriculture",Table2[[#This Row],[Income]],0)</f>
        <v>0</v>
      </c>
      <c r="CP71" s="3">
        <f ca="1">IF(Table2[[#This Row],[Field of Work]]="IT",Table2[[#This Row],[Income]],0)</f>
        <v>0</v>
      </c>
      <c r="CQ71" s="3">
        <f ca="1">IF(Table2[[#This Row],[Field of Work]]="Construction",Table2[[#This Row],[Income]],0)</f>
        <v>0</v>
      </c>
      <c r="CR71" s="3">
        <f ca="1">IF(Table2[[#This Row],[Field of Work]]="Health",Table2[[#This Row],[Income]],0)</f>
        <v>0</v>
      </c>
      <c r="CS71" s="5">
        <f ca="1">IF(Table2[[#This Row],[Field of Work]]="General work",Table2[[#This Row],[Income]],0)</f>
        <v>0</v>
      </c>
      <c r="CU71" s="2">
        <f t="shared" ref="CU71:CU134" ca="1" si="32">IF(T72&gt;J72,1,0)</f>
        <v>1</v>
      </c>
      <c r="CV71" s="5"/>
      <c r="CX71" s="2">
        <f t="shared" ref="CX71:CX134" ca="1" si="33">IF(U72&gt;CY70,C72,0)</f>
        <v>0</v>
      </c>
      <c r="CY71" s="5"/>
    </row>
    <row r="72" spans="1:103" x14ac:dyDescent="0.25">
      <c r="A72">
        <f t="shared" ref="A72:A135" ca="1" si="34">RANDBETWEEN(1,2)</f>
        <v>1</v>
      </c>
      <c r="B72" t="str">
        <f t="shared" ref="B72:B135" ca="1" si="35">IF(A72=1, "Male","Female")</f>
        <v>Male</v>
      </c>
      <c r="C72">
        <f t="shared" ref="C72:C135" ca="1" si="36">RANDBETWEEN(25,50)</f>
        <v>43</v>
      </c>
      <c r="D72">
        <f t="shared" ref="D72:D135" ca="1" si="37">RANDBETWEEN(1,6)</f>
        <v>4</v>
      </c>
      <c r="E72" t="str">
        <f ca="1">_xll.XLOOKUP(D72,$Y$8:$Y$13,$Z$8:$Z$13)</f>
        <v>IT</v>
      </c>
      <c r="F72">
        <f t="shared" ref="F72:F135" ca="1" si="38">RANDBETWEEN(1,5)</f>
        <v>3</v>
      </c>
      <c r="G72" t="str">
        <f ca="1">_xll.XLOOKUP(F72,$AA$8:$AA$12,$AB$8:$AB$12)</f>
        <v>University</v>
      </c>
      <c r="H72">
        <f t="shared" ca="1" si="30"/>
        <v>0</v>
      </c>
      <c r="I72">
        <f t="shared" ca="1" si="31"/>
        <v>3</v>
      </c>
      <c r="J72">
        <f t="shared" ref="J72:J135" ca="1" si="39">RANDBETWEEN(25000,90000)</f>
        <v>62997</v>
      </c>
      <c r="K72">
        <f t="shared" ref="K72:K135" ca="1" si="40">RANDBETWEEN(1,10)</f>
        <v>6</v>
      </c>
      <c r="L72" t="str">
        <f ca="1">_xll.XLOOKUP(K72,$AC$8:$AC$17,$AD$8:$AD$17)</f>
        <v>Tse-Addo</v>
      </c>
      <c r="M72">
        <f t="shared" ca="1" si="23"/>
        <v>377982</v>
      </c>
      <c r="N72" s="12">
        <f t="shared" ref="N72:N135" ca="1" si="41">RAND()*M72</f>
        <v>351138.40009336785</v>
      </c>
      <c r="O72" s="12">
        <f t="shared" ca="1" si="24"/>
        <v>30341.013730057013</v>
      </c>
      <c r="P72">
        <f t="shared" ref="P72:P135" ca="1" si="42">RANDBETWEEN(0,O72)</f>
        <v>26075</v>
      </c>
      <c r="Q72" s="12">
        <f t="shared" ca="1" si="25"/>
        <v>99364.476184686398</v>
      </c>
      <c r="R72">
        <f t="shared" ca="1" si="26"/>
        <v>20124.082461097401</v>
      </c>
      <c r="S72" s="12">
        <f t="shared" ca="1" si="27"/>
        <v>428447.09619115439</v>
      </c>
      <c r="T72" s="12">
        <f t="shared" ca="1" si="28"/>
        <v>476577.87627805426</v>
      </c>
      <c r="U72" s="12">
        <f t="shared" ca="1" si="29"/>
        <v>-48130.780086899875</v>
      </c>
      <c r="X72" s="2"/>
      <c r="Y72" s="3"/>
      <c r="Z72" s="3"/>
      <c r="AA72" s="3"/>
      <c r="AB72" s="3"/>
      <c r="AC72" s="3"/>
      <c r="AD72" s="3"/>
      <c r="AE72" s="3">
        <f ca="1">IF(Table2[[#This Row],[Gender]]="Male",1,0)</f>
        <v>1</v>
      </c>
      <c r="AF72" s="3">
        <f ca="1">IF(Table2[[#This Row],[Gender]]="Female",1,0)</f>
        <v>0</v>
      </c>
      <c r="AG72" s="3"/>
      <c r="AH72" s="3"/>
      <c r="AI72" s="5"/>
      <c r="AK72" s="2">
        <f ca="1">IF(Table2[[#This Row],[Field of Work]]="Teaching",1,0)</f>
        <v>0</v>
      </c>
      <c r="AL72" s="3">
        <f ca="1">IF(Table2[[#This Row],[Field of Work]]="Agriculture",1,0)</f>
        <v>0</v>
      </c>
      <c r="AM72" s="3">
        <f ca="1">IF(Table2[[#This Row],[Field of Work]]="IT",1,0)</f>
        <v>1</v>
      </c>
      <c r="AN72" s="3">
        <f ca="1">IF(Table2[[#This Row],[Field of Work]]="Construction",1,0)</f>
        <v>0</v>
      </c>
      <c r="AO72" s="3">
        <f ca="1">IF(Table2[[#This Row],[Field of Work]]="Health",1,0)</f>
        <v>0</v>
      </c>
      <c r="AP72" s="3">
        <f ca="1">IF(Table2[[#This Row],[Field of Work]]="General work",1,0)</f>
        <v>0</v>
      </c>
      <c r="AQ72" s="3"/>
      <c r="AR72" s="3"/>
      <c r="AS72" s="3"/>
      <c r="AT72" s="3"/>
      <c r="AU72" s="3"/>
      <c r="AV72" s="5"/>
      <c r="AW72" s="16">
        <f ca="1">IF(Table2[[#This Row],[Residence]]="East Legon",1,0)</f>
        <v>0</v>
      </c>
      <c r="AX72" s="13">
        <f ca="1">IF(Table2[[#This Row],[Residence]]="Trasaco",1,0)</f>
        <v>0</v>
      </c>
      <c r="AY72" s="3">
        <f ca="1">IF(Table2[[#This Row],[Residence]]="North Legon",1,0)</f>
        <v>0</v>
      </c>
      <c r="AZ72" s="3">
        <f ca="1">IF(Table2[[#This Row],[Residence]]="Tema",1,0)</f>
        <v>0</v>
      </c>
      <c r="BA72" s="3">
        <f ca="1">IF(Table2[[#This Row],[Residence]]="Spintex",1,0)</f>
        <v>0</v>
      </c>
      <c r="BB72" s="3">
        <f ca="1">IF(Table2[[#This Row],[Residence]]="Airport Hills",1,0)</f>
        <v>0</v>
      </c>
      <c r="BC72" s="3">
        <f ca="1">IF(Table2[[#This Row],[Residence]]="Oyarifa",1,0)</f>
        <v>0</v>
      </c>
      <c r="BD72" s="3">
        <f ca="1">IF(Table2[[#This Row],[Residence]]="Prampram",1,0)</f>
        <v>0</v>
      </c>
      <c r="BE72" s="3">
        <f ca="1">IF(Table2[[#This Row],[Residence]]="Tse-Addo",1,0)</f>
        <v>1</v>
      </c>
      <c r="BF72" s="3">
        <f ca="1">IF(Table2[[#This Row],[Residence]]="Osu",1,0)</f>
        <v>0</v>
      </c>
      <c r="BG72" s="3"/>
      <c r="BH72" s="3"/>
      <c r="BI72" s="3"/>
      <c r="BJ72" s="3"/>
      <c r="BK72" s="3"/>
      <c r="BL72" s="3"/>
      <c r="BM72" s="3"/>
      <c r="BN72" s="3"/>
      <c r="BO72" s="3"/>
      <c r="BP72" s="5"/>
      <c r="BR72" s="26">
        <f ca="1">Table2[[#This Row],[Cars Value]]/Table2[[#This Row],[Cars]]</f>
        <v>10113.671243352337</v>
      </c>
      <c r="BS72" s="5"/>
      <c r="BT72" s="2">
        <f ca="1">IF(Table2[[#This Row],[Value of Debts]]&gt;$BU$6,1,0)</f>
        <v>1</v>
      </c>
      <c r="BU72" s="3"/>
      <c r="BV72" s="3"/>
      <c r="BW72" s="5"/>
      <c r="BX72" s="30">
        <f ca="1">Table2[[#This Row],[Mortgage Left]]/Table2[[#This Row],[Value of home]]</f>
        <v>0.92898180361331451</v>
      </c>
      <c r="BY72" s="3">
        <f t="shared" ref="BY72:BY135" ca="1" si="43">IF(BX72&lt;$BZ$6,1,0)</f>
        <v>0</v>
      </c>
      <c r="BZ72" s="3"/>
      <c r="CA72" s="39"/>
      <c r="CC72" s="2">
        <f ca="1">IF(Table2[[#This Row],[Residence]]="East Legon",Table2[[#This Row],[Income]],0)</f>
        <v>0</v>
      </c>
      <c r="CD72" s="3">
        <f ca="1">IF(Table2[[#This Row],[Residence]]="Trasaco",Table2[[#This Row],[Income]],0)</f>
        <v>0</v>
      </c>
      <c r="CE72" s="3">
        <f ca="1">IF(Table2[[#This Row],[Residence]]="North Legon",Table2[[#This Row],[Income]],0)</f>
        <v>0</v>
      </c>
      <c r="CF72" s="3">
        <f ca="1">IF(Table2[[#This Row],[Residence]]="Spintex",Table2[[#This Row],[Income]],0)</f>
        <v>0</v>
      </c>
      <c r="CG72" s="3">
        <f ca="1">IF(Table2[[#This Row],[Residence]]="Tema",Table2[[#This Row],[Income]],0)</f>
        <v>0</v>
      </c>
      <c r="CH72" s="3">
        <f ca="1">IF(Table2[[#This Row],[Residence]]="Airport Hills",Table2[[#This Row],[Income]],0)</f>
        <v>0</v>
      </c>
      <c r="CI72" s="3">
        <f ca="1">IF(Table2[[#This Row],[Residence]]="Oyarifa",Table2[[#This Row],[Income]],0)</f>
        <v>0</v>
      </c>
      <c r="CJ72" s="3">
        <f ca="1">IF(Table2[[#This Row],[Residence]]="Osu",Table2[[#This Row],[Income]],0)</f>
        <v>0</v>
      </c>
      <c r="CK72" s="3">
        <f ca="1">IF(Table2[[#This Row],[Residence]]="Tse-Addo",Table2[[#This Row],[Income]],0)</f>
        <v>62997</v>
      </c>
      <c r="CL72" s="5">
        <f ca="1">IF(Table2[[#This Row],[Residence]]="Prampram",Table2[[#This Row],[Income]],0)</f>
        <v>0</v>
      </c>
      <c r="CN72" s="2">
        <f ca="1">IF(Table2[[#This Row],[Field of Work]]="Teaching",Table2[[#This Row],[Income]],0)</f>
        <v>0</v>
      </c>
      <c r="CO72" s="3">
        <f ca="1">IF(Table2[[#This Row],[Field of Work]]="Agriculture",Table2[[#This Row],[Income]],0)</f>
        <v>0</v>
      </c>
      <c r="CP72" s="3">
        <f ca="1">IF(Table2[[#This Row],[Field of Work]]="IT",Table2[[#This Row],[Income]],0)</f>
        <v>62997</v>
      </c>
      <c r="CQ72" s="3">
        <f ca="1">IF(Table2[[#This Row],[Field of Work]]="Construction",Table2[[#This Row],[Income]],0)</f>
        <v>0</v>
      </c>
      <c r="CR72" s="3">
        <f ca="1">IF(Table2[[#This Row],[Field of Work]]="Health",Table2[[#This Row],[Income]],0)</f>
        <v>0</v>
      </c>
      <c r="CS72" s="5">
        <f ca="1">IF(Table2[[#This Row],[Field of Work]]="General work",Table2[[#This Row],[Income]],0)</f>
        <v>0</v>
      </c>
      <c r="CU72" s="2">
        <f t="shared" ca="1" si="32"/>
        <v>1</v>
      </c>
      <c r="CV72" s="5"/>
      <c r="CX72" s="2">
        <f t="shared" ca="1" si="33"/>
        <v>36</v>
      </c>
      <c r="CY72" s="5"/>
    </row>
    <row r="73" spans="1:103" x14ac:dyDescent="0.25">
      <c r="A73">
        <f t="shared" ca="1" si="34"/>
        <v>1</v>
      </c>
      <c r="B73" t="str">
        <f t="shared" ca="1" si="35"/>
        <v>Male</v>
      </c>
      <c r="C73">
        <f t="shared" ca="1" si="36"/>
        <v>36</v>
      </c>
      <c r="D73">
        <f t="shared" ca="1" si="37"/>
        <v>5</v>
      </c>
      <c r="E73" t="str">
        <f ca="1">_xll.XLOOKUP(D73,$Y$8:$Y$13,$Z$8:$Z$13)</f>
        <v>General work</v>
      </c>
      <c r="F73">
        <f t="shared" ca="1" si="38"/>
        <v>4</v>
      </c>
      <c r="G73" t="str">
        <f ca="1">_xll.XLOOKUP(F73,$AA$8:$AA$12,$AB$8:$AB$12)</f>
        <v>Techical</v>
      </c>
      <c r="H73">
        <f t="shared" ca="1" si="30"/>
        <v>3</v>
      </c>
      <c r="I73">
        <f t="shared" ca="1" si="31"/>
        <v>1</v>
      </c>
      <c r="J73">
        <f t="shared" ca="1" si="39"/>
        <v>66376</v>
      </c>
      <c r="K73">
        <f t="shared" ca="1" si="40"/>
        <v>2</v>
      </c>
      <c r="L73" t="str">
        <f ca="1">_xll.XLOOKUP(K73,$AC$8:$AC$17,$AD$8:$AD$17)</f>
        <v>Trasaco</v>
      </c>
      <c r="M73">
        <f t="shared" ca="1" si="23"/>
        <v>265504</v>
      </c>
      <c r="N73" s="12">
        <f t="shared" ca="1" si="41"/>
        <v>105259.13324936631</v>
      </c>
      <c r="O73" s="12">
        <f t="shared" ca="1" si="24"/>
        <v>3699.7822896402208</v>
      </c>
      <c r="P73">
        <f t="shared" ca="1" si="42"/>
        <v>543</v>
      </c>
      <c r="Q73" s="12">
        <f t="shared" ca="1" si="25"/>
        <v>53558.939001117164</v>
      </c>
      <c r="R73">
        <f t="shared" ca="1" si="26"/>
        <v>64333.742742022041</v>
      </c>
      <c r="S73" s="12">
        <f t="shared" ca="1" si="27"/>
        <v>333537.52503166226</v>
      </c>
      <c r="T73" s="12">
        <f t="shared" ca="1" si="28"/>
        <v>159361.07225048347</v>
      </c>
      <c r="U73" s="12">
        <f t="shared" ca="1" si="29"/>
        <v>174176.45278117878</v>
      </c>
      <c r="X73" s="2"/>
      <c r="Y73" s="3"/>
      <c r="Z73" s="3"/>
      <c r="AA73" s="3"/>
      <c r="AB73" s="3"/>
      <c r="AC73" s="3"/>
      <c r="AD73" s="3"/>
      <c r="AE73" s="3">
        <f ca="1">IF(Table2[[#This Row],[Gender]]="Male",1,0)</f>
        <v>1</v>
      </c>
      <c r="AF73" s="3">
        <f ca="1">IF(Table2[[#This Row],[Gender]]="Female",1,0)</f>
        <v>0</v>
      </c>
      <c r="AG73" s="3"/>
      <c r="AH73" s="3"/>
      <c r="AI73" s="5"/>
      <c r="AK73" s="2">
        <f ca="1">IF(Table2[[#This Row],[Field of Work]]="Teaching",1,0)</f>
        <v>0</v>
      </c>
      <c r="AL73" s="3">
        <f ca="1">IF(Table2[[#This Row],[Field of Work]]="Agriculture",1,0)</f>
        <v>0</v>
      </c>
      <c r="AM73" s="3">
        <f ca="1">IF(Table2[[#This Row],[Field of Work]]="IT",1,0)</f>
        <v>0</v>
      </c>
      <c r="AN73" s="3">
        <f ca="1">IF(Table2[[#This Row],[Field of Work]]="Construction",1,0)</f>
        <v>0</v>
      </c>
      <c r="AO73" s="3">
        <f ca="1">IF(Table2[[#This Row],[Field of Work]]="Health",1,0)</f>
        <v>0</v>
      </c>
      <c r="AP73" s="3">
        <f ca="1">IF(Table2[[#This Row],[Field of Work]]="General work",1,0)</f>
        <v>1</v>
      </c>
      <c r="AQ73" s="3"/>
      <c r="AR73" s="3"/>
      <c r="AS73" s="3"/>
      <c r="AT73" s="3"/>
      <c r="AU73" s="3"/>
      <c r="AV73" s="5"/>
      <c r="AW73" s="16">
        <f ca="1">IF(Table2[[#This Row],[Residence]]="East Legon",1,0)</f>
        <v>0</v>
      </c>
      <c r="AX73" s="13">
        <f ca="1">IF(Table2[[#This Row],[Residence]]="Trasaco",1,0)</f>
        <v>1</v>
      </c>
      <c r="AY73" s="3">
        <f ca="1">IF(Table2[[#This Row],[Residence]]="North Legon",1,0)</f>
        <v>0</v>
      </c>
      <c r="AZ73" s="3">
        <f ca="1">IF(Table2[[#This Row],[Residence]]="Tema",1,0)</f>
        <v>0</v>
      </c>
      <c r="BA73" s="3">
        <f ca="1">IF(Table2[[#This Row],[Residence]]="Spintex",1,0)</f>
        <v>0</v>
      </c>
      <c r="BB73" s="3">
        <f ca="1">IF(Table2[[#This Row],[Residence]]="Airport Hills",1,0)</f>
        <v>0</v>
      </c>
      <c r="BC73" s="3">
        <f ca="1">IF(Table2[[#This Row],[Residence]]="Oyarifa",1,0)</f>
        <v>0</v>
      </c>
      <c r="BD73" s="3">
        <f ca="1">IF(Table2[[#This Row],[Residence]]="Prampram",1,0)</f>
        <v>0</v>
      </c>
      <c r="BE73" s="3">
        <f ca="1">IF(Table2[[#This Row],[Residence]]="Tse-Addo",1,0)</f>
        <v>0</v>
      </c>
      <c r="BF73" s="3">
        <f ca="1">IF(Table2[[#This Row],[Residence]]="Osu",1,0)</f>
        <v>0</v>
      </c>
      <c r="BG73" s="3"/>
      <c r="BH73" s="3"/>
      <c r="BI73" s="3"/>
      <c r="BJ73" s="3"/>
      <c r="BK73" s="3"/>
      <c r="BL73" s="3"/>
      <c r="BM73" s="3"/>
      <c r="BN73" s="3"/>
      <c r="BO73" s="3"/>
      <c r="BP73" s="5"/>
      <c r="BR73" s="26">
        <f ca="1">Table2[[#This Row],[Cars Value]]/Table2[[#This Row],[Cars]]</f>
        <v>3699.7822896402208</v>
      </c>
      <c r="BS73" s="5"/>
      <c r="BT73" s="2">
        <f ca="1">IF(Table2[[#This Row],[Value of Debts]]&gt;$BU$6,1,0)</f>
        <v>1</v>
      </c>
      <c r="BU73" s="3"/>
      <c r="BV73" s="3"/>
      <c r="BW73" s="5"/>
      <c r="BX73" s="30">
        <f ca="1">Table2[[#This Row],[Mortgage Left]]/Table2[[#This Row],[Value of home]]</f>
        <v>0.39645027287485801</v>
      </c>
      <c r="BY73" s="3">
        <f t="shared" ca="1" si="43"/>
        <v>1</v>
      </c>
      <c r="BZ73" s="3"/>
      <c r="CA73" s="39"/>
      <c r="CC73" s="2">
        <f ca="1">IF(Table2[[#This Row],[Residence]]="East Legon",Table2[[#This Row],[Income]],0)</f>
        <v>0</v>
      </c>
      <c r="CD73" s="3">
        <f ca="1">IF(Table2[[#This Row],[Residence]]="Trasaco",Table2[[#This Row],[Income]],0)</f>
        <v>66376</v>
      </c>
      <c r="CE73" s="3">
        <f ca="1">IF(Table2[[#This Row],[Residence]]="North Legon",Table2[[#This Row],[Income]],0)</f>
        <v>0</v>
      </c>
      <c r="CF73" s="3">
        <f ca="1">IF(Table2[[#This Row],[Residence]]="Spintex",Table2[[#This Row],[Income]],0)</f>
        <v>0</v>
      </c>
      <c r="CG73" s="3">
        <f ca="1">IF(Table2[[#This Row],[Residence]]="Tema",Table2[[#This Row],[Income]],0)</f>
        <v>0</v>
      </c>
      <c r="CH73" s="3">
        <f ca="1">IF(Table2[[#This Row],[Residence]]="Airport Hills",Table2[[#This Row],[Income]],0)</f>
        <v>0</v>
      </c>
      <c r="CI73" s="3">
        <f ca="1">IF(Table2[[#This Row],[Residence]]="Oyarifa",Table2[[#This Row],[Income]],0)</f>
        <v>0</v>
      </c>
      <c r="CJ73" s="3">
        <f ca="1">IF(Table2[[#This Row],[Residence]]="Osu",Table2[[#This Row],[Income]],0)</f>
        <v>0</v>
      </c>
      <c r="CK73" s="3">
        <f ca="1">IF(Table2[[#This Row],[Residence]]="Tse-Addo",Table2[[#This Row],[Income]],0)</f>
        <v>0</v>
      </c>
      <c r="CL73" s="5">
        <f ca="1">IF(Table2[[#This Row],[Residence]]="Prampram",Table2[[#This Row],[Income]],0)</f>
        <v>0</v>
      </c>
      <c r="CN73" s="2">
        <f ca="1">IF(Table2[[#This Row],[Field of Work]]="Teaching",Table2[[#This Row],[Income]],0)</f>
        <v>0</v>
      </c>
      <c r="CO73" s="3">
        <f ca="1">IF(Table2[[#This Row],[Field of Work]]="Agriculture",Table2[[#This Row],[Income]],0)</f>
        <v>0</v>
      </c>
      <c r="CP73" s="3">
        <f ca="1">IF(Table2[[#This Row],[Field of Work]]="IT",Table2[[#This Row],[Income]],0)</f>
        <v>0</v>
      </c>
      <c r="CQ73" s="3">
        <f ca="1">IF(Table2[[#This Row],[Field of Work]]="Construction",Table2[[#This Row],[Income]],0)</f>
        <v>0</v>
      </c>
      <c r="CR73" s="3">
        <f ca="1">IF(Table2[[#This Row],[Field of Work]]="Health",Table2[[#This Row],[Income]],0)</f>
        <v>0</v>
      </c>
      <c r="CS73" s="5">
        <f ca="1">IF(Table2[[#This Row],[Field of Work]]="General work",Table2[[#This Row],[Income]],0)</f>
        <v>66376</v>
      </c>
      <c r="CU73" s="2">
        <f t="shared" ca="1" si="32"/>
        <v>1</v>
      </c>
      <c r="CV73" s="5"/>
      <c r="CX73" s="2">
        <f t="shared" ca="1" si="33"/>
        <v>46</v>
      </c>
      <c r="CY73" s="5"/>
    </row>
    <row r="74" spans="1:103" x14ac:dyDescent="0.25">
      <c r="A74">
        <f t="shared" ca="1" si="34"/>
        <v>2</v>
      </c>
      <c r="B74" t="str">
        <f t="shared" ca="1" si="35"/>
        <v>Female</v>
      </c>
      <c r="C74">
        <f t="shared" ca="1" si="36"/>
        <v>46</v>
      </c>
      <c r="D74">
        <f t="shared" ca="1" si="37"/>
        <v>2</v>
      </c>
      <c r="E74" t="str">
        <f ca="1">_xll.XLOOKUP(D74,$Y$8:$Y$13,$Z$8:$Z$13)</f>
        <v>Construction</v>
      </c>
      <c r="F74">
        <f t="shared" ca="1" si="38"/>
        <v>4</v>
      </c>
      <c r="G74" t="str">
        <f ca="1">_xll.XLOOKUP(F74,$AA$8:$AA$12,$AB$8:$AB$12)</f>
        <v>Techical</v>
      </c>
      <c r="H74">
        <f t="shared" ca="1" si="30"/>
        <v>1</v>
      </c>
      <c r="I74">
        <f t="shared" ca="1" si="31"/>
        <v>2</v>
      </c>
      <c r="J74">
        <f t="shared" ca="1" si="39"/>
        <v>37456</v>
      </c>
      <c r="K74">
        <f t="shared" ca="1" si="40"/>
        <v>1</v>
      </c>
      <c r="L74" t="str">
        <f ca="1">_xll.XLOOKUP(K74,$AC$8:$AC$17,$AD$8:$AD$17)</f>
        <v>East Legon</v>
      </c>
      <c r="M74">
        <f t="shared" ca="1" si="23"/>
        <v>112368</v>
      </c>
      <c r="N74" s="12">
        <f t="shared" ca="1" si="41"/>
        <v>76973.679376234941</v>
      </c>
      <c r="O74" s="12">
        <f t="shared" ca="1" si="24"/>
        <v>62628.892794400905</v>
      </c>
      <c r="P74">
        <f t="shared" ca="1" si="42"/>
        <v>25874</v>
      </c>
      <c r="Q74" s="12">
        <f t="shared" ca="1" si="25"/>
        <v>53105.755595548369</v>
      </c>
      <c r="R74">
        <f t="shared" ca="1" si="26"/>
        <v>33840.346637813433</v>
      </c>
      <c r="S74" s="12">
        <f t="shared" ca="1" si="27"/>
        <v>208837.23943221435</v>
      </c>
      <c r="T74" s="12">
        <f t="shared" ca="1" si="28"/>
        <v>155953.43497178331</v>
      </c>
      <c r="U74" s="12">
        <f t="shared" ca="1" si="29"/>
        <v>52883.804460431042</v>
      </c>
      <c r="X74" s="2"/>
      <c r="Y74" s="3"/>
      <c r="Z74" s="3"/>
      <c r="AA74" s="3"/>
      <c r="AB74" s="3"/>
      <c r="AC74" s="3"/>
      <c r="AD74" s="3"/>
      <c r="AE74" s="3">
        <f ca="1">IF(Table2[[#This Row],[Gender]]="Male",1,0)</f>
        <v>0</v>
      </c>
      <c r="AF74" s="3">
        <f ca="1">IF(Table2[[#This Row],[Gender]]="Female",1,0)</f>
        <v>1</v>
      </c>
      <c r="AG74" s="3"/>
      <c r="AH74" s="3"/>
      <c r="AI74" s="5"/>
      <c r="AK74" s="2">
        <f ca="1">IF(Table2[[#This Row],[Field of Work]]="Teaching",1,0)</f>
        <v>0</v>
      </c>
      <c r="AL74" s="3">
        <f ca="1">IF(Table2[[#This Row],[Field of Work]]="Agriculture",1,0)</f>
        <v>0</v>
      </c>
      <c r="AM74" s="3">
        <f ca="1">IF(Table2[[#This Row],[Field of Work]]="IT",1,0)</f>
        <v>0</v>
      </c>
      <c r="AN74" s="3">
        <f ca="1">IF(Table2[[#This Row],[Field of Work]]="Construction",1,0)</f>
        <v>1</v>
      </c>
      <c r="AO74" s="3">
        <f ca="1">IF(Table2[[#This Row],[Field of Work]]="Health",1,0)</f>
        <v>0</v>
      </c>
      <c r="AP74" s="3">
        <f ca="1">IF(Table2[[#This Row],[Field of Work]]="General work",1,0)</f>
        <v>0</v>
      </c>
      <c r="AQ74" s="3"/>
      <c r="AR74" s="3"/>
      <c r="AS74" s="3"/>
      <c r="AT74" s="3"/>
      <c r="AU74" s="3"/>
      <c r="AV74" s="5"/>
      <c r="AW74" s="16">
        <f ca="1">IF(Table2[[#This Row],[Residence]]="East Legon",1,0)</f>
        <v>1</v>
      </c>
      <c r="AX74" s="13">
        <f ca="1">IF(Table2[[#This Row],[Residence]]="Trasaco",1,0)</f>
        <v>0</v>
      </c>
      <c r="AY74" s="3">
        <f ca="1">IF(Table2[[#This Row],[Residence]]="North Legon",1,0)</f>
        <v>0</v>
      </c>
      <c r="AZ74" s="3">
        <f ca="1">IF(Table2[[#This Row],[Residence]]="Tema",1,0)</f>
        <v>0</v>
      </c>
      <c r="BA74" s="3">
        <f ca="1">IF(Table2[[#This Row],[Residence]]="Spintex",1,0)</f>
        <v>0</v>
      </c>
      <c r="BB74" s="3">
        <f ca="1">IF(Table2[[#This Row],[Residence]]="Airport Hills",1,0)</f>
        <v>0</v>
      </c>
      <c r="BC74" s="3">
        <f ca="1">IF(Table2[[#This Row],[Residence]]="Oyarifa",1,0)</f>
        <v>0</v>
      </c>
      <c r="BD74" s="3">
        <f ca="1">IF(Table2[[#This Row],[Residence]]="Prampram",1,0)</f>
        <v>0</v>
      </c>
      <c r="BE74" s="3">
        <f ca="1">IF(Table2[[#This Row],[Residence]]="Tse-Addo",1,0)</f>
        <v>0</v>
      </c>
      <c r="BF74" s="3">
        <f ca="1">IF(Table2[[#This Row],[Residence]]="Osu",1,0)</f>
        <v>0</v>
      </c>
      <c r="BG74" s="3"/>
      <c r="BH74" s="3"/>
      <c r="BI74" s="3"/>
      <c r="BJ74" s="3"/>
      <c r="BK74" s="3"/>
      <c r="BL74" s="3"/>
      <c r="BM74" s="3"/>
      <c r="BN74" s="3"/>
      <c r="BO74" s="3"/>
      <c r="BP74" s="5"/>
      <c r="BR74" s="26">
        <f ca="1">Table2[[#This Row],[Cars Value]]/Table2[[#This Row],[Cars]]</f>
        <v>31314.446397200452</v>
      </c>
      <c r="BS74" s="5"/>
      <c r="BT74" s="2">
        <f ca="1">IF(Table2[[#This Row],[Value of Debts]]&gt;$BU$6,1,0)</f>
        <v>1</v>
      </c>
      <c r="BU74" s="3"/>
      <c r="BV74" s="3"/>
      <c r="BW74" s="5"/>
      <c r="BX74" s="30">
        <f ca="1">Table2[[#This Row],[Mortgage Left]]/Table2[[#This Row],[Value of home]]</f>
        <v>0.68501423337814094</v>
      </c>
      <c r="BY74" s="3">
        <f t="shared" ca="1" si="43"/>
        <v>0</v>
      </c>
      <c r="BZ74" s="3"/>
      <c r="CA74" s="39"/>
      <c r="CC74" s="2">
        <f ca="1">IF(Table2[[#This Row],[Residence]]="East Legon",Table2[[#This Row],[Income]],0)</f>
        <v>37456</v>
      </c>
      <c r="CD74" s="3">
        <f ca="1">IF(Table2[[#This Row],[Residence]]="Trasaco",Table2[[#This Row],[Income]],0)</f>
        <v>0</v>
      </c>
      <c r="CE74" s="3">
        <f ca="1">IF(Table2[[#This Row],[Residence]]="North Legon",Table2[[#This Row],[Income]],0)</f>
        <v>0</v>
      </c>
      <c r="CF74" s="3">
        <f ca="1">IF(Table2[[#This Row],[Residence]]="Spintex",Table2[[#This Row],[Income]],0)</f>
        <v>0</v>
      </c>
      <c r="CG74" s="3">
        <f ca="1">IF(Table2[[#This Row],[Residence]]="Tema",Table2[[#This Row],[Income]],0)</f>
        <v>0</v>
      </c>
      <c r="CH74" s="3">
        <f ca="1">IF(Table2[[#This Row],[Residence]]="Airport Hills",Table2[[#This Row],[Income]],0)</f>
        <v>0</v>
      </c>
      <c r="CI74" s="3">
        <f ca="1">IF(Table2[[#This Row],[Residence]]="Oyarifa",Table2[[#This Row],[Income]],0)</f>
        <v>0</v>
      </c>
      <c r="CJ74" s="3">
        <f ca="1">IF(Table2[[#This Row],[Residence]]="Osu",Table2[[#This Row],[Income]],0)</f>
        <v>0</v>
      </c>
      <c r="CK74" s="3">
        <f ca="1">IF(Table2[[#This Row],[Residence]]="Tse-Addo",Table2[[#This Row],[Income]],0)</f>
        <v>0</v>
      </c>
      <c r="CL74" s="5">
        <f ca="1">IF(Table2[[#This Row],[Residence]]="Prampram",Table2[[#This Row],[Income]],0)</f>
        <v>0</v>
      </c>
      <c r="CN74" s="2">
        <f ca="1">IF(Table2[[#This Row],[Field of Work]]="Teaching",Table2[[#This Row],[Income]],0)</f>
        <v>0</v>
      </c>
      <c r="CO74" s="3">
        <f ca="1">IF(Table2[[#This Row],[Field of Work]]="Agriculture",Table2[[#This Row],[Income]],0)</f>
        <v>0</v>
      </c>
      <c r="CP74" s="3">
        <f ca="1">IF(Table2[[#This Row],[Field of Work]]="IT",Table2[[#This Row],[Income]],0)</f>
        <v>0</v>
      </c>
      <c r="CQ74" s="3">
        <f ca="1">IF(Table2[[#This Row],[Field of Work]]="Construction",Table2[[#This Row],[Income]],0)</f>
        <v>37456</v>
      </c>
      <c r="CR74" s="3">
        <f ca="1">IF(Table2[[#This Row],[Field of Work]]="Health",Table2[[#This Row],[Income]],0)</f>
        <v>0</v>
      </c>
      <c r="CS74" s="5">
        <f ca="1">IF(Table2[[#This Row],[Field of Work]]="General work",Table2[[#This Row],[Income]],0)</f>
        <v>0</v>
      </c>
      <c r="CU74" s="2">
        <f t="shared" ca="1" si="32"/>
        <v>1</v>
      </c>
      <c r="CV74" s="5"/>
      <c r="CX74" s="2">
        <f t="shared" ca="1" si="33"/>
        <v>41</v>
      </c>
      <c r="CY74" s="5"/>
    </row>
    <row r="75" spans="1:103" x14ac:dyDescent="0.25">
      <c r="A75">
        <f t="shared" ca="1" si="34"/>
        <v>1</v>
      </c>
      <c r="B75" t="str">
        <f t="shared" ca="1" si="35"/>
        <v>Male</v>
      </c>
      <c r="C75">
        <f t="shared" ca="1" si="36"/>
        <v>41</v>
      </c>
      <c r="D75">
        <f t="shared" ca="1" si="37"/>
        <v>3</v>
      </c>
      <c r="E75" t="str">
        <f ca="1">_xll.XLOOKUP(D75,$Y$8:$Y$13,$Z$8:$Z$13)</f>
        <v>Teaching</v>
      </c>
      <c r="F75">
        <f t="shared" ca="1" si="38"/>
        <v>5</v>
      </c>
      <c r="G75" t="str">
        <f ca="1">_xll.XLOOKUP(F75,$AA$8:$AA$12,$AB$8:$AB$12)</f>
        <v>Other</v>
      </c>
      <c r="H75">
        <f t="shared" ca="1" si="30"/>
        <v>1</v>
      </c>
      <c r="I75">
        <f t="shared" ca="1" si="31"/>
        <v>2</v>
      </c>
      <c r="J75">
        <f t="shared" ca="1" si="39"/>
        <v>75490</v>
      </c>
      <c r="K75">
        <f t="shared" ca="1" si="40"/>
        <v>6</v>
      </c>
      <c r="L75" t="str">
        <f ca="1">_xll.XLOOKUP(K75,$AC$8:$AC$17,$AD$8:$AD$17)</f>
        <v>Tse-Addo</v>
      </c>
      <c r="M75">
        <f t="shared" ca="1" si="23"/>
        <v>301960</v>
      </c>
      <c r="N75" s="12">
        <f t="shared" ca="1" si="41"/>
        <v>59135.162816407486</v>
      </c>
      <c r="O75" s="12">
        <f t="shared" ca="1" si="24"/>
        <v>133808.45568369006</v>
      </c>
      <c r="P75">
        <f t="shared" ca="1" si="42"/>
        <v>127716</v>
      </c>
      <c r="Q75" s="12">
        <f t="shared" ca="1" si="25"/>
        <v>71308.447120911456</v>
      </c>
      <c r="R75">
        <f t="shared" ca="1" si="26"/>
        <v>100741.35945765694</v>
      </c>
      <c r="S75" s="12">
        <f t="shared" ca="1" si="27"/>
        <v>536509.815141347</v>
      </c>
      <c r="T75" s="12">
        <f t="shared" ca="1" si="28"/>
        <v>258159.60993731895</v>
      </c>
      <c r="U75" s="12">
        <f t="shared" ca="1" si="29"/>
        <v>278350.20520402805</v>
      </c>
      <c r="X75" s="2"/>
      <c r="Y75" s="3"/>
      <c r="Z75" s="3"/>
      <c r="AA75" s="3"/>
      <c r="AB75" s="3"/>
      <c r="AC75" s="3"/>
      <c r="AD75" s="3"/>
      <c r="AE75" s="3">
        <f ca="1">IF(Table2[[#This Row],[Gender]]="Male",1,0)</f>
        <v>1</v>
      </c>
      <c r="AF75" s="3">
        <f ca="1">IF(Table2[[#This Row],[Gender]]="Female",1,0)</f>
        <v>0</v>
      </c>
      <c r="AG75" s="3"/>
      <c r="AH75" s="3"/>
      <c r="AI75" s="5"/>
      <c r="AK75" s="2">
        <f ca="1">IF(Table2[[#This Row],[Field of Work]]="Teaching",1,0)</f>
        <v>1</v>
      </c>
      <c r="AL75" s="3">
        <f ca="1">IF(Table2[[#This Row],[Field of Work]]="Agriculture",1,0)</f>
        <v>0</v>
      </c>
      <c r="AM75" s="3">
        <f ca="1">IF(Table2[[#This Row],[Field of Work]]="IT",1,0)</f>
        <v>0</v>
      </c>
      <c r="AN75" s="3">
        <f ca="1">IF(Table2[[#This Row],[Field of Work]]="Construction",1,0)</f>
        <v>0</v>
      </c>
      <c r="AO75" s="3">
        <f ca="1">IF(Table2[[#This Row],[Field of Work]]="Health",1,0)</f>
        <v>0</v>
      </c>
      <c r="AP75" s="3">
        <f ca="1">IF(Table2[[#This Row],[Field of Work]]="General work",1,0)</f>
        <v>0</v>
      </c>
      <c r="AQ75" s="3"/>
      <c r="AR75" s="3"/>
      <c r="AS75" s="3"/>
      <c r="AT75" s="3"/>
      <c r="AU75" s="3"/>
      <c r="AV75" s="5"/>
      <c r="AW75" s="16">
        <f ca="1">IF(Table2[[#This Row],[Residence]]="East Legon",1,0)</f>
        <v>0</v>
      </c>
      <c r="AX75" s="13">
        <f ca="1">IF(Table2[[#This Row],[Residence]]="Trasaco",1,0)</f>
        <v>0</v>
      </c>
      <c r="AY75" s="3">
        <f ca="1">IF(Table2[[#This Row],[Residence]]="North Legon",1,0)</f>
        <v>0</v>
      </c>
      <c r="AZ75" s="3">
        <f ca="1">IF(Table2[[#This Row],[Residence]]="Tema",1,0)</f>
        <v>0</v>
      </c>
      <c r="BA75" s="3">
        <f ca="1">IF(Table2[[#This Row],[Residence]]="Spintex",1,0)</f>
        <v>0</v>
      </c>
      <c r="BB75" s="3">
        <f ca="1">IF(Table2[[#This Row],[Residence]]="Airport Hills",1,0)</f>
        <v>0</v>
      </c>
      <c r="BC75" s="3">
        <f ca="1">IF(Table2[[#This Row],[Residence]]="Oyarifa",1,0)</f>
        <v>0</v>
      </c>
      <c r="BD75" s="3">
        <f ca="1">IF(Table2[[#This Row],[Residence]]="Prampram",1,0)</f>
        <v>0</v>
      </c>
      <c r="BE75" s="3">
        <f ca="1">IF(Table2[[#This Row],[Residence]]="Tse-Addo",1,0)</f>
        <v>1</v>
      </c>
      <c r="BF75" s="3">
        <f ca="1">IF(Table2[[#This Row],[Residence]]="Osu",1,0)</f>
        <v>0</v>
      </c>
      <c r="BG75" s="3"/>
      <c r="BH75" s="3"/>
      <c r="BI75" s="3"/>
      <c r="BJ75" s="3"/>
      <c r="BK75" s="3"/>
      <c r="BL75" s="3"/>
      <c r="BM75" s="3"/>
      <c r="BN75" s="3"/>
      <c r="BO75" s="3"/>
      <c r="BP75" s="5"/>
      <c r="BR75" s="26">
        <f ca="1">Table2[[#This Row],[Cars Value]]/Table2[[#This Row],[Cars]]</f>
        <v>66904.22784184503</v>
      </c>
      <c r="BS75" s="5"/>
      <c r="BT75" s="2">
        <f ca="1">IF(Table2[[#This Row],[Value of Debts]]&gt;$BU$6,1,0)</f>
        <v>1</v>
      </c>
      <c r="BU75" s="3"/>
      <c r="BV75" s="3"/>
      <c r="BW75" s="5"/>
      <c r="BX75" s="30">
        <f ca="1">Table2[[#This Row],[Mortgage Left]]/Table2[[#This Row],[Value of home]]</f>
        <v>0.19583773617832656</v>
      </c>
      <c r="BY75" s="3">
        <f t="shared" ca="1" si="43"/>
        <v>1</v>
      </c>
      <c r="BZ75" s="3"/>
      <c r="CA75" s="39"/>
      <c r="CC75" s="2">
        <f ca="1">IF(Table2[[#This Row],[Residence]]="East Legon",Table2[[#This Row],[Income]],0)</f>
        <v>0</v>
      </c>
      <c r="CD75" s="3">
        <f ca="1">IF(Table2[[#This Row],[Residence]]="Trasaco",Table2[[#This Row],[Income]],0)</f>
        <v>0</v>
      </c>
      <c r="CE75" s="3">
        <f ca="1">IF(Table2[[#This Row],[Residence]]="North Legon",Table2[[#This Row],[Income]],0)</f>
        <v>0</v>
      </c>
      <c r="CF75" s="3">
        <f ca="1">IF(Table2[[#This Row],[Residence]]="Spintex",Table2[[#This Row],[Income]],0)</f>
        <v>0</v>
      </c>
      <c r="CG75" s="3">
        <f ca="1">IF(Table2[[#This Row],[Residence]]="Tema",Table2[[#This Row],[Income]],0)</f>
        <v>0</v>
      </c>
      <c r="CH75" s="3">
        <f ca="1">IF(Table2[[#This Row],[Residence]]="Airport Hills",Table2[[#This Row],[Income]],0)</f>
        <v>0</v>
      </c>
      <c r="CI75" s="3">
        <f ca="1">IF(Table2[[#This Row],[Residence]]="Oyarifa",Table2[[#This Row],[Income]],0)</f>
        <v>0</v>
      </c>
      <c r="CJ75" s="3">
        <f ca="1">IF(Table2[[#This Row],[Residence]]="Osu",Table2[[#This Row],[Income]],0)</f>
        <v>0</v>
      </c>
      <c r="CK75" s="3">
        <f ca="1">IF(Table2[[#This Row],[Residence]]="Tse-Addo",Table2[[#This Row],[Income]],0)</f>
        <v>75490</v>
      </c>
      <c r="CL75" s="5">
        <f ca="1">IF(Table2[[#This Row],[Residence]]="Prampram",Table2[[#This Row],[Income]],0)</f>
        <v>0</v>
      </c>
      <c r="CN75" s="2">
        <f ca="1">IF(Table2[[#This Row],[Field of Work]]="Teaching",Table2[[#This Row],[Income]],0)</f>
        <v>75490</v>
      </c>
      <c r="CO75" s="3">
        <f ca="1">IF(Table2[[#This Row],[Field of Work]]="Agriculture",Table2[[#This Row],[Income]],0)</f>
        <v>0</v>
      </c>
      <c r="CP75" s="3">
        <f ca="1">IF(Table2[[#This Row],[Field of Work]]="IT",Table2[[#This Row],[Income]],0)</f>
        <v>0</v>
      </c>
      <c r="CQ75" s="3">
        <f ca="1">IF(Table2[[#This Row],[Field of Work]]="Construction",Table2[[#This Row],[Income]],0)</f>
        <v>0</v>
      </c>
      <c r="CR75" s="3">
        <f ca="1">IF(Table2[[#This Row],[Field of Work]]="Health",Table2[[#This Row],[Income]],0)</f>
        <v>0</v>
      </c>
      <c r="CS75" s="5">
        <f ca="1">IF(Table2[[#This Row],[Field of Work]]="General work",Table2[[#This Row],[Income]],0)</f>
        <v>0</v>
      </c>
      <c r="CU75" s="2">
        <f t="shared" ca="1" si="32"/>
        <v>1</v>
      </c>
      <c r="CV75" s="5"/>
      <c r="CX75" s="2">
        <f t="shared" ca="1" si="33"/>
        <v>50</v>
      </c>
      <c r="CY75" s="5"/>
    </row>
    <row r="76" spans="1:103" x14ac:dyDescent="0.25">
      <c r="A76">
        <f t="shared" ca="1" si="34"/>
        <v>2</v>
      </c>
      <c r="B76" t="str">
        <f t="shared" ca="1" si="35"/>
        <v>Female</v>
      </c>
      <c r="C76">
        <f t="shared" ca="1" si="36"/>
        <v>50</v>
      </c>
      <c r="D76">
        <f t="shared" ca="1" si="37"/>
        <v>5</v>
      </c>
      <c r="E76" t="str">
        <f ca="1">_xll.XLOOKUP(D76,$Y$8:$Y$13,$Z$8:$Z$13)</f>
        <v>General work</v>
      </c>
      <c r="F76">
        <f t="shared" ca="1" si="38"/>
        <v>5</v>
      </c>
      <c r="G76" t="str">
        <f ca="1">_xll.XLOOKUP(F76,$AA$8:$AA$12,$AB$8:$AB$12)</f>
        <v>Other</v>
      </c>
      <c r="H76">
        <f t="shared" ca="1" si="30"/>
        <v>1</v>
      </c>
      <c r="I76">
        <f t="shared" ca="1" si="31"/>
        <v>3</v>
      </c>
      <c r="J76">
        <f t="shared" ca="1" si="39"/>
        <v>33241</v>
      </c>
      <c r="K76">
        <f t="shared" ca="1" si="40"/>
        <v>2</v>
      </c>
      <c r="L76" t="str">
        <f ca="1">_xll.XLOOKUP(K76,$AC$8:$AC$17,$AD$8:$AD$17)</f>
        <v>Trasaco</v>
      </c>
      <c r="M76">
        <f t="shared" ca="1" si="23"/>
        <v>199446</v>
      </c>
      <c r="N76" s="12">
        <f t="shared" ca="1" si="41"/>
        <v>91249.538703925369</v>
      </c>
      <c r="O76" s="12">
        <f t="shared" ca="1" si="24"/>
        <v>61535.02582233087</v>
      </c>
      <c r="P76">
        <f t="shared" ca="1" si="42"/>
        <v>56606</v>
      </c>
      <c r="Q76" s="12">
        <f t="shared" ca="1" si="25"/>
        <v>19104.129858089218</v>
      </c>
      <c r="R76">
        <f t="shared" ca="1" si="26"/>
        <v>15532.23373383937</v>
      </c>
      <c r="S76" s="12">
        <f t="shared" ca="1" si="27"/>
        <v>276513.25955617026</v>
      </c>
      <c r="T76" s="12">
        <f t="shared" ca="1" si="28"/>
        <v>166959.66856201459</v>
      </c>
      <c r="U76" s="12">
        <f t="shared" ca="1" si="29"/>
        <v>109553.59099415567</v>
      </c>
      <c r="X76" s="2"/>
      <c r="Y76" s="3"/>
      <c r="Z76" s="3"/>
      <c r="AA76" s="3"/>
      <c r="AB76" s="3"/>
      <c r="AC76" s="3"/>
      <c r="AD76" s="3"/>
      <c r="AE76" s="3">
        <f ca="1">IF(Table2[[#This Row],[Gender]]="Male",1,0)</f>
        <v>0</v>
      </c>
      <c r="AF76" s="3">
        <f ca="1">IF(Table2[[#This Row],[Gender]]="Female",1,0)</f>
        <v>1</v>
      </c>
      <c r="AG76" s="3"/>
      <c r="AH76" s="3"/>
      <c r="AI76" s="5"/>
      <c r="AK76" s="2">
        <f ca="1">IF(Table2[[#This Row],[Field of Work]]="Teaching",1,0)</f>
        <v>0</v>
      </c>
      <c r="AL76" s="3">
        <f ca="1">IF(Table2[[#This Row],[Field of Work]]="Agriculture",1,0)</f>
        <v>0</v>
      </c>
      <c r="AM76" s="3">
        <f ca="1">IF(Table2[[#This Row],[Field of Work]]="IT",1,0)</f>
        <v>0</v>
      </c>
      <c r="AN76" s="3">
        <f ca="1">IF(Table2[[#This Row],[Field of Work]]="Construction",1,0)</f>
        <v>0</v>
      </c>
      <c r="AO76" s="3">
        <f ca="1">IF(Table2[[#This Row],[Field of Work]]="Health",1,0)</f>
        <v>0</v>
      </c>
      <c r="AP76" s="3">
        <f ca="1">IF(Table2[[#This Row],[Field of Work]]="General work",1,0)</f>
        <v>1</v>
      </c>
      <c r="AQ76" s="3"/>
      <c r="AR76" s="3"/>
      <c r="AS76" s="3"/>
      <c r="AT76" s="3"/>
      <c r="AU76" s="3"/>
      <c r="AV76" s="5"/>
      <c r="AW76" s="16">
        <f ca="1">IF(Table2[[#This Row],[Residence]]="East Legon",1,0)</f>
        <v>0</v>
      </c>
      <c r="AX76" s="13">
        <f ca="1">IF(Table2[[#This Row],[Residence]]="Trasaco",1,0)</f>
        <v>1</v>
      </c>
      <c r="AY76" s="3">
        <f ca="1">IF(Table2[[#This Row],[Residence]]="North Legon",1,0)</f>
        <v>0</v>
      </c>
      <c r="AZ76" s="3">
        <f ca="1">IF(Table2[[#This Row],[Residence]]="Tema",1,0)</f>
        <v>0</v>
      </c>
      <c r="BA76" s="3">
        <f ca="1">IF(Table2[[#This Row],[Residence]]="Spintex",1,0)</f>
        <v>0</v>
      </c>
      <c r="BB76" s="3">
        <f ca="1">IF(Table2[[#This Row],[Residence]]="Airport Hills",1,0)</f>
        <v>0</v>
      </c>
      <c r="BC76" s="3">
        <f ca="1">IF(Table2[[#This Row],[Residence]]="Oyarifa",1,0)</f>
        <v>0</v>
      </c>
      <c r="BD76" s="3">
        <f ca="1">IF(Table2[[#This Row],[Residence]]="Prampram",1,0)</f>
        <v>0</v>
      </c>
      <c r="BE76" s="3">
        <f ca="1">IF(Table2[[#This Row],[Residence]]="Tse-Addo",1,0)</f>
        <v>0</v>
      </c>
      <c r="BF76" s="3">
        <f ca="1">IF(Table2[[#This Row],[Residence]]="Osu",1,0)</f>
        <v>0</v>
      </c>
      <c r="BG76" s="3"/>
      <c r="BH76" s="3"/>
      <c r="BI76" s="3"/>
      <c r="BJ76" s="3"/>
      <c r="BK76" s="3"/>
      <c r="BL76" s="3"/>
      <c r="BM76" s="3"/>
      <c r="BN76" s="3"/>
      <c r="BO76" s="3"/>
      <c r="BP76" s="5"/>
      <c r="BR76" s="26">
        <f ca="1">Table2[[#This Row],[Cars Value]]/Table2[[#This Row],[Cars]]</f>
        <v>20511.67527411029</v>
      </c>
      <c r="BS76" s="5"/>
      <c r="BT76" s="2">
        <f ca="1">IF(Table2[[#This Row],[Value of Debts]]&gt;$BU$6,1,0)</f>
        <v>1</v>
      </c>
      <c r="BU76" s="3"/>
      <c r="BV76" s="3"/>
      <c r="BW76" s="5"/>
      <c r="BX76" s="30">
        <f ca="1">Table2[[#This Row],[Mortgage Left]]/Table2[[#This Row],[Value of home]]</f>
        <v>0.45751501009759721</v>
      </c>
      <c r="BY76" s="3">
        <f t="shared" ca="1" si="43"/>
        <v>0</v>
      </c>
      <c r="BZ76" s="3"/>
      <c r="CA76" s="39"/>
      <c r="CC76" s="2">
        <f ca="1">IF(Table2[[#This Row],[Residence]]="East Legon",Table2[[#This Row],[Income]],0)</f>
        <v>0</v>
      </c>
      <c r="CD76" s="3">
        <f ca="1">IF(Table2[[#This Row],[Residence]]="Trasaco",Table2[[#This Row],[Income]],0)</f>
        <v>33241</v>
      </c>
      <c r="CE76" s="3">
        <f ca="1">IF(Table2[[#This Row],[Residence]]="North Legon",Table2[[#This Row],[Income]],0)</f>
        <v>0</v>
      </c>
      <c r="CF76" s="3">
        <f ca="1">IF(Table2[[#This Row],[Residence]]="Spintex",Table2[[#This Row],[Income]],0)</f>
        <v>0</v>
      </c>
      <c r="CG76" s="3">
        <f ca="1">IF(Table2[[#This Row],[Residence]]="Tema",Table2[[#This Row],[Income]],0)</f>
        <v>0</v>
      </c>
      <c r="CH76" s="3">
        <f ca="1">IF(Table2[[#This Row],[Residence]]="Airport Hills",Table2[[#This Row],[Income]],0)</f>
        <v>0</v>
      </c>
      <c r="CI76" s="3">
        <f ca="1">IF(Table2[[#This Row],[Residence]]="Oyarifa",Table2[[#This Row],[Income]],0)</f>
        <v>0</v>
      </c>
      <c r="CJ76" s="3">
        <f ca="1">IF(Table2[[#This Row],[Residence]]="Osu",Table2[[#This Row],[Income]],0)</f>
        <v>0</v>
      </c>
      <c r="CK76" s="3">
        <f ca="1">IF(Table2[[#This Row],[Residence]]="Tse-Addo",Table2[[#This Row],[Income]],0)</f>
        <v>0</v>
      </c>
      <c r="CL76" s="5">
        <f ca="1">IF(Table2[[#This Row],[Residence]]="Prampram",Table2[[#This Row],[Income]],0)</f>
        <v>0</v>
      </c>
      <c r="CN76" s="2">
        <f ca="1">IF(Table2[[#This Row],[Field of Work]]="Teaching",Table2[[#This Row],[Income]],0)</f>
        <v>0</v>
      </c>
      <c r="CO76" s="3">
        <f ca="1">IF(Table2[[#This Row],[Field of Work]]="Agriculture",Table2[[#This Row],[Income]],0)</f>
        <v>0</v>
      </c>
      <c r="CP76" s="3">
        <f ca="1">IF(Table2[[#This Row],[Field of Work]]="IT",Table2[[#This Row],[Income]],0)</f>
        <v>0</v>
      </c>
      <c r="CQ76" s="3">
        <f ca="1">IF(Table2[[#This Row],[Field of Work]]="Construction",Table2[[#This Row],[Income]],0)</f>
        <v>0</v>
      </c>
      <c r="CR76" s="3">
        <f ca="1">IF(Table2[[#This Row],[Field of Work]]="Health",Table2[[#This Row],[Income]],0)</f>
        <v>0</v>
      </c>
      <c r="CS76" s="5">
        <f ca="1">IF(Table2[[#This Row],[Field of Work]]="General work",Table2[[#This Row],[Income]],0)</f>
        <v>33241</v>
      </c>
      <c r="CU76" s="2">
        <f t="shared" ca="1" si="32"/>
        <v>1</v>
      </c>
      <c r="CV76" s="5"/>
      <c r="CX76" s="2">
        <f t="shared" ca="1" si="33"/>
        <v>38</v>
      </c>
      <c r="CY76" s="5"/>
    </row>
    <row r="77" spans="1:103" x14ac:dyDescent="0.25">
      <c r="A77">
        <f t="shared" ca="1" si="34"/>
        <v>2</v>
      </c>
      <c r="B77" t="str">
        <f t="shared" ca="1" si="35"/>
        <v>Female</v>
      </c>
      <c r="C77">
        <f t="shared" ca="1" si="36"/>
        <v>38</v>
      </c>
      <c r="D77">
        <f t="shared" ca="1" si="37"/>
        <v>3</v>
      </c>
      <c r="E77" t="str">
        <f ca="1">_xll.XLOOKUP(D77,$Y$8:$Y$13,$Z$8:$Z$13)</f>
        <v>Teaching</v>
      </c>
      <c r="F77">
        <f t="shared" ca="1" si="38"/>
        <v>5</v>
      </c>
      <c r="G77" t="str">
        <f ca="1">_xll.XLOOKUP(F77,$AA$8:$AA$12,$AB$8:$AB$12)</f>
        <v>Other</v>
      </c>
      <c r="H77">
        <f t="shared" ca="1" si="30"/>
        <v>2</v>
      </c>
      <c r="I77">
        <f t="shared" ca="1" si="31"/>
        <v>4</v>
      </c>
      <c r="J77">
        <f t="shared" ca="1" si="39"/>
        <v>75527</v>
      </c>
      <c r="K77">
        <f t="shared" ca="1" si="40"/>
        <v>8</v>
      </c>
      <c r="L77" t="str">
        <f ca="1">_xll.XLOOKUP(K77,$AC$8:$AC$17,$AD$8:$AD$17)</f>
        <v>Oyarifa</v>
      </c>
      <c r="M77">
        <f t="shared" ca="1" si="23"/>
        <v>377635</v>
      </c>
      <c r="N77" s="12">
        <f t="shared" ca="1" si="41"/>
        <v>194209.09837869898</v>
      </c>
      <c r="O77" s="12">
        <f t="shared" ca="1" si="24"/>
        <v>112085.42538139198</v>
      </c>
      <c r="P77">
        <f t="shared" ca="1" si="42"/>
        <v>38442</v>
      </c>
      <c r="Q77" s="12">
        <f t="shared" ca="1" si="25"/>
        <v>31591.668306156371</v>
      </c>
      <c r="R77">
        <f t="shared" ca="1" si="26"/>
        <v>2607.5799414051808</v>
      </c>
      <c r="S77" s="12">
        <f t="shared" ca="1" si="27"/>
        <v>492328.00532279717</v>
      </c>
      <c r="T77" s="12">
        <f t="shared" ca="1" si="28"/>
        <v>264242.76668485533</v>
      </c>
      <c r="U77" s="12">
        <f t="shared" ca="1" si="29"/>
        <v>228085.23863794183</v>
      </c>
      <c r="X77" s="2"/>
      <c r="Y77" s="3"/>
      <c r="Z77" s="3"/>
      <c r="AA77" s="3"/>
      <c r="AB77" s="3"/>
      <c r="AC77" s="3"/>
      <c r="AD77" s="3"/>
      <c r="AE77" s="3">
        <f ca="1">IF(Table2[[#This Row],[Gender]]="Male",1,0)</f>
        <v>0</v>
      </c>
      <c r="AF77" s="3">
        <f ca="1">IF(Table2[[#This Row],[Gender]]="Female",1,0)</f>
        <v>1</v>
      </c>
      <c r="AG77" s="3"/>
      <c r="AH77" s="3"/>
      <c r="AI77" s="5"/>
      <c r="AK77" s="2">
        <f ca="1">IF(Table2[[#This Row],[Field of Work]]="Teaching",1,0)</f>
        <v>1</v>
      </c>
      <c r="AL77" s="3">
        <f ca="1">IF(Table2[[#This Row],[Field of Work]]="Agriculture",1,0)</f>
        <v>0</v>
      </c>
      <c r="AM77" s="3">
        <f ca="1">IF(Table2[[#This Row],[Field of Work]]="IT",1,0)</f>
        <v>0</v>
      </c>
      <c r="AN77" s="3">
        <f ca="1">IF(Table2[[#This Row],[Field of Work]]="Construction",1,0)</f>
        <v>0</v>
      </c>
      <c r="AO77" s="3">
        <f ca="1">IF(Table2[[#This Row],[Field of Work]]="Health",1,0)</f>
        <v>0</v>
      </c>
      <c r="AP77" s="3">
        <f ca="1">IF(Table2[[#This Row],[Field of Work]]="General work",1,0)</f>
        <v>0</v>
      </c>
      <c r="AQ77" s="3"/>
      <c r="AR77" s="3"/>
      <c r="AS77" s="3"/>
      <c r="AT77" s="3"/>
      <c r="AU77" s="3"/>
      <c r="AV77" s="5"/>
      <c r="AW77" s="16">
        <f ca="1">IF(Table2[[#This Row],[Residence]]="East Legon",1,0)</f>
        <v>0</v>
      </c>
      <c r="AX77" s="13">
        <f ca="1">IF(Table2[[#This Row],[Residence]]="Trasaco",1,0)</f>
        <v>0</v>
      </c>
      <c r="AY77" s="3">
        <f ca="1">IF(Table2[[#This Row],[Residence]]="North Legon",1,0)</f>
        <v>0</v>
      </c>
      <c r="AZ77" s="3">
        <f ca="1">IF(Table2[[#This Row],[Residence]]="Tema",1,0)</f>
        <v>0</v>
      </c>
      <c r="BA77" s="3">
        <f ca="1">IF(Table2[[#This Row],[Residence]]="Spintex",1,0)</f>
        <v>0</v>
      </c>
      <c r="BB77" s="3">
        <f ca="1">IF(Table2[[#This Row],[Residence]]="Airport Hills",1,0)</f>
        <v>0</v>
      </c>
      <c r="BC77" s="3">
        <f ca="1">IF(Table2[[#This Row],[Residence]]="Oyarifa",1,0)</f>
        <v>1</v>
      </c>
      <c r="BD77" s="3">
        <f ca="1">IF(Table2[[#This Row],[Residence]]="Prampram",1,0)</f>
        <v>0</v>
      </c>
      <c r="BE77" s="3">
        <f ca="1">IF(Table2[[#This Row],[Residence]]="Tse-Addo",1,0)</f>
        <v>0</v>
      </c>
      <c r="BF77" s="3">
        <f ca="1">IF(Table2[[#This Row],[Residence]]="Osu",1,0)</f>
        <v>0</v>
      </c>
      <c r="BG77" s="3"/>
      <c r="BH77" s="3"/>
      <c r="BI77" s="3"/>
      <c r="BJ77" s="3"/>
      <c r="BK77" s="3"/>
      <c r="BL77" s="3"/>
      <c r="BM77" s="3"/>
      <c r="BN77" s="3"/>
      <c r="BO77" s="3"/>
      <c r="BP77" s="5"/>
      <c r="BR77" s="26">
        <f ca="1">Table2[[#This Row],[Cars Value]]/Table2[[#This Row],[Cars]]</f>
        <v>28021.356345347995</v>
      </c>
      <c r="BS77" s="5"/>
      <c r="BT77" s="2">
        <f ca="1">IF(Table2[[#This Row],[Value of Debts]]&gt;$BU$6,1,0)</f>
        <v>1</v>
      </c>
      <c r="BU77" s="3"/>
      <c r="BV77" s="3"/>
      <c r="BW77" s="5"/>
      <c r="BX77" s="30">
        <f ca="1">Table2[[#This Row],[Mortgage Left]]/Table2[[#This Row],[Value of home]]</f>
        <v>0.51427727403100609</v>
      </c>
      <c r="BY77" s="3">
        <f t="shared" ca="1" si="43"/>
        <v>0</v>
      </c>
      <c r="BZ77" s="3"/>
      <c r="CA77" s="39"/>
      <c r="CC77" s="2">
        <f ca="1">IF(Table2[[#This Row],[Residence]]="East Legon",Table2[[#This Row],[Income]],0)</f>
        <v>0</v>
      </c>
      <c r="CD77" s="3">
        <f ca="1">IF(Table2[[#This Row],[Residence]]="Trasaco",Table2[[#This Row],[Income]],0)</f>
        <v>0</v>
      </c>
      <c r="CE77" s="3">
        <f ca="1">IF(Table2[[#This Row],[Residence]]="North Legon",Table2[[#This Row],[Income]],0)</f>
        <v>0</v>
      </c>
      <c r="CF77" s="3">
        <f ca="1">IF(Table2[[#This Row],[Residence]]="Spintex",Table2[[#This Row],[Income]],0)</f>
        <v>0</v>
      </c>
      <c r="CG77" s="3">
        <f ca="1">IF(Table2[[#This Row],[Residence]]="Tema",Table2[[#This Row],[Income]],0)</f>
        <v>0</v>
      </c>
      <c r="CH77" s="3">
        <f ca="1">IF(Table2[[#This Row],[Residence]]="Airport Hills",Table2[[#This Row],[Income]],0)</f>
        <v>0</v>
      </c>
      <c r="CI77" s="3">
        <f ca="1">IF(Table2[[#This Row],[Residence]]="Oyarifa",Table2[[#This Row],[Income]],0)</f>
        <v>75527</v>
      </c>
      <c r="CJ77" s="3">
        <f ca="1">IF(Table2[[#This Row],[Residence]]="Osu",Table2[[#This Row],[Income]],0)</f>
        <v>0</v>
      </c>
      <c r="CK77" s="3">
        <f ca="1">IF(Table2[[#This Row],[Residence]]="Tse-Addo",Table2[[#This Row],[Income]],0)</f>
        <v>0</v>
      </c>
      <c r="CL77" s="5">
        <f ca="1">IF(Table2[[#This Row],[Residence]]="Prampram",Table2[[#This Row],[Income]],0)</f>
        <v>0</v>
      </c>
      <c r="CN77" s="2">
        <f ca="1">IF(Table2[[#This Row],[Field of Work]]="Teaching",Table2[[#This Row],[Income]],0)</f>
        <v>75527</v>
      </c>
      <c r="CO77" s="3">
        <f ca="1">IF(Table2[[#This Row],[Field of Work]]="Agriculture",Table2[[#This Row],[Income]],0)</f>
        <v>0</v>
      </c>
      <c r="CP77" s="3">
        <f ca="1">IF(Table2[[#This Row],[Field of Work]]="IT",Table2[[#This Row],[Income]],0)</f>
        <v>0</v>
      </c>
      <c r="CQ77" s="3">
        <f ca="1">IF(Table2[[#This Row],[Field of Work]]="Construction",Table2[[#This Row],[Income]],0)</f>
        <v>0</v>
      </c>
      <c r="CR77" s="3">
        <f ca="1">IF(Table2[[#This Row],[Field of Work]]="Health",Table2[[#This Row],[Income]],0)</f>
        <v>0</v>
      </c>
      <c r="CS77" s="5">
        <f ca="1">IF(Table2[[#This Row],[Field of Work]]="General work",Table2[[#This Row],[Income]],0)</f>
        <v>0</v>
      </c>
      <c r="CU77" s="2">
        <f t="shared" ca="1" si="32"/>
        <v>1</v>
      </c>
      <c r="CV77" s="5"/>
      <c r="CX77" s="2">
        <f t="shared" ca="1" si="33"/>
        <v>25</v>
      </c>
      <c r="CY77" s="5"/>
    </row>
    <row r="78" spans="1:103" x14ac:dyDescent="0.25">
      <c r="A78">
        <f t="shared" ca="1" si="34"/>
        <v>1</v>
      </c>
      <c r="B78" t="str">
        <f t="shared" ca="1" si="35"/>
        <v>Male</v>
      </c>
      <c r="C78">
        <f t="shared" ca="1" si="36"/>
        <v>25</v>
      </c>
      <c r="D78">
        <f t="shared" ca="1" si="37"/>
        <v>1</v>
      </c>
      <c r="E78" t="str">
        <f ca="1">_xll.XLOOKUP(D78,$Y$8:$Y$13,$Z$8:$Z$13)</f>
        <v>Health</v>
      </c>
      <c r="F78">
        <f t="shared" ca="1" si="38"/>
        <v>5</v>
      </c>
      <c r="G78" t="str">
        <f ca="1">_xll.XLOOKUP(F78,$AA$8:$AA$12,$AB$8:$AB$12)</f>
        <v>Other</v>
      </c>
      <c r="H78">
        <f t="shared" ca="1" si="30"/>
        <v>4</v>
      </c>
      <c r="I78">
        <f t="shared" ca="1" si="31"/>
        <v>2</v>
      </c>
      <c r="J78">
        <f t="shared" ca="1" si="39"/>
        <v>56809</v>
      </c>
      <c r="K78">
        <f t="shared" ca="1" si="40"/>
        <v>10</v>
      </c>
      <c r="L78" t="str">
        <f ca="1">_xll.XLOOKUP(K78,$AC$8:$AC$17,$AD$8:$AD$17)</f>
        <v>Osu</v>
      </c>
      <c r="M78">
        <f t="shared" ref="M78:M141" ca="1" si="44">J78*RANDBETWEEN(3,6)</f>
        <v>170427</v>
      </c>
      <c r="N78" s="12">
        <f t="shared" ca="1" si="41"/>
        <v>41557.229443779826</v>
      </c>
      <c r="O78" s="12">
        <f t="shared" ref="O78:O141" ca="1" si="45">I78*RAND()*J78</f>
        <v>40662.035400529036</v>
      </c>
      <c r="P78">
        <f t="shared" ca="1" si="42"/>
        <v>16130</v>
      </c>
      <c r="Q78" s="12">
        <f t="shared" ref="Q78:Q141" ca="1" si="46">RAND()*J78*2</f>
        <v>21681.604748984311</v>
      </c>
      <c r="R78">
        <f t="shared" ref="R78:R141" ca="1" si="47">RAND()*J78*1.5</f>
        <v>35957.437617557785</v>
      </c>
      <c r="S78" s="12">
        <f t="shared" ref="S78:S141" ca="1" si="48">M78+O78+R78</f>
        <v>247046.47301808684</v>
      </c>
      <c r="T78" s="12">
        <f t="shared" ref="T78:T141" ca="1" si="49">N78+P78+Q78</f>
        <v>79368.83419276413</v>
      </c>
      <c r="U78" s="12">
        <f t="shared" ref="U78:U141" ca="1" si="50">S78-T78</f>
        <v>167677.63882532271</v>
      </c>
      <c r="X78" s="2"/>
      <c r="Y78" s="3"/>
      <c r="Z78" s="3"/>
      <c r="AA78" s="3"/>
      <c r="AB78" s="3"/>
      <c r="AC78" s="3"/>
      <c r="AD78" s="3"/>
      <c r="AE78" s="3">
        <f ca="1">IF(Table2[[#This Row],[Gender]]="Male",1,0)</f>
        <v>1</v>
      </c>
      <c r="AF78" s="3">
        <f ca="1">IF(Table2[[#This Row],[Gender]]="Female",1,0)</f>
        <v>0</v>
      </c>
      <c r="AG78" s="3"/>
      <c r="AH78" s="3"/>
      <c r="AI78" s="5"/>
      <c r="AK78" s="2">
        <f ca="1">IF(Table2[[#This Row],[Field of Work]]="Teaching",1,0)</f>
        <v>0</v>
      </c>
      <c r="AL78" s="3">
        <f ca="1">IF(Table2[[#This Row],[Field of Work]]="Agriculture",1,0)</f>
        <v>0</v>
      </c>
      <c r="AM78" s="3">
        <f ca="1">IF(Table2[[#This Row],[Field of Work]]="IT",1,0)</f>
        <v>0</v>
      </c>
      <c r="AN78" s="3">
        <f ca="1">IF(Table2[[#This Row],[Field of Work]]="Construction",1,0)</f>
        <v>0</v>
      </c>
      <c r="AO78" s="3">
        <f ca="1">IF(Table2[[#This Row],[Field of Work]]="Health",1,0)</f>
        <v>1</v>
      </c>
      <c r="AP78" s="3">
        <f ca="1">IF(Table2[[#This Row],[Field of Work]]="General work",1,0)</f>
        <v>0</v>
      </c>
      <c r="AQ78" s="3"/>
      <c r="AR78" s="3"/>
      <c r="AS78" s="3"/>
      <c r="AT78" s="3"/>
      <c r="AU78" s="3"/>
      <c r="AV78" s="5"/>
      <c r="AW78" s="16">
        <f ca="1">IF(Table2[[#This Row],[Residence]]="East Legon",1,0)</f>
        <v>0</v>
      </c>
      <c r="AX78" s="13">
        <f ca="1">IF(Table2[[#This Row],[Residence]]="Trasaco",1,0)</f>
        <v>0</v>
      </c>
      <c r="AY78" s="3">
        <f ca="1">IF(Table2[[#This Row],[Residence]]="North Legon",1,0)</f>
        <v>0</v>
      </c>
      <c r="AZ78" s="3">
        <f ca="1">IF(Table2[[#This Row],[Residence]]="Tema",1,0)</f>
        <v>0</v>
      </c>
      <c r="BA78" s="3">
        <f ca="1">IF(Table2[[#This Row],[Residence]]="Spintex",1,0)</f>
        <v>0</v>
      </c>
      <c r="BB78" s="3">
        <f ca="1">IF(Table2[[#This Row],[Residence]]="Airport Hills",1,0)</f>
        <v>0</v>
      </c>
      <c r="BC78" s="3">
        <f ca="1">IF(Table2[[#This Row],[Residence]]="Oyarifa",1,0)</f>
        <v>0</v>
      </c>
      <c r="BD78" s="3">
        <f ca="1">IF(Table2[[#This Row],[Residence]]="Prampram",1,0)</f>
        <v>0</v>
      </c>
      <c r="BE78" s="3">
        <f ca="1">IF(Table2[[#This Row],[Residence]]="Tse-Addo",1,0)</f>
        <v>0</v>
      </c>
      <c r="BF78" s="3">
        <f ca="1">IF(Table2[[#This Row],[Residence]]="Osu",1,0)</f>
        <v>1</v>
      </c>
      <c r="BG78" s="3"/>
      <c r="BH78" s="3"/>
      <c r="BI78" s="3"/>
      <c r="BJ78" s="3"/>
      <c r="BK78" s="3"/>
      <c r="BL78" s="3"/>
      <c r="BM78" s="3"/>
      <c r="BN78" s="3"/>
      <c r="BO78" s="3"/>
      <c r="BP78" s="5"/>
      <c r="BR78" s="26">
        <f ca="1">Table2[[#This Row],[Cars Value]]/Table2[[#This Row],[Cars]]</f>
        <v>20331.017700264518</v>
      </c>
      <c r="BS78" s="5"/>
      <c r="BT78" s="2">
        <f ca="1">IF(Table2[[#This Row],[Value of Debts]]&gt;$BU$6,1,0)</f>
        <v>0</v>
      </c>
      <c r="BU78" s="3"/>
      <c r="BV78" s="3"/>
      <c r="BW78" s="5"/>
      <c r="BX78" s="30">
        <f ca="1">Table2[[#This Row],[Mortgage Left]]/Table2[[#This Row],[Value of home]]</f>
        <v>0.24384181757456169</v>
      </c>
      <c r="BY78" s="3">
        <f t="shared" ca="1" si="43"/>
        <v>1</v>
      </c>
      <c r="BZ78" s="3"/>
      <c r="CA78" s="39"/>
      <c r="CC78" s="2">
        <f ca="1">IF(Table2[[#This Row],[Residence]]="East Legon",Table2[[#This Row],[Income]],0)</f>
        <v>0</v>
      </c>
      <c r="CD78" s="3">
        <f ca="1">IF(Table2[[#This Row],[Residence]]="Trasaco",Table2[[#This Row],[Income]],0)</f>
        <v>0</v>
      </c>
      <c r="CE78" s="3">
        <f ca="1">IF(Table2[[#This Row],[Residence]]="North Legon",Table2[[#This Row],[Income]],0)</f>
        <v>0</v>
      </c>
      <c r="CF78" s="3">
        <f ca="1">IF(Table2[[#This Row],[Residence]]="Spintex",Table2[[#This Row],[Income]],0)</f>
        <v>0</v>
      </c>
      <c r="CG78" s="3">
        <f ca="1">IF(Table2[[#This Row],[Residence]]="Tema",Table2[[#This Row],[Income]],0)</f>
        <v>0</v>
      </c>
      <c r="CH78" s="3">
        <f ca="1">IF(Table2[[#This Row],[Residence]]="Airport Hills",Table2[[#This Row],[Income]],0)</f>
        <v>0</v>
      </c>
      <c r="CI78" s="3">
        <f ca="1">IF(Table2[[#This Row],[Residence]]="Oyarifa",Table2[[#This Row],[Income]],0)</f>
        <v>0</v>
      </c>
      <c r="CJ78" s="3">
        <f ca="1">IF(Table2[[#This Row],[Residence]]="Osu",Table2[[#This Row],[Income]],0)</f>
        <v>56809</v>
      </c>
      <c r="CK78" s="3">
        <f ca="1">IF(Table2[[#This Row],[Residence]]="Tse-Addo",Table2[[#This Row],[Income]],0)</f>
        <v>0</v>
      </c>
      <c r="CL78" s="5">
        <f ca="1">IF(Table2[[#This Row],[Residence]]="Prampram",Table2[[#This Row],[Income]],0)</f>
        <v>0</v>
      </c>
      <c r="CN78" s="2">
        <f ca="1">IF(Table2[[#This Row],[Field of Work]]="Teaching",Table2[[#This Row],[Income]],0)</f>
        <v>0</v>
      </c>
      <c r="CO78" s="3">
        <f ca="1">IF(Table2[[#This Row],[Field of Work]]="Agriculture",Table2[[#This Row],[Income]],0)</f>
        <v>0</v>
      </c>
      <c r="CP78" s="3">
        <f ca="1">IF(Table2[[#This Row],[Field of Work]]="IT",Table2[[#This Row],[Income]],0)</f>
        <v>0</v>
      </c>
      <c r="CQ78" s="3">
        <f ca="1">IF(Table2[[#This Row],[Field of Work]]="Construction",Table2[[#This Row],[Income]],0)</f>
        <v>0</v>
      </c>
      <c r="CR78" s="3">
        <f ca="1">IF(Table2[[#This Row],[Field of Work]]="Health",Table2[[#This Row],[Income]],0)</f>
        <v>56809</v>
      </c>
      <c r="CS78" s="5">
        <f ca="1">IF(Table2[[#This Row],[Field of Work]]="General work",Table2[[#This Row],[Income]],0)</f>
        <v>0</v>
      </c>
      <c r="CU78" s="2">
        <f t="shared" ca="1" si="32"/>
        <v>1</v>
      </c>
      <c r="CV78" s="5"/>
      <c r="CX78" s="2">
        <f t="shared" ca="1" si="33"/>
        <v>40</v>
      </c>
      <c r="CY78" s="5"/>
    </row>
    <row r="79" spans="1:103" x14ac:dyDescent="0.25">
      <c r="A79">
        <f t="shared" ca="1" si="34"/>
        <v>2</v>
      </c>
      <c r="B79" t="str">
        <f t="shared" ca="1" si="35"/>
        <v>Female</v>
      </c>
      <c r="C79">
        <f t="shared" ca="1" si="36"/>
        <v>40</v>
      </c>
      <c r="D79">
        <f t="shared" ca="1" si="37"/>
        <v>5</v>
      </c>
      <c r="E79" t="str">
        <f ca="1">_xll.XLOOKUP(D79,$Y$8:$Y$13,$Z$8:$Z$13)</f>
        <v>General work</v>
      </c>
      <c r="F79">
        <f t="shared" ca="1" si="38"/>
        <v>4</v>
      </c>
      <c r="G79" t="str">
        <f ca="1">_xll.XLOOKUP(F79,$AA$8:$AA$12,$AB$8:$AB$12)</f>
        <v>Techical</v>
      </c>
      <c r="H79">
        <f t="shared" ca="1" si="30"/>
        <v>4</v>
      </c>
      <c r="I79">
        <f t="shared" ca="1" si="31"/>
        <v>3</v>
      </c>
      <c r="J79">
        <f t="shared" ca="1" si="39"/>
        <v>55353</v>
      </c>
      <c r="K79">
        <f t="shared" ca="1" si="40"/>
        <v>10</v>
      </c>
      <c r="L79" t="str">
        <f ca="1">_xll.XLOOKUP(K79,$AC$8:$AC$17,$AD$8:$AD$17)</f>
        <v>Osu</v>
      </c>
      <c r="M79">
        <f t="shared" ca="1" si="44"/>
        <v>166059</v>
      </c>
      <c r="N79" s="12">
        <f t="shared" ca="1" si="41"/>
        <v>10328.509302697546</v>
      </c>
      <c r="O79" s="12">
        <f t="shared" ca="1" si="45"/>
        <v>76019.916407183584</v>
      </c>
      <c r="P79">
        <f t="shared" ca="1" si="42"/>
        <v>39375</v>
      </c>
      <c r="Q79" s="12">
        <f t="shared" ca="1" si="46"/>
        <v>38954.076321321147</v>
      </c>
      <c r="R79">
        <f t="shared" ca="1" si="47"/>
        <v>68209.131100209343</v>
      </c>
      <c r="S79" s="12">
        <f t="shared" ca="1" si="48"/>
        <v>310288.04750739294</v>
      </c>
      <c r="T79" s="12">
        <f t="shared" ca="1" si="49"/>
        <v>88657.585624018684</v>
      </c>
      <c r="U79" s="12">
        <f t="shared" ca="1" si="50"/>
        <v>221630.46188337426</v>
      </c>
      <c r="X79" s="2"/>
      <c r="Y79" s="3"/>
      <c r="Z79" s="3"/>
      <c r="AA79" s="3"/>
      <c r="AB79" s="3"/>
      <c r="AC79" s="3"/>
      <c r="AD79" s="3"/>
      <c r="AE79" s="3">
        <f ca="1">IF(Table2[[#This Row],[Gender]]="Male",1,0)</f>
        <v>0</v>
      </c>
      <c r="AF79" s="3">
        <f ca="1">IF(Table2[[#This Row],[Gender]]="Female",1,0)</f>
        <v>1</v>
      </c>
      <c r="AG79" s="3"/>
      <c r="AH79" s="3"/>
      <c r="AI79" s="5"/>
      <c r="AK79" s="2">
        <f ca="1">IF(Table2[[#This Row],[Field of Work]]="Teaching",1,0)</f>
        <v>0</v>
      </c>
      <c r="AL79" s="3">
        <f ca="1">IF(Table2[[#This Row],[Field of Work]]="Agriculture",1,0)</f>
        <v>0</v>
      </c>
      <c r="AM79" s="3">
        <f ca="1">IF(Table2[[#This Row],[Field of Work]]="IT",1,0)</f>
        <v>0</v>
      </c>
      <c r="AN79" s="3">
        <f ca="1">IF(Table2[[#This Row],[Field of Work]]="Construction",1,0)</f>
        <v>0</v>
      </c>
      <c r="AO79" s="3">
        <f ca="1">IF(Table2[[#This Row],[Field of Work]]="Health",1,0)</f>
        <v>0</v>
      </c>
      <c r="AP79" s="3">
        <f ca="1">IF(Table2[[#This Row],[Field of Work]]="General work",1,0)</f>
        <v>1</v>
      </c>
      <c r="AQ79" s="3"/>
      <c r="AR79" s="3"/>
      <c r="AS79" s="3"/>
      <c r="AT79" s="3"/>
      <c r="AU79" s="3"/>
      <c r="AV79" s="5"/>
      <c r="AW79" s="16">
        <f ca="1">IF(Table2[[#This Row],[Residence]]="East Legon",1,0)</f>
        <v>0</v>
      </c>
      <c r="AX79" s="13">
        <f ca="1">IF(Table2[[#This Row],[Residence]]="Trasaco",1,0)</f>
        <v>0</v>
      </c>
      <c r="AY79" s="3">
        <f ca="1">IF(Table2[[#This Row],[Residence]]="North Legon",1,0)</f>
        <v>0</v>
      </c>
      <c r="AZ79" s="3">
        <f ca="1">IF(Table2[[#This Row],[Residence]]="Tema",1,0)</f>
        <v>0</v>
      </c>
      <c r="BA79" s="3">
        <f ca="1">IF(Table2[[#This Row],[Residence]]="Spintex",1,0)</f>
        <v>0</v>
      </c>
      <c r="BB79" s="3">
        <f ca="1">IF(Table2[[#This Row],[Residence]]="Airport Hills",1,0)</f>
        <v>0</v>
      </c>
      <c r="BC79" s="3">
        <f ca="1">IF(Table2[[#This Row],[Residence]]="Oyarifa",1,0)</f>
        <v>0</v>
      </c>
      <c r="BD79" s="3">
        <f ca="1">IF(Table2[[#This Row],[Residence]]="Prampram",1,0)</f>
        <v>0</v>
      </c>
      <c r="BE79" s="3">
        <f ca="1">IF(Table2[[#This Row],[Residence]]="Tse-Addo",1,0)</f>
        <v>0</v>
      </c>
      <c r="BF79" s="3">
        <f ca="1">IF(Table2[[#This Row],[Residence]]="Osu",1,0)</f>
        <v>1</v>
      </c>
      <c r="BG79" s="3"/>
      <c r="BH79" s="3"/>
      <c r="BI79" s="3"/>
      <c r="BJ79" s="3"/>
      <c r="BK79" s="3"/>
      <c r="BL79" s="3"/>
      <c r="BM79" s="3"/>
      <c r="BN79" s="3"/>
      <c r="BO79" s="3"/>
      <c r="BP79" s="5"/>
      <c r="BR79" s="26">
        <f ca="1">Table2[[#This Row],[Cars Value]]/Table2[[#This Row],[Cars]]</f>
        <v>25339.972135727861</v>
      </c>
      <c r="BS79" s="5"/>
      <c r="BT79" s="2">
        <f ca="1">IF(Table2[[#This Row],[Value of Debts]]&gt;$BU$6,1,0)</f>
        <v>0</v>
      </c>
      <c r="BU79" s="3"/>
      <c r="BV79" s="3"/>
      <c r="BW79" s="5"/>
      <c r="BX79" s="30">
        <f ca="1">Table2[[#This Row],[Mortgage Left]]/Table2[[#This Row],[Value of home]]</f>
        <v>6.2197829101087843E-2</v>
      </c>
      <c r="BY79" s="3">
        <f t="shared" ca="1" si="43"/>
        <v>1</v>
      </c>
      <c r="BZ79" s="3"/>
      <c r="CA79" s="39"/>
      <c r="CC79" s="2">
        <f ca="1">IF(Table2[[#This Row],[Residence]]="East Legon",Table2[[#This Row],[Income]],0)</f>
        <v>0</v>
      </c>
      <c r="CD79" s="3">
        <f ca="1">IF(Table2[[#This Row],[Residence]]="Trasaco",Table2[[#This Row],[Income]],0)</f>
        <v>0</v>
      </c>
      <c r="CE79" s="3">
        <f ca="1">IF(Table2[[#This Row],[Residence]]="North Legon",Table2[[#This Row],[Income]],0)</f>
        <v>0</v>
      </c>
      <c r="CF79" s="3">
        <f ca="1">IF(Table2[[#This Row],[Residence]]="Spintex",Table2[[#This Row],[Income]],0)</f>
        <v>0</v>
      </c>
      <c r="CG79" s="3">
        <f ca="1">IF(Table2[[#This Row],[Residence]]="Tema",Table2[[#This Row],[Income]],0)</f>
        <v>0</v>
      </c>
      <c r="CH79" s="3">
        <f ca="1">IF(Table2[[#This Row],[Residence]]="Airport Hills",Table2[[#This Row],[Income]],0)</f>
        <v>0</v>
      </c>
      <c r="CI79" s="3">
        <f ca="1">IF(Table2[[#This Row],[Residence]]="Oyarifa",Table2[[#This Row],[Income]],0)</f>
        <v>0</v>
      </c>
      <c r="CJ79" s="3">
        <f ca="1">IF(Table2[[#This Row],[Residence]]="Osu",Table2[[#This Row],[Income]],0)</f>
        <v>55353</v>
      </c>
      <c r="CK79" s="3">
        <f ca="1">IF(Table2[[#This Row],[Residence]]="Tse-Addo",Table2[[#This Row],[Income]],0)</f>
        <v>0</v>
      </c>
      <c r="CL79" s="5">
        <f ca="1">IF(Table2[[#This Row],[Residence]]="Prampram",Table2[[#This Row],[Income]],0)</f>
        <v>0</v>
      </c>
      <c r="CN79" s="2">
        <f ca="1">IF(Table2[[#This Row],[Field of Work]]="Teaching",Table2[[#This Row],[Income]],0)</f>
        <v>0</v>
      </c>
      <c r="CO79" s="3">
        <f ca="1">IF(Table2[[#This Row],[Field of Work]]="Agriculture",Table2[[#This Row],[Income]],0)</f>
        <v>0</v>
      </c>
      <c r="CP79" s="3">
        <f ca="1">IF(Table2[[#This Row],[Field of Work]]="IT",Table2[[#This Row],[Income]],0)</f>
        <v>0</v>
      </c>
      <c r="CQ79" s="3">
        <f ca="1">IF(Table2[[#This Row],[Field of Work]]="Construction",Table2[[#This Row],[Income]],0)</f>
        <v>0</v>
      </c>
      <c r="CR79" s="3">
        <f ca="1">IF(Table2[[#This Row],[Field of Work]]="Health",Table2[[#This Row],[Income]],0)</f>
        <v>0</v>
      </c>
      <c r="CS79" s="5">
        <f ca="1">IF(Table2[[#This Row],[Field of Work]]="General work",Table2[[#This Row],[Income]],0)</f>
        <v>55353</v>
      </c>
      <c r="CU79" s="2">
        <f t="shared" ca="1" si="32"/>
        <v>1</v>
      </c>
      <c r="CV79" s="5"/>
      <c r="CX79" s="2">
        <f t="shared" ca="1" si="33"/>
        <v>25</v>
      </c>
      <c r="CY79" s="5"/>
    </row>
    <row r="80" spans="1:103" x14ac:dyDescent="0.25">
      <c r="A80">
        <f t="shared" ca="1" si="34"/>
        <v>1</v>
      </c>
      <c r="B80" t="str">
        <f t="shared" ca="1" si="35"/>
        <v>Male</v>
      </c>
      <c r="C80">
        <f t="shared" ca="1" si="36"/>
        <v>25</v>
      </c>
      <c r="D80">
        <f t="shared" ca="1" si="37"/>
        <v>1</v>
      </c>
      <c r="E80" t="str">
        <f ca="1">_xll.XLOOKUP(D80,$Y$8:$Y$13,$Z$8:$Z$13)</f>
        <v>Health</v>
      </c>
      <c r="F80">
        <f t="shared" ca="1" si="38"/>
        <v>4</v>
      </c>
      <c r="G80" t="str">
        <f ca="1">_xll.XLOOKUP(F80,$AA$8:$AA$12,$AB$8:$AB$12)</f>
        <v>Techical</v>
      </c>
      <c r="H80">
        <f t="shared" ca="1" si="30"/>
        <v>4</v>
      </c>
      <c r="I80">
        <f t="shared" ca="1" si="31"/>
        <v>4</v>
      </c>
      <c r="J80">
        <f t="shared" ca="1" si="39"/>
        <v>36954</v>
      </c>
      <c r="K80">
        <f t="shared" ca="1" si="40"/>
        <v>4</v>
      </c>
      <c r="L80" t="str">
        <f ca="1">_xll.XLOOKUP(K80,$AC$8:$AC$17,$AD$8:$AD$17)</f>
        <v>Spintex</v>
      </c>
      <c r="M80">
        <f t="shared" ca="1" si="44"/>
        <v>221724</v>
      </c>
      <c r="N80" s="12">
        <f t="shared" ca="1" si="41"/>
        <v>161852.19708306025</v>
      </c>
      <c r="O80" s="12">
        <f t="shared" ca="1" si="45"/>
        <v>147393.40203408591</v>
      </c>
      <c r="P80">
        <f t="shared" ca="1" si="42"/>
        <v>56153</v>
      </c>
      <c r="Q80" s="12">
        <f t="shared" ca="1" si="46"/>
        <v>61552.373568437732</v>
      </c>
      <c r="R80">
        <f t="shared" ca="1" si="47"/>
        <v>28914.67741993269</v>
      </c>
      <c r="S80" s="12">
        <f t="shared" ca="1" si="48"/>
        <v>398032.07945401862</v>
      </c>
      <c r="T80" s="12">
        <f t="shared" ca="1" si="49"/>
        <v>279557.57065149798</v>
      </c>
      <c r="U80" s="12">
        <f t="shared" ca="1" si="50"/>
        <v>118474.50880252064</v>
      </c>
      <c r="X80" s="2"/>
      <c r="Y80" s="3"/>
      <c r="Z80" s="3"/>
      <c r="AA80" s="3"/>
      <c r="AB80" s="3"/>
      <c r="AC80" s="3"/>
      <c r="AD80" s="3"/>
      <c r="AE80" s="3">
        <f ca="1">IF(Table2[[#This Row],[Gender]]="Male",1,0)</f>
        <v>1</v>
      </c>
      <c r="AF80" s="3">
        <f ca="1">IF(Table2[[#This Row],[Gender]]="Female",1,0)</f>
        <v>0</v>
      </c>
      <c r="AG80" s="3"/>
      <c r="AH80" s="3"/>
      <c r="AI80" s="5"/>
      <c r="AK80" s="2">
        <f ca="1">IF(Table2[[#This Row],[Field of Work]]="Teaching",1,0)</f>
        <v>0</v>
      </c>
      <c r="AL80" s="3">
        <f ca="1">IF(Table2[[#This Row],[Field of Work]]="Agriculture",1,0)</f>
        <v>0</v>
      </c>
      <c r="AM80" s="3">
        <f ca="1">IF(Table2[[#This Row],[Field of Work]]="IT",1,0)</f>
        <v>0</v>
      </c>
      <c r="AN80" s="3">
        <f ca="1">IF(Table2[[#This Row],[Field of Work]]="Construction",1,0)</f>
        <v>0</v>
      </c>
      <c r="AO80" s="3">
        <f ca="1">IF(Table2[[#This Row],[Field of Work]]="Health",1,0)</f>
        <v>1</v>
      </c>
      <c r="AP80" s="3">
        <f ca="1">IF(Table2[[#This Row],[Field of Work]]="General work",1,0)</f>
        <v>0</v>
      </c>
      <c r="AQ80" s="3"/>
      <c r="AR80" s="3"/>
      <c r="AS80" s="3"/>
      <c r="AT80" s="3"/>
      <c r="AU80" s="3"/>
      <c r="AV80" s="5"/>
      <c r="AW80" s="16">
        <f ca="1">IF(Table2[[#This Row],[Residence]]="East Legon",1,0)</f>
        <v>0</v>
      </c>
      <c r="AX80" s="13">
        <f ca="1">IF(Table2[[#This Row],[Residence]]="Trasaco",1,0)</f>
        <v>0</v>
      </c>
      <c r="AY80" s="3">
        <f ca="1">IF(Table2[[#This Row],[Residence]]="North Legon",1,0)</f>
        <v>0</v>
      </c>
      <c r="AZ80" s="3">
        <f ca="1">IF(Table2[[#This Row],[Residence]]="Tema",1,0)</f>
        <v>0</v>
      </c>
      <c r="BA80" s="3">
        <f ca="1">IF(Table2[[#This Row],[Residence]]="Spintex",1,0)</f>
        <v>1</v>
      </c>
      <c r="BB80" s="3">
        <f ca="1">IF(Table2[[#This Row],[Residence]]="Airport Hills",1,0)</f>
        <v>0</v>
      </c>
      <c r="BC80" s="3">
        <f ca="1">IF(Table2[[#This Row],[Residence]]="Oyarifa",1,0)</f>
        <v>0</v>
      </c>
      <c r="BD80" s="3">
        <f ca="1">IF(Table2[[#This Row],[Residence]]="Prampram",1,0)</f>
        <v>0</v>
      </c>
      <c r="BE80" s="3">
        <f ca="1">IF(Table2[[#This Row],[Residence]]="Tse-Addo",1,0)</f>
        <v>0</v>
      </c>
      <c r="BF80" s="3">
        <f ca="1">IF(Table2[[#This Row],[Residence]]="Osu",1,0)</f>
        <v>0</v>
      </c>
      <c r="BG80" s="3"/>
      <c r="BH80" s="3"/>
      <c r="BI80" s="3"/>
      <c r="BJ80" s="3"/>
      <c r="BK80" s="3"/>
      <c r="BL80" s="3"/>
      <c r="BM80" s="3"/>
      <c r="BN80" s="3"/>
      <c r="BO80" s="3"/>
      <c r="BP80" s="5"/>
      <c r="BR80" s="26">
        <f ca="1">Table2[[#This Row],[Cars Value]]/Table2[[#This Row],[Cars]]</f>
        <v>36848.350508521478</v>
      </c>
      <c r="BS80" s="5"/>
      <c r="BT80" s="2">
        <f ca="1">IF(Table2[[#This Row],[Value of Debts]]&gt;$BU$6,1,0)</f>
        <v>1</v>
      </c>
      <c r="BU80" s="3"/>
      <c r="BV80" s="3"/>
      <c r="BW80" s="5"/>
      <c r="BX80" s="30">
        <f ca="1">Table2[[#This Row],[Mortgage Left]]/Table2[[#This Row],[Value of home]]</f>
        <v>0.72997148293851932</v>
      </c>
      <c r="BY80" s="3">
        <f t="shared" ca="1" si="43"/>
        <v>0</v>
      </c>
      <c r="BZ80" s="3"/>
      <c r="CA80" s="39"/>
      <c r="CC80" s="2">
        <f ca="1">IF(Table2[[#This Row],[Residence]]="East Legon",Table2[[#This Row],[Income]],0)</f>
        <v>0</v>
      </c>
      <c r="CD80" s="3">
        <f ca="1">IF(Table2[[#This Row],[Residence]]="Trasaco",Table2[[#This Row],[Income]],0)</f>
        <v>0</v>
      </c>
      <c r="CE80" s="3">
        <f ca="1">IF(Table2[[#This Row],[Residence]]="North Legon",Table2[[#This Row],[Income]],0)</f>
        <v>0</v>
      </c>
      <c r="CF80" s="3">
        <f ca="1">IF(Table2[[#This Row],[Residence]]="Spintex",Table2[[#This Row],[Income]],0)</f>
        <v>36954</v>
      </c>
      <c r="CG80" s="3">
        <f ca="1">IF(Table2[[#This Row],[Residence]]="Tema",Table2[[#This Row],[Income]],0)</f>
        <v>0</v>
      </c>
      <c r="CH80" s="3">
        <f ca="1">IF(Table2[[#This Row],[Residence]]="Airport Hills",Table2[[#This Row],[Income]],0)</f>
        <v>0</v>
      </c>
      <c r="CI80" s="3">
        <f ca="1">IF(Table2[[#This Row],[Residence]]="Oyarifa",Table2[[#This Row],[Income]],0)</f>
        <v>0</v>
      </c>
      <c r="CJ80" s="3">
        <f ca="1">IF(Table2[[#This Row],[Residence]]="Osu",Table2[[#This Row],[Income]],0)</f>
        <v>0</v>
      </c>
      <c r="CK80" s="3">
        <f ca="1">IF(Table2[[#This Row],[Residence]]="Tse-Addo",Table2[[#This Row],[Income]],0)</f>
        <v>0</v>
      </c>
      <c r="CL80" s="5">
        <f ca="1">IF(Table2[[#This Row],[Residence]]="Prampram",Table2[[#This Row],[Income]],0)</f>
        <v>0</v>
      </c>
      <c r="CN80" s="2">
        <f ca="1">IF(Table2[[#This Row],[Field of Work]]="Teaching",Table2[[#This Row],[Income]],0)</f>
        <v>0</v>
      </c>
      <c r="CO80" s="3">
        <f ca="1">IF(Table2[[#This Row],[Field of Work]]="Agriculture",Table2[[#This Row],[Income]],0)</f>
        <v>0</v>
      </c>
      <c r="CP80" s="3">
        <f ca="1">IF(Table2[[#This Row],[Field of Work]]="IT",Table2[[#This Row],[Income]],0)</f>
        <v>0</v>
      </c>
      <c r="CQ80" s="3">
        <f ca="1">IF(Table2[[#This Row],[Field of Work]]="Construction",Table2[[#This Row],[Income]],0)</f>
        <v>0</v>
      </c>
      <c r="CR80" s="3">
        <f ca="1">IF(Table2[[#This Row],[Field of Work]]="Health",Table2[[#This Row],[Income]],0)</f>
        <v>36954</v>
      </c>
      <c r="CS80" s="5">
        <f ca="1">IF(Table2[[#This Row],[Field of Work]]="General work",Table2[[#This Row],[Income]],0)</f>
        <v>0</v>
      </c>
      <c r="CU80" s="2">
        <f t="shared" ca="1" si="32"/>
        <v>1</v>
      </c>
      <c r="CV80" s="5"/>
      <c r="CX80" s="2">
        <f t="shared" ca="1" si="33"/>
        <v>50</v>
      </c>
      <c r="CY80" s="5"/>
    </row>
    <row r="81" spans="1:103" x14ac:dyDescent="0.25">
      <c r="A81">
        <f t="shared" ca="1" si="34"/>
        <v>1</v>
      </c>
      <c r="B81" t="str">
        <f t="shared" ca="1" si="35"/>
        <v>Male</v>
      </c>
      <c r="C81">
        <f t="shared" ca="1" si="36"/>
        <v>50</v>
      </c>
      <c r="D81">
        <f t="shared" ca="1" si="37"/>
        <v>4</v>
      </c>
      <c r="E81" t="str">
        <f ca="1">_xll.XLOOKUP(D81,$Y$8:$Y$13,$Z$8:$Z$13)</f>
        <v>IT</v>
      </c>
      <c r="F81">
        <f t="shared" ca="1" si="38"/>
        <v>5</v>
      </c>
      <c r="G81" t="str">
        <f ca="1">_xll.XLOOKUP(F81,$AA$8:$AA$12,$AB$8:$AB$12)</f>
        <v>Other</v>
      </c>
      <c r="H81">
        <f t="shared" ca="1" si="30"/>
        <v>0</v>
      </c>
      <c r="I81">
        <f t="shared" ca="1" si="31"/>
        <v>2</v>
      </c>
      <c r="J81">
        <f t="shared" ca="1" si="39"/>
        <v>77490</v>
      </c>
      <c r="K81">
        <f t="shared" ca="1" si="40"/>
        <v>8</v>
      </c>
      <c r="L81" t="str">
        <f ca="1">_xll.XLOOKUP(K81,$AC$8:$AC$17,$AD$8:$AD$17)</f>
        <v>Oyarifa</v>
      </c>
      <c r="M81">
        <f t="shared" ca="1" si="44"/>
        <v>464940</v>
      </c>
      <c r="N81" s="12">
        <f t="shared" ca="1" si="41"/>
        <v>159242.46877215352</v>
      </c>
      <c r="O81" s="12">
        <f t="shared" ca="1" si="45"/>
        <v>26420.382827703947</v>
      </c>
      <c r="P81">
        <f t="shared" ca="1" si="42"/>
        <v>11775</v>
      </c>
      <c r="Q81" s="12">
        <f t="shared" ca="1" si="46"/>
        <v>117523.51339266292</v>
      </c>
      <c r="R81">
        <f t="shared" ca="1" si="47"/>
        <v>40959.408913045816</v>
      </c>
      <c r="S81" s="12">
        <f t="shared" ca="1" si="48"/>
        <v>532319.79174074973</v>
      </c>
      <c r="T81" s="12">
        <f t="shared" ca="1" si="49"/>
        <v>288540.98216481647</v>
      </c>
      <c r="U81" s="12">
        <f t="shared" ca="1" si="50"/>
        <v>243778.80957593326</v>
      </c>
      <c r="X81" s="2"/>
      <c r="Y81" s="3"/>
      <c r="Z81" s="3"/>
      <c r="AA81" s="3"/>
      <c r="AB81" s="3"/>
      <c r="AC81" s="3"/>
      <c r="AD81" s="3"/>
      <c r="AE81" s="3">
        <f ca="1">IF(Table2[[#This Row],[Gender]]="Male",1,0)</f>
        <v>1</v>
      </c>
      <c r="AF81" s="3">
        <f ca="1">IF(Table2[[#This Row],[Gender]]="Female",1,0)</f>
        <v>0</v>
      </c>
      <c r="AG81" s="3"/>
      <c r="AH81" s="3"/>
      <c r="AI81" s="5"/>
      <c r="AK81" s="2">
        <f ca="1">IF(Table2[[#This Row],[Field of Work]]="Teaching",1,0)</f>
        <v>0</v>
      </c>
      <c r="AL81" s="3">
        <f ca="1">IF(Table2[[#This Row],[Field of Work]]="Agriculture",1,0)</f>
        <v>0</v>
      </c>
      <c r="AM81" s="3">
        <f ca="1">IF(Table2[[#This Row],[Field of Work]]="IT",1,0)</f>
        <v>1</v>
      </c>
      <c r="AN81" s="3">
        <f ca="1">IF(Table2[[#This Row],[Field of Work]]="Construction",1,0)</f>
        <v>0</v>
      </c>
      <c r="AO81" s="3">
        <f ca="1">IF(Table2[[#This Row],[Field of Work]]="Health",1,0)</f>
        <v>0</v>
      </c>
      <c r="AP81" s="3">
        <f ca="1">IF(Table2[[#This Row],[Field of Work]]="General work",1,0)</f>
        <v>0</v>
      </c>
      <c r="AQ81" s="3"/>
      <c r="AR81" s="3"/>
      <c r="AS81" s="3"/>
      <c r="AT81" s="3"/>
      <c r="AU81" s="3"/>
      <c r="AV81" s="5"/>
      <c r="AW81" s="16">
        <f ca="1">IF(Table2[[#This Row],[Residence]]="East Legon",1,0)</f>
        <v>0</v>
      </c>
      <c r="AX81" s="13">
        <f ca="1">IF(Table2[[#This Row],[Residence]]="Trasaco",1,0)</f>
        <v>0</v>
      </c>
      <c r="AY81" s="3">
        <f ca="1">IF(Table2[[#This Row],[Residence]]="North Legon",1,0)</f>
        <v>0</v>
      </c>
      <c r="AZ81" s="3">
        <f ca="1">IF(Table2[[#This Row],[Residence]]="Tema",1,0)</f>
        <v>0</v>
      </c>
      <c r="BA81" s="3">
        <f ca="1">IF(Table2[[#This Row],[Residence]]="Spintex",1,0)</f>
        <v>0</v>
      </c>
      <c r="BB81" s="3">
        <f ca="1">IF(Table2[[#This Row],[Residence]]="Airport Hills",1,0)</f>
        <v>0</v>
      </c>
      <c r="BC81" s="3">
        <f ca="1">IF(Table2[[#This Row],[Residence]]="Oyarifa",1,0)</f>
        <v>1</v>
      </c>
      <c r="BD81" s="3">
        <f ca="1">IF(Table2[[#This Row],[Residence]]="Prampram",1,0)</f>
        <v>0</v>
      </c>
      <c r="BE81" s="3">
        <f ca="1">IF(Table2[[#This Row],[Residence]]="Tse-Addo",1,0)</f>
        <v>0</v>
      </c>
      <c r="BF81" s="3">
        <f ca="1">IF(Table2[[#This Row],[Residence]]="Osu",1,0)</f>
        <v>0</v>
      </c>
      <c r="BG81" s="3"/>
      <c r="BH81" s="3"/>
      <c r="BI81" s="3"/>
      <c r="BJ81" s="3"/>
      <c r="BK81" s="3"/>
      <c r="BL81" s="3"/>
      <c r="BM81" s="3"/>
      <c r="BN81" s="3"/>
      <c r="BO81" s="3"/>
      <c r="BP81" s="5"/>
      <c r="BR81" s="26">
        <f ca="1">Table2[[#This Row],[Cars Value]]/Table2[[#This Row],[Cars]]</f>
        <v>13210.191413851973</v>
      </c>
      <c r="BS81" s="5"/>
      <c r="BT81" s="2">
        <f ca="1">IF(Table2[[#This Row],[Value of Debts]]&gt;$BU$6,1,0)</f>
        <v>1</v>
      </c>
      <c r="BU81" s="3"/>
      <c r="BV81" s="3"/>
      <c r="BW81" s="5"/>
      <c r="BX81" s="30">
        <f ca="1">Table2[[#This Row],[Mortgage Left]]/Table2[[#This Row],[Value of home]]</f>
        <v>0.34250111578301184</v>
      </c>
      <c r="BY81" s="3">
        <f t="shared" ca="1" si="43"/>
        <v>1</v>
      </c>
      <c r="BZ81" s="3"/>
      <c r="CA81" s="39"/>
      <c r="CC81" s="2">
        <f ca="1">IF(Table2[[#This Row],[Residence]]="East Legon",Table2[[#This Row],[Income]],0)</f>
        <v>0</v>
      </c>
      <c r="CD81" s="3">
        <f ca="1">IF(Table2[[#This Row],[Residence]]="Trasaco",Table2[[#This Row],[Income]],0)</f>
        <v>0</v>
      </c>
      <c r="CE81" s="3">
        <f ca="1">IF(Table2[[#This Row],[Residence]]="North Legon",Table2[[#This Row],[Income]],0)</f>
        <v>0</v>
      </c>
      <c r="CF81" s="3">
        <f ca="1">IF(Table2[[#This Row],[Residence]]="Spintex",Table2[[#This Row],[Income]],0)</f>
        <v>0</v>
      </c>
      <c r="CG81" s="3">
        <f ca="1">IF(Table2[[#This Row],[Residence]]="Tema",Table2[[#This Row],[Income]],0)</f>
        <v>0</v>
      </c>
      <c r="CH81" s="3">
        <f ca="1">IF(Table2[[#This Row],[Residence]]="Airport Hills",Table2[[#This Row],[Income]],0)</f>
        <v>0</v>
      </c>
      <c r="CI81" s="3">
        <f ca="1">IF(Table2[[#This Row],[Residence]]="Oyarifa",Table2[[#This Row],[Income]],0)</f>
        <v>77490</v>
      </c>
      <c r="CJ81" s="3">
        <f ca="1">IF(Table2[[#This Row],[Residence]]="Osu",Table2[[#This Row],[Income]],0)</f>
        <v>0</v>
      </c>
      <c r="CK81" s="3">
        <f ca="1">IF(Table2[[#This Row],[Residence]]="Tse-Addo",Table2[[#This Row],[Income]],0)</f>
        <v>0</v>
      </c>
      <c r="CL81" s="5">
        <f ca="1">IF(Table2[[#This Row],[Residence]]="Prampram",Table2[[#This Row],[Income]],0)</f>
        <v>0</v>
      </c>
      <c r="CN81" s="2">
        <f ca="1">IF(Table2[[#This Row],[Field of Work]]="Teaching",Table2[[#This Row],[Income]],0)</f>
        <v>0</v>
      </c>
      <c r="CO81" s="3">
        <f ca="1">IF(Table2[[#This Row],[Field of Work]]="Agriculture",Table2[[#This Row],[Income]],0)</f>
        <v>0</v>
      </c>
      <c r="CP81" s="3">
        <f ca="1">IF(Table2[[#This Row],[Field of Work]]="IT",Table2[[#This Row],[Income]],0)</f>
        <v>77490</v>
      </c>
      <c r="CQ81" s="3">
        <f ca="1">IF(Table2[[#This Row],[Field of Work]]="Construction",Table2[[#This Row],[Income]],0)</f>
        <v>0</v>
      </c>
      <c r="CR81" s="3">
        <f ca="1">IF(Table2[[#This Row],[Field of Work]]="Health",Table2[[#This Row],[Income]],0)</f>
        <v>0</v>
      </c>
      <c r="CS81" s="5">
        <f ca="1">IF(Table2[[#This Row],[Field of Work]]="General work",Table2[[#This Row],[Income]],0)</f>
        <v>0</v>
      </c>
      <c r="CU81" s="2">
        <f t="shared" ca="1" si="32"/>
        <v>1</v>
      </c>
      <c r="CV81" s="5"/>
      <c r="CX81" s="2">
        <f t="shared" ca="1" si="33"/>
        <v>34</v>
      </c>
      <c r="CY81" s="5"/>
    </row>
    <row r="82" spans="1:103" x14ac:dyDescent="0.25">
      <c r="A82">
        <f t="shared" ca="1" si="34"/>
        <v>1</v>
      </c>
      <c r="B82" t="str">
        <f t="shared" ca="1" si="35"/>
        <v>Male</v>
      </c>
      <c r="C82">
        <f t="shared" ca="1" si="36"/>
        <v>34</v>
      </c>
      <c r="D82">
        <f t="shared" ca="1" si="37"/>
        <v>2</v>
      </c>
      <c r="E82" t="str">
        <f ca="1">_xll.XLOOKUP(D82,$Y$8:$Y$13,$Z$8:$Z$13)</f>
        <v>Construction</v>
      </c>
      <c r="F82">
        <f t="shared" ca="1" si="38"/>
        <v>3</v>
      </c>
      <c r="G82" t="str">
        <f ca="1">_xll.XLOOKUP(F82,$AA$8:$AA$12,$AB$8:$AB$12)</f>
        <v>University</v>
      </c>
      <c r="H82">
        <f t="shared" ca="1" si="30"/>
        <v>0</v>
      </c>
      <c r="I82">
        <f t="shared" ca="1" si="31"/>
        <v>2</v>
      </c>
      <c r="J82">
        <f t="shared" ca="1" si="39"/>
        <v>82689</v>
      </c>
      <c r="K82">
        <f t="shared" ca="1" si="40"/>
        <v>2</v>
      </c>
      <c r="L82" t="str">
        <f ca="1">_xll.XLOOKUP(K82,$AC$8:$AC$17,$AD$8:$AD$17)</f>
        <v>Trasaco</v>
      </c>
      <c r="M82">
        <f t="shared" ca="1" si="44"/>
        <v>496134</v>
      </c>
      <c r="N82" s="12">
        <f t="shared" ca="1" si="41"/>
        <v>206422.38756834069</v>
      </c>
      <c r="O82" s="12">
        <f t="shared" ca="1" si="45"/>
        <v>97136.50192917067</v>
      </c>
      <c r="P82">
        <f t="shared" ca="1" si="42"/>
        <v>56877</v>
      </c>
      <c r="Q82" s="12">
        <f t="shared" ca="1" si="46"/>
        <v>46090.904972933364</v>
      </c>
      <c r="R82">
        <f t="shared" ca="1" si="47"/>
        <v>10528.65063809001</v>
      </c>
      <c r="S82" s="12">
        <f t="shared" ca="1" si="48"/>
        <v>603799.15256726067</v>
      </c>
      <c r="T82" s="12">
        <f t="shared" ca="1" si="49"/>
        <v>309390.29254127404</v>
      </c>
      <c r="U82" s="12">
        <f t="shared" ca="1" si="50"/>
        <v>294408.86002598662</v>
      </c>
      <c r="X82" s="2"/>
      <c r="Y82" s="3"/>
      <c r="Z82" s="3"/>
      <c r="AA82" s="3"/>
      <c r="AB82" s="3"/>
      <c r="AC82" s="3"/>
      <c r="AD82" s="3"/>
      <c r="AE82" s="3">
        <f ca="1">IF(Table2[[#This Row],[Gender]]="Male",1,0)</f>
        <v>1</v>
      </c>
      <c r="AF82" s="3">
        <f ca="1">IF(Table2[[#This Row],[Gender]]="Female",1,0)</f>
        <v>0</v>
      </c>
      <c r="AG82" s="3"/>
      <c r="AH82" s="3"/>
      <c r="AI82" s="5"/>
      <c r="AK82" s="2">
        <f ca="1">IF(Table2[[#This Row],[Field of Work]]="Teaching",1,0)</f>
        <v>0</v>
      </c>
      <c r="AL82" s="3">
        <f ca="1">IF(Table2[[#This Row],[Field of Work]]="Agriculture",1,0)</f>
        <v>0</v>
      </c>
      <c r="AM82" s="3">
        <f ca="1">IF(Table2[[#This Row],[Field of Work]]="IT",1,0)</f>
        <v>0</v>
      </c>
      <c r="AN82" s="3">
        <f ca="1">IF(Table2[[#This Row],[Field of Work]]="Construction",1,0)</f>
        <v>1</v>
      </c>
      <c r="AO82" s="3">
        <f ca="1">IF(Table2[[#This Row],[Field of Work]]="Health",1,0)</f>
        <v>0</v>
      </c>
      <c r="AP82" s="3">
        <f ca="1">IF(Table2[[#This Row],[Field of Work]]="General work",1,0)</f>
        <v>0</v>
      </c>
      <c r="AQ82" s="3"/>
      <c r="AR82" s="3"/>
      <c r="AS82" s="3"/>
      <c r="AT82" s="3"/>
      <c r="AU82" s="3"/>
      <c r="AV82" s="5"/>
      <c r="AW82" s="16">
        <f ca="1">IF(Table2[[#This Row],[Residence]]="East Legon",1,0)</f>
        <v>0</v>
      </c>
      <c r="AX82" s="13">
        <f ca="1">IF(Table2[[#This Row],[Residence]]="Trasaco",1,0)</f>
        <v>1</v>
      </c>
      <c r="AY82" s="3">
        <f ca="1">IF(Table2[[#This Row],[Residence]]="North Legon",1,0)</f>
        <v>0</v>
      </c>
      <c r="AZ82" s="3">
        <f ca="1">IF(Table2[[#This Row],[Residence]]="Tema",1,0)</f>
        <v>0</v>
      </c>
      <c r="BA82" s="3">
        <f ca="1">IF(Table2[[#This Row],[Residence]]="Spintex",1,0)</f>
        <v>0</v>
      </c>
      <c r="BB82" s="3">
        <f ca="1">IF(Table2[[#This Row],[Residence]]="Airport Hills",1,0)</f>
        <v>0</v>
      </c>
      <c r="BC82" s="3">
        <f ca="1">IF(Table2[[#This Row],[Residence]]="Oyarifa",1,0)</f>
        <v>0</v>
      </c>
      <c r="BD82" s="3">
        <f ca="1">IF(Table2[[#This Row],[Residence]]="Prampram",1,0)</f>
        <v>0</v>
      </c>
      <c r="BE82" s="3">
        <f ca="1">IF(Table2[[#This Row],[Residence]]="Tse-Addo",1,0)</f>
        <v>0</v>
      </c>
      <c r="BF82" s="3">
        <f ca="1">IF(Table2[[#This Row],[Residence]]="Osu",1,0)</f>
        <v>0</v>
      </c>
      <c r="BG82" s="3"/>
      <c r="BH82" s="3"/>
      <c r="BI82" s="3"/>
      <c r="BJ82" s="3"/>
      <c r="BK82" s="3"/>
      <c r="BL82" s="3"/>
      <c r="BM82" s="3"/>
      <c r="BN82" s="3"/>
      <c r="BO82" s="3"/>
      <c r="BP82" s="5"/>
      <c r="BR82" s="26">
        <f ca="1">Table2[[#This Row],[Cars Value]]/Table2[[#This Row],[Cars]]</f>
        <v>48568.250964585335</v>
      </c>
      <c r="BS82" s="5"/>
      <c r="BT82" s="2">
        <f ca="1">IF(Table2[[#This Row],[Value of Debts]]&gt;$BU$6,1,0)</f>
        <v>1</v>
      </c>
      <c r="BU82" s="3"/>
      <c r="BV82" s="3"/>
      <c r="BW82" s="5"/>
      <c r="BX82" s="30">
        <f ca="1">Table2[[#This Row],[Mortgage Left]]/Table2[[#This Row],[Value of home]]</f>
        <v>0.41606176470135225</v>
      </c>
      <c r="BY82" s="3">
        <f t="shared" ca="1" si="43"/>
        <v>1</v>
      </c>
      <c r="BZ82" s="3"/>
      <c r="CA82" s="39"/>
      <c r="CC82" s="2">
        <f ca="1">IF(Table2[[#This Row],[Residence]]="East Legon",Table2[[#This Row],[Income]],0)</f>
        <v>0</v>
      </c>
      <c r="CD82" s="3">
        <f ca="1">IF(Table2[[#This Row],[Residence]]="Trasaco",Table2[[#This Row],[Income]],0)</f>
        <v>82689</v>
      </c>
      <c r="CE82" s="3">
        <f ca="1">IF(Table2[[#This Row],[Residence]]="North Legon",Table2[[#This Row],[Income]],0)</f>
        <v>0</v>
      </c>
      <c r="CF82" s="3">
        <f ca="1">IF(Table2[[#This Row],[Residence]]="Spintex",Table2[[#This Row],[Income]],0)</f>
        <v>0</v>
      </c>
      <c r="CG82" s="3">
        <f ca="1">IF(Table2[[#This Row],[Residence]]="Tema",Table2[[#This Row],[Income]],0)</f>
        <v>0</v>
      </c>
      <c r="CH82" s="3">
        <f ca="1">IF(Table2[[#This Row],[Residence]]="Airport Hills",Table2[[#This Row],[Income]],0)</f>
        <v>0</v>
      </c>
      <c r="CI82" s="3">
        <f ca="1">IF(Table2[[#This Row],[Residence]]="Oyarifa",Table2[[#This Row],[Income]],0)</f>
        <v>0</v>
      </c>
      <c r="CJ82" s="3">
        <f ca="1">IF(Table2[[#This Row],[Residence]]="Osu",Table2[[#This Row],[Income]],0)</f>
        <v>0</v>
      </c>
      <c r="CK82" s="3">
        <f ca="1">IF(Table2[[#This Row],[Residence]]="Tse-Addo",Table2[[#This Row],[Income]],0)</f>
        <v>0</v>
      </c>
      <c r="CL82" s="5">
        <f ca="1">IF(Table2[[#This Row],[Residence]]="Prampram",Table2[[#This Row],[Income]],0)</f>
        <v>0</v>
      </c>
      <c r="CN82" s="2">
        <f ca="1">IF(Table2[[#This Row],[Field of Work]]="Teaching",Table2[[#This Row],[Income]],0)</f>
        <v>0</v>
      </c>
      <c r="CO82" s="3">
        <f ca="1">IF(Table2[[#This Row],[Field of Work]]="Agriculture",Table2[[#This Row],[Income]],0)</f>
        <v>0</v>
      </c>
      <c r="CP82" s="3">
        <f ca="1">IF(Table2[[#This Row],[Field of Work]]="IT",Table2[[#This Row],[Income]],0)</f>
        <v>0</v>
      </c>
      <c r="CQ82" s="3">
        <f ca="1">IF(Table2[[#This Row],[Field of Work]]="Construction",Table2[[#This Row],[Income]],0)</f>
        <v>82689</v>
      </c>
      <c r="CR82" s="3">
        <f ca="1">IF(Table2[[#This Row],[Field of Work]]="Health",Table2[[#This Row],[Income]],0)</f>
        <v>0</v>
      </c>
      <c r="CS82" s="5">
        <f ca="1">IF(Table2[[#This Row],[Field of Work]]="General work",Table2[[#This Row],[Income]],0)</f>
        <v>0</v>
      </c>
      <c r="CU82" s="2">
        <f t="shared" ca="1" si="32"/>
        <v>1</v>
      </c>
      <c r="CV82" s="5"/>
      <c r="CX82" s="2">
        <f t="shared" ca="1" si="33"/>
        <v>37</v>
      </c>
      <c r="CY82" s="5"/>
    </row>
    <row r="83" spans="1:103" x14ac:dyDescent="0.25">
      <c r="A83">
        <f t="shared" ca="1" si="34"/>
        <v>2</v>
      </c>
      <c r="B83" t="str">
        <f t="shared" ca="1" si="35"/>
        <v>Female</v>
      </c>
      <c r="C83">
        <f t="shared" ca="1" si="36"/>
        <v>37</v>
      </c>
      <c r="D83">
        <f t="shared" ca="1" si="37"/>
        <v>2</v>
      </c>
      <c r="E83" t="str">
        <f ca="1">_xll.XLOOKUP(D83,$Y$8:$Y$13,$Z$8:$Z$13)</f>
        <v>Construction</v>
      </c>
      <c r="F83">
        <f t="shared" ca="1" si="38"/>
        <v>2</v>
      </c>
      <c r="G83" t="str">
        <f ca="1">_xll.XLOOKUP(F83,$AA$8:$AA$12,$AB$8:$AB$12)</f>
        <v>College</v>
      </c>
      <c r="H83">
        <f t="shared" ca="1" si="30"/>
        <v>4</v>
      </c>
      <c r="I83">
        <f t="shared" ca="1" si="31"/>
        <v>4</v>
      </c>
      <c r="J83">
        <f t="shared" ca="1" si="39"/>
        <v>48944</v>
      </c>
      <c r="K83">
        <f t="shared" ca="1" si="40"/>
        <v>9</v>
      </c>
      <c r="L83" t="str">
        <f ca="1">_xll.XLOOKUP(K83,$AC$8:$AC$17,$AD$8:$AD$17)</f>
        <v>Prampram</v>
      </c>
      <c r="M83">
        <f t="shared" ca="1" si="44"/>
        <v>195776</v>
      </c>
      <c r="N83" s="12">
        <f t="shared" ca="1" si="41"/>
        <v>123142.91583807571</v>
      </c>
      <c r="O83" s="12">
        <f t="shared" ca="1" si="45"/>
        <v>115362.61356081413</v>
      </c>
      <c r="P83">
        <f t="shared" ca="1" si="42"/>
        <v>10985</v>
      </c>
      <c r="Q83" s="12">
        <f t="shared" ca="1" si="46"/>
        <v>82564.693071477959</v>
      </c>
      <c r="R83">
        <f t="shared" ca="1" si="47"/>
        <v>52408.200413047423</v>
      </c>
      <c r="S83" s="12">
        <f t="shared" ca="1" si="48"/>
        <v>363546.81397386151</v>
      </c>
      <c r="T83" s="12">
        <f t="shared" ca="1" si="49"/>
        <v>216692.60890955367</v>
      </c>
      <c r="U83" s="12">
        <f t="shared" ca="1" si="50"/>
        <v>146854.20506430784</v>
      </c>
      <c r="X83" s="2"/>
      <c r="Y83" s="3"/>
      <c r="Z83" s="3"/>
      <c r="AA83" s="3"/>
      <c r="AB83" s="3"/>
      <c r="AC83" s="3"/>
      <c r="AD83" s="3"/>
      <c r="AE83" s="3">
        <f ca="1">IF(Table2[[#This Row],[Gender]]="Male",1,0)</f>
        <v>0</v>
      </c>
      <c r="AF83" s="3">
        <f ca="1">IF(Table2[[#This Row],[Gender]]="Female",1,0)</f>
        <v>1</v>
      </c>
      <c r="AG83" s="3"/>
      <c r="AH83" s="3"/>
      <c r="AI83" s="5"/>
      <c r="AK83" s="2">
        <f ca="1">IF(Table2[[#This Row],[Field of Work]]="Teaching",1,0)</f>
        <v>0</v>
      </c>
      <c r="AL83" s="3">
        <f ca="1">IF(Table2[[#This Row],[Field of Work]]="Agriculture",1,0)</f>
        <v>0</v>
      </c>
      <c r="AM83" s="3">
        <f ca="1">IF(Table2[[#This Row],[Field of Work]]="IT",1,0)</f>
        <v>0</v>
      </c>
      <c r="AN83" s="3">
        <f ca="1">IF(Table2[[#This Row],[Field of Work]]="Construction",1,0)</f>
        <v>1</v>
      </c>
      <c r="AO83" s="3">
        <f ca="1">IF(Table2[[#This Row],[Field of Work]]="Health",1,0)</f>
        <v>0</v>
      </c>
      <c r="AP83" s="3">
        <f ca="1">IF(Table2[[#This Row],[Field of Work]]="General work",1,0)</f>
        <v>0</v>
      </c>
      <c r="AQ83" s="3"/>
      <c r="AR83" s="3"/>
      <c r="AS83" s="3"/>
      <c r="AT83" s="3"/>
      <c r="AU83" s="3"/>
      <c r="AV83" s="5"/>
      <c r="AW83" s="16">
        <f ca="1">IF(Table2[[#This Row],[Residence]]="East Legon",1,0)</f>
        <v>0</v>
      </c>
      <c r="AX83" s="13">
        <f ca="1">IF(Table2[[#This Row],[Residence]]="Trasaco",1,0)</f>
        <v>0</v>
      </c>
      <c r="AY83" s="3">
        <f ca="1">IF(Table2[[#This Row],[Residence]]="North Legon",1,0)</f>
        <v>0</v>
      </c>
      <c r="AZ83" s="3">
        <f ca="1">IF(Table2[[#This Row],[Residence]]="Tema",1,0)</f>
        <v>0</v>
      </c>
      <c r="BA83" s="3">
        <f ca="1">IF(Table2[[#This Row],[Residence]]="Spintex",1,0)</f>
        <v>0</v>
      </c>
      <c r="BB83" s="3">
        <f ca="1">IF(Table2[[#This Row],[Residence]]="Airport Hills",1,0)</f>
        <v>0</v>
      </c>
      <c r="BC83" s="3">
        <f ca="1">IF(Table2[[#This Row],[Residence]]="Oyarifa",1,0)</f>
        <v>0</v>
      </c>
      <c r="BD83" s="3">
        <f ca="1">IF(Table2[[#This Row],[Residence]]="Prampram",1,0)</f>
        <v>1</v>
      </c>
      <c r="BE83" s="3">
        <f ca="1">IF(Table2[[#This Row],[Residence]]="Tse-Addo",1,0)</f>
        <v>0</v>
      </c>
      <c r="BF83" s="3">
        <f ca="1">IF(Table2[[#This Row],[Residence]]="Osu",1,0)</f>
        <v>0</v>
      </c>
      <c r="BG83" s="3"/>
      <c r="BH83" s="3"/>
      <c r="BI83" s="3"/>
      <c r="BJ83" s="3"/>
      <c r="BK83" s="3"/>
      <c r="BL83" s="3"/>
      <c r="BM83" s="3"/>
      <c r="BN83" s="3"/>
      <c r="BO83" s="3"/>
      <c r="BP83" s="5"/>
      <c r="BR83" s="26">
        <f ca="1">Table2[[#This Row],[Cars Value]]/Table2[[#This Row],[Cars]]</f>
        <v>28840.653390203533</v>
      </c>
      <c r="BS83" s="5"/>
      <c r="BT83" s="2">
        <f ca="1">IF(Table2[[#This Row],[Value of Debts]]&gt;$BU$6,1,0)</f>
        <v>1</v>
      </c>
      <c r="BU83" s="3"/>
      <c r="BV83" s="3"/>
      <c r="BW83" s="5"/>
      <c r="BX83" s="30">
        <f ca="1">Table2[[#This Row],[Mortgage Left]]/Table2[[#This Row],[Value of home]]</f>
        <v>0.62899903889177278</v>
      </c>
      <c r="BY83" s="3">
        <f t="shared" ca="1" si="43"/>
        <v>0</v>
      </c>
      <c r="BZ83" s="3"/>
      <c r="CA83" s="39"/>
      <c r="CC83" s="2">
        <f ca="1">IF(Table2[[#This Row],[Residence]]="East Legon",Table2[[#This Row],[Income]],0)</f>
        <v>0</v>
      </c>
      <c r="CD83" s="3">
        <f ca="1">IF(Table2[[#This Row],[Residence]]="Trasaco",Table2[[#This Row],[Income]],0)</f>
        <v>0</v>
      </c>
      <c r="CE83" s="3">
        <f ca="1">IF(Table2[[#This Row],[Residence]]="North Legon",Table2[[#This Row],[Income]],0)</f>
        <v>0</v>
      </c>
      <c r="CF83" s="3">
        <f ca="1">IF(Table2[[#This Row],[Residence]]="Spintex",Table2[[#This Row],[Income]],0)</f>
        <v>0</v>
      </c>
      <c r="CG83" s="3">
        <f ca="1">IF(Table2[[#This Row],[Residence]]="Tema",Table2[[#This Row],[Income]],0)</f>
        <v>0</v>
      </c>
      <c r="CH83" s="3">
        <f ca="1">IF(Table2[[#This Row],[Residence]]="Airport Hills",Table2[[#This Row],[Income]],0)</f>
        <v>0</v>
      </c>
      <c r="CI83" s="3">
        <f ca="1">IF(Table2[[#This Row],[Residence]]="Oyarifa",Table2[[#This Row],[Income]],0)</f>
        <v>0</v>
      </c>
      <c r="CJ83" s="3">
        <f ca="1">IF(Table2[[#This Row],[Residence]]="Osu",Table2[[#This Row],[Income]],0)</f>
        <v>0</v>
      </c>
      <c r="CK83" s="3">
        <f ca="1">IF(Table2[[#This Row],[Residence]]="Tse-Addo",Table2[[#This Row],[Income]],0)</f>
        <v>0</v>
      </c>
      <c r="CL83" s="5">
        <f ca="1">IF(Table2[[#This Row],[Residence]]="Prampram",Table2[[#This Row],[Income]],0)</f>
        <v>48944</v>
      </c>
      <c r="CN83" s="2">
        <f ca="1">IF(Table2[[#This Row],[Field of Work]]="Teaching",Table2[[#This Row],[Income]],0)</f>
        <v>0</v>
      </c>
      <c r="CO83" s="3">
        <f ca="1">IF(Table2[[#This Row],[Field of Work]]="Agriculture",Table2[[#This Row],[Income]],0)</f>
        <v>0</v>
      </c>
      <c r="CP83" s="3">
        <f ca="1">IF(Table2[[#This Row],[Field of Work]]="IT",Table2[[#This Row],[Income]],0)</f>
        <v>0</v>
      </c>
      <c r="CQ83" s="3">
        <f ca="1">IF(Table2[[#This Row],[Field of Work]]="Construction",Table2[[#This Row],[Income]],0)</f>
        <v>48944</v>
      </c>
      <c r="CR83" s="3">
        <f ca="1">IF(Table2[[#This Row],[Field of Work]]="Health",Table2[[#This Row],[Income]],0)</f>
        <v>0</v>
      </c>
      <c r="CS83" s="5">
        <f ca="1">IF(Table2[[#This Row],[Field of Work]]="General work",Table2[[#This Row],[Income]],0)</f>
        <v>0</v>
      </c>
      <c r="CU83" s="2">
        <f t="shared" ca="1" si="32"/>
        <v>1</v>
      </c>
      <c r="CV83" s="5"/>
      <c r="CX83" s="2">
        <f t="shared" ca="1" si="33"/>
        <v>26</v>
      </c>
      <c r="CY83" s="5"/>
    </row>
    <row r="84" spans="1:103" x14ac:dyDescent="0.25">
      <c r="A84">
        <f t="shared" ca="1" si="34"/>
        <v>1</v>
      </c>
      <c r="B84" t="str">
        <f t="shared" ca="1" si="35"/>
        <v>Male</v>
      </c>
      <c r="C84">
        <f t="shared" ca="1" si="36"/>
        <v>26</v>
      </c>
      <c r="D84">
        <f t="shared" ca="1" si="37"/>
        <v>5</v>
      </c>
      <c r="E84" t="str">
        <f ca="1">_xll.XLOOKUP(D84,$Y$8:$Y$13,$Z$8:$Z$13)</f>
        <v>General work</v>
      </c>
      <c r="F84">
        <f t="shared" ca="1" si="38"/>
        <v>2</v>
      </c>
      <c r="G84" t="str">
        <f ca="1">_xll.XLOOKUP(F84,$AA$8:$AA$12,$AB$8:$AB$12)</f>
        <v>College</v>
      </c>
      <c r="H84">
        <f t="shared" ca="1" si="30"/>
        <v>0</v>
      </c>
      <c r="I84">
        <f t="shared" ca="1" si="31"/>
        <v>1</v>
      </c>
      <c r="J84">
        <f t="shared" ca="1" si="39"/>
        <v>83447</v>
      </c>
      <c r="K84">
        <f t="shared" ca="1" si="40"/>
        <v>3</v>
      </c>
      <c r="L84" t="str">
        <f ca="1">_xll.XLOOKUP(K84,$AC$8:$AC$17,$AD$8:$AD$17)</f>
        <v>North Legon</v>
      </c>
      <c r="M84">
        <f t="shared" ca="1" si="44"/>
        <v>417235</v>
      </c>
      <c r="N84" s="12">
        <f t="shared" ca="1" si="41"/>
        <v>255223.88520672929</v>
      </c>
      <c r="O84" s="12">
        <f t="shared" ca="1" si="45"/>
        <v>48881.914486251873</v>
      </c>
      <c r="P84">
        <f t="shared" ca="1" si="42"/>
        <v>21332</v>
      </c>
      <c r="Q84" s="12">
        <f t="shared" ca="1" si="46"/>
        <v>144830.54612008744</v>
      </c>
      <c r="R84">
        <f t="shared" ca="1" si="47"/>
        <v>121350.08431540508</v>
      </c>
      <c r="S84" s="12">
        <f t="shared" ca="1" si="48"/>
        <v>587466.998801657</v>
      </c>
      <c r="T84" s="12">
        <f t="shared" ca="1" si="49"/>
        <v>421386.43132681673</v>
      </c>
      <c r="U84" s="12">
        <f t="shared" ca="1" si="50"/>
        <v>166080.56747484027</v>
      </c>
      <c r="X84" s="2"/>
      <c r="Y84" s="3"/>
      <c r="Z84" s="3"/>
      <c r="AA84" s="3"/>
      <c r="AB84" s="3"/>
      <c r="AC84" s="3"/>
      <c r="AD84" s="3"/>
      <c r="AE84" s="3">
        <f ca="1">IF(Table2[[#This Row],[Gender]]="Male",1,0)</f>
        <v>1</v>
      </c>
      <c r="AF84" s="3">
        <f ca="1">IF(Table2[[#This Row],[Gender]]="Female",1,0)</f>
        <v>0</v>
      </c>
      <c r="AG84" s="3"/>
      <c r="AH84" s="3"/>
      <c r="AI84" s="5"/>
      <c r="AK84" s="2">
        <f ca="1">IF(Table2[[#This Row],[Field of Work]]="Teaching",1,0)</f>
        <v>0</v>
      </c>
      <c r="AL84" s="3">
        <f ca="1">IF(Table2[[#This Row],[Field of Work]]="Agriculture",1,0)</f>
        <v>0</v>
      </c>
      <c r="AM84" s="3">
        <f ca="1">IF(Table2[[#This Row],[Field of Work]]="IT",1,0)</f>
        <v>0</v>
      </c>
      <c r="AN84" s="3">
        <f ca="1">IF(Table2[[#This Row],[Field of Work]]="Construction",1,0)</f>
        <v>0</v>
      </c>
      <c r="AO84" s="3">
        <f ca="1">IF(Table2[[#This Row],[Field of Work]]="Health",1,0)</f>
        <v>0</v>
      </c>
      <c r="AP84" s="3">
        <f ca="1">IF(Table2[[#This Row],[Field of Work]]="General work",1,0)</f>
        <v>1</v>
      </c>
      <c r="AQ84" s="3"/>
      <c r="AR84" s="3"/>
      <c r="AS84" s="3"/>
      <c r="AT84" s="3"/>
      <c r="AU84" s="3"/>
      <c r="AV84" s="5"/>
      <c r="AW84" s="16">
        <f ca="1">IF(Table2[[#This Row],[Residence]]="East Legon",1,0)</f>
        <v>0</v>
      </c>
      <c r="AX84" s="13">
        <f ca="1">IF(Table2[[#This Row],[Residence]]="Trasaco",1,0)</f>
        <v>0</v>
      </c>
      <c r="AY84" s="3">
        <f ca="1">IF(Table2[[#This Row],[Residence]]="North Legon",1,0)</f>
        <v>1</v>
      </c>
      <c r="AZ84" s="3">
        <f ca="1">IF(Table2[[#This Row],[Residence]]="Tema",1,0)</f>
        <v>0</v>
      </c>
      <c r="BA84" s="3">
        <f ca="1">IF(Table2[[#This Row],[Residence]]="Spintex",1,0)</f>
        <v>0</v>
      </c>
      <c r="BB84" s="3">
        <f ca="1">IF(Table2[[#This Row],[Residence]]="Airport Hills",1,0)</f>
        <v>0</v>
      </c>
      <c r="BC84" s="3">
        <f ca="1">IF(Table2[[#This Row],[Residence]]="Oyarifa",1,0)</f>
        <v>0</v>
      </c>
      <c r="BD84" s="3">
        <f ca="1">IF(Table2[[#This Row],[Residence]]="Prampram",1,0)</f>
        <v>0</v>
      </c>
      <c r="BE84" s="3">
        <f ca="1">IF(Table2[[#This Row],[Residence]]="Tse-Addo",1,0)</f>
        <v>0</v>
      </c>
      <c r="BF84" s="3">
        <f ca="1">IF(Table2[[#This Row],[Residence]]="Osu",1,0)</f>
        <v>0</v>
      </c>
      <c r="BG84" s="3"/>
      <c r="BH84" s="3"/>
      <c r="BI84" s="3"/>
      <c r="BJ84" s="3"/>
      <c r="BK84" s="3"/>
      <c r="BL84" s="3"/>
      <c r="BM84" s="3"/>
      <c r="BN84" s="3"/>
      <c r="BO84" s="3"/>
      <c r="BP84" s="5"/>
      <c r="BR84" s="26">
        <f ca="1">Table2[[#This Row],[Cars Value]]/Table2[[#This Row],[Cars]]</f>
        <v>48881.914486251873</v>
      </c>
      <c r="BS84" s="5"/>
      <c r="BT84" s="2">
        <f ca="1">IF(Table2[[#This Row],[Value of Debts]]&gt;$BU$6,1,0)</f>
        <v>1</v>
      </c>
      <c r="BU84" s="3"/>
      <c r="BV84" s="3"/>
      <c r="BW84" s="5"/>
      <c r="BX84" s="30">
        <f ca="1">Table2[[#This Row],[Mortgage Left]]/Table2[[#This Row],[Value of home]]</f>
        <v>0.61170296165645088</v>
      </c>
      <c r="BY84" s="3">
        <f t="shared" ca="1" si="43"/>
        <v>0</v>
      </c>
      <c r="BZ84" s="3"/>
      <c r="CA84" s="39"/>
      <c r="CC84" s="2">
        <f ca="1">IF(Table2[[#This Row],[Residence]]="East Legon",Table2[[#This Row],[Income]],0)</f>
        <v>0</v>
      </c>
      <c r="CD84" s="3">
        <f ca="1">IF(Table2[[#This Row],[Residence]]="Trasaco",Table2[[#This Row],[Income]],0)</f>
        <v>0</v>
      </c>
      <c r="CE84" s="3">
        <f ca="1">IF(Table2[[#This Row],[Residence]]="North Legon",Table2[[#This Row],[Income]],0)</f>
        <v>83447</v>
      </c>
      <c r="CF84" s="3">
        <f ca="1">IF(Table2[[#This Row],[Residence]]="Spintex",Table2[[#This Row],[Income]],0)</f>
        <v>0</v>
      </c>
      <c r="CG84" s="3">
        <f ca="1">IF(Table2[[#This Row],[Residence]]="Tema",Table2[[#This Row],[Income]],0)</f>
        <v>0</v>
      </c>
      <c r="CH84" s="3">
        <f ca="1">IF(Table2[[#This Row],[Residence]]="Airport Hills",Table2[[#This Row],[Income]],0)</f>
        <v>0</v>
      </c>
      <c r="CI84" s="3">
        <f ca="1">IF(Table2[[#This Row],[Residence]]="Oyarifa",Table2[[#This Row],[Income]],0)</f>
        <v>0</v>
      </c>
      <c r="CJ84" s="3">
        <f ca="1">IF(Table2[[#This Row],[Residence]]="Osu",Table2[[#This Row],[Income]],0)</f>
        <v>0</v>
      </c>
      <c r="CK84" s="3">
        <f ca="1">IF(Table2[[#This Row],[Residence]]="Tse-Addo",Table2[[#This Row],[Income]],0)</f>
        <v>0</v>
      </c>
      <c r="CL84" s="5">
        <f ca="1">IF(Table2[[#This Row],[Residence]]="Prampram",Table2[[#This Row],[Income]],0)</f>
        <v>0</v>
      </c>
      <c r="CN84" s="2">
        <f ca="1">IF(Table2[[#This Row],[Field of Work]]="Teaching",Table2[[#This Row],[Income]],0)</f>
        <v>0</v>
      </c>
      <c r="CO84" s="3">
        <f ca="1">IF(Table2[[#This Row],[Field of Work]]="Agriculture",Table2[[#This Row],[Income]],0)</f>
        <v>0</v>
      </c>
      <c r="CP84" s="3">
        <f ca="1">IF(Table2[[#This Row],[Field of Work]]="IT",Table2[[#This Row],[Income]],0)</f>
        <v>0</v>
      </c>
      <c r="CQ84" s="3">
        <f ca="1">IF(Table2[[#This Row],[Field of Work]]="Construction",Table2[[#This Row],[Income]],0)</f>
        <v>0</v>
      </c>
      <c r="CR84" s="3">
        <f ca="1">IF(Table2[[#This Row],[Field of Work]]="Health",Table2[[#This Row],[Income]],0)</f>
        <v>0</v>
      </c>
      <c r="CS84" s="5">
        <f ca="1">IF(Table2[[#This Row],[Field of Work]]="General work",Table2[[#This Row],[Income]],0)</f>
        <v>83447</v>
      </c>
      <c r="CU84" s="2">
        <f t="shared" ca="1" si="32"/>
        <v>1</v>
      </c>
      <c r="CV84" s="5"/>
      <c r="CX84" s="2">
        <f t="shared" ca="1" si="33"/>
        <v>26</v>
      </c>
      <c r="CY84" s="5"/>
    </row>
    <row r="85" spans="1:103" x14ac:dyDescent="0.25">
      <c r="A85">
        <f t="shared" ca="1" si="34"/>
        <v>1</v>
      </c>
      <c r="B85" t="str">
        <f t="shared" ca="1" si="35"/>
        <v>Male</v>
      </c>
      <c r="C85">
        <f t="shared" ca="1" si="36"/>
        <v>26</v>
      </c>
      <c r="D85">
        <f t="shared" ca="1" si="37"/>
        <v>3</v>
      </c>
      <c r="E85" t="str">
        <f ca="1">_xll.XLOOKUP(D85,$Y$8:$Y$13,$Z$8:$Z$13)</f>
        <v>Teaching</v>
      </c>
      <c r="F85">
        <f t="shared" ca="1" si="38"/>
        <v>5</v>
      </c>
      <c r="G85" t="str">
        <f ca="1">_xll.XLOOKUP(F85,$AA$8:$AA$12,$AB$8:$AB$12)</f>
        <v>Other</v>
      </c>
      <c r="H85">
        <f t="shared" ca="1" si="30"/>
        <v>0</v>
      </c>
      <c r="I85">
        <f t="shared" ca="1" si="31"/>
        <v>3</v>
      </c>
      <c r="J85">
        <f t="shared" ca="1" si="39"/>
        <v>29031</v>
      </c>
      <c r="K85">
        <f t="shared" ca="1" si="40"/>
        <v>6</v>
      </c>
      <c r="L85" t="str">
        <f ca="1">_xll.XLOOKUP(K85,$AC$8:$AC$17,$AD$8:$AD$17)</f>
        <v>Tse-Addo</v>
      </c>
      <c r="M85">
        <f t="shared" ca="1" si="44"/>
        <v>116124</v>
      </c>
      <c r="N85" s="12">
        <f t="shared" ca="1" si="41"/>
        <v>66100.410663756047</v>
      </c>
      <c r="O85" s="12">
        <f t="shared" ca="1" si="45"/>
        <v>75771.848402845702</v>
      </c>
      <c r="P85">
        <f t="shared" ca="1" si="42"/>
        <v>62091</v>
      </c>
      <c r="Q85" s="12">
        <f t="shared" ca="1" si="46"/>
        <v>20409.208368957949</v>
      </c>
      <c r="R85">
        <f t="shared" ca="1" si="47"/>
        <v>14395.598692803182</v>
      </c>
      <c r="S85" s="12">
        <f t="shared" ca="1" si="48"/>
        <v>206291.44709564888</v>
      </c>
      <c r="T85" s="12">
        <f t="shared" ca="1" si="49"/>
        <v>148600.61903271399</v>
      </c>
      <c r="U85" s="12">
        <f t="shared" ca="1" si="50"/>
        <v>57690.828062934888</v>
      </c>
      <c r="X85" s="2"/>
      <c r="Y85" s="3"/>
      <c r="Z85" s="3"/>
      <c r="AA85" s="3"/>
      <c r="AB85" s="3"/>
      <c r="AC85" s="3"/>
      <c r="AD85" s="3"/>
      <c r="AE85" s="3">
        <f ca="1">IF(Table2[[#This Row],[Gender]]="Male",1,0)</f>
        <v>1</v>
      </c>
      <c r="AF85" s="3">
        <f ca="1">IF(Table2[[#This Row],[Gender]]="Female",1,0)</f>
        <v>0</v>
      </c>
      <c r="AG85" s="3"/>
      <c r="AH85" s="3"/>
      <c r="AI85" s="5"/>
      <c r="AK85" s="2">
        <f ca="1">IF(Table2[[#This Row],[Field of Work]]="Teaching",1,0)</f>
        <v>1</v>
      </c>
      <c r="AL85" s="3">
        <f ca="1">IF(Table2[[#This Row],[Field of Work]]="Agriculture",1,0)</f>
        <v>0</v>
      </c>
      <c r="AM85" s="3">
        <f ca="1">IF(Table2[[#This Row],[Field of Work]]="IT",1,0)</f>
        <v>0</v>
      </c>
      <c r="AN85" s="3">
        <f ca="1">IF(Table2[[#This Row],[Field of Work]]="Construction",1,0)</f>
        <v>0</v>
      </c>
      <c r="AO85" s="3">
        <f ca="1">IF(Table2[[#This Row],[Field of Work]]="Health",1,0)</f>
        <v>0</v>
      </c>
      <c r="AP85" s="3">
        <f ca="1">IF(Table2[[#This Row],[Field of Work]]="General work",1,0)</f>
        <v>0</v>
      </c>
      <c r="AQ85" s="3"/>
      <c r="AR85" s="3"/>
      <c r="AS85" s="3"/>
      <c r="AT85" s="3"/>
      <c r="AU85" s="3"/>
      <c r="AV85" s="5"/>
      <c r="AW85" s="16">
        <f ca="1">IF(Table2[[#This Row],[Residence]]="East Legon",1,0)</f>
        <v>0</v>
      </c>
      <c r="AX85" s="13">
        <f ca="1">IF(Table2[[#This Row],[Residence]]="Trasaco",1,0)</f>
        <v>0</v>
      </c>
      <c r="AY85" s="3">
        <f ca="1">IF(Table2[[#This Row],[Residence]]="North Legon",1,0)</f>
        <v>0</v>
      </c>
      <c r="AZ85" s="3">
        <f ca="1">IF(Table2[[#This Row],[Residence]]="Tema",1,0)</f>
        <v>0</v>
      </c>
      <c r="BA85" s="3">
        <f ca="1">IF(Table2[[#This Row],[Residence]]="Spintex",1,0)</f>
        <v>0</v>
      </c>
      <c r="BB85" s="3">
        <f ca="1">IF(Table2[[#This Row],[Residence]]="Airport Hills",1,0)</f>
        <v>0</v>
      </c>
      <c r="BC85" s="3">
        <f ca="1">IF(Table2[[#This Row],[Residence]]="Oyarifa",1,0)</f>
        <v>0</v>
      </c>
      <c r="BD85" s="3">
        <f ca="1">IF(Table2[[#This Row],[Residence]]="Prampram",1,0)</f>
        <v>0</v>
      </c>
      <c r="BE85" s="3">
        <f ca="1">IF(Table2[[#This Row],[Residence]]="Tse-Addo",1,0)</f>
        <v>1</v>
      </c>
      <c r="BF85" s="3">
        <f ca="1">IF(Table2[[#This Row],[Residence]]="Osu",1,0)</f>
        <v>0</v>
      </c>
      <c r="BG85" s="3"/>
      <c r="BH85" s="3"/>
      <c r="BI85" s="3"/>
      <c r="BJ85" s="3"/>
      <c r="BK85" s="3"/>
      <c r="BL85" s="3"/>
      <c r="BM85" s="3"/>
      <c r="BN85" s="3"/>
      <c r="BO85" s="3"/>
      <c r="BP85" s="5"/>
      <c r="BR85" s="26">
        <f ca="1">Table2[[#This Row],[Cars Value]]/Table2[[#This Row],[Cars]]</f>
        <v>25257.282800948567</v>
      </c>
      <c r="BS85" s="5"/>
      <c r="BT85" s="2">
        <f ca="1">IF(Table2[[#This Row],[Value of Debts]]&gt;$BU$6,1,0)</f>
        <v>1</v>
      </c>
      <c r="BU85" s="3"/>
      <c r="BV85" s="3"/>
      <c r="BW85" s="5"/>
      <c r="BX85" s="30">
        <f ca="1">Table2[[#This Row],[Mortgage Left]]/Table2[[#This Row],[Value of home]]</f>
        <v>0.56922264703038172</v>
      </c>
      <c r="BY85" s="3">
        <f t="shared" ca="1" si="43"/>
        <v>0</v>
      </c>
      <c r="BZ85" s="3"/>
      <c r="CA85" s="39"/>
      <c r="CC85" s="2">
        <f ca="1">IF(Table2[[#This Row],[Residence]]="East Legon",Table2[[#This Row],[Income]],0)</f>
        <v>0</v>
      </c>
      <c r="CD85" s="3">
        <f ca="1">IF(Table2[[#This Row],[Residence]]="Trasaco",Table2[[#This Row],[Income]],0)</f>
        <v>0</v>
      </c>
      <c r="CE85" s="3">
        <f ca="1">IF(Table2[[#This Row],[Residence]]="North Legon",Table2[[#This Row],[Income]],0)</f>
        <v>0</v>
      </c>
      <c r="CF85" s="3">
        <f ca="1">IF(Table2[[#This Row],[Residence]]="Spintex",Table2[[#This Row],[Income]],0)</f>
        <v>0</v>
      </c>
      <c r="CG85" s="3">
        <f ca="1">IF(Table2[[#This Row],[Residence]]="Tema",Table2[[#This Row],[Income]],0)</f>
        <v>0</v>
      </c>
      <c r="CH85" s="3">
        <f ca="1">IF(Table2[[#This Row],[Residence]]="Airport Hills",Table2[[#This Row],[Income]],0)</f>
        <v>0</v>
      </c>
      <c r="CI85" s="3">
        <f ca="1">IF(Table2[[#This Row],[Residence]]="Oyarifa",Table2[[#This Row],[Income]],0)</f>
        <v>0</v>
      </c>
      <c r="CJ85" s="3">
        <f ca="1">IF(Table2[[#This Row],[Residence]]="Osu",Table2[[#This Row],[Income]],0)</f>
        <v>0</v>
      </c>
      <c r="CK85" s="3">
        <f ca="1">IF(Table2[[#This Row],[Residence]]="Tse-Addo",Table2[[#This Row],[Income]],0)</f>
        <v>29031</v>
      </c>
      <c r="CL85" s="5">
        <f ca="1">IF(Table2[[#This Row],[Residence]]="Prampram",Table2[[#This Row],[Income]],0)</f>
        <v>0</v>
      </c>
      <c r="CN85" s="2">
        <f ca="1">IF(Table2[[#This Row],[Field of Work]]="Teaching",Table2[[#This Row],[Income]],0)</f>
        <v>29031</v>
      </c>
      <c r="CO85" s="3">
        <f ca="1">IF(Table2[[#This Row],[Field of Work]]="Agriculture",Table2[[#This Row],[Income]],0)</f>
        <v>0</v>
      </c>
      <c r="CP85" s="3">
        <f ca="1">IF(Table2[[#This Row],[Field of Work]]="IT",Table2[[#This Row],[Income]],0)</f>
        <v>0</v>
      </c>
      <c r="CQ85" s="3">
        <f ca="1">IF(Table2[[#This Row],[Field of Work]]="Construction",Table2[[#This Row],[Income]],0)</f>
        <v>0</v>
      </c>
      <c r="CR85" s="3">
        <f ca="1">IF(Table2[[#This Row],[Field of Work]]="Health",Table2[[#This Row],[Income]],0)</f>
        <v>0</v>
      </c>
      <c r="CS85" s="5">
        <f ca="1">IF(Table2[[#This Row],[Field of Work]]="General work",Table2[[#This Row],[Income]],0)</f>
        <v>0</v>
      </c>
      <c r="CU85" s="2">
        <f t="shared" ca="1" si="32"/>
        <v>0</v>
      </c>
      <c r="CV85" s="5"/>
      <c r="CX85" s="2">
        <f t="shared" ca="1" si="33"/>
        <v>37</v>
      </c>
      <c r="CY85" s="5"/>
    </row>
    <row r="86" spans="1:103" x14ac:dyDescent="0.25">
      <c r="A86">
        <f t="shared" ca="1" si="34"/>
        <v>1</v>
      </c>
      <c r="B86" t="str">
        <f t="shared" ca="1" si="35"/>
        <v>Male</v>
      </c>
      <c r="C86">
        <f t="shared" ca="1" si="36"/>
        <v>37</v>
      </c>
      <c r="D86">
        <f t="shared" ca="1" si="37"/>
        <v>2</v>
      </c>
      <c r="E86" t="str">
        <f ca="1">_xll.XLOOKUP(D86,$Y$8:$Y$13,$Z$8:$Z$13)</f>
        <v>Construction</v>
      </c>
      <c r="F86">
        <f t="shared" ca="1" si="38"/>
        <v>5</v>
      </c>
      <c r="G86" t="str">
        <f ca="1">_xll.XLOOKUP(F86,$AA$8:$AA$12,$AB$8:$AB$12)</f>
        <v>Other</v>
      </c>
      <c r="H86">
        <f t="shared" ca="1" si="30"/>
        <v>0</v>
      </c>
      <c r="I86">
        <f t="shared" ca="1" si="31"/>
        <v>4</v>
      </c>
      <c r="J86">
        <f t="shared" ca="1" si="39"/>
        <v>77660</v>
      </c>
      <c r="K86">
        <f t="shared" ca="1" si="40"/>
        <v>8</v>
      </c>
      <c r="L86" t="str">
        <f ca="1">_xll.XLOOKUP(K86,$AC$8:$AC$17,$AD$8:$AD$17)</f>
        <v>Oyarifa</v>
      </c>
      <c r="M86">
        <f t="shared" ca="1" si="44"/>
        <v>465960</v>
      </c>
      <c r="N86" s="12">
        <f t="shared" ca="1" si="41"/>
        <v>46073.429606486519</v>
      </c>
      <c r="O86" s="12">
        <f t="shared" ca="1" si="45"/>
        <v>978.88129784539626</v>
      </c>
      <c r="P86">
        <f t="shared" ca="1" si="42"/>
        <v>21</v>
      </c>
      <c r="Q86" s="12">
        <f t="shared" ca="1" si="46"/>
        <v>14457.249550810087</v>
      </c>
      <c r="R86">
        <f t="shared" ca="1" si="47"/>
        <v>86506.869598939025</v>
      </c>
      <c r="S86" s="12">
        <f t="shared" ca="1" si="48"/>
        <v>553445.75089678448</v>
      </c>
      <c r="T86" s="12">
        <f t="shared" ca="1" si="49"/>
        <v>60551.679157296603</v>
      </c>
      <c r="U86" s="12">
        <f t="shared" ca="1" si="50"/>
        <v>492894.07173948787</v>
      </c>
      <c r="X86" s="2"/>
      <c r="Y86" s="3"/>
      <c r="Z86" s="3"/>
      <c r="AA86" s="3"/>
      <c r="AB86" s="3"/>
      <c r="AC86" s="3"/>
      <c r="AD86" s="3"/>
      <c r="AE86" s="3">
        <f ca="1">IF(Table2[[#This Row],[Gender]]="Male",1,0)</f>
        <v>1</v>
      </c>
      <c r="AF86" s="3">
        <f ca="1">IF(Table2[[#This Row],[Gender]]="Female",1,0)</f>
        <v>0</v>
      </c>
      <c r="AG86" s="3"/>
      <c r="AH86" s="3"/>
      <c r="AI86" s="5"/>
      <c r="AK86" s="2">
        <f ca="1">IF(Table2[[#This Row],[Field of Work]]="Teaching",1,0)</f>
        <v>0</v>
      </c>
      <c r="AL86" s="3">
        <f ca="1">IF(Table2[[#This Row],[Field of Work]]="Agriculture",1,0)</f>
        <v>0</v>
      </c>
      <c r="AM86" s="3">
        <f ca="1">IF(Table2[[#This Row],[Field of Work]]="IT",1,0)</f>
        <v>0</v>
      </c>
      <c r="AN86" s="3">
        <f ca="1">IF(Table2[[#This Row],[Field of Work]]="Construction",1,0)</f>
        <v>1</v>
      </c>
      <c r="AO86" s="3">
        <f ca="1">IF(Table2[[#This Row],[Field of Work]]="Health",1,0)</f>
        <v>0</v>
      </c>
      <c r="AP86" s="3">
        <f ca="1">IF(Table2[[#This Row],[Field of Work]]="General work",1,0)</f>
        <v>0</v>
      </c>
      <c r="AQ86" s="3"/>
      <c r="AR86" s="3"/>
      <c r="AS86" s="3"/>
      <c r="AT86" s="3"/>
      <c r="AU86" s="3"/>
      <c r="AV86" s="5"/>
      <c r="AW86" s="16">
        <f ca="1">IF(Table2[[#This Row],[Residence]]="East Legon",1,0)</f>
        <v>0</v>
      </c>
      <c r="AX86" s="13">
        <f ca="1">IF(Table2[[#This Row],[Residence]]="Trasaco",1,0)</f>
        <v>0</v>
      </c>
      <c r="AY86" s="3">
        <f ca="1">IF(Table2[[#This Row],[Residence]]="North Legon",1,0)</f>
        <v>0</v>
      </c>
      <c r="AZ86" s="3">
        <f ca="1">IF(Table2[[#This Row],[Residence]]="Tema",1,0)</f>
        <v>0</v>
      </c>
      <c r="BA86" s="3">
        <f ca="1">IF(Table2[[#This Row],[Residence]]="Spintex",1,0)</f>
        <v>0</v>
      </c>
      <c r="BB86" s="3">
        <f ca="1">IF(Table2[[#This Row],[Residence]]="Airport Hills",1,0)</f>
        <v>0</v>
      </c>
      <c r="BC86" s="3">
        <f ca="1">IF(Table2[[#This Row],[Residence]]="Oyarifa",1,0)</f>
        <v>1</v>
      </c>
      <c r="BD86" s="3">
        <f ca="1">IF(Table2[[#This Row],[Residence]]="Prampram",1,0)</f>
        <v>0</v>
      </c>
      <c r="BE86" s="3">
        <f ca="1">IF(Table2[[#This Row],[Residence]]="Tse-Addo",1,0)</f>
        <v>0</v>
      </c>
      <c r="BF86" s="3">
        <f ca="1">IF(Table2[[#This Row],[Residence]]="Osu",1,0)</f>
        <v>0</v>
      </c>
      <c r="BG86" s="3"/>
      <c r="BH86" s="3"/>
      <c r="BI86" s="3"/>
      <c r="BJ86" s="3"/>
      <c r="BK86" s="3"/>
      <c r="BL86" s="3"/>
      <c r="BM86" s="3"/>
      <c r="BN86" s="3"/>
      <c r="BO86" s="3"/>
      <c r="BP86" s="5"/>
      <c r="BR86" s="26">
        <f ca="1">Table2[[#This Row],[Cars Value]]/Table2[[#This Row],[Cars]]</f>
        <v>244.72032446134907</v>
      </c>
      <c r="BS86" s="5"/>
      <c r="BT86" s="2">
        <f ca="1">IF(Table2[[#This Row],[Value of Debts]]&gt;$BU$6,1,0)</f>
        <v>0</v>
      </c>
      <c r="BU86" s="3"/>
      <c r="BV86" s="3"/>
      <c r="BW86" s="5"/>
      <c r="BX86" s="30">
        <f ca="1">Table2[[#This Row],[Mortgage Left]]/Table2[[#This Row],[Value of home]]</f>
        <v>9.8878508040360802E-2</v>
      </c>
      <c r="BY86" s="3">
        <f t="shared" ca="1" si="43"/>
        <v>1</v>
      </c>
      <c r="BZ86" s="3"/>
      <c r="CA86" s="39"/>
      <c r="CC86" s="2">
        <f ca="1">IF(Table2[[#This Row],[Residence]]="East Legon",Table2[[#This Row],[Income]],0)</f>
        <v>0</v>
      </c>
      <c r="CD86" s="3">
        <f ca="1">IF(Table2[[#This Row],[Residence]]="Trasaco",Table2[[#This Row],[Income]],0)</f>
        <v>0</v>
      </c>
      <c r="CE86" s="3">
        <f ca="1">IF(Table2[[#This Row],[Residence]]="North Legon",Table2[[#This Row],[Income]],0)</f>
        <v>0</v>
      </c>
      <c r="CF86" s="3">
        <f ca="1">IF(Table2[[#This Row],[Residence]]="Spintex",Table2[[#This Row],[Income]],0)</f>
        <v>0</v>
      </c>
      <c r="CG86" s="3">
        <f ca="1">IF(Table2[[#This Row],[Residence]]="Tema",Table2[[#This Row],[Income]],0)</f>
        <v>0</v>
      </c>
      <c r="CH86" s="3">
        <f ca="1">IF(Table2[[#This Row],[Residence]]="Airport Hills",Table2[[#This Row],[Income]],0)</f>
        <v>0</v>
      </c>
      <c r="CI86" s="3">
        <f ca="1">IF(Table2[[#This Row],[Residence]]="Oyarifa",Table2[[#This Row],[Income]],0)</f>
        <v>77660</v>
      </c>
      <c r="CJ86" s="3">
        <f ca="1">IF(Table2[[#This Row],[Residence]]="Osu",Table2[[#This Row],[Income]],0)</f>
        <v>0</v>
      </c>
      <c r="CK86" s="3">
        <f ca="1">IF(Table2[[#This Row],[Residence]]="Tse-Addo",Table2[[#This Row],[Income]],0)</f>
        <v>0</v>
      </c>
      <c r="CL86" s="5">
        <f ca="1">IF(Table2[[#This Row],[Residence]]="Prampram",Table2[[#This Row],[Income]],0)</f>
        <v>0</v>
      </c>
      <c r="CN86" s="2">
        <f ca="1">IF(Table2[[#This Row],[Field of Work]]="Teaching",Table2[[#This Row],[Income]],0)</f>
        <v>0</v>
      </c>
      <c r="CO86" s="3">
        <f ca="1">IF(Table2[[#This Row],[Field of Work]]="Agriculture",Table2[[#This Row],[Income]],0)</f>
        <v>0</v>
      </c>
      <c r="CP86" s="3">
        <f ca="1">IF(Table2[[#This Row],[Field of Work]]="IT",Table2[[#This Row],[Income]],0)</f>
        <v>0</v>
      </c>
      <c r="CQ86" s="3">
        <f ca="1">IF(Table2[[#This Row],[Field of Work]]="Construction",Table2[[#This Row],[Income]],0)</f>
        <v>77660</v>
      </c>
      <c r="CR86" s="3">
        <f ca="1">IF(Table2[[#This Row],[Field of Work]]="Health",Table2[[#This Row],[Income]],0)</f>
        <v>0</v>
      </c>
      <c r="CS86" s="5">
        <f ca="1">IF(Table2[[#This Row],[Field of Work]]="General work",Table2[[#This Row],[Income]],0)</f>
        <v>0</v>
      </c>
      <c r="CU86" s="2">
        <f t="shared" ca="1" si="32"/>
        <v>1</v>
      </c>
      <c r="CV86" s="5"/>
      <c r="CX86" s="2">
        <f t="shared" ca="1" si="33"/>
        <v>43</v>
      </c>
      <c r="CY86" s="5"/>
    </row>
    <row r="87" spans="1:103" x14ac:dyDescent="0.25">
      <c r="A87">
        <f t="shared" ca="1" si="34"/>
        <v>1</v>
      </c>
      <c r="B87" t="str">
        <f t="shared" ca="1" si="35"/>
        <v>Male</v>
      </c>
      <c r="C87">
        <f t="shared" ca="1" si="36"/>
        <v>43</v>
      </c>
      <c r="D87">
        <f t="shared" ca="1" si="37"/>
        <v>3</v>
      </c>
      <c r="E87" t="str">
        <f ca="1">_xll.XLOOKUP(D87,$Y$8:$Y$13,$Z$8:$Z$13)</f>
        <v>Teaching</v>
      </c>
      <c r="F87">
        <f t="shared" ca="1" si="38"/>
        <v>2</v>
      </c>
      <c r="G87" t="str">
        <f ca="1">_xll.XLOOKUP(F87,$AA$8:$AA$12,$AB$8:$AB$12)</f>
        <v>College</v>
      </c>
      <c r="H87">
        <f t="shared" ca="1" si="30"/>
        <v>2</v>
      </c>
      <c r="I87">
        <f t="shared" ca="1" si="31"/>
        <v>2</v>
      </c>
      <c r="J87">
        <f t="shared" ca="1" si="39"/>
        <v>42440</v>
      </c>
      <c r="K87">
        <f t="shared" ca="1" si="40"/>
        <v>8</v>
      </c>
      <c r="L87" t="str">
        <f ca="1">_xll.XLOOKUP(K87,$AC$8:$AC$17,$AD$8:$AD$17)</f>
        <v>Oyarifa</v>
      </c>
      <c r="M87">
        <f t="shared" ca="1" si="44"/>
        <v>169760</v>
      </c>
      <c r="N87" s="12">
        <f t="shared" ca="1" si="41"/>
        <v>144489.46566078695</v>
      </c>
      <c r="O87" s="12">
        <f t="shared" ca="1" si="45"/>
        <v>5949.6335995008249</v>
      </c>
      <c r="P87">
        <f t="shared" ca="1" si="42"/>
        <v>1167</v>
      </c>
      <c r="Q87" s="12">
        <f t="shared" ca="1" si="46"/>
        <v>74811.039946078163</v>
      </c>
      <c r="R87">
        <f t="shared" ca="1" si="47"/>
        <v>47418.701631559263</v>
      </c>
      <c r="S87" s="12">
        <f t="shared" ca="1" si="48"/>
        <v>223128.33523106007</v>
      </c>
      <c r="T87" s="12">
        <f t="shared" ca="1" si="49"/>
        <v>220467.5056068651</v>
      </c>
      <c r="U87" s="12">
        <f t="shared" ca="1" si="50"/>
        <v>2660.829624194972</v>
      </c>
      <c r="X87" s="2"/>
      <c r="Y87" s="3"/>
      <c r="Z87" s="3"/>
      <c r="AA87" s="3"/>
      <c r="AB87" s="3"/>
      <c r="AC87" s="3"/>
      <c r="AD87" s="3"/>
      <c r="AE87" s="3">
        <f ca="1">IF(Table2[[#This Row],[Gender]]="Male",1,0)</f>
        <v>1</v>
      </c>
      <c r="AF87" s="3">
        <f ca="1">IF(Table2[[#This Row],[Gender]]="Female",1,0)</f>
        <v>0</v>
      </c>
      <c r="AG87" s="3"/>
      <c r="AH87" s="3"/>
      <c r="AI87" s="5"/>
      <c r="AK87" s="2">
        <f ca="1">IF(Table2[[#This Row],[Field of Work]]="Teaching",1,0)</f>
        <v>1</v>
      </c>
      <c r="AL87" s="3">
        <f ca="1">IF(Table2[[#This Row],[Field of Work]]="Agriculture",1,0)</f>
        <v>0</v>
      </c>
      <c r="AM87" s="3">
        <f ca="1">IF(Table2[[#This Row],[Field of Work]]="IT",1,0)</f>
        <v>0</v>
      </c>
      <c r="AN87" s="3">
        <f ca="1">IF(Table2[[#This Row],[Field of Work]]="Construction",1,0)</f>
        <v>0</v>
      </c>
      <c r="AO87" s="3">
        <f ca="1">IF(Table2[[#This Row],[Field of Work]]="Health",1,0)</f>
        <v>0</v>
      </c>
      <c r="AP87" s="3">
        <f ca="1">IF(Table2[[#This Row],[Field of Work]]="General work",1,0)</f>
        <v>0</v>
      </c>
      <c r="AQ87" s="3"/>
      <c r="AR87" s="3"/>
      <c r="AS87" s="3"/>
      <c r="AT87" s="3"/>
      <c r="AU87" s="3"/>
      <c r="AV87" s="5"/>
      <c r="AW87" s="16">
        <f ca="1">IF(Table2[[#This Row],[Residence]]="East Legon",1,0)</f>
        <v>0</v>
      </c>
      <c r="AX87" s="13">
        <f ca="1">IF(Table2[[#This Row],[Residence]]="Trasaco",1,0)</f>
        <v>0</v>
      </c>
      <c r="AY87" s="3">
        <f ca="1">IF(Table2[[#This Row],[Residence]]="North Legon",1,0)</f>
        <v>0</v>
      </c>
      <c r="AZ87" s="3">
        <f ca="1">IF(Table2[[#This Row],[Residence]]="Tema",1,0)</f>
        <v>0</v>
      </c>
      <c r="BA87" s="3">
        <f ca="1">IF(Table2[[#This Row],[Residence]]="Spintex",1,0)</f>
        <v>0</v>
      </c>
      <c r="BB87" s="3">
        <f ca="1">IF(Table2[[#This Row],[Residence]]="Airport Hills",1,0)</f>
        <v>0</v>
      </c>
      <c r="BC87" s="3">
        <f ca="1">IF(Table2[[#This Row],[Residence]]="Oyarifa",1,0)</f>
        <v>1</v>
      </c>
      <c r="BD87" s="3">
        <f ca="1">IF(Table2[[#This Row],[Residence]]="Prampram",1,0)</f>
        <v>0</v>
      </c>
      <c r="BE87" s="3">
        <f ca="1">IF(Table2[[#This Row],[Residence]]="Tse-Addo",1,0)</f>
        <v>0</v>
      </c>
      <c r="BF87" s="3">
        <f ca="1">IF(Table2[[#This Row],[Residence]]="Osu",1,0)</f>
        <v>0</v>
      </c>
      <c r="BG87" s="3"/>
      <c r="BH87" s="3"/>
      <c r="BI87" s="3"/>
      <c r="BJ87" s="3"/>
      <c r="BK87" s="3"/>
      <c r="BL87" s="3"/>
      <c r="BM87" s="3"/>
      <c r="BN87" s="3"/>
      <c r="BO87" s="3"/>
      <c r="BP87" s="5"/>
      <c r="BR87" s="26">
        <f ca="1">Table2[[#This Row],[Cars Value]]/Table2[[#This Row],[Cars]]</f>
        <v>2974.8167997504124</v>
      </c>
      <c r="BS87" s="5"/>
      <c r="BT87" s="2">
        <f ca="1">IF(Table2[[#This Row],[Value of Debts]]&gt;$BU$6,1,0)</f>
        <v>1</v>
      </c>
      <c r="BU87" s="3"/>
      <c r="BV87" s="3"/>
      <c r="BW87" s="5"/>
      <c r="BX87" s="30">
        <f ca="1">Table2[[#This Row],[Mortgage Left]]/Table2[[#This Row],[Value of home]]</f>
        <v>0.85113964220538973</v>
      </c>
      <c r="BY87" s="3">
        <f t="shared" ca="1" si="43"/>
        <v>0</v>
      </c>
      <c r="BZ87" s="3"/>
      <c r="CA87" s="39"/>
      <c r="CC87" s="2">
        <f ca="1">IF(Table2[[#This Row],[Residence]]="East Legon",Table2[[#This Row],[Income]],0)</f>
        <v>0</v>
      </c>
      <c r="CD87" s="3">
        <f ca="1">IF(Table2[[#This Row],[Residence]]="Trasaco",Table2[[#This Row],[Income]],0)</f>
        <v>0</v>
      </c>
      <c r="CE87" s="3">
        <f ca="1">IF(Table2[[#This Row],[Residence]]="North Legon",Table2[[#This Row],[Income]],0)</f>
        <v>0</v>
      </c>
      <c r="CF87" s="3">
        <f ca="1">IF(Table2[[#This Row],[Residence]]="Spintex",Table2[[#This Row],[Income]],0)</f>
        <v>0</v>
      </c>
      <c r="CG87" s="3">
        <f ca="1">IF(Table2[[#This Row],[Residence]]="Tema",Table2[[#This Row],[Income]],0)</f>
        <v>0</v>
      </c>
      <c r="CH87" s="3">
        <f ca="1">IF(Table2[[#This Row],[Residence]]="Airport Hills",Table2[[#This Row],[Income]],0)</f>
        <v>0</v>
      </c>
      <c r="CI87" s="3">
        <f ca="1">IF(Table2[[#This Row],[Residence]]="Oyarifa",Table2[[#This Row],[Income]],0)</f>
        <v>42440</v>
      </c>
      <c r="CJ87" s="3">
        <f ca="1">IF(Table2[[#This Row],[Residence]]="Osu",Table2[[#This Row],[Income]],0)</f>
        <v>0</v>
      </c>
      <c r="CK87" s="3">
        <f ca="1">IF(Table2[[#This Row],[Residence]]="Tse-Addo",Table2[[#This Row],[Income]],0)</f>
        <v>0</v>
      </c>
      <c r="CL87" s="5">
        <f ca="1">IF(Table2[[#This Row],[Residence]]="Prampram",Table2[[#This Row],[Income]],0)</f>
        <v>0</v>
      </c>
      <c r="CN87" s="2">
        <f ca="1">IF(Table2[[#This Row],[Field of Work]]="Teaching",Table2[[#This Row],[Income]],0)</f>
        <v>42440</v>
      </c>
      <c r="CO87" s="3">
        <f ca="1">IF(Table2[[#This Row],[Field of Work]]="Agriculture",Table2[[#This Row],[Income]],0)</f>
        <v>0</v>
      </c>
      <c r="CP87" s="3">
        <f ca="1">IF(Table2[[#This Row],[Field of Work]]="IT",Table2[[#This Row],[Income]],0)</f>
        <v>0</v>
      </c>
      <c r="CQ87" s="3">
        <f ca="1">IF(Table2[[#This Row],[Field of Work]]="Construction",Table2[[#This Row],[Income]],0)</f>
        <v>0</v>
      </c>
      <c r="CR87" s="3">
        <f ca="1">IF(Table2[[#This Row],[Field of Work]]="Health",Table2[[#This Row],[Income]],0)</f>
        <v>0</v>
      </c>
      <c r="CS87" s="5">
        <f ca="1">IF(Table2[[#This Row],[Field of Work]]="General work",Table2[[#This Row],[Income]],0)</f>
        <v>0</v>
      </c>
      <c r="CU87" s="2">
        <f t="shared" ca="1" si="32"/>
        <v>1</v>
      </c>
      <c r="CV87" s="5"/>
      <c r="CX87" s="2">
        <f t="shared" ca="1" si="33"/>
        <v>26</v>
      </c>
      <c r="CY87" s="5"/>
    </row>
    <row r="88" spans="1:103" x14ac:dyDescent="0.25">
      <c r="A88">
        <f t="shared" ca="1" si="34"/>
        <v>1</v>
      </c>
      <c r="B88" t="str">
        <f t="shared" ca="1" si="35"/>
        <v>Male</v>
      </c>
      <c r="C88">
        <f t="shared" ca="1" si="36"/>
        <v>26</v>
      </c>
      <c r="D88">
        <f t="shared" ca="1" si="37"/>
        <v>3</v>
      </c>
      <c r="E88" t="str">
        <f ca="1">_xll.XLOOKUP(D88,$Y$8:$Y$13,$Z$8:$Z$13)</f>
        <v>Teaching</v>
      </c>
      <c r="F88">
        <f t="shared" ca="1" si="38"/>
        <v>1</v>
      </c>
      <c r="G88" t="str">
        <f ca="1">_xll.XLOOKUP(F88,$AA$8:$AA$12,$AB$8:$AB$12)</f>
        <v>Highschool</v>
      </c>
      <c r="H88">
        <f t="shared" ref="H88:H151" ca="1" si="51">RANDBETWEEN(0,4)</f>
        <v>1</v>
      </c>
      <c r="I88">
        <f t="shared" ca="1" si="31"/>
        <v>1</v>
      </c>
      <c r="J88">
        <f t="shared" ca="1" si="39"/>
        <v>41776</v>
      </c>
      <c r="K88">
        <f t="shared" ca="1" si="40"/>
        <v>2</v>
      </c>
      <c r="L88" t="str">
        <f ca="1">_xll.XLOOKUP(K88,$AC$8:$AC$17,$AD$8:$AD$17)</f>
        <v>Trasaco</v>
      </c>
      <c r="M88">
        <f t="shared" ca="1" si="44"/>
        <v>208880</v>
      </c>
      <c r="N88" s="12">
        <f t="shared" ca="1" si="41"/>
        <v>10570.942584490447</v>
      </c>
      <c r="O88" s="12">
        <f t="shared" ca="1" si="45"/>
        <v>39100.949492796703</v>
      </c>
      <c r="P88">
        <f t="shared" ca="1" si="42"/>
        <v>17301</v>
      </c>
      <c r="Q88" s="12">
        <f t="shared" ca="1" si="46"/>
        <v>60048.23225112231</v>
      </c>
      <c r="R88">
        <f t="shared" ca="1" si="47"/>
        <v>34125.278355969873</v>
      </c>
      <c r="S88" s="12">
        <f t="shared" ca="1" si="48"/>
        <v>282106.2278487666</v>
      </c>
      <c r="T88" s="12">
        <f t="shared" ca="1" si="49"/>
        <v>87920.174835612765</v>
      </c>
      <c r="U88" s="12">
        <f t="shared" ca="1" si="50"/>
        <v>194186.05301315384</v>
      </c>
      <c r="X88" s="2"/>
      <c r="Y88" s="3"/>
      <c r="Z88" s="3"/>
      <c r="AA88" s="3"/>
      <c r="AB88" s="3"/>
      <c r="AC88" s="3"/>
      <c r="AD88" s="3"/>
      <c r="AE88" s="3">
        <f ca="1">IF(Table2[[#This Row],[Gender]]="Male",1,0)</f>
        <v>1</v>
      </c>
      <c r="AF88" s="3">
        <f ca="1">IF(Table2[[#This Row],[Gender]]="Female",1,0)</f>
        <v>0</v>
      </c>
      <c r="AG88" s="3"/>
      <c r="AH88" s="3"/>
      <c r="AI88" s="5"/>
      <c r="AK88" s="2">
        <f ca="1">IF(Table2[[#This Row],[Field of Work]]="Teaching",1,0)</f>
        <v>1</v>
      </c>
      <c r="AL88" s="3">
        <f ca="1">IF(Table2[[#This Row],[Field of Work]]="Agriculture",1,0)</f>
        <v>0</v>
      </c>
      <c r="AM88" s="3">
        <f ca="1">IF(Table2[[#This Row],[Field of Work]]="IT",1,0)</f>
        <v>0</v>
      </c>
      <c r="AN88" s="3">
        <f ca="1">IF(Table2[[#This Row],[Field of Work]]="Construction",1,0)</f>
        <v>0</v>
      </c>
      <c r="AO88" s="3">
        <f ca="1">IF(Table2[[#This Row],[Field of Work]]="Health",1,0)</f>
        <v>0</v>
      </c>
      <c r="AP88" s="3">
        <f ca="1">IF(Table2[[#This Row],[Field of Work]]="General work",1,0)</f>
        <v>0</v>
      </c>
      <c r="AQ88" s="3"/>
      <c r="AR88" s="3"/>
      <c r="AS88" s="3"/>
      <c r="AT88" s="3"/>
      <c r="AU88" s="3"/>
      <c r="AV88" s="5"/>
      <c r="AW88" s="16">
        <f ca="1">IF(Table2[[#This Row],[Residence]]="East Legon",1,0)</f>
        <v>0</v>
      </c>
      <c r="AX88" s="13">
        <f ca="1">IF(Table2[[#This Row],[Residence]]="Trasaco",1,0)</f>
        <v>1</v>
      </c>
      <c r="AY88" s="3">
        <f ca="1">IF(Table2[[#This Row],[Residence]]="North Legon",1,0)</f>
        <v>0</v>
      </c>
      <c r="AZ88" s="3">
        <f ca="1">IF(Table2[[#This Row],[Residence]]="Tema",1,0)</f>
        <v>0</v>
      </c>
      <c r="BA88" s="3">
        <f ca="1">IF(Table2[[#This Row],[Residence]]="Spintex",1,0)</f>
        <v>0</v>
      </c>
      <c r="BB88" s="3">
        <f ca="1">IF(Table2[[#This Row],[Residence]]="Airport Hills",1,0)</f>
        <v>0</v>
      </c>
      <c r="BC88" s="3">
        <f ca="1">IF(Table2[[#This Row],[Residence]]="Oyarifa",1,0)</f>
        <v>0</v>
      </c>
      <c r="BD88" s="3">
        <f ca="1">IF(Table2[[#This Row],[Residence]]="Prampram",1,0)</f>
        <v>0</v>
      </c>
      <c r="BE88" s="3">
        <f ca="1">IF(Table2[[#This Row],[Residence]]="Tse-Addo",1,0)</f>
        <v>0</v>
      </c>
      <c r="BF88" s="3">
        <f ca="1">IF(Table2[[#This Row],[Residence]]="Osu",1,0)</f>
        <v>0</v>
      </c>
      <c r="BG88" s="3"/>
      <c r="BH88" s="3"/>
      <c r="BI88" s="3"/>
      <c r="BJ88" s="3"/>
      <c r="BK88" s="3"/>
      <c r="BL88" s="3"/>
      <c r="BM88" s="3"/>
      <c r="BN88" s="3"/>
      <c r="BO88" s="3"/>
      <c r="BP88" s="5"/>
      <c r="BR88" s="26">
        <f ca="1">Table2[[#This Row],[Cars Value]]/Table2[[#This Row],[Cars]]</f>
        <v>39100.949492796703</v>
      </c>
      <c r="BS88" s="5"/>
      <c r="BT88" s="2">
        <f ca="1">IF(Table2[[#This Row],[Value of Debts]]&gt;$BU$6,1,0)</f>
        <v>0</v>
      </c>
      <c r="BU88" s="3"/>
      <c r="BV88" s="3"/>
      <c r="BW88" s="5"/>
      <c r="BX88" s="30">
        <f ca="1">Table2[[#This Row],[Mortgage Left]]/Table2[[#This Row],[Value of home]]</f>
        <v>5.0607729722761619E-2</v>
      </c>
      <c r="BY88" s="3">
        <f t="shared" ca="1" si="43"/>
        <v>1</v>
      </c>
      <c r="BZ88" s="3"/>
      <c r="CA88" s="39"/>
      <c r="CC88" s="2">
        <f ca="1">IF(Table2[[#This Row],[Residence]]="East Legon",Table2[[#This Row],[Income]],0)</f>
        <v>0</v>
      </c>
      <c r="CD88" s="3">
        <f ca="1">IF(Table2[[#This Row],[Residence]]="Trasaco",Table2[[#This Row],[Income]],0)</f>
        <v>41776</v>
      </c>
      <c r="CE88" s="3">
        <f ca="1">IF(Table2[[#This Row],[Residence]]="North Legon",Table2[[#This Row],[Income]],0)</f>
        <v>0</v>
      </c>
      <c r="CF88" s="3">
        <f ca="1">IF(Table2[[#This Row],[Residence]]="Spintex",Table2[[#This Row],[Income]],0)</f>
        <v>0</v>
      </c>
      <c r="CG88" s="3">
        <f ca="1">IF(Table2[[#This Row],[Residence]]="Tema",Table2[[#This Row],[Income]],0)</f>
        <v>0</v>
      </c>
      <c r="CH88" s="3">
        <f ca="1">IF(Table2[[#This Row],[Residence]]="Airport Hills",Table2[[#This Row],[Income]],0)</f>
        <v>0</v>
      </c>
      <c r="CI88" s="3">
        <f ca="1">IF(Table2[[#This Row],[Residence]]="Oyarifa",Table2[[#This Row],[Income]],0)</f>
        <v>0</v>
      </c>
      <c r="CJ88" s="3">
        <f ca="1">IF(Table2[[#This Row],[Residence]]="Osu",Table2[[#This Row],[Income]],0)</f>
        <v>0</v>
      </c>
      <c r="CK88" s="3">
        <f ca="1">IF(Table2[[#This Row],[Residence]]="Tse-Addo",Table2[[#This Row],[Income]],0)</f>
        <v>0</v>
      </c>
      <c r="CL88" s="5">
        <f ca="1">IF(Table2[[#This Row],[Residence]]="Prampram",Table2[[#This Row],[Income]],0)</f>
        <v>0</v>
      </c>
      <c r="CN88" s="2">
        <f ca="1">IF(Table2[[#This Row],[Field of Work]]="Teaching",Table2[[#This Row],[Income]],0)</f>
        <v>41776</v>
      </c>
      <c r="CO88" s="3">
        <f ca="1">IF(Table2[[#This Row],[Field of Work]]="Agriculture",Table2[[#This Row],[Income]],0)</f>
        <v>0</v>
      </c>
      <c r="CP88" s="3">
        <f ca="1">IF(Table2[[#This Row],[Field of Work]]="IT",Table2[[#This Row],[Income]],0)</f>
        <v>0</v>
      </c>
      <c r="CQ88" s="3">
        <f ca="1">IF(Table2[[#This Row],[Field of Work]]="Construction",Table2[[#This Row],[Income]],0)</f>
        <v>0</v>
      </c>
      <c r="CR88" s="3">
        <f ca="1">IF(Table2[[#This Row],[Field of Work]]="Health",Table2[[#This Row],[Income]],0)</f>
        <v>0</v>
      </c>
      <c r="CS88" s="5">
        <f ca="1">IF(Table2[[#This Row],[Field of Work]]="General work",Table2[[#This Row],[Income]],0)</f>
        <v>0</v>
      </c>
      <c r="CU88" s="2">
        <f t="shared" ca="1" si="32"/>
        <v>0</v>
      </c>
      <c r="CV88" s="5"/>
      <c r="CX88" s="2">
        <f t="shared" ca="1" si="33"/>
        <v>29</v>
      </c>
      <c r="CY88" s="5"/>
    </row>
    <row r="89" spans="1:103" x14ac:dyDescent="0.25">
      <c r="A89">
        <f t="shared" ca="1" si="34"/>
        <v>1</v>
      </c>
      <c r="B89" t="str">
        <f t="shared" ca="1" si="35"/>
        <v>Male</v>
      </c>
      <c r="C89">
        <f t="shared" ca="1" si="36"/>
        <v>29</v>
      </c>
      <c r="D89">
        <f t="shared" ca="1" si="37"/>
        <v>6</v>
      </c>
      <c r="E89" t="str">
        <f ca="1">_xll.XLOOKUP(D89,$Y$8:$Y$13,$Z$8:$Z$13)</f>
        <v>Agriculture</v>
      </c>
      <c r="F89">
        <f t="shared" ca="1" si="38"/>
        <v>1</v>
      </c>
      <c r="G89" t="str">
        <f ca="1">_xll.XLOOKUP(F89,$AA$8:$AA$12,$AB$8:$AB$12)</f>
        <v>Highschool</v>
      </c>
      <c r="H89">
        <f t="shared" ca="1" si="51"/>
        <v>0</v>
      </c>
      <c r="I89">
        <f t="shared" ca="1" si="31"/>
        <v>4</v>
      </c>
      <c r="J89">
        <f t="shared" ca="1" si="39"/>
        <v>88650</v>
      </c>
      <c r="K89">
        <f t="shared" ca="1" si="40"/>
        <v>7</v>
      </c>
      <c r="L89" t="str">
        <f ca="1">_xll.XLOOKUP(K89,$AC$8:$AC$17,$AD$8:$AD$17)</f>
        <v>Tema</v>
      </c>
      <c r="M89">
        <f t="shared" ca="1" si="44"/>
        <v>354600</v>
      </c>
      <c r="N89" s="12">
        <f t="shared" ca="1" si="41"/>
        <v>20456.416327079798</v>
      </c>
      <c r="O89" s="12">
        <f t="shared" ca="1" si="45"/>
        <v>44670.182689287176</v>
      </c>
      <c r="P89">
        <f t="shared" ca="1" si="42"/>
        <v>35308</v>
      </c>
      <c r="Q89" s="12">
        <f t="shared" ca="1" si="46"/>
        <v>17979.921725499531</v>
      </c>
      <c r="R89">
        <f t="shared" ca="1" si="47"/>
        <v>62634.727964817444</v>
      </c>
      <c r="S89" s="12">
        <f t="shared" ca="1" si="48"/>
        <v>461904.91065410461</v>
      </c>
      <c r="T89" s="12">
        <f t="shared" ca="1" si="49"/>
        <v>73744.338052579333</v>
      </c>
      <c r="U89" s="12">
        <f t="shared" ca="1" si="50"/>
        <v>388160.57260152529</v>
      </c>
      <c r="X89" s="2"/>
      <c r="Y89" s="3"/>
      <c r="Z89" s="3"/>
      <c r="AA89" s="3"/>
      <c r="AB89" s="3"/>
      <c r="AC89" s="3"/>
      <c r="AD89" s="3"/>
      <c r="AE89" s="3">
        <f ca="1">IF(Table2[[#This Row],[Gender]]="Male",1,0)</f>
        <v>1</v>
      </c>
      <c r="AF89" s="3">
        <f ca="1">IF(Table2[[#This Row],[Gender]]="Female",1,0)</f>
        <v>0</v>
      </c>
      <c r="AG89" s="3"/>
      <c r="AH89" s="3"/>
      <c r="AI89" s="5"/>
      <c r="AK89" s="2">
        <f ca="1">IF(Table2[[#This Row],[Field of Work]]="Teaching",1,0)</f>
        <v>0</v>
      </c>
      <c r="AL89" s="3">
        <f ca="1">IF(Table2[[#This Row],[Field of Work]]="Agriculture",1,0)</f>
        <v>1</v>
      </c>
      <c r="AM89" s="3">
        <f ca="1">IF(Table2[[#This Row],[Field of Work]]="IT",1,0)</f>
        <v>0</v>
      </c>
      <c r="AN89" s="3">
        <f ca="1">IF(Table2[[#This Row],[Field of Work]]="Construction",1,0)</f>
        <v>0</v>
      </c>
      <c r="AO89" s="3">
        <f ca="1">IF(Table2[[#This Row],[Field of Work]]="Health",1,0)</f>
        <v>0</v>
      </c>
      <c r="AP89" s="3">
        <f ca="1">IF(Table2[[#This Row],[Field of Work]]="General work",1,0)</f>
        <v>0</v>
      </c>
      <c r="AQ89" s="3"/>
      <c r="AR89" s="3"/>
      <c r="AS89" s="3"/>
      <c r="AT89" s="3"/>
      <c r="AU89" s="3"/>
      <c r="AV89" s="5"/>
      <c r="AW89" s="16">
        <f ca="1">IF(Table2[[#This Row],[Residence]]="East Legon",1,0)</f>
        <v>0</v>
      </c>
      <c r="AX89" s="13">
        <f ca="1">IF(Table2[[#This Row],[Residence]]="Trasaco",1,0)</f>
        <v>0</v>
      </c>
      <c r="AY89" s="3">
        <f ca="1">IF(Table2[[#This Row],[Residence]]="North Legon",1,0)</f>
        <v>0</v>
      </c>
      <c r="AZ89" s="3">
        <f ca="1">IF(Table2[[#This Row],[Residence]]="Tema",1,0)</f>
        <v>1</v>
      </c>
      <c r="BA89" s="3">
        <f ca="1">IF(Table2[[#This Row],[Residence]]="Spintex",1,0)</f>
        <v>0</v>
      </c>
      <c r="BB89" s="3">
        <f ca="1">IF(Table2[[#This Row],[Residence]]="Airport Hills",1,0)</f>
        <v>0</v>
      </c>
      <c r="BC89" s="3">
        <f ca="1">IF(Table2[[#This Row],[Residence]]="Oyarifa",1,0)</f>
        <v>0</v>
      </c>
      <c r="BD89" s="3">
        <f ca="1">IF(Table2[[#This Row],[Residence]]="Prampram",1,0)</f>
        <v>0</v>
      </c>
      <c r="BE89" s="3">
        <f ca="1">IF(Table2[[#This Row],[Residence]]="Tse-Addo",1,0)</f>
        <v>0</v>
      </c>
      <c r="BF89" s="3">
        <f ca="1">IF(Table2[[#This Row],[Residence]]="Osu",1,0)</f>
        <v>0</v>
      </c>
      <c r="BG89" s="3"/>
      <c r="BH89" s="3"/>
      <c r="BI89" s="3"/>
      <c r="BJ89" s="3"/>
      <c r="BK89" s="3"/>
      <c r="BL89" s="3"/>
      <c r="BM89" s="3"/>
      <c r="BN89" s="3"/>
      <c r="BO89" s="3"/>
      <c r="BP89" s="5"/>
      <c r="BR89" s="26">
        <f ca="1">Table2[[#This Row],[Cars Value]]/Table2[[#This Row],[Cars]]</f>
        <v>11167.545672321794</v>
      </c>
      <c r="BS89" s="5"/>
      <c r="BT89" s="2">
        <f ca="1">IF(Table2[[#This Row],[Value of Debts]]&gt;$BU$6,1,0)</f>
        <v>0</v>
      </c>
      <c r="BU89" s="3"/>
      <c r="BV89" s="3"/>
      <c r="BW89" s="5"/>
      <c r="BX89" s="30">
        <f ca="1">Table2[[#This Row],[Mortgage Left]]/Table2[[#This Row],[Value of home]]</f>
        <v>5.7688709326226162E-2</v>
      </c>
      <c r="BY89" s="3">
        <f t="shared" ca="1" si="43"/>
        <v>1</v>
      </c>
      <c r="BZ89" s="3"/>
      <c r="CA89" s="39"/>
      <c r="CC89" s="2">
        <f ca="1">IF(Table2[[#This Row],[Residence]]="East Legon",Table2[[#This Row],[Income]],0)</f>
        <v>0</v>
      </c>
      <c r="CD89" s="3">
        <f ca="1">IF(Table2[[#This Row],[Residence]]="Trasaco",Table2[[#This Row],[Income]],0)</f>
        <v>0</v>
      </c>
      <c r="CE89" s="3">
        <f ca="1">IF(Table2[[#This Row],[Residence]]="North Legon",Table2[[#This Row],[Income]],0)</f>
        <v>0</v>
      </c>
      <c r="CF89" s="3">
        <f ca="1">IF(Table2[[#This Row],[Residence]]="Spintex",Table2[[#This Row],[Income]],0)</f>
        <v>0</v>
      </c>
      <c r="CG89" s="3">
        <f ca="1">IF(Table2[[#This Row],[Residence]]="Tema",Table2[[#This Row],[Income]],0)</f>
        <v>88650</v>
      </c>
      <c r="CH89" s="3">
        <f ca="1">IF(Table2[[#This Row],[Residence]]="Airport Hills",Table2[[#This Row],[Income]],0)</f>
        <v>0</v>
      </c>
      <c r="CI89" s="3">
        <f ca="1">IF(Table2[[#This Row],[Residence]]="Oyarifa",Table2[[#This Row],[Income]],0)</f>
        <v>0</v>
      </c>
      <c r="CJ89" s="3">
        <f ca="1">IF(Table2[[#This Row],[Residence]]="Osu",Table2[[#This Row],[Income]],0)</f>
        <v>0</v>
      </c>
      <c r="CK89" s="3">
        <f ca="1">IF(Table2[[#This Row],[Residence]]="Tse-Addo",Table2[[#This Row],[Income]],0)</f>
        <v>0</v>
      </c>
      <c r="CL89" s="5">
        <f ca="1">IF(Table2[[#This Row],[Residence]]="Prampram",Table2[[#This Row],[Income]],0)</f>
        <v>0</v>
      </c>
      <c r="CN89" s="2">
        <f ca="1">IF(Table2[[#This Row],[Field of Work]]="Teaching",Table2[[#This Row],[Income]],0)</f>
        <v>0</v>
      </c>
      <c r="CO89" s="3">
        <f ca="1">IF(Table2[[#This Row],[Field of Work]]="Agriculture",Table2[[#This Row],[Income]],0)</f>
        <v>88650</v>
      </c>
      <c r="CP89" s="3">
        <f ca="1">IF(Table2[[#This Row],[Field of Work]]="IT",Table2[[#This Row],[Income]],0)</f>
        <v>0</v>
      </c>
      <c r="CQ89" s="3">
        <f ca="1">IF(Table2[[#This Row],[Field of Work]]="Construction",Table2[[#This Row],[Income]],0)</f>
        <v>0</v>
      </c>
      <c r="CR89" s="3">
        <f ca="1">IF(Table2[[#This Row],[Field of Work]]="Health",Table2[[#This Row],[Income]],0)</f>
        <v>0</v>
      </c>
      <c r="CS89" s="5">
        <f ca="1">IF(Table2[[#This Row],[Field of Work]]="General work",Table2[[#This Row],[Income]],0)</f>
        <v>0</v>
      </c>
      <c r="CU89" s="2">
        <f t="shared" ca="1" si="32"/>
        <v>1</v>
      </c>
      <c r="CV89" s="5"/>
      <c r="CX89" s="2">
        <f t="shared" ca="1" si="33"/>
        <v>31</v>
      </c>
      <c r="CY89" s="5"/>
    </row>
    <row r="90" spans="1:103" x14ac:dyDescent="0.25">
      <c r="A90">
        <f t="shared" ca="1" si="34"/>
        <v>1</v>
      </c>
      <c r="B90" t="str">
        <f t="shared" ca="1" si="35"/>
        <v>Male</v>
      </c>
      <c r="C90">
        <f t="shared" ca="1" si="36"/>
        <v>31</v>
      </c>
      <c r="D90">
        <f t="shared" ca="1" si="37"/>
        <v>6</v>
      </c>
      <c r="E90" t="str">
        <f ca="1">_xll.XLOOKUP(D90,$Y$8:$Y$13,$Z$8:$Z$13)</f>
        <v>Agriculture</v>
      </c>
      <c r="F90">
        <f t="shared" ca="1" si="38"/>
        <v>2</v>
      </c>
      <c r="G90" t="str">
        <f ca="1">_xll.XLOOKUP(F90,$AA$8:$AA$12,$AB$8:$AB$12)</f>
        <v>College</v>
      </c>
      <c r="H90">
        <f t="shared" ca="1" si="51"/>
        <v>1</v>
      </c>
      <c r="I90">
        <f t="shared" ca="1" si="31"/>
        <v>3</v>
      </c>
      <c r="J90">
        <f t="shared" ca="1" si="39"/>
        <v>42191</v>
      </c>
      <c r="K90">
        <f t="shared" ca="1" si="40"/>
        <v>6</v>
      </c>
      <c r="L90" t="str">
        <f ca="1">_xll.XLOOKUP(K90,$AC$8:$AC$17,$AD$8:$AD$17)</f>
        <v>Tse-Addo</v>
      </c>
      <c r="M90">
        <f t="shared" ca="1" si="44"/>
        <v>126573</v>
      </c>
      <c r="N90" s="12">
        <f t="shared" ca="1" si="41"/>
        <v>66378.889918340574</v>
      </c>
      <c r="O90" s="12">
        <f t="shared" ca="1" si="45"/>
        <v>977.99264442710421</v>
      </c>
      <c r="P90">
        <f t="shared" ca="1" si="42"/>
        <v>286</v>
      </c>
      <c r="Q90" s="12">
        <f t="shared" ca="1" si="46"/>
        <v>34329.119886879402</v>
      </c>
      <c r="R90">
        <f t="shared" ca="1" si="47"/>
        <v>41612.956102704702</v>
      </c>
      <c r="S90" s="12">
        <f t="shared" ca="1" si="48"/>
        <v>169163.9487471318</v>
      </c>
      <c r="T90" s="12">
        <f t="shared" ca="1" si="49"/>
        <v>100994.00980521998</v>
      </c>
      <c r="U90" s="12">
        <f t="shared" ca="1" si="50"/>
        <v>68169.938941911823</v>
      </c>
      <c r="X90" s="2"/>
      <c r="Y90" s="3"/>
      <c r="Z90" s="3"/>
      <c r="AA90" s="3"/>
      <c r="AB90" s="3"/>
      <c r="AC90" s="3"/>
      <c r="AD90" s="3"/>
      <c r="AE90" s="3">
        <f ca="1">IF(Table2[[#This Row],[Gender]]="Male",1,0)</f>
        <v>1</v>
      </c>
      <c r="AF90" s="3">
        <f ca="1">IF(Table2[[#This Row],[Gender]]="Female",1,0)</f>
        <v>0</v>
      </c>
      <c r="AG90" s="3"/>
      <c r="AH90" s="3"/>
      <c r="AI90" s="5"/>
      <c r="AK90" s="2">
        <f ca="1">IF(Table2[[#This Row],[Field of Work]]="Teaching",1,0)</f>
        <v>0</v>
      </c>
      <c r="AL90" s="3">
        <f ca="1">IF(Table2[[#This Row],[Field of Work]]="Agriculture",1,0)</f>
        <v>1</v>
      </c>
      <c r="AM90" s="3">
        <f ca="1">IF(Table2[[#This Row],[Field of Work]]="IT",1,0)</f>
        <v>0</v>
      </c>
      <c r="AN90" s="3">
        <f ca="1">IF(Table2[[#This Row],[Field of Work]]="Construction",1,0)</f>
        <v>0</v>
      </c>
      <c r="AO90" s="3">
        <f ca="1">IF(Table2[[#This Row],[Field of Work]]="Health",1,0)</f>
        <v>0</v>
      </c>
      <c r="AP90" s="3">
        <f ca="1">IF(Table2[[#This Row],[Field of Work]]="General work",1,0)</f>
        <v>0</v>
      </c>
      <c r="AQ90" s="3"/>
      <c r="AR90" s="3"/>
      <c r="AS90" s="3"/>
      <c r="AT90" s="3"/>
      <c r="AU90" s="3"/>
      <c r="AV90" s="5"/>
      <c r="AW90" s="16">
        <f ca="1">IF(Table2[[#This Row],[Residence]]="East Legon",1,0)</f>
        <v>0</v>
      </c>
      <c r="AX90" s="13">
        <f ca="1">IF(Table2[[#This Row],[Residence]]="Trasaco",1,0)</f>
        <v>0</v>
      </c>
      <c r="AY90" s="3">
        <f ca="1">IF(Table2[[#This Row],[Residence]]="North Legon",1,0)</f>
        <v>0</v>
      </c>
      <c r="AZ90" s="3">
        <f ca="1">IF(Table2[[#This Row],[Residence]]="Tema",1,0)</f>
        <v>0</v>
      </c>
      <c r="BA90" s="3">
        <f ca="1">IF(Table2[[#This Row],[Residence]]="Spintex",1,0)</f>
        <v>0</v>
      </c>
      <c r="BB90" s="3">
        <f ca="1">IF(Table2[[#This Row],[Residence]]="Airport Hills",1,0)</f>
        <v>0</v>
      </c>
      <c r="BC90" s="3">
        <f ca="1">IF(Table2[[#This Row],[Residence]]="Oyarifa",1,0)</f>
        <v>0</v>
      </c>
      <c r="BD90" s="3">
        <f ca="1">IF(Table2[[#This Row],[Residence]]="Prampram",1,0)</f>
        <v>0</v>
      </c>
      <c r="BE90" s="3">
        <f ca="1">IF(Table2[[#This Row],[Residence]]="Tse-Addo",1,0)</f>
        <v>1</v>
      </c>
      <c r="BF90" s="3">
        <f ca="1">IF(Table2[[#This Row],[Residence]]="Osu",1,0)</f>
        <v>0</v>
      </c>
      <c r="BG90" s="3"/>
      <c r="BH90" s="3"/>
      <c r="BI90" s="3"/>
      <c r="BJ90" s="3"/>
      <c r="BK90" s="3"/>
      <c r="BL90" s="3"/>
      <c r="BM90" s="3"/>
      <c r="BN90" s="3"/>
      <c r="BO90" s="3"/>
      <c r="BP90" s="5"/>
      <c r="BR90" s="26">
        <f ca="1">Table2[[#This Row],[Cars Value]]/Table2[[#This Row],[Cars]]</f>
        <v>325.99754814236809</v>
      </c>
      <c r="BS90" s="5"/>
      <c r="BT90" s="2">
        <f ca="1">IF(Table2[[#This Row],[Value of Debts]]&gt;$BU$6,1,0)</f>
        <v>1</v>
      </c>
      <c r="BU90" s="3"/>
      <c r="BV90" s="3"/>
      <c r="BW90" s="5"/>
      <c r="BX90" s="30">
        <f ca="1">Table2[[#This Row],[Mortgage Left]]/Table2[[#This Row],[Value of home]]</f>
        <v>0.52443167119638923</v>
      </c>
      <c r="BY90" s="3">
        <f t="shared" ca="1" si="43"/>
        <v>0</v>
      </c>
      <c r="BZ90" s="3"/>
      <c r="CA90" s="39"/>
      <c r="CC90" s="2">
        <f ca="1">IF(Table2[[#This Row],[Residence]]="East Legon",Table2[[#This Row],[Income]],0)</f>
        <v>0</v>
      </c>
      <c r="CD90" s="3">
        <f ca="1">IF(Table2[[#This Row],[Residence]]="Trasaco",Table2[[#This Row],[Income]],0)</f>
        <v>0</v>
      </c>
      <c r="CE90" s="3">
        <f ca="1">IF(Table2[[#This Row],[Residence]]="North Legon",Table2[[#This Row],[Income]],0)</f>
        <v>0</v>
      </c>
      <c r="CF90" s="3">
        <f ca="1">IF(Table2[[#This Row],[Residence]]="Spintex",Table2[[#This Row],[Income]],0)</f>
        <v>0</v>
      </c>
      <c r="CG90" s="3">
        <f ca="1">IF(Table2[[#This Row],[Residence]]="Tema",Table2[[#This Row],[Income]],0)</f>
        <v>0</v>
      </c>
      <c r="CH90" s="3">
        <f ca="1">IF(Table2[[#This Row],[Residence]]="Airport Hills",Table2[[#This Row],[Income]],0)</f>
        <v>0</v>
      </c>
      <c r="CI90" s="3">
        <f ca="1">IF(Table2[[#This Row],[Residence]]="Oyarifa",Table2[[#This Row],[Income]],0)</f>
        <v>0</v>
      </c>
      <c r="CJ90" s="3">
        <f ca="1">IF(Table2[[#This Row],[Residence]]="Osu",Table2[[#This Row],[Income]],0)</f>
        <v>0</v>
      </c>
      <c r="CK90" s="3">
        <f ca="1">IF(Table2[[#This Row],[Residence]]="Tse-Addo",Table2[[#This Row],[Income]],0)</f>
        <v>42191</v>
      </c>
      <c r="CL90" s="5">
        <f ca="1">IF(Table2[[#This Row],[Residence]]="Prampram",Table2[[#This Row],[Income]],0)</f>
        <v>0</v>
      </c>
      <c r="CN90" s="2">
        <f ca="1">IF(Table2[[#This Row],[Field of Work]]="Teaching",Table2[[#This Row],[Income]],0)</f>
        <v>0</v>
      </c>
      <c r="CO90" s="3">
        <f ca="1">IF(Table2[[#This Row],[Field of Work]]="Agriculture",Table2[[#This Row],[Income]],0)</f>
        <v>42191</v>
      </c>
      <c r="CP90" s="3">
        <f ca="1">IF(Table2[[#This Row],[Field of Work]]="IT",Table2[[#This Row],[Income]],0)</f>
        <v>0</v>
      </c>
      <c r="CQ90" s="3">
        <f ca="1">IF(Table2[[#This Row],[Field of Work]]="Construction",Table2[[#This Row],[Income]],0)</f>
        <v>0</v>
      </c>
      <c r="CR90" s="3">
        <f ca="1">IF(Table2[[#This Row],[Field of Work]]="Health",Table2[[#This Row],[Income]],0)</f>
        <v>0</v>
      </c>
      <c r="CS90" s="5">
        <f ca="1">IF(Table2[[#This Row],[Field of Work]]="General work",Table2[[#This Row],[Income]],0)</f>
        <v>0</v>
      </c>
      <c r="CU90" s="2">
        <f t="shared" ca="1" si="32"/>
        <v>1</v>
      </c>
      <c r="CV90" s="5"/>
      <c r="CX90" s="2">
        <f t="shared" ca="1" si="33"/>
        <v>25</v>
      </c>
      <c r="CY90" s="5"/>
    </row>
    <row r="91" spans="1:103" x14ac:dyDescent="0.25">
      <c r="A91">
        <f t="shared" ca="1" si="34"/>
        <v>2</v>
      </c>
      <c r="B91" t="str">
        <f t="shared" ca="1" si="35"/>
        <v>Female</v>
      </c>
      <c r="C91">
        <f t="shared" ca="1" si="36"/>
        <v>25</v>
      </c>
      <c r="D91">
        <f t="shared" ca="1" si="37"/>
        <v>2</v>
      </c>
      <c r="E91" t="str">
        <f ca="1">_xll.XLOOKUP(D91,$Y$8:$Y$13,$Z$8:$Z$13)</f>
        <v>Construction</v>
      </c>
      <c r="F91">
        <f t="shared" ca="1" si="38"/>
        <v>4</v>
      </c>
      <c r="G91" t="str">
        <f ca="1">_xll.XLOOKUP(F91,$AA$8:$AA$12,$AB$8:$AB$12)</f>
        <v>Techical</v>
      </c>
      <c r="H91">
        <f t="shared" ca="1" si="51"/>
        <v>3</v>
      </c>
      <c r="I91">
        <f t="shared" ca="1" si="31"/>
        <v>4</v>
      </c>
      <c r="J91">
        <f t="shared" ca="1" si="39"/>
        <v>58822</v>
      </c>
      <c r="K91">
        <f t="shared" ca="1" si="40"/>
        <v>5</v>
      </c>
      <c r="L91" t="str">
        <f ca="1">_xll.XLOOKUP(K91,$AC$8:$AC$17,$AD$8:$AD$17)</f>
        <v>Airport Hills</v>
      </c>
      <c r="M91">
        <f t="shared" ca="1" si="44"/>
        <v>294110</v>
      </c>
      <c r="N91" s="12">
        <f t="shared" ca="1" si="41"/>
        <v>232370.30563804568</v>
      </c>
      <c r="O91" s="12">
        <f t="shared" ca="1" si="45"/>
        <v>131946.84670774269</v>
      </c>
      <c r="P91">
        <f t="shared" ca="1" si="42"/>
        <v>120707</v>
      </c>
      <c r="Q91" s="12">
        <f t="shared" ca="1" si="46"/>
        <v>51433.749748910566</v>
      </c>
      <c r="R91">
        <f t="shared" ca="1" si="47"/>
        <v>16814.200419374865</v>
      </c>
      <c r="S91" s="12">
        <f t="shared" ca="1" si="48"/>
        <v>442871.04712711752</v>
      </c>
      <c r="T91" s="12">
        <f t="shared" ca="1" si="49"/>
        <v>404511.0553869562</v>
      </c>
      <c r="U91" s="12">
        <f t="shared" ca="1" si="50"/>
        <v>38359.99174016132</v>
      </c>
      <c r="X91" s="2"/>
      <c r="Y91" s="3"/>
      <c r="Z91" s="3"/>
      <c r="AA91" s="3"/>
      <c r="AB91" s="3"/>
      <c r="AC91" s="3"/>
      <c r="AD91" s="3"/>
      <c r="AE91" s="3">
        <f ca="1">IF(Table2[[#This Row],[Gender]]="Male",1,0)</f>
        <v>0</v>
      </c>
      <c r="AF91" s="3">
        <f ca="1">IF(Table2[[#This Row],[Gender]]="Female",1,0)</f>
        <v>1</v>
      </c>
      <c r="AG91" s="3"/>
      <c r="AH91" s="3"/>
      <c r="AI91" s="5"/>
      <c r="AK91" s="2">
        <f ca="1">IF(Table2[[#This Row],[Field of Work]]="Teaching",1,0)</f>
        <v>0</v>
      </c>
      <c r="AL91" s="3">
        <f ca="1">IF(Table2[[#This Row],[Field of Work]]="Agriculture",1,0)</f>
        <v>0</v>
      </c>
      <c r="AM91" s="3">
        <f ca="1">IF(Table2[[#This Row],[Field of Work]]="IT",1,0)</f>
        <v>0</v>
      </c>
      <c r="AN91" s="3">
        <f ca="1">IF(Table2[[#This Row],[Field of Work]]="Construction",1,0)</f>
        <v>1</v>
      </c>
      <c r="AO91" s="3">
        <f ca="1">IF(Table2[[#This Row],[Field of Work]]="Health",1,0)</f>
        <v>0</v>
      </c>
      <c r="AP91" s="3">
        <f ca="1">IF(Table2[[#This Row],[Field of Work]]="General work",1,0)</f>
        <v>0</v>
      </c>
      <c r="AQ91" s="3"/>
      <c r="AR91" s="3"/>
      <c r="AS91" s="3"/>
      <c r="AT91" s="3"/>
      <c r="AU91" s="3"/>
      <c r="AV91" s="5"/>
      <c r="AW91" s="16">
        <f ca="1">IF(Table2[[#This Row],[Residence]]="East Legon",1,0)</f>
        <v>0</v>
      </c>
      <c r="AX91" s="13">
        <f ca="1">IF(Table2[[#This Row],[Residence]]="Trasaco",1,0)</f>
        <v>0</v>
      </c>
      <c r="AY91" s="3">
        <f ca="1">IF(Table2[[#This Row],[Residence]]="North Legon",1,0)</f>
        <v>0</v>
      </c>
      <c r="AZ91" s="3">
        <f ca="1">IF(Table2[[#This Row],[Residence]]="Tema",1,0)</f>
        <v>0</v>
      </c>
      <c r="BA91" s="3">
        <f ca="1">IF(Table2[[#This Row],[Residence]]="Spintex",1,0)</f>
        <v>0</v>
      </c>
      <c r="BB91" s="3">
        <f ca="1">IF(Table2[[#This Row],[Residence]]="Airport Hills",1,0)</f>
        <v>1</v>
      </c>
      <c r="BC91" s="3">
        <f ca="1">IF(Table2[[#This Row],[Residence]]="Oyarifa",1,0)</f>
        <v>0</v>
      </c>
      <c r="BD91" s="3">
        <f ca="1">IF(Table2[[#This Row],[Residence]]="Prampram",1,0)</f>
        <v>0</v>
      </c>
      <c r="BE91" s="3">
        <f ca="1">IF(Table2[[#This Row],[Residence]]="Tse-Addo",1,0)</f>
        <v>0</v>
      </c>
      <c r="BF91" s="3">
        <f ca="1">IF(Table2[[#This Row],[Residence]]="Osu",1,0)</f>
        <v>0</v>
      </c>
      <c r="BG91" s="3"/>
      <c r="BH91" s="3"/>
      <c r="BI91" s="3"/>
      <c r="BJ91" s="3"/>
      <c r="BK91" s="3"/>
      <c r="BL91" s="3"/>
      <c r="BM91" s="3"/>
      <c r="BN91" s="3"/>
      <c r="BO91" s="3"/>
      <c r="BP91" s="5"/>
      <c r="BR91" s="26">
        <f ca="1">Table2[[#This Row],[Cars Value]]/Table2[[#This Row],[Cars]]</f>
        <v>32986.711676935673</v>
      </c>
      <c r="BS91" s="5"/>
      <c r="BT91" s="2">
        <f ca="1">IF(Table2[[#This Row],[Value of Debts]]&gt;$BU$6,1,0)</f>
        <v>1</v>
      </c>
      <c r="BU91" s="3"/>
      <c r="BV91" s="3"/>
      <c r="BW91" s="5"/>
      <c r="BX91" s="30">
        <f ca="1">Table2[[#This Row],[Mortgage Left]]/Table2[[#This Row],[Value of home]]</f>
        <v>0.79007958123846755</v>
      </c>
      <c r="BY91" s="3">
        <f t="shared" ca="1" si="43"/>
        <v>0</v>
      </c>
      <c r="BZ91" s="3"/>
      <c r="CA91" s="39"/>
      <c r="CC91" s="2">
        <f ca="1">IF(Table2[[#This Row],[Residence]]="East Legon",Table2[[#This Row],[Income]],0)</f>
        <v>0</v>
      </c>
      <c r="CD91" s="3">
        <f ca="1">IF(Table2[[#This Row],[Residence]]="Trasaco",Table2[[#This Row],[Income]],0)</f>
        <v>0</v>
      </c>
      <c r="CE91" s="3">
        <f ca="1">IF(Table2[[#This Row],[Residence]]="North Legon",Table2[[#This Row],[Income]],0)</f>
        <v>0</v>
      </c>
      <c r="CF91" s="3">
        <f ca="1">IF(Table2[[#This Row],[Residence]]="Spintex",Table2[[#This Row],[Income]],0)</f>
        <v>0</v>
      </c>
      <c r="CG91" s="3">
        <f ca="1">IF(Table2[[#This Row],[Residence]]="Tema",Table2[[#This Row],[Income]],0)</f>
        <v>0</v>
      </c>
      <c r="CH91" s="3">
        <f ca="1">IF(Table2[[#This Row],[Residence]]="Airport Hills",Table2[[#This Row],[Income]],0)</f>
        <v>58822</v>
      </c>
      <c r="CI91" s="3">
        <f ca="1">IF(Table2[[#This Row],[Residence]]="Oyarifa",Table2[[#This Row],[Income]],0)</f>
        <v>0</v>
      </c>
      <c r="CJ91" s="3">
        <f ca="1">IF(Table2[[#This Row],[Residence]]="Osu",Table2[[#This Row],[Income]],0)</f>
        <v>0</v>
      </c>
      <c r="CK91" s="3">
        <f ca="1">IF(Table2[[#This Row],[Residence]]="Tse-Addo",Table2[[#This Row],[Income]],0)</f>
        <v>0</v>
      </c>
      <c r="CL91" s="5">
        <f ca="1">IF(Table2[[#This Row],[Residence]]="Prampram",Table2[[#This Row],[Income]],0)</f>
        <v>0</v>
      </c>
      <c r="CN91" s="2">
        <f ca="1">IF(Table2[[#This Row],[Field of Work]]="Teaching",Table2[[#This Row],[Income]],0)</f>
        <v>0</v>
      </c>
      <c r="CO91" s="3">
        <f ca="1">IF(Table2[[#This Row],[Field of Work]]="Agriculture",Table2[[#This Row],[Income]],0)</f>
        <v>0</v>
      </c>
      <c r="CP91" s="3">
        <f ca="1">IF(Table2[[#This Row],[Field of Work]]="IT",Table2[[#This Row],[Income]],0)</f>
        <v>0</v>
      </c>
      <c r="CQ91" s="3">
        <f ca="1">IF(Table2[[#This Row],[Field of Work]]="Construction",Table2[[#This Row],[Income]],0)</f>
        <v>58822</v>
      </c>
      <c r="CR91" s="3">
        <f ca="1">IF(Table2[[#This Row],[Field of Work]]="Health",Table2[[#This Row],[Income]],0)</f>
        <v>0</v>
      </c>
      <c r="CS91" s="5">
        <f ca="1">IF(Table2[[#This Row],[Field of Work]]="General work",Table2[[#This Row],[Income]],0)</f>
        <v>0</v>
      </c>
      <c r="CU91" s="2">
        <f t="shared" ca="1" si="32"/>
        <v>1</v>
      </c>
      <c r="CV91" s="5"/>
      <c r="CX91" s="2">
        <f t="shared" ca="1" si="33"/>
        <v>26</v>
      </c>
      <c r="CY91" s="5"/>
    </row>
    <row r="92" spans="1:103" x14ac:dyDescent="0.25">
      <c r="A92">
        <f t="shared" ca="1" si="34"/>
        <v>2</v>
      </c>
      <c r="B92" t="str">
        <f t="shared" ca="1" si="35"/>
        <v>Female</v>
      </c>
      <c r="C92">
        <f t="shared" ca="1" si="36"/>
        <v>26</v>
      </c>
      <c r="D92">
        <f t="shared" ca="1" si="37"/>
        <v>4</v>
      </c>
      <c r="E92" t="str">
        <f ca="1">_xll.XLOOKUP(D92,$Y$8:$Y$13,$Z$8:$Z$13)</f>
        <v>IT</v>
      </c>
      <c r="F92">
        <f t="shared" ca="1" si="38"/>
        <v>5</v>
      </c>
      <c r="G92" t="str">
        <f ca="1">_xll.XLOOKUP(F92,$AA$8:$AA$12,$AB$8:$AB$12)</f>
        <v>Other</v>
      </c>
      <c r="H92">
        <f t="shared" ca="1" si="51"/>
        <v>3</v>
      </c>
      <c r="I92">
        <f t="shared" ca="1" si="31"/>
        <v>1</v>
      </c>
      <c r="J92">
        <f t="shared" ca="1" si="39"/>
        <v>67337</v>
      </c>
      <c r="K92">
        <f t="shared" ca="1" si="40"/>
        <v>5</v>
      </c>
      <c r="L92" t="str">
        <f ca="1">_xll.XLOOKUP(K92,$AC$8:$AC$17,$AD$8:$AD$17)</f>
        <v>Airport Hills</v>
      </c>
      <c r="M92">
        <f t="shared" ca="1" si="44"/>
        <v>336685</v>
      </c>
      <c r="N92" s="12">
        <f t="shared" ca="1" si="41"/>
        <v>205624.19728448277</v>
      </c>
      <c r="O92" s="12">
        <f t="shared" ca="1" si="45"/>
        <v>21917.656140818588</v>
      </c>
      <c r="P92">
        <f t="shared" ca="1" si="42"/>
        <v>5968</v>
      </c>
      <c r="Q92" s="12">
        <f t="shared" ca="1" si="46"/>
        <v>13369.571719608984</v>
      </c>
      <c r="R92">
        <f t="shared" ca="1" si="47"/>
        <v>81873.121086198895</v>
      </c>
      <c r="S92" s="12">
        <f t="shared" ca="1" si="48"/>
        <v>440475.7772270175</v>
      </c>
      <c r="T92" s="12">
        <f t="shared" ca="1" si="49"/>
        <v>224961.76900409177</v>
      </c>
      <c r="U92" s="12">
        <f t="shared" ca="1" si="50"/>
        <v>215514.00822292574</v>
      </c>
      <c r="X92" s="2"/>
      <c r="Y92" s="3"/>
      <c r="Z92" s="3"/>
      <c r="AA92" s="3"/>
      <c r="AB92" s="3"/>
      <c r="AC92" s="3"/>
      <c r="AD92" s="3"/>
      <c r="AE92" s="3">
        <f ca="1">IF(Table2[[#This Row],[Gender]]="Male",1,0)</f>
        <v>0</v>
      </c>
      <c r="AF92" s="3">
        <f ca="1">IF(Table2[[#This Row],[Gender]]="Female",1,0)</f>
        <v>1</v>
      </c>
      <c r="AG92" s="3"/>
      <c r="AH92" s="3"/>
      <c r="AI92" s="5"/>
      <c r="AK92" s="2">
        <f ca="1">IF(Table2[[#This Row],[Field of Work]]="Teaching",1,0)</f>
        <v>0</v>
      </c>
      <c r="AL92" s="3">
        <f ca="1">IF(Table2[[#This Row],[Field of Work]]="Agriculture",1,0)</f>
        <v>0</v>
      </c>
      <c r="AM92" s="3">
        <f ca="1">IF(Table2[[#This Row],[Field of Work]]="IT",1,0)</f>
        <v>1</v>
      </c>
      <c r="AN92" s="3">
        <f ca="1">IF(Table2[[#This Row],[Field of Work]]="Construction",1,0)</f>
        <v>0</v>
      </c>
      <c r="AO92" s="3">
        <f ca="1">IF(Table2[[#This Row],[Field of Work]]="Health",1,0)</f>
        <v>0</v>
      </c>
      <c r="AP92" s="3">
        <f ca="1">IF(Table2[[#This Row],[Field of Work]]="General work",1,0)</f>
        <v>0</v>
      </c>
      <c r="AQ92" s="3"/>
      <c r="AR92" s="3"/>
      <c r="AS92" s="3"/>
      <c r="AT92" s="3"/>
      <c r="AU92" s="3"/>
      <c r="AV92" s="5"/>
      <c r="AW92" s="16">
        <f ca="1">IF(Table2[[#This Row],[Residence]]="East Legon",1,0)</f>
        <v>0</v>
      </c>
      <c r="AX92" s="13">
        <f ca="1">IF(Table2[[#This Row],[Residence]]="Trasaco",1,0)</f>
        <v>0</v>
      </c>
      <c r="AY92" s="3">
        <f ca="1">IF(Table2[[#This Row],[Residence]]="North Legon",1,0)</f>
        <v>0</v>
      </c>
      <c r="AZ92" s="3">
        <f ca="1">IF(Table2[[#This Row],[Residence]]="Tema",1,0)</f>
        <v>0</v>
      </c>
      <c r="BA92" s="3">
        <f ca="1">IF(Table2[[#This Row],[Residence]]="Spintex",1,0)</f>
        <v>0</v>
      </c>
      <c r="BB92" s="3">
        <f ca="1">IF(Table2[[#This Row],[Residence]]="Airport Hills",1,0)</f>
        <v>1</v>
      </c>
      <c r="BC92" s="3">
        <f ca="1">IF(Table2[[#This Row],[Residence]]="Oyarifa",1,0)</f>
        <v>0</v>
      </c>
      <c r="BD92" s="3">
        <f ca="1">IF(Table2[[#This Row],[Residence]]="Prampram",1,0)</f>
        <v>0</v>
      </c>
      <c r="BE92" s="3">
        <f ca="1">IF(Table2[[#This Row],[Residence]]="Tse-Addo",1,0)</f>
        <v>0</v>
      </c>
      <c r="BF92" s="3">
        <f ca="1">IF(Table2[[#This Row],[Residence]]="Osu",1,0)</f>
        <v>0</v>
      </c>
      <c r="BG92" s="3"/>
      <c r="BH92" s="3"/>
      <c r="BI92" s="3"/>
      <c r="BJ92" s="3"/>
      <c r="BK92" s="3"/>
      <c r="BL92" s="3"/>
      <c r="BM92" s="3"/>
      <c r="BN92" s="3"/>
      <c r="BO92" s="3"/>
      <c r="BP92" s="5"/>
      <c r="BR92" s="26">
        <f ca="1">Table2[[#This Row],[Cars Value]]/Table2[[#This Row],[Cars]]</f>
        <v>21917.656140818588</v>
      </c>
      <c r="BS92" s="5"/>
      <c r="BT92" s="2">
        <f ca="1">IF(Table2[[#This Row],[Value of Debts]]&gt;$BU$6,1,0)</f>
        <v>1</v>
      </c>
      <c r="BU92" s="3"/>
      <c r="BV92" s="3"/>
      <c r="BW92" s="5"/>
      <c r="BX92" s="30">
        <f ca="1">Table2[[#This Row],[Mortgage Left]]/Table2[[#This Row],[Value of home]]</f>
        <v>0.61073168476315476</v>
      </c>
      <c r="BY92" s="3">
        <f t="shared" ca="1" si="43"/>
        <v>0</v>
      </c>
      <c r="BZ92" s="3"/>
      <c r="CA92" s="39"/>
      <c r="CC92" s="2">
        <f ca="1">IF(Table2[[#This Row],[Residence]]="East Legon",Table2[[#This Row],[Income]],0)</f>
        <v>0</v>
      </c>
      <c r="CD92" s="3">
        <f ca="1">IF(Table2[[#This Row],[Residence]]="Trasaco",Table2[[#This Row],[Income]],0)</f>
        <v>0</v>
      </c>
      <c r="CE92" s="3">
        <f ca="1">IF(Table2[[#This Row],[Residence]]="North Legon",Table2[[#This Row],[Income]],0)</f>
        <v>0</v>
      </c>
      <c r="CF92" s="3">
        <f ca="1">IF(Table2[[#This Row],[Residence]]="Spintex",Table2[[#This Row],[Income]],0)</f>
        <v>0</v>
      </c>
      <c r="CG92" s="3">
        <f ca="1">IF(Table2[[#This Row],[Residence]]="Tema",Table2[[#This Row],[Income]],0)</f>
        <v>0</v>
      </c>
      <c r="CH92" s="3">
        <f ca="1">IF(Table2[[#This Row],[Residence]]="Airport Hills",Table2[[#This Row],[Income]],0)</f>
        <v>67337</v>
      </c>
      <c r="CI92" s="3">
        <f ca="1">IF(Table2[[#This Row],[Residence]]="Oyarifa",Table2[[#This Row],[Income]],0)</f>
        <v>0</v>
      </c>
      <c r="CJ92" s="3">
        <f ca="1">IF(Table2[[#This Row],[Residence]]="Osu",Table2[[#This Row],[Income]],0)</f>
        <v>0</v>
      </c>
      <c r="CK92" s="3">
        <f ca="1">IF(Table2[[#This Row],[Residence]]="Tse-Addo",Table2[[#This Row],[Income]],0)</f>
        <v>0</v>
      </c>
      <c r="CL92" s="5">
        <f ca="1">IF(Table2[[#This Row],[Residence]]="Prampram",Table2[[#This Row],[Income]],0)</f>
        <v>0</v>
      </c>
      <c r="CN92" s="2">
        <f ca="1">IF(Table2[[#This Row],[Field of Work]]="Teaching",Table2[[#This Row],[Income]],0)</f>
        <v>0</v>
      </c>
      <c r="CO92" s="3">
        <f ca="1">IF(Table2[[#This Row],[Field of Work]]="Agriculture",Table2[[#This Row],[Income]],0)</f>
        <v>0</v>
      </c>
      <c r="CP92" s="3">
        <f ca="1">IF(Table2[[#This Row],[Field of Work]]="IT",Table2[[#This Row],[Income]],0)</f>
        <v>67337</v>
      </c>
      <c r="CQ92" s="3">
        <f ca="1">IF(Table2[[#This Row],[Field of Work]]="Construction",Table2[[#This Row],[Income]],0)</f>
        <v>0</v>
      </c>
      <c r="CR92" s="3">
        <f ca="1">IF(Table2[[#This Row],[Field of Work]]="Health",Table2[[#This Row],[Income]],0)</f>
        <v>0</v>
      </c>
      <c r="CS92" s="5">
        <f ca="1">IF(Table2[[#This Row],[Field of Work]]="General work",Table2[[#This Row],[Income]],0)</f>
        <v>0</v>
      </c>
      <c r="CU92" s="2">
        <f t="shared" ca="1" si="32"/>
        <v>1</v>
      </c>
      <c r="CV92" s="5"/>
      <c r="CX92" s="2">
        <f t="shared" ca="1" si="33"/>
        <v>0</v>
      </c>
      <c r="CY92" s="5"/>
    </row>
    <row r="93" spans="1:103" x14ac:dyDescent="0.25">
      <c r="A93">
        <f t="shared" ca="1" si="34"/>
        <v>2</v>
      </c>
      <c r="B93" t="str">
        <f t="shared" ca="1" si="35"/>
        <v>Female</v>
      </c>
      <c r="C93">
        <f t="shared" ca="1" si="36"/>
        <v>28</v>
      </c>
      <c r="D93">
        <f t="shared" ca="1" si="37"/>
        <v>3</v>
      </c>
      <c r="E93" t="str">
        <f ca="1">_xll.XLOOKUP(D93,$Y$8:$Y$13,$Z$8:$Z$13)</f>
        <v>Teaching</v>
      </c>
      <c r="F93">
        <f t="shared" ca="1" si="38"/>
        <v>2</v>
      </c>
      <c r="G93" t="str">
        <f ca="1">_xll.XLOOKUP(F93,$AA$8:$AA$12,$AB$8:$AB$12)</f>
        <v>College</v>
      </c>
      <c r="H93">
        <f t="shared" ca="1" si="51"/>
        <v>4</v>
      </c>
      <c r="I93">
        <f t="shared" ca="1" si="31"/>
        <v>2</v>
      </c>
      <c r="J93">
        <f t="shared" ca="1" si="39"/>
        <v>75491</v>
      </c>
      <c r="K93">
        <f t="shared" ca="1" si="40"/>
        <v>10</v>
      </c>
      <c r="L93" t="str">
        <f ca="1">_xll.XLOOKUP(K93,$AC$8:$AC$17,$AD$8:$AD$17)</f>
        <v>Osu</v>
      </c>
      <c r="M93">
        <f t="shared" ca="1" si="44"/>
        <v>377455</v>
      </c>
      <c r="N93" s="12">
        <f t="shared" ca="1" si="41"/>
        <v>335213.56460074417</v>
      </c>
      <c r="O93" s="12">
        <f t="shared" ca="1" si="45"/>
        <v>61255.643607266829</v>
      </c>
      <c r="P93">
        <f t="shared" ca="1" si="42"/>
        <v>43892</v>
      </c>
      <c r="Q93" s="12">
        <f t="shared" ca="1" si="46"/>
        <v>132763.6596873099</v>
      </c>
      <c r="R93">
        <f t="shared" ca="1" si="47"/>
        <v>10354.108848635544</v>
      </c>
      <c r="S93" s="12">
        <f t="shared" ca="1" si="48"/>
        <v>449064.7524559024</v>
      </c>
      <c r="T93" s="12">
        <f t="shared" ca="1" si="49"/>
        <v>511869.22428805404</v>
      </c>
      <c r="U93" s="12">
        <f t="shared" ca="1" si="50"/>
        <v>-62804.471832151641</v>
      </c>
      <c r="X93" s="2"/>
      <c r="Y93" s="3"/>
      <c r="Z93" s="3"/>
      <c r="AA93" s="3"/>
      <c r="AB93" s="3"/>
      <c r="AC93" s="3"/>
      <c r="AD93" s="3"/>
      <c r="AE93" s="3">
        <f ca="1">IF(Table2[[#This Row],[Gender]]="Male",1,0)</f>
        <v>0</v>
      </c>
      <c r="AF93" s="3">
        <f ca="1">IF(Table2[[#This Row],[Gender]]="Female",1,0)</f>
        <v>1</v>
      </c>
      <c r="AG93" s="3"/>
      <c r="AH93" s="3"/>
      <c r="AI93" s="5"/>
      <c r="AK93" s="2">
        <f ca="1">IF(Table2[[#This Row],[Field of Work]]="Teaching",1,0)</f>
        <v>1</v>
      </c>
      <c r="AL93" s="3">
        <f ca="1">IF(Table2[[#This Row],[Field of Work]]="Agriculture",1,0)</f>
        <v>0</v>
      </c>
      <c r="AM93" s="3">
        <f ca="1">IF(Table2[[#This Row],[Field of Work]]="IT",1,0)</f>
        <v>0</v>
      </c>
      <c r="AN93" s="3">
        <f ca="1">IF(Table2[[#This Row],[Field of Work]]="Construction",1,0)</f>
        <v>0</v>
      </c>
      <c r="AO93" s="3">
        <f ca="1">IF(Table2[[#This Row],[Field of Work]]="Health",1,0)</f>
        <v>0</v>
      </c>
      <c r="AP93" s="3">
        <f ca="1">IF(Table2[[#This Row],[Field of Work]]="General work",1,0)</f>
        <v>0</v>
      </c>
      <c r="AQ93" s="3"/>
      <c r="AR93" s="3"/>
      <c r="AS93" s="3"/>
      <c r="AT93" s="3"/>
      <c r="AU93" s="3"/>
      <c r="AV93" s="5"/>
      <c r="AW93" s="16">
        <f ca="1">IF(Table2[[#This Row],[Residence]]="East Legon",1,0)</f>
        <v>0</v>
      </c>
      <c r="AX93" s="13">
        <f ca="1">IF(Table2[[#This Row],[Residence]]="Trasaco",1,0)</f>
        <v>0</v>
      </c>
      <c r="AY93" s="3">
        <f ca="1">IF(Table2[[#This Row],[Residence]]="North Legon",1,0)</f>
        <v>0</v>
      </c>
      <c r="AZ93" s="3">
        <f ca="1">IF(Table2[[#This Row],[Residence]]="Tema",1,0)</f>
        <v>0</v>
      </c>
      <c r="BA93" s="3">
        <f ca="1">IF(Table2[[#This Row],[Residence]]="Spintex",1,0)</f>
        <v>0</v>
      </c>
      <c r="BB93" s="3">
        <f ca="1">IF(Table2[[#This Row],[Residence]]="Airport Hills",1,0)</f>
        <v>0</v>
      </c>
      <c r="BC93" s="3">
        <f ca="1">IF(Table2[[#This Row],[Residence]]="Oyarifa",1,0)</f>
        <v>0</v>
      </c>
      <c r="BD93" s="3">
        <f ca="1">IF(Table2[[#This Row],[Residence]]="Prampram",1,0)</f>
        <v>0</v>
      </c>
      <c r="BE93" s="3">
        <f ca="1">IF(Table2[[#This Row],[Residence]]="Tse-Addo",1,0)</f>
        <v>0</v>
      </c>
      <c r="BF93" s="3">
        <f ca="1">IF(Table2[[#This Row],[Residence]]="Osu",1,0)</f>
        <v>1</v>
      </c>
      <c r="BG93" s="3"/>
      <c r="BH93" s="3"/>
      <c r="BI93" s="3"/>
      <c r="BJ93" s="3"/>
      <c r="BK93" s="3"/>
      <c r="BL93" s="3"/>
      <c r="BM93" s="3"/>
      <c r="BN93" s="3"/>
      <c r="BO93" s="3"/>
      <c r="BP93" s="5"/>
      <c r="BR93" s="26">
        <f ca="1">Table2[[#This Row],[Cars Value]]/Table2[[#This Row],[Cars]]</f>
        <v>30627.821803633415</v>
      </c>
      <c r="BS93" s="5"/>
      <c r="BT93" s="2">
        <f ca="1">IF(Table2[[#This Row],[Value of Debts]]&gt;$BU$6,1,0)</f>
        <v>1</v>
      </c>
      <c r="BU93" s="3"/>
      <c r="BV93" s="3"/>
      <c r="BW93" s="5"/>
      <c r="BX93" s="30">
        <f ca="1">Table2[[#This Row],[Mortgage Left]]/Table2[[#This Row],[Value of home]]</f>
        <v>0.88808881747690238</v>
      </c>
      <c r="BY93" s="3">
        <f t="shared" ca="1" si="43"/>
        <v>0</v>
      </c>
      <c r="BZ93" s="3"/>
      <c r="CA93" s="39"/>
      <c r="CC93" s="2">
        <f ca="1">IF(Table2[[#This Row],[Residence]]="East Legon",Table2[[#This Row],[Income]],0)</f>
        <v>0</v>
      </c>
      <c r="CD93" s="3">
        <f ca="1">IF(Table2[[#This Row],[Residence]]="Trasaco",Table2[[#This Row],[Income]],0)</f>
        <v>0</v>
      </c>
      <c r="CE93" s="3">
        <f ca="1">IF(Table2[[#This Row],[Residence]]="North Legon",Table2[[#This Row],[Income]],0)</f>
        <v>0</v>
      </c>
      <c r="CF93" s="3">
        <f ca="1">IF(Table2[[#This Row],[Residence]]="Spintex",Table2[[#This Row],[Income]],0)</f>
        <v>0</v>
      </c>
      <c r="CG93" s="3">
        <f ca="1">IF(Table2[[#This Row],[Residence]]="Tema",Table2[[#This Row],[Income]],0)</f>
        <v>0</v>
      </c>
      <c r="CH93" s="3">
        <f ca="1">IF(Table2[[#This Row],[Residence]]="Airport Hills",Table2[[#This Row],[Income]],0)</f>
        <v>0</v>
      </c>
      <c r="CI93" s="3">
        <f ca="1">IF(Table2[[#This Row],[Residence]]="Oyarifa",Table2[[#This Row],[Income]],0)</f>
        <v>0</v>
      </c>
      <c r="CJ93" s="3">
        <f ca="1">IF(Table2[[#This Row],[Residence]]="Osu",Table2[[#This Row],[Income]],0)</f>
        <v>75491</v>
      </c>
      <c r="CK93" s="3">
        <f ca="1">IF(Table2[[#This Row],[Residence]]="Tse-Addo",Table2[[#This Row],[Income]],0)</f>
        <v>0</v>
      </c>
      <c r="CL93" s="5">
        <f ca="1">IF(Table2[[#This Row],[Residence]]="Prampram",Table2[[#This Row],[Income]],0)</f>
        <v>0</v>
      </c>
      <c r="CN93" s="2">
        <f ca="1">IF(Table2[[#This Row],[Field of Work]]="Teaching",Table2[[#This Row],[Income]],0)</f>
        <v>75491</v>
      </c>
      <c r="CO93" s="3">
        <f ca="1">IF(Table2[[#This Row],[Field of Work]]="Agriculture",Table2[[#This Row],[Income]],0)</f>
        <v>0</v>
      </c>
      <c r="CP93" s="3">
        <f ca="1">IF(Table2[[#This Row],[Field of Work]]="IT",Table2[[#This Row],[Income]],0)</f>
        <v>0</v>
      </c>
      <c r="CQ93" s="3">
        <f ca="1">IF(Table2[[#This Row],[Field of Work]]="Construction",Table2[[#This Row],[Income]],0)</f>
        <v>0</v>
      </c>
      <c r="CR93" s="3">
        <f ca="1">IF(Table2[[#This Row],[Field of Work]]="Health",Table2[[#This Row],[Income]],0)</f>
        <v>0</v>
      </c>
      <c r="CS93" s="5">
        <f ca="1">IF(Table2[[#This Row],[Field of Work]]="General work",Table2[[#This Row],[Income]],0)</f>
        <v>0</v>
      </c>
      <c r="CU93" s="2">
        <f t="shared" ca="1" si="32"/>
        <v>1</v>
      </c>
      <c r="CV93" s="5"/>
      <c r="CX93" s="2">
        <f t="shared" ca="1" si="33"/>
        <v>37</v>
      </c>
      <c r="CY93" s="5"/>
    </row>
    <row r="94" spans="1:103" x14ac:dyDescent="0.25">
      <c r="A94">
        <f t="shared" ca="1" si="34"/>
        <v>1</v>
      </c>
      <c r="B94" t="str">
        <f t="shared" ca="1" si="35"/>
        <v>Male</v>
      </c>
      <c r="C94">
        <f t="shared" ca="1" si="36"/>
        <v>37</v>
      </c>
      <c r="D94">
        <f t="shared" ca="1" si="37"/>
        <v>2</v>
      </c>
      <c r="E94" t="str">
        <f ca="1">_xll.XLOOKUP(D94,$Y$8:$Y$13,$Z$8:$Z$13)</f>
        <v>Construction</v>
      </c>
      <c r="F94">
        <f t="shared" ca="1" si="38"/>
        <v>4</v>
      </c>
      <c r="G94" t="str">
        <f ca="1">_xll.XLOOKUP(F94,$AA$8:$AA$12,$AB$8:$AB$12)</f>
        <v>Techical</v>
      </c>
      <c r="H94">
        <f t="shared" ca="1" si="51"/>
        <v>3</v>
      </c>
      <c r="I94">
        <f t="shared" ca="1" si="31"/>
        <v>2</v>
      </c>
      <c r="J94">
        <f t="shared" ca="1" si="39"/>
        <v>28803</v>
      </c>
      <c r="K94">
        <f t="shared" ca="1" si="40"/>
        <v>8</v>
      </c>
      <c r="L94" t="str">
        <f ca="1">_xll.XLOOKUP(K94,$AC$8:$AC$17,$AD$8:$AD$17)</f>
        <v>Oyarifa</v>
      </c>
      <c r="M94">
        <f t="shared" ca="1" si="44"/>
        <v>172818</v>
      </c>
      <c r="N94" s="12">
        <f t="shared" ca="1" si="41"/>
        <v>40635.041325851962</v>
      </c>
      <c r="O94" s="12">
        <f t="shared" ca="1" si="45"/>
        <v>53309.186453741022</v>
      </c>
      <c r="P94">
        <f t="shared" ca="1" si="42"/>
        <v>16756</v>
      </c>
      <c r="Q94" s="12">
        <f t="shared" ca="1" si="46"/>
        <v>21825.010013866406</v>
      </c>
      <c r="R94">
        <f t="shared" ca="1" si="47"/>
        <v>3552.4810591633068</v>
      </c>
      <c r="S94" s="12">
        <f t="shared" ca="1" si="48"/>
        <v>229679.66751290433</v>
      </c>
      <c r="T94" s="12">
        <f t="shared" ca="1" si="49"/>
        <v>79216.051339718368</v>
      </c>
      <c r="U94" s="12">
        <f t="shared" ca="1" si="50"/>
        <v>150463.61617318596</v>
      </c>
      <c r="X94" s="2"/>
      <c r="Y94" s="3"/>
      <c r="Z94" s="3"/>
      <c r="AA94" s="3"/>
      <c r="AB94" s="3"/>
      <c r="AC94" s="3"/>
      <c r="AD94" s="3"/>
      <c r="AE94" s="3">
        <f ca="1">IF(Table2[[#This Row],[Gender]]="Male",1,0)</f>
        <v>1</v>
      </c>
      <c r="AF94" s="3">
        <f ca="1">IF(Table2[[#This Row],[Gender]]="Female",1,0)</f>
        <v>0</v>
      </c>
      <c r="AG94" s="3"/>
      <c r="AH94" s="3"/>
      <c r="AI94" s="5"/>
      <c r="AK94" s="2">
        <f ca="1">IF(Table2[[#This Row],[Field of Work]]="Teaching",1,0)</f>
        <v>0</v>
      </c>
      <c r="AL94" s="3">
        <f ca="1">IF(Table2[[#This Row],[Field of Work]]="Agriculture",1,0)</f>
        <v>0</v>
      </c>
      <c r="AM94" s="3">
        <f ca="1">IF(Table2[[#This Row],[Field of Work]]="IT",1,0)</f>
        <v>0</v>
      </c>
      <c r="AN94" s="3">
        <f ca="1">IF(Table2[[#This Row],[Field of Work]]="Construction",1,0)</f>
        <v>1</v>
      </c>
      <c r="AO94" s="3">
        <f ca="1">IF(Table2[[#This Row],[Field of Work]]="Health",1,0)</f>
        <v>0</v>
      </c>
      <c r="AP94" s="3">
        <f ca="1">IF(Table2[[#This Row],[Field of Work]]="General work",1,0)</f>
        <v>0</v>
      </c>
      <c r="AQ94" s="3"/>
      <c r="AR94" s="3"/>
      <c r="AS94" s="3"/>
      <c r="AT94" s="3"/>
      <c r="AU94" s="3"/>
      <c r="AV94" s="5"/>
      <c r="AW94" s="16">
        <f ca="1">IF(Table2[[#This Row],[Residence]]="East Legon",1,0)</f>
        <v>0</v>
      </c>
      <c r="AX94" s="13">
        <f ca="1">IF(Table2[[#This Row],[Residence]]="Trasaco",1,0)</f>
        <v>0</v>
      </c>
      <c r="AY94" s="3">
        <f ca="1">IF(Table2[[#This Row],[Residence]]="North Legon",1,0)</f>
        <v>0</v>
      </c>
      <c r="AZ94" s="3">
        <f ca="1">IF(Table2[[#This Row],[Residence]]="Tema",1,0)</f>
        <v>0</v>
      </c>
      <c r="BA94" s="3">
        <f ca="1">IF(Table2[[#This Row],[Residence]]="Spintex",1,0)</f>
        <v>0</v>
      </c>
      <c r="BB94" s="3">
        <f ca="1">IF(Table2[[#This Row],[Residence]]="Airport Hills",1,0)</f>
        <v>0</v>
      </c>
      <c r="BC94" s="3">
        <f ca="1">IF(Table2[[#This Row],[Residence]]="Oyarifa",1,0)</f>
        <v>1</v>
      </c>
      <c r="BD94" s="3">
        <f ca="1">IF(Table2[[#This Row],[Residence]]="Prampram",1,0)</f>
        <v>0</v>
      </c>
      <c r="BE94" s="3">
        <f ca="1">IF(Table2[[#This Row],[Residence]]="Tse-Addo",1,0)</f>
        <v>0</v>
      </c>
      <c r="BF94" s="3">
        <f ca="1">IF(Table2[[#This Row],[Residence]]="Osu",1,0)</f>
        <v>0</v>
      </c>
      <c r="BG94" s="3"/>
      <c r="BH94" s="3"/>
      <c r="BI94" s="3"/>
      <c r="BJ94" s="3"/>
      <c r="BK94" s="3"/>
      <c r="BL94" s="3"/>
      <c r="BM94" s="3"/>
      <c r="BN94" s="3"/>
      <c r="BO94" s="3"/>
      <c r="BP94" s="5"/>
      <c r="BR94" s="26">
        <f ca="1">Table2[[#This Row],[Cars Value]]/Table2[[#This Row],[Cars]]</f>
        <v>26654.593226870511</v>
      </c>
      <c r="BS94" s="5"/>
      <c r="BT94" s="2">
        <f ca="1">IF(Table2[[#This Row],[Value of Debts]]&gt;$BU$6,1,0)</f>
        <v>0</v>
      </c>
      <c r="BU94" s="3"/>
      <c r="BV94" s="3"/>
      <c r="BW94" s="5"/>
      <c r="BX94" s="30">
        <f ca="1">Table2[[#This Row],[Mortgage Left]]/Table2[[#This Row],[Value of home]]</f>
        <v>0.23513199623796111</v>
      </c>
      <c r="BY94" s="3">
        <f t="shared" ca="1" si="43"/>
        <v>1</v>
      </c>
      <c r="BZ94" s="3"/>
      <c r="CA94" s="39"/>
      <c r="CC94" s="2">
        <f ca="1">IF(Table2[[#This Row],[Residence]]="East Legon",Table2[[#This Row],[Income]],0)</f>
        <v>0</v>
      </c>
      <c r="CD94" s="3">
        <f ca="1">IF(Table2[[#This Row],[Residence]]="Trasaco",Table2[[#This Row],[Income]],0)</f>
        <v>0</v>
      </c>
      <c r="CE94" s="3">
        <f ca="1">IF(Table2[[#This Row],[Residence]]="North Legon",Table2[[#This Row],[Income]],0)</f>
        <v>0</v>
      </c>
      <c r="CF94" s="3">
        <f ca="1">IF(Table2[[#This Row],[Residence]]="Spintex",Table2[[#This Row],[Income]],0)</f>
        <v>0</v>
      </c>
      <c r="CG94" s="3">
        <f ca="1">IF(Table2[[#This Row],[Residence]]="Tema",Table2[[#This Row],[Income]],0)</f>
        <v>0</v>
      </c>
      <c r="CH94" s="3">
        <f ca="1">IF(Table2[[#This Row],[Residence]]="Airport Hills",Table2[[#This Row],[Income]],0)</f>
        <v>0</v>
      </c>
      <c r="CI94" s="3">
        <f ca="1">IF(Table2[[#This Row],[Residence]]="Oyarifa",Table2[[#This Row],[Income]],0)</f>
        <v>28803</v>
      </c>
      <c r="CJ94" s="3">
        <f ca="1">IF(Table2[[#This Row],[Residence]]="Osu",Table2[[#This Row],[Income]],0)</f>
        <v>0</v>
      </c>
      <c r="CK94" s="3">
        <f ca="1">IF(Table2[[#This Row],[Residence]]="Tse-Addo",Table2[[#This Row],[Income]],0)</f>
        <v>0</v>
      </c>
      <c r="CL94" s="5">
        <f ca="1">IF(Table2[[#This Row],[Residence]]="Prampram",Table2[[#This Row],[Income]],0)</f>
        <v>0</v>
      </c>
      <c r="CN94" s="2">
        <f ca="1">IF(Table2[[#This Row],[Field of Work]]="Teaching",Table2[[#This Row],[Income]],0)</f>
        <v>0</v>
      </c>
      <c r="CO94" s="3">
        <f ca="1">IF(Table2[[#This Row],[Field of Work]]="Agriculture",Table2[[#This Row],[Income]],0)</f>
        <v>0</v>
      </c>
      <c r="CP94" s="3">
        <f ca="1">IF(Table2[[#This Row],[Field of Work]]="IT",Table2[[#This Row],[Income]],0)</f>
        <v>0</v>
      </c>
      <c r="CQ94" s="3">
        <f ca="1">IF(Table2[[#This Row],[Field of Work]]="Construction",Table2[[#This Row],[Income]],0)</f>
        <v>28803</v>
      </c>
      <c r="CR94" s="3">
        <f ca="1">IF(Table2[[#This Row],[Field of Work]]="Health",Table2[[#This Row],[Income]],0)</f>
        <v>0</v>
      </c>
      <c r="CS94" s="5">
        <f ca="1">IF(Table2[[#This Row],[Field of Work]]="General work",Table2[[#This Row],[Income]],0)</f>
        <v>0</v>
      </c>
      <c r="CU94" s="2">
        <f t="shared" ca="1" si="32"/>
        <v>1</v>
      </c>
      <c r="CV94" s="5"/>
      <c r="CX94" s="2">
        <f t="shared" ca="1" si="33"/>
        <v>41</v>
      </c>
      <c r="CY94" s="5"/>
    </row>
    <row r="95" spans="1:103" x14ac:dyDescent="0.25">
      <c r="A95">
        <f t="shared" ca="1" si="34"/>
        <v>2</v>
      </c>
      <c r="B95" t="str">
        <f t="shared" ca="1" si="35"/>
        <v>Female</v>
      </c>
      <c r="C95">
        <f t="shared" ca="1" si="36"/>
        <v>41</v>
      </c>
      <c r="D95">
        <f t="shared" ca="1" si="37"/>
        <v>1</v>
      </c>
      <c r="E95" t="str">
        <f ca="1">_xll.XLOOKUP(D95,$Y$8:$Y$13,$Z$8:$Z$13)</f>
        <v>Health</v>
      </c>
      <c r="F95">
        <f t="shared" ca="1" si="38"/>
        <v>4</v>
      </c>
      <c r="G95" t="str">
        <f ca="1">_xll.XLOOKUP(F95,$AA$8:$AA$12,$AB$8:$AB$12)</f>
        <v>Techical</v>
      </c>
      <c r="H95">
        <f t="shared" ca="1" si="51"/>
        <v>1</v>
      </c>
      <c r="I95">
        <f t="shared" ca="1" si="31"/>
        <v>3</v>
      </c>
      <c r="J95">
        <f t="shared" ca="1" si="39"/>
        <v>62621</v>
      </c>
      <c r="K95">
        <f t="shared" ca="1" si="40"/>
        <v>4</v>
      </c>
      <c r="L95" t="str">
        <f ca="1">_xll.XLOOKUP(K95,$AC$8:$AC$17,$AD$8:$AD$17)</f>
        <v>Spintex</v>
      </c>
      <c r="M95">
        <f t="shared" ca="1" si="44"/>
        <v>313105</v>
      </c>
      <c r="N95" s="12">
        <f t="shared" ca="1" si="41"/>
        <v>6273.1043137972947</v>
      </c>
      <c r="O95" s="12">
        <f t="shared" ca="1" si="45"/>
        <v>56929.781276019574</v>
      </c>
      <c r="P95">
        <f t="shared" ca="1" si="42"/>
        <v>8145</v>
      </c>
      <c r="Q95" s="12">
        <f t="shared" ca="1" si="46"/>
        <v>56063.732970682599</v>
      </c>
      <c r="R95">
        <f t="shared" ca="1" si="47"/>
        <v>91709.975388043124</v>
      </c>
      <c r="S95" s="12">
        <f t="shared" ca="1" si="48"/>
        <v>461744.75666406273</v>
      </c>
      <c r="T95" s="12">
        <f t="shared" ca="1" si="49"/>
        <v>70481.837284479901</v>
      </c>
      <c r="U95" s="12">
        <f t="shared" ca="1" si="50"/>
        <v>391262.91937958286</v>
      </c>
      <c r="X95" s="2"/>
      <c r="Y95" s="3"/>
      <c r="Z95" s="3"/>
      <c r="AA95" s="3"/>
      <c r="AB95" s="3"/>
      <c r="AC95" s="3"/>
      <c r="AD95" s="3"/>
      <c r="AE95" s="3">
        <f ca="1">IF(Table2[[#This Row],[Gender]]="Male",1,0)</f>
        <v>0</v>
      </c>
      <c r="AF95" s="3">
        <f ca="1">IF(Table2[[#This Row],[Gender]]="Female",1,0)</f>
        <v>1</v>
      </c>
      <c r="AG95" s="3"/>
      <c r="AH95" s="3"/>
      <c r="AI95" s="5"/>
      <c r="AK95" s="2">
        <f ca="1">IF(Table2[[#This Row],[Field of Work]]="Teaching",1,0)</f>
        <v>0</v>
      </c>
      <c r="AL95" s="3">
        <f ca="1">IF(Table2[[#This Row],[Field of Work]]="Agriculture",1,0)</f>
        <v>0</v>
      </c>
      <c r="AM95" s="3">
        <f ca="1">IF(Table2[[#This Row],[Field of Work]]="IT",1,0)</f>
        <v>0</v>
      </c>
      <c r="AN95" s="3">
        <f ca="1">IF(Table2[[#This Row],[Field of Work]]="Construction",1,0)</f>
        <v>0</v>
      </c>
      <c r="AO95" s="3">
        <f ca="1">IF(Table2[[#This Row],[Field of Work]]="Health",1,0)</f>
        <v>1</v>
      </c>
      <c r="AP95" s="3">
        <f ca="1">IF(Table2[[#This Row],[Field of Work]]="General work",1,0)</f>
        <v>0</v>
      </c>
      <c r="AQ95" s="3"/>
      <c r="AR95" s="3"/>
      <c r="AS95" s="3"/>
      <c r="AT95" s="3"/>
      <c r="AU95" s="3"/>
      <c r="AV95" s="5"/>
      <c r="AW95" s="16">
        <f ca="1">IF(Table2[[#This Row],[Residence]]="East Legon",1,0)</f>
        <v>0</v>
      </c>
      <c r="AX95" s="13">
        <f ca="1">IF(Table2[[#This Row],[Residence]]="Trasaco",1,0)</f>
        <v>0</v>
      </c>
      <c r="AY95" s="3">
        <f ca="1">IF(Table2[[#This Row],[Residence]]="North Legon",1,0)</f>
        <v>0</v>
      </c>
      <c r="AZ95" s="3">
        <f ca="1">IF(Table2[[#This Row],[Residence]]="Tema",1,0)</f>
        <v>0</v>
      </c>
      <c r="BA95" s="3">
        <f ca="1">IF(Table2[[#This Row],[Residence]]="Spintex",1,0)</f>
        <v>1</v>
      </c>
      <c r="BB95" s="3">
        <f ca="1">IF(Table2[[#This Row],[Residence]]="Airport Hills",1,0)</f>
        <v>0</v>
      </c>
      <c r="BC95" s="3">
        <f ca="1">IF(Table2[[#This Row],[Residence]]="Oyarifa",1,0)</f>
        <v>0</v>
      </c>
      <c r="BD95" s="3">
        <f ca="1">IF(Table2[[#This Row],[Residence]]="Prampram",1,0)</f>
        <v>0</v>
      </c>
      <c r="BE95" s="3">
        <f ca="1">IF(Table2[[#This Row],[Residence]]="Tse-Addo",1,0)</f>
        <v>0</v>
      </c>
      <c r="BF95" s="3">
        <f ca="1">IF(Table2[[#This Row],[Residence]]="Osu",1,0)</f>
        <v>0</v>
      </c>
      <c r="BG95" s="3"/>
      <c r="BH95" s="3"/>
      <c r="BI95" s="3"/>
      <c r="BJ95" s="3"/>
      <c r="BK95" s="3"/>
      <c r="BL95" s="3"/>
      <c r="BM95" s="3"/>
      <c r="BN95" s="3"/>
      <c r="BO95" s="3"/>
      <c r="BP95" s="5"/>
      <c r="BR95" s="26">
        <f ca="1">Table2[[#This Row],[Cars Value]]/Table2[[#This Row],[Cars]]</f>
        <v>18976.593758673192</v>
      </c>
      <c r="BS95" s="5"/>
      <c r="BT95" s="2">
        <f ca="1">IF(Table2[[#This Row],[Value of Debts]]&gt;$BU$6,1,0)</f>
        <v>0</v>
      </c>
      <c r="BU95" s="3"/>
      <c r="BV95" s="3"/>
      <c r="BW95" s="5"/>
      <c r="BX95" s="30">
        <f ca="1">Table2[[#This Row],[Mortgage Left]]/Table2[[#This Row],[Value of home]]</f>
        <v>2.0035145761956197E-2</v>
      </c>
      <c r="BY95" s="3">
        <f t="shared" ca="1" si="43"/>
        <v>1</v>
      </c>
      <c r="BZ95" s="3"/>
      <c r="CA95" s="39"/>
      <c r="CC95" s="2">
        <f ca="1">IF(Table2[[#This Row],[Residence]]="East Legon",Table2[[#This Row],[Income]],0)</f>
        <v>0</v>
      </c>
      <c r="CD95" s="3">
        <f ca="1">IF(Table2[[#This Row],[Residence]]="Trasaco",Table2[[#This Row],[Income]],0)</f>
        <v>0</v>
      </c>
      <c r="CE95" s="3">
        <f ca="1">IF(Table2[[#This Row],[Residence]]="North Legon",Table2[[#This Row],[Income]],0)</f>
        <v>0</v>
      </c>
      <c r="CF95" s="3">
        <f ca="1">IF(Table2[[#This Row],[Residence]]="Spintex",Table2[[#This Row],[Income]],0)</f>
        <v>62621</v>
      </c>
      <c r="CG95" s="3">
        <f ca="1">IF(Table2[[#This Row],[Residence]]="Tema",Table2[[#This Row],[Income]],0)</f>
        <v>0</v>
      </c>
      <c r="CH95" s="3">
        <f ca="1">IF(Table2[[#This Row],[Residence]]="Airport Hills",Table2[[#This Row],[Income]],0)</f>
        <v>0</v>
      </c>
      <c r="CI95" s="3">
        <f ca="1">IF(Table2[[#This Row],[Residence]]="Oyarifa",Table2[[#This Row],[Income]],0)</f>
        <v>0</v>
      </c>
      <c r="CJ95" s="3">
        <f ca="1">IF(Table2[[#This Row],[Residence]]="Osu",Table2[[#This Row],[Income]],0)</f>
        <v>0</v>
      </c>
      <c r="CK95" s="3">
        <f ca="1">IF(Table2[[#This Row],[Residence]]="Tse-Addo",Table2[[#This Row],[Income]],0)</f>
        <v>0</v>
      </c>
      <c r="CL95" s="5">
        <f ca="1">IF(Table2[[#This Row],[Residence]]="Prampram",Table2[[#This Row],[Income]],0)</f>
        <v>0</v>
      </c>
      <c r="CN95" s="2">
        <f ca="1">IF(Table2[[#This Row],[Field of Work]]="Teaching",Table2[[#This Row],[Income]],0)</f>
        <v>0</v>
      </c>
      <c r="CO95" s="3">
        <f ca="1">IF(Table2[[#This Row],[Field of Work]]="Agriculture",Table2[[#This Row],[Income]],0)</f>
        <v>0</v>
      </c>
      <c r="CP95" s="3">
        <f ca="1">IF(Table2[[#This Row],[Field of Work]]="IT",Table2[[#This Row],[Income]],0)</f>
        <v>0</v>
      </c>
      <c r="CQ95" s="3">
        <f ca="1">IF(Table2[[#This Row],[Field of Work]]="Construction",Table2[[#This Row],[Income]],0)</f>
        <v>0</v>
      </c>
      <c r="CR95" s="3">
        <f ca="1">IF(Table2[[#This Row],[Field of Work]]="Health",Table2[[#This Row],[Income]],0)</f>
        <v>62621</v>
      </c>
      <c r="CS95" s="5">
        <f ca="1">IF(Table2[[#This Row],[Field of Work]]="General work",Table2[[#This Row],[Income]],0)</f>
        <v>0</v>
      </c>
      <c r="CU95" s="2">
        <f t="shared" ca="1" si="32"/>
        <v>1</v>
      </c>
      <c r="CV95" s="5"/>
      <c r="CX95" s="2">
        <f t="shared" ca="1" si="33"/>
        <v>0</v>
      </c>
      <c r="CY95" s="5"/>
    </row>
    <row r="96" spans="1:103" x14ac:dyDescent="0.25">
      <c r="A96">
        <f t="shared" ca="1" si="34"/>
        <v>2</v>
      </c>
      <c r="B96" t="str">
        <f t="shared" ca="1" si="35"/>
        <v>Female</v>
      </c>
      <c r="C96">
        <f t="shared" ca="1" si="36"/>
        <v>47</v>
      </c>
      <c r="D96">
        <f t="shared" ca="1" si="37"/>
        <v>4</v>
      </c>
      <c r="E96" t="str">
        <f ca="1">_xll.XLOOKUP(D96,$Y$8:$Y$13,$Z$8:$Z$13)</f>
        <v>IT</v>
      </c>
      <c r="F96">
        <f t="shared" ca="1" si="38"/>
        <v>4</v>
      </c>
      <c r="G96" t="str">
        <f ca="1">_xll.XLOOKUP(F96,$AA$8:$AA$12,$AB$8:$AB$12)</f>
        <v>Techical</v>
      </c>
      <c r="H96">
        <f t="shared" ca="1" si="51"/>
        <v>1</v>
      </c>
      <c r="I96">
        <f t="shared" ca="1" si="31"/>
        <v>4</v>
      </c>
      <c r="J96">
        <f t="shared" ca="1" si="39"/>
        <v>80914</v>
      </c>
      <c r="K96">
        <f t="shared" ca="1" si="40"/>
        <v>4</v>
      </c>
      <c r="L96" t="str">
        <f ca="1">_xll.XLOOKUP(K96,$AC$8:$AC$17,$AD$8:$AD$17)</f>
        <v>Spintex</v>
      </c>
      <c r="M96">
        <f t="shared" ca="1" si="44"/>
        <v>242742</v>
      </c>
      <c r="N96" s="12">
        <f t="shared" ca="1" si="41"/>
        <v>241644.00958965041</v>
      </c>
      <c r="O96" s="12">
        <f t="shared" ca="1" si="45"/>
        <v>321781.52122901083</v>
      </c>
      <c r="P96">
        <f t="shared" ca="1" si="42"/>
        <v>291608</v>
      </c>
      <c r="Q96" s="12">
        <f t="shared" ca="1" si="46"/>
        <v>97565.196840579403</v>
      </c>
      <c r="R96">
        <f t="shared" ca="1" si="47"/>
        <v>27752.773555241685</v>
      </c>
      <c r="S96" s="12">
        <f t="shared" ca="1" si="48"/>
        <v>592276.29478425242</v>
      </c>
      <c r="T96" s="12">
        <f t="shared" ca="1" si="49"/>
        <v>630817.20643022982</v>
      </c>
      <c r="U96" s="12">
        <f t="shared" ca="1" si="50"/>
        <v>-38540.911645977409</v>
      </c>
      <c r="X96" s="2"/>
      <c r="Y96" s="3"/>
      <c r="Z96" s="3"/>
      <c r="AA96" s="3"/>
      <c r="AB96" s="3"/>
      <c r="AC96" s="3"/>
      <c r="AD96" s="3"/>
      <c r="AE96" s="3">
        <f ca="1">IF(Table2[[#This Row],[Gender]]="Male",1,0)</f>
        <v>0</v>
      </c>
      <c r="AF96" s="3">
        <f ca="1">IF(Table2[[#This Row],[Gender]]="Female",1,0)</f>
        <v>1</v>
      </c>
      <c r="AG96" s="3"/>
      <c r="AH96" s="3"/>
      <c r="AI96" s="5"/>
      <c r="AK96" s="2">
        <f ca="1">IF(Table2[[#This Row],[Field of Work]]="Teaching",1,0)</f>
        <v>0</v>
      </c>
      <c r="AL96" s="3">
        <f ca="1">IF(Table2[[#This Row],[Field of Work]]="Agriculture",1,0)</f>
        <v>0</v>
      </c>
      <c r="AM96" s="3">
        <f ca="1">IF(Table2[[#This Row],[Field of Work]]="IT",1,0)</f>
        <v>1</v>
      </c>
      <c r="AN96" s="3">
        <f ca="1">IF(Table2[[#This Row],[Field of Work]]="Construction",1,0)</f>
        <v>0</v>
      </c>
      <c r="AO96" s="3">
        <f ca="1">IF(Table2[[#This Row],[Field of Work]]="Health",1,0)</f>
        <v>0</v>
      </c>
      <c r="AP96" s="3">
        <f ca="1">IF(Table2[[#This Row],[Field of Work]]="General work",1,0)</f>
        <v>0</v>
      </c>
      <c r="AQ96" s="3"/>
      <c r="AR96" s="3"/>
      <c r="AS96" s="3"/>
      <c r="AT96" s="3"/>
      <c r="AU96" s="3"/>
      <c r="AV96" s="5"/>
      <c r="AW96" s="16">
        <f ca="1">IF(Table2[[#This Row],[Residence]]="East Legon",1,0)</f>
        <v>0</v>
      </c>
      <c r="AX96" s="13">
        <f ca="1">IF(Table2[[#This Row],[Residence]]="Trasaco",1,0)</f>
        <v>0</v>
      </c>
      <c r="AY96" s="3">
        <f ca="1">IF(Table2[[#This Row],[Residence]]="North Legon",1,0)</f>
        <v>0</v>
      </c>
      <c r="AZ96" s="3">
        <f ca="1">IF(Table2[[#This Row],[Residence]]="Tema",1,0)</f>
        <v>0</v>
      </c>
      <c r="BA96" s="3">
        <f ca="1">IF(Table2[[#This Row],[Residence]]="Spintex",1,0)</f>
        <v>1</v>
      </c>
      <c r="BB96" s="3">
        <f ca="1">IF(Table2[[#This Row],[Residence]]="Airport Hills",1,0)</f>
        <v>0</v>
      </c>
      <c r="BC96" s="3">
        <f ca="1">IF(Table2[[#This Row],[Residence]]="Oyarifa",1,0)</f>
        <v>0</v>
      </c>
      <c r="BD96" s="3">
        <f ca="1">IF(Table2[[#This Row],[Residence]]="Prampram",1,0)</f>
        <v>0</v>
      </c>
      <c r="BE96" s="3">
        <f ca="1">IF(Table2[[#This Row],[Residence]]="Tse-Addo",1,0)</f>
        <v>0</v>
      </c>
      <c r="BF96" s="3">
        <f ca="1">IF(Table2[[#This Row],[Residence]]="Osu",1,0)</f>
        <v>0</v>
      </c>
      <c r="BG96" s="3"/>
      <c r="BH96" s="3"/>
      <c r="BI96" s="3"/>
      <c r="BJ96" s="3"/>
      <c r="BK96" s="3"/>
      <c r="BL96" s="3"/>
      <c r="BM96" s="3"/>
      <c r="BN96" s="3"/>
      <c r="BO96" s="3"/>
      <c r="BP96" s="5"/>
      <c r="BR96" s="26">
        <f ca="1">Table2[[#This Row],[Cars Value]]/Table2[[#This Row],[Cars]]</f>
        <v>80445.380307252708</v>
      </c>
      <c r="BS96" s="5"/>
      <c r="BT96" s="2">
        <f ca="1">IF(Table2[[#This Row],[Value of Debts]]&gt;$BU$6,1,0)</f>
        <v>1</v>
      </c>
      <c r="BU96" s="3"/>
      <c r="BV96" s="3"/>
      <c r="BW96" s="5"/>
      <c r="BX96" s="30">
        <f ca="1">Table2[[#This Row],[Mortgage Left]]/Table2[[#This Row],[Value of home]]</f>
        <v>0.99547671844860142</v>
      </c>
      <c r="BY96" s="3">
        <f t="shared" ca="1" si="43"/>
        <v>0</v>
      </c>
      <c r="BZ96" s="3"/>
      <c r="CA96" s="39"/>
      <c r="CC96" s="2">
        <f ca="1">IF(Table2[[#This Row],[Residence]]="East Legon",Table2[[#This Row],[Income]],0)</f>
        <v>0</v>
      </c>
      <c r="CD96" s="3">
        <f ca="1">IF(Table2[[#This Row],[Residence]]="Trasaco",Table2[[#This Row],[Income]],0)</f>
        <v>0</v>
      </c>
      <c r="CE96" s="3">
        <f ca="1">IF(Table2[[#This Row],[Residence]]="North Legon",Table2[[#This Row],[Income]],0)</f>
        <v>0</v>
      </c>
      <c r="CF96" s="3">
        <f ca="1">IF(Table2[[#This Row],[Residence]]="Spintex",Table2[[#This Row],[Income]],0)</f>
        <v>80914</v>
      </c>
      <c r="CG96" s="3">
        <f ca="1">IF(Table2[[#This Row],[Residence]]="Tema",Table2[[#This Row],[Income]],0)</f>
        <v>0</v>
      </c>
      <c r="CH96" s="3">
        <f ca="1">IF(Table2[[#This Row],[Residence]]="Airport Hills",Table2[[#This Row],[Income]],0)</f>
        <v>0</v>
      </c>
      <c r="CI96" s="3">
        <f ca="1">IF(Table2[[#This Row],[Residence]]="Oyarifa",Table2[[#This Row],[Income]],0)</f>
        <v>0</v>
      </c>
      <c r="CJ96" s="3">
        <f ca="1">IF(Table2[[#This Row],[Residence]]="Osu",Table2[[#This Row],[Income]],0)</f>
        <v>0</v>
      </c>
      <c r="CK96" s="3">
        <f ca="1">IF(Table2[[#This Row],[Residence]]="Tse-Addo",Table2[[#This Row],[Income]],0)</f>
        <v>0</v>
      </c>
      <c r="CL96" s="5">
        <f ca="1">IF(Table2[[#This Row],[Residence]]="Prampram",Table2[[#This Row],[Income]],0)</f>
        <v>0</v>
      </c>
      <c r="CN96" s="2">
        <f ca="1">IF(Table2[[#This Row],[Field of Work]]="Teaching",Table2[[#This Row],[Income]],0)</f>
        <v>0</v>
      </c>
      <c r="CO96" s="3">
        <f ca="1">IF(Table2[[#This Row],[Field of Work]]="Agriculture",Table2[[#This Row],[Income]],0)</f>
        <v>0</v>
      </c>
      <c r="CP96" s="3">
        <f ca="1">IF(Table2[[#This Row],[Field of Work]]="IT",Table2[[#This Row],[Income]],0)</f>
        <v>80914</v>
      </c>
      <c r="CQ96" s="3">
        <f ca="1">IF(Table2[[#This Row],[Field of Work]]="Construction",Table2[[#This Row],[Income]],0)</f>
        <v>0</v>
      </c>
      <c r="CR96" s="3">
        <f ca="1">IF(Table2[[#This Row],[Field of Work]]="Health",Table2[[#This Row],[Income]],0)</f>
        <v>0</v>
      </c>
      <c r="CS96" s="5">
        <f ca="1">IF(Table2[[#This Row],[Field of Work]]="General work",Table2[[#This Row],[Income]],0)</f>
        <v>0</v>
      </c>
      <c r="CU96" s="2">
        <f t="shared" ca="1" si="32"/>
        <v>1</v>
      </c>
      <c r="CV96" s="5"/>
      <c r="CX96" s="2">
        <f t="shared" ca="1" si="33"/>
        <v>34</v>
      </c>
      <c r="CY96" s="5"/>
    </row>
    <row r="97" spans="1:103" x14ac:dyDescent="0.25">
      <c r="A97">
        <f t="shared" ca="1" si="34"/>
        <v>2</v>
      </c>
      <c r="B97" t="str">
        <f t="shared" ca="1" si="35"/>
        <v>Female</v>
      </c>
      <c r="C97">
        <f t="shared" ca="1" si="36"/>
        <v>34</v>
      </c>
      <c r="D97">
        <f t="shared" ca="1" si="37"/>
        <v>3</v>
      </c>
      <c r="E97" t="str">
        <f ca="1">_xll.XLOOKUP(D97,$Y$8:$Y$13,$Z$8:$Z$13)</f>
        <v>Teaching</v>
      </c>
      <c r="F97">
        <f t="shared" ca="1" si="38"/>
        <v>2</v>
      </c>
      <c r="G97" t="str">
        <f ca="1">_xll.XLOOKUP(F97,$AA$8:$AA$12,$AB$8:$AB$12)</f>
        <v>College</v>
      </c>
      <c r="H97">
        <f t="shared" ca="1" si="51"/>
        <v>0</v>
      </c>
      <c r="I97">
        <f t="shared" ca="1" si="31"/>
        <v>4</v>
      </c>
      <c r="J97">
        <f t="shared" ca="1" si="39"/>
        <v>75155</v>
      </c>
      <c r="K97">
        <f t="shared" ca="1" si="40"/>
        <v>5</v>
      </c>
      <c r="L97" t="str">
        <f ca="1">_xll.XLOOKUP(K97,$AC$8:$AC$17,$AD$8:$AD$17)</f>
        <v>Airport Hills</v>
      </c>
      <c r="M97">
        <f t="shared" ca="1" si="44"/>
        <v>225465</v>
      </c>
      <c r="N97" s="12">
        <f t="shared" ca="1" si="41"/>
        <v>149139.84177474835</v>
      </c>
      <c r="O97" s="12">
        <f t="shared" ca="1" si="45"/>
        <v>217269.70326500549</v>
      </c>
      <c r="P97">
        <f t="shared" ca="1" si="42"/>
        <v>170476</v>
      </c>
      <c r="Q97" s="12">
        <f t="shared" ca="1" si="46"/>
        <v>31729.275164703431</v>
      </c>
      <c r="R97">
        <f t="shared" ca="1" si="47"/>
        <v>69078.187480046443</v>
      </c>
      <c r="S97" s="12">
        <f t="shared" ca="1" si="48"/>
        <v>511812.8907450519</v>
      </c>
      <c r="T97" s="12">
        <f t="shared" ca="1" si="49"/>
        <v>351345.11693945178</v>
      </c>
      <c r="U97" s="12">
        <f t="shared" ca="1" si="50"/>
        <v>160467.77380560013</v>
      </c>
      <c r="X97" s="2"/>
      <c r="Y97" s="3"/>
      <c r="Z97" s="3"/>
      <c r="AA97" s="3"/>
      <c r="AB97" s="3"/>
      <c r="AC97" s="3"/>
      <c r="AD97" s="3"/>
      <c r="AE97" s="3">
        <f ca="1">IF(Table2[[#This Row],[Gender]]="Male",1,0)</f>
        <v>0</v>
      </c>
      <c r="AF97" s="3">
        <f ca="1">IF(Table2[[#This Row],[Gender]]="Female",1,0)</f>
        <v>1</v>
      </c>
      <c r="AG97" s="3"/>
      <c r="AH97" s="3"/>
      <c r="AI97" s="5"/>
      <c r="AK97" s="2">
        <f ca="1">IF(Table2[[#This Row],[Field of Work]]="Teaching",1,0)</f>
        <v>1</v>
      </c>
      <c r="AL97" s="3">
        <f ca="1">IF(Table2[[#This Row],[Field of Work]]="Agriculture",1,0)</f>
        <v>0</v>
      </c>
      <c r="AM97" s="3">
        <f ca="1">IF(Table2[[#This Row],[Field of Work]]="IT",1,0)</f>
        <v>0</v>
      </c>
      <c r="AN97" s="3">
        <f ca="1">IF(Table2[[#This Row],[Field of Work]]="Construction",1,0)</f>
        <v>0</v>
      </c>
      <c r="AO97" s="3">
        <f ca="1">IF(Table2[[#This Row],[Field of Work]]="Health",1,0)</f>
        <v>0</v>
      </c>
      <c r="AP97" s="3">
        <f ca="1">IF(Table2[[#This Row],[Field of Work]]="General work",1,0)</f>
        <v>0</v>
      </c>
      <c r="AQ97" s="3"/>
      <c r="AR97" s="3"/>
      <c r="AS97" s="3"/>
      <c r="AT97" s="3"/>
      <c r="AU97" s="3"/>
      <c r="AV97" s="5"/>
      <c r="AW97" s="16">
        <f ca="1">IF(Table2[[#This Row],[Residence]]="East Legon",1,0)</f>
        <v>0</v>
      </c>
      <c r="AX97" s="13">
        <f ca="1">IF(Table2[[#This Row],[Residence]]="Trasaco",1,0)</f>
        <v>0</v>
      </c>
      <c r="AY97" s="3">
        <f ca="1">IF(Table2[[#This Row],[Residence]]="North Legon",1,0)</f>
        <v>0</v>
      </c>
      <c r="AZ97" s="3">
        <f ca="1">IF(Table2[[#This Row],[Residence]]="Tema",1,0)</f>
        <v>0</v>
      </c>
      <c r="BA97" s="3">
        <f ca="1">IF(Table2[[#This Row],[Residence]]="Spintex",1,0)</f>
        <v>0</v>
      </c>
      <c r="BB97" s="3">
        <f ca="1">IF(Table2[[#This Row],[Residence]]="Airport Hills",1,0)</f>
        <v>1</v>
      </c>
      <c r="BC97" s="3">
        <f ca="1">IF(Table2[[#This Row],[Residence]]="Oyarifa",1,0)</f>
        <v>0</v>
      </c>
      <c r="BD97" s="3">
        <f ca="1">IF(Table2[[#This Row],[Residence]]="Prampram",1,0)</f>
        <v>0</v>
      </c>
      <c r="BE97" s="3">
        <f ca="1">IF(Table2[[#This Row],[Residence]]="Tse-Addo",1,0)</f>
        <v>0</v>
      </c>
      <c r="BF97" s="3">
        <f ca="1">IF(Table2[[#This Row],[Residence]]="Osu",1,0)</f>
        <v>0</v>
      </c>
      <c r="BG97" s="3"/>
      <c r="BH97" s="3"/>
      <c r="BI97" s="3"/>
      <c r="BJ97" s="3"/>
      <c r="BK97" s="3"/>
      <c r="BL97" s="3"/>
      <c r="BM97" s="3"/>
      <c r="BN97" s="3"/>
      <c r="BO97" s="3"/>
      <c r="BP97" s="5"/>
      <c r="BR97" s="26">
        <f ca="1">Table2[[#This Row],[Cars Value]]/Table2[[#This Row],[Cars]]</f>
        <v>54317.425816251372</v>
      </c>
      <c r="BS97" s="5"/>
      <c r="BT97" s="2">
        <f ca="1">IF(Table2[[#This Row],[Value of Debts]]&gt;$BU$6,1,0)</f>
        <v>1</v>
      </c>
      <c r="BU97" s="3"/>
      <c r="BV97" s="3"/>
      <c r="BW97" s="5"/>
      <c r="BX97" s="30">
        <f ca="1">Table2[[#This Row],[Mortgage Left]]/Table2[[#This Row],[Value of home]]</f>
        <v>0.66147668939635129</v>
      </c>
      <c r="BY97" s="3">
        <f t="shared" ca="1" si="43"/>
        <v>0</v>
      </c>
      <c r="BZ97" s="3"/>
      <c r="CA97" s="39"/>
      <c r="CC97" s="2">
        <f ca="1">IF(Table2[[#This Row],[Residence]]="East Legon",Table2[[#This Row],[Income]],0)</f>
        <v>0</v>
      </c>
      <c r="CD97" s="3">
        <f ca="1">IF(Table2[[#This Row],[Residence]]="Trasaco",Table2[[#This Row],[Income]],0)</f>
        <v>0</v>
      </c>
      <c r="CE97" s="3">
        <f ca="1">IF(Table2[[#This Row],[Residence]]="North Legon",Table2[[#This Row],[Income]],0)</f>
        <v>0</v>
      </c>
      <c r="CF97" s="3">
        <f ca="1">IF(Table2[[#This Row],[Residence]]="Spintex",Table2[[#This Row],[Income]],0)</f>
        <v>0</v>
      </c>
      <c r="CG97" s="3">
        <f ca="1">IF(Table2[[#This Row],[Residence]]="Tema",Table2[[#This Row],[Income]],0)</f>
        <v>0</v>
      </c>
      <c r="CH97" s="3">
        <f ca="1">IF(Table2[[#This Row],[Residence]]="Airport Hills",Table2[[#This Row],[Income]],0)</f>
        <v>75155</v>
      </c>
      <c r="CI97" s="3">
        <f ca="1">IF(Table2[[#This Row],[Residence]]="Oyarifa",Table2[[#This Row],[Income]],0)</f>
        <v>0</v>
      </c>
      <c r="CJ97" s="3">
        <f ca="1">IF(Table2[[#This Row],[Residence]]="Osu",Table2[[#This Row],[Income]],0)</f>
        <v>0</v>
      </c>
      <c r="CK97" s="3">
        <f ca="1">IF(Table2[[#This Row],[Residence]]="Tse-Addo",Table2[[#This Row],[Income]],0)</f>
        <v>0</v>
      </c>
      <c r="CL97" s="5">
        <f ca="1">IF(Table2[[#This Row],[Residence]]="Prampram",Table2[[#This Row],[Income]],0)</f>
        <v>0</v>
      </c>
      <c r="CN97" s="2">
        <f ca="1">IF(Table2[[#This Row],[Field of Work]]="Teaching",Table2[[#This Row],[Income]],0)</f>
        <v>75155</v>
      </c>
      <c r="CO97" s="3">
        <f ca="1">IF(Table2[[#This Row],[Field of Work]]="Agriculture",Table2[[#This Row],[Income]],0)</f>
        <v>0</v>
      </c>
      <c r="CP97" s="3">
        <f ca="1">IF(Table2[[#This Row],[Field of Work]]="IT",Table2[[#This Row],[Income]],0)</f>
        <v>0</v>
      </c>
      <c r="CQ97" s="3">
        <f ca="1">IF(Table2[[#This Row],[Field of Work]]="Construction",Table2[[#This Row],[Income]],0)</f>
        <v>0</v>
      </c>
      <c r="CR97" s="3">
        <f ca="1">IF(Table2[[#This Row],[Field of Work]]="Health",Table2[[#This Row],[Income]],0)</f>
        <v>0</v>
      </c>
      <c r="CS97" s="5">
        <f ca="1">IF(Table2[[#This Row],[Field of Work]]="General work",Table2[[#This Row],[Income]],0)</f>
        <v>0</v>
      </c>
      <c r="CU97" s="2">
        <f t="shared" ca="1" si="32"/>
        <v>1</v>
      </c>
      <c r="CV97" s="5"/>
      <c r="CX97" s="2">
        <f t="shared" ca="1" si="33"/>
        <v>25</v>
      </c>
      <c r="CY97" s="5"/>
    </row>
    <row r="98" spans="1:103" x14ac:dyDescent="0.25">
      <c r="A98">
        <f t="shared" ca="1" si="34"/>
        <v>1</v>
      </c>
      <c r="B98" t="str">
        <f t="shared" ca="1" si="35"/>
        <v>Male</v>
      </c>
      <c r="C98">
        <f t="shared" ca="1" si="36"/>
        <v>25</v>
      </c>
      <c r="D98">
        <f t="shared" ca="1" si="37"/>
        <v>2</v>
      </c>
      <c r="E98" t="str">
        <f ca="1">_xll.XLOOKUP(D98,$Y$8:$Y$13,$Z$8:$Z$13)</f>
        <v>Construction</v>
      </c>
      <c r="F98">
        <f t="shared" ca="1" si="38"/>
        <v>5</v>
      </c>
      <c r="G98" t="str">
        <f ca="1">_xll.XLOOKUP(F98,$AA$8:$AA$12,$AB$8:$AB$12)</f>
        <v>Other</v>
      </c>
      <c r="H98">
        <f t="shared" ca="1" si="51"/>
        <v>2</v>
      </c>
      <c r="I98">
        <f t="shared" ca="1" si="31"/>
        <v>4</v>
      </c>
      <c r="J98">
        <f t="shared" ca="1" si="39"/>
        <v>68485</v>
      </c>
      <c r="K98">
        <f t="shared" ca="1" si="40"/>
        <v>9</v>
      </c>
      <c r="L98" t="str">
        <f ca="1">_xll.XLOOKUP(K98,$AC$8:$AC$17,$AD$8:$AD$17)</f>
        <v>Prampram</v>
      </c>
      <c r="M98">
        <f t="shared" ca="1" si="44"/>
        <v>342425</v>
      </c>
      <c r="N98" s="12">
        <f t="shared" ca="1" si="41"/>
        <v>222593.19198591719</v>
      </c>
      <c r="O98" s="12">
        <f t="shared" ca="1" si="45"/>
        <v>188808.13928052108</v>
      </c>
      <c r="P98">
        <f t="shared" ca="1" si="42"/>
        <v>76580</v>
      </c>
      <c r="Q98" s="12">
        <f t="shared" ca="1" si="46"/>
        <v>103423.66997100512</v>
      </c>
      <c r="R98">
        <f t="shared" ca="1" si="47"/>
        <v>16968.802742553817</v>
      </c>
      <c r="S98" s="12">
        <f t="shared" ca="1" si="48"/>
        <v>548201.94202307495</v>
      </c>
      <c r="T98" s="12">
        <f t="shared" ca="1" si="49"/>
        <v>402596.86195692228</v>
      </c>
      <c r="U98" s="12">
        <f t="shared" ca="1" si="50"/>
        <v>145605.08006615267</v>
      </c>
      <c r="X98" s="2"/>
      <c r="Y98" s="3"/>
      <c r="Z98" s="3"/>
      <c r="AA98" s="3"/>
      <c r="AB98" s="3"/>
      <c r="AC98" s="3"/>
      <c r="AD98" s="3"/>
      <c r="AE98" s="3">
        <f ca="1">IF(Table2[[#This Row],[Gender]]="Male",1,0)</f>
        <v>1</v>
      </c>
      <c r="AF98" s="3">
        <f ca="1">IF(Table2[[#This Row],[Gender]]="Female",1,0)</f>
        <v>0</v>
      </c>
      <c r="AG98" s="3"/>
      <c r="AH98" s="3"/>
      <c r="AI98" s="5"/>
      <c r="AK98" s="2">
        <f ca="1">IF(Table2[[#This Row],[Field of Work]]="Teaching",1,0)</f>
        <v>0</v>
      </c>
      <c r="AL98" s="3">
        <f ca="1">IF(Table2[[#This Row],[Field of Work]]="Agriculture",1,0)</f>
        <v>0</v>
      </c>
      <c r="AM98" s="3">
        <f ca="1">IF(Table2[[#This Row],[Field of Work]]="IT",1,0)</f>
        <v>0</v>
      </c>
      <c r="AN98" s="3">
        <f ca="1">IF(Table2[[#This Row],[Field of Work]]="Construction",1,0)</f>
        <v>1</v>
      </c>
      <c r="AO98" s="3">
        <f ca="1">IF(Table2[[#This Row],[Field of Work]]="Health",1,0)</f>
        <v>0</v>
      </c>
      <c r="AP98" s="3">
        <f ca="1">IF(Table2[[#This Row],[Field of Work]]="General work",1,0)</f>
        <v>0</v>
      </c>
      <c r="AQ98" s="3"/>
      <c r="AR98" s="3"/>
      <c r="AS98" s="3"/>
      <c r="AT98" s="3"/>
      <c r="AU98" s="3"/>
      <c r="AV98" s="5"/>
      <c r="AW98" s="16">
        <f ca="1">IF(Table2[[#This Row],[Residence]]="East Legon",1,0)</f>
        <v>0</v>
      </c>
      <c r="AX98" s="13">
        <f ca="1">IF(Table2[[#This Row],[Residence]]="Trasaco",1,0)</f>
        <v>0</v>
      </c>
      <c r="AY98" s="3">
        <f ca="1">IF(Table2[[#This Row],[Residence]]="North Legon",1,0)</f>
        <v>0</v>
      </c>
      <c r="AZ98" s="3">
        <f ca="1">IF(Table2[[#This Row],[Residence]]="Tema",1,0)</f>
        <v>0</v>
      </c>
      <c r="BA98" s="3">
        <f ca="1">IF(Table2[[#This Row],[Residence]]="Spintex",1,0)</f>
        <v>0</v>
      </c>
      <c r="BB98" s="3">
        <f ca="1">IF(Table2[[#This Row],[Residence]]="Airport Hills",1,0)</f>
        <v>0</v>
      </c>
      <c r="BC98" s="3">
        <f ca="1">IF(Table2[[#This Row],[Residence]]="Oyarifa",1,0)</f>
        <v>0</v>
      </c>
      <c r="BD98" s="3">
        <f ca="1">IF(Table2[[#This Row],[Residence]]="Prampram",1,0)</f>
        <v>1</v>
      </c>
      <c r="BE98" s="3">
        <f ca="1">IF(Table2[[#This Row],[Residence]]="Tse-Addo",1,0)</f>
        <v>0</v>
      </c>
      <c r="BF98" s="3">
        <f ca="1">IF(Table2[[#This Row],[Residence]]="Osu",1,0)</f>
        <v>0</v>
      </c>
      <c r="BG98" s="3"/>
      <c r="BH98" s="3"/>
      <c r="BI98" s="3"/>
      <c r="BJ98" s="3"/>
      <c r="BK98" s="3"/>
      <c r="BL98" s="3"/>
      <c r="BM98" s="3"/>
      <c r="BN98" s="3"/>
      <c r="BO98" s="3"/>
      <c r="BP98" s="5"/>
      <c r="BR98" s="26">
        <f ca="1">Table2[[#This Row],[Cars Value]]/Table2[[#This Row],[Cars]]</f>
        <v>47202.03482013027</v>
      </c>
      <c r="BS98" s="5"/>
      <c r="BT98" s="2">
        <f ca="1">IF(Table2[[#This Row],[Value of Debts]]&gt;$BU$6,1,0)</f>
        <v>1</v>
      </c>
      <c r="BU98" s="3"/>
      <c r="BV98" s="3"/>
      <c r="BW98" s="5"/>
      <c r="BX98" s="30">
        <f ca="1">Table2[[#This Row],[Mortgage Left]]/Table2[[#This Row],[Value of home]]</f>
        <v>0.65004947648658007</v>
      </c>
      <c r="BY98" s="3">
        <f t="shared" ca="1" si="43"/>
        <v>0</v>
      </c>
      <c r="BZ98" s="3"/>
      <c r="CA98" s="39"/>
      <c r="CC98" s="2">
        <f ca="1">IF(Table2[[#This Row],[Residence]]="East Legon",Table2[[#This Row],[Income]],0)</f>
        <v>0</v>
      </c>
      <c r="CD98" s="3">
        <f ca="1">IF(Table2[[#This Row],[Residence]]="Trasaco",Table2[[#This Row],[Income]],0)</f>
        <v>0</v>
      </c>
      <c r="CE98" s="3">
        <f ca="1">IF(Table2[[#This Row],[Residence]]="North Legon",Table2[[#This Row],[Income]],0)</f>
        <v>0</v>
      </c>
      <c r="CF98" s="3">
        <f ca="1">IF(Table2[[#This Row],[Residence]]="Spintex",Table2[[#This Row],[Income]],0)</f>
        <v>0</v>
      </c>
      <c r="CG98" s="3">
        <f ca="1">IF(Table2[[#This Row],[Residence]]="Tema",Table2[[#This Row],[Income]],0)</f>
        <v>0</v>
      </c>
      <c r="CH98" s="3">
        <f ca="1">IF(Table2[[#This Row],[Residence]]="Airport Hills",Table2[[#This Row],[Income]],0)</f>
        <v>0</v>
      </c>
      <c r="CI98" s="3">
        <f ca="1">IF(Table2[[#This Row],[Residence]]="Oyarifa",Table2[[#This Row],[Income]],0)</f>
        <v>0</v>
      </c>
      <c r="CJ98" s="3">
        <f ca="1">IF(Table2[[#This Row],[Residence]]="Osu",Table2[[#This Row],[Income]],0)</f>
        <v>0</v>
      </c>
      <c r="CK98" s="3">
        <f ca="1">IF(Table2[[#This Row],[Residence]]="Tse-Addo",Table2[[#This Row],[Income]],0)</f>
        <v>0</v>
      </c>
      <c r="CL98" s="5">
        <f ca="1">IF(Table2[[#This Row],[Residence]]="Prampram",Table2[[#This Row],[Income]],0)</f>
        <v>68485</v>
      </c>
      <c r="CN98" s="2">
        <f ca="1">IF(Table2[[#This Row],[Field of Work]]="Teaching",Table2[[#This Row],[Income]],0)</f>
        <v>0</v>
      </c>
      <c r="CO98" s="3">
        <f ca="1">IF(Table2[[#This Row],[Field of Work]]="Agriculture",Table2[[#This Row],[Income]],0)</f>
        <v>0</v>
      </c>
      <c r="CP98" s="3">
        <f ca="1">IF(Table2[[#This Row],[Field of Work]]="IT",Table2[[#This Row],[Income]],0)</f>
        <v>0</v>
      </c>
      <c r="CQ98" s="3">
        <f ca="1">IF(Table2[[#This Row],[Field of Work]]="Construction",Table2[[#This Row],[Income]],0)</f>
        <v>68485</v>
      </c>
      <c r="CR98" s="3">
        <f ca="1">IF(Table2[[#This Row],[Field of Work]]="Health",Table2[[#This Row],[Income]],0)</f>
        <v>0</v>
      </c>
      <c r="CS98" s="5">
        <f ca="1">IF(Table2[[#This Row],[Field of Work]]="General work",Table2[[#This Row],[Income]],0)</f>
        <v>0</v>
      </c>
      <c r="CU98" s="2">
        <f t="shared" ca="1" si="32"/>
        <v>1</v>
      </c>
      <c r="CV98" s="5"/>
      <c r="CX98" s="2">
        <f t="shared" ca="1" si="33"/>
        <v>28</v>
      </c>
      <c r="CY98" s="5"/>
    </row>
    <row r="99" spans="1:103" x14ac:dyDescent="0.25">
      <c r="A99">
        <f t="shared" ca="1" si="34"/>
        <v>2</v>
      </c>
      <c r="B99" t="str">
        <f t="shared" ca="1" si="35"/>
        <v>Female</v>
      </c>
      <c r="C99">
        <f t="shared" ca="1" si="36"/>
        <v>28</v>
      </c>
      <c r="D99">
        <f t="shared" ca="1" si="37"/>
        <v>4</v>
      </c>
      <c r="E99" t="str">
        <f ca="1">_xll.XLOOKUP(D99,$Y$8:$Y$13,$Z$8:$Z$13)</f>
        <v>IT</v>
      </c>
      <c r="F99">
        <f t="shared" ca="1" si="38"/>
        <v>2</v>
      </c>
      <c r="G99" t="str">
        <f ca="1">_xll.XLOOKUP(F99,$AA$8:$AA$12,$AB$8:$AB$12)</f>
        <v>College</v>
      </c>
      <c r="H99">
        <f t="shared" ca="1" si="51"/>
        <v>3</v>
      </c>
      <c r="I99">
        <f t="shared" ca="1" si="31"/>
        <v>2</v>
      </c>
      <c r="J99">
        <f t="shared" ca="1" si="39"/>
        <v>74056</v>
      </c>
      <c r="K99">
        <f t="shared" ca="1" si="40"/>
        <v>3</v>
      </c>
      <c r="L99" t="str">
        <f ca="1">_xll.XLOOKUP(K99,$AC$8:$AC$17,$AD$8:$AD$17)</f>
        <v>North Legon</v>
      </c>
      <c r="M99">
        <f t="shared" ca="1" si="44"/>
        <v>444336</v>
      </c>
      <c r="N99" s="12">
        <f t="shared" ca="1" si="41"/>
        <v>148950.15700991527</v>
      </c>
      <c r="O99" s="12">
        <f t="shared" ca="1" si="45"/>
        <v>24307.366608942655</v>
      </c>
      <c r="P99">
        <f t="shared" ca="1" si="42"/>
        <v>23969</v>
      </c>
      <c r="Q99" s="12">
        <f t="shared" ca="1" si="46"/>
        <v>126776.51425001409</v>
      </c>
      <c r="R99">
        <f t="shared" ca="1" si="47"/>
        <v>37011.209473835428</v>
      </c>
      <c r="S99" s="12">
        <f t="shared" ca="1" si="48"/>
        <v>505654.57608277805</v>
      </c>
      <c r="T99" s="12">
        <f t="shared" ca="1" si="49"/>
        <v>299695.67125992937</v>
      </c>
      <c r="U99" s="12">
        <f t="shared" ca="1" si="50"/>
        <v>205958.90482284868</v>
      </c>
      <c r="X99" s="2"/>
      <c r="Y99" s="3"/>
      <c r="Z99" s="3"/>
      <c r="AA99" s="3"/>
      <c r="AB99" s="3"/>
      <c r="AC99" s="3"/>
      <c r="AD99" s="3"/>
      <c r="AE99" s="3">
        <f ca="1">IF(Table2[[#This Row],[Gender]]="Male",1,0)</f>
        <v>0</v>
      </c>
      <c r="AF99" s="3">
        <f ca="1">IF(Table2[[#This Row],[Gender]]="Female",1,0)</f>
        <v>1</v>
      </c>
      <c r="AG99" s="3"/>
      <c r="AH99" s="3"/>
      <c r="AI99" s="5"/>
      <c r="AK99" s="2">
        <f ca="1">IF(Table2[[#This Row],[Field of Work]]="Teaching",1,0)</f>
        <v>0</v>
      </c>
      <c r="AL99" s="3">
        <f ca="1">IF(Table2[[#This Row],[Field of Work]]="Agriculture",1,0)</f>
        <v>0</v>
      </c>
      <c r="AM99" s="3">
        <f ca="1">IF(Table2[[#This Row],[Field of Work]]="IT",1,0)</f>
        <v>1</v>
      </c>
      <c r="AN99" s="3">
        <f ca="1">IF(Table2[[#This Row],[Field of Work]]="Construction",1,0)</f>
        <v>0</v>
      </c>
      <c r="AO99" s="3">
        <f ca="1">IF(Table2[[#This Row],[Field of Work]]="Health",1,0)</f>
        <v>0</v>
      </c>
      <c r="AP99" s="3">
        <f ca="1">IF(Table2[[#This Row],[Field of Work]]="General work",1,0)</f>
        <v>0</v>
      </c>
      <c r="AQ99" s="3"/>
      <c r="AR99" s="3"/>
      <c r="AS99" s="3"/>
      <c r="AT99" s="3"/>
      <c r="AU99" s="3"/>
      <c r="AV99" s="5"/>
      <c r="AW99" s="16">
        <f ca="1">IF(Table2[[#This Row],[Residence]]="East Legon",1,0)</f>
        <v>0</v>
      </c>
      <c r="AX99" s="13">
        <f ca="1">IF(Table2[[#This Row],[Residence]]="Trasaco",1,0)</f>
        <v>0</v>
      </c>
      <c r="AY99" s="3">
        <f ca="1">IF(Table2[[#This Row],[Residence]]="North Legon",1,0)</f>
        <v>1</v>
      </c>
      <c r="AZ99" s="3">
        <f ca="1">IF(Table2[[#This Row],[Residence]]="Tema",1,0)</f>
        <v>0</v>
      </c>
      <c r="BA99" s="3">
        <f ca="1">IF(Table2[[#This Row],[Residence]]="Spintex",1,0)</f>
        <v>0</v>
      </c>
      <c r="BB99" s="3">
        <f ca="1">IF(Table2[[#This Row],[Residence]]="Airport Hills",1,0)</f>
        <v>0</v>
      </c>
      <c r="BC99" s="3">
        <f ca="1">IF(Table2[[#This Row],[Residence]]="Oyarifa",1,0)</f>
        <v>0</v>
      </c>
      <c r="BD99" s="3">
        <f ca="1">IF(Table2[[#This Row],[Residence]]="Prampram",1,0)</f>
        <v>0</v>
      </c>
      <c r="BE99" s="3">
        <f ca="1">IF(Table2[[#This Row],[Residence]]="Tse-Addo",1,0)</f>
        <v>0</v>
      </c>
      <c r="BF99" s="3">
        <f ca="1">IF(Table2[[#This Row],[Residence]]="Osu",1,0)</f>
        <v>0</v>
      </c>
      <c r="BG99" s="3"/>
      <c r="BH99" s="3"/>
      <c r="BI99" s="3"/>
      <c r="BJ99" s="3"/>
      <c r="BK99" s="3"/>
      <c r="BL99" s="3"/>
      <c r="BM99" s="3"/>
      <c r="BN99" s="3"/>
      <c r="BO99" s="3"/>
      <c r="BP99" s="5"/>
      <c r="BR99" s="26">
        <f ca="1">Table2[[#This Row],[Cars Value]]/Table2[[#This Row],[Cars]]</f>
        <v>12153.683304471328</v>
      </c>
      <c r="BS99" s="5"/>
      <c r="BT99" s="2">
        <f ca="1">IF(Table2[[#This Row],[Value of Debts]]&gt;$BU$6,1,0)</f>
        <v>1</v>
      </c>
      <c r="BU99" s="3"/>
      <c r="BV99" s="3"/>
      <c r="BW99" s="5"/>
      <c r="BX99" s="30">
        <f ca="1">Table2[[#This Row],[Mortgage Left]]/Table2[[#This Row],[Value of home]]</f>
        <v>0.33521964686614469</v>
      </c>
      <c r="BY99" s="3">
        <f t="shared" ca="1" si="43"/>
        <v>1</v>
      </c>
      <c r="BZ99" s="3"/>
      <c r="CA99" s="39"/>
      <c r="CC99" s="2">
        <f ca="1">IF(Table2[[#This Row],[Residence]]="East Legon",Table2[[#This Row],[Income]],0)</f>
        <v>0</v>
      </c>
      <c r="CD99" s="3">
        <f ca="1">IF(Table2[[#This Row],[Residence]]="Trasaco",Table2[[#This Row],[Income]],0)</f>
        <v>0</v>
      </c>
      <c r="CE99" s="3">
        <f ca="1">IF(Table2[[#This Row],[Residence]]="North Legon",Table2[[#This Row],[Income]],0)</f>
        <v>74056</v>
      </c>
      <c r="CF99" s="3">
        <f ca="1">IF(Table2[[#This Row],[Residence]]="Spintex",Table2[[#This Row],[Income]],0)</f>
        <v>0</v>
      </c>
      <c r="CG99" s="3">
        <f ca="1">IF(Table2[[#This Row],[Residence]]="Tema",Table2[[#This Row],[Income]],0)</f>
        <v>0</v>
      </c>
      <c r="CH99" s="3">
        <f ca="1">IF(Table2[[#This Row],[Residence]]="Airport Hills",Table2[[#This Row],[Income]],0)</f>
        <v>0</v>
      </c>
      <c r="CI99" s="3">
        <f ca="1">IF(Table2[[#This Row],[Residence]]="Oyarifa",Table2[[#This Row],[Income]],0)</f>
        <v>0</v>
      </c>
      <c r="CJ99" s="3">
        <f ca="1">IF(Table2[[#This Row],[Residence]]="Osu",Table2[[#This Row],[Income]],0)</f>
        <v>0</v>
      </c>
      <c r="CK99" s="3">
        <f ca="1">IF(Table2[[#This Row],[Residence]]="Tse-Addo",Table2[[#This Row],[Income]],0)</f>
        <v>0</v>
      </c>
      <c r="CL99" s="5">
        <f ca="1">IF(Table2[[#This Row],[Residence]]="Prampram",Table2[[#This Row],[Income]],0)</f>
        <v>0</v>
      </c>
      <c r="CN99" s="2">
        <f ca="1">IF(Table2[[#This Row],[Field of Work]]="Teaching",Table2[[#This Row],[Income]],0)</f>
        <v>0</v>
      </c>
      <c r="CO99" s="3">
        <f ca="1">IF(Table2[[#This Row],[Field of Work]]="Agriculture",Table2[[#This Row],[Income]],0)</f>
        <v>0</v>
      </c>
      <c r="CP99" s="3">
        <f ca="1">IF(Table2[[#This Row],[Field of Work]]="IT",Table2[[#This Row],[Income]],0)</f>
        <v>74056</v>
      </c>
      <c r="CQ99" s="3">
        <f ca="1">IF(Table2[[#This Row],[Field of Work]]="Construction",Table2[[#This Row],[Income]],0)</f>
        <v>0</v>
      </c>
      <c r="CR99" s="3">
        <f ca="1">IF(Table2[[#This Row],[Field of Work]]="Health",Table2[[#This Row],[Income]],0)</f>
        <v>0</v>
      </c>
      <c r="CS99" s="5">
        <f ca="1">IF(Table2[[#This Row],[Field of Work]]="General work",Table2[[#This Row],[Income]],0)</f>
        <v>0</v>
      </c>
      <c r="CU99" s="2">
        <f t="shared" ca="1" si="32"/>
        <v>1</v>
      </c>
      <c r="CV99" s="5"/>
      <c r="CX99" s="2">
        <f t="shared" ca="1" si="33"/>
        <v>0</v>
      </c>
      <c r="CY99" s="5"/>
    </row>
    <row r="100" spans="1:103" x14ac:dyDescent="0.25">
      <c r="A100">
        <f t="shared" ca="1" si="34"/>
        <v>2</v>
      </c>
      <c r="B100" t="str">
        <f t="shared" ca="1" si="35"/>
        <v>Female</v>
      </c>
      <c r="C100">
        <f t="shared" ca="1" si="36"/>
        <v>45</v>
      </c>
      <c r="D100">
        <f t="shared" ca="1" si="37"/>
        <v>5</v>
      </c>
      <c r="E100" t="str">
        <f ca="1">_xll.XLOOKUP(D100,$Y$8:$Y$13,$Z$8:$Z$13)</f>
        <v>General work</v>
      </c>
      <c r="F100">
        <f t="shared" ca="1" si="38"/>
        <v>2</v>
      </c>
      <c r="G100" t="str">
        <f ca="1">_xll.XLOOKUP(F100,$AA$8:$AA$12,$AB$8:$AB$12)</f>
        <v>College</v>
      </c>
      <c r="H100">
        <f t="shared" ca="1" si="51"/>
        <v>4</v>
      </c>
      <c r="I100">
        <f t="shared" ca="1" si="31"/>
        <v>1</v>
      </c>
      <c r="J100">
        <f t="shared" ca="1" si="39"/>
        <v>63500</v>
      </c>
      <c r="K100">
        <f t="shared" ca="1" si="40"/>
        <v>9</v>
      </c>
      <c r="L100" t="str">
        <f ca="1">_xll.XLOOKUP(K100,$AC$8:$AC$17,$AD$8:$AD$17)</f>
        <v>Prampram</v>
      </c>
      <c r="M100">
        <f t="shared" ca="1" si="44"/>
        <v>317500</v>
      </c>
      <c r="N100" s="12">
        <f t="shared" ca="1" si="41"/>
        <v>300329.67854000587</v>
      </c>
      <c r="O100" s="12">
        <f t="shared" ca="1" si="45"/>
        <v>30167.976627353557</v>
      </c>
      <c r="P100">
        <f t="shared" ca="1" si="42"/>
        <v>28279</v>
      </c>
      <c r="Q100" s="12">
        <f t="shared" ca="1" si="46"/>
        <v>81233.997185468295</v>
      </c>
      <c r="R100">
        <f t="shared" ca="1" si="47"/>
        <v>61558.47025380603</v>
      </c>
      <c r="S100" s="12">
        <f t="shared" ca="1" si="48"/>
        <v>409226.44688115962</v>
      </c>
      <c r="T100" s="12">
        <f t="shared" ca="1" si="49"/>
        <v>409842.67572547414</v>
      </c>
      <c r="U100" s="12">
        <f t="shared" ca="1" si="50"/>
        <v>-616.22884431452258</v>
      </c>
      <c r="X100" s="2"/>
      <c r="Y100" s="3"/>
      <c r="Z100" s="3"/>
      <c r="AA100" s="3"/>
      <c r="AB100" s="3"/>
      <c r="AC100" s="3"/>
      <c r="AD100" s="3"/>
      <c r="AE100" s="3">
        <f ca="1">IF(Table2[[#This Row],[Gender]]="Male",1,0)</f>
        <v>0</v>
      </c>
      <c r="AF100" s="3">
        <f ca="1">IF(Table2[[#This Row],[Gender]]="Female",1,0)</f>
        <v>1</v>
      </c>
      <c r="AG100" s="3"/>
      <c r="AH100" s="3"/>
      <c r="AI100" s="5"/>
      <c r="AK100" s="2">
        <f ca="1">IF(Table2[[#This Row],[Field of Work]]="Teaching",1,0)</f>
        <v>0</v>
      </c>
      <c r="AL100" s="3">
        <f ca="1">IF(Table2[[#This Row],[Field of Work]]="Agriculture",1,0)</f>
        <v>0</v>
      </c>
      <c r="AM100" s="3">
        <f ca="1">IF(Table2[[#This Row],[Field of Work]]="IT",1,0)</f>
        <v>0</v>
      </c>
      <c r="AN100" s="3">
        <f ca="1">IF(Table2[[#This Row],[Field of Work]]="Construction",1,0)</f>
        <v>0</v>
      </c>
      <c r="AO100" s="3">
        <f ca="1">IF(Table2[[#This Row],[Field of Work]]="Health",1,0)</f>
        <v>0</v>
      </c>
      <c r="AP100" s="3">
        <f ca="1">IF(Table2[[#This Row],[Field of Work]]="General work",1,0)</f>
        <v>1</v>
      </c>
      <c r="AQ100" s="3"/>
      <c r="AR100" s="3"/>
      <c r="AS100" s="3"/>
      <c r="AT100" s="3"/>
      <c r="AU100" s="3"/>
      <c r="AV100" s="5"/>
      <c r="AW100" s="16">
        <f ca="1">IF(Table2[[#This Row],[Residence]]="East Legon",1,0)</f>
        <v>0</v>
      </c>
      <c r="AX100" s="13">
        <f ca="1">IF(Table2[[#This Row],[Residence]]="Trasaco",1,0)</f>
        <v>0</v>
      </c>
      <c r="AY100" s="3">
        <f ca="1">IF(Table2[[#This Row],[Residence]]="North Legon",1,0)</f>
        <v>0</v>
      </c>
      <c r="AZ100" s="3">
        <f ca="1">IF(Table2[[#This Row],[Residence]]="Tema",1,0)</f>
        <v>0</v>
      </c>
      <c r="BA100" s="3">
        <f ca="1">IF(Table2[[#This Row],[Residence]]="Spintex",1,0)</f>
        <v>0</v>
      </c>
      <c r="BB100" s="3">
        <f ca="1">IF(Table2[[#This Row],[Residence]]="Airport Hills",1,0)</f>
        <v>0</v>
      </c>
      <c r="BC100" s="3">
        <f ca="1">IF(Table2[[#This Row],[Residence]]="Oyarifa",1,0)</f>
        <v>0</v>
      </c>
      <c r="BD100" s="3">
        <f ca="1">IF(Table2[[#This Row],[Residence]]="Prampram",1,0)</f>
        <v>1</v>
      </c>
      <c r="BE100" s="3">
        <f ca="1">IF(Table2[[#This Row],[Residence]]="Tse-Addo",1,0)</f>
        <v>0</v>
      </c>
      <c r="BF100" s="3">
        <f ca="1">IF(Table2[[#This Row],[Residence]]="Osu",1,0)</f>
        <v>0</v>
      </c>
      <c r="BG100" s="3"/>
      <c r="BH100" s="3"/>
      <c r="BI100" s="3"/>
      <c r="BJ100" s="3"/>
      <c r="BK100" s="3"/>
      <c r="BL100" s="3"/>
      <c r="BM100" s="3"/>
      <c r="BN100" s="3"/>
      <c r="BO100" s="3"/>
      <c r="BP100" s="5"/>
      <c r="BR100" s="26">
        <f ca="1">Table2[[#This Row],[Cars Value]]/Table2[[#This Row],[Cars]]</f>
        <v>30167.976627353557</v>
      </c>
      <c r="BS100" s="5"/>
      <c r="BT100" s="2">
        <f ca="1">IF(Table2[[#This Row],[Value of Debts]]&gt;$BU$6,1,0)</f>
        <v>1</v>
      </c>
      <c r="BU100" s="3"/>
      <c r="BV100" s="3"/>
      <c r="BW100" s="5"/>
      <c r="BX100" s="30">
        <f ca="1">Table2[[#This Row],[Mortgage Left]]/Table2[[#This Row],[Value of home]]</f>
        <v>0.94592024737009728</v>
      </c>
      <c r="BY100" s="3">
        <f t="shared" ca="1" si="43"/>
        <v>0</v>
      </c>
      <c r="BZ100" s="3"/>
      <c r="CA100" s="39"/>
      <c r="CC100" s="2">
        <f ca="1">IF(Table2[[#This Row],[Residence]]="East Legon",Table2[[#This Row],[Income]],0)</f>
        <v>0</v>
      </c>
      <c r="CD100" s="3">
        <f ca="1">IF(Table2[[#This Row],[Residence]]="Trasaco",Table2[[#This Row],[Income]],0)</f>
        <v>0</v>
      </c>
      <c r="CE100" s="3">
        <f ca="1">IF(Table2[[#This Row],[Residence]]="North Legon",Table2[[#This Row],[Income]],0)</f>
        <v>0</v>
      </c>
      <c r="CF100" s="3">
        <f ca="1">IF(Table2[[#This Row],[Residence]]="Spintex",Table2[[#This Row],[Income]],0)</f>
        <v>0</v>
      </c>
      <c r="CG100" s="3">
        <f ca="1">IF(Table2[[#This Row],[Residence]]="Tema",Table2[[#This Row],[Income]],0)</f>
        <v>0</v>
      </c>
      <c r="CH100" s="3">
        <f ca="1">IF(Table2[[#This Row],[Residence]]="Airport Hills",Table2[[#This Row],[Income]],0)</f>
        <v>0</v>
      </c>
      <c r="CI100" s="3">
        <f ca="1">IF(Table2[[#This Row],[Residence]]="Oyarifa",Table2[[#This Row],[Income]],0)</f>
        <v>0</v>
      </c>
      <c r="CJ100" s="3">
        <f ca="1">IF(Table2[[#This Row],[Residence]]="Osu",Table2[[#This Row],[Income]],0)</f>
        <v>0</v>
      </c>
      <c r="CK100" s="3">
        <f ca="1">IF(Table2[[#This Row],[Residence]]="Tse-Addo",Table2[[#This Row],[Income]],0)</f>
        <v>0</v>
      </c>
      <c r="CL100" s="5">
        <f ca="1">IF(Table2[[#This Row],[Residence]]="Prampram",Table2[[#This Row],[Income]],0)</f>
        <v>63500</v>
      </c>
      <c r="CN100" s="2">
        <f ca="1">IF(Table2[[#This Row],[Field of Work]]="Teaching",Table2[[#This Row],[Income]],0)</f>
        <v>0</v>
      </c>
      <c r="CO100" s="3">
        <f ca="1">IF(Table2[[#This Row],[Field of Work]]="Agriculture",Table2[[#This Row],[Income]],0)</f>
        <v>0</v>
      </c>
      <c r="CP100" s="3">
        <f ca="1">IF(Table2[[#This Row],[Field of Work]]="IT",Table2[[#This Row],[Income]],0)</f>
        <v>0</v>
      </c>
      <c r="CQ100" s="3">
        <f ca="1">IF(Table2[[#This Row],[Field of Work]]="Construction",Table2[[#This Row],[Income]],0)</f>
        <v>0</v>
      </c>
      <c r="CR100" s="3">
        <f ca="1">IF(Table2[[#This Row],[Field of Work]]="Health",Table2[[#This Row],[Income]],0)</f>
        <v>0</v>
      </c>
      <c r="CS100" s="5">
        <f ca="1">IF(Table2[[#This Row],[Field of Work]]="General work",Table2[[#This Row],[Income]],0)</f>
        <v>63500</v>
      </c>
      <c r="CU100" s="2">
        <f t="shared" ca="1" si="32"/>
        <v>1</v>
      </c>
      <c r="CV100" s="5"/>
      <c r="CX100" s="2">
        <f t="shared" ca="1" si="33"/>
        <v>31</v>
      </c>
      <c r="CY100" s="5"/>
    </row>
    <row r="101" spans="1:103" x14ac:dyDescent="0.25">
      <c r="A101">
        <f t="shared" ca="1" si="34"/>
        <v>1</v>
      </c>
      <c r="B101" t="str">
        <f t="shared" ca="1" si="35"/>
        <v>Male</v>
      </c>
      <c r="C101">
        <f t="shared" ca="1" si="36"/>
        <v>31</v>
      </c>
      <c r="D101">
        <f t="shared" ca="1" si="37"/>
        <v>3</v>
      </c>
      <c r="E101" t="str">
        <f ca="1">_xll.XLOOKUP(D101,$Y$8:$Y$13,$Z$8:$Z$13)</f>
        <v>Teaching</v>
      </c>
      <c r="F101">
        <f t="shared" ca="1" si="38"/>
        <v>2</v>
      </c>
      <c r="G101" t="str">
        <f ca="1">_xll.XLOOKUP(F101,$AA$8:$AA$12,$AB$8:$AB$12)</f>
        <v>College</v>
      </c>
      <c r="H101">
        <f t="shared" ca="1" si="51"/>
        <v>0</v>
      </c>
      <c r="I101">
        <f t="shared" ca="1" si="31"/>
        <v>2</v>
      </c>
      <c r="J101">
        <f t="shared" ca="1" si="39"/>
        <v>40240</v>
      </c>
      <c r="K101">
        <f t="shared" ca="1" si="40"/>
        <v>9</v>
      </c>
      <c r="L101" t="str">
        <f ca="1">_xll.XLOOKUP(K101,$AC$8:$AC$17,$AD$8:$AD$17)</f>
        <v>Prampram</v>
      </c>
      <c r="M101">
        <f t="shared" ca="1" si="44"/>
        <v>160960</v>
      </c>
      <c r="N101" s="12">
        <f t="shared" ca="1" si="41"/>
        <v>36095.296184552972</v>
      </c>
      <c r="O101" s="12">
        <f t="shared" ca="1" si="45"/>
        <v>19322.907419238152</v>
      </c>
      <c r="P101">
        <f t="shared" ca="1" si="42"/>
        <v>7095</v>
      </c>
      <c r="Q101" s="12">
        <f t="shared" ca="1" si="46"/>
        <v>13881.293759207334</v>
      </c>
      <c r="R101">
        <f t="shared" ca="1" si="47"/>
        <v>59182.977149971775</v>
      </c>
      <c r="S101" s="12">
        <f t="shared" ca="1" si="48"/>
        <v>239465.88456920994</v>
      </c>
      <c r="T101" s="12">
        <f t="shared" ca="1" si="49"/>
        <v>57071.589943760308</v>
      </c>
      <c r="U101" s="12">
        <f t="shared" ca="1" si="50"/>
        <v>182394.29462544963</v>
      </c>
      <c r="X101" s="2"/>
      <c r="Y101" s="3"/>
      <c r="Z101" s="3"/>
      <c r="AA101" s="3"/>
      <c r="AB101" s="3"/>
      <c r="AC101" s="3"/>
      <c r="AD101" s="3"/>
      <c r="AE101" s="3">
        <f ca="1">IF(Table2[[#This Row],[Gender]]="Male",1,0)</f>
        <v>1</v>
      </c>
      <c r="AF101" s="3">
        <f ca="1">IF(Table2[[#This Row],[Gender]]="Female",1,0)</f>
        <v>0</v>
      </c>
      <c r="AG101" s="3"/>
      <c r="AH101" s="3"/>
      <c r="AI101" s="5"/>
      <c r="AK101" s="2">
        <f ca="1">IF(Table2[[#This Row],[Field of Work]]="Teaching",1,0)</f>
        <v>1</v>
      </c>
      <c r="AL101" s="3">
        <f ca="1">IF(Table2[[#This Row],[Field of Work]]="Agriculture",1,0)</f>
        <v>0</v>
      </c>
      <c r="AM101" s="3">
        <f ca="1">IF(Table2[[#This Row],[Field of Work]]="IT",1,0)</f>
        <v>0</v>
      </c>
      <c r="AN101" s="3">
        <f ca="1">IF(Table2[[#This Row],[Field of Work]]="Construction",1,0)</f>
        <v>0</v>
      </c>
      <c r="AO101" s="3">
        <f ca="1">IF(Table2[[#This Row],[Field of Work]]="Health",1,0)</f>
        <v>0</v>
      </c>
      <c r="AP101" s="3">
        <f ca="1">IF(Table2[[#This Row],[Field of Work]]="General work",1,0)</f>
        <v>0</v>
      </c>
      <c r="AQ101" s="3"/>
      <c r="AR101" s="3"/>
      <c r="AS101" s="3"/>
      <c r="AT101" s="3"/>
      <c r="AU101" s="3"/>
      <c r="AV101" s="5"/>
      <c r="AW101" s="16">
        <f ca="1">IF(Table2[[#This Row],[Residence]]="East Legon",1,0)</f>
        <v>0</v>
      </c>
      <c r="AX101" s="13">
        <f ca="1">IF(Table2[[#This Row],[Residence]]="Trasaco",1,0)</f>
        <v>0</v>
      </c>
      <c r="AY101" s="3">
        <f ca="1">IF(Table2[[#This Row],[Residence]]="North Legon",1,0)</f>
        <v>0</v>
      </c>
      <c r="AZ101" s="3">
        <f ca="1">IF(Table2[[#This Row],[Residence]]="Tema",1,0)</f>
        <v>0</v>
      </c>
      <c r="BA101" s="3">
        <f ca="1">IF(Table2[[#This Row],[Residence]]="Spintex",1,0)</f>
        <v>0</v>
      </c>
      <c r="BB101" s="3">
        <f ca="1">IF(Table2[[#This Row],[Residence]]="Airport Hills",1,0)</f>
        <v>0</v>
      </c>
      <c r="BC101" s="3">
        <f ca="1">IF(Table2[[#This Row],[Residence]]="Oyarifa",1,0)</f>
        <v>0</v>
      </c>
      <c r="BD101" s="3">
        <f ca="1">IF(Table2[[#This Row],[Residence]]="Prampram",1,0)</f>
        <v>1</v>
      </c>
      <c r="BE101" s="3">
        <f ca="1">IF(Table2[[#This Row],[Residence]]="Tse-Addo",1,0)</f>
        <v>0</v>
      </c>
      <c r="BF101" s="3">
        <f ca="1">IF(Table2[[#This Row],[Residence]]="Osu",1,0)</f>
        <v>0</v>
      </c>
      <c r="BG101" s="3"/>
      <c r="BH101" s="3"/>
      <c r="BI101" s="3"/>
      <c r="BJ101" s="3"/>
      <c r="BK101" s="3"/>
      <c r="BL101" s="3"/>
      <c r="BM101" s="3"/>
      <c r="BN101" s="3"/>
      <c r="BO101" s="3"/>
      <c r="BP101" s="5"/>
      <c r="BR101" s="26">
        <f ca="1">Table2[[#This Row],[Cars Value]]/Table2[[#This Row],[Cars]]</f>
        <v>9661.4537096190761</v>
      </c>
      <c r="BS101" s="5"/>
      <c r="BT101" s="2">
        <f ca="1">IF(Table2[[#This Row],[Value of Debts]]&gt;$BU$6,1,0)</f>
        <v>0</v>
      </c>
      <c r="BU101" s="3"/>
      <c r="BV101" s="3"/>
      <c r="BW101" s="5"/>
      <c r="BX101" s="30">
        <f ca="1">Table2[[#This Row],[Mortgage Left]]/Table2[[#This Row],[Value of home]]</f>
        <v>0.22425010055015515</v>
      </c>
      <c r="BY101" s="3">
        <f t="shared" ca="1" si="43"/>
        <v>1</v>
      </c>
      <c r="BZ101" s="3"/>
      <c r="CA101" s="39"/>
      <c r="CC101" s="2">
        <f ca="1">IF(Table2[[#This Row],[Residence]]="East Legon",Table2[[#This Row],[Income]],0)</f>
        <v>0</v>
      </c>
      <c r="CD101" s="3">
        <f ca="1">IF(Table2[[#This Row],[Residence]]="Trasaco",Table2[[#This Row],[Income]],0)</f>
        <v>0</v>
      </c>
      <c r="CE101" s="3">
        <f ca="1">IF(Table2[[#This Row],[Residence]]="North Legon",Table2[[#This Row],[Income]],0)</f>
        <v>0</v>
      </c>
      <c r="CF101" s="3">
        <f ca="1">IF(Table2[[#This Row],[Residence]]="Spintex",Table2[[#This Row],[Income]],0)</f>
        <v>0</v>
      </c>
      <c r="CG101" s="3">
        <f ca="1">IF(Table2[[#This Row],[Residence]]="Tema",Table2[[#This Row],[Income]],0)</f>
        <v>0</v>
      </c>
      <c r="CH101" s="3">
        <f ca="1">IF(Table2[[#This Row],[Residence]]="Airport Hills",Table2[[#This Row],[Income]],0)</f>
        <v>0</v>
      </c>
      <c r="CI101" s="3">
        <f ca="1">IF(Table2[[#This Row],[Residence]]="Oyarifa",Table2[[#This Row],[Income]],0)</f>
        <v>0</v>
      </c>
      <c r="CJ101" s="3">
        <f ca="1">IF(Table2[[#This Row],[Residence]]="Osu",Table2[[#This Row],[Income]],0)</f>
        <v>0</v>
      </c>
      <c r="CK101" s="3">
        <f ca="1">IF(Table2[[#This Row],[Residence]]="Tse-Addo",Table2[[#This Row],[Income]],0)</f>
        <v>0</v>
      </c>
      <c r="CL101" s="5">
        <f ca="1">IF(Table2[[#This Row],[Residence]]="Prampram",Table2[[#This Row],[Income]],0)</f>
        <v>40240</v>
      </c>
      <c r="CN101" s="2">
        <f ca="1">IF(Table2[[#This Row],[Field of Work]]="Teaching",Table2[[#This Row],[Income]],0)</f>
        <v>40240</v>
      </c>
      <c r="CO101" s="3">
        <f ca="1">IF(Table2[[#This Row],[Field of Work]]="Agriculture",Table2[[#This Row],[Income]],0)</f>
        <v>0</v>
      </c>
      <c r="CP101" s="3">
        <f ca="1">IF(Table2[[#This Row],[Field of Work]]="IT",Table2[[#This Row],[Income]],0)</f>
        <v>0</v>
      </c>
      <c r="CQ101" s="3">
        <f ca="1">IF(Table2[[#This Row],[Field of Work]]="Construction",Table2[[#This Row],[Income]],0)</f>
        <v>0</v>
      </c>
      <c r="CR101" s="3">
        <f ca="1">IF(Table2[[#This Row],[Field of Work]]="Health",Table2[[#This Row],[Income]],0)</f>
        <v>0</v>
      </c>
      <c r="CS101" s="5">
        <f ca="1">IF(Table2[[#This Row],[Field of Work]]="General work",Table2[[#This Row],[Income]],0)</f>
        <v>0</v>
      </c>
      <c r="CU101" s="2">
        <f t="shared" ca="1" si="32"/>
        <v>1</v>
      </c>
      <c r="CV101" s="5"/>
      <c r="CX101" s="2">
        <f t="shared" ca="1" si="33"/>
        <v>25</v>
      </c>
      <c r="CY101" s="5"/>
    </row>
    <row r="102" spans="1:103" x14ac:dyDescent="0.25">
      <c r="A102">
        <f t="shared" ca="1" si="34"/>
        <v>1</v>
      </c>
      <c r="B102" t="str">
        <f t="shared" ca="1" si="35"/>
        <v>Male</v>
      </c>
      <c r="C102">
        <f t="shared" ca="1" si="36"/>
        <v>25</v>
      </c>
      <c r="D102">
        <f t="shared" ca="1" si="37"/>
        <v>2</v>
      </c>
      <c r="E102" t="str">
        <f ca="1">_xll.XLOOKUP(D102,$Y$8:$Y$13,$Z$8:$Z$13)</f>
        <v>Construction</v>
      </c>
      <c r="F102">
        <f t="shared" ca="1" si="38"/>
        <v>3</v>
      </c>
      <c r="G102" t="str">
        <f ca="1">_xll.XLOOKUP(F102,$AA$8:$AA$12,$AB$8:$AB$12)</f>
        <v>University</v>
      </c>
      <c r="H102">
        <f t="shared" ca="1" si="51"/>
        <v>1</v>
      </c>
      <c r="I102">
        <f t="shared" ca="1" si="31"/>
        <v>3</v>
      </c>
      <c r="J102">
        <f t="shared" ca="1" si="39"/>
        <v>71051</v>
      </c>
      <c r="K102">
        <f t="shared" ca="1" si="40"/>
        <v>5</v>
      </c>
      <c r="L102" t="str">
        <f ca="1">_xll.XLOOKUP(K102,$AC$8:$AC$17,$AD$8:$AD$17)</f>
        <v>Airport Hills</v>
      </c>
      <c r="M102">
        <f t="shared" ca="1" si="44"/>
        <v>355255</v>
      </c>
      <c r="N102" s="12">
        <f t="shared" ca="1" si="41"/>
        <v>12845.685975965476</v>
      </c>
      <c r="O102" s="12">
        <f t="shared" ca="1" si="45"/>
        <v>58526.5493282811</v>
      </c>
      <c r="P102">
        <f t="shared" ca="1" si="42"/>
        <v>43732</v>
      </c>
      <c r="Q102" s="12">
        <f t="shared" ca="1" si="46"/>
        <v>128101.11974624361</v>
      </c>
      <c r="R102">
        <f t="shared" ca="1" si="47"/>
        <v>17494.379324143632</v>
      </c>
      <c r="S102" s="12">
        <f t="shared" ca="1" si="48"/>
        <v>431275.92865242471</v>
      </c>
      <c r="T102" s="12">
        <f t="shared" ca="1" si="49"/>
        <v>184678.8057222091</v>
      </c>
      <c r="U102" s="12">
        <f t="shared" ca="1" si="50"/>
        <v>246597.12293021561</v>
      </c>
      <c r="X102" s="2"/>
      <c r="Y102" s="3"/>
      <c r="Z102" s="3"/>
      <c r="AA102" s="3"/>
      <c r="AB102" s="3"/>
      <c r="AC102" s="3"/>
      <c r="AD102" s="3"/>
      <c r="AE102" s="3">
        <f ca="1">IF(Table2[[#This Row],[Gender]]="Male",1,0)</f>
        <v>1</v>
      </c>
      <c r="AF102" s="3">
        <f ca="1">IF(Table2[[#This Row],[Gender]]="Female",1,0)</f>
        <v>0</v>
      </c>
      <c r="AG102" s="3"/>
      <c r="AH102" s="3"/>
      <c r="AI102" s="5"/>
      <c r="AK102" s="2">
        <f ca="1">IF(Table2[[#This Row],[Field of Work]]="Teaching",1,0)</f>
        <v>0</v>
      </c>
      <c r="AL102" s="3">
        <f ca="1">IF(Table2[[#This Row],[Field of Work]]="Agriculture",1,0)</f>
        <v>0</v>
      </c>
      <c r="AM102" s="3">
        <f ca="1">IF(Table2[[#This Row],[Field of Work]]="IT",1,0)</f>
        <v>0</v>
      </c>
      <c r="AN102" s="3">
        <f ca="1">IF(Table2[[#This Row],[Field of Work]]="Construction",1,0)</f>
        <v>1</v>
      </c>
      <c r="AO102" s="3">
        <f ca="1">IF(Table2[[#This Row],[Field of Work]]="Health",1,0)</f>
        <v>0</v>
      </c>
      <c r="AP102" s="3">
        <f ca="1">IF(Table2[[#This Row],[Field of Work]]="General work",1,0)</f>
        <v>0</v>
      </c>
      <c r="AQ102" s="3"/>
      <c r="AR102" s="3"/>
      <c r="AS102" s="3"/>
      <c r="AT102" s="3"/>
      <c r="AU102" s="3"/>
      <c r="AV102" s="5"/>
      <c r="AW102" s="16">
        <f ca="1">IF(Table2[[#This Row],[Residence]]="East Legon",1,0)</f>
        <v>0</v>
      </c>
      <c r="AX102" s="13">
        <f ca="1">IF(Table2[[#This Row],[Residence]]="Trasaco",1,0)</f>
        <v>0</v>
      </c>
      <c r="AY102" s="3">
        <f ca="1">IF(Table2[[#This Row],[Residence]]="North Legon",1,0)</f>
        <v>0</v>
      </c>
      <c r="AZ102" s="3">
        <f ca="1">IF(Table2[[#This Row],[Residence]]="Tema",1,0)</f>
        <v>0</v>
      </c>
      <c r="BA102" s="3">
        <f ca="1">IF(Table2[[#This Row],[Residence]]="Spintex",1,0)</f>
        <v>0</v>
      </c>
      <c r="BB102" s="3">
        <f ca="1">IF(Table2[[#This Row],[Residence]]="Airport Hills",1,0)</f>
        <v>1</v>
      </c>
      <c r="BC102" s="3">
        <f ca="1">IF(Table2[[#This Row],[Residence]]="Oyarifa",1,0)</f>
        <v>0</v>
      </c>
      <c r="BD102" s="3">
        <f ca="1">IF(Table2[[#This Row],[Residence]]="Prampram",1,0)</f>
        <v>0</v>
      </c>
      <c r="BE102" s="3">
        <f ca="1">IF(Table2[[#This Row],[Residence]]="Tse-Addo",1,0)</f>
        <v>0</v>
      </c>
      <c r="BF102" s="3">
        <f ca="1">IF(Table2[[#This Row],[Residence]]="Osu",1,0)</f>
        <v>0</v>
      </c>
      <c r="BG102" s="3"/>
      <c r="BH102" s="3"/>
      <c r="BI102" s="3"/>
      <c r="BJ102" s="3"/>
      <c r="BK102" s="3"/>
      <c r="BL102" s="3"/>
      <c r="BM102" s="3"/>
      <c r="BN102" s="3"/>
      <c r="BO102" s="3"/>
      <c r="BP102" s="5"/>
      <c r="BR102" s="26">
        <f ca="1">Table2[[#This Row],[Cars Value]]/Table2[[#This Row],[Cars]]</f>
        <v>19508.849776093699</v>
      </c>
      <c r="BS102" s="5"/>
      <c r="BT102" s="2">
        <f ca="1">IF(Table2[[#This Row],[Value of Debts]]&gt;$BU$6,1,0)</f>
        <v>1</v>
      </c>
      <c r="BU102" s="3"/>
      <c r="BV102" s="3"/>
      <c r="BW102" s="5"/>
      <c r="BX102" s="30">
        <f ca="1">Table2[[#This Row],[Mortgage Left]]/Table2[[#This Row],[Value of home]]</f>
        <v>3.6159057510704917E-2</v>
      </c>
      <c r="BY102" s="3">
        <f t="shared" ca="1" si="43"/>
        <v>1</v>
      </c>
      <c r="BZ102" s="3"/>
      <c r="CA102" s="39"/>
      <c r="CC102" s="2">
        <f ca="1">IF(Table2[[#This Row],[Residence]]="East Legon",Table2[[#This Row],[Income]],0)</f>
        <v>0</v>
      </c>
      <c r="CD102" s="3">
        <f ca="1">IF(Table2[[#This Row],[Residence]]="Trasaco",Table2[[#This Row],[Income]],0)</f>
        <v>0</v>
      </c>
      <c r="CE102" s="3">
        <f ca="1">IF(Table2[[#This Row],[Residence]]="North Legon",Table2[[#This Row],[Income]],0)</f>
        <v>0</v>
      </c>
      <c r="CF102" s="3">
        <f ca="1">IF(Table2[[#This Row],[Residence]]="Spintex",Table2[[#This Row],[Income]],0)</f>
        <v>0</v>
      </c>
      <c r="CG102" s="3">
        <f ca="1">IF(Table2[[#This Row],[Residence]]="Tema",Table2[[#This Row],[Income]],0)</f>
        <v>0</v>
      </c>
      <c r="CH102" s="3">
        <f ca="1">IF(Table2[[#This Row],[Residence]]="Airport Hills",Table2[[#This Row],[Income]],0)</f>
        <v>71051</v>
      </c>
      <c r="CI102" s="3">
        <f ca="1">IF(Table2[[#This Row],[Residence]]="Oyarifa",Table2[[#This Row],[Income]],0)</f>
        <v>0</v>
      </c>
      <c r="CJ102" s="3">
        <f ca="1">IF(Table2[[#This Row],[Residence]]="Osu",Table2[[#This Row],[Income]],0)</f>
        <v>0</v>
      </c>
      <c r="CK102" s="3">
        <f ca="1">IF(Table2[[#This Row],[Residence]]="Tse-Addo",Table2[[#This Row],[Income]],0)</f>
        <v>0</v>
      </c>
      <c r="CL102" s="5">
        <f ca="1">IF(Table2[[#This Row],[Residence]]="Prampram",Table2[[#This Row],[Income]],0)</f>
        <v>0</v>
      </c>
      <c r="CN102" s="2">
        <f ca="1">IF(Table2[[#This Row],[Field of Work]]="Teaching",Table2[[#This Row],[Income]],0)</f>
        <v>0</v>
      </c>
      <c r="CO102" s="3">
        <f ca="1">IF(Table2[[#This Row],[Field of Work]]="Agriculture",Table2[[#This Row],[Income]],0)</f>
        <v>0</v>
      </c>
      <c r="CP102" s="3">
        <f ca="1">IF(Table2[[#This Row],[Field of Work]]="IT",Table2[[#This Row],[Income]],0)</f>
        <v>0</v>
      </c>
      <c r="CQ102" s="3">
        <f ca="1">IF(Table2[[#This Row],[Field of Work]]="Construction",Table2[[#This Row],[Income]],0)</f>
        <v>71051</v>
      </c>
      <c r="CR102" s="3">
        <f ca="1">IF(Table2[[#This Row],[Field of Work]]="Health",Table2[[#This Row],[Income]],0)</f>
        <v>0</v>
      </c>
      <c r="CS102" s="5">
        <f ca="1">IF(Table2[[#This Row],[Field of Work]]="General work",Table2[[#This Row],[Income]],0)</f>
        <v>0</v>
      </c>
      <c r="CU102" s="2">
        <f t="shared" ca="1" si="32"/>
        <v>1</v>
      </c>
      <c r="CV102" s="5"/>
      <c r="CX102" s="2">
        <f t="shared" ca="1" si="33"/>
        <v>34</v>
      </c>
      <c r="CY102" s="5"/>
    </row>
    <row r="103" spans="1:103" x14ac:dyDescent="0.25">
      <c r="A103">
        <f t="shared" ca="1" si="34"/>
        <v>2</v>
      </c>
      <c r="B103" t="str">
        <f t="shared" ca="1" si="35"/>
        <v>Female</v>
      </c>
      <c r="C103">
        <f t="shared" ca="1" si="36"/>
        <v>34</v>
      </c>
      <c r="D103">
        <f t="shared" ca="1" si="37"/>
        <v>6</v>
      </c>
      <c r="E103" t="str">
        <f ca="1">_xll.XLOOKUP(D103,$Y$8:$Y$13,$Z$8:$Z$13)</f>
        <v>Agriculture</v>
      </c>
      <c r="F103">
        <f t="shared" ca="1" si="38"/>
        <v>2</v>
      </c>
      <c r="G103" t="str">
        <f ca="1">_xll.XLOOKUP(F103,$AA$8:$AA$12,$AB$8:$AB$12)</f>
        <v>College</v>
      </c>
      <c r="H103">
        <f t="shared" ca="1" si="51"/>
        <v>3</v>
      </c>
      <c r="I103">
        <f t="shared" ca="1" si="31"/>
        <v>4</v>
      </c>
      <c r="J103">
        <f t="shared" ca="1" si="39"/>
        <v>65406</v>
      </c>
      <c r="K103">
        <f t="shared" ca="1" si="40"/>
        <v>8</v>
      </c>
      <c r="L103" t="str">
        <f ca="1">_xll.XLOOKUP(K103,$AC$8:$AC$17,$AD$8:$AD$17)</f>
        <v>Oyarifa</v>
      </c>
      <c r="M103">
        <f t="shared" ca="1" si="44"/>
        <v>196218</v>
      </c>
      <c r="N103" s="12">
        <f t="shared" ca="1" si="41"/>
        <v>37933.648142112797</v>
      </c>
      <c r="O103" s="12">
        <f t="shared" ca="1" si="45"/>
        <v>116404.05552722336</v>
      </c>
      <c r="P103">
        <f t="shared" ca="1" si="42"/>
        <v>62801</v>
      </c>
      <c r="Q103" s="12">
        <f t="shared" ca="1" si="46"/>
        <v>44331.499256079718</v>
      </c>
      <c r="R103">
        <f t="shared" ca="1" si="47"/>
        <v>45792.318561549742</v>
      </c>
      <c r="S103" s="12">
        <f t="shared" ca="1" si="48"/>
        <v>358414.37408877315</v>
      </c>
      <c r="T103" s="12">
        <f t="shared" ca="1" si="49"/>
        <v>145066.14739819252</v>
      </c>
      <c r="U103" s="12">
        <f t="shared" ca="1" si="50"/>
        <v>213348.22669058063</v>
      </c>
      <c r="X103" s="2"/>
      <c r="Y103" s="3"/>
      <c r="Z103" s="3"/>
      <c r="AA103" s="3"/>
      <c r="AB103" s="3"/>
      <c r="AC103" s="3"/>
      <c r="AD103" s="3"/>
      <c r="AE103" s="3">
        <f ca="1">IF(Table2[[#This Row],[Gender]]="Male",1,0)</f>
        <v>0</v>
      </c>
      <c r="AF103" s="3">
        <f ca="1">IF(Table2[[#This Row],[Gender]]="Female",1,0)</f>
        <v>1</v>
      </c>
      <c r="AG103" s="3"/>
      <c r="AH103" s="3"/>
      <c r="AI103" s="5"/>
      <c r="AK103" s="2">
        <f ca="1">IF(Table2[[#This Row],[Field of Work]]="Teaching",1,0)</f>
        <v>0</v>
      </c>
      <c r="AL103" s="3">
        <f ca="1">IF(Table2[[#This Row],[Field of Work]]="Agriculture",1,0)</f>
        <v>1</v>
      </c>
      <c r="AM103" s="3">
        <f ca="1">IF(Table2[[#This Row],[Field of Work]]="IT",1,0)</f>
        <v>0</v>
      </c>
      <c r="AN103" s="3">
        <f ca="1">IF(Table2[[#This Row],[Field of Work]]="Construction",1,0)</f>
        <v>0</v>
      </c>
      <c r="AO103" s="3">
        <f ca="1">IF(Table2[[#This Row],[Field of Work]]="Health",1,0)</f>
        <v>0</v>
      </c>
      <c r="AP103" s="3">
        <f ca="1">IF(Table2[[#This Row],[Field of Work]]="General work",1,0)</f>
        <v>0</v>
      </c>
      <c r="AQ103" s="3"/>
      <c r="AR103" s="3"/>
      <c r="AS103" s="3"/>
      <c r="AT103" s="3"/>
      <c r="AU103" s="3"/>
      <c r="AV103" s="5"/>
      <c r="AW103" s="16">
        <f ca="1">IF(Table2[[#This Row],[Residence]]="East Legon",1,0)</f>
        <v>0</v>
      </c>
      <c r="AX103" s="13">
        <f ca="1">IF(Table2[[#This Row],[Residence]]="Trasaco",1,0)</f>
        <v>0</v>
      </c>
      <c r="AY103" s="3">
        <f ca="1">IF(Table2[[#This Row],[Residence]]="North Legon",1,0)</f>
        <v>0</v>
      </c>
      <c r="AZ103" s="3">
        <f ca="1">IF(Table2[[#This Row],[Residence]]="Tema",1,0)</f>
        <v>0</v>
      </c>
      <c r="BA103" s="3">
        <f ca="1">IF(Table2[[#This Row],[Residence]]="Spintex",1,0)</f>
        <v>0</v>
      </c>
      <c r="BB103" s="3">
        <f ca="1">IF(Table2[[#This Row],[Residence]]="Airport Hills",1,0)</f>
        <v>0</v>
      </c>
      <c r="BC103" s="3">
        <f ca="1">IF(Table2[[#This Row],[Residence]]="Oyarifa",1,0)</f>
        <v>1</v>
      </c>
      <c r="BD103" s="3">
        <f ca="1">IF(Table2[[#This Row],[Residence]]="Prampram",1,0)</f>
        <v>0</v>
      </c>
      <c r="BE103" s="3">
        <f ca="1">IF(Table2[[#This Row],[Residence]]="Tse-Addo",1,0)</f>
        <v>0</v>
      </c>
      <c r="BF103" s="3">
        <f ca="1">IF(Table2[[#This Row],[Residence]]="Osu",1,0)</f>
        <v>0</v>
      </c>
      <c r="BG103" s="3"/>
      <c r="BH103" s="3"/>
      <c r="BI103" s="3"/>
      <c r="BJ103" s="3"/>
      <c r="BK103" s="3"/>
      <c r="BL103" s="3"/>
      <c r="BM103" s="3"/>
      <c r="BN103" s="3"/>
      <c r="BO103" s="3"/>
      <c r="BP103" s="5"/>
      <c r="BR103" s="26">
        <f ca="1">Table2[[#This Row],[Cars Value]]/Table2[[#This Row],[Cars]]</f>
        <v>29101.01388180584</v>
      </c>
      <c r="BS103" s="5"/>
      <c r="BT103" s="2">
        <f ca="1">IF(Table2[[#This Row],[Value of Debts]]&gt;$BU$6,1,0)</f>
        <v>1</v>
      </c>
      <c r="BU103" s="3"/>
      <c r="BV103" s="3"/>
      <c r="BW103" s="5"/>
      <c r="BX103" s="30">
        <f ca="1">Table2[[#This Row],[Mortgage Left]]/Table2[[#This Row],[Value of home]]</f>
        <v>0.19332399750335238</v>
      </c>
      <c r="BY103" s="3">
        <f t="shared" ca="1" si="43"/>
        <v>1</v>
      </c>
      <c r="BZ103" s="3"/>
      <c r="CA103" s="39"/>
      <c r="CC103" s="2">
        <f ca="1">IF(Table2[[#This Row],[Residence]]="East Legon",Table2[[#This Row],[Income]],0)</f>
        <v>0</v>
      </c>
      <c r="CD103" s="3">
        <f ca="1">IF(Table2[[#This Row],[Residence]]="Trasaco",Table2[[#This Row],[Income]],0)</f>
        <v>0</v>
      </c>
      <c r="CE103" s="3">
        <f ca="1">IF(Table2[[#This Row],[Residence]]="North Legon",Table2[[#This Row],[Income]],0)</f>
        <v>0</v>
      </c>
      <c r="CF103" s="3">
        <f ca="1">IF(Table2[[#This Row],[Residence]]="Spintex",Table2[[#This Row],[Income]],0)</f>
        <v>0</v>
      </c>
      <c r="CG103" s="3">
        <f ca="1">IF(Table2[[#This Row],[Residence]]="Tema",Table2[[#This Row],[Income]],0)</f>
        <v>0</v>
      </c>
      <c r="CH103" s="3">
        <f ca="1">IF(Table2[[#This Row],[Residence]]="Airport Hills",Table2[[#This Row],[Income]],0)</f>
        <v>0</v>
      </c>
      <c r="CI103" s="3">
        <f ca="1">IF(Table2[[#This Row],[Residence]]="Oyarifa",Table2[[#This Row],[Income]],0)</f>
        <v>65406</v>
      </c>
      <c r="CJ103" s="3">
        <f ca="1">IF(Table2[[#This Row],[Residence]]="Osu",Table2[[#This Row],[Income]],0)</f>
        <v>0</v>
      </c>
      <c r="CK103" s="3">
        <f ca="1">IF(Table2[[#This Row],[Residence]]="Tse-Addo",Table2[[#This Row],[Income]],0)</f>
        <v>0</v>
      </c>
      <c r="CL103" s="5">
        <f ca="1">IF(Table2[[#This Row],[Residence]]="Prampram",Table2[[#This Row],[Income]],0)</f>
        <v>0</v>
      </c>
      <c r="CN103" s="2">
        <f ca="1">IF(Table2[[#This Row],[Field of Work]]="Teaching",Table2[[#This Row],[Income]],0)</f>
        <v>0</v>
      </c>
      <c r="CO103" s="3">
        <f ca="1">IF(Table2[[#This Row],[Field of Work]]="Agriculture",Table2[[#This Row],[Income]],0)</f>
        <v>65406</v>
      </c>
      <c r="CP103" s="3">
        <f ca="1">IF(Table2[[#This Row],[Field of Work]]="IT",Table2[[#This Row],[Income]],0)</f>
        <v>0</v>
      </c>
      <c r="CQ103" s="3">
        <f ca="1">IF(Table2[[#This Row],[Field of Work]]="Construction",Table2[[#This Row],[Income]],0)</f>
        <v>0</v>
      </c>
      <c r="CR103" s="3">
        <f ca="1">IF(Table2[[#This Row],[Field of Work]]="Health",Table2[[#This Row],[Income]],0)</f>
        <v>0</v>
      </c>
      <c r="CS103" s="5">
        <f ca="1">IF(Table2[[#This Row],[Field of Work]]="General work",Table2[[#This Row],[Income]],0)</f>
        <v>0</v>
      </c>
      <c r="CU103" s="2">
        <f t="shared" ca="1" si="32"/>
        <v>1</v>
      </c>
      <c r="CV103" s="5"/>
      <c r="CX103" s="2">
        <f t="shared" ca="1" si="33"/>
        <v>34</v>
      </c>
      <c r="CY103" s="5"/>
    </row>
    <row r="104" spans="1:103" x14ac:dyDescent="0.25">
      <c r="A104">
        <f t="shared" ca="1" si="34"/>
        <v>1</v>
      </c>
      <c r="B104" t="str">
        <f t="shared" ca="1" si="35"/>
        <v>Male</v>
      </c>
      <c r="C104">
        <f t="shared" ca="1" si="36"/>
        <v>34</v>
      </c>
      <c r="D104">
        <f t="shared" ca="1" si="37"/>
        <v>6</v>
      </c>
      <c r="E104" t="str">
        <f ca="1">_xll.XLOOKUP(D104,$Y$8:$Y$13,$Z$8:$Z$13)</f>
        <v>Agriculture</v>
      </c>
      <c r="F104">
        <f t="shared" ca="1" si="38"/>
        <v>2</v>
      </c>
      <c r="G104" t="str">
        <f ca="1">_xll.XLOOKUP(F104,$AA$8:$AA$12,$AB$8:$AB$12)</f>
        <v>College</v>
      </c>
      <c r="H104">
        <f t="shared" ca="1" si="51"/>
        <v>4</v>
      </c>
      <c r="I104">
        <f t="shared" ca="1" si="31"/>
        <v>1</v>
      </c>
      <c r="J104">
        <f t="shared" ca="1" si="39"/>
        <v>87227</v>
      </c>
      <c r="K104">
        <f t="shared" ca="1" si="40"/>
        <v>1</v>
      </c>
      <c r="L104" t="str">
        <f ca="1">_xll.XLOOKUP(K104,$AC$8:$AC$17,$AD$8:$AD$17)</f>
        <v>East Legon</v>
      </c>
      <c r="M104">
        <f t="shared" ca="1" si="44"/>
        <v>348908</v>
      </c>
      <c r="N104" s="12">
        <f t="shared" ca="1" si="41"/>
        <v>194810.00342711154</v>
      </c>
      <c r="O104" s="12">
        <f t="shared" ca="1" si="45"/>
        <v>56746.173970300042</v>
      </c>
      <c r="P104">
        <f t="shared" ca="1" si="42"/>
        <v>22171</v>
      </c>
      <c r="Q104" s="12">
        <f t="shared" ca="1" si="46"/>
        <v>158588.5930083697</v>
      </c>
      <c r="R104">
        <f t="shared" ca="1" si="47"/>
        <v>102126.58166238856</v>
      </c>
      <c r="S104" s="12">
        <f t="shared" ca="1" si="48"/>
        <v>507780.75563268864</v>
      </c>
      <c r="T104" s="12">
        <f t="shared" ca="1" si="49"/>
        <v>375569.59643548122</v>
      </c>
      <c r="U104" s="12">
        <f t="shared" ca="1" si="50"/>
        <v>132211.15919720742</v>
      </c>
      <c r="X104" s="2"/>
      <c r="Y104" s="3"/>
      <c r="Z104" s="3"/>
      <c r="AA104" s="3"/>
      <c r="AB104" s="3"/>
      <c r="AC104" s="3"/>
      <c r="AD104" s="3"/>
      <c r="AE104" s="3">
        <f ca="1">IF(Table2[[#This Row],[Gender]]="Male",1,0)</f>
        <v>1</v>
      </c>
      <c r="AF104" s="3">
        <f ca="1">IF(Table2[[#This Row],[Gender]]="Female",1,0)</f>
        <v>0</v>
      </c>
      <c r="AG104" s="3"/>
      <c r="AH104" s="3"/>
      <c r="AI104" s="5"/>
      <c r="AK104" s="2">
        <f ca="1">IF(Table2[[#This Row],[Field of Work]]="Teaching",1,0)</f>
        <v>0</v>
      </c>
      <c r="AL104" s="3">
        <f ca="1">IF(Table2[[#This Row],[Field of Work]]="Agriculture",1,0)</f>
        <v>1</v>
      </c>
      <c r="AM104" s="3">
        <f ca="1">IF(Table2[[#This Row],[Field of Work]]="IT",1,0)</f>
        <v>0</v>
      </c>
      <c r="AN104" s="3">
        <f ca="1">IF(Table2[[#This Row],[Field of Work]]="Construction",1,0)</f>
        <v>0</v>
      </c>
      <c r="AO104" s="3">
        <f ca="1">IF(Table2[[#This Row],[Field of Work]]="Health",1,0)</f>
        <v>0</v>
      </c>
      <c r="AP104" s="3">
        <f ca="1">IF(Table2[[#This Row],[Field of Work]]="General work",1,0)</f>
        <v>0</v>
      </c>
      <c r="AQ104" s="3"/>
      <c r="AR104" s="3"/>
      <c r="AS104" s="3"/>
      <c r="AT104" s="3"/>
      <c r="AU104" s="3"/>
      <c r="AV104" s="5"/>
      <c r="AW104" s="16">
        <f ca="1">IF(Table2[[#This Row],[Residence]]="East Legon",1,0)</f>
        <v>1</v>
      </c>
      <c r="AX104" s="13">
        <f ca="1">IF(Table2[[#This Row],[Residence]]="Trasaco",1,0)</f>
        <v>0</v>
      </c>
      <c r="AY104" s="3">
        <f ca="1">IF(Table2[[#This Row],[Residence]]="North Legon",1,0)</f>
        <v>0</v>
      </c>
      <c r="AZ104" s="3">
        <f ca="1">IF(Table2[[#This Row],[Residence]]="Tema",1,0)</f>
        <v>0</v>
      </c>
      <c r="BA104" s="3">
        <f ca="1">IF(Table2[[#This Row],[Residence]]="Spintex",1,0)</f>
        <v>0</v>
      </c>
      <c r="BB104" s="3">
        <f ca="1">IF(Table2[[#This Row],[Residence]]="Airport Hills",1,0)</f>
        <v>0</v>
      </c>
      <c r="BC104" s="3">
        <f ca="1">IF(Table2[[#This Row],[Residence]]="Oyarifa",1,0)</f>
        <v>0</v>
      </c>
      <c r="BD104" s="3">
        <f ca="1">IF(Table2[[#This Row],[Residence]]="Prampram",1,0)</f>
        <v>0</v>
      </c>
      <c r="BE104" s="3">
        <f ca="1">IF(Table2[[#This Row],[Residence]]="Tse-Addo",1,0)</f>
        <v>0</v>
      </c>
      <c r="BF104" s="3">
        <f ca="1">IF(Table2[[#This Row],[Residence]]="Osu",1,0)</f>
        <v>0</v>
      </c>
      <c r="BG104" s="3"/>
      <c r="BH104" s="3"/>
      <c r="BI104" s="3"/>
      <c r="BJ104" s="3"/>
      <c r="BK104" s="3"/>
      <c r="BL104" s="3"/>
      <c r="BM104" s="3"/>
      <c r="BN104" s="3"/>
      <c r="BO104" s="3"/>
      <c r="BP104" s="5"/>
      <c r="BR104" s="26">
        <f ca="1">Table2[[#This Row],[Cars Value]]/Table2[[#This Row],[Cars]]</f>
        <v>56746.173970300042</v>
      </c>
      <c r="BS104" s="5"/>
      <c r="BT104" s="2">
        <f ca="1">IF(Table2[[#This Row],[Value of Debts]]&gt;$BU$6,1,0)</f>
        <v>1</v>
      </c>
      <c r="BU104" s="3"/>
      <c r="BV104" s="3"/>
      <c r="BW104" s="5"/>
      <c r="BX104" s="30">
        <f ca="1">Table2[[#This Row],[Mortgage Left]]/Table2[[#This Row],[Value of home]]</f>
        <v>0.558342036947022</v>
      </c>
      <c r="BY104" s="3">
        <f t="shared" ca="1" si="43"/>
        <v>0</v>
      </c>
      <c r="BZ104" s="3"/>
      <c r="CA104" s="39"/>
      <c r="CC104" s="2">
        <f ca="1">IF(Table2[[#This Row],[Residence]]="East Legon",Table2[[#This Row],[Income]],0)</f>
        <v>87227</v>
      </c>
      <c r="CD104" s="3">
        <f ca="1">IF(Table2[[#This Row],[Residence]]="Trasaco",Table2[[#This Row],[Income]],0)</f>
        <v>0</v>
      </c>
      <c r="CE104" s="3">
        <f ca="1">IF(Table2[[#This Row],[Residence]]="North Legon",Table2[[#This Row],[Income]],0)</f>
        <v>0</v>
      </c>
      <c r="CF104" s="3">
        <f ca="1">IF(Table2[[#This Row],[Residence]]="Spintex",Table2[[#This Row],[Income]],0)</f>
        <v>0</v>
      </c>
      <c r="CG104" s="3">
        <f ca="1">IF(Table2[[#This Row],[Residence]]="Tema",Table2[[#This Row],[Income]],0)</f>
        <v>0</v>
      </c>
      <c r="CH104" s="3">
        <f ca="1">IF(Table2[[#This Row],[Residence]]="Airport Hills",Table2[[#This Row],[Income]],0)</f>
        <v>0</v>
      </c>
      <c r="CI104" s="3">
        <f ca="1">IF(Table2[[#This Row],[Residence]]="Oyarifa",Table2[[#This Row],[Income]],0)</f>
        <v>0</v>
      </c>
      <c r="CJ104" s="3">
        <f ca="1">IF(Table2[[#This Row],[Residence]]="Osu",Table2[[#This Row],[Income]],0)</f>
        <v>0</v>
      </c>
      <c r="CK104" s="3">
        <f ca="1">IF(Table2[[#This Row],[Residence]]="Tse-Addo",Table2[[#This Row],[Income]],0)</f>
        <v>0</v>
      </c>
      <c r="CL104" s="5">
        <f ca="1">IF(Table2[[#This Row],[Residence]]="Prampram",Table2[[#This Row],[Income]],0)</f>
        <v>0</v>
      </c>
      <c r="CN104" s="2">
        <f ca="1">IF(Table2[[#This Row],[Field of Work]]="Teaching",Table2[[#This Row],[Income]],0)</f>
        <v>0</v>
      </c>
      <c r="CO104" s="3">
        <f ca="1">IF(Table2[[#This Row],[Field of Work]]="Agriculture",Table2[[#This Row],[Income]],0)</f>
        <v>87227</v>
      </c>
      <c r="CP104" s="3">
        <f ca="1">IF(Table2[[#This Row],[Field of Work]]="IT",Table2[[#This Row],[Income]],0)</f>
        <v>0</v>
      </c>
      <c r="CQ104" s="3">
        <f ca="1">IF(Table2[[#This Row],[Field of Work]]="Construction",Table2[[#This Row],[Income]],0)</f>
        <v>0</v>
      </c>
      <c r="CR104" s="3">
        <f ca="1">IF(Table2[[#This Row],[Field of Work]]="Health",Table2[[#This Row],[Income]],0)</f>
        <v>0</v>
      </c>
      <c r="CS104" s="5">
        <f ca="1">IF(Table2[[#This Row],[Field of Work]]="General work",Table2[[#This Row],[Income]],0)</f>
        <v>0</v>
      </c>
      <c r="CU104" s="2">
        <f t="shared" ca="1" si="32"/>
        <v>1</v>
      </c>
      <c r="CV104" s="5"/>
      <c r="CX104" s="2">
        <f t="shared" ca="1" si="33"/>
        <v>47</v>
      </c>
      <c r="CY104" s="5"/>
    </row>
    <row r="105" spans="1:103" x14ac:dyDescent="0.25">
      <c r="A105">
        <f t="shared" ca="1" si="34"/>
        <v>1</v>
      </c>
      <c r="B105" t="str">
        <f t="shared" ca="1" si="35"/>
        <v>Male</v>
      </c>
      <c r="C105">
        <f t="shared" ca="1" si="36"/>
        <v>47</v>
      </c>
      <c r="D105">
        <f t="shared" ca="1" si="37"/>
        <v>6</v>
      </c>
      <c r="E105" t="str">
        <f ca="1">_xll.XLOOKUP(D105,$Y$8:$Y$13,$Z$8:$Z$13)</f>
        <v>Agriculture</v>
      </c>
      <c r="F105">
        <f t="shared" ca="1" si="38"/>
        <v>3</v>
      </c>
      <c r="G105" t="str">
        <f ca="1">_xll.XLOOKUP(F105,$AA$8:$AA$12,$AB$8:$AB$12)</f>
        <v>University</v>
      </c>
      <c r="H105">
        <f t="shared" ca="1" si="51"/>
        <v>0</v>
      </c>
      <c r="I105">
        <f t="shared" ca="1" si="31"/>
        <v>1</v>
      </c>
      <c r="J105">
        <f t="shared" ca="1" si="39"/>
        <v>29154</v>
      </c>
      <c r="K105">
        <f t="shared" ca="1" si="40"/>
        <v>4</v>
      </c>
      <c r="L105" t="str">
        <f ca="1">_xll.XLOOKUP(K105,$AC$8:$AC$17,$AD$8:$AD$17)</f>
        <v>Spintex</v>
      </c>
      <c r="M105">
        <f t="shared" ca="1" si="44"/>
        <v>174924</v>
      </c>
      <c r="N105" s="12">
        <f t="shared" ca="1" si="41"/>
        <v>134482.99935605263</v>
      </c>
      <c r="O105" s="12">
        <f t="shared" ca="1" si="45"/>
        <v>7540.9629887917263</v>
      </c>
      <c r="P105">
        <f t="shared" ca="1" si="42"/>
        <v>4611</v>
      </c>
      <c r="Q105" s="12">
        <f t="shared" ca="1" si="46"/>
        <v>21605.172379017826</v>
      </c>
      <c r="R105">
        <f t="shared" ca="1" si="47"/>
        <v>34611.420594891613</v>
      </c>
      <c r="S105" s="12">
        <f t="shared" ca="1" si="48"/>
        <v>217076.38358368335</v>
      </c>
      <c r="T105" s="12">
        <f t="shared" ca="1" si="49"/>
        <v>160699.17173507047</v>
      </c>
      <c r="U105" s="12">
        <f t="shared" ca="1" si="50"/>
        <v>56377.211848612875</v>
      </c>
      <c r="X105" s="2"/>
      <c r="Y105" s="3"/>
      <c r="Z105" s="3"/>
      <c r="AA105" s="3"/>
      <c r="AB105" s="3"/>
      <c r="AC105" s="3"/>
      <c r="AD105" s="3"/>
      <c r="AE105" s="3">
        <f ca="1">IF(Table2[[#This Row],[Gender]]="Male",1,0)</f>
        <v>1</v>
      </c>
      <c r="AF105" s="3">
        <f ca="1">IF(Table2[[#This Row],[Gender]]="Female",1,0)</f>
        <v>0</v>
      </c>
      <c r="AG105" s="3"/>
      <c r="AH105" s="3"/>
      <c r="AI105" s="5"/>
      <c r="AK105" s="2">
        <f ca="1">IF(Table2[[#This Row],[Field of Work]]="Teaching",1,0)</f>
        <v>0</v>
      </c>
      <c r="AL105" s="3">
        <f ca="1">IF(Table2[[#This Row],[Field of Work]]="Agriculture",1,0)</f>
        <v>1</v>
      </c>
      <c r="AM105" s="3">
        <f ca="1">IF(Table2[[#This Row],[Field of Work]]="IT",1,0)</f>
        <v>0</v>
      </c>
      <c r="AN105" s="3">
        <f ca="1">IF(Table2[[#This Row],[Field of Work]]="Construction",1,0)</f>
        <v>0</v>
      </c>
      <c r="AO105" s="3">
        <f ca="1">IF(Table2[[#This Row],[Field of Work]]="Health",1,0)</f>
        <v>0</v>
      </c>
      <c r="AP105" s="3">
        <f ca="1">IF(Table2[[#This Row],[Field of Work]]="General work",1,0)</f>
        <v>0</v>
      </c>
      <c r="AQ105" s="3"/>
      <c r="AR105" s="3"/>
      <c r="AS105" s="3"/>
      <c r="AT105" s="3"/>
      <c r="AU105" s="3"/>
      <c r="AV105" s="5"/>
      <c r="AW105" s="16">
        <f ca="1">IF(Table2[[#This Row],[Residence]]="East Legon",1,0)</f>
        <v>0</v>
      </c>
      <c r="AX105" s="13">
        <f ca="1">IF(Table2[[#This Row],[Residence]]="Trasaco",1,0)</f>
        <v>0</v>
      </c>
      <c r="AY105" s="3">
        <f ca="1">IF(Table2[[#This Row],[Residence]]="North Legon",1,0)</f>
        <v>0</v>
      </c>
      <c r="AZ105" s="3">
        <f ca="1">IF(Table2[[#This Row],[Residence]]="Tema",1,0)</f>
        <v>0</v>
      </c>
      <c r="BA105" s="3">
        <f ca="1">IF(Table2[[#This Row],[Residence]]="Spintex",1,0)</f>
        <v>1</v>
      </c>
      <c r="BB105" s="3">
        <f ca="1">IF(Table2[[#This Row],[Residence]]="Airport Hills",1,0)</f>
        <v>0</v>
      </c>
      <c r="BC105" s="3">
        <f ca="1">IF(Table2[[#This Row],[Residence]]="Oyarifa",1,0)</f>
        <v>0</v>
      </c>
      <c r="BD105" s="3">
        <f ca="1">IF(Table2[[#This Row],[Residence]]="Prampram",1,0)</f>
        <v>0</v>
      </c>
      <c r="BE105" s="3">
        <f ca="1">IF(Table2[[#This Row],[Residence]]="Tse-Addo",1,0)</f>
        <v>0</v>
      </c>
      <c r="BF105" s="3">
        <f ca="1">IF(Table2[[#This Row],[Residence]]="Osu",1,0)</f>
        <v>0</v>
      </c>
      <c r="BG105" s="3"/>
      <c r="BH105" s="3"/>
      <c r="BI105" s="3"/>
      <c r="BJ105" s="3"/>
      <c r="BK105" s="3"/>
      <c r="BL105" s="3"/>
      <c r="BM105" s="3"/>
      <c r="BN105" s="3"/>
      <c r="BO105" s="3"/>
      <c r="BP105" s="5"/>
      <c r="BR105" s="26">
        <f ca="1">Table2[[#This Row],[Cars Value]]/Table2[[#This Row],[Cars]]</f>
        <v>7540.9629887917263</v>
      </c>
      <c r="BS105" s="5"/>
      <c r="BT105" s="2">
        <f ca="1">IF(Table2[[#This Row],[Value of Debts]]&gt;$BU$6,1,0)</f>
        <v>1</v>
      </c>
      <c r="BU105" s="3"/>
      <c r="BV105" s="3"/>
      <c r="BW105" s="5"/>
      <c r="BX105" s="30">
        <f ca="1">Table2[[#This Row],[Mortgage Left]]/Table2[[#This Row],[Value of home]]</f>
        <v>0.76880816443742783</v>
      </c>
      <c r="BY105" s="3">
        <f t="shared" ca="1" si="43"/>
        <v>0</v>
      </c>
      <c r="BZ105" s="3"/>
      <c r="CA105" s="39"/>
      <c r="CC105" s="2">
        <f ca="1">IF(Table2[[#This Row],[Residence]]="East Legon",Table2[[#This Row],[Income]],0)</f>
        <v>0</v>
      </c>
      <c r="CD105" s="3">
        <f ca="1">IF(Table2[[#This Row],[Residence]]="Trasaco",Table2[[#This Row],[Income]],0)</f>
        <v>0</v>
      </c>
      <c r="CE105" s="3">
        <f ca="1">IF(Table2[[#This Row],[Residence]]="North Legon",Table2[[#This Row],[Income]],0)</f>
        <v>0</v>
      </c>
      <c r="CF105" s="3">
        <f ca="1">IF(Table2[[#This Row],[Residence]]="Spintex",Table2[[#This Row],[Income]],0)</f>
        <v>29154</v>
      </c>
      <c r="CG105" s="3">
        <f ca="1">IF(Table2[[#This Row],[Residence]]="Tema",Table2[[#This Row],[Income]],0)</f>
        <v>0</v>
      </c>
      <c r="CH105" s="3">
        <f ca="1">IF(Table2[[#This Row],[Residence]]="Airport Hills",Table2[[#This Row],[Income]],0)</f>
        <v>0</v>
      </c>
      <c r="CI105" s="3">
        <f ca="1">IF(Table2[[#This Row],[Residence]]="Oyarifa",Table2[[#This Row],[Income]],0)</f>
        <v>0</v>
      </c>
      <c r="CJ105" s="3">
        <f ca="1">IF(Table2[[#This Row],[Residence]]="Osu",Table2[[#This Row],[Income]],0)</f>
        <v>0</v>
      </c>
      <c r="CK105" s="3">
        <f ca="1">IF(Table2[[#This Row],[Residence]]="Tse-Addo",Table2[[#This Row],[Income]],0)</f>
        <v>0</v>
      </c>
      <c r="CL105" s="5">
        <f ca="1">IF(Table2[[#This Row],[Residence]]="Prampram",Table2[[#This Row],[Income]],0)</f>
        <v>0</v>
      </c>
      <c r="CN105" s="2">
        <f ca="1">IF(Table2[[#This Row],[Field of Work]]="Teaching",Table2[[#This Row],[Income]],0)</f>
        <v>0</v>
      </c>
      <c r="CO105" s="3">
        <f ca="1">IF(Table2[[#This Row],[Field of Work]]="Agriculture",Table2[[#This Row],[Income]],0)</f>
        <v>29154</v>
      </c>
      <c r="CP105" s="3">
        <f ca="1">IF(Table2[[#This Row],[Field of Work]]="IT",Table2[[#This Row],[Income]],0)</f>
        <v>0</v>
      </c>
      <c r="CQ105" s="3">
        <f ca="1">IF(Table2[[#This Row],[Field of Work]]="Construction",Table2[[#This Row],[Income]],0)</f>
        <v>0</v>
      </c>
      <c r="CR105" s="3">
        <f ca="1">IF(Table2[[#This Row],[Field of Work]]="Health",Table2[[#This Row],[Income]],0)</f>
        <v>0</v>
      </c>
      <c r="CS105" s="5">
        <f ca="1">IF(Table2[[#This Row],[Field of Work]]="General work",Table2[[#This Row],[Income]],0)</f>
        <v>0</v>
      </c>
      <c r="CU105" s="2">
        <f t="shared" ca="1" si="32"/>
        <v>1</v>
      </c>
      <c r="CV105" s="5"/>
      <c r="CX105" s="2">
        <f t="shared" ca="1" si="33"/>
        <v>35</v>
      </c>
      <c r="CY105" s="5"/>
    </row>
    <row r="106" spans="1:103" x14ac:dyDescent="0.25">
      <c r="A106">
        <f t="shared" ca="1" si="34"/>
        <v>1</v>
      </c>
      <c r="B106" t="str">
        <f t="shared" ca="1" si="35"/>
        <v>Male</v>
      </c>
      <c r="C106">
        <f t="shared" ca="1" si="36"/>
        <v>35</v>
      </c>
      <c r="D106">
        <f t="shared" ca="1" si="37"/>
        <v>2</v>
      </c>
      <c r="E106" t="str">
        <f ca="1">_xll.XLOOKUP(D106,$Y$8:$Y$13,$Z$8:$Z$13)</f>
        <v>Construction</v>
      </c>
      <c r="F106">
        <f t="shared" ca="1" si="38"/>
        <v>3</v>
      </c>
      <c r="G106" t="str">
        <f ca="1">_xll.XLOOKUP(F106,$AA$8:$AA$12,$AB$8:$AB$12)</f>
        <v>University</v>
      </c>
      <c r="H106">
        <f t="shared" ca="1" si="51"/>
        <v>0</v>
      </c>
      <c r="I106">
        <f t="shared" ca="1" si="31"/>
        <v>3</v>
      </c>
      <c r="J106">
        <f t="shared" ca="1" si="39"/>
        <v>83878</v>
      </c>
      <c r="K106">
        <f t="shared" ca="1" si="40"/>
        <v>5</v>
      </c>
      <c r="L106" t="str">
        <f ca="1">_xll.XLOOKUP(K106,$AC$8:$AC$17,$AD$8:$AD$17)</f>
        <v>Airport Hills</v>
      </c>
      <c r="M106">
        <f t="shared" ca="1" si="44"/>
        <v>335512</v>
      </c>
      <c r="N106" s="12">
        <f t="shared" ca="1" si="41"/>
        <v>248233.93382952883</v>
      </c>
      <c r="O106" s="12">
        <f t="shared" ca="1" si="45"/>
        <v>37171.594224497509</v>
      </c>
      <c r="P106">
        <f t="shared" ca="1" si="42"/>
        <v>7155</v>
      </c>
      <c r="Q106" s="12">
        <f t="shared" ca="1" si="46"/>
        <v>80589.693915996017</v>
      </c>
      <c r="R106">
        <f t="shared" ca="1" si="47"/>
        <v>16957.469204395566</v>
      </c>
      <c r="S106" s="12">
        <f t="shared" ca="1" si="48"/>
        <v>389641.06342889305</v>
      </c>
      <c r="T106" s="12">
        <f t="shared" ca="1" si="49"/>
        <v>335978.62774552486</v>
      </c>
      <c r="U106" s="12">
        <f t="shared" ca="1" si="50"/>
        <v>53662.435683368181</v>
      </c>
      <c r="X106" s="2"/>
      <c r="Y106" s="3"/>
      <c r="Z106" s="3"/>
      <c r="AA106" s="3"/>
      <c r="AB106" s="3"/>
      <c r="AC106" s="3"/>
      <c r="AD106" s="3"/>
      <c r="AE106" s="3">
        <f ca="1">IF(Table2[[#This Row],[Gender]]="Male",1,0)</f>
        <v>1</v>
      </c>
      <c r="AF106" s="3">
        <f ca="1">IF(Table2[[#This Row],[Gender]]="Female",1,0)</f>
        <v>0</v>
      </c>
      <c r="AG106" s="3"/>
      <c r="AH106" s="3"/>
      <c r="AI106" s="5"/>
      <c r="AK106" s="2">
        <f ca="1">IF(Table2[[#This Row],[Field of Work]]="Teaching",1,0)</f>
        <v>0</v>
      </c>
      <c r="AL106" s="3">
        <f ca="1">IF(Table2[[#This Row],[Field of Work]]="Agriculture",1,0)</f>
        <v>0</v>
      </c>
      <c r="AM106" s="3">
        <f ca="1">IF(Table2[[#This Row],[Field of Work]]="IT",1,0)</f>
        <v>0</v>
      </c>
      <c r="AN106" s="3">
        <f ca="1">IF(Table2[[#This Row],[Field of Work]]="Construction",1,0)</f>
        <v>1</v>
      </c>
      <c r="AO106" s="3">
        <f ca="1">IF(Table2[[#This Row],[Field of Work]]="Health",1,0)</f>
        <v>0</v>
      </c>
      <c r="AP106" s="3">
        <f ca="1">IF(Table2[[#This Row],[Field of Work]]="General work",1,0)</f>
        <v>0</v>
      </c>
      <c r="AQ106" s="3"/>
      <c r="AR106" s="3"/>
      <c r="AS106" s="3"/>
      <c r="AT106" s="3"/>
      <c r="AU106" s="3"/>
      <c r="AV106" s="5"/>
      <c r="AW106" s="16">
        <f ca="1">IF(Table2[[#This Row],[Residence]]="East Legon",1,0)</f>
        <v>0</v>
      </c>
      <c r="AX106" s="13">
        <f ca="1">IF(Table2[[#This Row],[Residence]]="Trasaco",1,0)</f>
        <v>0</v>
      </c>
      <c r="AY106" s="3">
        <f ca="1">IF(Table2[[#This Row],[Residence]]="North Legon",1,0)</f>
        <v>0</v>
      </c>
      <c r="AZ106" s="3">
        <f ca="1">IF(Table2[[#This Row],[Residence]]="Tema",1,0)</f>
        <v>0</v>
      </c>
      <c r="BA106" s="3">
        <f ca="1">IF(Table2[[#This Row],[Residence]]="Spintex",1,0)</f>
        <v>0</v>
      </c>
      <c r="BB106" s="3">
        <f ca="1">IF(Table2[[#This Row],[Residence]]="Airport Hills",1,0)</f>
        <v>1</v>
      </c>
      <c r="BC106" s="3">
        <f ca="1">IF(Table2[[#This Row],[Residence]]="Oyarifa",1,0)</f>
        <v>0</v>
      </c>
      <c r="BD106" s="3">
        <f ca="1">IF(Table2[[#This Row],[Residence]]="Prampram",1,0)</f>
        <v>0</v>
      </c>
      <c r="BE106" s="3">
        <f ca="1">IF(Table2[[#This Row],[Residence]]="Tse-Addo",1,0)</f>
        <v>0</v>
      </c>
      <c r="BF106" s="3">
        <f ca="1">IF(Table2[[#This Row],[Residence]]="Osu",1,0)</f>
        <v>0</v>
      </c>
      <c r="BG106" s="3"/>
      <c r="BH106" s="3"/>
      <c r="BI106" s="3"/>
      <c r="BJ106" s="3"/>
      <c r="BK106" s="3"/>
      <c r="BL106" s="3"/>
      <c r="BM106" s="3"/>
      <c r="BN106" s="3"/>
      <c r="BO106" s="3"/>
      <c r="BP106" s="5"/>
      <c r="BR106" s="26">
        <f ca="1">Table2[[#This Row],[Cars Value]]/Table2[[#This Row],[Cars]]</f>
        <v>12390.531408165836</v>
      </c>
      <c r="BS106" s="5"/>
      <c r="BT106" s="2">
        <f ca="1">IF(Table2[[#This Row],[Value of Debts]]&gt;$BU$6,1,0)</f>
        <v>1</v>
      </c>
      <c r="BU106" s="3"/>
      <c r="BV106" s="3"/>
      <c r="BW106" s="5"/>
      <c r="BX106" s="30">
        <f ca="1">Table2[[#This Row],[Mortgage Left]]/Table2[[#This Row],[Value of home]]</f>
        <v>0.73986603707029508</v>
      </c>
      <c r="BY106" s="3">
        <f t="shared" ca="1" si="43"/>
        <v>0</v>
      </c>
      <c r="BZ106" s="3"/>
      <c r="CA106" s="39"/>
      <c r="CC106" s="2">
        <f ca="1">IF(Table2[[#This Row],[Residence]]="East Legon",Table2[[#This Row],[Income]],0)</f>
        <v>0</v>
      </c>
      <c r="CD106" s="3">
        <f ca="1">IF(Table2[[#This Row],[Residence]]="Trasaco",Table2[[#This Row],[Income]],0)</f>
        <v>0</v>
      </c>
      <c r="CE106" s="3">
        <f ca="1">IF(Table2[[#This Row],[Residence]]="North Legon",Table2[[#This Row],[Income]],0)</f>
        <v>0</v>
      </c>
      <c r="CF106" s="3">
        <f ca="1">IF(Table2[[#This Row],[Residence]]="Spintex",Table2[[#This Row],[Income]],0)</f>
        <v>0</v>
      </c>
      <c r="CG106" s="3">
        <f ca="1">IF(Table2[[#This Row],[Residence]]="Tema",Table2[[#This Row],[Income]],0)</f>
        <v>0</v>
      </c>
      <c r="CH106" s="3">
        <f ca="1">IF(Table2[[#This Row],[Residence]]="Airport Hills",Table2[[#This Row],[Income]],0)</f>
        <v>83878</v>
      </c>
      <c r="CI106" s="3">
        <f ca="1">IF(Table2[[#This Row],[Residence]]="Oyarifa",Table2[[#This Row],[Income]],0)</f>
        <v>0</v>
      </c>
      <c r="CJ106" s="3">
        <f ca="1">IF(Table2[[#This Row],[Residence]]="Osu",Table2[[#This Row],[Income]],0)</f>
        <v>0</v>
      </c>
      <c r="CK106" s="3">
        <f ca="1">IF(Table2[[#This Row],[Residence]]="Tse-Addo",Table2[[#This Row],[Income]],0)</f>
        <v>0</v>
      </c>
      <c r="CL106" s="5">
        <f ca="1">IF(Table2[[#This Row],[Residence]]="Prampram",Table2[[#This Row],[Income]],0)</f>
        <v>0</v>
      </c>
      <c r="CN106" s="2">
        <f ca="1">IF(Table2[[#This Row],[Field of Work]]="Teaching",Table2[[#This Row],[Income]],0)</f>
        <v>0</v>
      </c>
      <c r="CO106" s="3">
        <f ca="1">IF(Table2[[#This Row],[Field of Work]]="Agriculture",Table2[[#This Row],[Income]],0)</f>
        <v>0</v>
      </c>
      <c r="CP106" s="3">
        <f ca="1">IF(Table2[[#This Row],[Field of Work]]="IT",Table2[[#This Row],[Income]],0)</f>
        <v>0</v>
      </c>
      <c r="CQ106" s="3">
        <f ca="1">IF(Table2[[#This Row],[Field of Work]]="Construction",Table2[[#This Row],[Income]],0)</f>
        <v>83878</v>
      </c>
      <c r="CR106" s="3">
        <f ca="1">IF(Table2[[#This Row],[Field of Work]]="Health",Table2[[#This Row],[Income]],0)</f>
        <v>0</v>
      </c>
      <c r="CS106" s="5">
        <f ca="1">IF(Table2[[#This Row],[Field of Work]]="General work",Table2[[#This Row],[Income]],0)</f>
        <v>0</v>
      </c>
      <c r="CU106" s="2">
        <f t="shared" ca="1" si="32"/>
        <v>1</v>
      </c>
      <c r="CV106" s="5"/>
      <c r="CX106" s="2">
        <f t="shared" ca="1" si="33"/>
        <v>30</v>
      </c>
      <c r="CY106" s="5"/>
    </row>
    <row r="107" spans="1:103" x14ac:dyDescent="0.25">
      <c r="A107">
        <f t="shared" ca="1" si="34"/>
        <v>1</v>
      </c>
      <c r="B107" t="str">
        <f t="shared" ca="1" si="35"/>
        <v>Male</v>
      </c>
      <c r="C107">
        <f t="shared" ca="1" si="36"/>
        <v>30</v>
      </c>
      <c r="D107">
        <f t="shared" ca="1" si="37"/>
        <v>3</v>
      </c>
      <c r="E107" t="str">
        <f ca="1">_xll.XLOOKUP(D107,$Y$8:$Y$13,$Z$8:$Z$13)</f>
        <v>Teaching</v>
      </c>
      <c r="F107">
        <f t="shared" ca="1" si="38"/>
        <v>3</v>
      </c>
      <c r="G107" t="str">
        <f ca="1">_xll.XLOOKUP(F107,$AA$8:$AA$12,$AB$8:$AB$12)</f>
        <v>University</v>
      </c>
      <c r="H107">
        <f t="shared" ca="1" si="51"/>
        <v>0</v>
      </c>
      <c r="I107">
        <f t="shared" ca="1" si="31"/>
        <v>2</v>
      </c>
      <c r="J107">
        <f t="shared" ca="1" si="39"/>
        <v>52982</v>
      </c>
      <c r="K107">
        <f t="shared" ca="1" si="40"/>
        <v>3</v>
      </c>
      <c r="L107" t="str">
        <f ca="1">_xll.XLOOKUP(K107,$AC$8:$AC$17,$AD$8:$AD$17)</f>
        <v>North Legon</v>
      </c>
      <c r="M107">
        <f t="shared" ca="1" si="44"/>
        <v>158946</v>
      </c>
      <c r="N107" s="12">
        <f t="shared" ca="1" si="41"/>
        <v>42691.580153631738</v>
      </c>
      <c r="O107" s="12">
        <f t="shared" ca="1" si="45"/>
        <v>56668.324811027946</v>
      </c>
      <c r="P107">
        <f t="shared" ca="1" si="42"/>
        <v>36821</v>
      </c>
      <c r="Q107" s="12">
        <f t="shared" ca="1" si="46"/>
        <v>91503.012191961345</v>
      </c>
      <c r="R107">
        <f t="shared" ca="1" si="47"/>
        <v>51153.141202882172</v>
      </c>
      <c r="S107" s="12">
        <f t="shared" ca="1" si="48"/>
        <v>266767.46601391013</v>
      </c>
      <c r="T107" s="12">
        <f t="shared" ca="1" si="49"/>
        <v>171015.59234559309</v>
      </c>
      <c r="U107" s="12">
        <f t="shared" ca="1" si="50"/>
        <v>95751.873668317043</v>
      </c>
      <c r="X107" s="2"/>
      <c r="Y107" s="3"/>
      <c r="Z107" s="3"/>
      <c r="AA107" s="3"/>
      <c r="AB107" s="3"/>
      <c r="AC107" s="3"/>
      <c r="AD107" s="3"/>
      <c r="AE107" s="3">
        <f ca="1">IF(Table2[[#This Row],[Gender]]="Male",1,0)</f>
        <v>1</v>
      </c>
      <c r="AF107" s="3">
        <f ca="1">IF(Table2[[#This Row],[Gender]]="Female",1,0)</f>
        <v>0</v>
      </c>
      <c r="AG107" s="3"/>
      <c r="AH107" s="3"/>
      <c r="AI107" s="5"/>
      <c r="AK107" s="2">
        <f ca="1">IF(Table2[[#This Row],[Field of Work]]="Teaching",1,0)</f>
        <v>1</v>
      </c>
      <c r="AL107" s="3">
        <f ca="1">IF(Table2[[#This Row],[Field of Work]]="Agriculture",1,0)</f>
        <v>0</v>
      </c>
      <c r="AM107" s="3">
        <f ca="1">IF(Table2[[#This Row],[Field of Work]]="IT",1,0)</f>
        <v>0</v>
      </c>
      <c r="AN107" s="3">
        <f ca="1">IF(Table2[[#This Row],[Field of Work]]="Construction",1,0)</f>
        <v>0</v>
      </c>
      <c r="AO107" s="3">
        <f ca="1">IF(Table2[[#This Row],[Field of Work]]="Health",1,0)</f>
        <v>0</v>
      </c>
      <c r="AP107" s="3">
        <f ca="1">IF(Table2[[#This Row],[Field of Work]]="General work",1,0)</f>
        <v>0</v>
      </c>
      <c r="AQ107" s="3"/>
      <c r="AR107" s="3"/>
      <c r="AS107" s="3"/>
      <c r="AT107" s="3"/>
      <c r="AU107" s="3"/>
      <c r="AV107" s="5"/>
      <c r="AW107" s="16">
        <f ca="1">IF(Table2[[#This Row],[Residence]]="East Legon",1,0)</f>
        <v>0</v>
      </c>
      <c r="AX107" s="13">
        <f ca="1">IF(Table2[[#This Row],[Residence]]="Trasaco",1,0)</f>
        <v>0</v>
      </c>
      <c r="AY107" s="3">
        <f ca="1">IF(Table2[[#This Row],[Residence]]="North Legon",1,0)</f>
        <v>1</v>
      </c>
      <c r="AZ107" s="3">
        <f ca="1">IF(Table2[[#This Row],[Residence]]="Tema",1,0)</f>
        <v>0</v>
      </c>
      <c r="BA107" s="3">
        <f ca="1">IF(Table2[[#This Row],[Residence]]="Spintex",1,0)</f>
        <v>0</v>
      </c>
      <c r="BB107" s="3">
        <f ca="1">IF(Table2[[#This Row],[Residence]]="Airport Hills",1,0)</f>
        <v>0</v>
      </c>
      <c r="BC107" s="3">
        <f ca="1">IF(Table2[[#This Row],[Residence]]="Oyarifa",1,0)</f>
        <v>0</v>
      </c>
      <c r="BD107" s="3">
        <f ca="1">IF(Table2[[#This Row],[Residence]]="Prampram",1,0)</f>
        <v>0</v>
      </c>
      <c r="BE107" s="3">
        <f ca="1">IF(Table2[[#This Row],[Residence]]="Tse-Addo",1,0)</f>
        <v>0</v>
      </c>
      <c r="BF107" s="3">
        <f ca="1">IF(Table2[[#This Row],[Residence]]="Osu",1,0)</f>
        <v>0</v>
      </c>
      <c r="BG107" s="3"/>
      <c r="BH107" s="3"/>
      <c r="BI107" s="3"/>
      <c r="BJ107" s="3"/>
      <c r="BK107" s="3"/>
      <c r="BL107" s="3"/>
      <c r="BM107" s="3"/>
      <c r="BN107" s="3"/>
      <c r="BO107" s="3"/>
      <c r="BP107" s="5"/>
      <c r="BR107" s="26">
        <f ca="1">Table2[[#This Row],[Cars Value]]/Table2[[#This Row],[Cars]]</f>
        <v>28334.162405513973</v>
      </c>
      <c r="BS107" s="5"/>
      <c r="BT107" s="2">
        <f ca="1">IF(Table2[[#This Row],[Value of Debts]]&gt;$BU$6,1,0)</f>
        <v>1</v>
      </c>
      <c r="BU107" s="3"/>
      <c r="BV107" s="3"/>
      <c r="BW107" s="5"/>
      <c r="BX107" s="30">
        <f ca="1">Table2[[#This Row],[Mortgage Left]]/Table2[[#This Row],[Value of home]]</f>
        <v>0.26859172394166408</v>
      </c>
      <c r="BY107" s="3">
        <f t="shared" ca="1" si="43"/>
        <v>1</v>
      </c>
      <c r="BZ107" s="3"/>
      <c r="CA107" s="39"/>
      <c r="CC107" s="2">
        <f ca="1">IF(Table2[[#This Row],[Residence]]="East Legon",Table2[[#This Row],[Income]],0)</f>
        <v>0</v>
      </c>
      <c r="CD107" s="3">
        <f ca="1">IF(Table2[[#This Row],[Residence]]="Trasaco",Table2[[#This Row],[Income]],0)</f>
        <v>0</v>
      </c>
      <c r="CE107" s="3">
        <f ca="1">IF(Table2[[#This Row],[Residence]]="North Legon",Table2[[#This Row],[Income]],0)</f>
        <v>52982</v>
      </c>
      <c r="CF107" s="3">
        <f ca="1">IF(Table2[[#This Row],[Residence]]="Spintex",Table2[[#This Row],[Income]],0)</f>
        <v>0</v>
      </c>
      <c r="CG107" s="3">
        <f ca="1">IF(Table2[[#This Row],[Residence]]="Tema",Table2[[#This Row],[Income]],0)</f>
        <v>0</v>
      </c>
      <c r="CH107" s="3">
        <f ca="1">IF(Table2[[#This Row],[Residence]]="Airport Hills",Table2[[#This Row],[Income]],0)</f>
        <v>0</v>
      </c>
      <c r="CI107" s="3">
        <f ca="1">IF(Table2[[#This Row],[Residence]]="Oyarifa",Table2[[#This Row],[Income]],0)</f>
        <v>0</v>
      </c>
      <c r="CJ107" s="3">
        <f ca="1">IF(Table2[[#This Row],[Residence]]="Osu",Table2[[#This Row],[Income]],0)</f>
        <v>0</v>
      </c>
      <c r="CK107" s="3">
        <f ca="1">IF(Table2[[#This Row],[Residence]]="Tse-Addo",Table2[[#This Row],[Income]],0)</f>
        <v>0</v>
      </c>
      <c r="CL107" s="5">
        <f ca="1">IF(Table2[[#This Row],[Residence]]="Prampram",Table2[[#This Row],[Income]],0)</f>
        <v>0</v>
      </c>
      <c r="CN107" s="2">
        <f ca="1">IF(Table2[[#This Row],[Field of Work]]="Teaching",Table2[[#This Row],[Income]],0)</f>
        <v>52982</v>
      </c>
      <c r="CO107" s="3">
        <f ca="1">IF(Table2[[#This Row],[Field of Work]]="Agriculture",Table2[[#This Row],[Income]],0)</f>
        <v>0</v>
      </c>
      <c r="CP107" s="3">
        <f ca="1">IF(Table2[[#This Row],[Field of Work]]="IT",Table2[[#This Row],[Income]],0)</f>
        <v>0</v>
      </c>
      <c r="CQ107" s="3">
        <f ca="1">IF(Table2[[#This Row],[Field of Work]]="Construction",Table2[[#This Row],[Income]],0)</f>
        <v>0</v>
      </c>
      <c r="CR107" s="3">
        <f ca="1">IF(Table2[[#This Row],[Field of Work]]="Health",Table2[[#This Row],[Income]],0)</f>
        <v>0</v>
      </c>
      <c r="CS107" s="5">
        <f ca="1">IF(Table2[[#This Row],[Field of Work]]="General work",Table2[[#This Row],[Income]],0)</f>
        <v>0</v>
      </c>
      <c r="CU107" s="2">
        <f t="shared" ca="1" si="32"/>
        <v>1</v>
      </c>
      <c r="CV107" s="5"/>
      <c r="CX107" s="2">
        <f t="shared" ca="1" si="33"/>
        <v>39</v>
      </c>
      <c r="CY107" s="5"/>
    </row>
    <row r="108" spans="1:103" x14ac:dyDescent="0.25">
      <c r="A108">
        <f t="shared" ca="1" si="34"/>
        <v>1</v>
      </c>
      <c r="B108" t="str">
        <f t="shared" ca="1" si="35"/>
        <v>Male</v>
      </c>
      <c r="C108">
        <f t="shared" ca="1" si="36"/>
        <v>39</v>
      </c>
      <c r="D108">
        <f t="shared" ca="1" si="37"/>
        <v>5</v>
      </c>
      <c r="E108" t="str">
        <f ca="1">_xll.XLOOKUP(D108,$Y$8:$Y$13,$Z$8:$Z$13)</f>
        <v>General work</v>
      </c>
      <c r="F108">
        <f t="shared" ca="1" si="38"/>
        <v>5</v>
      </c>
      <c r="G108" t="str">
        <f ca="1">_xll.XLOOKUP(F108,$AA$8:$AA$12,$AB$8:$AB$12)</f>
        <v>Other</v>
      </c>
      <c r="H108">
        <f t="shared" ca="1" si="51"/>
        <v>0</v>
      </c>
      <c r="I108">
        <f t="shared" ca="1" si="31"/>
        <v>1</v>
      </c>
      <c r="J108">
        <f t="shared" ca="1" si="39"/>
        <v>74096</v>
      </c>
      <c r="K108">
        <f t="shared" ca="1" si="40"/>
        <v>1</v>
      </c>
      <c r="L108" t="str">
        <f ca="1">_xll.XLOOKUP(K108,$AC$8:$AC$17,$AD$8:$AD$17)</f>
        <v>East Legon</v>
      </c>
      <c r="M108">
        <f t="shared" ca="1" si="44"/>
        <v>222288</v>
      </c>
      <c r="N108" s="12">
        <f t="shared" ca="1" si="41"/>
        <v>26042.199152279187</v>
      </c>
      <c r="O108" s="12">
        <f t="shared" ca="1" si="45"/>
        <v>26760.965984695646</v>
      </c>
      <c r="P108">
        <f t="shared" ca="1" si="42"/>
        <v>9523</v>
      </c>
      <c r="Q108" s="12">
        <f t="shared" ca="1" si="46"/>
        <v>53948.652633274498</v>
      </c>
      <c r="R108">
        <f t="shared" ca="1" si="47"/>
        <v>55787.226562915952</v>
      </c>
      <c r="S108" s="12">
        <f t="shared" ca="1" si="48"/>
        <v>304836.1925476116</v>
      </c>
      <c r="T108" s="12">
        <f t="shared" ca="1" si="49"/>
        <v>89513.851785553677</v>
      </c>
      <c r="U108" s="12">
        <f t="shared" ca="1" si="50"/>
        <v>215322.34076205792</v>
      </c>
      <c r="X108" s="2"/>
      <c r="Y108" s="3"/>
      <c r="Z108" s="3"/>
      <c r="AA108" s="3"/>
      <c r="AB108" s="3"/>
      <c r="AC108" s="3"/>
      <c r="AD108" s="3"/>
      <c r="AE108" s="3">
        <f ca="1">IF(Table2[[#This Row],[Gender]]="Male",1,0)</f>
        <v>1</v>
      </c>
      <c r="AF108" s="3">
        <f ca="1">IF(Table2[[#This Row],[Gender]]="Female",1,0)</f>
        <v>0</v>
      </c>
      <c r="AG108" s="3"/>
      <c r="AH108" s="3"/>
      <c r="AI108" s="5"/>
      <c r="AK108" s="2">
        <f ca="1">IF(Table2[[#This Row],[Field of Work]]="Teaching",1,0)</f>
        <v>0</v>
      </c>
      <c r="AL108" s="3">
        <f ca="1">IF(Table2[[#This Row],[Field of Work]]="Agriculture",1,0)</f>
        <v>0</v>
      </c>
      <c r="AM108" s="3">
        <f ca="1">IF(Table2[[#This Row],[Field of Work]]="IT",1,0)</f>
        <v>0</v>
      </c>
      <c r="AN108" s="3">
        <f ca="1">IF(Table2[[#This Row],[Field of Work]]="Construction",1,0)</f>
        <v>0</v>
      </c>
      <c r="AO108" s="3">
        <f ca="1">IF(Table2[[#This Row],[Field of Work]]="Health",1,0)</f>
        <v>0</v>
      </c>
      <c r="AP108" s="3">
        <f ca="1">IF(Table2[[#This Row],[Field of Work]]="General work",1,0)</f>
        <v>1</v>
      </c>
      <c r="AQ108" s="3"/>
      <c r="AR108" s="3"/>
      <c r="AS108" s="3"/>
      <c r="AT108" s="3"/>
      <c r="AU108" s="3"/>
      <c r="AV108" s="5"/>
      <c r="AW108" s="16">
        <f ca="1">IF(Table2[[#This Row],[Residence]]="East Legon",1,0)</f>
        <v>1</v>
      </c>
      <c r="AX108" s="13">
        <f ca="1">IF(Table2[[#This Row],[Residence]]="Trasaco",1,0)</f>
        <v>0</v>
      </c>
      <c r="AY108" s="3">
        <f ca="1">IF(Table2[[#This Row],[Residence]]="North Legon",1,0)</f>
        <v>0</v>
      </c>
      <c r="AZ108" s="3">
        <f ca="1">IF(Table2[[#This Row],[Residence]]="Tema",1,0)</f>
        <v>0</v>
      </c>
      <c r="BA108" s="3">
        <f ca="1">IF(Table2[[#This Row],[Residence]]="Spintex",1,0)</f>
        <v>0</v>
      </c>
      <c r="BB108" s="3">
        <f ca="1">IF(Table2[[#This Row],[Residence]]="Airport Hills",1,0)</f>
        <v>0</v>
      </c>
      <c r="BC108" s="3">
        <f ca="1">IF(Table2[[#This Row],[Residence]]="Oyarifa",1,0)</f>
        <v>0</v>
      </c>
      <c r="BD108" s="3">
        <f ca="1">IF(Table2[[#This Row],[Residence]]="Prampram",1,0)</f>
        <v>0</v>
      </c>
      <c r="BE108" s="3">
        <f ca="1">IF(Table2[[#This Row],[Residence]]="Tse-Addo",1,0)</f>
        <v>0</v>
      </c>
      <c r="BF108" s="3">
        <f ca="1">IF(Table2[[#This Row],[Residence]]="Osu",1,0)</f>
        <v>0</v>
      </c>
      <c r="BG108" s="3"/>
      <c r="BH108" s="3"/>
      <c r="BI108" s="3"/>
      <c r="BJ108" s="3"/>
      <c r="BK108" s="3"/>
      <c r="BL108" s="3"/>
      <c r="BM108" s="3"/>
      <c r="BN108" s="3"/>
      <c r="BO108" s="3"/>
      <c r="BP108" s="5"/>
      <c r="BR108" s="26">
        <f ca="1">Table2[[#This Row],[Cars Value]]/Table2[[#This Row],[Cars]]</f>
        <v>26760.965984695646</v>
      </c>
      <c r="BS108" s="5"/>
      <c r="BT108" s="2">
        <f ca="1">IF(Table2[[#This Row],[Value of Debts]]&gt;$BU$6,1,0)</f>
        <v>0</v>
      </c>
      <c r="BU108" s="3"/>
      <c r="BV108" s="3"/>
      <c r="BW108" s="5"/>
      <c r="BX108" s="30">
        <f ca="1">Table2[[#This Row],[Mortgage Left]]/Table2[[#This Row],[Value of home]]</f>
        <v>0.11715521824065711</v>
      </c>
      <c r="BY108" s="3">
        <f t="shared" ca="1" si="43"/>
        <v>1</v>
      </c>
      <c r="BZ108" s="3"/>
      <c r="CA108" s="39"/>
      <c r="CC108" s="2">
        <f ca="1">IF(Table2[[#This Row],[Residence]]="East Legon",Table2[[#This Row],[Income]],0)</f>
        <v>74096</v>
      </c>
      <c r="CD108" s="3">
        <f ca="1">IF(Table2[[#This Row],[Residence]]="Trasaco",Table2[[#This Row],[Income]],0)</f>
        <v>0</v>
      </c>
      <c r="CE108" s="3">
        <f ca="1">IF(Table2[[#This Row],[Residence]]="North Legon",Table2[[#This Row],[Income]],0)</f>
        <v>0</v>
      </c>
      <c r="CF108" s="3">
        <f ca="1">IF(Table2[[#This Row],[Residence]]="Spintex",Table2[[#This Row],[Income]],0)</f>
        <v>0</v>
      </c>
      <c r="CG108" s="3">
        <f ca="1">IF(Table2[[#This Row],[Residence]]="Tema",Table2[[#This Row],[Income]],0)</f>
        <v>0</v>
      </c>
      <c r="CH108" s="3">
        <f ca="1">IF(Table2[[#This Row],[Residence]]="Airport Hills",Table2[[#This Row],[Income]],0)</f>
        <v>0</v>
      </c>
      <c r="CI108" s="3">
        <f ca="1">IF(Table2[[#This Row],[Residence]]="Oyarifa",Table2[[#This Row],[Income]],0)</f>
        <v>0</v>
      </c>
      <c r="CJ108" s="3">
        <f ca="1">IF(Table2[[#This Row],[Residence]]="Osu",Table2[[#This Row],[Income]],0)</f>
        <v>0</v>
      </c>
      <c r="CK108" s="3">
        <f ca="1">IF(Table2[[#This Row],[Residence]]="Tse-Addo",Table2[[#This Row],[Income]],0)</f>
        <v>0</v>
      </c>
      <c r="CL108" s="5">
        <f ca="1">IF(Table2[[#This Row],[Residence]]="Prampram",Table2[[#This Row],[Income]],0)</f>
        <v>0</v>
      </c>
      <c r="CN108" s="2">
        <f ca="1">IF(Table2[[#This Row],[Field of Work]]="Teaching",Table2[[#This Row],[Income]],0)</f>
        <v>0</v>
      </c>
      <c r="CO108" s="3">
        <f ca="1">IF(Table2[[#This Row],[Field of Work]]="Agriculture",Table2[[#This Row],[Income]],0)</f>
        <v>0</v>
      </c>
      <c r="CP108" s="3">
        <f ca="1">IF(Table2[[#This Row],[Field of Work]]="IT",Table2[[#This Row],[Income]],0)</f>
        <v>0</v>
      </c>
      <c r="CQ108" s="3">
        <f ca="1">IF(Table2[[#This Row],[Field of Work]]="Construction",Table2[[#This Row],[Income]],0)</f>
        <v>0</v>
      </c>
      <c r="CR108" s="3">
        <f ca="1">IF(Table2[[#This Row],[Field of Work]]="Health",Table2[[#This Row],[Income]],0)</f>
        <v>0</v>
      </c>
      <c r="CS108" s="5">
        <f ca="1">IF(Table2[[#This Row],[Field of Work]]="General work",Table2[[#This Row],[Income]],0)</f>
        <v>74096</v>
      </c>
      <c r="CU108" s="2">
        <f t="shared" ca="1" si="32"/>
        <v>0</v>
      </c>
      <c r="CV108" s="5"/>
      <c r="CX108" s="2">
        <f t="shared" ca="1" si="33"/>
        <v>39</v>
      </c>
      <c r="CY108" s="5"/>
    </row>
    <row r="109" spans="1:103" x14ac:dyDescent="0.25">
      <c r="A109">
        <f t="shared" ca="1" si="34"/>
        <v>1</v>
      </c>
      <c r="B109" t="str">
        <f t="shared" ca="1" si="35"/>
        <v>Male</v>
      </c>
      <c r="C109">
        <f t="shared" ca="1" si="36"/>
        <v>39</v>
      </c>
      <c r="D109">
        <f t="shared" ca="1" si="37"/>
        <v>6</v>
      </c>
      <c r="E109" t="str">
        <f ca="1">_xll.XLOOKUP(D109,$Y$8:$Y$13,$Z$8:$Z$13)</f>
        <v>Agriculture</v>
      </c>
      <c r="F109">
        <f t="shared" ca="1" si="38"/>
        <v>1</v>
      </c>
      <c r="G109" t="str">
        <f ca="1">_xll.XLOOKUP(F109,$AA$8:$AA$12,$AB$8:$AB$12)</f>
        <v>Highschool</v>
      </c>
      <c r="H109">
        <f t="shared" ca="1" si="51"/>
        <v>1</v>
      </c>
      <c r="I109">
        <f t="shared" ca="1" si="31"/>
        <v>3</v>
      </c>
      <c r="J109">
        <f t="shared" ca="1" si="39"/>
        <v>52007</v>
      </c>
      <c r="K109">
        <f t="shared" ca="1" si="40"/>
        <v>9</v>
      </c>
      <c r="L109" t="str">
        <f ca="1">_xll.XLOOKUP(K109,$AC$8:$AC$17,$AD$8:$AD$17)</f>
        <v>Prampram</v>
      </c>
      <c r="M109">
        <f t="shared" ca="1" si="44"/>
        <v>208028</v>
      </c>
      <c r="N109" s="12">
        <f t="shared" ca="1" si="41"/>
        <v>20077.882030820478</v>
      </c>
      <c r="O109" s="12">
        <f t="shared" ca="1" si="45"/>
        <v>28078.482807058554</v>
      </c>
      <c r="P109">
        <f t="shared" ca="1" si="42"/>
        <v>9691</v>
      </c>
      <c r="Q109" s="12">
        <f t="shared" ca="1" si="46"/>
        <v>15469.307520423054</v>
      </c>
      <c r="R109">
        <f t="shared" ca="1" si="47"/>
        <v>7584.9568299573912</v>
      </c>
      <c r="S109" s="12">
        <f t="shared" ca="1" si="48"/>
        <v>243691.43963701595</v>
      </c>
      <c r="T109" s="12">
        <f t="shared" ca="1" si="49"/>
        <v>45238.189551243529</v>
      </c>
      <c r="U109" s="12">
        <f t="shared" ca="1" si="50"/>
        <v>198453.25008577242</v>
      </c>
      <c r="X109" s="2"/>
      <c r="Y109" s="3"/>
      <c r="Z109" s="3"/>
      <c r="AA109" s="3"/>
      <c r="AB109" s="3"/>
      <c r="AC109" s="3"/>
      <c r="AD109" s="3"/>
      <c r="AE109" s="3">
        <f ca="1">IF(Table2[[#This Row],[Gender]]="Male",1,0)</f>
        <v>1</v>
      </c>
      <c r="AF109" s="3">
        <f ca="1">IF(Table2[[#This Row],[Gender]]="Female",1,0)</f>
        <v>0</v>
      </c>
      <c r="AG109" s="3"/>
      <c r="AH109" s="3"/>
      <c r="AI109" s="5"/>
      <c r="AK109" s="2">
        <f ca="1">IF(Table2[[#This Row],[Field of Work]]="Teaching",1,0)</f>
        <v>0</v>
      </c>
      <c r="AL109" s="3">
        <f ca="1">IF(Table2[[#This Row],[Field of Work]]="Agriculture",1,0)</f>
        <v>1</v>
      </c>
      <c r="AM109" s="3">
        <f ca="1">IF(Table2[[#This Row],[Field of Work]]="IT",1,0)</f>
        <v>0</v>
      </c>
      <c r="AN109" s="3">
        <f ca="1">IF(Table2[[#This Row],[Field of Work]]="Construction",1,0)</f>
        <v>0</v>
      </c>
      <c r="AO109" s="3">
        <f ca="1">IF(Table2[[#This Row],[Field of Work]]="Health",1,0)</f>
        <v>0</v>
      </c>
      <c r="AP109" s="3">
        <f ca="1">IF(Table2[[#This Row],[Field of Work]]="General work",1,0)</f>
        <v>0</v>
      </c>
      <c r="AQ109" s="3"/>
      <c r="AR109" s="3"/>
      <c r="AS109" s="3"/>
      <c r="AT109" s="3"/>
      <c r="AU109" s="3"/>
      <c r="AV109" s="5"/>
      <c r="AW109" s="16">
        <f ca="1">IF(Table2[[#This Row],[Residence]]="East Legon",1,0)</f>
        <v>0</v>
      </c>
      <c r="AX109" s="13">
        <f ca="1">IF(Table2[[#This Row],[Residence]]="Trasaco",1,0)</f>
        <v>0</v>
      </c>
      <c r="AY109" s="3">
        <f ca="1">IF(Table2[[#This Row],[Residence]]="North Legon",1,0)</f>
        <v>0</v>
      </c>
      <c r="AZ109" s="3">
        <f ca="1">IF(Table2[[#This Row],[Residence]]="Tema",1,0)</f>
        <v>0</v>
      </c>
      <c r="BA109" s="3">
        <f ca="1">IF(Table2[[#This Row],[Residence]]="Spintex",1,0)</f>
        <v>0</v>
      </c>
      <c r="BB109" s="3">
        <f ca="1">IF(Table2[[#This Row],[Residence]]="Airport Hills",1,0)</f>
        <v>0</v>
      </c>
      <c r="BC109" s="3">
        <f ca="1">IF(Table2[[#This Row],[Residence]]="Oyarifa",1,0)</f>
        <v>0</v>
      </c>
      <c r="BD109" s="3">
        <f ca="1">IF(Table2[[#This Row],[Residence]]="Prampram",1,0)</f>
        <v>1</v>
      </c>
      <c r="BE109" s="3">
        <f ca="1">IF(Table2[[#This Row],[Residence]]="Tse-Addo",1,0)</f>
        <v>0</v>
      </c>
      <c r="BF109" s="3">
        <f ca="1">IF(Table2[[#This Row],[Residence]]="Osu",1,0)</f>
        <v>0</v>
      </c>
      <c r="BG109" s="3"/>
      <c r="BH109" s="3"/>
      <c r="BI109" s="3"/>
      <c r="BJ109" s="3"/>
      <c r="BK109" s="3"/>
      <c r="BL109" s="3"/>
      <c r="BM109" s="3"/>
      <c r="BN109" s="3"/>
      <c r="BO109" s="3"/>
      <c r="BP109" s="5"/>
      <c r="BR109" s="26">
        <f ca="1">Table2[[#This Row],[Cars Value]]/Table2[[#This Row],[Cars]]</f>
        <v>9359.4942690195185</v>
      </c>
      <c r="BS109" s="5"/>
      <c r="BT109" s="2">
        <f ca="1">IF(Table2[[#This Row],[Value of Debts]]&gt;$BU$6,1,0)</f>
        <v>0</v>
      </c>
      <c r="BU109" s="3"/>
      <c r="BV109" s="3"/>
      <c r="BW109" s="5"/>
      <c r="BX109" s="30">
        <f ca="1">Table2[[#This Row],[Mortgage Left]]/Table2[[#This Row],[Value of home]]</f>
        <v>9.6515286551908774E-2</v>
      </c>
      <c r="BY109" s="3">
        <f t="shared" ca="1" si="43"/>
        <v>1</v>
      </c>
      <c r="BZ109" s="3"/>
      <c r="CA109" s="39"/>
      <c r="CC109" s="2">
        <f ca="1">IF(Table2[[#This Row],[Residence]]="East Legon",Table2[[#This Row],[Income]],0)</f>
        <v>0</v>
      </c>
      <c r="CD109" s="3">
        <f ca="1">IF(Table2[[#This Row],[Residence]]="Trasaco",Table2[[#This Row],[Income]],0)</f>
        <v>0</v>
      </c>
      <c r="CE109" s="3">
        <f ca="1">IF(Table2[[#This Row],[Residence]]="North Legon",Table2[[#This Row],[Income]],0)</f>
        <v>0</v>
      </c>
      <c r="CF109" s="3">
        <f ca="1">IF(Table2[[#This Row],[Residence]]="Spintex",Table2[[#This Row],[Income]],0)</f>
        <v>0</v>
      </c>
      <c r="CG109" s="3">
        <f ca="1">IF(Table2[[#This Row],[Residence]]="Tema",Table2[[#This Row],[Income]],0)</f>
        <v>0</v>
      </c>
      <c r="CH109" s="3">
        <f ca="1">IF(Table2[[#This Row],[Residence]]="Airport Hills",Table2[[#This Row],[Income]],0)</f>
        <v>0</v>
      </c>
      <c r="CI109" s="3">
        <f ca="1">IF(Table2[[#This Row],[Residence]]="Oyarifa",Table2[[#This Row],[Income]],0)</f>
        <v>0</v>
      </c>
      <c r="CJ109" s="3">
        <f ca="1">IF(Table2[[#This Row],[Residence]]="Osu",Table2[[#This Row],[Income]],0)</f>
        <v>0</v>
      </c>
      <c r="CK109" s="3">
        <f ca="1">IF(Table2[[#This Row],[Residence]]="Tse-Addo",Table2[[#This Row],[Income]],0)</f>
        <v>0</v>
      </c>
      <c r="CL109" s="5">
        <f ca="1">IF(Table2[[#This Row],[Residence]]="Prampram",Table2[[#This Row],[Income]],0)</f>
        <v>52007</v>
      </c>
      <c r="CN109" s="2">
        <f ca="1">IF(Table2[[#This Row],[Field of Work]]="Teaching",Table2[[#This Row],[Income]],0)</f>
        <v>0</v>
      </c>
      <c r="CO109" s="3">
        <f ca="1">IF(Table2[[#This Row],[Field of Work]]="Agriculture",Table2[[#This Row],[Income]],0)</f>
        <v>52007</v>
      </c>
      <c r="CP109" s="3">
        <f ca="1">IF(Table2[[#This Row],[Field of Work]]="IT",Table2[[#This Row],[Income]],0)</f>
        <v>0</v>
      </c>
      <c r="CQ109" s="3">
        <f ca="1">IF(Table2[[#This Row],[Field of Work]]="Construction",Table2[[#This Row],[Income]],0)</f>
        <v>0</v>
      </c>
      <c r="CR109" s="3">
        <f ca="1">IF(Table2[[#This Row],[Field of Work]]="Health",Table2[[#This Row],[Income]],0)</f>
        <v>0</v>
      </c>
      <c r="CS109" s="5">
        <f ca="1">IF(Table2[[#This Row],[Field of Work]]="General work",Table2[[#This Row],[Income]],0)</f>
        <v>0</v>
      </c>
      <c r="CU109" s="2">
        <f t="shared" ca="1" si="32"/>
        <v>1</v>
      </c>
      <c r="CV109" s="5"/>
      <c r="CX109" s="2">
        <f t="shared" ca="1" si="33"/>
        <v>47</v>
      </c>
      <c r="CY109" s="5"/>
    </row>
    <row r="110" spans="1:103" x14ac:dyDescent="0.25">
      <c r="A110">
        <f t="shared" ca="1" si="34"/>
        <v>2</v>
      </c>
      <c r="B110" t="str">
        <f t="shared" ca="1" si="35"/>
        <v>Female</v>
      </c>
      <c r="C110">
        <f t="shared" ca="1" si="36"/>
        <v>47</v>
      </c>
      <c r="D110">
        <f t="shared" ca="1" si="37"/>
        <v>1</v>
      </c>
      <c r="E110" t="str">
        <f ca="1">_xll.XLOOKUP(D110,$Y$8:$Y$13,$Z$8:$Z$13)</f>
        <v>Health</v>
      </c>
      <c r="F110">
        <f t="shared" ca="1" si="38"/>
        <v>4</v>
      </c>
      <c r="G110" t="str">
        <f ca="1">_xll.XLOOKUP(F110,$AA$8:$AA$12,$AB$8:$AB$12)</f>
        <v>Techical</v>
      </c>
      <c r="H110">
        <f t="shared" ca="1" si="51"/>
        <v>0</v>
      </c>
      <c r="I110">
        <f t="shared" ca="1" si="31"/>
        <v>1</v>
      </c>
      <c r="J110">
        <f t="shared" ca="1" si="39"/>
        <v>52941</v>
      </c>
      <c r="K110">
        <f t="shared" ca="1" si="40"/>
        <v>2</v>
      </c>
      <c r="L110" t="str">
        <f ca="1">_xll.XLOOKUP(K110,$AC$8:$AC$17,$AD$8:$AD$17)</f>
        <v>Trasaco</v>
      </c>
      <c r="M110">
        <f t="shared" ca="1" si="44"/>
        <v>264705</v>
      </c>
      <c r="N110" s="12">
        <f t="shared" ca="1" si="41"/>
        <v>175098.86928523518</v>
      </c>
      <c r="O110" s="12">
        <f t="shared" ca="1" si="45"/>
        <v>733.98374587499563</v>
      </c>
      <c r="P110">
        <f t="shared" ca="1" si="42"/>
        <v>628</v>
      </c>
      <c r="Q110" s="12">
        <f t="shared" ca="1" si="46"/>
        <v>45673.495706082642</v>
      </c>
      <c r="R110">
        <f t="shared" ca="1" si="47"/>
        <v>64826.481988645639</v>
      </c>
      <c r="S110" s="12">
        <f t="shared" ca="1" si="48"/>
        <v>330265.46573452064</v>
      </c>
      <c r="T110" s="12">
        <f t="shared" ca="1" si="49"/>
        <v>221400.36499131782</v>
      </c>
      <c r="U110" s="12">
        <f t="shared" ca="1" si="50"/>
        <v>108865.10074320281</v>
      </c>
      <c r="X110" s="2"/>
      <c r="Y110" s="3"/>
      <c r="Z110" s="3"/>
      <c r="AA110" s="3"/>
      <c r="AB110" s="3"/>
      <c r="AC110" s="3"/>
      <c r="AD110" s="3"/>
      <c r="AE110" s="3">
        <f ca="1">IF(Table2[[#This Row],[Gender]]="Male",1,0)</f>
        <v>0</v>
      </c>
      <c r="AF110" s="3">
        <f ca="1">IF(Table2[[#This Row],[Gender]]="Female",1,0)</f>
        <v>1</v>
      </c>
      <c r="AG110" s="3"/>
      <c r="AH110" s="3"/>
      <c r="AI110" s="5"/>
      <c r="AK110" s="2">
        <f ca="1">IF(Table2[[#This Row],[Field of Work]]="Teaching",1,0)</f>
        <v>0</v>
      </c>
      <c r="AL110" s="3">
        <f ca="1">IF(Table2[[#This Row],[Field of Work]]="Agriculture",1,0)</f>
        <v>0</v>
      </c>
      <c r="AM110" s="3">
        <f ca="1">IF(Table2[[#This Row],[Field of Work]]="IT",1,0)</f>
        <v>0</v>
      </c>
      <c r="AN110" s="3">
        <f ca="1">IF(Table2[[#This Row],[Field of Work]]="Construction",1,0)</f>
        <v>0</v>
      </c>
      <c r="AO110" s="3">
        <f ca="1">IF(Table2[[#This Row],[Field of Work]]="Health",1,0)</f>
        <v>1</v>
      </c>
      <c r="AP110" s="3">
        <f ca="1">IF(Table2[[#This Row],[Field of Work]]="General work",1,0)</f>
        <v>0</v>
      </c>
      <c r="AQ110" s="3"/>
      <c r="AR110" s="3"/>
      <c r="AS110" s="3"/>
      <c r="AT110" s="3"/>
      <c r="AU110" s="3"/>
      <c r="AV110" s="5"/>
      <c r="AW110" s="16">
        <f ca="1">IF(Table2[[#This Row],[Residence]]="East Legon",1,0)</f>
        <v>0</v>
      </c>
      <c r="AX110" s="13">
        <f ca="1">IF(Table2[[#This Row],[Residence]]="Trasaco",1,0)</f>
        <v>1</v>
      </c>
      <c r="AY110" s="3">
        <f ca="1">IF(Table2[[#This Row],[Residence]]="North Legon",1,0)</f>
        <v>0</v>
      </c>
      <c r="AZ110" s="3">
        <f ca="1">IF(Table2[[#This Row],[Residence]]="Tema",1,0)</f>
        <v>0</v>
      </c>
      <c r="BA110" s="3">
        <f ca="1">IF(Table2[[#This Row],[Residence]]="Spintex",1,0)</f>
        <v>0</v>
      </c>
      <c r="BB110" s="3">
        <f ca="1">IF(Table2[[#This Row],[Residence]]="Airport Hills",1,0)</f>
        <v>0</v>
      </c>
      <c r="BC110" s="3">
        <f ca="1">IF(Table2[[#This Row],[Residence]]="Oyarifa",1,0)</f>
        <v>0</v>
      </c>
      <c r="BD110" s="3">
        <f ca="1">IF(Table2[[#This Row],[Residence]]="Prampram",1,0)</f>
        <v>0</v>
      </c>
      <c r="BE110" s="3">
        <f ca="1">IF(Table2[[#This Row],[Residence]]="Tse-Addo",1,0)</f>
        <v>0</v>
      </c>
      <c r="BF110" s="3">
        <f ca="1">IF(Table2[[#This Row],[Residence]]="Osu",1,0)</f>
        <v>0</v>
      </c>
      <c r="BG110" s="3"/>
      <c r="BH110" s="3"/>
      <c r="BI110" s="3"/>
      <c r="BJ110" s="3"/>
      <c r="BK110" s="3"/>
      <c r="BL110" s="3"/>
      <c r="BM110" s="3"/>
      <c r="BN110" s="3"/>
      <c r="BO110" s="3"/>
      <c r="BP110" s="5"/>
      <c r="BR110" s="26">
        <f ca="1">Table2[[#This Row],[Cars Value]]/Table2[[#This Row],[Cars]]</f>
        <v>733.98374587499563</v>
      </c>
      <c r="BS110" s="5"/>
      <c r="BT110" s="2">
        <f ca="1">IF(Table2[[#This Row],[Value of Debts]]&gt;$BU$6,1,0)</f>
        <v>1</v>
      </c>
      <c r="BU110" s="3"/>
      <c r="BV110" s="3"/>
      <c r="BW110" s="5"/>
      <c r="BX110" s="30">
        <f ca="1">Table2[[#This Row],[Mortgage Left]]/Table2[[#This Row],[Value of home]]</f>
        <v>0.66148682225585154</v>
      </c>
      <c r="BY110" s="3">
        <f t="shared" ca="1" si="43"/>
        <v>0</v>
      </c>
      <c r="BZ110" s="3"/>
      <c r="CA110" s="39"/>
      <c r="CC110" s="2">
        <f ca="1">IF(Table2[[#This Row],[Residence]]="East Legon",Table2[[#This Row],[Income]],0)</f>
        <v>0</v>
      </c>
      <c r="CD110" s="3">
        <f ca="1">IF(Table2[[#This Row],[Residence]]="Trasaco",Table2[[#This Row],[Income]],0)</f>
        <v>52941</v>
      </c>
      <c r="CE110" s="3">
        <f ca="1">IF(Table2[[#This Row],[Residence]]="North Legon",Table2[[#This Row],[Income]],0)</f>
        <v>0</v>
      </c>
      <c r="CF110" s="3">
        <f ca="1">IF(Table2[[#This Row],[Residence]]="Spintex",Table2[[#This Row],[Income]],0)</f>
        <v>0</v>
      </c>
      <c r="CG110" s="3">
        <f ca="1">IF(Table2[[#This Row],[Residence]]="Tema",Table2[[#This Row],[Income]],0)</f>
        <v>0</v>
      </c>
      <c r="CH110" s="3">
        <f ca="1">IF(Table2[[#This Row],[Residence]]="Airport Hills",Table2[[#This Row],[Income]],0)</f>
        <v>0</v>
      </c>
      <c r="CI110" s="3">
        <f ca="1">IF(Table2[[#This Row],[Residence]]="Oyarifa",Table2[[#This Row],[Income]],0)</f>
        <v>0</v>
      </c>
      <c r="CJ110" s="3">
        <f ca="1">IF(Table2[[#This Row],[Residence]]="Osu",Table2[[#This Row],[Income]],0)</f>
        <v>0</v>
      </c>
      <c r="CK110" s="3">
        <f ca="1">IF(Table2[[#This Row],[Residence]]="Tse-Addo",Table2[[#This Row],[Income]],0)</f>
        <v>0</v>
      </c>
      <c r="CL110" s="5">
        <f ca="1">IF(Table2[[#This Row],[Residence]]="Prampram",Table2[[#This Row],[Income]],0)</f>
        <v>0</v>
      </c>
      <c r="CN110" s="2">
        <f ca="1">IF(Table2[[#This Row],[Field of Work]]="Teaching",Table2[[#This Row],[Income]],0)</f>
        <v>0</v>
      </c>
      <c r="CO110" s="3">
        <f ca="1">IF(Table2[[#This Row],[Field of Work]]="Agriculture",Table2[[#This Row],[Income]],0)</f>
        <v>0</v>
      </c>
      <c r="CP110" s="3">
        <f ca="1">IF(Table2[[#This Row],[Field of Work]]="IT",Table2[[#This Row],[Income]],0)</f>
        <v>0</v>
      </c>
      <c r="CQ110" s="3">
        <f ca="1">IF(Table2[[#This Row],[Field of Work]]="Construction",Table2[[#This Row],[Income]],0)</f>
        <v>0</v>
      </c>
      <c r="CR110" s="3">
        <f ca="1">IF(Table2[[#This Row],[Field of Work]]="Health",Table2[[#This Row],[Income]],0)</f>
        <v>52941</v>
      </c>
      <c r="CS110" s="5">
        <f ca="1">IF(Table2[[#This Row],[Field of Work]]="General work",Table2[[#This Row],[Income]],0)</f>
        <v>0</v>
      </c>
      <c r="CU110" s="2">
        <f t="shared" ca="1" si="32"/>
        <v>1</v>
      </c>
      <c r="CV110" s="5"/>
      <c r="CX110" s="2">
        <f t="shared" ca="1" si="33"/>
        <v>45</v>
      </c>
      <c r="CY110" s="5"/>
    </row>
    <row r="111" spans="1:103" x14ac:dyDescent="0.25">
      <c r="A111">
        <f t="shared" ca="1" si="34"/>
        <v>1</v>
      </c>
      <c r="B111" t="str">
        <f t="shared" ca="1" si="35"/>
        <v>Male</v>
      </c>
      <c r="C111">
        <f t="shared" ca="1" si="36"/>
        <v>45</v>
      </c>
      <c r="D111">
        <f t="shared" ca="1" si="37"/>
        <v>3</v>
      </c>
      <c r="E111" t="str">
        <f ca="1">_xll.XLOOKUP(D111,$Y$8:$Y$13,$Z$8:$Z$13)</f>
        <v>Teaching</v>
      </c>
      <c r="F111">
        <f t="shared" ca="1" si="38"/>
        <v>1</v>
      </c>
      <c r="G111" t="str">
        <f ca="1">_xll.XLOOKUP(F111,$AA$8:$AA$12,$AB$8:$AB$12)</f>
        <v>Highschool</v>
      </c>
      <c r="H111">
        <f t="shared" ca="1" si="51"/>
        <v>1</v>
      </c>
      <c r="I111">
        <f t="shared" ca="1" si="31"/>
        <v>4</v>
      </c>
      <c r="J111">
        <f t="shared" ca="1" si="39"/>
        <v>49031</v>
      </c>
      <c r="K111">
        <f t="shared" ca="1" si="40"/>
        <v>9</v>
      </c>
      <c r="L111" t="str">
        <f ca="1">_xll.XLOOKUP(K111,$AC$8:$AC$17,$AD$8:$AD$17)</f>
        <v>Prampram</v>
      </c>
      <c r="M111">
        <f t="shared" ca="1" si="44"/>
        <v>294186</v>
      </c>
      <c r="N111" s="12">
        <f t="shared" ca="1" si="41"/>
        <v>143354.20856804861</v>
      </c>
      <c r="O111" s="12">
        <f t="shared" ca="1" si="45"/>
        <v>56764.021668111323</v>
      </c>
      <c r="P111">
        <f t="shared" ca="1" si="42"/>
        <v>3278</v>
      </c>
      <c r="Q111" s="12">
        <f t="shared" ca="1" si="46"/>
        <v>8742.7466003021545</v>
      </c>
      <c r="R111">
        <f t="shared" ca="1" si="47"/>
        <v>32488.083987328158</v>
      </c>
      <c r="S111" s="12">
        <f t="shared" ca="1" si="48"/>
        <v>383438.10565543949</v>
      </c>
      <c r="T111" s="12">
        <f t="shared" ca="1" si="49"/>
        <v>155374.95516835077</v>
      </c>
      <c r="U111" s="12">
        <f t="shared" ca="1" si="50"/>
        <v>228063.15048708871</v>
      </c>
      <c r="X111" s="2"/>
      <c r="Y111" s="3"/>
      <c r="Z111" s="3"/>
      <c r="AA111" s="3"/>
      <c r="AB111" s="3"/>
      <c r="AC111" s="3"/>
      <c r="AD111" s="3"/>
      <c r="AE111" s="3">
        <f ca="1">IF(Table2[[#This Row],[Gender]]="Male",1,0)</f>
        <v>1</v>
      </c>
      <c r="AF111" s="3">
        <f ca="1">IF(Table2[[#This Row],[Gender]]="Female",1,0)</f>
        <v>0</v>
      </c>
      <c r="AG111" s="3"/>
      <c r="AH111" s="3"/>
      <c r="AI111" s="5"/>
      <c r="AK111" s="2">
        <f ca="1">IF(Table2[[#This Row],[Field of Work]]="Teaching",1,0)</f>
        <v>1</v>
      </c>
      <c r="AL111" s="3">
        <f ca="1">IF(Table2[[#This Row],[Field of Work]]="Agriculture",1,0)</f>
        <v>0</v>
      </c>
      <c r="AM111" s="3">
        <f ca="1">IF(Table2[[#This Row],[Field of Work]]="IT",1,0)</f>
        <v>0</v>
      </c>
      <c r="AN111" s="3">
        <f ca="1">IF(Table2[[#This Row],[Field of Work]]="Construction",1,0)</f>
        <v>0</v>
      </c>
      <c r="AO111" s="3">
        <f ca="1">IF(Table2[[#This Row],[Field of Work]]="Health",1,0)</f>
        <v>0</v>
      </c>
      <c r="AP111" s="3">
        <f ca="1">IF(Table2[[#This Row],[Field of Work]]="General work",1,0)</f>
        <v>0</v>
      </c>
      <c r="AQ111" s="3"/>
      <c r="AR111" s="3"/>
      <c r="AS111" s="3"/>
      <c r="AT111" s="3"/>
      <c r="AU111" s="3"/>
      <c r="AV111" s="5"/>
      <c r="AW111" s="16">
        <f ca="1">IF(Table2[[#This Row],[Residence]]="East Legon",1,0)</f>
        <v>0</v>
      </c>
      <c r="AX111" s="13">
        <f ca="1">IF(Table2[[#This Row],[Residence]]="Trasaco",1,0)</f>
        <v>0</v>
      </c>
      <c r="AY111" s="3">
        <f ca="1">IF(Table2[[#This Row],[Residence]]="North Legon",1,0)</f>
        <v>0</v>
      </c>
      <c r="AZ111" s="3">
        <f ca="1">IF(Table2[[#This Row],[Residence]]="Tema",1,0)</f>
        <v>0</v>
      </c>
      <c r="BA111" s="3">
        <f ca="1">IF(Table2[[#This Row],[Residence]]="Spintex",1,0)</f>
        <v>0</v>
      </c>
      <c r="BB111" s="3">
        <f ca="1">IF(Table2[[#This Row],[Residence]]="Airport Hills",1,0)</f>
        <v>0</v>
      </c>
      <c r="BC111" s="3">
        <f ca="1">IF(Table2[[#This Row],[Residence]]="Oyarifa",1,0)</f>
        <v>0</v>
      </c>
      <c r="BD111" s="3">
        <f ca="1">IF(Table2[[#This Row],[Residence]]="Prampram",1,0)</f>
        <v>1</v>
      </c>
      <c r="BE111" s="3">
        <f ca="1">IF(Table2[[#This Row],[Residence]]="Tse-Addo",1,0)</f>
        <v>0</v>
      </c>
      <c r="BF111" s="3">
        <f ca="1">IF(Table2[[#This Row],[Residence]]="Osu",1,0)</f>
        <v>0</v>
      </c>
      <c r="BG111" s="3"/>
      <c r="BH111" s="3"/>
      <c r="BI111" s="3"/>
      <c r="BJ111" s="3"/>
      <c r="BK111" s="3"/>
      <c r="BL111" s="3"/>
      <c r="BM111" s="3"/>
      <c r="BN111" s="3"/>
      <c r="BO111" s="3"/>
      <c r="BP111" s="5"/>
      <c r="BR111" s="26">
        <f ca="1">Table2[[#This Row],[Cars Value]]/Table2[[#This Row],[Cars]]</f>
        <v>14191.005417027831</v>
      </c>
      <c r="BS111" s="5"/>
      <c r="BT111" s="2">
        <f ca="1">IF(Table2[[#This Row],[Value of Debts]]&gt;$BU$6,1,0)</f>
        <v>1</v>
      </c>
      <c r="BU111" s="3"/>
      <c r="BV111" s="3"/>
      <c r="BW111" s="5"/>
      <c r="BX111" s="30">
        <f ca="1">Table2[[#This Row],[Mortgage Left]]/Table2[[#This Row],[Value of home]]</f>
        <v>0.48729106268839645</v>
      </c>
      <c r="BY111" s="3">
        <f t="shared" ca="1" si="43"/>
        <v>0</v>
      </c>
      <c r="BZ111" s="3"/>
      <c r="CA111" s="39"/>
      <c r="CC111" s="2">
        <f ca="1">IF(Table2[[#This Row],[Residence]]="East Legon",Table2[[#This Row],[Income]],0)</f>
        <v>0</v>
      </c>
      <c r="CD111" s="3">
        <f ca="1">IF(Table2[[#This Row],[Residence]]="Trasaco",Table2[[#This Row],[Income]],0)</f>
        <v>0</v>
      </c>
      <c r="CE111" s="3">
        <f ca="1">IF(Table2[[#This Row],[Residence]]="North Legon",Table2[[#This Row],[Income]],0)</f>
        <v>0</v>
      </c>
      <c r="CF111" s="3">
        <f ca="1">IF(Table2[[#This Row],[Residence]]="Spintex",Table2[[#This Row],[Income]],0)</f>
        <v>0</v>
      </c>
      <c r="CG111" s="3">
        <f ca="1">IF(Table2[[#This Row],[Residence]]="Tema",Table2[[#This Row],[Income]],0)</f>
        <v>0</v>
      </c>
      <c r="CH111" s="3">
        <f ca="1">IF(Table2[[#This Row],[Residence]]="Airport Hills",Table2[[#This Row],[Income]],0)</f>
        <v>0</v>
      </c>
      <c r="CI111" s="3">
        <f ca="1">IF(Table2[[#This Row],[Residence]]="Oyarifa",Table2[[#This Row],[Income]],0)</f>
        <v>0</v>
      </c>
      <c r="CJ111" s="3">
        <f ca="1">IF(Table2[[#This Row],[Residence]]="Osu",Table2[[#This Row],[Income]],0)</f>
        <v>0</v>
      </c>
      <c r="CK111" s="3">
        <f ca="1">IF(Table2[[#This Row],[Residence]]="Tse-Addo",Table2[[#This Row],[Income]],0)</f>
        <v>0</v>
      </c>
      <c r="CL111" s="5">
        <f ca="1">IF(Table2[[#This Row],[Residence]]="Prampram",Table2[[#This Row],[Income]],0)</f>
        <v>49031</v>
      </c>
      <c r="CN111" s="2">
        <f ca="1">IF(Table2[[#This Row],[Field of Work]]="Teaching",Table2[[#This Row],[Income]],0)</f>
        <v>49031</v>
      </c>
      <c r="CO111" s="3">
        <f ca="1">IF(Table2[[#This Row],[Field of Work]]="Agriculture",Table2[[#This Row],[Income]],0)</f>
        <v>0</v>
      </c>
      <c r="CP111" s="3">
        <f ca="1">IF(Table2[[#This Row],[Field of Work]]="IT",Table2[[#This Row],[Income]],0)</f>
        <v>0</v>
      </c>
      <c r="CQ111" s="3">
        <f ca="1">IF(Table2[[#This Row],[Field of Work]]="Construction",Table2[[#This Row],[Income]],0)</f>
        <v>0</v>
      </c>
      <c r="CR111" s="3">
        <f ca="1">IF(Table2[[#This Row],[Field of Work]]="Health",Table2[[#This Row],[Income]],0)</f>
        <v>0</v>
      </c>
      <c r="CS111" s="5">
        <f ca="1">IF(Table2[[#This Row],[Field of Work]]="General work",Table2[[#This Row],[Income]],0)</f>
        <v>0</v>
      </c>
      <c r="CU111" s="2">
        <f t="shared" ca="1" si="32"/>
        <v>1</v>
      </c>
      <c r="CV111" s="5"/>
      <c r="CX111" s="2">
        <f t="shared" ca="1" si="33"/>
        <v>34</v>
      </c>
      <c r="CY111" s="5"/>
    </row>
    <row r="112" spans="1:103" x14ac:dyDescent="0.25">
      <c r="A112">
        <f t="shared" ca="1" si="34"/>
        <v>1</v>
      </c>
      <c r="B112" t="str">
        <f t="shared" ca="1" si="35"/>
        <v>Male</v>
      </c>
      <c r="C112">
        <f t="shared" ca="1" si="36"/>
        <v>34</v>
      </c>
      <c r="D112">
        <f t="shared" ca="1" si="37"/>
        <v>2</v>
      </c>
      <c r="E112" t="str">
        <f ca="1">_xll.XLOOKUP(D112,$Y$8:$Y$13,$Z$8:$Z$13)</f>
        <v>Construction</v>
      </c>
      <c r="F112">
        <f t="shared" ca="1" si="38"/>
        <v>2</v>
      </c>
      <c r="G112" t="str">
        <f ca="1">_xll.XLOOKUP(F112,$AA$8:$AA$12,$AB$8:$AB$12)</f>
        <v>College</v>
      </c>
      <c r="H112">
        <f t="shared" ca="1" si="51"/>
        <v>3</v>
      </c>
      <c r="I112">
        <f t="shared" ca="1" si="31"/>
        <v>3</v>
      </c>
      <c r="J112">
        <f t="shared" ca="1" si="39"/>
        <v>25320</v>
      </c>
      <c r="K112">
        <f t="shared" ca="1" si="40"/>
        <v>9</v>
      </c>
      <c r="L112" t="str">
        <f ca="1">_xll.XLOOKUP(K112,$AC$8:$AC$17,$AD$8:$AD$17)</f>
        <v>Prampram</v>
      </c>
      <c r="M112">
        <f t="shared" ca="1" si="44"/>
        <v>101280</v>
      </c>
      <c r="N112" s="12">
        <f t="shared" ca="1" si="41"/>
        <v>30421.276558050595</v>
      </c>
      <c r="O112" s="12">
        <f t="shared" ca="1" si="45"/>
        <v>34008.454910025648</v>
      </c>
      <c r="P112">
        <f t="shared" ca="1" si="42"/>
        <v>17869</v>
      </c>
      <c r="Q112" s="12">
        <f t="shared" ca="1" si="46"/>
        <v>25480.08125439176</v>
      </c>
      <c r="R112">
        <f t="shared" ca="1" si="47"/>
        <v>34823.860654962555</v>
      </c>
      <c r="S112" s="12">
        <f t="shared" ca="1" si="48"/>
        <v>170112.31556498818</v>
      </c>
      <c r="T112" s="12">
        <f t="shared" ca="1" si="49"/>
        <v>73770.357812442351</v>
      </c>
      <c r="U112" s="12">
        <f t="shared" ca="1" si="50"/>
        <v>96341.95775254583</v>
      </c>
      <c r="X112" s="2"/>
      <c r="Y112" s="3"/>
      <c r="Z112" s="3"/>
      <c r="AA112" s="3"/>
      <c r="AB112" s="3"/>
      <c r="AC112" s="3"/>
      <c r="AD112" s="3"/>
      <c r="AE112" s="3">
        <f ca="1">IF(Table2[[#This Row],[Gender]]="Male",1,0)</f>
        <v>1</v>
      </c>
      <c r="AF112" s="3">
        <f ca="1">IF(Table2[[#This Row],[Gender]]="Female",1,0)</f>
        <v>0</v>
      </c>
      <c r="AG112" s="3"/>
      <c r="AH112" s="3"/>
      <c r="AI112" s="5"/>
      <c r="AK112" s="2">
        <f ca="1">IF(Table2[[#This Row],[Field of Work]]="Teaching",1,0)</f>
        <v>0</v>
      </c>
      <c r="AL112" s="3">
        <f ca="1">IF(Table2[[#This Row],[Field of Work]]="Agriculture",1,0)</f>
        <v>0</v>
      </c>
      <c r="AM112" s="3">
        <f ca="1">IF(Table2[[#This Row],[Field of Work]]="IT",1,0)</f>
        <v>0</v>
      </c>
      <c r="AN112" s="3">
        <f ca="1">IF(Table2[[#This Row],[Field of Work]]="Construction",1,0)</f>
        <v>1</v>
      </c>
      <c r="AO112" s="3">
        <f ca="1">IF(Table2[[#This Row],[Field of Work]]="Health",1,0)</f>
        <v>0</v>
      </c>
      <c r="AP112" s="3">
        <f ca="1">IF(Table2[[#This Row],[Field of Work]]="General work",1,0)</f>
        <v>0</v>
      </c>
      <c r="AQ112" s="3"/>
      <c r="AR112" s="3"/>
      <c r="AS112" s="3"/>
      <c r="AT112" s="3"/>
      <c r="AU112" s="3"/>
      <c r="AV112" s="5"/>
      <c r="AW112" s="16">
        <f ca="1">IF(Table2[[#This Row],[Residence]]="East Legon",1,0)</f>
        <v>0</v>
      </c>
      <c r="AX112" s="13">
        <f ca="1">IF(Table2[[#This Row],[Residence]]="Trasaco",1,0)</f>
        <v>0</v>
      </c>
      <c r="AY112" s="3">
        <f ca="1">IF(Table2[[#This Row],[Residence]]="North Legon",1,0)</f>
        <v>0</v>
      </c>
      <c r="AZ112" s="3">
        <f ca="1">IF(Table2[[#This Row],[Residence]]="Tema",1,0)</f>
        <v>0</v>
      </c>
      <c r="BA112" s="3">
        <f ca="1">IF(Table2[[#This Row],[Residence]]="Spintex",1,0)</f>
        <v>0</v>
      </c>
      <c r="BB112" s="3">
        <f ca="1">IF(Table2[[#This Row],[Residence]]="Airport Hills",1,0)</f>
        <v>0</v>
      </c>
      <c r="BC112" s="3">
        <f ca="1">IF(Table2[[#This Row],[Residence]]="Oyarifa",1,0)</f>
        <v>0</v>
      </c>
      <c r="BD112" s="3">
        <f ca="1">IF(Table2[[#This Row],[Residence]]="Prampram",1,0)</f>
        <v>1</v>
      </c>
      <c r="BE112" s="3">
        <f ca="1">IF(Table2[[#This Row],[Residence]]="Tse-Addo",1,0)</f>
        <v>0</v>
      </c>
      <c r="BF112" s="3">
        <f ca="1">IF(Table2[[#This Row],[Residence]]="Osu",1,0)</f>
        <v>0</v>
      </c>
      <c r="BG112" s="3"/>
      <c r="BH112" s="3"/>
      <c r="BI112" s="3"/>
      <c r="BJ112" s="3"/>
      <c r="BK112" s="3"/>
      <c r="BL112" s="3"/>
      <c r="BM112" s="3"/>
      <c r="BN112" s="3"/>
      <c r="BO112" s="3"/>
      <c r="BP112" s="5"/>
      <c r="BR112" s="26">
        <f ca="1">Table2[[#This Row],[Cars Value]]/Table2[[#This Row],[Cars]]</f>
        <v>11336.151636675217</v>
      </c>
      <c r="BS112" s="5"/>
      <c r="BT112" s="2">
        <f ca="1">IF(Table2[[#This Row],[Value of Debts]]&gt;$BU$6,1,0)</f>
        <v>0</v>
      </c>
      <c r="BU112" s="3"/>
      <c r="BV112" s="3"/>
      <c r="BW112" s="5"/>
      <c r="BX112" s="30">
        <f ca="1">Table2[[#This Row],[Mortgage Left]]/Table2[[#This Row],[Value of home]]</f>
        <v>0.30036805448312198</v>
      </c>
      <c r="BY112" s="3">
        <f t="shared" ca="1" si="43"/>
        <v>1</v>
      </c>
      <c r="BZ112" s="3"/>
      <c r="CA112" s="39"/>
      <c r="CC112" s="2">
        <f ca="1">IF(Table2[[#This Row],[Residence]]="East Legon",Table2[[#This Row],[Income]],0)</f>
        <v>0</v>
      </c>
      <c r="CD112" s="3">
        <f ca="1">IF(Table2[[#This Row],[Residence]]="Trasaco",Table2[[#This Row],[Income]],0)</f>
        <v>0</v>
      </c>
      <c r="CE112" s="3">
        <f ca="1">IF(Table2[[#This Row],[Residence]]="North Legon",Table2[[#This Row],[Income]],0)</f>
        <v>0</v>
      </c>
      <c r="CF112" s="3">
        <f ca="1">IF(Table2[[#This Row],[Residence]]="Spintex",Table2[[#This Row],[Income]],0)</f>
        <v>0</v>
      </c>
      <c r="CG112" s="3">
        <f ca="1">IF(Table2[[#This Row],[Residence]]="Tema",Table2[[#This Row],[Income]],0)</f>
        <v>0</v>
      </c>
      <c r="CH112" s="3">
        <f ca="1">IF(Table2[[#This Row],[Residence]]="Airport Hills",Table2[[#This Row],[Income]],0)</f>
        <v>0</v>
      </c>
      <c r="CI112" s="3">
        <f ca="1">IF(Table2[[#This Row],[Residence]]="Oyarifa",Table2[[#This Row],[Income]],0)</f>
        <v>0</v>
      </c>
      <c r="CJ112" s="3">
        <f ca="1">IF(Table2[[#This Row],[Residence]]="Osu",Table2[[#This Row],[Income]],0)</f>
        <v>0</v>
      </c>
      <c r="CK112" s="3">
        <f ca="1">IF(Table2[[#This Row],[Residence]]="Tse-Addo",Table2[[#This Row],[Income]],0)</f>
        <v>0</v>
      </c>
      <c r="CL112" s="5">
        <f ca="1">IF(Table2[[#This Row],[Residence]]="Prampram",Table2[[#This Row],[Income]],0)</f>
        <v>25320</v>
      </c>
      <c r="CN112" s="2">
        <f ca="1">IF(Table2[[#This Row],[Field of Work]]="Teaching",Table2[[#This Row],[Income]],0)</f>
        <v>0</v>
      </c>
      <c r="CO112" s="3">
        <f ca="1">IF(Table2[[#This Row],[Field of Work]]="Agriculture",Table2[[#This Row],[Income]],0)</f>
        <v>0</v>
      </c>
      <c r="CP112" s="3">
        <f ca="1">IF(Table2[[#This Row],[Field of Work]]="IT",Table2[[#This Row],[Income]],0)</f>
        <v>0</v>
      </c>
      <c r="CQ112" s="3">
        <f ca="1">IF(Table2[[#This Row],[Field of Work]]="Construction",Table2[[#This Row],[Income]],0)</f>
        <v>25320</v>
      </c>
      <c r="CR112" s="3">
        <f ca="1">IF(Table2[[#This Row],[Field of Work]]="Health",Table2[[#This Row],[Income]],0)</f>
        <v>0</v>
      </c>
      <c r="CS112" s="5">
        <f ca="1">IF(Table2[[#This Row],[Field of Work]]="General work",Table2[[#This Row],[Income]],0)</f>
        <v>0</v>
      </c>
      <c r="CU112" s="2">
        <f t="shared" ca="1" si="32"/>
        <v>1</v>
      </c>
      <c r="CV112" s="5"/>
      <c r="CX112" s="2">
        <f t="shared" ca="1" si="33"/>
        <v>26</v>
      </c>
      <c r="CY112" s="5"/>
    </row>
    <row r="113" spans="1:103" x14ac:dyDescent="0.25">
      <c r="A113">
        <f t="shared" ca="1" si="34"/>
        <v>2</v>
      </c>
      <c r="B113" t="str">
        <f t="shared" ca="1" si="35"/>
        <v>Female</v>
      </c>
      <c r="C113">
        <f t="shared" ca="1" si="36"/>
        <v>26</v>
      </c>
      <c r="D113">
        <f t="shared" ca="1" si="37"/>
        <v>4</v>
      </c>
      <c r="E113" t="str">
        <f ca="1">_xll.XLOOKUP(D113,$Y$8:$Y$13,$Z$8:$Z$13)</f>
        <v>IT</v>
      </c>
      <c r="F113">
        <f t="shared" ca="1" si="38"/>
        <v>5</v>
      </c>
      <c r="G113" t="str">
        <f ca="1">_xll.XLOOKUP(F113,$AA$8:$AA$12,$AB$8:$AB$12)</f>
        <v>Other</v>
      </c>
      <c r="H113">
        <f t="shared" ca="1" si="51"/>
        <v>4</v>
      </c>
      <c r="I113">
        <f t="shared" ca="1" si="31"/>
        <v>4</v>
      </c>
      <c r="J113">
        <f t="shared" ca="1" si="39"/>
        <v>63136</v>
      </c>
      <c r="K113">
        <f t="shared" ca="1" si="40"/>
        <v>7</v>
      </c>
      <c r="L113" t="str">
        <f ca="1">_xll.XLOOKUP(K113,$AC$8:$AC$17,$AD$8:$AD$17)</f>
        <v>Tema</v>
      </c>
      <c r="M113">
        <f t="shared" ca="1" si="44"/>
        <v>189408</v>
      </c>
      <c r="N113" s="12">
        <f t="shared" ca="1" si="41"/>
        <v>169848.74257603209</v>
      </c>
      <c r="O113" s="12">
        <f t="shared" ca="1" si="45"/>
        <v>128548.84502329896</v>
      </c>
      <c r="P113">
        <f t="shared" ca="1" si="42"/>
        <v>46664</v>
      </c>
      <c r="Q113" s="12">
        <f t="shared" ca="1" si="46"/>
        <v>88580.06606602986</v>
      </c>
      <c r="R113">
        <f t="shared" ca="1" si="47"/>
        <v>5920.3659666468902</v>
      </c>
      <c r="S113" s="12">
        <f t="shared" ca="1" si="48"/>
        <v>323877.21098994586</v>
      </c>
      <c r="T113" s="12">
        <f t="shared" ca="1" si="49"/>
        <v>305092.80864206195</v>
      </c>
      <c r="U113" s="12">
        <f t="shared" ca="1" si="50"/>
        <v>18784.402347883908</v>
      </c>
      <c r="X113" s="2"/>
      <c r="Y113" s="3"/>
      <c r="Z113" s="3"/>
      <c r="AA113" s="3"/>
      <c r="AB113" s="3"/>
      <c r="AC113" s="3"/>
      <c r="AD113" s="3"/>
      <c r="AE113" s="3">
        <f ca="1">IF(Table2[[#This Row],[Gender]]="Male",1,0)</f>
        <v>0</v>
      </c>
      <c r="AF113" s="3">
        <f ca="1">IF(Table2[[#This Row],[Gender]]="Female",1,0)</f>
        <v>1</v>
      </c>
      <c r="AG113" s="3"/>
      <c r="AH113" s="3"/>
      <c r="AI113" s="5"/>
      <c r="AK113" s="2">
        <f ca="1">IF(Table2[[#This Row],[Field of Work]]="Teaching",1,0)</f>
        <v>0</v>
      </c>
      <c r="AL113" s="3">
        <f ca="1">IF(Table2[[#This Row],[Field of Work]]="Agriculture",1,0)</f>
        <v>0</v>
      </c>
      <c r="AM113" s="3">
        <f ca="1">IF(Table2[[#This Row],[Field of Work]]="IT",1,0)</f>
        <v>1</v>
      </c>
      <c r="AN113" s="3">
        <f ca="1">IF(Table2[[#This Row],[Field of Work]]="Construction",1,0)</f>
        <v>0</v>
      </c>
      <c r="AO113" s="3">
        <f ca="1">IF(Table2[[#This Row],[Field of Work]]="Health",1,0)</f>
        <v>0</v>
      </c>
      <c r="AP113" s="3">
        <f ca="1">IF(Table2[[#This Row],[Field of Work]]="General work",1,0)</f>
        <v>0</v>
      </c>
      <c r="AQ113" s="3"/>
      <c r="AR113" s="3"/>
      <c r="AS113" s="3"/>
      <c r="AT113" s="3"/>
      <c r="AU113" s="3"/>
      <c r="AV113" s="5"/>
      <c r="AW113" s="16">
        <f ca="1">IF(Table2[[#This Row],[Residence]]="East Legon",1,0)</f>
        <v>0</v>
      </c>
      <c r="AX113" s="13">
        <f ca="1">IF(Table2[[#This Row],[Residence]]="Trasaco",1,0)</f>
        <v>0</v>
      </c>
      <c r="AY113" s="3">
        <f ca="1">IF(Table2[[#This Row],[Residence]]="North Legon",1,0)</f>
        <v>0</v>
      </c>
      <c r="AZ113" s="3">
        <f ca="1">IF(Table2[[#This Row],[Residence]]="Tema",1,0)</f>
        <v>1</v>
      </c>
      <c r="BA113" s="3">
        <f ca="1">IF(Table2[[#This Row],[Residence]]="Spintex",1,0)</f>
        <v>0</v>
      </c>
      <c r="BB113" s="3">
        <f ca="1">IF(Table2[[#This Row],[Residence]]="Airport Hills",1,0)</f>
        <v>0</v>
      </c>
      <c r="BC113" s="3">
        <f ca="1">IF(Table2[[#This Row],[Residence]]="Oyarifa",1,0)</f>
        <v>0</v>
      </c>
      <c r="BD113" s="3">
        <f ca="1">IF(Table2[[#This Row],[Residence]]="Prampram",1,0)</f>
        <v>0</v>
      </c>
      <c r="BE113" s="3">
        <f ca="1">IF(Table2[[#This Row],[Residence]]="Tse-Addo",1,0)</f>
        <v>0</v>
      </c>
      <c r="BF113" s="3">
        <f ca="1">IF(Table2[[#This Row],[Residence]]="Osu",1,0)</f>
        <v>0</v>
      </c>
      <c r="BG113" s="3"/>
      <c r="BH113" s="3"/>
      <c r="BI113" s="3"/>
      <c r="BJ113" s="3"/>
      <c r="BK113" s="3"/>
      <c r="BL113" s="3"/>
      <c r="BM113" s="3"/>
      <c r="BN113" s="3"/>
      <c r="BO113" s="3"/>
      <c r="BP113" s="5"/>
      <c r="BR113" s="26">
        <f ca="1">Table2[[#This Row],[Cars Value]]/Table2[[#This Row],[Cars]]</f>
        <v>32137.211255824739</v>
      </c>
      <c r="BS113" s="5"/>
      <c r="BT113" s="2">
        <f ca="1">IF(Table2[[#This Row],[Value of Debts]]&gt;$BU$6,1,0)</f>
        <v>1</v>
      </c>
      <c r="BU113" s="3"/>
      <c r="BV113" s="3"/>
      <c r="BW113" s="5"/>
      <c r="BX113" s="30">
        <f ca="1">Table2[[#This Row],[Mortgage Left]]/Table2[[#This Row],[Value of home]]</f>
        <v>0.89673478721084687</v>
      </c>
      <c r="BY113" s="3">
        <f t="shared" ca="1" si="43"/>
        <v>0</v>
      </c>
      <c r="BZ113" s="3"/>
      <c r="CA113" s="39"/>
      <c r="CC113" s="2">
        <f ca="1">IF(Table2[[#This Row],[Residence]]="East Legon",Table2[[#This Row],[Income]],0)</f>
        <v>0</v>
      </c>
      <c r="CD113" s="3">
        <f ca="1">IF(Table2[[#This Row],[Residence]]="Trasaco",Table2[[#This Row],[Income]],0)</f>
        <v>0</v>
      </c>
      <c r="CE113" s="3">
        <f ca="1">IF(Table2[[#This Row],[Residence]]="North Legon",Table2[[#This Row],[Income]],0)</f>
        <v>0</v>
      </c>
      <c r="CF113" s="3">
        <f ca="1">IF(Table2[[#This Row],[Residence]]="Spintex",Table2[[#This Row],[Income]],0)</f>
        <v>0</v>
      </c>
      <c r="CG113" s="3">
        <f ca="1">IF(Table2[[#This Row],[Residence]]="Tema",Table2[[#This Row],[Income]],0)</f>
        <v>63136</v>
      </c>
      <c r="CH113" s="3">
        <f ca="1">IF(Table2[[#This Row],[Residence]]="Airport Hills",Table2[[#This Row],[Income]],0)</f>
        <v>0</v>
      </c>
      <c r="CI113" s="3">
        <f ca="1">IF(Table2[[#This Row],[Residence]]="Oyarifa",Table2[[#This Row],[Income]],0)</f>
        <v>0</v>
      </c>
      <c r="CJ113" s="3">
        <f ca="1">IF(Table2[[#This Row],[Residence]]="Osu",Table2[[#This Row],[Income]],0)</f>
        <v>0</v>
      </c>
      <c r="CK113" s="3">
        <f ca="1">IF(Table2[[#This Row],[Residence]]="Tse-Addo",Table2[[#This Row],[Income]],0)</f>
        <v>0</v>
      </c>
      <c r="CL113" s="5">
        <f ca="1">IF(Table2[[#This Row],[Residence]]="Prampram",Table2[[#This Row],[Income]],0)</f>
        <v>0</v>
      </c>
      <c r="CN113" s="2">
        <f ca="1">IF(Table2[[#This Row],[Field of Work]]="Teaching",Table2[[#This Row],[Income]],0)</f>
        <v>0</v>
      </c>
      <c r="CO113" s="3">
        <f ca="1">IF(Table2[[#This Row],[Field of Work]]="Agriculture",Table2[[#This Row],[Income]],0)</f>
        <v>0</v>
      </c>
      <c r="CP113" s="3">
        <f ca="1">IF(Table2[[#This Row],[Field of Work]]="IT",Table2[[#This Row],[Income]],0)</f>
        <v>63136</v>
      </c>
      <c r="CQ113" s="3">
        <f ca="1">IF(Table2[[#This Row],[Field of Work]]="Construction",Table2[[#This Row],[Income]],0)</f>
        <v>0</v>
      </c>
      <c r="CR113" s="3">
        <f ca="1">IF(Table2[[#This Row],[Field of Work]]="Health",Table2[[#This Row],[Income]],0)</f>
        <v>0</v>
      </c>
      <c r="CS113" s="5">
        <f ca="1">IF(Table2[[#This Row],[Field of Work]]="General work",Table2[[#This Row],[Income]],0)</f>
        <v>0</v>
      </c>
      <c r="CU113" s="2">
        <f t="shared" ca="1" si="32"/>
        <v>1</v>
      </c>
      <c r="CV113" s="5"/>
      <c r="CX113" s="2">
        <f t="shared" ca="1" si="33"/>
        <v>33</v>
      </c>
      <c r="CY113" s="5"/>
    </row>
    <row r="114" spans="1:103" x14ac:dyDescent="0.25">
      <c r="A114">
        <f t="shared" ca="1" si="34"/>
        <v>1</v>
      </c>
      <c r="B114" t="str">
        <f t="shared" ca="1" si="35"/>
        <v>Male</v>
      </c>
      <c r="C114">
        <f t="shared" ca="1" si="36"/>
        <v>33</v>
      </c>
      <c r="D114">
        <f t="shared" ca="1" si="37"/>
        <v>5</v>
      </c>
      <c r="E114" t="str">
        <f ca="1">_xll.XLOOKUP(D114,$Y$8:$Y$13,$Z$8:$Z$13)</f>
        <v>General work</v>
      </c>
      <c r="F114">
        <f t="shared" ca="1" si="38"/>
        <v>5</v>
      </c>
      <c r="G114" t="str">
        <f ca="1">_xll.XLOOKUP(F114,$AA$8:$AA$12,$AB$8:$AB$12)</f>
        <v>Other</v>
      </c>
      <c r="H114">
        <f t="shared" ca="1" si="51"/>
        <v>1</v>
      </c>
      <c r="I114">
        <f t="shared" ca="1" si="31"/>
        <v>4</v>
      </c>
      <c r="J114">
        <f t="shared" ca="1" si="39"/>
        <v>89794</v>
      </c>
      <c r="K114">
        <f t="shared" ca="1" si="40"/>
        <v>10</v>
      </c>
      <c r="L114" t="str">
        <f ca="1">_xll.XLOOKUP(K114,$AC$8:$AC$17,$AD$8:$AD$17)</f>
        <v>Osu</v>
      </c>
      <c r="M114">
        <f t="shared" ca="1" si="44"/>
        <v>538764</v>
      </c>
      <c r="N114" s="12">
        <f t="shared" ca="1" si="41"/>
        <v>160268.5818570914</v>
      </c>
      <c r="O114" s="12">
        <f t="shared" ca="1" si="45"/>
        <v>269348.16238485195</v>
      </c>
      <c r="P114">
        <f t="shared" ca="1" si="42"/>
        <v>242361</v>
      </c>
      <c r="Q114" s="12">
        <f t="shared" ca="1" si="46"/>
        <v>153107.51619495553</v>
      </c>
      <c r="R114">
        <f t="shared" ca="1" si="47"/>
        <v>78032.239442357182</v>
      </c>
      <c r="S114" s="12">
        <f t="shared" ca="1" si="48"/>
        <v>886144.40182720916</v>
      </c>
      <c r="T114" s="12">
        <f t="shared" ca="1" si="49"/>
        <v>555737.09805204696</v>
      </c>
      <c r="U114" s="12">
        <f t="shared" ca="1" si="50"/>
        <v>330407.3037751622</v>
      </c>
      <c r="X114" s="2"/>
      <c r="Y114" s="3"/>
      <c r="Z114" s="3"/>
      <c r="AA114" s="3"/>
      <c r="AB114" s="3"/>
      <c r="AC114" s="3"/>
      <c r="AD114" s="3"/>
      <c r="AE114" s="3">
        <f ca="1">IF(Table2[[#This Row],[Gender]]="Male",1,0)</f>
        <v>1</v>
      </c>
      <c r="AF114" s="3">
        <f ca="1">IF(Table2[[#This Row],[Gender]]="Female",1,0)</f>
        <v>0</v>
      </c>
      <c r="AG114" s="3"/>
      <c r="AH114" s="3"/>
      <c r="AI114" s="5"/>
      <c r="AK114" s="2">
        <f ca="1">IF(Table2[[#This Row],[Field of Work]]="Teaching",1,0)</f>
        <v>0</v>
      </c>
      <c r="AL114" s="3">
        <f ca="1">IF(Table2[[#This Row],[Field of Work]]="Agriculture",1,0)</f>
        <v>0</v>
      </c>
      <c r="AM114" s="3">
        <f ca="1">IF(Table2[[#This Row],[Field of Work]]="IT",1,0)</f>
        <v>0</v>
      </c>
      <c r="AN114" s="3">
        <f ca="1">IF(Table2[[#This Row],[Field of Work]]="Construction",1,0)</f>
        <v>0</v>
      </c>
      <c r="AO114" s="3">
        <f ca="1">IF(Table2[[#This Row],[Field of Work]]="Health",1,0)</f>
        <v>0</v>
      </c>
      <c r="AP114" s="3">
        <f ca="1">IF(Table2[[#This Row],[Field of Work]]="General work",1,0)</f>
        <v>1</v>
      </c>
      <c r="AQ114" s="3"/>
      <c r="AR114" s="3"/>
      <c r="AS114" s="3"/>
      <c r="AT114" s="3"/>
      <c r="AU114" s="3"/>
      <c r="AV114" s="5"/>
      <c r="AW114" s="16">
        <f ca="1">IF(Table2[[#This Row],[Residence]]="East Legon",1,0)</f>
        <v>0</v>
      </c>
      <c r="AX114" s="13">
        <f ca="1">IF(Table2[[#This Row],[Residence]]="Trasaco",1,0)</f>
        <v>0</v>
      </c>
      <c r="AY114" s="3">
        <f ca="1">IF(Table2[[#This Row],[Residence]]="North Legon",1,0)</f>
        <v>0</v>
      </c>
      <c r="AZ114" s="3">
        <f ca="1">IF(Table2[[#This Row],[Residence]]="Tema",1,0)</f>
        <v>0</v>
      </c>
      <c r="BA114" s="3">
        <f ca="1">IF(Table2[[#This Row],[Residence]]="Spintex",1,0)</f>
        <v>0</v>
      </c>
      <c r="BB114" s="3">
        <f ca="1">IF(Table2[[#This Row],[Residence]]="Airport Hills",1,0)</f>
        <v>0</v>
      </c>
      <c r="BC114" s="3">
        <f ca="1">IF(Table2[[#This Row],[Residence]]="Oyarifa",1,0)</f>
        <v>0</v>
      </c>
      <c r="BD114" s="3">
        <f ca="1">IF(Table2[[#This Row],[Residence]]="Prampram",1,0)</f>
        <v>0</v>
      </c>
      <c r="BE114" s="3">
        <f ca="1">IF(Table2[[#This Row],[Residence]]="Tse-Addo",1,0)</f>
        <v>0</v>
      </c>
      <c r="BF114" s="3">
        <f ca="1">IF(Table2[[#This Row],[Residence]]="Osu",1,0)</f>
        <v>1</v>
      </c>
      <c r="BG114" s="3"/>
      <c r="BH114" s="3"/>
      <c r="BI114" s="3"/>
      <c r="BJ114" s="3"/>
      <c r="BK114" s="3"/>
      <c r="BL114" s="3"/>
      <c r="BM114" s="3"/>
      <c r="BN114" s="3"/>
      <c r="BO114" s="3"/>
      <c r="BP114" s="5"/>
      <c r="BR114" s="26">
        <f ca="1">Table2[[#This Row],[Cars Value]]/Table2[[#This Row],[Cars]]</f>
        <v>67337.040596212988</v>
      </c>
      <c r="BS114" s="5"/>
      <c r="BT114" s="2">
        <f ca="1">IF(Table2[[#This Row],[Value of Debts]]&gt;$BU$6,1,0)</f>
        <v>1</v>
      </c>
      <c r="BU114" s="3"/>
      <c r="BV114" s="3"/>
      <c r="BW114" s="5"/>
      <c r="BX114" s="30">
        <f ca="1">Table2[[#This Row],[Mortgage Left]]/Table2[[#This Row],[Value of home]]</f>
        <v>0.29747455631239539</v>
      </c>
      <c r="BY114" s="3">
        <f t="shared" ca="1" si="43"/>
        <v>1</v>
      </c>
      <c r="BZ114" s="3"/>
      <c r="CA114" s="39"/>
      <c r="CC114" s="2">
        <f ca="1">IF(Table2[[#This Row],[Residence]]="East Legon",Table2[[#This Row],[Income]],0)</f>
        <v>0</v>
      </c>
      <c r="CD114" s="3">
        <f ca="1">IF(Table2[[#This Row],[Residence]]="Trasaco",Table2[[#This Row],[Income]],0)</f>
        <v>0</v>
      </c>
      <c r="CE114" s="3">
        <f ca="1">IF(Table2[[#This Row],[Residence]]="North Legon",Table2[[#This Row],[Income]],0)</f>
        <v>0</v>
      </c>
      <c r="CF114" s="3">
        <f ca="1">IF(Table2[[#This Row],[Residence]]="Spintex",Table2[[#This Row],[Income]],0)</f>
        <v>0</v>
      </c>
      <c r="CG114" s="3">
        <f ca="1">IF(Table2[[#This Row],[Residence]]="Tema",Table2[[#This Row],[Income]],0)</f>
        <v>0</v>
      </c>
      <c r="CH114" s="3">
        <f ca="1">IF(Table2[[#This Row],[Residence]]="Airport Hills",Table2[[#This Row],[Income]],0)</f>
        <v>0</v>
      </c>
      <c r="CI114" s="3">
        <f ca="1">IF(Table2[[#This Row],[Residence]]="Oyarifa",Table2[[#This Row],[Income]],0)</f>
        <v>0</v>
      </c>
      <c r="CJ114" s="3">
        <f ca="1">IF(Table2[[#This Row],[Residence]]="Osu",Table2[[#This Row],[Income]],0)</f>
        <v>89794</v>
      </c>
      <c r="CK114" s="3">
        <f ca="1">IF(Table2[[#This Row],[Residence]]="Tse-Addo",Table2[[#This Row],[Income]],0)</f>
        <v>0</v>
      </c>
      <c r="CL114" s="5">
        <f ca="1">IF(Table2[[#This Row],[Residence]]="Prampram",Table2[[#This Row],[Income]],0)</f>
        <v>0</v>
      </c>
      <c r="CN114" s="2">
        <f ca="1">IF(Table2[[#This Row],[Field of Work]]="Teaching",Table2[[#This Row],[Income]],0)</f>
        <v>0</v>
      </c>
      <c r="CO114" s="3">
        <f ca="1">IF(Table2[[#This Row],[Field of Work]]="Agriculture",Table2[[#This Row],[Income]],0)</f>
        <v>0</v>
      </c>
      <c r="CP114" s="3">
        <f ca="1">IF(Table2[[#This Row],[Field of Work]]="IT",Table2[[#This Row],[Income]],0)</f>
        <v>0</v>
      </c>
      <c r="CQ114" s="3">
        <f ca="1">IF(Table2[[#This Row],[Field of Work]]="Construction",Table2[[#This Row],[Income]],0)</f>
        <v>0</v>
      </c>
      <c r="CR114" s="3">
        <f ca="1">IF(Table2[[#This Row],[Field of Work]]="Health",Table2[[#This Row],[Income]],0)</f>
        <v>0</v>
      </c>
      <c r="CS114" s="5">
        <f ca="1">IF(Table2[[#This Row],[Field of Work]]="General work",Table2[[#This Row],[Income]],0)</f>
        <v>89794</v>
      </c>
      <c r="CU114" s="2">
        <f t="shared" ca="1" si="32"/>
        <v>1</v>
      </c>
      <c r="CV114" s="5"/>
      <c r="CX114" s="2">
        <f t="shared" ca="1" si="33"/>
        <v>41</v>
      </c>
      <c r="CY114" s="5"/>
    </row>
    <row r="115" spans="1:103" x14ac:dyDescent="0.25">
      <c r="A115">
        <f t="shared" ca="1" si="34"/>
        <v>1</v>
      </c>
      <c r="B115" t="str">
        <f t="shared" ca="1" si="35"/>
        <v>Male</v>
      </c>
      <c r="C115">
        <f t="shared" ca="1" si="36"/>
        <v>41</v>
      </c>
      <c r="D115">
        <f t="shared" ca="1" si="37"/>
        <v>1</v>
      </c>
      <c r="E115" t="str">
        <f ca="1">_xll.XLOOKUP(D115,$Y$8:$Y$13,$Z$8:$Z$13)</f>
        <v>Health</v>
      </c>
      <c r="F115">
        <f t="shared" ca="1" si="38"/>
        <v>1</v>
      </c>
      <c r="G115" t="str">
        <f ca="1">_xll.XLOOKUP(F115,$AA$8:$AA$12,$AB$8:$AB$12)</f>
        <v>Highschool</v>
      </c>
      <c r="H115">
        <f t="shared" ca="1" si="51"/>
        <v>3</v>
      </c>
      <c r="I115">
        <f t="shared" ca="1" si="31"/>
        <v>3</v>
      </c>
      <c r="J115">
        <f t="shared" ca="1" si="39"/>
        <v>31919</v>
      </c>
      <c r="K115">
        <f t="shared" ca="1" si="40"/>
        <v>5</v>
      </c>
      <c r="L115" t="str">
        <f ca="1">_xll.XLOOKUP(K115,$AC$8:$AC$17,$AD$8:$AD$17)</f>
        <v>Airport Hills</v>
      </c>
      <c r="M115">
        <f t="shared" ca="1" si="44"/>
        <v>159595</v>
      </c>
      <c r="N115" s="12">
        <f t="shared" ca="1" si="41"/>
        <v>42056.848830861039</v>
      </c>
      <c r="O115" s="12">
        <f t="shared" ca="1" si="45"/>
        <v>51351.335715226465</v>
      </c>
      <c r="P115">
        <f t="shared" ca="1" si="42"/>
        <v>34964</v>
      </c>
      <c r="Q115" s="12">
        <f t="shared" ca="1" si="46"/>
        <v>20478.432753774061</v>
      </c>
      <c r="R115">
        <f t="shared" ca="1" si="47"/>
        <v>31133.226036108808</v>
      </c>
      <c r="S115" s="12">
        <f t="shared" ca="1" si="48"/>
        <v>242079.56175133528</v>
      </c>
      <c r="T115" s="12">
        <f t="shared" ca="1" si="49"/>
        <v>97499.2815846351</v>
      </c>
      <c r="U115" s="12">
        <f t="shared" ca="1" si="50"/>
        <v>144580.28016670019</v>
      </c>
      <c r="X115" s="2"/>
      <c r="Y115" s="3"/>
      <c r="Z115" s="3"/>
      <c r="AA115" s="3"/>
      <c r="AB115" s="3"/>
      <c r="AC115" s="3"/>
      <c r="AD115" s="3"/>
      <c r="AE115" s="3">
        <f ca="1">IF(Table2[[#This Row],[Gender]]="Male",1,0)</f>
        <v>1</v>
      </c>
      <c r="AF115" s="3">
        <f ca="1">IF(Table2[[#This Row],[Gender]]="Female",1,0)</f>
        <v>0</v>
      </c>
      <c r="AG115" s="3"/>
      <c r="AH115" s="3"/>
      <c r="AI115" s="5"/>
      <c r="AK115" s="2">
        <f ca="1">IF(Table2[[#This Row],[Field of Work]]="Teaching",1,0)</f>
        <v>0</v>
      </c>
      <c r="AL115" s="3">
        <f ca="1">IF(Table2[[#This Row],[Field of Work]]="Agriculture",1,0)</f>
        <v>0</v>
      </c>
      <c r="AM115" s="3">
        <f ca="1">IF(Table2[[#This Row],[Field of Work]]="IT",1,0)</f>
        <v>0</v>
      </c>
      <c r="AN115" s="3">
        <f ca="1">IF(Table2[[#This Row],[Field of Work]]="Construction",1,0)</f>
        <v>0</v>
      </c>
      <c r="AO115" s="3">
        <f ca="1">IF(Table2[[#This Row],[Field of Work]]="Health",1,0)</f>
        <v>1</v>
      </c>
      <c r="AP115" s="3">
        <f ca="1">IF(Table2[[#This Row],[Field of Work]]="General work",1,0)</f>
        <v>0</v>
      </c>
      <c r="AQ115" s="3"/>
      <c r="AR115" s="3"/>
      <c r="AS115" s="3"/>
      <c r="AT115" s="3"/>
      <c r="AU115" s="3"/>
      <c r="AV115" s="5"/>
      <c r="AW115" s="16">
        <f ca="1">IF(Table2[[#This Row],[Residence]]="East Legon",1,0)</f>
        <v>0</v>
      </c>
      <c r="AX115" s="13">
        <f ca="1">IF(Table2[[#This Row],[Residence]]="Trasaco",1,0)</f>
        <v>0</v>
      </c>
      <c r="AY115" s="3">
        <f ca="1">IF(Table2[[#This Row],[Residence]]="North Legon",1,0)</f>
        <v>0</v>
      </c>
      <c r="AZ115" s="3">
        <f ca="1">IF(Table2[[#This Row],[Residence]]="Tema",1,0)</f>
        <v>0</v>
      </c>
      <c r="BA115" s="3">
        <f ca="1">IF(Table2[[#This Row],[Residence]]="Spintex",1,0)</f>
        <v>0</v>
      </c>
      <c r="BB115" s="3">
        <f ca="1">IF(Table2[[#This Row],[Residence]]="Airport Hills",1,0)</f>
        <v>1</v>
      </c>
      <c r="BC115" s="3">
        <f ca="1">IF(Table2[[#This Row],[Residence]]="Oyarifa",1,0)</f>
        <v>0</v>
      </c>
      <c r="BD115" s="3">
        <f ca="1">IF(Table2[[#This Row],[Residence]]="Prampram",1,0)</f>
        <v>0</v>
      </c>
      <c r="BE115" s="3">
        <f ca="1">IF(Table2[[#This Row],[Residence]]="Tse-Addo",1,0)</f>
        <v>0</v>
      </c>
      <c r="BF115" s="3">
        <f ca="1">IF(Table2[[#This Row],[Residence]]="Osu",1,0)</f>
        <v>0</v>
      </c>
      <c r="BG115" s="3"/>
      <c r="BH115" s="3"/>
      <c r="BI115" s="3"/>
      <c r="BJ115" s="3"/>
      <c r="BK115" s="3"/>
      <c r="BL115" s="3"/>
      <c r="BM115" s="3"/>
      <c r="BN115" s="3"/>
      <c r="BO115" s="3"/>
      <c r="BP115" s="5"/>
      <c r="BR115" s="26">
        <f ca="1">Table2[[#This Row],[Cars Value]]/Table2[[#This Row],[Cars]]</f>
        <v>17117.11190507549</v>
      </c>
      <c r="BS115" s="5"/>
      <c r="BT115" s="2">
        <f ca="1">IF(Table2[[#This Row],[Value of Debts]]&gt;$BU$6,1,0)</f>
        <v>0</v>
      </c>
      <c r="BU115" s="3"/>
      <c r="BV115" s="3"/>
      <c r="BW115" s="5"/>
      <c r="BX115" s="30">
        <f ca="1">Table2[[#This Row],[Mortgage Left]]/Table2[[#This Row],[Value of home]]</f>
        <v>0.26352234613152692</v>
      </c>
      <c r="BY115" s="3">
        <f t="shared" ca="1" si="43"/>
        <v>1</v>
      </c>
      <c r="BZ115" s="3"/>
      <c r="CA115" s="39"/>
      <c r="CC115" s="2">
        <f ca="1">IF(Table2[[#This Row],[Residence]]="East Legon",Table2[[#This Row],[Income]],0)</f>
        <v>0</v>
      </c>
      <c r="CD115" s="3">
        <f ca="1">IF(Table2[[#This Row],[Residence]]="Trasaco",Table2[[#This Row],[Income]],0)</f>
        <v>0</v>
      </c>
      <c r="CE115" s="3">
        <f ca="1">IF(Table2[[#This Row],[Residence]]="North Legon",Table2[[#This Row],[Income]],0)</f>
        <v>0</v>
      </c>
      <c r="CF115" s="3">
        <f ca="1">IF(Table2[[#This Row],[Residence]]="Spintex",Table2[[#This Row],[Income]],0)</f>
        <v>0</v>
      </c>
      <c r="CG115" s="3">
        <f ca="1">IF(Table2[[#This Row],[Residence]]="Tema",Table2[[#This Row],[Income]],0)</f>
        <v>0</v>
      </c>
      <c r="CH115" s="3">
        <f ca="1">IF(Table2[[#This Row],[Residence]]="Airport Hills",Table2[[#This Row],[Income]],0)</f>
        <v>31919</v>
      </c>
      <c r="CI115" s="3">
        <f ca="1">IF(Table2[[#This Row],[Residence]]="Oyarifa",Table2[[#This Row],[Income]],0)</f>
        <v>0</v>
      </c>
      <c r="CJ115" s="3">
        <f ca="1">IF(Table2[[#This Row],[Residence]]="Osu",Table2[[#This Row],[Income]],0)</f>
        <v>0</v>
      </c>
      <c r="CK115" s="3">
        <f ca="1">IF(Table2[[#This Row],[Residence]]="Tse-Addo",Table2[[#This Row],[Income]],0)</f>
        <v>0</v>
      </c>
      <c r="CL115" s="5">
        <f ca="1">IF(Table2[[#This Row],[Residence]]="Prampram",Table2[[#This Row],[Income]],0)</f>
        <v>0</v>
      </c>
      <c r="CN115" s="2">
        <f ca="1">IF(Table2[[#This Row],[Field of Work]]="Teaching",Table2[[#This Row],[Income]],0)</f>
        <v>0</v>
      </c>
      <c r="CO115" s="3">
        <f ca="1">IF(Table2[[#This Row],[Field of Work]]="Agriculture",Table2[[#This Row],[Income]],0)</f>
        <v>0</v>
      </c>
      <c r="CP115" s="3">
        <f ca="1">IF(Table2[[#This Row],[Field of Work]]="IT",Table2[[#This Row],[Income]],0)</f>
        <v>0</v>
      </c>
      <c r="CQ115" s="3">
        <f ca="1">IF(Table2[[#This Row],[Field of Work]]="Construction",Table2[[#This Row],[Income]],0)</f>
        <v>0</v>
      </c>
      <c r="CR115" s="3">
        <f ca="1">IF(Table2[[#This Row],[Field of Work]]="Health",Table2[[#This Row],[Income]],0)</f>
        <v>31919</v>
      </c>
      <c r="CS115" s="5">
        <f ca="1">IF(Table2[[#This Row],[Field of Work]]="General work",Table2[[#This Row],[Income]],0)</f>
        <v>0</v>
      </c>
      <c r="CU115" s="2">
        <f t="shared" ca="1" si="32"/>
        <v>1</v>
      </c>
      <c r="CV115" s="5"/>
      <c r="CX115" s="2">
        <f t="shared" ca="1" si="33"/>
        <v>39</v>
      </c>
      <c r="CY115" s="5"/>
    </row>
    <row r="116" spans="1:103" x14ac:dyDescent="0.25">
      <c r="A116">
        <f t="shared" ca="1" si="34"/>
        <v>1</v>
      </c>
      <c r="B116" t="str">
        <f t="shared" ca="1" si="35"/>
        <v>Male</v>
      </c>
      <c r="C116">
        <f t="shared" ca="1" si="36"/>
        <v>39</v>
      </c>
      <c r="D116">
        <f t="shared" ca="1" si="37"/>
        <v>2</v>
      </c>
      <c r="E116" t="str">
        <f ca="1">_xll.XLOOKUP(D116,$Y$8:$Y$13,$Z$8:$Z$13)</f>
        <v>Construction</v>
      </c>
      <c r="F116">
        <f t="shared" ca="1" si="38"/>
        <v>3</v>
      </c>
      <c r="G116" t="str">
        <f ca="1">_xll.XLOOKUP(F116,$AA$8:$AA$12,$AB$8:$AB$12)</f>
        <v>University</v>
      </c>
      <c r="H116">
        <f t="shared" ca="1" si="51"/>
        <v>4</v>
      </c>
      <c r="I116">
        <f t="shared" ca="1" si="31"/>
        <v>4</v>
      </c>
      <c r="J116">
        <f t="shared" ca="1" si="39"/>
        <v>59244</v>
      </c>
      <c r="K116">
        <f t="shared" ca="1" si="40"/>
        <v>3</v>
      </c>
      <c r="L116" t="str">
        <f ca="1">_xll.XLOOKUP(K116,$AC$8:$AC$17,$AD$8:$AD$17)</f>
        <v>North Legon</v>
      </c>
      <c r="M116">
        <f t="shared" ca="1" si="44"/>
        <v>296220</v>
      </c>
      <c r="N116" s="12">
        <f t="shared" ca="1" si="41"/>
        <v>238116.93533476067</v>
      </c>
      <c r="O116" s="12">
        <f t="shared" ca="1" si="45"/>
        <v>131730.64664732444</v>
      </c>
      <c r="P116">
        <f t="shared" ca="1" si="42"/>
        <v>37341</v>
      </c>
      <c r="Q116" s="12">
        <f t="shared" ca="1" si="46"/>
        <v>98931.03628839014</v>
      </c>
      <c r="R116">
        <f t="shared" ca="1" si="47"/>
        <v>18799.429733923807</v>
      </c>
      <c r="S116" s="12">
        <f t="shared" ca="1" si="48"/>
        <v>446750.07638124825</v>
      </c>
      <c r="T116" s="12">
        <f t="shared" ca="1" si="49"/>
        <v>374388.97162315086</v>
      </c>
      <c r="U116" s="12">
        <f t="shared" ca="1" si="50"/>
        <v>72361.104758097383</v>
      </c>
      <c r="X116" s="2"/>
      <c r="Y116" s="3"/>
      <c r="Z116" s="3"/>
      <c r="AA116" s="3"/>
      <c r="AB116" s="3"/>
      <c r="AC116" s="3"/>
      <c r="AD116" s="3"/>
      <c r="AE116" s="3">
        <f ca="1">IF(Table2[[#This Row],[Gender]]="Male",1,0)</f>
        <v>1</v>
      </c>
      <c r="AF116" s="3">
        <f ca="1">IF(Table2[[#This Row],[Gender]]="Female",1,0)</f>
        <v>0</v>
      </c>
      <c r="AG116" s="3"/>
      <c r="AH116" s="3"/>
      <c r="AI116" s="5"/>
      <c r="AK116" s="2">
        <f ca="1">IF(Table2[[#This Row],[Field of Work]]="Teaching",1,0)</f>
        <v>0</v>
      </c>
      <c r="AL116" s="3">
        <f ca="1">IF(Table2[[#This Row],[Field of Work]]="Agriculture",1,0)</f>
        <v>0</v>
      </c>
      <c r="AM116" s="3">
        <f ca="1">IF(Table2[[#This Row],[Field of Work]]="IT",1,0)</f>
        <v>0</v>
      </c>
      <c r="AN116" s="3">
        <f ca="1">IF(Table2[[#This Row],[Field of Work]]="Construction",1,0)</f>
        <v>1</v>
      </c>
      <c r="AO116" s="3">
        <f ca="1">IF(Table2[[#This Row],[Field of Work]]="Health",1,0)</f>
        <v>0</v>
      </c>
      <c r="AP116" s="3">
        <f ca="1">IF(Table2[[#This Row],[Field of Work]]="General work",1,0)</f>
        <v>0</v>
      </c>
      <c r="AQ116" s="3"/>
      <c r="AR116" s="3"/>
      <c r="AS116" s="3"/>
      <c r="AT116" s="3"/>
      <c r="AU116" s="3"/>
      <c r="AV116" s="5"/>
      <c r="AW116" s="16">
        <f ca="1">IF(Table2[[#This Row],[Residence]]="East Legon",1,0)</f>
        <v>0</v>
      </c>
      <c r="AX116" s="13">
        <f ca="1">IF(Table2[[#This Row],[Residence]]="Trasaco",1,0)</f>
        <v>0</v>
      </c>
      <c r="AY116" s="3">
        <f ca="1">IF(Table2[[#This Row],[Residence]]="North Legon",1,0)</f>
        <v>1</v>
      </c>
      <c r="AZ116" s="3">
        <f ca="1">IF(Table2[[#This Row],[Residence]]="Tema",1,0)</f>
        <v>0</v>
      </c>
      <c r="BA116" s="3">
        <f ca="1">IF(Table2[[#This Row],[Residence]]="Spintex",1,0)</f>
        <v>0</v>
      </c>
      <c r="BB116" s="3">
        <f ca="1">IF(Table2[[#This Row],[Residence]]="Airport Hills",1,0)</f>
        <v>0</v>
      </c>
      <c r="BC116" s="3">
        <f ca="1">IF(Table2[[#This Row],[Residence]]="Oyarifa",1,0)</f>
        <v>0</v>
      </c>
      <c r="BD116" s="3">
        <f ca="1">IF(Table2[[#This Row],[Residence]]="Prampram",1,0)</f>
        <v>0</v>
      </c>
      <c r="BE116" s="3">
        <f ca="1">IF(Table2[[#This Row],[Residence]]="Tse-Addo",1,0)</f>
        <v>0</v>
      </c>
      <c r="BF116" s="3">
        <f ca="1">IF(Table2[[#This Row],[Residence]]="Osu",1,0)</f>
        <v>0</v>
      </c>
      <c r="BG116" s="3"/>
      <c r="BH116" s="3"/>
      <c r="BI116" s="3"/>
      <c r="BJ116" s="3"/>
      <c r="BK116" s="3"/>
      <c r="BL116" s="3"/>
      <c r="BM116" s="3"/>
      <c r="BN116" s="3"/>
      <c r="BO116" s="3"/>
      <c r="BP116" s="5"/>
      <c r="BR116" s="26">
        <f ca="1">Table2[[#This Row],[Cars Value]]/Table2[[#This Row],[Cars]]</f>
        <v>32932.661661831109</v>
      </c>
      <c r="BS116" s="5"/>
      <c r="BT116" s="2">
        <f ca="1">IF(Table2[[#This Row],[Value of Debts]]&gt;$BU$6,1,0)</f>
        <v>1</v>
      </c>
      <c r="BU116" s="3"/>
      <c r="BV116" s="3"/>
      <c r="BW116" s="5"/>
      <c r="BX116" s="30">
        <f ca="1">Table2[[#This Row],[Mortgage Left]]/Table2[[#This Row],[Value of home]]</f>
        <v>0.80385164855432001</v>
      </c>
      <c r="BY116" s="3">
        <f t="shared" ca="1" si="43"/>
        <v>0</v>
      </c>
      <c r="BZ116" s="3"/>
      <c r="CA116" s="39"/>
      <c r="CC116" s="2">
        <f ca="1">IF(Table2[[#This Row],[Residence]]="East Legon",Table2[[#This Row],[Income]],0)</f>
        <v>0</v>
      </c>
      <c r="CD116" s="3">
        <f ca="1">IF(Table2[[#This Row],[Residence]]="Trasaco",Table2[[#This Row],[Income]],0)</f>
        <v>0</v>
      </c>
      <c r="CE116" s="3">
        <f ca="1">IF(Table2[[#This Row],[Residence]]="North Legon",Table2[[#This Row],[Income]],0)</f>
        <v>59244</v>
      </c>
      <c r="CF116" s="3">
        <f ca="1">IF(Table2[[#This Row],[Residence]]="Spintex",Table2[[#This Row],[Income]],0)</f>
        <v>0</v>
      </c>
      <c r="CG116" s="3">
        <f ca="1">IF(Table2[[#This Row],[Residence]]="Tema",Table2[[#This Row],[Income]],0)</f>
        <v>0</v>
      </c>
      <c r="CH116" s="3">
        <f ca="1">IF(Table2[[#This Row],[Residence]]="Airport Hills",Table2[[#This Row],[Income]],0)</f>
        <v>0</v>
      </c>
      <c r="CI116" s="3">
        <f ca="1">IF(Table2[[#This Row],[Residence]]="Oyarifa",Table2[[#This Row],[Income]],0)</f>
        <v>0</v>
      </c>
      <c r="CJ116" s="3">
        <f ca="1">IF(Table2[[#This Row],[Residence]]="Osu",Table2[[#This Row],[Income]],0)</f>
        <v>0</v>
      </c>
      <c r="CK116" s="3">
        <f ca="1">IF(Table2[[#This Row],[Residence]]="Tse-Addo",Table2[[#This Row],[Income]],0)</f>
        <v>0</v>
      </c>
      <c r="CL116" s="5">
        <f ca="1">IF(Table2[[#This Row],[Residence]]="Prampram",Table2[[#This Row],[Income]],0)</f>
        <v>0</v>
      </c>
      <c r="CN116" s="2">
        <f ca="1">IF(Table2[[#This Row],[Field of Work]]="Teaching",Table2[[#This Row],[Income]],0)</f>
        <v>0</v>
      </c>
      <c r="CO116" s="3">
        <f ca="1">IF(Table2[[#This Row],[Field of Work]]="Agriculture",Table2[[#This Row],[Income]],0)</f>
        <v>0</v>
      </c>
      <c r="CP116" s="3">
        <f ca="1">IF(Table2[[#This Row],[Field of Work]]="IT",Table2[[#This Row],[Income]],0)</f>
        <v>0</v>
      </c>
      <c r="CQ116" s="3">
        <f ca="1">IF(Table2[[#This Row],[Field of Work]]="Construction",Table2[[#This Row],[Income]],0)</f>
        <v>59244</v>
      </c>
      <c r="CR116" s="3">
        <f ca="1">IF(Table2[[#This Row],[Field of Work]]="Health",Table2[[#This Row],[Income]],0)</f>
        <v>0</v>
      </c>
      <c r="CS116" s="5">
        <f ca="1">IF(Table2[[#This Row],[Field of Work]]="General work",Table2[[#This Row],[Income]],0)</f>
        <v>0</v>
      </c>
      <c r="CU116" s="2">
        <f t="shared" ca="1" si="32"/>
        <v>1</v>
      </c>
      <c r="CV116" s="5"/>
      <c r="CX116" s="2">
        <f t="shared" ca="1" si="33"/>
        <v>41</v>
      </c>
      <c r="CY116" s="5"/>
    </row>
    <row r="117" spans="1:103" x14ac:dyDescent="0.25">
      <c r="A117">
        <f t="shared" ca="1" si="34"/>
        <v>1</v>
      </c>
      <c r="B117" t="str">
        <f t="shared" ca="1" si="35"/>
        <v>Male</v>
      </c>
      <c r="C117">
        <f t="shared" ca="1" si="36"/>
        <v>41</v>
      </c>
      <c r="D117">
        <f t="shared" ca="1" si="37"/>
        <v>6</v>
      </c>
      <c r="E117" t="str">
        <f ca="1">_xll.XLOOKUP(D117,$Y$8:$Y$13,$Z$8:$Z$13)</f>
        <v>Agriculture</v>
      </c>
      <c r="F117">
        <f t="shared" ca="1" si="38"/>
        <v>5</v>
      </c>
      <c r="G117" t="str">
        <f ca="1">_xll.XLOOKUP(F117,$AA$8:$AA$12,$AB$8:$AB$12)</f>
        <v>Other</v>
      </c>
      <c r="H117">
        <f t="shared" ca="1" si="51"/>
        <v>2</v>
      </c>
      <c r="I117">
        <f t="shared" ca="1" si="31"/>
        <v>4</v>
      </c>
      <c r="J117">
        <f t="shared" ca="1" si="39"/>
        <v>38496</v>
      </c>
      <c r="K117">
        <f t="shared" ca="1" si="40"/>
        <v>3</v>
      </c>
      <c r="L117" t="str">
        <f ca="1">_xll.XLOOKUP(K117,$AC$8:$AC$17,$AD$8:$AD$17)</f>
        <v>North Legon</v>
      </c>
      <c r="M117">
        <f t="shared" ca="1" si="44"/>
        <v>115488</v>
      </c>
      <c r="N117" s="12">
        <f t="shared" ca="1" si="41"/>
        <v>67200.869039847923</v>
      </c>
      <c r="O117" s="12">
        <f t="shared" ca="1" si="45"/>
        <v>84199.470647891343</v>
      </c>
      <c r="P117">
        <f t="shared" ca="1" si="42"/>
        <v>67626</v>
      </c>
      <c r="Q117" s="12">
        <f t="shared" ca="1" si="46"/>
        <v>11285.747404959469</v>
      </c>
      <c r="R117">
        <f t="shared" ca="1" si="47"/>
        <v>55926.50408390518</v>
      </c>
      <c r="S117" s="12">
        <f t="shared" ca="1" si="48"/>
        <v>255613.97473179654</v>
      </c>
      <c r="T117" s="12">
        <f t="shared" ca="1" si="49"/>
        <v>146112.61644480738</v>
      </c>
      <c r="U117" s="12">
        <f t="shared" ca="1" si="50"/>
        <v>109501.35828698915</v>
      </c>
      <c r="X117" s="2"/>
      <c r="Y117" s="3"/>
      <c r="Z117" s="3"/>
      <c r="AA117" s="3"/>
      <c r="AB117" s="3"/>
      <c r="AC117" s="3"/>
      <c r="AD117" s="3"/>
      <c r="AE117" s="3">
        <f ca="1">IF(Table2[[#This Row],[Gender]]="Male",1,0)</f>
        <v>1</v>
      </c>
      <c r="AF117" s="3">
        <f ca="1">IF(Table2[[#This Row],[Gender]]="Female",1,0)</f>
        <v>0</v>
      </c>
      <c r="AG117" s="3"/>
      <c r="AH117" s="3"/>
      <c r="AI117" s="5"/>
      <c r="AK117" s="2">
        <f ca="1">IF(Table2[[#This Row],[Field of Work]]="Teaching",1,0)</f>
        <v>0</v>
      </c>
      <c r="AL117" s="3">
        <f ca="1">IF(Table2[[#This Row],[Field of Work]]="Agriculture",1,0)</f>
        <v>1</v>
      </c>
      <c r="AM117" s="3">
        <f ca="1">IF(Table2[[#This Row],[Field of Work]]="IT",1,0)</f>
        <v>0</v>
      </c>
      <c r="AN117" s="3">
        <f ca="1">IF(Table2[[#This Row],[Field of Work]]="Construction",1,0)</f>
        <v>0</v>
      </c>
      <c r="AO117" s="3">
        <f ca="1">IF(Table2[[#This Row],[Field of Work]]="Health",1,0)</f>
        <v>0</v>
      </c>
      <c r="AP117" s="3">
        <f ca="1">IF(Table2[[#This Row],[Field of Work]]="General work",1,0)</f>
        <v>0</v>
      </c>
      <c r="AQ117" s="3"/>
      <c r="AR117" s="3"/>
      <c r="AS117" s="3"/>
      <c r="AT117" s="3"/>
      <c r="AU117" s="3"/>
      <c r="AV117" s="5"/>
      <c r="AW117" s="16">
        <f ca="1">IF(Table2[[#This Row],[Residence]]="East Legon",1,0)</f>
        <v>0</v>
      </c>
      <c r="AX117" s="13">
        <f ca="1">IF(Table2[[#This Row],[Residence]]="Trasaco",1,0)</f>
        <v>0</v>
      </c>
      <c r="AY117" s="3">
        <f ca="1">IF(Table2[[#This Row],[Residence]]="North Legon",1,0)</f>
        <v>1</v>
      </c>
      <c r="AZ117" s="3">
        <f ca="1">IF(Table2[[#This Row],[Residence]]="Tema",1,0)</f>
        <v>0</v>
      </c>
      <c r="BA117" s="3">
        <f ca="1">IF(Table2[[#This Row],[Residence]]="Spintex",1,0)</f>
        <v>0</v>
      </c>
      <c r="BB117" s="3">
        <f ca="1">IF(Table2[[#This Row],[Residence]]="Airport Hills",1,0)</f>
        <v>0</v>
      </c>
      <c r="BC117" s="3">
        <f ca="1">IF(Table2[[#This Row],[Residence]]="Oyarifa",1,0)</f>
        <v>0</v>
      </c>
      <c r="BD117" s="3">
        <f ca="1">IF(Table2[[#This Row],[Residence]]="Prampram",1,0)</f>
        <v>0</v>
      </c>
      <c r="BE117" s="3">
        <f ca="1">IF(Table2[[#This Row],[Residence]]="Tse-Addo",1,0)</f>
        <v>0</v>
      </c>
      <c r="BF117" s="3">
        <f ca="1">IF(Table2[[#This Row],[Residence]]="Osu",1,0)</f>
        <v>0</v>
      </c>
      <c r="BG117" s="3"/>
      <c r="BH117" s="3"/>
      <c r="BI117" s="3"/>
      <c r="BJ117" s="3"/>
      <c r="BK117" s="3"/>
      <c r="BL117" s="3"/>
      <c r="BM117" s="3"/>
      <c r="BN117" s="3"/>
      <c r="BO117" s="3"/>
      <c r="BP117" s="5"/>
      <c r="BR117" s="26">
        <f ca="1">Table2[[#This Row],[Cars Value]]/Table2[[#This Row],[Cars]]</f>
        <v>21049.867661972836</v>
      </c>
      <c r="BS117" s="5"/>
      <c r="BT117" s="2">
        <f ca="1">IF(Table2[[#This Row],[Value of Debts]]&gt;$BU$6,1,0)</f>
        <v>1</v>
      </c>
      <c r="BU117" s="3"/>
      <c r="BV117" s="3"/>
      <c r="BW117" s="5"/>
      <c r="BX117" s="30">
        <f ca="1">Table2[[#This Row],[Mortgage Left]]/Table2[[#This Row],[Value of home]]</f>
        <v>0.5818861616778187</v>
      </c>
      <c r="BY117" s="3">
        <f t="shared" ca="1" si="43"/>
        <v>0</v>
      </c>
      <c r="BZ117" s="3"/>
      <c r="CA117" s="39"/>
      <c r="CC117" s="2">
        <f ca="1">IF(Table2[[#This Row],[Residence]]="East Legon",Table2[[#This Row],[Income]],0)</f>
        <v>0</v>
      </c>
      <c r="CD117" s="3">
        <f ca="1">IF(Table2[[#This Row],[Residence]]="Trasaco",Table2[[#This Row],[Income]],0)</f>
        <v>0</v>
      </c>
      <c r="CE117" s="3">
        <f ca="1">IF(Table2[[#This Row],[Residence]]="North Legon",Table2[[#This Row],[Income]],0)</f>
        <v>38496</v>
      </c>
      <c r="CF117" s="3">
        <f ca="1">IF(Table2[[#This Row],[Residence]]="Spintex",Table2[[#This Row],[Income]],0)</f>
        <v>0</v>
      </c>
      <c r="CG117" s="3">
        <f ca="1">IF(Table2[[#This Row],[Residence]]="Tema",Table2[[#This Row],[Income]],0)</f>
        <v>0</v>
      </c>
      <c r="CH117" s="3">
        <f ca="1">IF(Table2[[#This Row],[Residence]]="Airport Hills",Table2[[#This Row],[Income]],0)</f>
        <v>0</v>
      </c>
      <c r="CI117" s="3">
        <f ca="1">IF(Table2[[#This Row],[Residence]]="Oyarifa",Table2[[#This Row],[Income]],0)</f>
        <v>0</v>
      </c>
      <c r="CJ117" s="3">
        <f ca="1">IF(Table2[[#This Row],[Residence]]="Osu",Table2[[#This Row],[Income]],0)</f>
        <v>0</v>
      </c>
      <c r="CK117" s="3">
        <f ca="1">IF(Table2[[#This Row],[Residence]]="Tse-Addo",Table2[[#This Row],[Income]],0)</f>
        <v>0</v>
      </c>
      <c r="CL117" s="5">
        <f ca="1">IF(Table2[[#This Row],[Residence]]="Prampram",Table2[[#This Row],[Income]],0)</f>
        <v>0</v>
      </c>
      <c r="CN117" s="2">
        <f ca="1">IF(Table2[[#This Row],[Field of Work]]="Teaching",Table2[[#This Row],[Income]],0)</f>
        <v>0</v>
      </c>
      <c r="CO117" s="3">
        <f ca="1">IF(Table2[[#This Row],[Field of Work]]="Agriculture",Table2[[#This Row],[Income]],0)</f>
        <v>38496</v>
      </c>
      <c r="CP117" s="3">
        <f ca="1">IF(Table2[[#This Row],[Field of Work]]="IT",Table2[[#This Row],[Income]],0)</f>
        <v>0</v>
      </c>
      <c r="CQ117" s="3">
        <f ca="1">IF(Table2[[#This Row],[Field of Work]]="Construction",Table2[[#This Row],[Income]],0)</f>
        <v>0</v>
      </c>
      <c r="CR117" s="3">
        <f ca="1">IF(Table2[[#This Row],[Field of Work]]="Health",Table2[[#This Row],[Income]],0)</f>
        <v>0</v>
      </c>
      <c r="CS117" s="5">
        <f ca="1">IF(Table2[[#This Row],[Field of Work]]="General work",Table2[[#This Row],[Income]],0)</f>
        <v>0</v>
      </c>
      <c r="CU117" s="2">
        <f t="shared" ca="1" si="32"/>
        <v>1</v>
      </c>
      <c r="CV117" s="5"/>
      <c r="CX117" s="2">
        <f t="shared" ca="1" si="33"/>
        <v>42</v>
      </c>
      <c r="CY117" s="5"/>
    </row>
    <row r="118" spans="1:103" x14ac:dyDescent="0.25">
      <c r="A118">
        <f t="shared" ca="1" si="34"/>
        <v>1</v>
      </c>
      <c r="B118" t="str">
        <f t="shared" ca="1" si="35"/>
        <v>Male</v>
      </c>
      <c r="C118">
        <f t="shared" ca="1" si="36"/>
        <v>42</v>
      </c>
      <c r="D118">
        <f t="shared" ca="1" si="37"/>
        <v>5</v>
      </c>
      <c r="E118" t="str">
        <f ca="1">_xll.XLOOKUP(D118,$Y$8:$Y$13,$Z$8:$Z$13)</f>
        <v>General work</v>
      </c>
      <c r="F118">
        <f t="shared" ca="1" si="38"/>
        <v>5</v>
      </c>
      <c r="G118" t="str">
        <f ca="1">_xll.XLOOKUP(F118,$AA$8:$AA$12,$AB$8:$AB$12)</f>
        <v>Other</v>
      </c>
      <c r="H118">
        <f t="shared" ca="1" si="51"/>
        <v>3</v>
      </c>
      <c r="I118">
        <f t="shared" ca="1" si="31"/>
        <v>3</v>
      </c>
      <c r="J118">
        <f t="shared" ca="1" si="39"/>
        <v>82265</v>
      </c>
      <c r="K118">
        <f t="shared" ca="1" si="40"/>
        <v>8</v>
      </c>
      <c r="L118" t="str">
        <f ca="1">_xll.XLOOKUP(K118,$AC$8:$AC$17,$AD$8:$AD$17)</f>
        <v>Oyarifa</v>
      </c>
      <c r="M118">
        <f t="shared" ca="1" si="44"/>
        <v>493590</v>
      </c>
      <c r="N118" s="12">
        <f t="shared" ca="1" si="41"/>
        <v>358664.42207661655</v>
      </c>
      <c r="O118" s="12">
        <f t="shared" ca="1" si="45"/>
        <v>18286.130923982291</v>
      </c>
      <c r="P118">
        <f t="shared" ca="1" si="42"/>
        <v>15942</v>
      </c>
      <c r="Q118" s="12">
        <f t="shared" ca="1" si="46"/>
        <v>144659.41655296102</v>
      </c>
      <c r="R118">
        <f t="shared" ca="1" si="47"/>
        <v>42589.568481944654</v>
      </c>
      <c r="S118" s="12">
        <f t="shared" ca="1" si="48"/>
        <v>554465.69940592698</v>
      </c>
      <c r="T118" s="12">
        <f t="shared" ca="1" si="49"/>
        <v>519265.83862957754</v>
      </c>
      <c r="U118" s="12">
        <f t="shared" ca="1" si="50"/>
        <v>35199.860776349436</v>
      </c>
      <c r="X118" s="2"/>
      <c r="Y118" s="3"/>
      <c r="Z118" s="3"/>
      <c r="AA118" s="3"/>
      <c r="AB118" s="3"/>
      <c r="AC118" s="3"/>
      <c r="AD118" s="3"/>
      <c r="AE118" s="3">
        <f ca="1">IF(Table2[[#This Row],[Gender]]="Male",1,0)</f>
        <v>1</v>
      </c>
      <c r="AF118" s="3">
        <f ca="1">IF(Table2[[#This Row],[Gender]]="Female",1,0)</f>
        <v>0</v>
      </c>
      <c r="AG118" s="3"/>
      <c r="AH118" s="3"/>
      <c r="AI118" s="5"/>
      <c r="AK118" s="2">
        <f ca="1">IF(Table2[[#This Row],[Field of Work]]="Teaching",1,0)</f>
        <v>0</v>
      </c>
      <c r="AL118" s="3">
        <f ca="1">IF(Table2[[#This Row],[Field of Work]]="Agriculture",1,0)</f>
        <v>0</v>
      </c>
      <c r="AM118" s="3">
        <f ca="1">IF(Table2[[#This Row],[Field of Work]]="IT",1,0)</f>
        <v>0</v>
      </c>
      <c r="AN118" s="3">
        <f ca="1">IF(Table2[[#This Row],[Field of Work]]="Construction",1,0)</f>
        <v>0</v>
      </c>
      <c r="AO118" s="3">
        <f ca="1">IF(Table2[[#This Row],[Field of Work]]="Health",1,0)</f>
        <v>0</v>
      </c>
      <c r="AP118" s="3">
        <f ca="1">IF(Table2[[#This Row],[Field of Work]]="General work",1,0)</f>
        <v>1</v>
      </c>
      <c r="AQ118" s="3"/>
      <c r="AR118" s="3"/>
      <c r="AS118" s="3"/>
      <c r="AT118" s="3"/>
      <c r="AU118" s="3"/>
      <c r="AV118" s="5"/>
      <c r="AW118" s="16">
        <f ca="1">IF(Table2[[#This Row],[Residence]]="East Legon",1,0)</f>
        <v>0</v>
      </c>
      <c r="AX118" s="13">
        <f ca="1">IF(Table2[[#This Row],[Residence]]="Trasaco",1,0)</f>
        <v>0</v>
      </c>
      <c r="AY118" s="3">
        <f ca="1">IF(Table2[[#This Row],[Residence]]="North Legon",1,0)</f>
        <v>0</v>
      </c>
      <c r="AZ118" s="3">
        <f ca="1">IF(Table2[[#This Row],[Residence]]="Tema",1,0)</f>
        <v>0</v>
      </c>
      <c r="BA118" s="3">
        <f ca="1">IF(Table2[[#This Row],[Residence]]="Spintex",1,0)</f>
        <v>0</v>
      </c>
      <c r="BB118" s="3">
        <f ca="1">IF(Table2[[#This Row],[Residence]]="Airport Hills",1,0)</f>
        <v>0</v>
      </c>
      <c r="BC118" s="3">
        <f ca="1">IF(Table2[[#This Row],[Residence]]="Oyarifa",1,0)</f>
        <v>1</v>
      </c>
      <c r="BD118" s="3">
        <f ca="1">IF(Table2[[#This Row],[Residence]]="Prampram",1,0)</f>
        <v>0</v>
      </c>
      <c r="BE118" s="3">
        <f ca="1">IF(Table2[[#This Row],[Residence]]="Tse-Addo",1,0)</f>
        <v>0</v>
      </c>
      <c r="BF118" s="3">
        <f ca="1">IF(Table2[[#This Row],[Residence]]="Osu",1,0)</f>
        <v>0</v>
      </c>
      <c r="BG118" s="3"/>
      <c r="BH118" s="3"/>
      <c r="BI118" s="3"/>
      <c r="BJ118" s="3"/>
      <c r="BK118" s="3"/>
      <c r="BL118" s="3"/>
      <c r="BM118" s="3"/>
      <c r="BN118" s="3"/>
      <c r="BO118" s="3"/>
      <c r="BP118" s="5"/>
      <c r="BR118" s="26">
        <f ca="1">Table2[[#This Row],[Cars Value]]/Table2[[#This Row],[Cars]]</f>
        <v>6095.3769746607641</v>
      </c>
      <c r="BS118" s="5"/>
      <c r="BT118" s="2">
        <f ca="1">IF(Table2[[#This Row],[Value of Debts]]&gt;$BU$6,1,0)</f>
        <v>1</v>
      </c>
      <c r="BU118" s="3"/>
      <c r="BV118" s="3"/>
      <c r="BW118" s="5"/>
      <c r="BX118" s="30">
        <f ca="1">Table2[[#This Row],[Mortgage Left]]/Table2[[#This Row],[Value of home]]</f>
        <v>0.7266444256905864</v>
      </c>
      <c r="BY118" s="3">
        <f t="shared" ca="1" si="43"/>
        <v>0</v>
      </c>
      <c r="BZ118" s="3"/>
      <c r="CA118" s="39"/>
      <c r="CC118" s="2">
        <f ca="1">IF(Table2[[#This Row],[Residence]]="East Legon",Table2[[#This Row],[Income]],0)</f>
        <v>0</v>
      </c>
      <c r="CD118" s="3">
        <f ca="1">IF(Table2[[#This Row],[Residence]]="Trasaco",Table2[[#This Row],[Income]],0)</f>
        <v>0</v>
      </c>
      <c r="CE118" s="3">
        <f ca="1">IF(Table2[[#This Row],[Residence]]="North Legon",Table2[[#This Row],[Income]],0)</f>
        <v>0</v>
      </c>
      <c r="CF118" s="3">
        <f ca="1">IF(Table2[[#This Row],[Residence]]="Spintex",Table2[[#This Row],[Income]],0)</f>
        <v>0</v>
      </c>
      <c r="CG118" s="3">
        <f ca="1">IF(Table2[[#This Row],[Residence]]="Tema",Table2[[#This Row],[Income]],0)</f>
        <v>0</v>
      </c>
      <c r="CH118" s="3">
        <f ca="1">IF(Table2[[#This Row],[Residence]]="Airport Hills",Table2[[#This Row],[Income]],0)</f>
        <v>0</v>
      </c>
      <c r="CI118" s="3">
        <f ca="1">IF(Table2[[#This Row],[Residence]]="Oyarifa",Table2[[#This Row],[Income]],0)</f>
        <v>82265</v>
      </c>
      <c r="CJ118" s="3">
        <f ca="1">IF(Table2[[#This Row],[Residence]]="Osu",Table2[[#This Row],[Income]],0)</f>
        <v>0</v>
      </c>
      <c r="CK118" s="3">
        <f ca="1">IF(Table2[[#This Row],[Residence]]="Tse-Addo",Table2[[#This Row],[Income]],0)</f>
        <v>0</v>
      </c>
      <c r="CL118" s="5">
        <f ca="1">IF(Table2[[#This Row],[Residence]]="Prampram",Table2[[#This Row],[Income]],0)</f>
        <v>0</v>
      </c>
      <c r="CN118" s="2">
        <f ca="1">IF(Table2[[#This Row],[Field of Work]]="Teaching",Table2[[#This Row],[Income]],0)</f>
        <v>0</v>
      </c>
      <c r="CO118" s="3">
        <f ca="1">IF(Table2[[#This Row],[Field of Work]]="Agriculture",Table2[[#This Row],[Income]],0)</f>
        <v>0</v>
      </c>
      <c r="CP118" s="3">
        <f ca="1">IF(Table2[[#This Row],[Field of Work]]="IT",Table2[[#This Row],[Income]],0)</f>
        <v>0</v>
      </c>
      <c r="CQ118" s="3">
        <f ca="1">IF(Table2[[#This Row],[Field of Work]]="Construction",Table2[[#This Row],[Income]],0)</f>
        <v>0</v>
      </c>
      <c r="CR118" s="3">
        <f ca="1">IF(Table2[[#This Row],[Field of Work]]="Health",Table2[[#This Row],[Income]],0)</f>
        <v>0</v>
      </c>
      <c r="CS118" s="5">
        <f ca="1">IF(Table2[[#This Row],[Field of Work]]="General work",Table2[[#This Row],[Income]],0)</f>
        <v>82265</v>
      </c>
      <c r="CU118" s="2">
        <f t="shared" ca="1" si="32"/>
        <v>1</v>
      </c>
      <c r="CV118" s="5"/>
      <c r="CX118" s="2">
        <f t="shared" ca="1" si="33"/>
        <v>50</v>
      </c>
      <c r="CY118" s="5"/>
    </row>
    <row r="119" spans="1:103" x14ac:dyDescent="0.25">
      <c r="A119">
        <f t="shared" ca="1" si="34"/>
        <v>1</v>
      </c>
      <c r="B119" t="str">
        <f t="shared" ca="1" si="35"/>
        <v>Male</v>
      </c>
      <c r="C119">
        <f t="shared" ca="1" si="36"/>
        <v>50</v>
      </c>
      <c r="D119">
        <f t="shared" ca="1" si="37"/>
        <v>5</v>
      </c>
      <c r="E119" t="str">
        <f ca="1">_xll.XLOOKUP(D119,$Y$8:$Y$13,$Z$8:$Z$13)</f>
        <v>General work</v>
      </c>
      <c r="F119">
        <f t="shared" ca="1" si="38"/>
        <v>1</v>
      </c>
      <c r="G119" t="str">
        <f ca="1">_xll.XLOOKUP(F119,$AA$8:$AA$12,$AB$8:$AB$12)</f>
        <v>Highschool</v>
      </c>
      <c r="H119">
        <f t="shared" ca="1" si="51"/>
        <v>3</v>
      </c>
      <c r="I119">
        <f t="shared" ca="1" si="31"/>
        <v>3</v>
      </c>
      <c r="J119">
        <f t="shared" ca="1" si="39"/>
        <v>79373</v>
      </c>
      <c r="K119">
        <f t="shared" ca="1" si="40"/>
        <v>1</v>
      </c>
      <c r="L119" t="str">
        <f ca="1">_xll.XLOOKUP(K119,$AC$8:$AC$17,$AD$8:$AD$17)</f>
        <v>East Legon</v>
      </c>
      <c r="M119">
        <f t="shared" ca="1" si="44"/>
        <v>317492</v>
      </c>
      <c r="N119" s="12">
        <f t="shared" ca="1" si="41"/>
        <v>24749.357962718703</v>
      </c>
      <c r="O119" s="12">
        <f t="shared" ca="1" si="45"/>
        <v>46593.551107840336</v>
      </c>
      <c r="P119">
        <f t="shared" ca="1" si="42"/>
        <v>19844</v>
      </c>
      <c r="Q119" s="12">
        <f t="shared" ca="1" si="46"/>
        <v>133354.51667243059</v>
      </c>
      <c r="R119">
        <f t="shared" ca="1" si="47"/>
        <v>54597.065895734602</v>
      </c>
      <c r="S119" s="12">
        <f t="shared" ca="1" si="48"/>
        <v>418682.61700357491</v>
      </c>
      <c r="T119" s="12">
        <f t="shared" ca="1" si="49"/>
        <v>177947.87463514929</v>
      </c>
      <c r="U119" s="12">
        <f t="shared" ca="1" si="50"/>
        <v>240734.74236842562</v>
      </c>
      <c r="X119" s="2"/>
      <c r="Y119" s="3"/>
      <c r="Z119" s="3"/>
      <c r="AA119" s="3"/>
      <c r="AB119" s="3"/>
      <c r="AC119" s="3"/>
      <c r="AD119" s="3"/>
      <c r="AE119" s="3">
        <f ca="1">IF(Table2[[#This Row],[Gender]]="Male",1,0)</f>
        <v>1</v>
      </c>
      <c r="AF119" s="3">
        <f ca="1">IF(Table2[[#This Row],[Gender]]="Female",1,0)</f>
        <v>0</v>
      </c>
      <c r="AG119" s="3"/>
      <c r="AH119" s="3"/>
      <c r="AI119" s="5"/>
      <c r="AK119" s="2">
        <f ca="1">IF(Table2[[#This Row],[Field of Work]]="Teaching",1,0)</f>
        <v>0</v>
      </c>
      <c r="AL119" s="3">
        <f ca="1">IF(Table2[[#This Row],[Field of Work]]="Agriculture",1,0)</f>
        <v>0</v>
      </c>
      <c r="AM119" s="3">
        <f ca="1">IF(Table2[[#This Row],[Field of Work]]="IT",1,0)</f>
        <v>0</v>
      </c>
      <c r="AN119" s="3">
        <f ca="1">IF(Table2[[#This Row],[Field of Work]]="Construction",1,0)</f>
        <v>0</v>
      </c>
      <c r="AO119" s="3">
        <f ca="1">IF(Table2[[#This Row],[Field of Work]]="Health",1,0)</f>
        <v>0</v>
      </c>
      <c r="AP119" s="3">
        <f ca="1">IF(Table2[[#This Row],[Field of Work]]="General work",1,0)</f>
        <v>1</v>
      </c>
      <c r="AQ119" s="3"/>
      <c r="AR119" s="3"/>
      <c r="AS119" s="3"/>
      <c r="AT119" s="3"/>
      <c r="AU119" s="3"/>
      <c r="AV119" s="5"/>
      <c r="AW119" s="16">
        <f ca="1">IF(Table2[[#This Row],[Residence]]="East Legon",1,0)</f>
        <v>1</v>
      </c>
      <c r="AX119" s="13">
        <f ca="1">IF(Table2[[#This Row],[Residence]]="Trasaco",1,0)</f>
        <v>0</v>
      </c>
      <c r="AY119" s="3">
        <f ca="1">IF(Table2[[#This Row],[Residence]]="North Legon",1,0)</f>
        <v>0</v>
      </c>
      <c r="AZ119" s="3">
        <f ca="1">IF(Table2[[#This Row],[Residence]]="Tema",1,0)</f>
        <v>0</v>
      </c>
      <c r="BA119" s="3">
        <f ca="1">IF(Table2[[#This Row],[Residence]]="Spintex",1,0)</f>
        <v>0</v>
      </c>
      <c r="BB119" s="3">
        <f ca="1">IF(Table2[[#This Row],[Residence]]="Airport Hills",1,0)</f>
        <v>0</v>
      </c>
      <c r="BC119" s="3">
        <f ca="1">IF(Table2[[#This Row],[Residence]]="Oyarifa",1,0)</f>
        <v>0</v>
      </c>
      <c r="BD119" s="3">
        <f ca="1">IF(Table2[[#This Row],[Residence]]="Prampram",1,0)</f>
        <v>0</v>
      </c>
      <c r="BE119" s="3">
        <f ca="1">IF(Table2[[#This Row],[Residence]]="Tse-Addo",1,0)</f>
        <v>0</v>
      </c>
      <c r="BF119" s="3">
        <f ca="1">IF(Table2[[#This Row],[Residence]]="Osu",1,0)</f>
        <v>0</v>
      </c>
      <c r="BG119" s="3"/>
      <c r="BH119" s="3"/>
      <c r="BI119" s="3"/>
      <c r="BJ119" s="3"/>
      <c r="BK119" s="3"/>
      <c r="BL119" s="3"/>
      <c r="BM119" s="3"/>
      <c r="BN119" s="3"/>
      <c r="BO119" s="3"/>
      <c r="BP119" s="5"/>
      <c r="BR119" s="26">
        <f ca="1">Table2[[#This Row],[Cars Value]]/Table2[[#This Row],[Cars]]</f>
        <v>15531.183702613445</v>
      </c>
      <c r="BS119" s="5"/>
      <c r="BT119" s="2">
        <f ca="1">IF(Table2[[#This Row],[Value of Debts]]&gt;$BU$6,1,0)</f>
        <v>1</v>
      </c>
      <c r="BU119" s="3"/>
      <c r="BV119" s="3"/>
      <c r="BW119" s="5"/>
      <c r="BX119" s="30">
        <f ca="1">Table2[[#This Row],[Mortgage Left]]/Table2[[#This Row],[Value of home]]</f>
        <v>7.7952697903313162E-2</v>
      </c>
      <c r="BY119" s="3">
        <f t="shared" ca="1" si="43"/>
        <v>1</v>
      </c>
      <c r="BZ119" s="3"/>
      <c r="CA119" s="39"/>
      <c r="CC119" s="2">
        <f ca="1">IF(Table2[[#This Row],[Residence]]="East Legon",Table2[[#This Row],[Income]],0)</f>
        <v>79373</v>
      </c>
      <c r="CD119" s="3">
        <f ca="1">IF(Table2[[#This Row],[Residence]]="Trasaco",Table2[[#This Row],[Income]],0)</f>
        <v>0</v>
      </c>
      <c r="CE119" s="3">
        <f ca="1">IF(Table2[[#This Row],[Residence]]="North Legon",Table2[[#This Row],[Income]],0)</f>
        <v>0</v>
      </c>
      <c r="CF119" s="3">
        <f ca="1">IF(Table2[[#This Row],[Residence]]="Spintex",Table2[[#This Row],[Income]],0)</f>
        <v>0</v>
      </c>
      <c r="CG119" s="3">
        <f ca="1">IF(Table2[[#This Row],[Residence]]="Tema",Table2[[#This Row],[Income]],0)</f>
        <v>0</v>
      </c>
      <c r="CH119" s="3">
        <f ca="1">IF(Table2[[#This Row],[Residence]]="Airport Hills",Table2[[#This Row],[Income]],0)</f>
        <v>0</v>
      </c>
      <c r="CI119" s="3">
        <f ca="1">IF(Table2[[#This Row],[Residence]]="Oyarifa",Table2[[#This Row],[Income]],0)</f>
        <v>0</v>
      </c>
      <c r="CJ119" s="3">
        <f ca="1">IF(Table2[[#This Row],[Residence]]="Osu",Table2[[#This Row],[Income]],0)</f>
        <v>0</v>
      </c>
      <c r="CK119" s="3">
        <f ca="1">IF(Table2[[#This Row],[Residence]]="Tse-Addo",Table2[[#This Row],[Income]],0)</f>
        <v>0</v>
      </c>
      <c r="CL119" s="5">
        <f ca="1">IF(Table2[[#This Row],[Residence]]="Prampram",Table2[[#This Row],[Income]],0)</f>
        <v>0</v>
      </c>
      <c r="CN119" s="2">
        <f ca="1">IF(Table2[[#This Row],[Field of Work]]="Teaching",Table2[[#This Row],[Income]],0)</f>
        <v>0</v>
      </c>
      <c r="CO119" s="3">
        <f ca="1">IF(Table2[[#This Row],[Field of Work]]="Agriculture",Table2[[#This Row],[Income]],0)</f>
        <v>0</v>
      </c>
      <c r="CP119" s="3">
        <f ca="1">IF(Table2[[#This Row],[Field of Work]]="IT",Table2[[#This Row],[Income]],0)</f>
        <v>0</v>
      </c>
      <c r="CQ119" s="3">
        <f ca="1">IF(Table2[[#This Row],[Field of Work]]="Construction",Table2[[#This Row],[Income]],0)</f>
        <v>0</v>
      </c>
      <c r="CR119" s="3">
        <f ca="1">IF(Table2[[#This Row],[Field of Work]]="Health",Table2[[#This Row],[Income]],0)</f>
        <v>0</v>
      </c>
      <c r="CS119" s="5">
        <f ca="1">IF(Table2[[#This Row],[Field of Work]]="General work",Table2[[#This Row],[Income]],0)</f>
        <v>79373</v>
      </c>
      <c r="CU119" s="2">
        <f t="shared" ca="1" si="32"/>
        <v>1</v>
      </c>
      <c r="CV119" s="5"/>
      <c r="CX119" s="2">
        <f t="shared" ca="1" si="33"/>
        <v>47</v>
      </c>
      <c r="CY119" s="5"/>
    </row>
    <row r="120" spans="1:103" x14ac:dyDescent="0.25">
      <c r="A120">
        <f t="shared" ca="1" si="34"/>
        <v>2</v>
      </c>
      <c r="B120" t="str">
        <f t="shared" ca="1" si="35"/>
        <v>Female</v>
      </c>
      <c r="C120">
        <f t="shared" ca="1" si="36"/>
        <v>47</v>
      </c>
      <c r="D120">
        <f t="shared" ca="1" si="37"/>
        <v>2</v>
      </c>
      <c r="E120" t="str">
        <f ca="1">_xll.XLOOKUP(D120,$Y$8:$Y$13,$Z$8:$Z$13)</f>
        <v>Construction</v>
      </c>
      <c r="F120">
        <f t="shared" ca="1" si="38"/>
        <v>1</v>
      </c>
      <c r="G120" t="str">
        <f ca="1">_xll.XLOOKUP(F120,$AA$8:$AA$12,$AB$8:$AB$12)</f>
        <v>Highschool</v>
      </c>
      <c r="H120">
        <f t="shared" ca="1" si="51"/>
        <v>1</v>
      </c>
      <c r="I120">
        <f t="shared" ca="1" si="31"/>
        <v>3</v>
      </c>
      <c r="J120">
        <f t="shared" ca="1" si="39"/>
        <v>80079</v>
      </c>
      <c r="K120">
        <f t="shared" ca="1" si="40"/>
        <v>10</v>
      </c>
      <c r="L120" t="str">
        <f ca="1">_xll.XLOOKUP(K120,$AC$8:$AC$17,$AD$8:$AD$17)</f>
        <v>Osu</v>
      </c>
      <c r="M120">
        <f t="shared" ca="1" si="44"/>
        <v>320316</v>
      </c>
      <c r="N120" s="12">
        <f t="shared" ca="1" si="41"/>
        <v>296963.94215415488</v>
      </c>
      <c r="O120" s="12">
        <f t="shared" ca="1" si="45"/>
        <v>86795.562478847438</v>
      </c>
      <c r="P120">
        <f t="shared" ca="1" si="42"/>
        <v>28981</v>
      </c>
      <c r="Q120" s="12">
        <f t="shared" ca="1" si="46"/>
        <v>109623.16539283814</v>
      </c>
      <c r="R120">
        <f t="shared" ca="1" si="47"/>
        <v>66160.299523356603</v>
      </c>
      <c r="S120" s="12">
        <f t="shared" ca="1" si="48"/>
        <v>473271.86200220406</v>
      </c>
      <c r="T120" s="12">
        <f t="shared" ca="1" si="49"/>
        <v>435568.10754699301</v>
      </c>
      <c r="U120" s="12">
        <f t="shared" ca="1" si="50"/>
        <v>37703.754455211048</v>
      </c>
      <c r="X120" s="2"/>
      <c r="Y120" s="3"/>
      <c r="Z120" s="3"/>
      <c r="AA120" s="3"/>
      <c r="AB120" s="3"/>
      <c r="AC120" s="3"/>
      <c r="AD120" s="3"/>
      <c r="AE120" s="3">
        <f ca="1">IF(Table2[[#This Row],[Gender]]="Male",1,0)</f>
        <v>0</v>
      </c>
      <c r="AF120" s="3">
        <f ca="1">IF(Table2[[#This Row],[Gender]]="Female",1,0)</f>
        <v>1</v>
      </c>
      <c r="AG120" s="3"/>
      <c r="AH120" s="3"/>
      <c r="AI120" s="5"/>
      <c r="AK120" s="2">
        <f ca="1">IF(Table2[[#This Row],[Field of Work]]="Teaching",1,0)</f>
        <v>0</v>
      </c>
      <c r="AL120" s="3">
        <f ca="1">IF(Table2[[#This Row],[Field of Work]]="Agriculture",1,0)</f>
        <v>0</v>
      </c>
      <c r="AM120" s="3">
        <f ca="1">IF(Table2[[#This Row],[Field of Work]]="IT",1,0)</f>
        <v>0</v>
      </c>
      <c r="AN120" s="3">
        <f ca="1">IF(Table2[[#This Row],[Field of Work]]="Construction",1,0)</f>
        <v>1</v>
      </c>
      <c r="AO120" s="3">
        <f ca="1">IF(Table2[[#This Row],[Field of Work]]="Health",1,0)</f>
        <v>0</v>
      </c>
      <c r="AP120" s="3">
        <f ca="1">IF(Table2[[#This Row],[Field of Work]]="General work",1,0)</f>
        <v>0</v>
      </c>
      <c r="AQ120" s="3"/>
      <c r="AR120" s="3"/>
      <c r="AS120" s="3"/>
      <c r="AT120" s="3"/>
      <c r="AU120" s="3"/>
      <c r="AV120" s="5"/>
      <c r="AW120" s="16">
        <f ca="1">IF(Table2[[#This Row],[Residence]]="East Legon",1,0)</f>
        <v>0</v>
      </c>
      <c r="AX120" s="13">
        <f ca="1">IF(Table2[[#This Row],[Residence]]="Trasaco",1,0)</f>
        <v>0</v>
      </c>
      <c r="AY120" s="3">
        <f ca="1">IF(Table2[[#This Row],[Residence]]="North Legon",1,0)</f>
        <v>0</v>
      </c>
      <c r="AZ120" s="3">
        <f ca="1">IF(Table2[[#This Row],[Residence]]="Tema",1,0)</f>
        <v>0</v>
      </c>
      <c r="BA120" s="3">
        <f ca="1">IF(Table2[[#This Row],[Residence]]="Spintex",1,0)</f>
        <v>0</v>
      </c>
      <c r="BB120" s="3">
        <f ca="1">IF(Table2[[#This Row],[Residence]]="Airport Hills",1,0)</f>
        <v>0</v>
      </c>
      <c r="BC120" s="3">
        <f ca="1">IF(Table2[[#This Row],[Residence]]="Oyarifa",1,0)</f>
        <v>0</v>
      </c>
      <c r="BD120" s="3">
        <f ca="1">IF(Table2[[#This Row],[Residence]]="Prampram",1,0)</f>
        <v>0</v>
      </c>
      <c r="BE120" s="3">
        <f ca="1">IF(Table2[[#This Row],[Residence]]="Tse-Addo",1,0)</f>
        <v>0</v>
      </c>
      <c r="BF120" s="3">
        <f ca="1">IF(Table2[[#This Row],[Residence]]="Osu",1,0)</f>
        <v>1</v>
      </c>
      <c r="BG120" s="3"/>
      <c r="BH120" s="3"/>
      <c r="BI120" s="3"/>
      <c r="BJ120" s="3"/>
      <c r="BK120" s="3"/>
      <c r="BL120" s="3"/>
      <c r="BM120" s="3"/>
      <c r="BN120" s="3"/>
      <c r="BO120" s="3"/>
      <c r="BP120" s="5"/>
      <c r="BR120" s="26">
        <f ca="1">Table2[[#This Row],[Cars Value]]/Table2[[#This Row],[Cars]]</f>
        <v>28931.854159615814</v>
      </c>
      <c r="BS120" s="5"/>
      <c r="BT120" s="2">
        <f ca="1">IF(Table2[[#This Row],[Value of Debts]]&gt;$BU$6,1,0)</f>
        <v>1</v>
      </c>
      <c r="BU120" s="3"/>
      <c r="BV120" s="3"/>
      <c r="BW120" s="5"/>
      <c r="BX120" s="30">
        <f ca="1">Table2[[#This Row],[Mortgage Left]]/Table2[[#This Row],[Value of home]]</f>
        <v>0.92709681113074238</v>
      </c>
      <c r="BY120" s="3">
        <f t="shared" ca="1" si="43"/>
        <v>0</v>
      </c>
      <c r="BZ120" s="3"/>
      <c r="CA120" s="39"/>
      <c r="CC120" s="2">
        <f ca="1">IF(Table2[[#This Row],[Residence]]="East Legon",Table2[[#This Row],[Income]],0)</f>
        <v>0</v>
      </c>
      <c r="CD120" s="3">
        <f ca="1">IF(Table2[[#This Row],[Residence]]="Trasaco",Table2[[#This Row],[Income]],0)</f>
        <v>0</v>
      </c>
      <c r="CE120" s="3">
        <f ca="1">IF(Table2[[#This Row],[Residence]]="North Legon",Table2[[#This Row],[Income]],0)</f>
        <v>0</v>
      </c>
      <c r="CF120" s="3">
        <f ca="1">IF(Table2[[#This Row],[Residence]]="Spintex",Table2[[#This Row],[Income]],0)</f>
        <v>0</v>
      </c>
      <c r="CG120" s="3">
        <f ca="1">IF(Table2[[#This Row],[Residence]]="Tema",Table2[[#This Row],[Income]],0)</f>
        <v>0</v>
      </c>
      <c r="CH120" s="3">
        <f ca="1">IF(Table2[[#This Row],[Residence]]="Airport Hills",Table2[[#This Row],[Income]],0)</f>
        <v>0</v>
      </c>
      <c r="CI120" s="3">
        <f ca="1">IF(Table2[[#This Row],[Residence]]="Oyarifa",Table2[[#This Row],[Income]],0)</f>
        <v>0</v>
      </c>
      <c r="CJ120" s="3">
        <f ca="1">IF(Table2[[#This Row],[Residence]]="Osu",Table2[[#This Row],[Income]],0)</f>
        <v>80079</v>
      </c>
      <c r="CK120" s="3">
        <f ca="1">IF(Table2[[#This Row],[Residence]]="Tse-Addo",Table2[[#This Row],[Income]],0)</f>
        <v>0</v>
      </c>
      <c r="CL120" s="5">
        <f ca="1">IF(Table2[[#This Row],[Residence]]="Prampram",Table2[[#This Row],[Income]],0)</f>
        <v>0</v>
      </c>
      <c r="CN120" s="2">
        <f ca="1">IF(Table2[[#This Row],[Field of Work]]="Teaching",Table2[[#This Row],[Income]],0)</f>
        <v>0</v>
      </c>
      <c r="CO120" s="3">
        <f ca="1">IF(Table2[[#This Row],[Field of Work]]="Agriculture",Table2[[#This Row],[Income]],0)</f>
        <v>0</v>
      </c>
      <c r="CP120" s="3">
        <f ca="1">IF(Table2[[#This Row],[Field of Work]]="IT",Table2[[#This Row],[Income]],0)</f>
        <v>0</v>
      </c>
      <c r="CQ120" s="3">
        <f ca="1">IF(Table2[[#This Row],[Field of Work]]="Construction",Table2[[#This Row],[Income]],0)</f>
        <v>80079</v>
      </c>
      <c r="CR120" s="3">
        <f ca="1">IF(Table2[[#This Row],[Field of Work]]="Health",Table2[[#This Row],[Income]],0)</f>
        <v>0</v>
      </c>
      <c r="CS120" s="5">
        <f ca="1">IF(Table2[[#This Row],[Field of Work]]="General work",Table2[[#This Row],[Income]],0)</f>
        <v>0</v>
      </c>
      <c r="CU120" s="2">
        <f t="shared" ca="1" si="32"/>
        <v>1</v>
      </c>
      <c r="CV120" s="5"/>
      <c r="CX120" s="2">
        <f t="shared" ca="1" si="33"/>
        <v>32</v>
      </c>
      <c r="CY120" s="5"/>
    </row>
    <row r="121" spans="1:103" x14ac:dyDescent="0.25">
      <c r="A121">
        <f t="shared" ca="1" si="34"/>
        <v>1</v>
      </c>
      <c r="B121" t="str">
        <f t="shared" ca="1" si="35"/>
        <v>Male</v>
      </c>
      <c r="C121">
        <f t="shared" ca="1" si="36"/>
        <v>32</v>
      </c>
      <c r="D121">
        <f t="shared" ca="1" si="37"/>
        <v>5</v>
      </c>
      <c r="E121" t="str">
        <f ca="1">_xll.XLOOKUP(D121,$Y$8:$Y$13,$Z$8:$Z$13)</f>
        <v>General work</v>
      </c>
      <c r="F121">
        <f t="shared" ca="1" si="38"/>
        <v>3</v>
      </c>
      <c r="G121" t="str">
        <f ca="1">_xll.XLOOKUP(F121,$AA$8:$AA$12,$AB$8:$AB$12)</f>
        <v>University</v>
      </c>
      <c r="H121">
        <f t="shared" ca="1" si="51"/>
        <v>4</v>
      </c>
      <c r="I121">
        <f t="shared" ca="1" si="31"/>
        <v>3</v>
      </c>
      <c r="J121">
        <f t="shared" ca="1" si="39"/>
        <v>28494</v>
      </c>
      <c r="K121">
        <f t="shared" ca="1" si="40"/>
        <v>2</v>
      </c>
      <c r="L121" t="str">
        <f ca="1">_xll.XLOOKUP(K121,$AC$8:$AC$17,$AD$8:$AD$17)</f>
        <v>Trasaco</v>
      </c>
      <c r="M121">
        <f t="shared" ca="1" si="44"/>
        <v>85482</v>
      </c>
      <c r="N121" s="12">
        <f t="shared" ca="1" si="41"/>
        <v>50952.103797870048</v>
      </c>
      <c r="O121" s="12">
        <f t="shared" ca="1" si="45"/>
        <v>83847.164414255662</v>
      </c>
      <c r="P121">
        <f t="shared" ca="1" si="42"/>
        <v>55709</v>
      </c>
      <c r="Q121" s="12">
        <f t="shared" ca="1" si="46"/>
        <v>56162.80271925751</v>
      </c>
      <c r="R121">
        <f t="shared" ca="1" si="47"/>
        <v>36452.71569251216</v>
      </c>
      <c r="S121" s="12">
        <f t="shared" ca="1" si="48"/>
        <v>205781.88010676781</v>
      </c>
      <c r="T121" s="12">
        <f t="shared" ca="1" si="49"/>
        <v>162823.90651712756</v>
      </c>
      <c r="U121" s="12">
        <f t="shared" ca="1" si="50"/>
        <v>42957.973589640256</v>
      </c>
      <c r="X121" s="2"/>
      <c r="Y121" s="3"/>
      <c r="Z121" s="3"/>
      <c r="AA121" s="3"/>
      <c r="AB121" s="3"/>
      <c r="AC121" s="3"/>
      <c r="AD121" s="3"/>
      <c r="AE121" s="3">
        <f ca="1">IF(Table2[[#This Row],[Gender]]="Male",1,0)</f>
        <v>1</v>
      </c>
      <c r="AF121" s="3">
        <f ca="1">IF(Table2[[#This Row],[Gender]]="Female",1,0)</f>
        <v>0</v>
      </c>
      <c r="AG121" s="3"/>
      <c r="AH121" s="3"/>
      <c r="AI121" s="5"/>
      <c r="AK121" s="2">
        <f ca="1">IF(Table2[[#This Row],[Field of Work]]="Teaching",1,0)</f>
        <v>0</v>
      </c>
      <c r="AL121" s="3">
        <f ca="1">IF(Table2[[#This Row],[Field of Work]]="Agriculture",1,0)</f>
        <v>0</v>
      </c>
      <c r="AM121" s="3">
        <f ca="1">IF(Table2[[#This Row],[Field of Work]]="IT",1,0)</f>
        <v>0</v>
      </c>
      <c r="AN121" s="3">
        <f ca="1">IF(Table2[[#This Row],[Field of Work]]="Construction",1,0)</f>
        <v>0</v>
      </c>
      <c r="AO121" s="3">
        <f ca="1">IF(Table2[[#This Row],[Field of Work]]="Health",1,0)</f>
        <v>0</v>
      </c>
      <c r="AP121" s="3">
        <f ca="1">IF(Table2[[#This Row],[Field of Work]]="General work",1,0)</f>
        <v>1</v>
      </c>
      <c r="AQ121" s="3"/>
      <c r="AR121" s="3"/>
      <c r="AS121" s="3"/>
      <c r="AT121" s="3"/>
      <c r="AU121" s="3"/>
      <c r="AV121" s="5"/>
      <c r="AW121" s="16">
        <f ca="1">IF(Table2[[#This Row],[Residence]]="East Legon",1,0)</f>
        <v>0</v>
      </c>
      <c r="AX121" s="13">
        <f ca="1">IF(Table2[[#This Row],[Residence]]="Trasaco",1,0)</f>
        <v>1</v>
      </c>
      <c r="AY121" s="3">
        <f ca="1">IF(Table2[[#This Row],[Residence]]="North Legon",1,0)</f>
        <v>0</v>
      </c>
      <c r="AZ121" s="3">
        <f ca="1">IF(Table2[[#This Row],[Residence]]="Tema",1,0)</f>
        <v>0</v>
      </c>
      <c r="BA121" s="3">
        <f ca="1">IF(Table2[[#This Row],[Residence]]="Spintex",1,0)</f>
        <v>0</v>
      </c>
      <c r="BB121" s="3">
        <f ca="1">IF(Table2[[#This Row],[Residence]]="Airport Hills",1,0)</f>
        <v>0</v>
      </c>
      <c r="BC121" s="3">
        <f ca="1">IF(Table2[[#This Row],[Residence]]="Oyarifa",1,0)</f>
        <v>0</v>
      </c>
      <c r="BD121" s="3">
        <f ca="1">IF(Table2[[#This Row],[Residence]]="Prampram",1,0)</f>
        <v>0</v>
      </c>
      <c r="BE121" s="3">
        <f ca="1">IF(Table2[[#This Row],[Residence]]="Tse-Addo",1,0)</f>
        <v>0</v>
      </c>
      <c r="BF121" s="3">
        <f ca="1">IF(Table2[[#This Row],[Residence]]="Osu",1,0)</f>
        <v>0</v>
      </c>
      <c r="BG121" s="3"/>
      <c r="BH121" s="3"/>
      <c r="BI121" s="3"/>
      <c r="BJ121" s="3"/>
      <c r="BK121" s="3"/>
      <c r="BL121" s="3"/>
      <c r="BM121" s="3"/>
      <c r="BN121" s="3"/>
      <c r="BO121" s="3"/>
      <c r="BP121" s="5"/>
      <c r="BR121" s="26">
        <f ca="1">Table2[[#This Row],[Cars Value]]/Table2[[#This Row],[Cars]]</f>
        <v>27949.054804751886</v>
      </c>
      <c r="BS121" s="5"/>
      <c r="BT121" s="2">
        <f ca="1">IF(Table2[[#This Row],[Value of Debts]]&gt;$BU$6,1,0)</f>
        <v>1</v>
      </c>
      <c r="BU121" s="3"/>
      <c r="BV121" s="3"/>
      <c r="BW121" s="5"/>
      <c r="BX121" s="30">
        <f ca="1">Table2[[#This Row],[Mortgage Left]]/Table2[[#This Row],[Value of home]]</f>
        <v>0.59605652415561228</v>
      </c>
      <c r="BY121" s="3">
        <f t="shared" ca="1" si="43"/>
        <v>0</v>
      </c>
      <c r="BZ121" s="3"/>
      <c r="CA121" s="39"/>
      <c r="CC121" s="2">
        <f ca="1">IF(Table2[[#This Row],[Residence]]="East Legon",Table2[[#This Row],[Income]],0)</f>
        <v>0</v>
      </c>
      <c r="CD121" s="3">
        <f ca="1">IF(Table2[[#This Row],[Residence]]="Trasaco",Table2[[#This Row],[Income]],0)</f>
        <v>28494</v>
      </c>
      <c r="CE121" s="3">
        <f ca="1">IF(Table2[[#This Row],[Residence]]="North Legon",Table2[[#This Row],[Income]],0)</f>
        <v>0</v>
      </c>
      <c r="CF121" s="3">
        <f ca="1">IF(Table2[[#This Row],[Residence]]="Spintex",Table2[[#This Row],[Income]],0)</f>
        <v>0</v>
      </c>
      <c r="CG121" s="3">
        <f ca="1">IF(Table2[[#This Row],[Residence]]="Tema",Table2[[#This Row],[Income]],0)</f>
        <v>0</v>
      </c>
      <c r="CH121" s="3">
        <f ca="1">IF(Table2[[#This Row],[Residence]]="Airport Hills",Table2[[#This Row],[Income]],0)</f>
        <v>0</v>
      </c>
      <c r="CI121" s="3">
        <f ca="1">IF(Table2[[#This Row],[Residence]]="Oyarifa",Table2[[#This Row],[Income]],0)</f>
        <v>0</v>
      </c>
      <c r="CJ121" s="3">
        <f ca="1">IF(Table2[[#This Row],[Residence]]="Osu",Table2[[#This Row],[Income]],0)</f>
        <v>0</v>
      </c>
      <c r="CK121" s="3">
        <f ca="1">IF(Table2[[#This Row],[Residence]]="Tse-Addo",Table2[[#This Row],[Income]],0)</f>
        <v>0</v>
      </c>
      <c r="CL121" s="5">
        <f ca="1">IF(Table2[[#This Row],[Residence]]="Prampram",Table2[[#This Row],[Income]],0)</f>
        <v>0</v>
      </c>
      <c r="CN121" s="2">
        <f ca="1">IF(Table2[[#This Row],[Field of Work]]="Teaching",Table2[[#This Row],[Income]],0)</f>
        <v>0</v>
      </c>
      <c r="CO121" s="3">
        <f ca="1">IF(Table2[[#This Row],[Field of Work]]="Agriculture",Table2[[#This Row],[Income]],0)</f>
        <v>0</v>
      </c>
      <c r="CP121" s="3">
        <f ca="1">IF(Table2[[#This Row],[Field of Work]]="IT",Table2[[#This Row],[Income]],0)</f>
        <v>0</v>
      </c>
      <c r="CQ121" s="3">
        <f ca="1">IF(Table2[[#This Row],[Field of Work]]="Construction",Table2[[#This Row],[Income]],0)</f>
        <v>0</v>
      </c>
      <c r="CR121" s="3">
        <f ca="1">IF(Table2[[#This Row],[Field of Work]]="Health",Table2[[#This Row],[Income]],0)</f>
        <v>0</v>
      </c>
      <c r="CS121" s="5">
        <f ca="1">IF(Table2[[#This Row],[Field of Work]]="General work",Table2[[#This Row],[Income]],0)</f>
        <v>28494</v>
      </c>
      <c r="CU121" s="2">
        <f t="shared" ca="1" si="32"/>
        <v>1</v>
      </c>
      <c r="CV121" s="5"/>
      <c r="CX121" s="2">
        <f t="shared" ca="1" si="33"/>
        <v>38</v>
      </c>
      <c r="CY121" s="5"/>
    </row>
    <row r="122" spans="1:103" x14ac:dyDescent="0.25">
      <c r="A122">
        <f t="shared" ca="1" si="34"/>
        <v>2</v>
      </c>
      <c r="B122" t="str">
        <f t="shared" ca="1" si="35"/>
        <v>Female</v>
      </c>
      <c r="C122">
        <f t="shared" ca="1" si="36"/>
        <v>38</v>
      </c>
      <c r="D122">
        <f t="shared" ca="1" si="37"/>
        <v>4</v>
      </c>
      <c r="E122" t="str">
        <f ca="1">_xll.XLOOKUP(D122,$Y$8:$Y$13,$Z$8:$Z$13)</f>
        <v>IT</v>
      </c>
      <c r="F122">
        <f t="shared" ca="1" si="38"/>
        <v>5</v>
      </c>
      <c r="G122" t="str">
        <f ca="1">_xll.XLOOKUP(F122,$AA$8:$AA$12,$AB$8:$AB$12)</f>
        <v>Other</v>
      </c>
      <c r="H122">
        <f t="shared" ca="1" si="51"/>
        <v>2</v>
      </c>
      <c r="I122">
        <f t="shared" ca="1" si="31"/>
        <v>3</v>
      </c>
      <c r="J122">
        <f t="shared" ca="1" si="39"/>
        <v>68024</v>
      </c>
      <c r="K122">
        <f t="shared" ca="1" si="40"/>
        <v>9</v>
      </c>
      <c r="L122" t="str">
        <f ca="1">_xll.XLOOKUP(K122,$AC$8:$AC$17,$AD$8:$AD$17)</f>
        <v>Prampram</v>
      </c>
      <c r="M122">
        <f t="shared" ca="1" si="44"/>
        <v>272096</v>
      </c>
      <c r="N122" s="12">
        <f t="shared" ca="1" si="41"/>
        <v>168295.91800648335</v>
      </c>
      <c r="O122" s="12">
        <f t="shared" ca="1" si="45"/>
        <v>50952.581993446307</v>
      </c>
      <c r="P122">
        <f t="shared" ca="1" si="42"/>
        <v>28180</v>
      </c>
      <c r="Q122" s="12">
        <f t="shared" ca="1" si="46"/>
        <v>57798.358519845024</v>
      </c>
      <c r="R122">
        <f t="shared" ca="1" si="47"/>
        <v>30731.943467556506</v>
      </c>
      <c r="S122" s="12">
        <f t="shared" ca="1" si="48"/>
        <v>353780.52546100284</v>
      </c>
      <c r="T122" s="12">
        <f t="shared" ca="1" si="49"/>
        <v>254274.27652632838</v>
      </c>
      <c r="U122" s="12">
        <f t="shared" ca="1" si="50"/>
        <v>99506.248934674455</v>
      </c>
      <c r="X122" s="2"/>
      <c r="Y122" s="3"/>
      <c r="Z122" s="3"/>
      <c r="AA122" s="3"/>
      <c r="AB122" s="3"/>
      <c r="AC122" s="3"/>
      <c r="AD122" s="3"/>
      <c r="AE122" s="3">
        <f ca="1">IF(Table2[[#This Row],[Gender]]="Male",1,0)</f>
        <v>0</v>
      </c>
      <c r="AF122" s="3">
        <f ca="1">IF(Table2[[#This Row],[Gender]]="Female",1,0)</f>
        <v>1</v>
      </c>
      <c r="AG122" s="3"/>
      <c r="AH122" s="3"/>
      <c r="AI122" s="5"/>
      <c r="AK122" s="2">
        <f ca="1">IF(Table2[[#This Row],[Field of Work]]="Teaching",1,0)</f>
        <v>0</v>
      </c>
      <c r="AL122" s="3">
        <f ca="1">IF(Table2[[#This Row],[Field of Work]]="Agriculture",1,0)</f>
        <v>0</v>
      </c>
      <c r="AM122" s="3">
        <f ca="1">IF(Table2[[#This Row],[Field of Work]]="IT",1,0)</f>
        <v>1</v>
      </c>
      <c r="AN122" s="3">
        <f ca="1">IF(Table2[[#This Row],[Field of Work]]="Construction",1,0)</f>
        <v>0</v>
      </c>
      <c r="AO122" s="3">
        <f ca="1">IF(Table2[[#This Row],[Field of Work]]="Health",1,0)</f>
        <v>0</v>
      </c>
      <c r="AP122" s="3">
        <f ca="1">IF(Table2[[#This Row],[Field of Work]]="General work",1,0)</f>
        <v>0</v>
      </c>
      <c r="AQ122" s="3"/>
      <c r="AR122" s="3"/>
      <c r="AS122" s="3"/>
      <c r="AT122" s="3"/>
      <c r="AU122" s="3"/>
      <c r="AV122" s="5"/>
      <c r="AW122" s="16">
        <f ca="1">IF(Table2[[#This Row],[Residence]]="East Legon",1,0)</f>
        <v>0</v>
      </c>
      <c r="AX122" s="13">
        <f ca="1">IF(Table2[[#This Row],[Residence]]="Trasaco",1,0)</f>
        <v>0</v>
      </c>
      <c r="AY122" s="3">
        <f ca="1">IF(Table2[[#This Row],[Residence]]="North Legon",1,0)</f>
        <v>0</v>
      </c>
      <c r="AZ122" s="3">
        <f ca="1">IF(Table2[[#This Row],[Residence]]="Tema",1,0)</f>
        <v>0</v>
      </c>
      <c r="BA122" s="3">
        <f ca="1">IF(Table2[[#This Row],[Residence]]="Spintex",1,0)</f>
        <v>0</v>
      </c>
      <c r="BB122" s="3">
        <f ca="1">IF(Table2[[#This Row],[Residence]]="Airport Hills",1,0)</f>
        <v>0</v>
      </c>
      <c r="BC122" s="3">
        <f ca="1">IF(Table2[[#This Row],[Residence]]="Oyarifa",1,0)</f>
        <v>0</v>
      </c>
      <c r="BD122" s="3">
        <f ca="1">IF(Table2[[#This Row],[Residence]]="Prampram",1,0)</f>
        <v>1</v>
      </c>
      <c r="BE122" s="3">
        <f ca="1">IF(Table2[[#This Row],[Residence]]="Tse-Addo",1,0)</f>
        <v>0</v>
      </c>
      <c r="BF122" s="3">
        <f ca="1">IF(Table2[[#This Row],[Residence]]="Osu",1,0)</f>
        <v>0</v>
      </c>
      <c r="BG122" s="3"/>
      <c r="BH122" s="3"/>
      <c r="BI122" s="3"/>
      <c r="BJ122" s="3"/>
      <c r="BK122" s="3"/>
      <c r="BL122" s="3"/>
      <c r="BM122" s="3"/>
      <c r="BN122" s="3"/>
      <c r="BO122" s="3"/>
      <c r="BP122" s="5"/>
      <c r="BR122" s="26">
        <f ca="1">Table2[[#This Row],[Cars Value]]/Table2[[#This Row],[Cars]]</f>
        <v>16984.193997815437</v>
      </c>
      <c r="BS122" s="5"/>
      <c r="BT122" s="2">
        <f ca="1">IF(Table2[[#This Row],[Value of Debts]]&gt;$BU$6,1,0)</f>
        <v>1</v>
      </c>
      <c r="BU122" s="3"/>
      <c r="BV122" s="3"/>
      <c r="BW122" s="5"/>
      <c r="BX122" s="30">
        <f ca="1">Table2[[#This Row],[Mortgage Left]]/Table2[[#This Row],[Value of home]]</f>
        <v>0.61851669266171994</v>
      </c>
      <c r="BY122" s="3">
        <f t="shared" ca="1" si="43"/>
        <v>0</v>
      </c>
      <c r="BZ122" s="3"/>
      <c r="CA122" s="39"/>
      <c r="CC122" s="2">
        <f ca="1">IF(Table2[[#This Row],[Residence]]="East Legon",Table2[[#This Row],[Income]],0)</f>
        <v>0</v>
      </c>
      <c r="CD122" s="3">
        <f ca="1">IF(Table2[[#This Row],[Residence]]="Trasaco",Table2[[#This Row],[Income]],0)</f>
        <v>0</v>
      </c>
      <c r="CE122" s="3">
        <f ca="1">IF(Table2[[#This Row],[Residence]]="North Legon",Table2[[#This Row],[Income]],0)</f>
        <v>0</v>
      </c>
      <c r="CF122" s="3">
        <f ca="1">IF(Table2[[#This Row],[Residence]]="Spintex",Table2[[#This Row],[Income]],0)</f>
        <v>0</v>
      </c>
      <c r="CG122" s="3">
        <f ca="1">IF(Table2[[#This Row],[Residence]]="Tema",Table2[[#This Row],[Income]],0)</f>
        <v>0</v>
      </c>
      <c r="CH122" s="3">
        <f ca="1">IF(Table2[[#This Row],[Residence]]="Airport Hills",Table2[[#This Row],[Income]],0)</f>
        <v>0</v>
      </c>
      <c r="CI122" s="3">
        <f ca="1">IF(Table2[[#This Row],[Residence]]="Oyarifa",Table2[[#This Row],[Income]],0)</f>
        <v>0</v>
      </c>
      <c r="CJ122" s="3">
        <f ca="1">IF(Table2[[#This Row],[Residence]]="Osu",Table2[[#This Row],[Income]],0)</f>
        <v>0</v>
      </c>
      <c r="CK122" s="3">
        <f ca="1">IF(Table2[[#This Row],[Residence]]="Tse-Addo",Table2[[#This Row],[Income]],0)</f>
        <v>0</v>
      </c>
      <c r="CL122" s="5">
        <f ca="1">IF(Table2[[#This Row],[Residence]]="Prampram",Table2[[#This Row],[Income]],0)</f>
        <v>68024</v>
      </c>
      <c r="CN122" s="2">
        <f ca="1">IF(Table2[[#This Row],[Field of Work]]="Teaching",Table2[[#This Row],[Income]],0)</f>
        <v>0</v>
      </c>
      <c r="CO122" s="3">
        <f ca="1">IF(Table2[[#This Row],[Field of Work]]="Agriculture",Table2[[#This Row],[Income]],0)</f>
        <v>0</v>
      </c>
      <c r="CP122" s="3">
        <f ca="1">IF(Table2[[#This Row],[Field of Work]]="IT",Table2[[#This Row],[Income]],0)</f>
        <v>68024</v>
      </c>
      <c r="CQ122" s="3">
        <f ca="1">IF(Table2[[#This Row],[Field of Work]]="Construction",Table2[[#This Row],[Income]],0)</f>
        <v>0</v>
      </c>
      <c r="CR122" s="3">
        <f ca="1">IF(Table2[[#This Row],[Field of Work]]="Health",Table2[[#This Row],[Income]],0)</f>
        <v>0</v>
      </c>
      <c r="CS122" s="5">
        <f ca="1">IF(Table2[[#This Row],[Field of Work]]="General work",Table2[[#This Row],[Income]],0)</f>
        <v>0</v>
      </c>
      <c r="CU122" s="2">
        <f t="shared" ca="1" si="32"/>
        <v>1</v>
      </c>
      <c r="CV122" s="5"/>
      <c r="CX122" s="2">
        <f t="shared" ca="1" si="33"/>
        <v>42</v>
      </c>
      <c r="CY122" s="5"/>
    </row>
    <row r="123" spans="1:103" x14ac:dyDescent="0.25">
      <c r="A123">
        <f t="shared" ca="1" si="34"/>
        <v>2</v>
      </c>
      <c r="B123" t="str">
        <f t="shared" ca="1" si="35"/>
        <v>Female</v>
      </c>
      <c r="C123">
        <f t="shared" ca="1" si="36"/>
        <v>42</v>
      </c>
      <c r="D123">
        <f t="shared" ca="1" si="37"/>
        <v>3</v>
      </c>
      <c r="E123" t="str">
        <f ca="1">_xll.XLOOKUP(D123,$Y$8:$Y$13,$Z$8:$Z$13)</f>
        <v>Teaching</v>
      </c>
      <c r="F123">
        <f t="shared" ca="1" si="38"/>
        <v>1</v>
      </c>
      <c r="G123" t="str">
        <f ca="1">_xll.XLOOKUP(F123,$AA$8:$AA$12,$AB$8:$AB$12)</f>
        <v>Highschool</v>
      </c>
      <c r="H123">
        <f t="shared" ca="1" si="51"/>
        <v>2</v>
      </c>
      <c r="I123">
        <f t="shared" ca="1" si="31"/>
        <v>2</v>
      </c>
      <c r="J123">
        <f t="shared" ca="1" si="39"/>
        <v>79343</v>
      </c>
      <c r="K123">
        <f t="shared" ca="1" si="40"/>
        <v>8</v>
      </c>
      <c r="L123" t="str">
        <f ca="1">_xll.XLOOKUP(K123,$AC$8:$AC$17,$AD$8:$AD$17)</f>
        <v>Oyarifa</v>
      </c>
      <c r="M123">
        <f t="shared" ca="1" si="44"/>
        <v>396715</v>
      </c>
      <c r="N123" s="12">
        <f t="shared" ca="1" si="41"/>
        <v>23842.493613620176</v>
      </c>
      <c r="O123" s="12">
        <f t="shared" ca="1" si="45"/>
        <v>92267.029121544503</v>
      </c>
      <c r="P123">
        <f t="shared" ca="1" si="42"/>
        <v>73332</v>
      </c>
      <c r="Q123" s="12">
        <f t="shared" ca="1" si="46"/>
        <v>83090.617491769633</v>
      </c>
      <c r="R123">
        <f t="shared" ca="1" si="47"/>
        <v>88828.716645776381</v>
      </c>
      <c r="S123" s="12">
        <f t="shared" ca="1" si="48"/>
        <v>577810.74576732086</v>
      </c>
      <c r="T123" s="12">
        <f t="shared" ca="1" si="49"/>
        <v>180265.11110538981</v>
      </c>
      <c r="U123" s="12">
        <f t="shared" ca="1" si="50"/>
        <v>397545.63466193108</v>
      </c>
      <c r="X123" s="2"/>
      <c r="Y123" s="3"/>
      <c r="Z123" s="3"/>
      <c r="AA123" s="3"/>
      <c r="AB123" s="3"/>
      <c r="AC123" s="3"/>
      <c r="AD123" s="3"/>
      <c r="AE123" s="3">
        <f ca="1">IF(Table2[[#This Row],[Gender]]="Male",1,0)</f>
        <v>0</v>
      </c>
      <c r="AF123" s="3">
        <f ca="1">IF(Table2[[#This Row],[Gender]]="Female",1,0)</f>
        <v>1</v>
      </c>
      <c r="AG123" s="3"/>
      <c r="AH123" s="3"/>
      <c r="AI123" s="5"/>
      <c r="AK123" s="2">
        <f ca="1">IF(Table2[[#This Row],[Field of Work]]="Teaching",1,0)</f>
        <v>1</v>
      </c>
      <c r="AL123" s="3">
        <f ca="1">IF(Table2[[#This Row],[Field of Work]]="Agriculture",1,0)</f>
        <v>0</v>
      </c>
      <c r="AM123" s="3">
        <f ca="1">IF(Table2[[#This Row],[Field of Work]]="IT",1,0)</f>
        <v>0</v>
      </c>
      <c r="AN123" s="3">
        <f ca="1">IF(Table2[[#This Row],[Field of Work]]="Construction",1,0)</f>
        <v>0</v>
      </c>
      <c r="AO123" s="3">
        <f ca="1">IF(Table2[[#This Row],[Field of Work]]="Health",1,0)</f>
        <v>0</v>
      </c>
      <c r="AP123" s="3">
        <f ca="1">IF(Table2[[#This Row],[Field of Work]]="General work",1,0)</f>
        <v>0</v>
      </c>
      <c r="AQ123" s="3"/>
      <c r="AR123" s="3"/>
      <c r="AS123" s="3"/>
      <c r="AT123" s="3"/>
      <c r="AU123" s="3"/>
      <c r="AV123" s="5"/>
      <c r="AW123" s="16">
        <f ca="1">IF(Table2[[#This Row],[Residence]]="East Legon",1,0)</f>
        <v>0</v>
      </c>
      <c r="AX123" s="13">
        <f ca="1">IF(Table2[[#This Row],[Residence]]="Trasaco",1,0)</f>
        <v>0</v>
      </c>
      <c r="AY123" s="3">
        <f ca="1">IF(Table2[[#This Row],[Residence]]="North Legon",1,0)</f>
        <v>0</v>
      </c>
      <c r="AZ123" s="3">
        <f ca="1">IF(Table2[[#This Row],[Residence]]="Tema",1,0)</f>
        <v>0</v>
      </c>
      <c r="BA123" s="3">
        <f ca="1">IF(Table2[[#This Row],[Residence]]="Spintex",1,0)</f>
        <v>0</v>
      </c>
      <c r="BB123" s="3">
        <f ca="1">IF(Table2[[#This Row],[Residence]]="Airport Hills",1,0)</f>
        <v>0</v>
      </c>
      <c r="BC123" s="3">
        <f ca="1">IF(Table2[[#This Row],[Residence]]="Oyarifa",1,0)</f>
        <v>1</v>
      </c>
      <c r="BD123" s="3">
        <f ca="1">IF(Table2[[#This Row],[Residence]]="Prampram",1,0)</f>
        <v>0</v>
      </c>
      <c r="BE123" s="3">
        <f ca="1">IF(Table2[[#This Row],[Residence]]="Tse-Addo",1,0)</f>
        <v>0</v>
      </c>
      <c r="BF123" s="3">
        <f ca="1">IF(Table2[[#This Row],[Residence]]="Osu",1,0)</f>
        <v>0</v>
      </c>
      <c r="BG123" s="3"/>
      <c r="BH123" s="3"/>
      <c r="BI123" s="3"/>
      <c r="BJ123" s="3"/>
      <c r="BK123" s="3"/>
      <c r="BL123" s="3"/>
      <c r="BM123" s="3"/>
      <c r="BN123" s="3"/>
      <c r="BO123" s="3"/>
      <c r="BP123" s="5"/>
      <c r="BR123" s="26">
        <f ca="1">Table2[[#This Row],[Cars Value]]/Table2[[#This Row],[Cars]]</f>
        <v>46133.514560772252</v>
      </c>
      <c r="BS123" s="5"/>
      <c r="BT123" s="2">
        <f ca="1">IF(Table2[[#This Row],[Value of Debts]]&gt;$BU$6,1,0)</f>
        <v>1</v>
      </c>
      <c r="BU123" s="3"/>
      <c r="BV123" s="3"/>
      <c r="BW123" s="5"/>
      <c r="BX123" s="30">
        <f ca="1">Table2[[#This Row],[Mortgage Left]]/Table2[[#This Row],[Value of home]]</f>
        <v>6.009980367170431E-2</v>
      </c>
      <c r="BY123" s="3">
        <f t="shared" ca="1" si="43"/>
        <v>1</v>
      </c>
      <c r="BZ123" s="3"/>
      <c r="CA123" s="39"/>
      <c r="CC123" s="2">
        <f ca="1">IF(Table2[[#This Row],[Residence]]="East Legon",Table2[[#This Row],[Income]],0)</f>
        <v>0</v>
      </c>
      <c r="CD123" s="3">
        <f ca="1">IF(Table2[[#This Row],[Residence]]="Trasaco",Table2[[#This Row],[Income]],0)</f>
        <v>0</v>
      </c>
      <c r="CE123" s="3">
        <f ca="1">IF(Table2[[#This Row],[Residence]]="North Legon",Table2[[#This Row],[Income]],0)</f>
        <v>0</v>
      </c>
      <c r="CF123" s="3">
        <f ca="1">IF(Table2[[#This Row],[Residence]]="Spintex",Table2[[#This Row],[Income]],0)</f>
        <v>0</v>
      </c>
      <c r="CG123" s="3">
        <f ca="1">IF(Table2[[#This Row],[Residence]]="Tema",Table2[[#This Row],[Income]],0)</f>
        <v>0</v>
      </c>
      <c r="CH123" s="3">
        <f ca="1">IF(Table2[[#This Row],[Residence]]="Airport Hills",Table2[[#This Row],[Income]],0)</f>
        <v>0</v>
      </c>
      <c r="CI123" s="3">
        <f ca="1">IF(Table2[[#This Row],[Residence]]="Oyarifa",Table2[[#This Row],[Income]],0)</f>
        <v>79343</v>
      </c>
      <c r="CJ123" s="3">
        <f ca="1">IF(Table2[[#This Row],[Residence]]="Osu",Table2[[#This Row],[Income]],0)</f>
        <v>0</v>
      </c>
      <c r="CK123" s="3">
        <f ca="1">IF(Table2[[#This Row],[Residence]]="Tse-Addo",Table2[[#This Row],[Income]],0)</f>
        <v>0</v>
      </c>
      <c r="CL123" s="5">
        <f ca="1">IF(Table2[[#This Row],[Residence]]="Prampram",Table2[[#This Row],[Income]],0)</f>
        <v>0</v>
      </c>
      <c r="CN123" s="2">
        <f ca="1">IF(Table2[[#This Row],[Field of Work]]="Teaching",Table2[[#This Row],[Income]],0)</f>
        <v>79343</v>
      </c>
      <c r="CO123" s="3">
        <f ca="1">IF(Table2[[#This Row],[Field of Work]]="Agriculture",Table2[[#This Row],[Income]],0)</f>
        <v>0</v>
      </c>
      <c r="CP123" s="3">
        <f ca="1">IF(Table2[[#This Row],[Field of Work]]="IT",Table2[[#This Row],[Income]],0)</f>
        <v>0</v>
      </c>
      <c r="CQ123" s="3">
        <f ca="1">IF(Table2[[#This Row],[Field of Work]]="Construction",Table2[[#This Row],[Income]],0)</f>
        <v>0</v>
      </c>
      <c r="CR123" s="3">
        <f ca="1">IF(Table2[[#This Row],[Field of Work]]="Health",Table2[[#This Row],[Income]],0)</f>
        <v>0</v>
      </c>
      <c r="CS123" s="5">
        <f ca="1">IF(Table2[[#This Row],[Field of Work]]="General work",Table2[[#This Row],[Income]],0)</f>
        <v>0</v>
      </c>
      <c r="CU123" s="2">
        <f t="shared" ca="1" si="32"/>
        <v>1</v>
      </c>
      <c r="CV123" s="5"/>
      <c r="CX123" s="2">
        <f t="shared" ca="1" si="33"/>
        <v>31</v>
      </c>
      <c r="CY123" s="5"/>
    </row>
    <row r="124" spans="1:103" x14ac:dyDescent="0.25">
      <c r="A124">
        <f t="shared" ca="1" si="34"/>
        <v>2</v>
      </c>
      <c r="B124" t="str">
        <f t="shared" ca="1" si="35"/>
        <v>Female</v>
      </c>
      <c r="C124">
        <f t="shared" ca="1" si="36"/>
        <v>31</v>
      </c>
      <c r="D124">
        <f t="shared" ca="1" si="37"/>
        <v>6</v>
      </c>
      <c r="E124" t="str">
        <f ca="1">_xll.XLOOKUP(D124,$Y$8:$Y$13,$Z$8:$Z$13)</f>
        <v>Agriculture</v>
      </c>
      <c r="F124">
        <f t="shared" ca="1" si="38"/>
        <v>2</v>
      </c>
      <c r="G124" t="str">
        <f ca="1">_xll.XLOOKUP(F124,$AA$8:$AA$12,$AB$8:$AB$12)</f>
        <v>College</v>
      </c>
      <c r="H124">
        <f t="shared" ca="1" si="51"/>
        <v>0</v>
      </c>
      <c r="I124">
        <f t="shared" ca="1" si="31"/>
        <v>2</v>
      </c>
      <c r="J124">
        <f t="shared" ca="1" si="39"/>
        <v>46800</v>
      </c>
      <c r="K124">
        <f t="shared" ca="1" si="40"/>
        <v>7</v>
      </c>
      <c r="L124" t="str">
        <f ca="1">_xll.XLOOKUP(K124,$AC$8:$AC$17,$AD$8:$AD$17)</f>
        <v>Tema</v>
      </c>
      <c r="M124">
        <f t="shared" ca="1" si="44"/>
        <v>187200</v>
      </c>
      <c r="N124" s="12">
        <f t="shared" ca="1" si="41"/>
        <v>39390.110325875328</v>
      </c>
      <c r="O124" s="12">
        <f t="shared" ca="1" si="45"/>
        <v>87672.119864315522</v>
      </c>
      <c r="P124">
        <f t="shared" ca="1" si="42"/>
        <v>82766</v>
      </c>
      <c r="Q124" s="12">
        <f t="shared" ca="1" si="46"/>
        <v>3954.2096082158587</v>
      </c>
      <c r="R124">
        <f t="shared" ca="1" si="47"/>
        <v>12346.194819094042</v>
      </c>
      <c r="S124" s="12">
        <f t="shared" ca="1" si="48"/>
        <v>287218.31468340952</v>
      </c>
      <c r="T124" s="12">
        <f t="shared" ca="1" si="49"/>
        <v>126110.31993409118</v>
      </c>
      <c r="U124" s="12">
        <f t="shared" ca="1" si="50"/>
        <v>161107.99474931834</v>
      </c>
      <c r="X124" s="2"/>
      <c r="Y124" s="3"/>
      <c r="Z124" s="3"/>
      <c r="AA124" s="3"/>
      <c r="AB124" s="3"/>
      <c r="AC124" s="3"/>
      <c r="AD124" s="3"/>
      <c r="AE124" s="3">
        <f ca="1">IF(Table2[[#This Row],[Gender]]="Male",1,0)</f>
        <v>0</v>
      </c>
      <c r="AF124" s="3">
        <f ca="1">IF(Table2[[#This Row],[Gender]]="Female",1,0)</f>
        <v>1</v>
      </c>
      <c r="AG124" s="3"/>
      <c r="AH124" s="3"/>
      <c r="AI124" s="5"/>
      <c r="AK124" s="2">
        <f ca="1">IF(Table2[[#This Row],[Field of Work]]="Teaching",1,0)</f>
        <v>0</v>
      </c>
      <c r="AL124" s="3">
        <f ca="1">IF(Table2[[#This Row],[Field of Work]]="Agriculture",1,0)</f>
        <v>1</v>
      </c>
      <c r="AM124" s="3">
        <f ca="1">IF(Table2[[#This Row],[Field of Work]]="IT",1,0)</f>
        <v>0</v>
      </c>
      <c r="AN124" s="3">
        <f ca="1">IF(Table2[[#This Row],[Field of Work]]="Construction",1,0)</f>
        <v>0</v>
      </c>
      <c r="AO124" s="3">
        <f ca="1">IF(Table2[[#This Row],[Field of Work]]="Health",1,0)</f>
        <v>0</v>
      </c>
      <c r="AP124" s="3">
        <f ca="1">IF(Table2[[#This Row],[Field of Work]]="General work",1,0)</f>
        <v>0</v>
      </c>
      <c r="AQ124" s="3"/>
      <c r="AR124" s="3"/>
      <c r="AS124" s="3"/>
      <c r="AT124" s="3"/>
      <c r="AU124" s="3"/>
      <c r="AV124" s="5"/>
      <c r="AW124" s="16">
        <f ca="1">IF(Table2[[#This Row],[Residence]]="East Legon",1,0)</f>
        <v>0</v>
      </c>
      <c r="AX124" s="13">
        <f ca="1">IF(Table2[[#This Row],[Residence]]="Trasaco",1,0)</f>
        <v>0</v>
      </c>
      <c r="AY124" s="3">
        <f ca="1">IF(Table2[[#This Row],[Residence]]="North Legon",1,0)</f>
        <v>0</v>
      </c>
      <c r="AZ124" s="3">
        <f ca="1">IF(Table2[[#This Row],[Residence]]="Tema",1,0)</f>
        <v>1</v>
      </c>
      <c r="BA124" s="3">
        <f ca="1">IF(Table2[[#This Row],[Residence]]="Spintex",1,0)</f>
        <v>0</v>
      </c>
      <c r="BB124" s="3">
        <f ca="1">IF(Table2[[#This Row],[Residence]]="Airport Hills",1,0)</f>
        <v>0</v>
      </c>
      <c r="BC124" s="3">
        <f ca="1">IF(Table2[[#This Row],[Residence]]="Oyarifa",1,0)</f>
        <v>0</v>
      </c>
      <c r="BD124" s="3">
        <f ca="1">IF(Table2[[#This Row],[Residence]]="Prampram",1,0)</f>
        <v>0</v>
      </c>
      <c r="BE124" s="3">
        <f ca="1">IF(Table2[[#This Row],[Residence]]="Tse-Addo",1,0)</f>
        <v>0</v>
      </c>
      <c r="BF124" s="3">
        <f ca="1">IF(Table2[[#This Row],[Residence]]="Osu",1,0)</f>
        <v>0</v>
      </c>
      <c r="BG124" s="3"/>
      <c r="BH124" s="3"/>
      <c r="BI124" s="3"/>
      <c r="BJ124" s="3"/>
      <c r="BK124" s="3"/>
      <c r="BL124" s="3"/>
      <c r="BM124" s="3"/>
      <c r="BN124" s="3"/>
      <c r="BO124" s="3"/>
      <c r="BP124" s="5"/>
      <c r="BR124" s="26">
        <f ca="1">Table2[[#This Row],[Cars Value]]/Table2[[#This Row],[Cars]]</f>
        <v>43836.059932157761</v>
      </c>
      <c r="BS124" s="5"/>
      <c r="BT124" s="2">
        <f ca="1">IF(Table2[[#This Row],[Value of Debts]]&gt;$BU$6,1,0)</f>
        <v>1</v>
      </c>
      <c r="BU124" s="3"/>
      <c r="BV124" s="3"/>
      <c r="BW124" s="5"/>
      <c r="BX124" s="30">
        <f ca="1">Table2[[#This Row],[Mortgage Left]]/Table2[[#This Row],[Value of home]]</f>
        <v>0.21041725601429129</v>
      </c>
      <c r="BY124" s="3">
        <f t="shared" ca="1" si="43"/>
        <v>1</v>
      </c>
      <c r="BZ124" s="3"/>
      <c r="CA124" s="39"/>
      <c r="CC124" s="2">
        <f ca="1">IF(Table2[[#This Row],[Residence]]="East Legon",Table2[[#This Row],[Income]],0)</f>
        <v>0</v>
      </c>
      <c r="CD124" s="3">
        <f ca="1">IF(Table2[[#This Row],[Residence]]="Trasaco",Table2[[#This Row],[Income]],0)</f>
        <v>0</v>
      </c>
      <c r="CE124" s="3">
        <f ca="1">IF(Table2[[#This Row],[Residence]]="North Legon",Table2[[#This Row],[Income]],0)</f>
        <v>0</v>
      </c>
      <c r="CF124" s="3">
        <f ca="1">IF(Table2[[#This Row],[Residence]]="Spintex",Table2[[#This Row],[Income]],0)</f>
        <v>0</v>
      </c>
      <c r="CG124" s="3">
        <f ca="1">IF(Table2[[#This Row],[Residence]]="Tema",Table2[[#This Row],[Income]],0)</f>
        <v>46800</v>
      </c>
      <c r="CH124" s="3">
        <f ca="1">IF(Table2[[#This Row],[Residence]]="Airport Hills",Table2[[#This Row],[Income]],0)</f>
        <v>0</v>
      </c>
      <c r="CI124" s="3">
        <f ca="1">IF(Table2[[#This Row],[Residence]]="Oyarifa",Table2[[#This Row],[Income]],0)</f>
        <v>0</v>
      </c>
      <c r="CJ124" s="3">
        <f ca="1">IF(Table2[[#This Row],[Residence]]="Osu",Table2[[#This Row],[Income]],0)</f>
        <v>0</v>
      </c>
      <c r="CK124" s="3">
        <f ca="1">IF(Table2[[#This Row],[Residence]]="Tse-Addo",Table2[[#This Row],[Income]],0)</f>
        <v>0</v>
      </c>
      <c r="CL124" s="5">
        <f ca="1">IF(Table2[[#This Row],[Residence]]="Prampram",Table2[[#This Row],[Income]],0)</f>
        <v>0</v>
      </c>
      <c r="CN124" s="2">
        <f ca="1">IF(Table2[[#This Row],[Field of Work]]="Teaching",Table2[[#This Row],[Income]],0)</f>
        <v>0</v>
      </c>
      <c r="CO124" s="3">
        <f ca="1">IF(Table2[[#This Row],[Field of Work]]="Agriculture",Table2[[#This Row],[Income]],0)</f>
        <v>46800</v>
      </c>
      <c r="CP124" s="3">
        <f ca="1">IF(Table2[[#This Row],[Field of Work]]="IT",Table2[[#This Row],[Income]],0)</f>
        <v>0</v>
      </c>
      <c r="CQ124" s="3">
        <f ca="1">IF(Table2[[#This Row],[Field of Work]]="Construction",Table2[[#This Row],[Income]],0)</f>
        <v>0</v>
      </c>
      <c r="CR124" s="3">
        <f ca="1">IF(Table2[[#This Row],[Field of Work]]="Health",Table2[[#This Row],[Income]],0)</f>
        <v>0</v>
      </c>
      <c r="CS124" s="5">
        <f ca="1">IF(Table2[[#This Row],[Field of Work]]="General work",Table2[[#This Row],[Income]],0)</f>
        <v>0</v>
      </c>
      <c r="CU124" s="2">
        <f t="shared" ca="1" si="32"/>
        <v>1</v>
      </c>
      <c r="CV124" s="5"/>
      <c r="CX124" s="2">
        <f t="shared" ca="1" si="33"/>
        <v>37</v>
      </c>
      <c r="CY124" s="5"/>
    </row>
    <row r="125" spans="1:103" x14ac:dyDescent="0.25">
      <c r="A125">
        <f t="shared" ca="1" si="34"/>
        <v>2</v>
      </c>
      <c r="B125" t="str">
        <f t="shared" ca="1" si="35"/>
        <v>Female</v>
      </c>
      <c r="C125">
        <f t="shared" ca="1" si="36"/>
        <v>37</v>
      </c>
      <c r="D125">
        <f t="shared" ca="1" si="37"/>
        <v>1</v>
      </c>
      <c r="E125" t="str">
        <f ca="1">_xll.XLOOKUP(D125,$Y$8:$Y$13,$Z$8:$Z$13)</f>
        <v>Health</v>
      </c>
      <c r="F125">
        <f t="shared" ca="1" si="38"/>
        <v>4</v>
      </c>
      <c r="G125" t="str">
        <f ca="1">_xll.XLOOKUP(F125,$AA$8:$AA$12,$AB$8:$AB$12)</f>
        <v>Techical</v>
      </c>
      <c r="H125">
        <f t="shared" ca="1" si="51"/>
        <v>2</v>
      </c>
      <c r="I125">
        <f t="shared" ca="1" si="31"/>
        <v>4</v>
      </c>
      <c r="J125">
        <f t="shared" ca="1" si="39"/>
        <v>79818</v>
      </c>
      <c r="K125">
        <f t="shared" ca="1" si="40"/>
        <v>10</v>
      </c>
      <c r="L125" t="str">
        <f ca="1">_xll.XLOOKUP(K125,$AC$8:$AC$17,$AD$8:$AD$17)</f>
        <v>Osu</v>
      </c>
      <c r="M125">
        <f t="shared" ca="1" si="44"/>
        <v>239454</v>
      </c>
      <c r="N125" s="12">
        <f t="shared" ca="1" si="41"/>
        <v>3447.5080798040099</v>
      </c>
      <c r="O125" s="12">
        <f t="shared" ca="1" si="45"/>
        <v>19544.557642229989</v>
      </c>
      <c r="P125">
        <f t="shared" ca="1" si="42"/>
        <v>297</v>
      </c>
      <c r="Q125" s="12">
        <f t="shared" ca="1" si="46"/>
        <v>158770.8451388813</v>
      </c>
      <c r="R125">
        <f t="shared" ca="1" si="47"/>
        <v>3842.2561424402238</v>
      </c>
      <c r="S125" s="12">
        <f t="shared" ca="1" si="48"/>
        <v>262840.8137846702</v>
      </c>
      <c r="T125" s="12">
        <f t="shared" ca="1" si="49"/>
        <v>162515.35321868531</v>
      </c>
      <c r="U125" s="12">
        <f t="shared" ca="1" si="50"/>
        <v>100325.46056598489</v>
      </c>
      <c r="X125" s="2"/>
      <c r="Y125" s="3"/>
      <c r="Z125" s="3"/>
      <c r="AA125" s="3"/>
      <c r="AB125" s="3"/>
      <c r="AC125" s="3"/>
      <c r="AD125" s="3"/>
      <c r="AE125" s="3">
        <f ca="1">IF(Table2[[#This Row],[Gender]]="Male",1,0)</f>
        <v>0</v>
      </c>
      <c r="AF125" s="3">
        <f ca="1">IF(Table2[[#This Row],[Gender]]="Female",1,0)</f>
        <v>1</v>
      </c>
      <c r="AG125" s="3"/>
      <c r="AH125" s="3"/>
      <c r="AI125" s="5"/>
      <c r="AK125" s="2">
        <f ca="1">IF(Table2[[#This Row],[Field of Work]]="Teaching",1,0)</f>
        <v>0</v>
      </c>
      <c r="AL125" s="3">
        <f ca="1">IF(Table2[[#This Row],[Field of Work]]="Agriculture",1,0)</f>
        <v>0</v>
      </c>
      <c r="AM125" s="3">
        <f ca="1">IF(Table2[[#This Row],[Field of Work]]="IT",1,0)</f>
        <v>0</v>
      </c>
      <c r="AN125" s="3">
        <f ca="1">IF(Table2[[#This Row],[Field of Work]]="Construction",1,0)</f>
        <v>0</v>
      </c>
      <c r="AO125" s="3">
        <f ca="1">IF(Table2[[#This Row],[Field of Work]]="Health",1,0)</f>
        <v>1</v>
      </c>
      <c r="AP125" s="3">
        <f ca="1">IF(Table2[[#This Row],[Field of Work]]="General work",1,0)</f>
        <v>0</v>
      </c>
      <c r="AQ125" s="3"/>
      <c r="AR125" s="3"/>
      <c r="AS125" s="3"/>
      <c r="AT125" s="3"/>
      <c r="AU125" s="3"/>
      <c r="AV125" s="5"/>
      <c r="AW125" s="16">
        <f ca="1">IF(Table2[[#This Row],[Residence]]="East Legon",1,0)</f>
        <v>0</v>
      </c>
      <c r="AX125" s="13">
        <f ca="1">IF(Table2[[#This Row],[Residence]]="Trasaco",1,0)</f>
        <v>0</v>
      </c>
      <c r="AY125" s="3">
        <f ca="1">IF(Table2[[#This Row],[Residence]]="North Legon",1,0)</f>
        <v>0</v>
      </c>
      <c r="AZ125" s="3">
        <f ca="1">IF(Table2[[#This Row],[Residence]]="Tema",1,0)</f>
        <v>0</v>
      </c>
      <c r="BA125" s="3">
        <f ca="1">IF(Table2[[#This Row],[Residence]]="Spintex",1,0)</f>
        <v>0</v>
      </c>
      <c r="BB125" s="3">
        <f ca="1">IF(Table2[[#This Row],[Residence]]="Airport Hills",1,0)</f>
        <v>0</v>
      </c>
      <c r="BC125" s="3">
        <f ca="1">IF(Table2[[#This Row],[Residence]]="Oyarifa",1,0)</f>
        <v>0</v>
      </c>
      <c r="BD125" s="3">
        <f ca="1">IF(Table2[[#This Row],[Residence]]="Prampram",1,0)</f>
        <v>0</v>
      </c>
      <c r="BE125" s="3">
        <f ca="1">IF(Table2[[#This Row],[Residence]]="Tse-Addo",1,0)</f>
        <v>0</v>
      </c>
      <c r="BF125" s="3">
        <f ca="1">IF(Table2[[#This Row],[Residence]]="Osu",1,0)</f>
        <v>1</v>
      </c>
      <c r="BG125" s="3"/>
      <c r="BH125" s="3"/>
      <c r="BI125" s="3"/>
      <c r="BJ125" s="3"/>
      <c r="BK125" s="3"/>
      <c r="BL125" s="3"/>
      <c r="BM125" s="3"/>
      <c r="BN125" s="3"/>
      <c r="BO125" s="3"/>
      <c r="BP125" s="5"/>
      <c r="BR125" s="26">
        <f ca="1">Table2[[#This Row],[Cars Value]]/Table2[[#This Row],[Cars]]</f>
        <v>4886.1394105574973</v>
      </c>
      <c r="BS125" s="5"/>
      <c r="BT125" s="2">
        <f ca="1">IF(Table2[[#This Row],[Value of Debts]]&gt;$BU$6,1,0)</f>
        <v>1</v>
      </c>
      <c r="BU125" s="3"/>
      <c r="BV125" s="3"/>
      <c r="BW125" s="5"/>
      <c r="BX125" s="30">
        <f ca="1">Table2[[#This Row],[Mortgage Left]]/Table2[[#This Row],[Value of home]]</f>
        <v>1.4397371018249894E-2</v>
      </c>
      <c r="BY125" s="3">
        <f t="shared" ca="1" si="43"/>
        <v>1</v>
      </c>
      <c r="BZ125" s="3"/>
      <c r="CA125" s="39"/>
      <c r="CC125" s="2">
        <f ca="1">IF(Table2[[#This Row],[Residence]]="East Legon",Table2[[#This Row],[Income]],0)</f>
        <v>0</v>
      </c>
      <c r="CD125" s="3">
        <f ca="1">IF(Table2[[#This Row],[Residence]]="Trasaco",Table2[[#This Row],[Income]],0)</f>
        <v>0</v>
      </c>
      <c r="CE125" s="3">
        <f ca="1">IF(Table2[[#This Row],[Residence]]="North Legon",Table2[[#This Row],[Income]],0)</f>
        <v>0</v>
      </c>
      <c r="CF125" s="3">
        <f ca="1">IF(Table2[[#This Row],[Residence]]="Spintex",Table2[[#This Row],[Income]],0)</f>
        <v>0</v>
      </c>
      <c r="CG125" s="3">
        <f ca="1">IF(Table2[[#This Row],[Residence]]="Tema",Table2[[#This Row],[Income]],0)</f>
        <v>0</v>
      </c>
      <c r="CH125" s="3">
        <f ca="1">IF(Table2[[#This Row],[Residence]]="Airport Hills",Table2[[#This Row],[Income]],0)</f>
        <v>0</v>
      </c>
      <c r="CI125" s="3">
        <f ca="1">IF(Table2[[#This Row],[Residence]]="Oyarifa",Table2[[#This Row],[Income]],0)</f>
        <v>0</v>
      </c>
      <c r="CJ125" s="3">
        <f ca="1">IF(Table2[[#This Row],[Residence]]="Osu",Table2[[#This Row],[Income]],0)</f>
        <v>79818</v>
      </c>
      <c r="CK125" s="3">
        <f ca="1">IF(Table2[[#This Row],[Residence]]="Tse-Addo",Table2[[#This Row],[Income]],0)</f>
        <v>0</v>
      </c>
      <c r="CL125" s="5">
        <f ca="1">IF(Table2[[#This Row],[Residence]]="Prampram",Table2[[#This Row],[Income]],0)</f>
        <v>0</v>
      </c>
      <c r="CN125" s="2">
        <f ca="1">IF(Table2[[#This Row],[Field of Work]]="Teaching",Table2[[#This Row],[Income]],0)</f>
        <v>0</v>
      </c>
      <c r="CO125" s="3">
        <f ca="1">IF(Table2[[#This Row],[Field of Work]]="Agriculture",Table2[[#This Row],[Income]],0)</f>
        <v>0</v>
      </c>
      <c r="CP125" s="3">
        <f ca="1">IF(Table2[[#This Row],[Field of Work]]="IT",Table2[[#This Row],[Income]],0)</f>
        <v>0</v>
      </c>
      <c r="CQ125" s="3">
        <f ca="1">IF(Table2[[#This Row],[Field of Work]]="Construction",Table2[[#This Row],[Income]],0)</f>
        <v>0</v>
      </c>
      <c r="CR125" s="3">
        <f ca="1">IF(Table2[[#This Row],[Field of Work]]="Health",Table2[[#This Row],[Income]],0)</f>
        <v>79818</v>
      </c>
      <c r="CS125" s="5">
        <f ca="1">IF(Table2[[#This Row],[Field of Work]]="General work",Table2[[#This Row],[Income]],0)</f>
        <v>0</v>
      </c>
      <c r="CU125" s="2">
        <f t="shared" ca="1" si="32"/>
        <v>1</v>
      </c>
      <c r="CV125" s="5"/>
      <c r="CX125" s="2">
        <f t="shared" ca="1" si="33"/>
        <v>40</v>
      </c>
      <c r="CY125" s="5"/>
    </row>
    <row r="126" spans="1:103" x14ac:dyDescent="0.25">
      <c r="A126">
        <f t="shared" ca="1" si="34"/>
        <v>1</v>
      </c>
      <c r="B126" t="str">
        <f t="shared" ca="1" si="35"/>
        <v>Male</v>
      </c>
      <c r="C126">
        <f t="shared" ca="1" si="36"/>
        <v>40</v>
      </c>
      <c r="D126">
        <f t="shared" ca="1" si="37"/>
        <v>4</v>
      </c>
      <c r="E126" t="str">
        <f ca="1">_xll.XLOOKUP(D126,$Y$8:$Y$13,$Z$8:$Z$13)</f>
        <v>IT</v>
      </c>
      <c r="F126">
        <f t="shared" ca="1" si="38"/>
        <v>3</v>
      </c>
      <c r="G126" t="str">
        <f ca="1">_xll.XLOOKUP(F126,$AA$8:$AA$12,$AB$8:$AB$12)</f>
        <v>University</v>
      </c>
      <c r="H126">
        <f t="shared" ca="1" si="51"/>
        <v>3</v>
      </c>
      <c r="I126">
        <f t="shared" ca="1" si="31"/>
        <v>2</v>
      </c>
      <c r="J126">
        <f t="shared" ca="1" si="39"/>
        <v>69092</v>
      </c>
      <c r="K126">
        <f t="shared" ca="1" si="40"/>
        <v>6</v>
      </c>
      <c r="L126" t="str">
        <f ca="1">_xll.XLOOKUP(K126,$AC$8:$AC$17,$AD$8:$AD$17)</f>
        <v>Tse-Addo</v>
      </c>
      <c r="M126">
        <f t="shared" ca="1" si="44"/>
        <v>207276</v>
      </c>
      <c r="N126" s="12">
        <f t="shared" ca="1" si="41"/>
        <v>71155.610019041167</v>
      </c>
      <c r="O126" s="12">
        <f t="shared" ca="1" si="45"/>
        <v>83338.139053868508</v>
      </c>
      <c r="P126">
        <f t="shared" ca="1" si="42"/>
        <v>63663</v>
      </c>
      <c r="Q126" s="12">
        <f t="shared" ca="1" si="46"/>
        <v>125530.44471143612</v>
      </c>
      <c r="R126">
        <f t="shared" ca="1" si="47"/>
        <v>44931.059465291066</v>
      </c>
      <c r="S126" s="12">
        <f t="shared" ca="1" si="48"/>
        <v>335545.19851915957</v>
      </c>
      <c r="T126" s="12">
        <f t="shared" ca="1" si="49"/>
        <v>260349.05473047728</v>
      </c>
      <c r="U126" s="12">
        <f t="shared" ca="1" si="50"/>
        <v>75196.143788682297</v>
      </c>
      <c r="X126" s="2"/>
      <c r="Y126" s="3"/>
      <c r="Z126" s="3"/>
      <c r="AA126" s="3"/>
      <c r="AB126" s="3"/>
      <c r="AC126" s="3"/>
      <c r="AD126" s="3"/>
      <c r="AE126" s="3">
        <f ca="1">IF(Table2[[#This Row],[Gender]]="Male",1,0)</f>
        <v>1</v>
      </c>
      <c r="AF126" s="3">
        <f ca="1">IF(Table2[[#This Row],[Gender]]="Female",1,0)</f>
        <v>0</v>
      </c>
      <c r="AG126" s="3"/>
      <c r="AH126" s="3"/>
      <c r="AI126" s="5"/>
      <c r="AK126" s="2">
        <f ca="1">IF(Table2[[#This Row],[Field of Work]]="Teaching",1,0)</f>
        <v>0</v>
      </c>
      <c r="AL126" s="3">
        <f ca="1">IF(Table2[[#This Row],[Field of Work]]="Agriculture",1,0)</f>
        <v>0</v>
      </c>
      <c r="AM126" s="3">
        <f ca="1">IF(Table2[[#This Row],[Field of Work]]="IT",1,0)</f>
        <v>1</v>
      </c>
      <c r="AN126" s="3">
        <f ca="1">IF(Table2[[#This Row],[Field of Work]]="Construction",1,0)</f>
        <v>0</v>
      </c>
      <c r="AO126" s="3">
        <f ca="1">IF(Table2[[#This Row],[Field of Work]]="Health",1,0)</f>
        <v>0</v>
      </c>
      <c r="AP126" s="3">
        <f ca="1">IF(Table2[[#This Row],[Field of Work]]="General work",1,0)</f>
        <v>0</v>
      </c>
      <c r="AQ126" s="3"/>
      <c r="AR126" s="3"/>
      <c r="AS126" s="3"/>
      <c r="AT126" s="3"/>
      <c r="AU126" s="3"/>
      <c r="AV126" s="5"/>
      <c r="AW126" s="16">
        <f ca="1">IF(Table2[[#This Row],[Residence]]="East Legon",1,0)</f>
        <v>0</v>
      </c>
      <c r="AX126" s="13">
        <f ca="1">IF(Table2[[#This Row],[Residence]]="Trasaco",1,0)</f>
        <v>0</v>
      </c>
      <c r="AY126" s="3">
        <f ca="1">IF(Table2[[#This Row],[Residence]]="North Legon",1,0)</f>
        <v>0</v>
      </c>
      <c r="AZ126" s="3">
        <f ca="1">IF(Table2[[#This Row],[Residence]]="Tema",1,0)</f>
        <v>0</v>
      </c>
      <c r="BA126" s="3">
        <f ca="1">IF(Table2[[#This Row],[Residence]]="Spintex",1,0)</f>
        <v>0</v>
      </c>
      <c r="BB126" s="3">
        <f ca="1">IF(Table2[[#This Row],[Residence]]="Airport Hills",1,0)</f>
        <v>0</v>
      </c>
      <c r="BC126" s="3">
        <f ca="1">IF(Table2[[#This Row],[Residence]]="Oyarifa",1,0)</f>
        <v>0</v>
      </c>
      <c r="BD126" s="3">
        <f ca="1">IF(Table2[[#This Row],[Residence]]="Prampram",1,0)</f>
        <v>0</v>
      </c>
      <c r="BE126" s="3">
        <f ca="1">IF(Table2[[#This Row],[Residence]]="Tse-Addo",1,0)</f>
        <v>1</v>
      </c>
      <c r="BF126" s="3">
        <f ca="1">IF(Table2[[#This Row],[Residence]]="Osu",1,0)</f>
        <v>0</v>
      </c>
      <c r="BG126" s="3"/>
      <c r="BH126" s="3"/>
      <c r="BI126" s="3"/>
      <c r="BJ126" s="3"/>
      <c r="BK126" s="3"/>
      <c r="BL126" s="3"/>
      <c r="BM126" s="3"/>
      <c r="BN126" s="3"/>
      <c r="BO126" s="3"/>
      <c r="BP126" s="5"/>
      <c r="BR126" s="26">
        <f ca="1">Table2[[#This Row],[Cars Value]]/Table2[[#This Row],[Cars]]</f>
        <v>41669.069526934254</v>
      </c>
      <c r="BS126" s="5"/>
      <c r="BT126" s="2">
        <f ca="1">IF(Table2[[#This Row],[Value of Debts]]&gt;$BU$6,1,0)</f>
        <v>1</v>
      </c>
      <c r="BU126" s="3"/>
      <c r="BV126" s="3"/>
      <c r="BW126" s="5"/>
      <c r="BX126" s="30">
        <f ca="1">Table2[[#This Row],[Mortgage Left]]/Table2[[#This Row],[Value of home]]</f>
        <v>0.34328918938536623</v>
      </c>
      <c r="BY126" s="3">
        <f t="shared" ca="1" si="43"/>
        <v>1</v>
      </c>
      <c r="BZ126" s="3"/>
      <c r="CA126" s="39"/>
      <c r="CC126" s="2">
        <f ca="1">IF(Table2[[#This Row],[Residence]]="East Legon",Table2[[#This Row],[Income]],0)</f>
        <v>0</v>
      </c>
      <c r="CD126" s="3">
        <f ca="1">IF(Table2[[#This Row],[Residence]]="Trasaco",Table2[[#This Row],[Income]],0)</f>
        <v>0</v>
      </c>
      <c r="CE126" s="3">
        <f ca="1">IF(Table2[[#This Row],[Residence]]="North Legon",Table2[[#This Row],[Income]],0)</f>
        <v>0</v>
      </c>
      <c r="CF126" s="3">
        <f ca="1">IF(Table2[[#This Row],[Residence]]="Spintex",Table2[[#This Row],[Income]],0)</f>
        <v>0</v>
      </c>
      <c r="CG126" s="3">
        <f ca="1">IF(Table2[[#This Row],[Residence]]="Tema",Table2[[#This Row],[Income]],0)</f>
        <v>0</v>
      </c>
      <c r="CH126" s="3">
        <f ca="1">IF(Table2[[#This Row],[Residence]]="Airport Hills",Table2[[#This Row],[Income]],0)</f>
        <v>0</v>
      </c>
      <c r="CI126" s="3">
        <f ca="1">IF(Table2[[#This Row],[Residence]]="Oyarifa",Table2[[#This Row],[Income]],0)</f>
        <v>0</v>
      </c>
      <c r="CJ126" s="3">
        <f ca="1">IF(Table2[[#This Row],[Residence]]="Osu",Table2[[#This Row],[Income]],0)</f>
        <v>0</v>
      </c>
      <c r="CK126" s="3">
        <f ca="1">IF(Table2[[#This Row],[Residence]]="Tse-Addo",Table2[[#This Row],[Income]],0)</f>
        <v>69092</v>
      </c>
      <c r="CL126" s="5">
        <f ca="1">IF(Table2[[#This Row],[Residence]]="Prampram",Table2[[#This Row],[Income]],0)</f>
        <v>0</v>
      </c>
      <c r="CN126" s="2">
        <f ca="1">IF(Table2[[#This Row],[Field of Work]]="Teaching",Table2[[#This Row],[Income]],0)</f>
        <v>0</v>
      </c>
      <c r="CO126" s="3">
        <f ca="1">IF(Table2[[#This Row],[Field of Work]]="Agriculture",Table2[[#This Row],[Income]],0)</f>
        <v>0</v>
      </c>
      <c r="CP126" s="3">
        <f ca="1">IF(Table2[[#This Row],[Field of Work]]="IT",Table2[[#This Row],[Income]],0)</f>
        <v>69092</v>
      </c>
      <c r="CQ126" s="3">
        <f ca="1">IF(Table2[[#This Row],[Field of Work]]="Construction",Table2[[#This Row],[Income]],0)</f>
        <v>0</v>
      </c>
      <c r="CR126" s="3">
        <f ca="1">IF(Table2[[#This Row],[Field of Work]]="Health",Table2[[#This Row],[Income]],0)</f>
        <v>0</v>
      </c>
      <c r="CS126" s="5">
        <f ca="1">IF(Table2[[#This Row],[Field of Work]]="General work",Table2[[#This Row],[Income]],0)</f>
        <v>0</v>
      </c>
      <c r="CU126" s="2">
        <f t="shared" ca="1" si="32"/>
        <v>1</v>
      </c>
      <c r="CV126" s="5"/>
      <c r="CX126" s="2">
        <f t="shared" ca="1" si="33"/>
        <v>45</v>
      </c>
      <c r="CY126" s="5"/>
    </row>
    <row r="127" spans="1:103" x14ac:dyDescent="0.25">
      <c r="A127">
        <f t="shared" ca="1" si="34"/>
        <v>1</v>
      </c>
      <c r="B127" t="str">
        <f t="shared" ca="1" si="35"/>
        <v>Male</v>
      </c>
      <c r="C127">
        <f t="shared" ca="1" si="36"/>
        <v>45</v>
      </c>
      <c r="D127">
        <f t="shared" ca="1" si="37"/>
        <v>5</v>
      </c>
      <c r="E127" t="str">
        <f ca="1">_xll.XLOOKUP(D127,$Y$8:$Y$13,$Z$8:$Z$13)</f>
        <v>General work</v>
      </c>
      <c r="F127">
        <f t="shared" ca="1" si="38"/>
        <v>4</v>
      </c>
      <c r="G127" t="str">
        <f ca="1">_xll.XLOOKUP(F127,$AA$8:$AA$12,$AB$8:$AB$12)</f>
        <v>Techical</v>
      </c>
      <c r="H127">
        <f t="shared" ca="1" si="51"/>
        <v>1</v>
      </c>
      <c r="I127">
        <f t="shared" ca="1" si="31"/>
        <v>3</v>
      </c>
      <c r="J127">
        <f t="shared" ca="1" si="39"/>
        <v>60180</v>
      </c>
      <c r="K127">
        <f t="shared" ca="1" si="40"/>
        <v>4</v>
      </c>
      <c r="L127" t="str">
        <f ca="1">_xll.XLOOKUP(K127,$AC$8:$AC$17,$AD$8:$AD$17)</f>
        <v>Spintex</v>
      </c>
      <c r="M127">
        <f t="shared" ca="1" si="44"/>
        <v>300900</v>
      </c>
      <c r="N127" s="12">
        <f t="shared" ca="1" si="41"/>
        <v>49981.111623672026</v>
      </c>
      <c r="O127" s="12">
        <f t="shared" ca="1" si="45"/>
        <v>94232.152956324979</v>
      </c>
      <c r="P127">
        <f t="shared" ca="1" si="42"/>
        <v>13169</v>
      </c>
      <c r="Q127" s="12">
        <f t="shared" ca="1" si="46"/>
        <v>69324.252714848655</v>
      </c>
      <c r="R127">
        <f t="shared" ca="1" si="47"/>
        <v>65075.997833769623</v>
      </c>
      <c r="S127" s="12">
        <f t="shared" ca="1" si="48"/>
        <v>460208.15079009463</v>
      </c>
      <c r="T127" s="12">
        <f t="shared" ca="1" si="49"/>
        <v>132474.36433852068</v>
      </c>
      <c r="U127" s="12">
        <f t="shared" ca="1" si="50"/>
        <v>327733.78645157395</v>
      </c>
      <c r="X127" s="2"/>
      <c r="Y127" s="3"/>
      <c r="Z127" s="3"/>
      <c r="AA127" s="3"/>
      <c r="AB127" s="3"/>
      <c r="AC127" s="3"/>
      <c r="AD127" s="3"/>
      <c r="AE127" s="3">
        <f ca="1">IF(Table2[[#This Row],[Gender]]="Male",1,0)</f>
        <v>1</v>
      </c>
      <c r="AF127" s="3">
        <f ca="1">IF(Table2[[#This Row],[Gender]]="Female",1,0)</f>
        <v>0</v>
      </c>
      <c r="AG127" s="3"/>
      <c r="AH127" s="3"/>
      <c r="AI127" s="5"/>
      <c r="AK127" s="2">
        <f ca="1">IF(Table2[[#This Row],[Field of Work]]="Teaching",1,0)</f>
        <v>0</v>
      </c>
      <c r="AL127" s="3">
        <f ca="1">IF(Table2[[#This Row],[Field of Work]]="Agriculture",1,0)</f>
        <v>0</v>
      </c>
      <c r="AM127" s="3">
        <f ca="1">IF(Table2[[#This Row],[Field of Work]]="IT",1,0)</f>
        <v>0</v>
      </c>
      <c r="AN127" s="3">
        <f ca="1">IF(Table2[[#This Row],[Field of Work]]="Construction",1,0)</f>
        <v>0</v>
      </c>
      <c r="AO127" s="3">
        <f ca="1">IF(Table2[[#This Row],[Field of Work]]="Health",1,0)</f>
        <v>0</v>
      </c>
      <c r="AP127" s="3">
        <f ca="1">IF(Table2[[#This Row],[Field of Work]]="General work",1,0)</f>
        <v>1</v>
      </c>
      <c r="AQ127" s="3"/>
      <c r="AR127" s="3"/>
      <c r="AS127" s="3"/>
      <c r="AT127" s="3"/>
      <c r="AU127" s="3"/>
      <c r="AV127" s="5"/>
      <c r="AW127" s="16">
        <f ca="1">IF(Table2[[#This Row],[Residence]]="East Legon",1,0)</f>
        <v>0</v>
      </c>
      <c r="AX127" s="13">
        <f ca="1">IF(Table2[[#This Row],[Residence]]="Trasaco",1,0)</f>
        <v>0</v>
      </c>
      <c r="AY127" s="3">
        <f ca="1">IF(Table2[[#This Row],[Residence]]="North Legon",1,0)</f>
        <v>0</v>
      </c>
      <c r="AZ127" s="3">
        <f ca="1">IF(Table2[[#This Row],[Residence]]="Tema",1,0)</f>
        <v>0</v>
      </c>
      <c r="BA127" s="3">
        <f ca="1">IF(Table2[[#This Row],[Residence]]="Spintex",1,0)</f>
        <v>1</v>
      </c>
      <c r="BB127" s="3">
        <f ca="1">IF(Table2[[#This Row],[Residence]]="Airport Hills",1,0)</f>
        <v>0</v>
      </c>
      <c r="BC127" s="3">
        <f ca="1">IF(Table2[[#This Row],[Residence]]="Oyarifa",1,0)</f>
        <v>0</v>
      </c>
      <c r="BD127" s="3">
        <f ca="1">IF(Table2[[#This Row],[Residence]]="Prampram",1,0)</f>
        <v>0</v>
      </c>
      <c r="BE127" s="3">
        <f ca="1">IF(Table2[[#This Row],[Residence]]="Tse-Addo",1,0)</f>
        <v>0</v>
      </c>
      <c r="BF127" s="3">
        <f ca="1">IF(Table2[[#This Row],[Residence]]="Osu",1,0)</f>
        <v>0</v>
      </c>
      <c r="BG127" s="3"/>
      <c r="BH127" s="3"/>
      <c r="BI127" s="3"/>
      <c r="BJ127" s="3"/>
      <c r="BK127" s="3"/>
      <c r="BL127" s="3"/>
      <c r="BM127" s="3"/>
      <c r="BN127" s="3"/>
      <c r="BO127" s="3"/>
      <c r="BP127" s="5"/>
      <c r="BR127" s="26">
        <f ca="1">Table2[[#This Row],[Cars Value]]/Table2[[#This Row],[Cars]]</f>
        <v>31410.717652108327</v>
      </c>
      <c r="BS127" s="5"/>
      <c r="BT127" s="2">
        <f ca="1">IF(Table2[[#This Row],[Value of Debts]]&gt;$BU$6,1,0)</f>
        <v>1</v>
      </c>
      <c r="BU127" s="3"/>
      <c r="BV127" s="3"/>
      <c r="BW127" s="5"/>
      <c r="BX127" s="30">
        <f ca="1">Table2[[#This Row],[Mortgage Left]]/Table2[[#This Row],[Value of home]]</f>
        <v>0.16610538924450657</v>
      </c>
      <c r="BY127" s="3">
        <f t="shared" ca="1" si="43"/>
        <v>1</v>
      </c>
      <c r="BZ127" s="3"/>
      <c r="CA127" s="39"/>
      <c r="CC127" s="2">
        <f ca="1">IF(Table2[[#This Row],[Residence]]="East Legon",Table2[[#This Row],[Income]],0)</f>
        <v>0</v>
      </c>
      <c r="CD127" s="3">
        <f ca="1">IF(Table2[[#This Row],[Residence]]="Trasaco",Table2[[#This Row],[Income]],0)</f>
        <v>0</v>
      </c>
      <c r="CE127" s="3">
        <f ca="1">IF(Table2[[#This Row],[Residence]]="North Legon",Table2[[#This Row],[Income]],0)</f>
        <v>0</v>
      </c>
      <c r="CF127" s="3">
        <f ca="1">IF(Table2[[#This Row],[Residence]]="Spintex",Table2[[#This Row],[Income]],0)</f>
        <v>60180</v>
      </c>
      <c r="CG127" s="3">
        <f ca="1">IF(Table2[[#This Row],[Residence]]="Tema",Table2[[#This Row],[Income]],0)</f>
        <v>0</v>
      </c>
      <c r="CH127" s="3">
        <f ca="1">IF(Table2[[#This Row],[Residence]]="Airport Hills",Table2[[#This Row],[Income]],0)</f>
        <v>0</v>
      </c>
      <c r="CI127" s="3">
        <f ca="1">IF(Table2[[#This Row],[Residence]]="Oyarifa",Table2[[#This Row],[Income]],0)</f>
        <v>0</v>
      </c>
      <c r="CJ127" s="3">
        <f ca="1">IF(Table2[[#This Row],[Residence]]="Osu",Table2[[#This Row],[Income]],0)</f>
        <v>0</v>
      </c>
      <c r="CK127" s="3">
        <f ca="1">IF(Table2[[#This Row],[Residence]]="Tse-Addo",Table2[[#This Row],[Income]],0)</f>
        <v>0</v>
      </c>
      <c r="CL127" s="5">
        <f ca="1">IF(Table2[[#This Row],[Residence]]="Prampram",Table2[[#This Row],[Income]],0)</f>
        <v>0</v>
      </c>
      <c r="CN127" s="2">
        <f ca="1">IF(Table2[[#This Row],[Field of Work]]="Teaching",Table2[[#This Row],[Income]],0)</f>
        <v>0</v>
      </c>
      <c r="CO127" s="3">
        <f ca="1">IF(Table2[[#This Row],[Field of Work]]="Agriculture",Table2[[#This Row],[Income]],0)</f>
        <v>0</v>
      </c>
      <c r="CP127" s="3">
        <f ca="1">IF(Table2[[#This Row],[Field of Work]]="IT",Table2[[#This Row],[Income]],0)</f>
        <v>0</v>
      </c>
      <c r="CQ127" s="3">
        <f ca="1">IF(Table2[[#This Row],[Field of Work]]="Construction",Table2[[#This Row],[Income]],0)</f>
        <v>0</v>
      </c>
      <c r="CR127" s="3">
        <f ca="1">IF(Table2[[#This Row],[Field of Work]]="Health",Table2[[#This Row],[Income]],0)</f>
        <v>0</v>
      </c>
      <c r="CS127" s="5">
        <f ca="1">IF(Table2[[#This Row],[Field of Work]]="General work",Table2[[#This Row],[Income]],0)</f>
        <v>60180</v>
      </c>
      <c r="CU127" s="2">
        <f t="shared" ca="1" si="32"/>
        <v>1</v>
      </c>
      <c r="CV127" s="5"/>
      <c r="CX127" s="2">
        <f t="shared" ca="1" si="33"/>
        <v>37</v>
      </c>
      <c r="CY127" s="5"/>
    </row>
    <row r="128" spans="1:103" x14ac:dyDescent="0.25">
      <c r="A128">
        <f t="shared" ca="1" si="34"/>
        <v>2</v>
      </c>
      <c r="B128" t="str">
        <f t="shared" ca="1" si="35"/>
        <v>Female</v>
      </c>
      <c r="C128">
        <f t="shared" ca="1" si="36"/>
        <v>37</v>
      </c>
      <c r="D128">
        <f t="shared" ca="1" si="37"/>
        <v>5</v>
      </c>
      <c r="E128" t="str">
        <f ca="1">_xll.XLOOKUP(D128,$Y$8:$Y$13,$Z$8:$Z$13)</f>
        <v>General work</v>
      </c>
      <c r="F128">
        <f t="shared" ca="1" si="38"/>
        <v>5</v>
      </c>
      <c r="G128" t="str">
        <f ca="1">_xll.XLOOKUP(F128,$AA$8:$AA$12,$AB$8:$AB$12)</f>
        <v>Other</v>
      </c>
      <c r="H128">
        <f t="shared" ca="1" si="51"/>
        <v>2</v>
      </c>
      <c r="I128">
        <f t="shared" ca="1" si="31"/>
        <v>3</v>
      </c>
      <c r="J128">
        <f t="shared" ca="1" si="39"/>
        <v>35159</v>
      </c>
      <c r="K128">
        <f t="shared" ca="1" si="40"/>
        <v>9</v>
      </c>
      <c r="L128" t="str">
        <f ca="1">_xll.XLOOKUP(K128,$AC$8:$AC$17,$AD$8:$AD$17)</f>
        <v>Prampram</v>
      </c>
      <c r="M128">
        <f t="shared" ca="1" si="44"/>
        <v>140636</v>
      </c>
      <c r="N128" s="12">
        <f t="shared" ca="1" si="41"/>
        <v>104668.6387060631</v>
      </c>
      <c r="O128" s="12">
        <f t="shared" ca="1" si="45"/>
        <v>6025.1763131485577</v>
      </c>
      <c r="P128">
        <f t="shared" ca="1" si="42"/>
        <v>3469</v>
      </c>
      <c r="Q128" s="12">
        <f t="shared" ca="1" si="46"/>
        <v>28896.760895393261</v>
      </c>
      <c r="R128">
        <f t="shared" ca="1" si="47"/>
        <v>20665.577625081467</v>
      </c>
      <c r="S128" s="12">
        <f t="shared" ca="1" si="48"/>
        <v>167326.75393823002</v>
      </c>
      <c r="T128" s="12">
        <f t="shared" ca="1" si="49"/>
        <v>137034.39960145636</v>
      </c>
      <c r="U128" s="12">
        <f t="shared" ca="1" si="50"/>
        <v>30292.354336773657</v>
      </c>
      <c r="X128" s="2"/>
      <c r="Y128" s="3"/>
      <c r="Z128" s="3"/>
      <c r="AA128" s="3"/>
      <c r="AB128" s="3"/>
      <c r="AC128" s="3"/>
      <c r="AD128" s="3"/>
      <c r="AE128" s="3">
        <f ca="1">IF(Table2[[#This Row],[Gender]]="Male",1,0)</f>
        <v>0</v>
      </c>
      <c r="AF128" s="3">
        <f ca="1">IF(Table2[[#This Row],[Gender]]="Female",1,0)</f>
        <v>1</v>
      </c>
      <c r="AG128" s="3"/>
      <c r="AH128" s="3"/>
      <c r="AI128" s="5"/>
      <c r="AK128" s="2">
        <f ca="1">IF(Table2[[#This Row],[Field of Work]]="Teaching",1,0)</f>
        <v>0</v>
      </c>
      <c r="AL128" s="3">
        <f ca="1">IF(Table2[[#This Row],[Field of Work]]="Agriculture",1,0)</f>
        <v>0</v>
      </c>
      <c r="AM128" s="3">
        <f ca="1">IF(Table2[[#This Row],[Field of Work]]="IT",1,0)</f>
        <v>0</v>
      </c>
      <c r="AN128" s="3">
        <f ca="1">IF(Table2[[#This Row],[Field of Work]]="Construction",1,0)</f>
        <v>0</v>
      </c>
      <c r="AO128" s="3">
        <f ca="1">IF(Table2[[#This Row],[Field of Work]]="Health",1,0)</f>
        <v>0</v>
      </c>
      <c r="AP128" s="3">
        <f ca="1">IF(Table2[[#This Row],[Field of Work]]="General work",1,0)</f>
        <v>1</v>
      </c>
      <c r="AQ128" s="3"/>
      <c r="AR128" s="3"/>
      <c r="AS128" s="3"/>
      <c r="AT128" s="3"/>
      <c r="AU128" s="3"/>
      <c r="AV128" s="5"/>
      <c r="AW128" s="16">
        <f ca="1">IF(Table2[[#This Row],[Residence]]="East Legon",1,0)</f>
        <v>0</v>
      </c>
      <c r="AX128" s="13">
        <f ca="1">IF(Table2[[#This Row],[Residence]]="Trasaco",1,0)</f>
        <v>0</v>
      </c>
      <c r="AY128" s="3">
        <f ca="1">IF(Table2[[#This Row],[Residence]]="North Legon",1,0)</f>
        <v>0</v>
      </c>
      <c r="AZ128" s="3">
        <f ca="1">IF(Table2[[#This Row],[Residence]]="Tema",1,0)</f>
        <v>0</v>
      </c>
      <c r="BA128" s="3">
        <f ca="1">IF(Table2[[#This Row],[Residence]]="Spintex",1,0)</f>
        <v>0</v>
      </c>
      <c r="BB128" s="3">
        <f ca="1">IF(Table2[[#This Row],[Residence]]="Airport Hills",1,0)</f>
        <v>0</v>
      </c>
      <c r="BC128" s="3">
        <f ca="1">IF(Table2[[#This Row],[Residence]]="Oyarifa",1,0)</f>
        <v>0</v>
      </c>
      <c r="BD128" s="3">
        <f ca="1">IF(Table2[[#This Row],[Residence]]="Prampram",1,0)</f>
        <v>1</v>
      </c>
      <c r="BE128" s="3">
        <f ca="1">IF(Table2[[#This Row],[Residence]]="Tse-Addo",1,0)</f>
        <v>0</v>
      </c>
      <c r="BF128" s="3">
        <f ca="1">IF(Table2[[#This Row],[Residence]]="Osu",1,0)</f>
        <v>0</v>
      </c>
      <c r="BG128" s="3"/>
      <c r="BH128" s="3"/>
      <c r="BI128" s="3"/>
      <c r="BJ128" s="3"/>
      <c r="BK128" s="3"/>
      <c r="BL128" s="3"/>
      <c r="BM128" s="3"/>
      <c r="BN128" s="3"/>
      <c r="BO128" s="3"/>
      <c r="BP128" s="5"/>
      <c r="BR128" s="26">
        <f ca="1">Table2[[#This Row],[Cars Value]]/Table2[[#This Row],[Cars]]</f>
        <v>2008.3921043828525</v>
      </c>
      <c r="BS128" s="5"/>
      <c r="BT128" s="2">
        <f ca="1">IF(Table2[[#This Row],[Value of Debts]]&gt;$BU$6,1,0)</f>
        <v>1</v>
      </c>
      <c r="BU128" s="3"/>
      <c r="BV128" s="3"/>
      <c r="BW128" s="5"/>
      <c r="BX128" s="30">
        <f ca="1">Table2[[#This Row],[Mortgage Left]]/Table2[[#This Row],[Value of home]]</f>
        <v>0.74425210263419816</v>
      </c>
      <c r="BY128" s="3">
        <f t="shared" ca="1" si="43"/>
        <v>0</v>
      </c>
      <c r="BZ128" s="3"/>
      <c r="CA128" s="39"/>
      <c r="CC128" s="2">
        <f ca="1">IF(Table2[[#This Row],[Residence]]="East Legon",Table2[[#This Row],[Income]],0)</f>
        <v>0</v>
      </c>
      <c r="CD128" s="3">
        <f ca="1">IF(Table2[[#This Row],[Residence]]="Trasaco",Table2[[#This Row],[Income]],0)</f>
        <v>0</v>
      </c>
      <c r="CE128" s="3">
        <f ca="1">IF(Table2[[#This Row],[Residence]]="North Legon",Table2[[#This Row],[Income]],0)</f>
        <v>0</v>
      </c>
      <c r="CF128" s="3">
        <f ca="1">IF(Table2[[#This Row],[Residence]]="Spintex",Table2[[#This Row],[Income]],0)</f>
        <v>0</v>
      </c>
      <c r="CG128" s="3">
        <f ca="1">IF(Table2[[#This Row],[Residence]]="Tema",Table2[[#This Row],[Income]],0)</f>
        <v>0</v>
      </c>
      <c r="CH128" s="3">
        <f ca="1">IF(Table2[[#This Row],[Residence]]="Airport Hills",Table2[[#This Row],[Income]],0)</f>
        <v>0</v>
      </c>
      <c r="CI128" s="3">
        <f ca="1">IF(Table2[[#This Row],[Residence]]="Oyarifa",Table2[[#This Row],[Income]],0)</f>
        <v>0</v>
      </c>
      <c r="CJ128" s="3">
        <f ca="1">IF(Table2[[#This Row],[Residence]]="Osu",Table2[[#This Row],[Income]],0)</f>
        <v>0</v>
      </c>
      <c r="CK128" s="3">
        <f ca="1">IF(Table2[[#This Row],[Residence]]="Tse-Addo",Table2[[#This Row],[Income]],0)</f>
        <v>0</v>
      </c>
      <c r="CL128" s="5">
        <f ca="1">IF(Table2[[#This Row],[Residence]]="Prampram",Table2[[#This Row],[Income]],0)</f>
        <v>35159</v>
      </c>
      <c r="CN128" s="2">
        <f ca="1">IF(Table2[[#This Row],[Field of Work]]="Teaching",Table2[[#This Row],[Income]],0)</f>
        <v>0</v>
      </c>
      <c r="CO128" s="3">
        <f ca="1">IF(Table2[[#This Row],[Field of Work]]="Agriculture",Table2[[#This Row],[Income]],0)</f>
        <v>0</v>
      </c>
      <c r="CP128" s="3">
        <f ca="1">IF(Table2[[#This Row],[Field of Work]]="IT",Table2[[#This Row],[Income]],0)</f>
        <v>0</v>
      </c>
      <c r="CQ128" s="3">
        <f ca="1">IF(Table2[[#This Row],[Field of Work]]="Construction",Table2[[#This Row],[Income]],0)</f>
        <v>0</v>
      </c>
      <c r="CR128" s="3">
        <f ca="1">IF(Table2[[#This Row],[Field of Work]]="Health",Table2[[#This Row],[Income]],0)</f>
        <v>0</v>
      </c>
      <c r="CS128" s="5">
        <f ca="1">IF(Table2[[#This Row],[Field of Work]]="General work",Table2[[#This Row],[Income]],0)</f>
        <v>35159</v>
      </c>
      <c r="CU128" s="2">
        <f t="shared" ca="1" si="32"/>
        <v>1</v>
      </c>
      <c r="CV128" s="5"/>
      <c r="CX128" s="2">
        <f t="shared" ca="1" si="33"/>
        <v>47</v>
      </c>
      <c r="CY128" s="5"/>
    </row>
    <row r="129" spans="1:103" x14ac:dyDescent="0.25">
      <c r="A129">
        <f t="shared" ca="1" si="34"/>
        <v>2</v>
      </c>
      <c r="B129" t="str">
        <f t="shared" ca="1" si="35"/>
        <v>Female</v>
      </c>
      <c r="C129">
        <f t="shared" ca="1" si="36"/>
        <v>47</v>
      </c>
      <c r="D129">
        <f t="shared" ca="1" si="37"/>
        <v>3</v>
      </c>
      <c r="E129" t="str">
        <f ca="1">_xll.XLOOKUP(D129,$Y$8:$Y$13,$Z$8:$Z$13)</f>
        <v>Teaching</v>
      </c>
      <c r="F129">
        <f t="shared" ca="1" si="38"/>
        <v>1</v>
      </c>
      <c r="G129" t="str">
        <f ca="1">_xll.XLOOKUP(F129,$AA$8:$AA$12,$AB$8:$AB$12)</f>
        <v>Highschool</v>
      </c>
      <c r="H129">
        <f t="shared" ca="1" si="51"/>
        <v>1</v>
      </c>
      <c r="I129">
        <f t="shared" ca="1" si="31"/>
        <v>1</v>
      </c>
      <c r="J129">
        <f t="shared" ca="1" si="39"/>
        <v>35764</v>
      </c>
      <c r="K129">
        <f t="shared" ca="1" si="40"/>
        <v>2</v>
      </c>
      <c r="L129" t="str">
        <f ca="1">_xll.XLOOKUP(K129,$AC$8:$AC$17,$AD$8:$AD$17)</f>
        <v>Trasaco</v>
      </c>
      <c r="M129">
        <f t="shared" ca="1" si="44"/>
        <v>107292</v>
      </c>
      <c r="N129" s="12">
        <f t="shared" ca="1" si="41"/>
        <v>37749.225392894521</v>
      </c>
      <c r="O129" s="12">
        <f t="shared" ca="1" si="45"/>
        <v>16030.428011518394</v>
      </c>
      <c r="P129">
        <f t="shared" ca="1" si="42"/>
        <v>4983</v>
      </c>
      <c r="Q129" s="12">
        <f t="shared" ca="1" si="46"/>
        <v>27251.98716011408</v>
      </c>
      <c r="R129">
        <f t="shared" ca="1" si="47"/>
        <v>7413.7239865871079</v>
      </c>
      <c r="S129" s="12">
        <f t="shared" ca="1" si="48"/>
        <v>130736.1519981055</v>
      </c>
      <c r="T129" s="12">
        <f t="shared" ca="1" si="49"/>
        <v>69984.212553008605</v>
      </c>
      <c r="U129" s="12">
        <f t="shared" ca="1" si="50"/>
        <v>60751.939445096898</v>
      </c>
      <c r="X129" s="2"/>
      <c r="Y129" s="3"/>
      <c r="Z129" s="3"/>
      <c r="AA129" s="3"/>
      <c r="AB129" s="3"/>
      <c r="AC129" s="3"/>
      <c r="AD129" s="3"/>
      <c r="AE129" s="3">
        <f ca="1">IF(Table2[[#This Row],[Gender]]="Male",1,0)</f>
        <v>0</v>
      </c>
      <c r="AF129" s="3">
        <f ca="1">IF(Table2[[#This Row],[Gender]]="Female",1,0)</f>
        <v>1</v>
      </c>
      <c r="AG129" s="3"/>
      <c r="AH129" s="3"/>
      <c r="AI129" s="5"/>
      <c r="AK129" s="2">
        <f ca="1">IF(Table2[[#This Row],[Field of Work]]="Teaching",1,0)</f>
        <v>1</v>
      </c>
      <c r="AL129" s="3">
        <f ca="1">IF(Table2[[#This Row],[Field of Work]]="Agriculture",1,0)</f>
        <v>0</v>
      </c>
      <c r="AM129" s="3">
        <f ca="1">IF(Table2[[#This Row],[Field of Work]]="IT",1,0)</f>
        <v>0</v>
      </c>
      <c r="AN129" s="3">
        <f ca="1">IF(Table2[[#This Row],[Field of Work]]="Construction",1,0)</f>
        <v>0</v>
      </c>
      <c r="AO129" s="3">
        <f ca="1">IF(Table2[[#This Row],[Field of Work]]="Health",1,0)</f>
        <v>0</v>
      </c>
      <c r="AP129" s="3">
        <f ca="1">IF(Table2[[#This Row],[Field of Work]]="General work",1,0)</f>
        <v>0</v>
      </c>
      <c r="AQ129" s="3"/>
      <c r="AR129" s="3"/>
      <c r="AS129" s="3"/>
      <c r="AT129" s="3"/>
      <c r="AU129" s="3"/>
      <c r="AV129" s="5"/>
      <c r="AW129" s="16">
        <f ca="1">IF(Table2[[#This Row],[Residence]]="East Legon",1,0)</f>
        <v>0</v>
      </c>
      <c r="AX129" s="13">
        <f ca="1">IF(Table2[[#This Row],[Residence]]="Trasaco",1,0)</f>
        <v>1</v>
      </c>
      <c r="AY129" s="3">
        <f ca="1">IF(Table2[[#This Row],[Residence]]="North Legon",1,0)</f>
        <v>0</v>
      </c>
      <c r="AZ129" s="3">
        <f ca="1">IF(Table2[[#This Row],[Residence]]="Tema",1,0)</f>
        <v>0</v>
      </c>
      <c r="BA129" s="3">
        <f ca="1">IF(Table2[[#This Row],[Residence]]="Spintex",1,0)</f>
        <v>0</v>
      </c>
      <c r="BB129" s="3">
        <f ca="1">IF(Table2[[#This Row],[Residence]]="Airport Hills",1,0)</f>
        <v>0</v>
      </c>
      <c r="BC129" s="3">
        <f ca="1">IF(Table2[[#This Row],[Residence]]="Oyarifa",1,0)</f>
        <v>0</v>
      </c>
      <c r="BD129" s="3">
        <f ca="1">IF(Table2[[#This Row],[Residence]]="Prampram",1,0)</f>
        <v>0</v>
      </c>
      <c r="BE129" s="3">
        <f ca="1">IF(Table2[[#This Row],[Residence]]="Tse-Addo",1,0)</f>
        <v>0</v>
      </c>
      <c r="BF129" s="3">
        <f ca="1">IF(Table2[[#This Row],[Residence]]="Osu",1,0)</f>
        <v>0</v>
      </c>
      <c r="BG129" s="3"/>
      <c r="BH129" s="3"/>
      <c r="BI129" s="3"/>
      <c r="BJ129" s="3"/>
      <c r="BK129" s="3"/>
      <c r="BL129" s="3"/>
      <c r="BM129" s="3"/>
      <c r="BN129" s="3"/>
      <c r="BO129" s="3"/>
      <c r="BP129" s="5"/>
      <c r="BR129" s="26">
        <f ca="1">Table2[[#This Row],[Cars Value]]/Table2[[#This Row],[Cars]]</f>
        <v>16030.428011518394</v>
      </c>
      <c r="BS129" s="5"/>
      <c r="BT129" s="2">
        <f ca="1">IF(Table2[[#This Row],[Value of Debts]]&gt;$BU$6,1,0)</f>
        <v>0</v>
      </c>
      <c r="BU129" s="3"/>
      <c r="BV129" s="3"/>
      <c r="BW129" s="5"/>
      <c r="BX129" s="30">
        <f ca="1">Table2[[#This Row],[Mortgage Left]]/Table2[[#This Row],[Value of home]]</f>
        <v>0.35183634747133541</v>
      </c>
      <c r="BY129" s="3">
        <f t="shared" ca="1" si="43"/>
        <v>1</v>
      </c>
      <c r="BZ129" s="3"/>
      <c r="CA129" s="39"/>
      <c r="CC129" s="2">
        <f ca="1">IF(Table2[[#This Row],[Residence]]="East Legon",Table2[[#This Row],[Income]],0)</f>
        <v>0</v>
      </c>
      <c r="CD129" s="3">
        <f ca="1">IF(Table2[[#This Row],[Residence]]="Trasaco",Table2[[#This Row],[Income]],0)</f>
        <v>35764</v>
      </c>
      <c r="CE129" s="3">
        <f ca="1">IF(Table2[[#This Row],[Residence]]="North Legon",Table2[[#This Row],[Income]],0)</f>
        <v>0</v>
      </c>
      <c r="CF129" s="3">
        <f ca="1">IF(Table2[[#This Row],[Residence]]="Spintex",Table2[[#This Row],[Income]],0)</f>
        <v>0</v>
      </c>
      <c r="CG129" s="3">
        <f ca="1">IF(Table2[[#This Row],[Residence]]="Tema",Table2[[#This Row],[Income]],0)</f>
        <v>0</v>
      </c>
      <c r="CH129" s="3">
        <f ca="1">IF(Table2[[#This Row],[Residence]]="Airport Hills",Table2[[#This Row],[Income]],0)</f>
        <v>0</v>
      </c>
      <c r="CI129" s="3">
        <f ca="1">IF(Table2[[#This Row],[Residence]]="Oyarifa",Table2[[#This Row],[Income]],0)</f>
        <v>0</v>
      </c>
      <c r="CJ129" s="3">
        <f ca="1">IF(Table2[[#This Row],[Residence]]="Osu",Table2[[#This Row],[Income]],0)</f>
        <v>0</v>
      </c>
      <c r="CK129" s="3">
        <f ca="1">IF(Table2[[#This Row],[Residence]]="Tse-Addo",Table2[[#This Row],[Income]],0)</f>
        <v>0</v>
      </c>
      <c r="CL129" s="5">
        <f ca="1">IF(Table2[[#This Row],[Residence]]="Prampram",Table2[[#This Row],[Income]],0)</f>
        <v>0</v>
      </c>
      <c r="CN129" s="2">
        <f ca="1">IF(Table2[[#This Row],[Field of Work]]="Teaching",Table2[[#This Row],[Income]],0)</f>
        <v>35764</v>
      </c>
      <c r="CO129" s="3">
        <f ca="1">IF(Table2[[#This Row],[Field of Work]]="Agriculture",Table2[[#This Row],[Income]],0)</f>
        <v>0</v>
      </c>
      <c r="CP129" s="3">
        <f ca="1">IF(Table2[[#This Row],[Field of Work]]="IT",Table2[[#This Row],[Income]],0)</f>
        <v>0</v>
      </c>
      <c r="CQ129" s="3">
        <f ca="1">IF(Table2[[#This Row],[Field of Work]]="Construction",Table2[[#This Row],[Income]],0)</f>
        <v>0</v>
      </c>
      <c r="CR129" s="3">
        <f ca="1">IF(Table2[[#This Row],[Field of Work]]="Health",Table2[[#This Row],[Income]],0)</f>
        <v>0</v>
      </c>
      <c r="CS129" s="5">
        <f ca="1">IF(Table2[[#This Row],[Field of Work]]="General work",Table2[[#This Row],[Income]],0)</f>
        <v>0</v>
      </c>
      <c r="CU129" s="2">
        <f t="shared" ca="1" si="32"/>
        <v>1</v>
      </c>
      <c r="CV129" s="5"/>
      <c r="CX129" s="2">
        <f t="shared" ca="1" si="33"/>
        <v>50</v>
      </c>
      <c r="CY129" s="5"/>
    </row>
    <row r="130" spans="1:103" x14ac:dyDescent="0.25">
      <c r="A130">
        <f t="shared" ca="1" si="34"/>
        <v>1</v>
      </c>
      <c r="B130" t="str">
        <f t="shared" ca="1" si="35"/>
        <v>Male</v>
      </c>
      <c r="C130">
        <f t="shared" ca="1" si="36"/>
        <v>50</v>
      </c>
      <c r="D130">
        <f t="shared" ca="1" si="37"/>
        <v>3</v>
      </c>
      <c r="E130" t="str">
        <f ca="1">_xll.XLOOKUP(D130,$Y$8:$Y$13,$Z$8:$Z$13)</f>
        <v>Teaching</v>
      </c>
      <c r="F130">
        <f t="shared" ca="1" si="38"/>
        <v>2</v>
      </c>
      <c r="G130" t="str">
        <f ca="1">_xll.XLOOKUP(F130,$AA$8:$AA$12,$AB$8:$AB$12)</f>
        <v>College</v>
      </c>
      <c r="H130">
        <f t="shared" ca="1" si="51"/>
        <v>0</v>
      </c>
      <c r="I130">
        <f t="shared" ca="1" si="31"/>
        <v>2</v>
      </c>
      <c r="J130">
        <f t="shared" ca="1" si="39"/>
        <v>55985</v>
      </c>
      <c r="K130">
        <f t="shared" ca="1" si="40"/>
        <v>6</v>
      </c>
      <c r="L130" t="str">
        <f ca="1">_xll.XLOOKUP(K130,$AC$8:$AC$17,$AD$8:$AD$17)</f>
        <v>Tse-Addo</v>
      </c>
      <c r="M130">
        <f t="shared" ca="1" si="44"/>
        <v>223940</v>
      </c>
      <c r="N130" s="12">
        <f t="shared" ca="1" si="41"/>
        <v>12115.92739801786</v>
      </c>
      <c r="O130" s="12">
        <f t="shared" ca="1" si="45"/>
        <v>75420.754198151306</v>
      </c>
      <c r="P130">
        <f t="shared" ca="1" si="42"/>
        <v>63082</v>
      </c>
      <c r="Q130" s="12">
        <f t="shared" ca="1" si="46"/>
        <v>110028.13326073236</v>
      </c>
      <c r="R130">
        <f t="shared" ca="1" si="47"/>
        <v>35832.681199942032</v>
      </c>
      <c r="S130" s="12">
        <f t="shared" ca="1" si="48"/>
        <v>335193.43539809331</v>
      </c>
      <c r="T130" s="12">
        <f t="shared" ca="1" si="49"/>
        <v>185226.06065875021</v>
      </c>
      <c r="U130" s="12">
        <f t="shared" ca="1" si="50"/>
        <v>149967.3747393431</v>
      </c>
      <c r="X130" s="2"/>
      <c r="Y130" s="3"/>
      <c r="Z130" s="3"/>
      <c r="AA130" s="3"/>
      <c r="AB130" s="3"/>
      <c r="AC130" s="3"/>
      <c r="AD130" s="3"/>
      <c r="AE130" s="3">
        <f ca="1">IF(Table2[[#This Row],[Gender]]="Male",1,0)</f>
        <v>1</v>
      </c>
      <c r="AF130" s="3">
        <f ca="1">IF(Table2[[#This Row],[Gender]]="Female",1,0)</f>
        <v>0</v>
      </c>
      <c r="AG130" s="3"/>
      <c r="AH130" s="3"/>
      <c r="AI130" s="5"/>
      <c r="AK130" s="2">
        <f ca="1">IF(Table2[[#This Row],[Field of Work]]="Teaching",1,0)</f>
        <v>1</v>
      </c>
      <c r="AL130" s="3">
        <f ca="1">IF(Table2[[#This Row],[Field of Work]]="Agriculture",1,0)</f>
        <v>0</v>
      </c>
      <c r="AM130" s="3">
        <f ca="1">IF(Table2[[#This Row],[Field of Work]]="IT",1,0)</f>
        <v>0</v>
      </c>
      <c r="AN130" s="3">
        <f ca="1">IF(Table2[[#This Row],[Field of Work]]="Construction",1,0)</f>
        <v>0</v>
      </c>
      <c r="AO130" s="3">
        <f ca="1">IF(Table2[[#This Row],[Field of Work]]="Health",1,0)</f>
        <v>0</v>
      </c>
      <c r="AP130" s="3">
        <f ca="1">IF(Table2[[#This Row],[Field of Work]]="General work",1,0)</f>
        <v>0</v>
      </c>
      <c r="AQ130" s="3"/>
      <c r="AR130" s="3"/>
      <c r="AS130" s="3"/>
      <c r="AT130" s="3"/>
      <c r="AU130" s="3"/>
      <c r="AV130" s="5"/>
      <c r="AW130" s="16">
        <f ca="1">IF(Table2[[#This Row],[Residence]]="East Legon",1,0)</f>
        <v>0</v>
      </c>
      <c r="AX130" s="13">
        <f ca="1">IF(Table2[[#This Row],[Residence]]="Trasaco",1,0)</f>
        <v>0</v>
      </c>
      <c r="AY130" s="3">
        <f ca="1">IF(Table2[[#This Row],[Residence]]="North Legon",1,0)</f>
        <v>0</v>
      </c>
      <c r="AZ130" s="3">
        <f ca="1">IF(Table2[[#This Row],[Residence]]="Tema",1,0)</f>
        <v>0</v>
      </c>
      <c r="BA130" s="3">
        <f ca="1">IF(Table2[[#This Row],[Residence]]="Spintex",1,0)</f>
        <v>0</v>
      </c>
      <c r="BB130" s="3">
        <f ca="1">IF(Table2[[#This Row],[Residence]]="Airport Hills",1,0)</f>
        <v>0</v>
      </c>
      <c r="BC130" s="3">
        <f ca="1">IF(Table2[[#This Row],[Residence]]="Oyarifa",1,0)</f>
        <v>0</v>
      </c>
      <c r="BD130" s="3">
        <f ca="1">IF(Table2[[#This Row],[Residence]]="Prampram",1,0)</f>
        <v>0</v>
      </c>
      <c r="BE130" s="3">
        <f ca="1">IF(Table2[[#This Row],[Residence]]="Tse-Addo",1,0)</f>
        <v>1</v>
      </c>
      <c r="BF130" s="3">
        <f ca="1">IF(Table2[[#This Row],[Residence]]="Osu",1,0)</f>
        <v>0</v>
      </c>
      <c r="BG130" s="3"/>
      <c r="BH130" s="3"/>
      <c r="BI130" s="3"/>
      <c r="BJ130" s="3"/>
      <c r="BK130" s="3"/>
      <c r="BL130" s="3"/>
      <c r="BM130" s="3"/>
      <c r="BN130" s="3"/>
      <c r="BO130" s="3"/>
      <c r="BP130" s="5"/>
      <c r="BR130" s="26">
        <f ca="1">Table2[[#This Row],[Cars Value]]/Table2[[#This Row],[Cars]]</f>
        <v>37710.377099075653</v>
      </c>
      <c r="BS130" s="5"/>
      <c r="BT130" s="2">
        <f ca="1">IF(Table2[[#This Row],[Value of Debts]]&gt;$BU$6,1,0)</f>
        <v>1</v>
      </c>
      <c r="BU130" s="3"/>
      <c r="BV130" s="3"/>
      <c r="BW130" s="5"/>
      <c r="BX130" s="30">
        <f ca="1">Table2[[#This Row],[Mortgage Left]]/Table2[[#This Row],[Value of home]]</f>
        <v>5.4103453594792628E-2</v>
      </c>
      <c r="BY130" s="3">
        <f t="shared" ca="1" si="43"/>
        <v>1</v>
      </c>
      <c r="BZ130" s="3"/>
      <c r="CA130" s="39"/>
      <c r="CC130" s="2">
        <f ca="1">IF(Table2[[#This Row],[Residence]]="East Legon",Table2[[#This Row],[Income]],0)</f>
        <v>0</v>
      </c>
      <c r="CD130" s="3">
        <f ca="1">IF(Table2[[#This Row],[Residence]]="Trasaco",Table2[[#This Row],[Income]],0)</f>
        <v>0</v>
      </c>
      <c r="CE130" s="3">
        <f ca="1">IF(Table2[[#This Row],[Residence]]="North Legon",Table2[[#This Row],[Income]],0)</f>
        <v>0</v>
      </c>
      <c r="CF130" s="3">
        <f ca="1">IF(Table2[[#This Row],[Residence]]="Spintex",Table2[[#This Row],[Income]],0)</f>
        <v>0</v>
      </c>
      <c r="CG130" s="3">
        <f ca="1">IF(Table2[[#This Row],[Residence]]="Tema",Table2[[#This Row],[Income]],0)</f>
        <v>0</v>
      </c>
      <c r="CH130" s="3">
        <f ca="1">IF(Table2[[#This Row],[Residence]]="Airport Hills",Table2[[#This Row],[Income]],0)</f>
        <v>0</v>
      </c>
      <c r="CI130" s="3">
        <f ca="1">IF(Table2[[#This Row],[Residence]]="Oyarifa",Table2[[#This Row],[Income]],0)</f>
        <v>0</v>
      </c>
      <c r="CJ130" s="3">
        <f ca="1">IF(Table2[[#This Row],[Residence]]="Osu",Table2[[#This Row],[Income]],0)</f>
        <v>0</v>
      </c>
      <c r="CK130" s="3">
        <f ca="1">IF(Table2[[#This Row],[Residence]]="Tse-Addo",Table2[[#This Row],[Income]],0)</f>
        <v>55985</v>
      </c>
      <c r="CL130" s="5">
        <f ca="1">IF(Table2[[#This Row],[Residence]]="Prampram",Table2[[#This Row],[Income]],0)</f>
        <v>0</v>
      </c>
      <c r="CN130" s="2">
        <f ca="1">IF(Table2[[#This Row],[Field of Work]]="Teaching",Table2[[#This Row],[Income]],0)</f>
        <v>55985</v>
      </c>
      <c r="CO130" s="3">
        <f ca="1">IF(Table2[[#This Row],[Field of Work]]="Agriculture",Table2[[#This Row],[Income]],0)</f>
        <v>0</v>
      </c>
      <c r="CP130" s="3">
        <f ca="1">IF(Table2[[#This Row],[Field of Work]]="IT",Table2[[#This Row],[Income]],0)</f>
        <v>0</v>
      </c>
      <c r="CQ130" s="3">
        <f ca="1">IF(Table2[[#This Row],[Field of Work]]="Construction",Table2[[#This Row],[Income]],0)</f>
        <v>0</v>
      </c>
      <c r="CR130" s="3">
        <f ca="1">IF(Table2[[#This Row],[Field of Work]]="Health",Table2[[#This Row],[Income]],0)</f>
        <v>0</v>
      </c>
      <c r="CS130" s="5">
        <f ca="1">IF(Table2[[#This Row],[Field of Work]]="General work",Table2[[#This Row],[Income]],0)</f>
        <v>0</v>
      </c>
      <c r="CU130" s="2">
        <f t="shared" ca="1" si="32"/>
        <v>1</v>
      </c>
      <c r="CV130" s="5"/>
      <c r="CX130" s="2">
        <f t="shared" ca="1" si="33"/>
        <v>43</v>
      </c>
      <c r="CY130" s="5"/>
    </row>
    <row r="131" spans="1:103" x14ac:dyDescent="0.25">
      <c r="A131">
        <f t="shared" ca="1" si="34"/>
        <v>1</v>
      </c>
      <c r="B131" t="str">
        <f t="shared" ca="1" si="35"/>
        <v>Male</v>
      </c>
      <c r="C131">
        <f t="shared" ca="1" si="36"/>
        <v>43</v>
      </c>
      <c r="D131">
        <f t="shared" ca="1" si="37"/>
        <v>3</v>
      </c>
      <c r="E131" t="str">
        <f ca="1">_xll.XLOOKUP(D131,$Y$8:$Y$13,$Z$8:$Z$13)</f>
        <v>Teaching</v>
      </c>
      <c r="F131">
        <f t="shared" ca="1" si="38"/>
        <v>3</v>
      </c>
      <c r="G131" t="str">
        <f ca="1">_xll.XLOOKUP(F131,$AA$8:$AA$12,$AB$8:$AB$12)</f>
        <v>University</v>
      </c>
      <c r="H131">
        <f t="shared" ca="1" si="51"/>
        <v>0</v>
      </c>
      <c r="I131">
        <f t="shared" ca="1" si="31"/>
        <v>1</v>
      </c>
      <c r="J131">
        <f t="shared" ca="1" si="39"/>
        <v>25258</v>
      </c>
      <c r="K131">
        <f t="shared" ca="1" si="40"/>
        <v>4</v>
      </c>
      <c r="L131" t="str">
        <f ca="1">_xll.XLOOKUP(K131,$AC$8:$AC$17,$AD$8:$AD$17)</f>
        <v>Spintex</v>
      </c>
      <c r="M131">
        <f t="shared" ca="1" si="44"/>
        <v>101032</v>
      </c>
      <c r="N131" s="12">
        <f t="shared" ca="1" si="41"/>
        <v>56566.237120961305</v>
      </c>
      <c r="O131" s="12">
        <f t="shared" ca="1" si="45"/>
        <v>1716.7282506558186</v>
      </c>
      <c r="P131">
        <f t="shared" ca="1" si="42"/>
        <v>602</v>
      </c>
      <c r="Q131" s="12">
        <f t="shared" ca="1" si="46"/>
        <v>178.53431972131787</v>
      </c>
      <c r="R131">
        <f t="shared" ca="1" si="47"/>
        <v>32260.431290840766</v>
      </c>
      <c r="S131" s="12">
        <f t="shared" ca="1" si="48"/>
        <v>135009.15954149657</v>
      </c>
      <c r="T131" s="12">
        <f t="shared" ca="1" si="49"/>
        <v>57346.77144068262</v>
      </c>
      <c r="U131" s="12">
        <f t="shared" ca="1" si="50"/>
        <v>77662.388100813958</v>
      </c>
      <c r="X131" s="2"/>
      <c r="Y131" s="3"/>
      <c r="Z131" s="3"/>
      <c r="AA131" s="3"/>
      <c r="AB131" s="3"/>
      <c r="AC131" s="3"/>
      <c r="AD131" s="3"/>
      <c r="AE131" s="3">
        <f ca="1">IF(Table2[[#This Row],[Gender]]="Male",1,0)</f>
        <v>1</v>
      </c>
      <c r="AF131" s="3">
        <f ca="1">IF(Table2[[#This Row],[Gender]]="Female",1,0)</f>
        <v>0</v>
      </c>
      <c r="AG131" s="3"/>
      <c r="AH131" s="3"/>
      <c r="AI131" s="5"/>
      <c r="AK131" s="2">
        <f ca="1">IF(Table2[[#This Row],[Field of Work]]="Teaching",1,0)</f>
        <v>1</v>
      </c>
      <c r="AL131" s="3">
        <f ca="1">IF(Table2[[#This Row],[Field of Work]]="Agriculture",1,0)</f>
        <v>0</v>
      </c>
      <c r="AM131" s="3">
        <f ca="1">IF(Table2[[#This Row],[Field of Work]]="IT",1,0)</f>
        <v>0</v>
      </c>
      <c r="AN131" s="3">
        <f ca="1">IF(Table2[[#This Row],[Field of Work]]="Construction",1,0)</f>
        <v>0</v>
      </c>
      <c r="AO131" s="3">
        <f ca="1">IF(Table2[[#This Row],[Field of Work]]="Health",1,0)</f>
        <v>0</v>
      </c>
      <c r="AP131" s="3">
        <f ca="1">IF(Table2[[#This Row],[Field of Work]]="General work",1,0)</f>
        <v>0</v>
      </c>
      <c r="AQ131" s="3"/>
      <c r="AR131" s="3"/>
      <c r="AS131" s="3"/>
      <c r="AT131" s="3"/>
      <c r="AU131" s="3"/>
      <c r="AV131" s="5"/>
      <c r="AW131" s="16">
        <f ca="1">IF(Table2[[#This Row],[Residence]]="East Legon",1,0)</f>
        <v>0</v>
      </c>
      <c r="AX131" s="13">
        <f ca="1">IF(Table2[[#This Row],[Residence]]="Trasaco",1,0)</f>
        <v>0</v>
      </c>
      <c r="AY131" s="3">
        <f ca="1">IF(Table2[[#This Row],[Residence]]="North Legon",1,0)</f>
        <v>0</v>
      </c>
      <c r="AZ131" s="3">
        <f ca="1">IF(Table2[[#This Row],[Residence]]="Tema",1,0)</f>
        <v>0</v>
      </c>
      <c r="BA131" s="3">
        <f ca="1">IF(Table2[[#This Row],[Residence]]="Spintex",1,0)</f>
        <v>1</v>
      </c>
      <c r="BB131" s="3">
        <f ca="1">IF(Table2[[#This Row],[Residence]]="Airport Hills",1,0)</f>
        <v>0</v>
      </c>
      <c r="BC131" s="3">
        <f ca="1">IF(Table2[[#This Row],[Residence]]="Oyarifa",1,0)</f>
        <v>0</v>
      </c>
      <c r="BD131" s="3">
        <f ca="1">IF(Table2[[#This Row],[Residence]]="Prampram",1,0)</f>
        <v>0</v>
      </c>
      <c r="BE131" s="3">
        <f ca="1">IF(Table2[[#This Row],[Residence]]="Tse-Addo",1,0)</f>
        <v>0</v>
      </c>
      <c r="BF131" s="3">
        <f ca="1">IF(Table2[[#This Row],[Residence]]="Osu",1,0)</f>
        <v>0</v>
      </c>
      <c r="BG131" s="3"/>
      <c r="BH131" s="3"/>
      <c r="BI131" s="3"/>
      <c r="BJ131" s="3"/>
      <c r="BK131" s="3"/>
      <c r="BL131" s="3"/>
      <c r="BM131" s="3"/>
      <c r="BN131" s="3"/>
      <c r="BO131" s="3"/>
      <c r="BP131" s="5"/>
      <c r="BR131" s="26">
        <f ca="1">Table2[[#This Row],[Cars Value]]/Table2[[#This Row],[Cars]]</f>
        <v>1716.7282506558186</v>
      </c>
      <c r="BS131" s="5"/>
      <c r="BT131" s="2">
        <f ca="1">IF(Table2[[#This Row],[Value of Debts]]&gt;$BU$6,1,0)</f>
        <v>0</v>
      </c>
      <c r="BU131" s="3"/>
      <c r="BV131" s="3"/>
      <c r="BW131" s="5"/>
      <c r="BX131" s="30">
        <f ca="1">Table2[[#This Row],[Mortgage Left]]/Table2[[#This Row],[Value of home]]</f>
        <v>0.55988436456727875</v>
      </c>
      <c r="BY131" s="3">
        <f t="shared" ca="1" si="43"/>
        <v>0</v>
      </c>
      <c r="BZ131" s="3"/>
      <c r="CA131" s="39"/>
      <c r="CC131" s="2">
        <f ca="1">IF(Table2[[#This Row],[Residence]]="East Legon",Table2[[#This Row],[Income]],0)</f>
        <v>0</v>
      </c>
      <c r="CD131" s="3">
        <f ca="1">IF(Table2[[#This Row],[Residence]]="Trasaco",Table2[[#This Row],[Income]],0)</f>
        <v>0</v>
      </c>
      <c r="CE131" s="3">
        <f ca="1">IF(Table2[[#This Row],[Residence]]="North Legon",Table2[[#This Row],[Income]],0)</f>
        <v>0</v>
      </c>
      <c r="CF131" s="3">
        <f ca="1">IF(Table2[[#This Row],[Residence]]="Spintex",Table2[[#This Row],[Income]],0)</f>
        <v>25258</v>
      </c>
      <c r="CG131" s="3">
        <f ca="1">IF(Table2[[#This Row],[Residence]]="Tema",Table2[[#This Row],[Income]],0)</f>
        <v>0</v>
      </c>
      <c r="CH131" s="3">
        <f ca="1">IF(Table2[[#This Row],[Residence]]="Airport Hills",Table2[[#This Row],[Income]],0)</f>
        <v>0</v>
      </c>
      <c r="CI131" s="3">
        <f ca="1">IF(Table2[[#This Row],[Residence]]="Oyarifa",Table2[[#This Row],[Income]],0)</f>
        <v>0</v>
      </c>
      <c r="CJ131" s="3">
        <f ca="1">IF(Table2[[#This Row],[Residence]]="Osu",Table2[[#This Row],[Income]],0)</f>
        <v>0</v>
      </c>
      <c r="CK131" s="3">
        <f ca="1">IF(Table2[[#This Row],[Residence]]="Tse-Addo",Table2[[#This Row],[Income]],0)</f>
        <v>0</v>
      </c>
      <c r="CL131" s="5">
        <f ca="1">IF(Table2[[#This Row],[Residence]]="Prampram",Table2[[#This Row],[Income]],0)</f>
        <v>0</v>
      </c>
      <c r="CN131" s="2">
        <f ca="1">IF(Table2[[#This Row],[Field of Work]]="Teaching",Table2[[#This Row],[Income]],0)</f>
        <v>25258</v>
      </c>
      <c r="CO131" s="3">
        <f ca="1">IF(Table2[[#This Row],[Field of Work]]="Agriculture",Table2[[#This Row],[Income]],0)</f>
        <v>0</v>
      </c>
      <c r="CP131" s="3">
        <f ca="1">IF(Table2[[#This Row],[Field of Work]]="IT",Table2[[#This Row],[Income]],0)</f>
        <v>0</v>
      </c>
      <c r="CQ131" s="3">
        <f ca="1">IF(Table2[[#This Row],[Field of Work]]="Construction",Table2[[#This Row],[Income]],0)</f>
        <v>0</v>
      </c>
      <c r="CR131" s="3">
        <f ca="1">IF(Table2[[#This Row],[Field of Work]]="Health",Table2[[#This Row],[Income]],0)</f>
        <v>0</v>
      </c>
      <c r="CS131" s="5">
        <f ca="1">IF(Table2[[#This Row],[Field of Work]]="General work",Table2[[#This Row],[Income]],0)</f>
        <v>0</v>
      </c>
      <c r="CU131" s="2">
        <f t="shared" ca="1" si="32"/>
        <v>1</v>
      </c>
      <c r="CV131" s="5"/>
      <c r="CX131" s="2">
        <f t="shared" ca="1" si="33"/>
        <v>49</v>
      </c>
      <c r="CY131" s="5"/>
    </row>
    <row r="132" spans="1:103" x14ac:dyDescent="0.25">
      <c r="A132">
        <f t="shared" ca="1" si="34"/>
        <v>2</v>
      </c>
      <c r="B132" t="str">
        <f t="shared" ca="1" si="35"/>
        <v>Female</v>
      </c>
      <c r="C132">
        <f t="shared" ca="1" si="36"/>
        <v>49</v>
      </c>
      <c r="D132">
        <f t="shared" ca="1" si="37"/>
        <v>6</v>
      </c>
      <c r="E132" t="str">
        <f ca="1">_xll.XLOOKUP(D132,$Y$8:$Y$13,$Z$8:$Z$13)</f>
        <v>Agriculture</v>
      </c>
      <c r="F132">
        <f t="shared" ca="1" si="38"/>
        <v>2</v>
      </c>
      <c r="G132" t="str">
        <f ca="1">_xll.XLOOKUP(F132,$AA$8:$AA$12,$AB$8:$AB$12)</f>
        <v>College</v>
      </c>
      <c r="H132">
        <f t="shared" ca="1" si="51"/>
        <v>4</v>
      </c>
      <c r="I132">
        <f t="shared" ca="1" si="31"/>
        <v>3</v>
      </c>
      <c r="J132">
        <f t="shared" ca="1" si="39"/>
        <v>63891</v>
      </c>
      <c r="K132">
        <f t="shared" ca="1" si="40"/>
        <v>9</v>
      </c>
      <c r="L132" t="str">
        <f ca="1">_xll.XLOOKUP(K132,$AC$8:$AC$17,$AD$8:$AD$17)</f>
        <v>Prampram</v>
      </c>
      <c r="M132">
        <f t="shared" ca="1" si="44"/>
        <v>319455</v>
      </c>
      <c r="N132" s="12">
        <f t="shared" ca="1" si="41"/>
        <v>123617.2787414645</v>
      </c>
      <c r="O132" s="12">
        <f t="shared" ca="1" si="45"/>
        <v>29840.170473149752</v>
      </c>
      <c r="P132">
        <f t="shared" ca="1" si="42"/>
        <v>14440</v>
      </c>
      <c r="Q132" s="12">
        <f t="shared" ca="1" si="46"/>
        <v>65940.529212985843</v>
      </c>
      <c r="R132">
        <f t="shared" ca="1" si="47"/>
        <v>68916.8381288292</v>
      </c>
      <c r="S132" s="12">
        <f t="shared" ca="1" si="48"/>
        <v>418212.00860197895</v>
      </c>
      <c r="T132" s="12">
        <f t="shared" ca="1" si="49"/>
        <v>203997.80795445031</v>
      </c>
      <c r="U132" s="12">
        <f t="shared" ca="1" si="50"/>
        <v>214214.20064752863</v>
      </c>
      <c r="X132" s="2"/>
      <c r="Y132" s="3"/>
      <c r="Z132" s="3"/>
      <c r="AA132" s="3"/>
      <c r="AB132" s="3"/>
      <c r="AC132" s="3"/>
      <c r="AD132" s="3"/>
      <c r="AE132" s="3">
        <f ca="1">IF(Table2[[#This Row],[Gender]]="Male",1,0)</f>
        <v>0</v>
      </c>
      <c r="AF132" s="3">
        <f ca="1">IF(Table2[[#This Row],[Gender]]="Female",1,0)</f>
        <v>1</v>
      </c>
      <c r="AG132" s="3"/>
      <c r="AH132" s="3"/>
      <c r="AI132" s="5"/>
      <c r="AK132" s="2">
        <f ca="1">IF(Table2[[#This Row],[Field of Work]]="Teaching",1,0)</f>
        <v>0</v>
      </c>
      <c r="AL132" s="3">
        <f ca="1">IF(Table2[[#This Row],[Field of Work]]="Agriculture",1,0)</f>
        <v>1</v>
      </c>
      <c r="AM132" s="3">
        <f ca="1">IF(Table2[[#This Row],[Field of Work]]="IT",1,0)</f>
        <v>0</v>
      </c>
      <c r="AN132" s="3">
        <f ca="1">IF(Table2[[#This Row],[Field of Work]]="Construction",1,0)</f>
        <v>0</v>
      </c>
      <c r="AO132" s="3">
        <f ca="1">IF(Table2[[#This Row],[Field of Work]]="Health",1,0)</f>
        <v>0</v>
      </c>
      <c r="AP132" s="3">
        <f ca="1">IF(Table2[[#This Row],[Field of Work]]="General work",1,0)</f>
        <v>0</v>
      </c>
      <c r="AQ132" s="3"/>
      <c r="AR132" s="3"/>
      <c r="AS132" s="3"/>
      <c r="AT132" s="3"/>
      <c r="AU132" s="3"/>
      <c r="AV132" s="5"/>
      <c r="AW132" s="16">
        <f ca="1">IF(Table2[[#This Row],[Residence]]="East Legon",1,0)</f>
        <v>0</v>
      </c>
      <c r="AX132" s="13">
        <f ca="1">IF(Table2[[#This Row],[Residence]]="Trasaco",1,0)</f>
        <v>0</v>
      </c>
      <c r="AY132" s="3">
        <f ca="1">IF(Table2[[#This Row],[Residence]]="North Legon",1,0)</f>
        <v>0</v>
      </c>
      <c r="AZ132" s="3">
        <f ca="1">IF(Table2[[#This Row],[Residence]]="Tema",1,0)</f>
        <v>0</v>
      </c>
      <c r="BA132" s="3">
        <f ca="1">IF(Table2[[#This Row],[Residence]]="Spintex",1,0)</f>
        <v>0</v>
      </c>
      <c r="BB132" s="3">
        <f ca="1">IF(Table2[[#This Row],[Residence]]="Airport Hills",1,0)</f>
        <v>0</v>
      </c>
      <c r="BC132" s="3">
        <f ca="1">IF(Table2[[#This Row],[Residence]]="Oyarifa",1,0)</f>
        <v>0</v>
      </c>
      <c r="BD132" s="3">
        <f ca="1">IF(Table2[[#This Row],[Residence]]="Prampram",1,0)</f>
        <v>1</v>
      </c>
      <c r="BE132" s="3">
        <f ca="1">IF(Table2[[#This Row],[Residence]]="Tse-Addo",1,0)</f>
        <v>0</v>
      </c>
      <c r="BF132" s="3">
        <f ca="1">IF(Table2[[#This Row],[Residence]]="Osu",1,0)</f>
        <v>0</v>
      </c>
      <c r="BG132" s="3"/>
      <c r="BH132" s="3"/>
      <c r="BI132" s="3"/>
      <c r="BJ132" s="3"/>
      <c r="BK132" s="3"/>
      <c r="BL132" s="3"/>
      <c r="BM132" s="3"/>
      <c r="BN132" s="3"/>
      <c r="BO132" s="3"/>
      <c r="BP132" s="5"/>
      <c r="BR132" s="26">
        <f ca="1">Table2[[#This Row],[Cars Value]]/Table2[[#This Row],[Cars]]</f>
        <v>9946.7234910499174</v>
      </c>
      <c r="BS132" s="5"/>
      <c r="BT132" s="2">
        <f ca="1">IF(Table2[[#This Row],[Value of Debts]]&gt;$BU$6,1,0)</f>
        <v>1</v>
      </c>
      <c r="BU132" s="3"/>
      <c r="BV132" s="3"/>
      <c r="BW132" s="5"/>
      <c r="BX132" s="30">
        <f ca="1">Table2[[#This Row],[Mortgage Left]]/Table2[[#This Row],[Value of home]]</f>
        <v>0.3869630424988324</v>
      </c>
      <c r="BY132" s="3">
        <f t="shared" ca="1" si="43"/>
        <v>1</v>
      </c>
      <c r="BZ132" s="3"/>
      <c r="CA132" s="39"/>
      <c r="CC132" s="2">
        <f ca="1">IF(Table2[[#This Row],[Residence]]="East Legon",Table2[[#This Row],[Income]],0)</f>
        <v>0</v>
      </c>
      <c r="CD132" s="3">
        <f ca="1">IF(Table2[[#This Row],[Residence]]="Trasaco",Table2[[#This Row],[Income]],0)</f>
        <v>0</v>
      </c>
      <c r="CE132" s="3">
        <f ca="1">IF(Table2[[#This Row],[Residence]]="North Legon",Table2[[#This Row],[Income]],0)</f>
        <v>0</v>
      </c>
      <c r="CF132" s="3">
        <f ca="1">IF(Table2[[#This Row],[Residence]]="Spintex",Table2[[#This Row],[Income]],0)</f>
        <v>0</v>
      </c>
      <c r="CG132" s="3">
        <f ca="1">IF(Table2[[#This Row],[Residence]]="Tema",Table2[[#This Row],[Income]],0)</f>
        <v>0</v>
      </c>
      <c r="CH132" s="3">
        <f ca="1">IF(Table2[[#This Row],[Residence]]="Airport Hills",Table2[[#This Row],[Income]],0)</f>
        <v>0</v>
      </c>
      <c r="CI132" s="3">
        <f ca="1">IF(Table2[[#This Row],[Residence]]="Oyarifa",Table2[[#This Row],[Income]],0)</f>
        <v>0</v>
      </c>
      <c r="CJ132" s="3">
        <f ca="1">IF(Table2[[#This Row],[Residence]]="Osu",Table2[[#This Row],[Income]],0)</f>
        <v>0</v>
      </c>
      <c r="CK132" s="3">
        <f ca="1">IF(Table2[[#This Row],[Residence]]="Tse-Addo",Table2[[#This Row],[Income]],0)</f>
        <v>0</v>
      </c>
      <c r="CL132" s="5">
        <f ca="1">IF(Table2[[#This Row],[Residence]]="Prampram",Table2[[#This Row],[Income]],0)</f>
        <v>63891</v>
      </c>
      <c r="CN132" s="2">
        <f ca="1">IF(Table2[[#This Row],[Field of Work]]="Teaching",Table2[[#This Row],[Income]],0)</f>
        <v>0</v>
      </c>
      <c r="CO132" s="3">
        <f ca="1">IF(Table2[[#This Row],[Field of Work]]="Agriculture",Table2[[#This Row],[Income]],0)</f>
        <v>63891</v>
      </c>
      <c r="CP132" s="3">
        <f ca="1">IF(Table2[[#This Row],[Field of Work]]="IT",Table2[[#This Row],[Income]],0)</f>
        <v>0</v>
      </c>
      <c r="CQ132" s="3">
        <f ca="1">IF(Table2[[#This Row],[Field of Work]]="Construction",Table2[[#This Row],[Income]],0)</f>
        <v>0</v>
      </c>
      <c r="CR132" s="3">
        <f ca="1">IF(Table2[[#This Row],[Field of Work]]="Health",Table2[[#This Row],[Income]],0)</f>
        <v>0</v>
      </c>
      <c r="CS132" s="5">
        <f ca="1">IF(Table2[[#This Row],[Field of Work]]="General work",Table2[[#This Row],[Income]],0)</f>
        <v>0</v>
      </c>
      <c r="CU132" s="2">
        <f t="shared" ca="1" si="32"/>
        <v>1</v>
      </c>
      <c r="CV132" s="5"/>
      <c r="CX132" s="2">
        <f t="shared" ca="1" si="33"/>
        <v>35</v>
      </c>
      <c r="CY132" s="5"/>
    </row>
    <row r="133" spans="1:103" x14ac:dyDescent="0.25">
      <c r="A133">
        <f t="shared" ca="1" si="34"/>
        <v>2</v>
      </c>
      <c r="B133" t="str">
        <f t="shared" ca="1" si="35"/>
        <v>Female</v>
      </c>
      <c r="C133">
        <f t="shared" ca="1" si="36"/>
        <v>35</v>
      </c>
      <c r="D133">
        <f t="shared" ca="1" si="37"/>
        <v>5</v>
      </c>
      <c r="E133" t="str">
        <f ca="1">_xll.XLOOKUP(D133,$Y$8:$Y$13,$Z$8:$Z$13)</f>
        <v>General work</v>
      </c>
      <c r="F133">
        <f t="shared" ca="1" si="38"/>
        <v>5</v>
      </c>
      <c r="G133" t="str">
        <f ca="1">_xll.XLOOKUP(F133,$AA$8:$AA$12,$AB$8:$AB$12)</f>
        <v>Other</v>
      </c>
      <c r="H133">
        <f t="shared" ca="1" si="51"/>
        <v>0</v>
      </c>
      <c r="I133">
        <f t="shared" ca="1" si="31"/>
        <v>3</v>
      </c>
      <c r="J133">
        <f t="shared" ca="1" si="39"/>
        <v>36976</v>
      </c>
      <c r="K133">
        <f t="shared" ca="1" si="40"/>
        <v>9</v>
      </c>
      <c r="L133" t="str">
        <f ca="1">_xll.XLOOKUP(K133,$AC$8:$AC$17,$AD$8:$AD$17)</f>
        <v>Prampram</v>
      </c>
      <c r="M133">
        <f t="shared" ca="1" si="44"/>
        <v>221856</v>
      </c>
      <c r="N133" s="12">
        <f t="shared" ca="1" si="41"/>
        <v>165906.40015362663</v>
      </c>
      <c r="O133" s="12">
        <f t="shared" ca="1" si="45"/>
        <v>48394.221801609303</v>
      </c>
      <c r="P133">
        <f t="shared" ca="1" si="42"/>
        <v>5313</v>
      </c>
      <c r="Q133" s="12">
        <f t="shared" ca="1" si="46"/>
        <v>6701.2852630326088</v>
      </c>
      <c r="R133">
        <f t="shared" ca="1" si="47"/>
        <v>24858.59978049354</v>
      </c>
      <c r="S133" s="12">
        <f t="shared" ca="1" si="48"/>
        <v>295108.82158210286</v>
      </c>
      <c r="T133" s="12">
        <f t="shared" ca="1" si="49"/>
        <v>177920.68541665922</v>
      </c>
      <c r="U133" s="12">
        <f t="shared" ca="1" si="50"/>
        <v>117188.13616544363</v>
      </c>
      <c r="X133" s="2"/>
      <c r="Y133" s="3"/>
      <c r="Z133" s="3"/>
      <c r="AA133" s="3"/>
      <c r="AB133" s="3"/>
      <c r="AC133" s="3"/>
      <c r="AD133" s="3"/>
      <c r="AE133" s="3">
        <f ca="1">IF(Table2[[#This Row],[Gender]]="Male",1,0)</f>
        <v>0</v>
      </c>
      <c r="AF133" s="3">
        <f ca="1">IF(Table2[[#This Row],[Gender]]="Female",1,0)</f>
        <v>1</v>
      </c>
      <c r="AG133" s="3"/>
      <c r="AH133" s="3"/>
      <c r="AI133" s="5"/>
      <c r="AK133" s="2">
        <f ca="1">IF(Table2[[#This Row],[Field of Work]]="Teaching",1,0)</f>
        <v>0</v>
      </c>
      <c r="AL133" s="3">
        <f ca="1">IF(Table2[[#This Row],[Field of Work]]="Agriculture",1,0)</f>
        <v>0</v>
      </c>
      <c r="AM133" s="3">
        <f ca="1">IF(Table2[[#This Row],[Field of Work]]="IT",1,0)</f>
        <v>0</v>
      </c>
      <c r="AN133" s="3">
        <f ca="1">IF(Table2[[#This Row],[Field of Work]]="Construction",1,0)</f>
        <v>0</v>
      </c>
      <c r="AO133" s="3">
        <f ca="1">IF(Table2[[#This Row],[Field of Work]]="Health",1,0)</f>
        <v>0</v>
      </c>
      <c r="AP133" s="3">
        <f ca="1">IF(Table2[[#This Row],[Field of Work]]="General work",1,0)</f>
        <v>1</v>
      </c>
      <c r="AQ133" s="3"/>
      <c r="AR133" s="3"/>
      <c r="AS133" s="3"/>
      <c r="AT133" s="3"/>
      <c r="AU133" s="3"/>
      <c r="AV133" s="5"/>
      <c r="AW133" s="16">
        <f ca="1">IF(Table2[[#This Row],[Residence]]="East Legon",1,0)</f>
        <v>0</v>
      </c>
      <c r="AX133" s="13">
        <f ca="1">IF(Table2[[#This Row],[Residence]]="Trasaco",1,0)</f>
        <v>0</v>
      </c>
      <c r="AY133" s="3">
        <f ca="1">IF(Table2[[#This Row],[Residence]]="North Legon",1,0)</f>
        <v>0</v>
      </c>
      <c r="AZ133" s="3">
        <f ca="1">IF(Table2[[#This Row],[Residence]]="Tema",1,0)</f>
        <v>0</v>
      </c>
      <c r="BA133" s="3">
        <f ca="1">IF(Table2[[#This Row],[Residence]]="Spintex",1,0)</f>
        <v>0</v>
      </c>
      <c r="BB133" s="3">
        <f ca="1">IF(Table2[[#This Row],[Residence]]="Airport Hills",1,0)</f>
        <v>0</v>
      </c>
      <c r="BC133" s="3">
        <f ca="1">IF(Table2[[#This Row],[Residence]]="Oyarifa",1,0)</f>
        <v>0</v>
      </c>
      <c r="BD133" s="3">
        <f ca="1">IF(Table2[[#This Row],[Residence]]="Prampram",1,0)</f>
        <v>1</v>
      </c>
      <c r="BE133" s="3">
        <f ca="1">IF(Table2[[#This Row],[Residence]]="Tse-Addo",1,0)</f>
        <v>0</v>
      </c>
      <c r="BF133" s="3">
        <f ca="1">IF(Table2[[#This Row],[Residence]]="Osu",1,0)</f>
        <v>0</v>
      </c>
      <c r="BG133" s="3"/>
      <c r="BH133" s="3"/>
      <c r="BI133" s="3"/>
      <c r="BJ133" s="3"/>
      <c r="BK133" s="3"/>
      <c r="BL133" s="3"/>
      <c r="BM133" s="3"/>
      <c r="BN133" s="3"/>
      <c r="BO133" s="3"/>
      <c r="BP133" s="5"/>
      <c r="BR133" s="26">
        <f ca="1">Table2[[#This Row],[Cars Value]]/Table2[[#This Row],[Cars]]</f>
        <v>16131.407267203102</v>
      </c>
      <c r="BS133" s="5"/>
      <c r="BT133" s="2">
        <f ca="1">IF(Table2[[#This Row],[Value of Debts]]&gt;$BU$6,1,0)</f>
        <v>1</v>
      </c>
      <c r="BU133" s="3"/>
      <c r="BV133" s="3"/>
      <c r="BW133" s="5"/>
      <c r="BX133" s="30">
        <f ca="1">Table2[[#This Row],[Mortgage Left]]/Table2[[#This Row],[Value of home]]</f>
        <v>0.74781119353827086</v>
      </c>
      <c r="BY133" s="3">
        <f t="shared" ca="1" si="43"/>
        <v>0</v>
      </c>
      <c r="BZ133" s="3"/>
      <c r="CA133" s="39"/>
      <c r="CC133" s="2">
        <f ca="1">IF(Table2[[#This Row],[Residence]]="East Legon",Table2[[#This Row],[Income]],0)</f>
        <v>0</v>
      </c>
      <c r="CD133" s="3">
        <f ca="1">IF(Table2[[#This Row],[Residence]]="Trasaco",Table2[[#This Row],[Income]],0)</f>
        <v>0</v>
      </c>
      <c r="CE133" s="3">
        <f ca="1">IF(Table2[[#This Row],[Residence]]="North Legon",Table2[[#This Row],[Income]],0)</f>
        <v>0</v>
      </c>
      <c r="CF133" s="3">
        <f ca="1">IF(Table2[[#This Row],[Residence]]="Spintex",Table2[[#This Row],[Income]],0)</f>
        <v>0</v>
      </c>
      <c r="CG133" s="3">
        <f ca="1">IF(Table2[[#This Row],[Residence]]="Tema",Table2[[#This Row],[Income]],0)</f>
        <v>0</v>
      </c>
      <c r="CH133" s="3">
        <f ca="1">IF(Table2[[#This Row],[Residence]]="Airport Hills",Table2[[#This Row],[Income]],0)</f>
        <v>0</v>
      </c>
      <c r="CI133" s="3">
        <f ca="1">IF(Table2[[#This Row],[Residence]]="Oyarifa",Table2[[#This Row],[Income]],0)</f>
        <v>0</v>
      </c>
      <c r="CJ133" s="3">
        <f ca="1">IF(Table2[[#This Row],[Residence]]="Osu",Table2[[#This Row],[Income]],0)</f>
        <v>0</v>
      </c>
      <c r="CK133" s="3">
        <f ca="1">IF(Table2[[#This Row],[Residence]]="Tse-Addo",Table2[[#This Row],[Income]],0)</f>
        <v>0</v>
      </c>
      <c r="CL133" s="5">
        <f ca="1">IF(Table2[[#This Row],[Residence]]="Prampram",Table2[[#This Row],[Income]],0)</f>
        <v>36976</v>
      </c>
      <c r="CN133" s="2">
        <f ca="1">IF(Table2[[#This Row],[Field of Work]]="Teaching",Table2[[#This Row],[Income]],0)</f>
        <v>0</v>
      </c>
      <c r="CO133" s="3">
        <f ca="1">IF(Table2[[#This Row],[Field of Work]]="Agriculture",Table2[[#This Row],[Income]],0)</f>
        <v>0</v>
      </c>
      <c r="CP133" s="3">
        <f ca="1">IF(Table2[[#This Row],[Field of Work]]="IT",Table2[[#This Row],[Income]],0)</f>
        <v>0</v>
      </c>
      <c r="CQ133" s="3">
        <f ca="1">IF(Table2[[#This Row],[Field of Work]]="Construction",Table2[[#This Row],[Income]],0)</f>
        <v>0</v>
      </c>
      <c r="CR133" s="3">
        <f ca="1">IF(Table2[[#This Row],[Field of Work]]="Health",Table2[[#This Row],[Income]],0)</f>
        <v>0</v>
      </c>
      <c r="CS133" s="5">
        <f ca="1">IF(Table2[[#This Row],[Field of Work]]="General work",Table2[[#This Row],[Income]],0)</f>
        <v>36976</v>
      </c>
      <c r="CU133" s="2">
        <f t="shared" ca="1" si="32"/>
        <v>1</v>
      </c>
      <c r="CV133" s="5"/>
      <c r="CX133" s="2">
        <f t="shared" ca="1" si="33"/>
        <v>44</v>
      </c>
      <c r="CY133" s="5"/>
    </row>
    <row r="134" spans="1:103" x14ac:dyDescent="0.25">
      <c r="A134">
        <f t="shared" ca="1" si="34"/>
        <v>1</v>
      </c>
      <c r="B134" t="str">
        <f t="shared" ca="1" si="35"/>
        <v>Male</v>
      </c>
      <c r="C134">
        <f t="shared" ca="1" si="36"/>
        <v>44</v>
      </c>
      <c r="D134">
        <f t="shared" ca="1" si="37"/>
        <v>3</v>
      </c>
      <c r="E134" t="str">
        <f ca="1">_xll.XLOOKUP(D134,$Y$8:$Y$13,$Z$8:$Z$13)</f>
        <v>Teaching</v>
      </c>
      <c r="F134">
        <f t="shared" ca="1" si="38"/>
        <v>1</v>
      </c>
      <c r="G134" t="str">
        <f ca="1">_xll.XLOOKUP(F134,$AA$8:$AA$12,$AB$8:$AB$12)</f>
        <v>Highschool</v>
      </c>
      <c r="H134">
        <f t="shared" ca="1" si="51"/>
        <v>2</v>
      </c>
      <c r="I134">
        <f t="shared" ca="1" si="31"/>
        <v>2</v>
      </c>
      <c r="J134">
        <f t="shared" ca="1" si="39"/>
        <v>62470</v>
      </c>
      <c r="K134">
        <f t="shared" ca="1" si="40"/>
        <v>7</v>
      </c>
      <c r="L134" t="str">
        <f ca="1">_xll.XLOOKUP(K134,$AC$8:$AC$17,$AD$8:$AD$17)</f>
        <v>Tema</v>
      </c>
      <c r="M134">
        <f t="shared" ca="1" si="44"/>
        <v>249880</v>
      </c>
      <c r="N134" s="12">
        <f t="shared" ca="1" si="41"/>
        <v>46136.710602755964</v>
      </c>
      <c r="O134" s="12">
        <f t="shared" ca="1" si="45"/>
        <v>68647.99463977218</v>
      </c>
      <c r="P134">
        <f t="shared" ca="1" si="42"/>
        <v>60290</v>
      </c>
      <c r="Q134" s="12">
        <f t="shared" ca="1" si="46"/>
        <v>1171.3919483122004</v>
      </c>
      <c r="R134">
        <f t="shared" ca="1" si="47"/>
        <v>25263.48412775316</v>
      </c>
      <c r="S134" s="12">
        <f t="shared" ca="1" si="48"/>
        <v>343791.47876752535</v>
      </c>
      <c r="T134" s="12">
        <f t="shared" ca="1" si="49"/>
        <v>107598.10255106816</v>
      </c>
      <c r="U134" s="12">
        <f t="shared" ca="1" si="50"/>
        <v>236193.37621645717</v>
      </c>
      <c r="X134" s="2"/>
      <c r="Y134" s="3"/>
      <c r="Z134" s="3"/>
      <c r="AA134" s="3"/>
      <c r="AB134" s="3"/>
      <c r="AC134" s="3"/>
      <c r="AD134" s="3"/>
      <c r="AE134" s="3">
        <f ca="1">IF(Table2[[#This Row],[Gender]]="Male",1,0)</f>
        <v>1</v>
      </c>
      <c r="AF134" s="3">
        <f ca="1">IF(Table2[[#This Row],[Gender]]="Female",1,0)</f>
        <v>0</v>
      </c>
      <c r="AG134" s="3"/>
      <c r="AH134" s="3"/>
      <c r="AI134" s="5"/>
      <c r="AK134" s="2">
        <f ca="1">IF(Table2[[#This Row],[Field of Work]]="Teaching",1,0)</f>
        <v>1</v>
      </c>
      <c r="AL134" s="3">
        <f ca="1">IF(Table2[[#This Row],[Field of Work]]="Agriculture",1,0)</f>
        <v>0</v>
      </c>
      <c r="AM134" s="3">
        <f ca="1">IF(Table2[[#This Row],[Field of Work]]="IT",1,0)</f>
        <v>0</v>
      </c>
      <c r="AN134" s="3">
        <f ca="1">IF(Table2[[#This Row],[Field of Work]]="Construction",1,0)</f>
        <v>0</v>
      </c>
      <c r="AO134" s="3">
        <f ca="1">IF(Table2[[#This Row],[Field of Work]]="Health",1,0)</f>
        <v>0</v>
      </c>
      <c r="AP134" s="3">
        <f ca="1">IF(Table2[[#This Row],[Field of Work]]="General work",1,0)</f>
        <v>0</v>
      </c>
      <c r="AQ134" s="3"/>
      <c r="AR134" s="3"/>
      <c r="AS134" s="3"/>
      <c r="AT134" s="3"/>
      <c r="AU134" s="3"/>
      <c r="AV134" s="5"/>
      <c r="AW134" s="16">
        <f ca="1">IF(Table2[[#This Row],[Residence]]="East Legon",1,0)</f>
        <v>0</v>
      </c>
      <c r="AX134" s="13">
        <f ca="1">IF(Table2[[#This Row],[Residence]]="Trasaco",1,0)</f>
        <v>0</v>
      </c>
      <c r="AY134" s="3">
        <f ca="1">IF(Table2[[#This Row],[Residence]]="North Legon",1,0)</f>
        <v>0</v>
      </c>
      <c r="AZ134" s="3">
        <f ca="1">IF(Table2[[#This Row],[Residence]]="Tema",1,0)</f>
        <v>1</v>
      </c>
      <c r="BA134" s="3">
        <f ca="1">IF(Table2[[#This Row],[Residence]]="Spintex",1,0)</f>
        <v>0</v>
      </c>
      <c r="BB134" s="3">
        <f ca="1">IF(Table2[[#This Row],[Residence]]="Airport Hills",1,0)</f>
        <v>0</v>
      </c>
      <c r="BC134" s="3">
        <f ca="1">IF(Table2[[#This Row],[Residence]]="Oyarifa",1,0)</f>
        <v>0</v>
      </c>
      <c r="BD134" s="3">
        <f ca="1">IF(Table2[[#This Row],[Residence]]="Prampram",1,0)</f>
        <v>0</v>
      </c>
      <c r="BE134" s="3">
        <f ca="1">IF(Table2[[#This Row],[Residence]]="Tse-Addo",1,0)</f>
        <v>0</v>
      </c>
      <c r="BF134" s="3">
        <f ca="1">IF(Table2[[#This Row],[Residence]]="Osu",1,0)</f>
        <v>0</v>
      </c>
      <c r="BG134" s="3"/>
      <c r="BH134" s="3"/>
      <c r="BI134" s="3"/>
      <c r="BJ134" s="3"/>
      <c r="BK134" s="3"/>
      <c r="BL134" s="3"/>
      <c r="BM134" s="3"/>
      <c r="BN134" s="3"/>
      <c r="BO134" s="3"/>
      <c r="BP134" s="5"/>
      <c r="BR134" s="26">
        <f ca="1">Table2[[#This Row],[Cars Value]]/Table2[[#This Row],[Cars]]</f>
        <v>34323.99731988609</v>
      </c>
      <c r="BS134" s="5"/>
      <c r="BT134" s="2">
        <f ca="1">IF(Table2[[#This Row],[Value of Debts]]&gt;$BU$6,1,0)</f>
        <v>1</v>
      </c>
      <c r="BU134" s="3"/>
      <c r="BV134" s="3"/>
      <c r="BW134" s="5"/>
      <c r="BX134" s="30">
        <f ca="1">Table2[[#This Row],[Mortgage Left]]/Table2[[#This Row],[Value of home]]</f>
        <v>0.18463546743539283</v>
      </c>
      <c r="BY134" s="3">
        <f t="shared" ca="1" si="43"/>
        <v>1</v>
      </c>
      <c r="BZ134" s="3"/>
      <c r="CA134" s="39"/>
      <c r="CC134" s="2">
        <f ca="1">IF(Table2[[#This Row],[Residence]]="East Legon",Table2[[#This Row],[Income]],0)</f>
        <v>0</v>
      </c>
      <c r="CD134" s="3">
        <f ca="1">IF(Table2[[#This Row],[Residence]]="Trasaco",Table2[[#This Row],[Income]],0)</f>
        <v>0</v>
      </c>
      <c r="CE134" s="3">
        <f ca="1">IF(Table2[[#This Row],[Residence]]="North Legon",Table2[[#This Row],[Income]],0)</f>
        <v>0</v>
      </c>
      <c r="CF134" s="3">
        <f ca="1">IF(Table2[[#This Row],[Residence]]="Spintex",Table2[[#This Row],[Income]],0)</f>
        <v>0</v>
      </c>
      <c r="CG134" s="3">
        <f ca="1">IF(Table2[[#This Row],[Residence]]="Tema",Table2[[#This Row],[Income]],0)</f>
        <v>62470</v>
      </c>
      <c r="CH134" s="3">
        <f ca="1">IF(Table2[[#This Row],[Residence]]="Airport Hills",Table2[[#This Row],[Income]],0)</f>
        <v>0</v>
      </c>
      <c r="CI134" s="3">
        <f ca="1">IF(Table2[[#This Row],[Residence]]="Oyarifa",Table2[[#This Row],[Income]],0)</f>
        <v>0</v>
      </c>
      <c r="CJ134" s="3">
        <f ca="1">IF(Table2[[#This Row],[Residence]]="Osu",Table2[[#This Row],[Income]],0)</f>
        <v>0</v>
      </c>
      <c r="CK134" s="3">
        <f ca="1">IF(Table2[[#This Row],[Residence]]="Tse-Addo",Table2[[#This Row],[Income]],0)</f>
        <v>0</v>
      </c>
      <c r="CL134" s="5">
        <f ca="1">IF(Table2[[#This Row],[Residence]]="Prampram",Table2[[#This Row],[Income]],0)</f>
        <v>0</v>
      </c>
      <c r="CN134" s="2">
        <f ca="1">IF(Table2[[#This Row],[Field of Work]]="Teaching",Table2[[#This Row],[Income]],0)</f>
        <v>62470</v>
      </c>
      <c r="CO134" s="3">
        <f ca="1">IF(Table2[[#This Row],[Field of Work]]="Agriculture",Table2[[#This Row],[Income]],0)</f>
        <v>0</v>
      </c>
      <c r="CP134" s="3">
        <f ca="1">IF(Table2[[#This Row],[Field of Work]]="IT",Table2[[#This Row],[Income]],0)</f>
        <v>0</v>
      </c>
      <c r="CQ134" s="3">
        <f ca="1">IF(Table2[[#This Row],[Field of Work]]="Construction",Table2[[#This Row],[Income]],0)</f>
        <v>0</v>
      </c>
      <c r="CR134" s="3">
        <f ca="1">IF(Table2[[#This Row],[Field of Work]]="Health",Table2[[#This Row],[Income]],0)</f>
        <v>0</v>
      </c>
      <c r="CS134" s="5">
        <f ca="1">IF(Table2[[#This Row],[Field of Work]]="General work",Table2[[#This Row],[Income]],0)</f>
        <v>0</v>
      </c>
      <c r="CU134" s="2">
        <f t="shared" ca="1" si="32"/>
        <v>1</v>
      </c>
      <c r="CV134" s="5"/>
      <c r="CX134" s="2">
        <f t="shared" ca="1" si="33"/>
        <v>31</v>
      </c>
      <c r="CY134" s="5"/>
    </row>
    <row r="135" spans="1:103" x14ac:dyDescent="0.25">
      <c r="A135">
        <f t="shared" ca="1" si="34"/>
        <v>1</v>
      </c>
      <c r="B135" t="str">
        <f t="shared" ca="1" si="35"/>
        <v>Male</v>
      </c>
      <c r="C135">
        <f t="shared" ca="1" si="36"/>
        <v>31</v>
      </c>
      <c r="D135">
        <f t="shared" ca="1" si="37"/>
        <v>3</v>
      </c>
      <c r="E135" t="str">
        <f ca="1">_xll.XLOOKUP(D135,$Y$8:$Y$13,$Z$8:$Z$13)</f>
        <v>Teaching</v>
      </c>
      <c r="F135">
        <f t="shared" ca="1" si="38"/>
        <v>4</v>
      </c>
      <c r="G135" t="str">
        <f ca="1">_xll.XLOOKUP(F135,$AA$8:$AA$12,$AB$8:$AB$12)</f>
        <v>Techical</v>
      </c>
      <c r="H135">
        <f t="shared" ca="1" si="51"/>
        <v>1</v>
      </c>
      <c r="I135">
        <f t="shared" ref="I135:I198" ca="1" si="52">RANDBETWEEN(1,4)</f>
        <v>4</v>
      </c>
      <c r="J135">
        <f t="shared" ca="1" si="39"/>
        <v>42315</v>
      </c>
      <c r="K135">
        <f t="shared" ca="1" si="40"/>
        <v>4</v>
      </c>
      <c r="L135" t="str">
        <f ca="1">_xll.XLOOKUP(K135,$AC$8:$AC$17,$AD$8:$AD$17)</f>
        <v>Spintex</v>
      </c>
      <c r="M135">
        <f t="shared" ca="1" si="44"/>
        <v>253890</v>
      </c>
      <c r="N135" s="12">
        <f t="shared" ca="1" si="41"/>
        <v>161210.59832705633</v>
      </c>
      <c r="O135" s="12">
        <f t="shared" ca="1" si="45"/>
        <v>50385.052097678381</v>
      </c>
      <c r="P135">
        <f t="shared" ca="1" si="42"/>
        <v>10485</v>
      </c>
      <c r="Q135" s="12">
        <f t="shared" ca="1" si="46"/>
        <v>34219.941174681968</v>
      </c>
      <c r="R135">
        <f t="shared" ca="1" si="47"/>
        <v>46744.346407437624</v>
      </c>
      <c r="S135" s="12">
        <f t="shared" ca="1" si="48"/>
        <v>351019.398505116</v>
      </c>
      <c r="T135" s="12">
        <f t="shared" ca="1" si="49"/>
        <v>205915.5395017383</v>
      </c>
      <c r="U135" s="12">
        <f t="shared" ca="1" si="50"/>
        <v>145103.8590033777</v>
      </c>
      <c r="X135" s="2"/>
      <c r="Y135" s="3"/>
      <c r="Z135" s="3"/>
      <c r="AA135" s="3"/>
      <c r="AB135" s="3"/>
      <c r="AC135" s="3"/>
      <c r="AD135" s="3"/>
      <c r="AE135" s="3">
        <f ca="1">IF(Table2[[#This Row],[Gender]]="Male",1,0)</f>
        <v>1</v>
      </c>
      <c r="AF135" s="3">
        <f ca="1">IF(Table2[[#This Row],[Gender]]="Female",1,0)</f>
        <v>0</v>
      </c>
      <c r="AG135" s="3"/>
      <c r="AH135" s="3"/>
      <c r="AI135" s="5"/>
      <c r="AK135" s="2">
        <f ca="1">IF(Table2[[#This Row],[Field of Work]]="Teaching",1,0)</f>
        <v>1</v>
      </c>
      <c r="AL135" s="3">
        <f ca="1">IF(Table2[[#This Row],[Field of Work]]="Agriculture",1,0)</f>
        <v>0</v>
      </c>
      <c r="AM135" s="3">
        <f ca="1">IF(Table2[[#This Row],[Field of Work]]="IT",1,0)</f>
        <v>0</v>
      </c>
      <c r="AN135" s="3">
        <f ca="1">IF(Table2[[#This Row],[Field of Work]]="Construction",1,0)</f>
        <v>0</v>
      </c>
      <c r="AO135" s="3">
        <f ca="1">IF(Table2[[#This Row],[Field of Work]]="Health",1,0)</f>
        <v>0</v>
      </c>
      <c r="AP135" s="3">
        <f ca="1">IF(Table2[[#This Row],[Field of Work]]="General work",1,0)</f>
        <v>0</v>
      </c>
      <c r="AQ135" s="3"/>
      <c r="AR135" s="3"/>
      <c r="AS135" s="3"/>
      <c r="AT135" s="3"/>
      <c r="AU135" s="3"/>
      <c r="AV135" s="5"/>
      <c r="AW135" s="16">
        <f ca="1">IF(Table2[[#This Row],[Residence]]="East Legon",1,0)</f>
        <v>0</v>
      </c>
      <c r="AX135" s="13">
        <f ca="1">IF(Table2[[#This Row],[Residence]]="Trasaco",1,0)</f>
        <v>0</v>
      </c>
      <c r="AY135" s="3">
        <f ca="1">IF(Table2[[#This Row],[Residence]]="North Legon",1,0)</f>
        <v>0</v>
      </c>
      <c r="AZ135" s="3">
        <f ca="1">IF(Table2[[#This Row],[Residence]]="Tema",1,0)</f>
        <v>0</v>
      </c>
      <c r="BA135" s="3">
        <f ca="1">IF(Table2[[#This Row],[Residence]]="Spintex",1,0)</f>
        <v>1</v>
      </c>
      <c r="BB135" s="3">
        <f ca="1">IF(Table2[[#This Row],[Residence]]="Airport Hills",1,0)</f>
        <v>0</v>
      </c>
      <c r="BC135" s="3">
        <f ca="1">IF(Table2[[#This Row],[Residence]]="Oyarifa",1,0)</f>
        <v>0</v>
      </c>
      <c r="BD135" s="3">
        <f ca="1">IF(Table2[[#This Row],[Residence]]="Prampram",1,0)</f>
        <v>0</v>
      </c>
      <c r="BE135" s="3">
        <f ca="1">IF(Table2[[#This Row],[Residence]]="Tse-Addo",1,0)</f>
        <v>0</v>
      </c>
      <c r="BF135" s="3">
        <f ca="1">IF(Table2[[#This Row],[Residence]]="Osu",1,0)</f>
        <v>0</v>
      </c>
      <c r="BG135" s="3"/>
      <c r="BH135" s="3"/>
      <c r="BI135" s="3"/>
      <c r="BJ135" s="3"/>
      <c r="BK135" s="3"/>
      <c r="BL135" s="3"/>
      <c r="BM135" s="3"/>
      <c r="BN135" s="3"/>
      <c r="BO135" s="3"/>
      <c r="BP135" s="5"/>
      <c r="BR135" s="26">
        <f ca="1">Table2[[#This Row],[Cars Value]]/Table2[[#This Row],[Cars]]</f>
        <v>12596.263024419595</v>
      </c>
      <c r="BS135" s="5"/>
      <c r="BT135" s="2">
        <f ca="1">IF(Table2[[#This Row],[Value of Debts]]&gt;$BU$6,1,0)</f>
        <v>1</v>
      </c>
      <c r="BU135" s="3"/>
      <c r="BV135" s="3"/>
      <c r="BW135" s="5"/>
      <c r="BX135" s="30">
        <f ca="1">Table2[[#This Row],[Mortgage Left]]/Table2[[#This Row],[Value of home]]</f>
        <v>0.63496237869571992</v>
      </c>
      <c r="BY135" s="3">
        <f t="shared" ca="1" si="43"/>
        <v>0</v>
      </c>
      <c r="BZ135" s="3"/>
      <c r="CA135" s="39"/>
      <c r="CC135" s="2">
        <f ca="1">IF(Table2[[#This Row],[Residence]]="East Legon",Table2[[#This Row],[Income]],0)</f>
        <v>0</v>
      </c>
      <c r="CD135" s="3">
        <f ca="1">IF(Table2[[#This Row],[Residence]]="Trasaco",Table2[[#This Row],[Income]],0)</f>
        <v>0</v>
      </c>
      <c r="CE135" s="3">
        <f ca="1">IF(Table2[[#This Row],[Residence]]="North Legon",Table2[[#This Row],[Income]],0)</f>
        <v>0</v>
      </c>
      <c r="CF135" s="3">
        <f ca="1">IF(Table2[[#This Row],[Residence]]="Spintex",Table2[[#This Row],[Income]],0)</f>
        <v>42315</v>
      </c>
      <c r="CG135" s="3">
        <f ca="1">IF(Table2[[#This Row],[Residence]]="Tema",Table2[[#This Row],[Income]],0)</f>
        <v>0</v>
      </c>
      <c r="CH135" s="3">
        <f ca="1">IF(Table2[[#This Row],[Residence]]="Airport Hills",Table2[[#This Row],[Income]],0)</f>
        <v>0</v>
      </c>
      <c r="CI135" s="3">
        <f ca="1">IF(Table2[[#This Row],[Residence]]="Oyarifa",Table2[[#This Row],[Income]],0)</f>
        <v>0</v>
      </c>
      <c r="CJ135" s="3">
        <f ca="1">IF(Table2[[#This Row],[Residence]]="Osu",Table2[[#This Row],[Income]],0)</f>
        <v>0</v>
      </c>
      <c r="CK135" s="3">
        <f ca="1">IF(Table2[[#This Row],[Residence]]="Tse-Addo",Table2[[#This Row],[Income]],0)</f>
        <v>0</v>
      </c>
      <c r="CL135" s="5">
        <f ca="1">IF(Table2[[#This Row],[Residence]]="Prampram",Table2[[#This Row],[Income]],0)</f>
        <v>0</v>
      </c>
      <c r="CN135" s="2">
        <f ca="1">IF(Table2[[#This Row],[Field of Work]]="Teaching",Table2[[#This Row],[Income]],0)</f>
        <v>42315</v>
      </c>
      <c r="CO135" s="3">
        <f ca="1">IF(Table2[[#This Row],[Field of Work]]="Agriculture",Table2[[#This Row],[Income]],0)</f>
        <v>0</v>
      </c>
      <c r="CP135" s="3">
        <f ca="1">IF(Table2[[#This Row],[Field of Work]]="IT",Table2[[#This Row],[Income]],0)</f>
        <v>0</v>
      </c>
      <c r="CQ135" s="3">
        <f ca="1">IF(Table2[[#This Row],[Field of Work]]="Construction",Table2[[#This Row],[Income]],0)</f>
        <v>0</v>
      </c>
      <c r="CR135" s="3">
        <f ca="1">IF(Table2[[#This Row],[Field of Work]]="Health",Table2[[#This Row],[Income]],0)</f>
        <v>0</v>
      </c>
      <c r="CS135" s="5">
        <f ca="1">IF(Table2[[#This Row],[Field of Work]]="General work",Table2[[#This Row],[Income]],0)</f>
        <v>0</v>
      </c>
      <c r="CU135" s="2">
        <f t="shared" ref="CU135:CU198" ca="1" si="53">IF(T136&gt;J136,1,0)</f>
        <v>1</v>
      </c>
      <c r="CV135" s="5"/>
      <c r="CX135" s="2">
        <f t="shared" ref="CX135:CX198" ca="1" si="54">IF(U136&gt;CY134,C136,0)</f>
        <v>42</v>
      </c>
      <c r="CY135" s="5"/>
    </row>
    <row r="136" spans="1:103" x14ac:dyDescent="0.25">
      <c r="A136">
        <f t="shared" ref="A136:A199" ca="1" si="55">RANDBETWEEN(1,2)</f>
        <v>2</v>
      </c>
      <c r="B136" t="str">
        <f t="shared" ref="B136:B199" ca="1" si="56">IF(A136=1, "Male","Female")</f>
        <v>Female</v>
      </c>
      <c r="C136">
        <f t="shared" ref="C136:C199" ca="1" si="57">RANDBETWEEN(25,50)</f>
        <v>42</v>
      </c>
      <c r="D136">
        <f t="shared" ref="D136:D199" ca="1" si="58">RANDBETWEEN(1,6)</f>
        <v>5</v>
      </c>
      <c r="E136" t="str">
        <f ca="1">_xll.XLOOKUP(D136,$Y$8:$Y$13,$Z$8:$Z$13)</f>
        <v>General work</v>
      </c>
      <c r="F136">
        <f t="shared" ref="F136:F199" ca="1" si="59">RANDBETWEEN(1,5)</f>
        <v>1</v>
      </c>
      <c r="G136" t="str">
        <f ca="1">_xll.XLOOKUP(F136,$AA$8:$AA$12,$AB$8:$AB$12)</f>
        <v>Highschool</v>
      </c>
      <c r="H136">
        <f t="shared" ca="1" si="51"/>
        <v>2</v>
      </c>
      <c r="I136">
        <f t="shared" ca="1" si="52"/>
        <v>2</v>
      </c>
      <c r="J136">
        <f t="shared" ref="J136:J199" ca="1" si="60">RANDBETWEEN(25000,90000)</f>
        <v>52404</v>
      </c>
      <c r="K136">
        <f t="shared" ref="K136:K199" ca="1" si="61">RANDBETWEEN(1,10)</f>
        <v>8</v>
      </c>
      <c r="L136" t="str">
        <f ca="1">_xll.XLOOKUP(K136,$AC$8:$AC$17,$AD$8:$AD$17)</f>
        <v>Oyarifa</v>
      </c>
      <c r="M136">
        <f t="shared" ca="1" si="44"/>
        <v>262020</v>
      </c>
      <c r="N136" s="12">
        <f t="shared" ref="N136:N199" ca="1" si="62">RAND()*M136</f>
        <v>130083.60426099181</v>
      </c>
      <c r="O136" s="12">
        <f t="shared" ca="1" si="45"/>
        <v>27245.961076548283</v>
      </c>
      <c r="P136">
        <f t="shared" ref="P136:P199" ca="1" si="63">RANDBETWEEN(0,O136)</f>
        <v>22410</v>
      </c>
      <c r="Q136" s="12">
        <f t="shared" ca="1" si="46"/>
        <v>64907.139113335841</v>
      </c>
      <c r="R136">
        <f t="shared" ca="1" si="47"/>
        <v>17437.291965304474</v>
      </c>
      <c r="S136" s="12">
        <f t="shared" ca="1" si="48"/>
        <v>306703.25304185273</v>
      </c>
      <c r="T136" s="12">
        <f t="shared" ca="1" si="49"/>
        <v>217400.74337432763</v>
      </c>
      <c r="U136" s="12">
        <f t="shared" ca="1" si="50"/>
        <v>89302.509667525097</v>
      </c>
      <c r="X136" s="2"/>
      <c r="Y136" s="3"/>
      <c r="Z136" s="3"/>
      <c r="AA136" s="3"/>
      <c r="AB136" s="3"/>
      <c r="AC136" s="3"/>
      <c r="AD136" s="3"/>
      <c r="AE136" s="3">
        <f ca="1">IF(Table2[[#This Row],[Gender]]="Male",1,0)</f>
        <v>0</v>
      </c>
      <c r="AF136" s="3">
        <f ca="1">IF(Table2[[#This Row],[Gender]]="Female",1,0)</f>
        <v>1</v>
      </c>
      <c r="AG136" s="3"/>
      <c r="AH136" s="3"/>
      <c r="AI136" s="5"/>
      <c r="AK136" s="2">
        <f ca="1">IF(Table2[[#This Row],[Field of Work]]="Teaching",1,0)</f>
        <v>0</v>
      </c>
      <c r="AL136" s="3">
        <f ca="1">IF(Table2[[#This Row],[Field of Work]]="Agriculture",1,0)</f>
        <v>0</v>
      </c>
      <c r="AM136" s="3">
        <f ca="1">IF(Table2[[#This Row],[Field of Work]]="IT",1,0)</f>
        <v>0</v>
      </c>
      <c r="AN136" s="3">
        <f ca="1">IF(Table2[[#This Row],[Field of Work]]="Construction",1,0)</f>
        <v>0</v>
      </c>
      <c r="AO136" s="3">
        <f ca="1">IF(Table2[[#This Row],[Field of Work]]="Health",1,0)</f>
        <v>0</v>
      </c>
      <c r="AP136" s="3">
        <f ca="1">IF(Table2[[#This Row],[Field of Work]]="General work",1,0)</f>
        <v>1</v>
      </c>
      <c r="AQ136" s="3"/>
      <c r="AR136" s="3"/>
      <c r="AS136" s="3"/>
      <c r="AT136" s="3"/>
      <c r="AU136" s="3"/>
      <c r="AV136" s="5"/>
      <c r="AW136" s="16">
        <f ca="1">IF(Table2[[#This Row],[Residence]]="East Legon",1,0)</f>
        <v>0</v>
      </c>
      <c r="AX136" s="13">
        <f ca="1">IF(Table2[[#This Row],[Residence]]="Trasaco",1,0)</f>
        <v>0</v>
      </c>
      <c r="AY136" s="3">
        <f ca="1">IF(Table2[[#This Row],[Residence]]="North Legon",1,0)</f>
        <v>0</v>
      </c>
      <c r="AZ136" s="3">
        <f ca="1">IF(Table2[[#This Row],[Residence]]="Tema",1,0)</f>
        <v>0</v>
      </c>
      <c r="BA136" s="3">
        <f ca="1">IF(Table2[[#This Row],[Residence]]="Spintex",1,0)</f>
        <v>0</v>
      </c>
      <c r="BB136" s="3">
        <f ca="1">IF(Table2[[#This Row],[Residence]]="Airport Hills",1,0)</f>
        <v>0</v>
      </c>
      <c r="BC136" s="3">
        <f ca="1">IF(Table2[[#This Row],[Residence]]="Oyarifa",1,0)</f>
        <v>1</v>
      </c>
      <c r="BD136" s="3">
        <f ca="1">IF(Table2[[#This Row],[Residence]]="Prampram",1,0)</f>
        <v>0</v>
      </c>
      <c r="BE136" s="3">
        <f ca="1">IF(Table2[[#This Row],[Residence]]="Tse-Addo",1,0)</f>
        <v>0</v>
      </c>
      <c r="BF136" s="3">
        <f ca="1">IF(Table2[[#This Row],[Residence]]="Osu",1,0)</f>
        <v>0</v>
      </c>
      <c r="BG136" s="3"/>
      <c r="BH136" s="3"/>
      <c r="BI136" s="3"/>
      <c r="BJ136" s="3"/>
      <c r="BK136" s="3"/>
      <c r="BL136" s="3"/>
      <c r="BM136" s="3"/>
      <c r="BN136" s="3"/>
      <c r="BO136" s="3"/>
      <c r="BP136" s="5"/>
      <c r="BR136" s="26">
        <f ca="1">Table2[[#This Row],[Cars Value]]/Table2[[#This Row],[Cars]]</f>
        <v>13622.980538274142</v>
      </c>
      <c r="BS136" s="5"/>
      <c r="BT136" s="2">
        <f ca="1">IF(Table2[[#This Row],[Value of Debts]]&gt;$BU$6,1,0)</f>
        <v>1</v>
      </c>
      <c r="BU136" s="3"/>
      <c r="BV136" s="3"/>
      <c r="BW136" s="5"/>
      <c r="BX136" s="30">
        <f ca="1">Table2[[#This Row],[Mortgage Left]]/Table2[[#This Row],[Value of home]]</f>
        <v>0.4964644082932288</v>
      </c>
      <c r="BY136" s="3">
        <f t="shared" ref="BY136:BY199" ca="1" si="64">IF(BX136&lt;$BZ$6,1,0)</f>
        <v>0</v>
      </c>
      <c r="BZ136" s="3"/>
      <c r="CA136" s="39"/>
      <c r="CC136" s="2">
        <f ca="1">IF(Table2[[#This Row],[Residence]]="East Legon",Table2[[#This Row],[Income]],0)</f>
        <v>0</v>
      </c>
      <c r="CD136" s="3">
        <f ca="1">IF(Table2[[#This Row],[Residence]]="Trasaco",Table2[[#This Row],[Income]],0)</f>
        <v>0</v>
      </c>
      <c r="CE136" s="3">
        <f ca="1">IF(Table2[[#This Row],[Residence]]="North Legon",Table2[[#This Row],[Income]],0)</f>
        <v>0</v>
      </c>
      <c r="CF136" s="3">
        <f ca="1">IF(Table2[[#This Row],[Residence]]="Spintex",Table2[[#This Row],[Income]],0)</f>
        <v>0</v>
      </c>
      <c r="CG136" s="3">
        <f ca="1">IF(Table2[[#This Row],[Residence]]="Tema",Table2[[#This Row],[Income]],0)</f>
        <v>0</v>
      </c>
      <c r="CH136" s="3">
        <f ca="1">IF(Table2[[#This Row],[Residence]]="Airport Hills",Table2[[#This Row],[Income]],0)</f>
        <v>0</v>
      </c>
      <c r="CI136" s="3">
        <f ca="1">IF(Table2[[#This Row],[Residence]]="Oyarifa",Table2[[#This Row],[Income]],0)</f>
        <v>52404</v>
      </c>
      <c r="CJ136" s="3">
        <f ca="1">IF(Table2[[#This Row],[Residence]]="Osu",Table2[[#This Row],[Income]],0)</f>
        <v>0</v>
      </c>
      <c r="CK136" s="3">
        <f ca="1">IF(Table2[[#This Row],[Residence]]="Tse-Addo",Table2[[#This Row],[Income]],0)</f>
        <v>0</v>
      </c>
      <c r="CL136" s="5">
        <f ca="1">IF(Table2[[#This Row],[Residence]]="Prampram",Table2[[#This Row],[Income]],0)</f>
        <v>0</v>
      </c>
      <c r="CN136" s="2">
        <f ca="1">IF(Table2[[#This Row],[Field of Work]]="Teaching",Table2[[#This Row],[Income]],0)</f>
        <v>0</v>
      </c>
      <c r="CO136" s="3">
        <f ca="1">IF(Table2[[#This Row],[Field of Work]]="Agriculture",Table2[[#This Row],[Income]],0)</f>
        <v>0</v>
      </c>
      <c r="CP136" s="3">
        <f ca="1">IF(Table2[[#This Row],[Field of Work]]="IT",Table2[[#This Row],[Income]],0)</f>
        <v>0</v>
      </c>
      <c r="CQ136" s="3">
        <f ca="1">IF(Table2[[#This Row],[Field of Work]]="Construction",Table2[[#This Row],[Income]],0)</f>
        <v>0</v>
      </c>
      <c r="CR136" s="3">
        <f ca="1">IF(Table2[[#This Row],[Field of Work]]="Health",Table2[[#This Row],[Income]],0)</f>
        <v>0</v>
      </c>
      <c r="CS136" s="5">
        <f ca="1">IF(Table2[[#This Row],[Field of Work]]="General work",Table2[[#This Row],[Income]],0)</f>
        <v>52404</v>
      </c>
      <c r="CU136" s="2">
        <f t="shared" ca="1" si="53"/>
        <v>1</v>
      </c>
      <c r="CV136" s="5"/>
      <c r="CX136" s="2">
        <f t="shared" ca="1" si="54"/>
        <v>34</v>
      </c>
      <c r="CY136" s="5"/>
    </row>
    <row r="137" spans="1:103" x14ac:dyDescent="0.25">
      <c r="A137">
        <f t="shared" ca="1" si="55"/>
        <v>1</v>
      </c>
      <c r="B137" t="str">
        <f t="shared" ca="1" si="56"/>
        <v>Male</v>
      </c>
      <c r="C137">
        <f t="shared" ca="1" si="57"/>
        <v>34</v>
      </c>
      <c r="D137">
        <f t="shared" ca="1" si="58"/>
        <v>5</v>
      </c>
      <c r="E137" t="str">
        <f ca="1">_xll.XLOOKUP(D137,$Y$8:$Y$13,$Z$8:$Z$13)</f>
        <v>General work</v>
      </c>
      <c r="F137">
        <f t="shared" ca="1" si="59"/>
        <v>1</v>
      </c>
      <c r="G137" t="str">
        <f ca="1">_xll.XLOOKUP(F137,$AA$8:$AA$12,$AB$8:$AB$12)</f>
        <v>Highschool</v>
      </c>
      <c r="H137">
        <f t="shared" ca="1" si="51"/>
        <v>2</v>
      </c>
      <c r="I137">
        <f t="shared" ca="1" si="52"/>
        <v>2</v>
      </c>
      <c r="J137">
        <f t="shared" ca="1" si="60"/>
        <v>67715</v>
      </c>
      <c r="K137">
        <f t="shared" ca="1" si="61"/>
        <v>3</v>
      </c>
      <c r="L137" t="str">
        <f ca="1">_xll.XLOOKUP(K137,$AC$8:$AC$17,$AD$8:$AD$17)</f>
        <v>North Legon</v>
      </c>
      <c r="M137">
        <f t="shared" ca="1" si="44"/>
        <v>270860</v>
      </c>
      <c r="N137" s="12">
        <f t="shared" ca="1" si="62"/>
        <v>162746.62444861152</v>
      </c>
      <c r="O137" s="12">
        <f t="shared" ca="1" si="45"/>
        <v>74006.189069920816</v>
      </c>
      <c r="P137">
        <f t="shared" ca="1" si="63"/>
        <v>71438</v>
      </c>
      <c r="Q137" s="12">
        <f t="shared" ca="1" si="46"/>
        <v>88556.077345983344</v>
      </c>
      <c r="R137">
        <f t="shared" ca="1" si="47"/>
        <v>34915.23661053519</v>
      </c>
      <c r="S137" s="12">
        <f t="shared" ca="1" si="48"/>
        <v>379781.42568045598</v>
      </c>
      <c r="T137" s="12">
        <f t="shared" ca="1" si="49"/>
        <v>322740.70179459488</v>
      </c>
      <c r="U137" s="12">
        <f t="shared" ca="1" si="50"/>
        <v>57040.723885861109</v>
      </c>
      <c r="X137" s="2"/>
      <c r="Y137" s="3"/>
      <c r="Z137" s="3"/>
      <c r="AA137" s="3"/>
      <c r="AB137" s="3"/>
      <c r="AC137" s="3"/>
      <c r="AD137" s="3"/>
      <c r="AE137" s="3">
        <f ca="1">IF(Table2[[#This Row],[Gender]]="Male",1,0)</f>
        <v>1</v>
      </c>
      <c r="AF137" s="3">
        <f ca="1">IF(Table2[[#This Row],[Gender]]="Female",1,0)</f>
        <v>0</v>
      </c>
      <c r="AG137" s="3"/>
      <c r="AH137" s="3"/>
      <c r="AI137" s="5"/>
      <c r="AK137" s="2">
        <f ca="1">IF(Table2[[#This Row],[Field of Work]]="Teaching",1,0)</f>
        <v>0</v>
      </c>
      <c r="AL137" s="3">
        <f ca="1">IF(Table2[[#This Row],[Field of Work]]="Agriculture",1,0)</f>
        <v>0</v>
      </c>
      <c r="AM137" s="3">
        <f ca="1">IF(Table2[[#This Row],[Field of Work]]="IT",1,0)</f>
        <v>0</v>
      </c>
      <c r="AN137" s="3">
        <f ca="1">IF(Table2[[#This Row],[Field of Work]]="Construction",1,0)</f>
        <v>0</v>
      </c>
      <c r="AO137" s="3">
        <f ca="1">IF(Table2[[#This Row],[Field of Work]]="Health",1,0)</f>
        <v>0</v>
      </c>
      <c r="AP137" s="3">
        <f ca="1">IF(Table2[[#This Row],[Field of Work]]="General work",1,0)</f>
        <v>1</v>
      </c>
      <c r="AQ137" s="3"/>
      <c r="AR137" s="3"/>
      <c r="AS137" s="3"/>
      <c r="AT137" s="3"/>
      <c r="AU137" s="3"/>
      <c r="AV137" s="5"/>
      <c r="AW137" s="16">
        <f ca="1">IF(Table2[[#This Row],[Residence]]="East Legon",1,0)</f>
        <v>0</v>
      </c>
      <c r="AX137" s="13">
        <f ca="1">IF(Table2[[#This Row],[Residence]]="Trasaco",1,0)</f>
        <v>0</v>
      </c>
      <c r="AY137" s="3">
        <f ca="1">IF(Table2[[#This Row],[Residence]]="North Legon",1,0)</f>
        <v>1</v>
      </c>
      <c r="AZ137" s="3">
        <f ca="1">IF(Table2[[#This Row],[Residence]]="Tema",1,0)</f>
        <v>0</v>
      </c>
      <c r="BA137" s="3">
        <f ca="1">IF(Table2[[#This Row],[Residence]]="Spintex",1,0)</f>
        <v>0</v>
      </c>
      <c r="BB137" s="3">
        <f ca="1">IF(Table2[[#This Row],[Residence]]="Airport Hills",1,0)</f>
        <v>0</v>
      </c>
      <c r="BC137" s="3">
        <f ca="1">IF(Table2[[#This Row],[Residence]]="Oyarifa",1,0)</f>
        <v>0</v>
      </c>
      <c r="BD137" s="3">
        <f ca="1">IF(Table2[[#This Row],[Residence]]="Prampram",1,0)</f>
        <v>0</v>
      </c>
      <c r="BE137" s="3">
        <f ca="1">IF(Table2[[#This Row],[Residence]]="Tse-Addo",1,0)</f>
        <v>0</v>
      </c>
      <c r="BF137" s="3">
        <f ca="1">IF(Table2[[#This Row],[Residence]]="Osu",1,0)</f>
        <v>0</v>
      </c>
      <c r="BG137" s="3"/>
      <c r="BH137" s="3"/>
      <c r="BI137" s="3"/>
      <c r="BJ137" s="3"/>
      <c r="BK137" s="3"/>
      <c r="BL137" s="3"/>
      <c r="BM137" s="3"/>
      <c r="BN137" s="3"/>
      <c r="BO137" s="3"/>
      <c r="BP137" s="5"/>
      <c r="BR137" s="26">
        <f ca="1">Table2[[#This Row],[Cars Value]]/Table2[[#This Row],[Cars]]</f>
        <v>37003.094534960408</v>
      </c>
      <c r="BS137" s="5"/>
      <c r="BT137" s="2">
        <f ca="1">IF(Table2[[#This Row],[Value of Debts]]&gt;$BU$6,1,0)</f>
        <v>1</v>
      </c>
      <c r="BU137" s="3"/>
      <c r="BV137" s="3"/>
      <c r="BW137" s="5"/>
      <c r="BX137" s="30">
        <f ca="1">Table2[[#This Row],[Mortgage Left]]/Table2[[#This Row],[Value of home]]</f>
        <v>0.60085145259031059</v>
      </c>
      <c r="BY137" s="3">
        <f t="shared" ca="1" si="64"/>
        <v>0</v>
      </c>
      <c r="BZ137" s="3"/>
      <c r="CA137" s="39"/>
      <c r="CC137" s="2">
        <f ca="1">IF(Table2[[#This Row],[Residence]]="East Legon",Table2[[#This Row],[Income]],0)</f>
        <v>0</v>
      </c>
      <c r="CD137" s="3">
        <f ca="1">IF(Table2[[#This Row],[Residence]]="Trasaco",Table2[[#This Row],[Income]],0)</f>
        <v>0</v>
      </c>
      <c r="CE137" s="3">
        <f ca="1">IF(Table2[[#This Row],[Residence]]="North Legon",Table2[[#This Row],[Income]],0)</f>
        <v>67715</v>
      </c>
      <c r="CF137" s="3">
        <f ca="1">IF(Table2[[#This Row],[Residence]]="Spintex",Table2[[#This Row],[Income]],0)</f>
        <v>0</v>
      </c>
      <c r="CG137" s="3">
        <f ca="1">IF(Table2[[#This Row],[Residence]]="Tema",Table2[[#This Row],[Income]],0)</f>
        <v>0</v>
      </c>
      <c r="CH137" s="3">
        <f ca="1">IF(Table2[[#This Row],[Residence]]="Airport Hills",Table2[[#This Row],[Income]],0)</f>
        <v>0</v>
      </c>
      <c r="CI137" s="3">
        <f ca="1">IF(Table2[[#This Row],[Residence]]="Oyarifa",Table2[[#This Row],[Income]],0)</f>
        <v>0</v>
      </c>
      <c r="CJ137" s="3">
        <f ca="1">IF(Table2[[#This Row],[Residence]]="Osu",Table2[[#This Row],[Income]],0)</f>
        <v>0</v>
      </c>
      <c r="CK137" s="3">
        <f ca="1">IF(Table2[[#This Row],[Residence]]="Tse-Addo",Table2[[#This Row],[Income]],0)</f>
        <v>0</v>
      </c>
      <c r="CL137" s="5">
        <f ca="1">IF(Table2[[#This Row],[Residence]]="Prampram",Table2[[#This Row],[Income]],0)</f>
        <v>0</v>
      </c>
      <c r="CN137" s="2">
        <f ca="1">IF(Table2[[#This Row],[Field of Work]]="Teaching",Table2[[#This Row],[Income]],0)</f>
        <v>0</v>
      </c>
      <c r="CO137" s="3">
        <f ca="1">IF(Table2[[#This Row],[Field of Work]]="Agriculture",Table2[[#This Row],[Income]],0)</f>
        <v>0</v>
      </c>
      <c r="CP137" s="3">
        <f ca="1">IF(Table2[[#This Row],[Field of Work]]="IT",Table2[[#This Row],[Income]],0)</f>
        <v>0</v>
      </c>
      <c r="CQ137" s="3">
        <f ca="1">IF(Table2[[#This Row],[Field of Work]]="Construction",Table2[[#This Row],[Income]],0)</f>
        <v>0</v>
      </c>
      <c r="CR137" s="3">
        <f ca="1">IF(Table2[[#This Row],[Field of Work]]="Health",Table2[[#This Row],[Income]],0)</f>
        <v>0</v>
      </c>
      <c r="CS137" s="5">
        <f ca="1">IF(Table2[[#This Row],[Field of Work]]="General work",Table2[[#This Row],[Income]],0)</f>
        <v>67715</v>
      </c>
      <c r="CU137" s="2">
        <f t="shared" ca="1" si="53"/>
        <v>1</v>
      </c>
      <c r="CV137" s="5"/>
      <c r="CX137" s="2">
        <f t="shared" ca="1" si="54"/>
        <v>28</v>
      </c>
      <c r="CY137" s="5"/>
    </row>
    <row r="138" spans="1:103" x14ac:dyDescent="0.25">
      <c r="A138">
        <f t="shared" ca="1" si="55"/>
        <v>1</v>
      </c>
      <c r="B138" t="str">
        <f t="shared" ca="1" si="56"/>
        <v>Male</v>
      </c>
      <c r="C138">
        <f t="shared" ca="1" si="57"/>
        <v>28</v>
      </c>
      <c r="D138">
        <f t="shared" ca="1" si="58"/>
        <v>6</v>
      </c>
      <c r="E138" t="str">
        <f ca="1">_xll.XLOOKUP(D138,$Y$8:$Y$13,$Z$8:$Z$13)</f>
        <v>Agriculture</v>
      </c>
      <c r="F138">
        <f t="shared" ca="1" si="59"/>
        <v>1</v>
      </c>
      <c r="G138" t="str">
        <f ca="1">_xll.XLOOKUP(F138,$AA$8:$AA$12,$AB$8:$AB$12)</f>
        <v>Highschool</v>
      </c>
      <c r="H138">
        <f t="shared" ca="1" si="51"/>
        <v>2</v>
      </c>
      <c r="I138">
        <f t="shared" ca="1" si="52"/>
        <v>4</v>
      </c>
      <c r="J138">
        <f t="shared" ca="1" si="60"/>
        <v>70957</v>
      </c>
      <c r="K138">
        <f t="shared" ca="1" si="61"/>
        <v>10</v>
      </c>
      <c r="L138" t="str">
        <f ca="1">_xll.XLOOKUP(K138,$AC$8:$AC$17,$AD$8:$AD$17)</f>
        <v>Osu</v>
      </c>
      <c r="M138">
        <f t="shared" ca="1" si="44"/>
        <v>212871</v>
      </c>
      <c r="N138" s="12">
        <f t="shared" ca="1" si="62"/>
        <v>205007.35603971078</v>
      </c>
      <c r="O138" s="12">
        <f t="shared" ca="1" si="45"/>
        <v>282581.25036122341</v>
      </c>
      <c r="P138">
        <f t="shared" ca="1" si="63"/>
        <v>212092</v>
      </c>
      <c r="Q138" s="12">
        <f t="shared" ca="1" si="46"/>
        <v>121264.93547271591</v>
      </c>
      <c r="R138">
        <f t="shared" ca="1" si="47"/>
        <v>52898.333902005368</v>
      </c>
      <c r="S138" s="12">
        <f t="shared" ca="1" si="48"/>
        <v>548350.58426322881</v>
      </c>
      <c r="T138" s="12">
        <f t="shared" ca="1" si="49"/>
        <v>538364.29151242669</v>
      </c>
      <c r="U138" s="12">
        <f t="shared" ca="1" si="50"/>
        <v>9986.2927508021239</v>
      </c>
      <c r="X138" s="2"/>
      <c r="Y138" s="3"/>
      <c r="Z138" s="3"/>
      <c r="AA138" s="3"/>
      <c r="AB138" s="3"/>
      <c r="AC138" s="3"/>
      <c r="AD138" s="3"/>
      <c r="AE138" s="3">
        <f ca="1">IF(Table2[[#This Row],[Gender]]="Male",1,0)</f>
        <v>1</v>
      </c>
      <c r="AF138" s="3">
        <f ca="1">IF(Table2[[#This Row],[Gender]]="Female",1,0)</f>
        <v>0</v>
      </c>
      <c r="AG138" s="3"/>
      <c r="AH138" s="3"/>
      <c r="AI138" s="5"/>
      <c r="AK138" s="2">
        <f ca="1">IF(Table2[[#This Row],[Field of Work]]="Teaching",1,0)</f>
        <v>0</v>
      </c>
      <c r="AL138" s="3">
        <f ca="1">IF(Table2[[#This Row],[Field of Work]]="Agriculture",1,0)</f>
        <v>1</v>
      </c>
      <c r="AM138" s="3">
        <f ca="1">IF(Table2[[#This Row],[Field of Work]]="IT",1,0)</f>
        <v>0</v>
      </c>
      <c r="AN138" s="3">
        <f ca="1">IF(Table2[[#This Row],[Field of Work]]="Construction",1,0)</f>
        <v>0</v>
      </c>
      <c r="AO138" s="3">
        <f ca="1">IF(Table2[[#This Row],[Field of Work]]="Health",1,0)</f>
        <v>0</v>
      </c>
      <c r="AP138" s="3">
        <f ca="1">IF(Table2[[#This Row],[Field of Work]]="General work",1,0)</f>
        <v>0</v>
      </c>
      <c r="AQ138" s="3"/>
      <c r="AR138" s="3"/>
      <c r="AS138" s="3"/>
      <c r="AT138" s="3"/>
      <c r="AU138" s="3"/>
      <c r="AV138" s="5"/>
      <c r="AW138" s="16">
        <f ca="1">IF(Table2[[#This Row],[Residence]]="East Legon",1,0)</f>
        <v>0</v>
      </c>
      <c r="AX138" s="13">
        <f ca="1">IF(Table2[[#This Row],[Residence]]="Trasaco",1,0)</f>
        <v>0</v>
      </c>
      <c r="AY138" s="3">
        <f ca="1">IF(Table2[[#This Row],[Residence]]="North Legon",1,0)</f>
        <v>0</v>
      </c>
      <c r="AZ138" s="3">
        <f ca="1">IF(Table2[[#This Row],[Residence]]="Tema",1,0)</f>
        <v>0</v>
      </c>
      <c r="BA138" s="3">
        <f ca="1">IF(Table2[[#This Row],[Residence]]="Spintex",1,0)</f>
        <v>0</v>
      </c>
      <c r="BB138" s="3">
        <f ca="1">IF(Table2[[#This Row],[Residence]]="Airport Hills",1,0)</f>
        <v>0</v>
      </c>
      <c r="BC138" s="3">
        <f ca="1">IF(Table2[[#This Row],[Residence]]="Oyarifa",1,0)</f>
        <v>0</v>
      </c>
      <c r="BD138" s="3">
        <f ca="1">IF(Table2[[#This Row],[Residence]]="Prampram",1,0)</f>
        <v>0</v>
      </c>
      <c r="BE138" s="3">
        <f ca="1">IF(Table2[[#This Row],[Residence]]="Tse-Addo",1,0)</f>
        <v>0</v>
      </c>
      <c r="BF138" s="3">
        <f ca="1">IF(Table2[[#This Row],[Residence]]="Osu",1,0)</f>
        <v>1</v>
      </c>
      <c r="BG138" s="3"/>
      <c r="BH138" s="3"/>
      <c r="BI138" s="3"/>
      <c r="BJ138" s="3"/>
      <c r="BK138" s="3"/>
      <c r="BL138" s="3"/>
      <c r="BM138" s="3"/>
      <c r="BN138" s="3"/>
      <c r="BO138" s="3"/>
      <c r="BP138" s="5"/>
      <c r="BR138" s="26">
        <f ca="1">Table2[[#This Row],[Cars Value]]/Table2[[#This Row],[Cars]]</f>
        <v>70645.312590305854</v>
      </c>
      <c r="BS138" s="5"/>
      <c r="BT138" s="2">
        <f ca="1">IF(Table2[[#This Row],[Value of Debts]]&gt;$BU$6,1,0)</f>
        <v>1</v>
      </c>
      <c r="BU138" s="3"/>
      <c r="BV138" s="3"/>
      <c r="BW138" s="5"/>
      <c r="BX138" s="30">
        <f ca="1">Table2[[#This Row],[Mortgage Left]]/Table2[[#This Row],[Value of home]]</f>
        <v>0.96305911110348885</v>
      </c>
      <c r="BY138" s="3">
        <f t="shared" ca="1" si="64"/>
        <v>0</v>
      </c>
      <c r="BZ138" s="3"/>
      <c r="CA138" s="39"/>
      <c r="CC138" s="2">
        <f ca="1">IF(Table2[[#This Row],[Residence]]="East Legon",Table2[[#This Row],[Income]],0)</f>
        <v>0</v>
      </c>
      <c r="CD138" s="3">
        <f ca="1">IF(Table2[[#This Row],[Residence]]="Trasaco",Table2[[#This Row],[Income]],0)</f>
        <v>0</v>
      </c>
      <c r="CE138" s="3">
        <f ca="1">IF(Table2[[#This Row],[Residence]]="North Legon",Table2[[#This Row],[Income]],0)</f>
        <v>0</v>
      </c>
      <c r="CF138" s="3">
        <f ca="1">IF(Table2[[#This Row],[Residence]]="Spintex",Table2[[#This Row],[Income]],0)</f>
        <v>0</v>
      </c>
      <c r="CG138" s="3">
        <f ca="1">IF(Table2[[#This Row],[Residence]]="Tema",Table2[[#This Row],[Income]],0)</f>
        <v>0</v>
      </c>
      <c r="CH138" s="3">
        <f ca="1">IF(Table2[[#This Row],[Residence]]="Airport Hills",Table2[[#This Row],[Income]],0)</f>
        <v>0</v>
      </c>
      <c r="CI138" s="3">
        <f ca="1">IF(Table2[[#This Row],[Residence]]="Oyarifa",Table2[[#This Row],[Income]],0)</f>
        <v>0</v>
      </c>
      <c r="CJ138" s="3">
        <f ca="1">IF(Table2[[#This Row],[Residence]]="Osu",Table2[[#This Row],[Income]],0)</f>
        <v>70957</v>
      </c>
      <c r="CK138" s="3">
        <f ca="1">IF(Table2[[#This Row],[Residence]]="Tse-Addo",Table2[[#This Row],[Income]],0)</f>
        <v>0</v>
      </c>
      <c r="CL138" s="5">
        <f ca="1">IF(Table2[[#This Row],[Residence]]="Prampram",Table2[[#This Row],[Income]],0)</f>
        <v>0</v>
      </c>
      <c r="CN138" s="2">
        <f ca="1">IF(Table2[[#This Row],[Field of Work]]="Teaching",Table2[[#This Row],[Income]],0)</f>
        <v>0</v>
      </c>
      <c r="CO138" s="3">
        <f ca="1">IF(Table2[[#This Row],[Field of Work]]="Agriculture",Table2[[#This Row],[Income]],0)</f>
        <v>70957</v>
      </c>
      <c r="CP138" s="3">
        <f ca="1">IF(Table2[[#This Row],[Field of Work]]="IT",Table2[[#This Row],[Income]],0)</f>
        <v>0</v>
      </c>
      <c r="CQ138" s="3">
        <f ca="1">IF(Table2[[#This Row],[Field of Work]]="Construction",Table2[[#This Row],[Income]],0)</f>
        <v>0</v>
      </c>
      <c r="CR138" s="3">
        <f ca="1">IF(Table2[[#This Row],[Field of Work]]="Health",Table2[[#This Row],[Income]],0)</f>
        <v>0</v>
      </c>
      <c r="CS138" s="5">
        <f ca="1">IF(Table2[[#This Row],[Field of Work]]="General work",Table2[[#This Row],[Income]],0)</f>
        <v>0</v>
      </c>
      <c r="CU138" s="2">
        <f t="shared" ca="1" si="53"/>
        <v>1</v>
      </c>
      <c r="CV138" s="5"/>
      <c r="CX138" s="2">
        <f t="shared" ca="1" si="54"/>
        <v>34</v>
      </c>
      <c r="CY138" s="5"/>
    </row>
    <row r="139" spans="1:103" x14ac:dyDescent="0.25">
      <c r="A139">
        <f t="shared" ca="1" si="55"/>
        <v>2</v>
      </c>
      <c r="B139" t="str">
        <f t="shared" ca="1" si="56"/>
        <v>Female</v>
      </c>
      <c r="C139">
        <f t="shared" ca="1" si="57"/>
        <v>34</v>
      </c>
      <c r="D139">
        <f t="shared" ca="1" si="58"/>
        <v>5</v>
      </c>
      <c r="E139" t="str">
        <f ca="1">_xll.XLOOKUP(D139,$Y$8:$Y$13,$Z$8:$Z$13)</f>
        <v>General work</v>
      </c>
      <c r="F139">
        <f t="shared" ca="1" si="59"/>
        <v>2</v>
      </c>
      <c r="G139" t="str">
        <f ca="1">_xll.XLOOKUP(F139,$AA$8:$AA$12,$AB$8:$AB$12)</f>
        <v>College</v>
      </c>
      <c r="H139">
        <f t="shared" ca="1" si="51"/>
        <v>1</v>
      </c>
      <c r="I139">
        <f t="shared" ca="1" si="52"/>
        <v>3</v>
      </c>
      <c r="J139">
        <f t="shared" ca="1" si="60"/>
        <v>49535</v>
      </c>
      <c r="K139">
        <f t="shared" ca="1" si="61"/>
        <v>1</v>
      </c>
      <c r="L139" t="str">
        <f ca="1">_xll.XLOOKUP(K139,$AC$8:$AC$17,$AD$8:$AD$17)</f>
        <v>East Legon</v>
      </c>
      <c r="M139">
        <f t="shared" ca="1" si="44"/>
        <v>198140</v>
      </c>
      <c r="N139" s="12">
        <f t="shared" ca="1" si="62"/>
        <v>184778.24366574205</v>
      </c>
      <c r="O139" s="12">
        <f t="shared" ca="1" si="45"/>
        <v>131549.58603279892</v>
      </c>
      <c r="P139">
        <f t="shared" ca="1" si="63"/>
        <v>38658</v>
      </c>
      <c r="Q139" s="12">
        <f t="shared" ca="1" si="46"/>
        <v>64724.269725970305</v>
      </c>
      <c r="R139">
        <f t="shared" ca="1" si="47"/>
        <v>6448.0962099716453</v>
      </c>
      <c r="S139" s="12">
        <f t="shared" ca="1" si="48"/>
        <v>336137.68224277056</v>
      </c>
      <c r="T139" s="12">
        <f t="shared" ca="1" si="49"/>
        <v>288160.51339171233</v>
      </c>
      <c r="U139" s="12">
        <f t="shared" ca="1" si="50"/>
        <v>47977.168851058232</v>
      </c>
      <c r="X139" s="2"/>
      <c r="Y139" s="3"/>
      <c r="Z139" s="3"/>
      <c r="AA139" s="3"/>
      <c r="AB139" s="3"/>
      <c r="AC139" s="3"/>
      <c r="AD139" s="3"/>
      <c r="AE139" s="3">
        <f ca="1">IF(Table2[[#This Row],[Gender]]="Male",1,0)</f>
        <v>0</v>
      </c>
      <c r="AF139" s="3">
        <f ca="1">IF(Table2[[#This Row],[Gender]]="Female",1,0)</f>
        <v>1</v>
      </c>
      <c r="AG139" s="3"/>
      <c r="AH139" s="3"/>
      <c r="AI139" s="5"/>
      <c r="AK139" s="2">
        <f ca="1">IF(Table2[[#This Row],[Field of Work]]="Teaching",1,0)</f>
        <v>0</v>
      </c>
      <c r="AL139" s="3">
        <f ca="1">IF(Table2[[#This Row],[Field of Work]]="Agriculture",1,0)</f>
        <v>0</v>
      </c>
      <c r="AM139" s="3">
        <f ca="1">IF(Table2[[#This Row],[Field of Work]]="IT",1,0)</f>
        <v>0</v>
      </c>
      <c r="AN139" s="3">
        <f ca="1">IF(Table2[[#This Row],[Field of Work]]="Construction",1,0)</f>
        <v>0</v>
      </c>
      <c r="AO139" s="3">
        <f ca="1">IF(Table2[[#This Row],[Field of Work]]="Health",1,0)</f>
        <v>0</v>
      </c>
      <c r="AP139" s="3">
        <f ca="1">IF(Table2[[#This Row],[Field of Work]]="General work",1,0)</f>
        <v>1</v>
      </c>
      <c r="AQ139" s="3"/>
      <c r="AR139" s="3"/>
      <c r="AS139" s="3"/>
      <c r="AT139" s="3"/>
      <c r="AU139" s="3"/>
      <c r="AV139" s="5"/>
      <c r="AW139" s="16">
        <f ca="1">IF(Table2[[#This Row],[Residence]]="East Legon",1,0)</f>
        <v>1</v>
      </c>
      <c r="AX139" s="13">
        <f ca="1">IF(Table2[[#This Row],[Residence]]="Trasaco",1,0)</f>
        <v>0</v>
      </c>
      <c r="AY139" s="3">
        <f ca="1">IF(Table2[[#This Row],[Residence]]="North Legon",1,0)</f>
        <v>0</v>
      </c>
      <c r="AZ139" s="3">
        <f ca="1">IF(Table2[[#This Row],[Residence]]="Tema",1,0)</f>
        <v>0</v>
      </c>
      <c r="BA139" s="3">
        <f ca="1">IF(Table2[[#This Row],[Residence]]="Spintex",1,0)</f>
        <v>0</v>
      </c>
      <c r="BB139" s="3">
        <f ca="1">IF(Table2[[#This Row],[Residence]]="Airport Hills",1,0)</f>
        <v>0</v>
      </c>
      <c r="BC139" s="3">
        <f ca="1">IF(Table2[[#This Row],[Residence]]="Oyarifa",1,0)</f>
        <v>0</v>
      </c>
      <c r="BD139" s="3">
        <f ca="1">IF(Table2[[#This Row],[Residence]]="Prampram",1,0)</f>
        <v>0</v>
      </c>
      <c r="BE139" s="3">
        <f ca="1">IF(Table2[[#This Row],[Residence]]="Tse-Addo",1,0)</f>
        <v>0</v>
      </c>
      <c r="BF139" s="3">
        <f ca="1">IF(Table2[[#This Row],[Residence]]="Osu",1,0)</f>
        <v>0</v>
      </c>
      <c r="BG139" s="3"/>
      <c r="BH139" s="3"/>
      <c r="BI139" s="3"/>
      <c r="BJ139" s="3"/>
      <c r="BK139" s="3"/>
      <c r="BL139" s="3"/>
      <c r="BM139" s="3"/>
      <c r="BN139" s="3"/>
      <c r="BO139" s="3"/>
      <c r="BP139" s="5"/>
      <c r="BR139" s="26">
        <f ca="1">Table2[[#This Row],[Cars Value]]/Table2[[#This Row],[Cars]]</f>
        <v>43849.862010932971</v>
      </c>
      <c r="BS139" s="5"/>
      <c r="BT139" s="2">
        <f ca="1">IF(Table2[[#This Row],[Value of Debts]]&gt;$BU$6,1,0)</f>
        <v>1</v>
      </c>
      <c r="BU139" s="3"/>
      <c r="BV139" s="3"/>
      <c r="BW139" s="5"/>
      <c r="BX139" s="30">
        <f ca="1">Table2[[#This Row],[Mortgage Left]]/Table2[[#This Row],[Value of home]]</f>
        <v>0.93256406412507342</v>
      </c>
      <c r="BY139" s="3">
        <f t="shared" ca="1" si="64"/>
        <v>0</v>
      </c>
      <c r="BZ139" s="3"/>
      <c r="CA139" s="39"/>
      <c r="CC139" s="2">
        <f ca="1">IF(Table2[[#This Row],[Residence]]="East Legon",Table2[[#This Row],[Income]],0)</f>
        <v>49535</v>
      </c>
      <c r="CD139" s="3">
        <f ca="1">IF(Table2[[#This Row],[Residence]]="Trasaco",Table2[[#This Row],[Income]],0)</f>
        <v>0</v>
      </c>
      <c r="CE139" s="3">
        <f ca="1">IF(Table2[[#This Row],[Residence]]="North Legon",Table2[[#This Row],[Income]],0)</f>
        <v>0</v>
      </c>
      <c r="CF139" s="3">
        <f ca="1">IF(Table2[[#This Row],[Residence]]="Spintex",Table2[[#This Row],[Income]],0)</f>
        <v>0</v>
      </c>
      <c r="CG139" s="3">
        <f ca="1">IF(Table2[[#This Row],[Residence]]="Tema",Table2[[#This Row],[Income]],0)</f>
        <v>0</v>
      </c>
      <c r="CH139" s="3">
        <f ca="1">IF(Table2[[#This Row],[Residence]]="Airport Hills",Table2[[#This Row],[Income]],0)</f>
        <v>0</v>
      </c>
      <c r="CI139" s="3">
        <f ca="1">IF(Table2[[#This Row],[Residence]]="Oyarifa",Table2[[#This Row],[Income]],0)</f>
        <v>0</v>
      </c>
      <c r="CJ139" s="3">
        <f ca="1">IF(Table2[[#This Row],[Residence]]="Osu",Table2[[#This Row],[Income]],0)</f>
        <v>0</v>
      </c>
      <c r="CK139" s="3">
        <f ca="1">IF(Table2[[#This Row],[Residence]]="Tse-Addo",Table2[[#This Row],[Income]],0)</f>
        <v>0</v>
      </c>
      <c r="CL139" s="5">
        <f ca="1">IF(Table2[[#This Row],[Residence]]="Prampram",Table2[[#This Row],[Income]],0)</f>
        <v>0</v>
      </c>
      <c r="CN139" s="2">
        <f ca="1">IF(Table2[[#This Row],[Field of Work]]="Teaching",Table2[[#This Row],[Income]],0)</f>
        <v>0</v>
      </c>
      <c r="CO139" s="3">
        <f ca="1">IF(Table2[[#This Row],[Field of Work]]="Agriculture",Table2[[#This Row],[Income]],0)</f>
        <v>0</v>
      </c>
      <c r="CP139" s="3">
        <f ca="1">IF(Table2[[#This Row],[Field of Work]]="IT",Table2[[#This Row],[Income]],0)</f>
        <v>0</v>
      </c>
      <c r="CQ139" s="3">
        <f ca="1">IF(Table2[[#This Row],[Field of Work]]="Construction",Table2[[#This Row],[Income]],0)</f>
        <v>0</v>
      </c>
      <c r="CR139" s="3">
        <f ca="1">IF(Table2[[#This Row],[Field of Work]]="Health",Table2[[#This Row],[Income]],0)</f>
        <v>0</v>
      </c>
      <c r="CS139" s="5">
        <f ca="1">IF(Table2[[#This Row],[Field of Work]]="General work",Table2[[#This Row],[Income]],0)</f>
        <v>49535</v>
      </c>
      <c r="CU139" s="2">
        <f t="shared" ca="1" si="53"/>
        <v>1</v>
      </c>
      <c r="CV139" s="5"/>
      <c r="CX139" s="2">
        <f t="shared" ca="1" si="54"/>
        <v>50</v>
      </c>
      <c r="CY139" s="5"/>
    </row>
    <row r="140" spans="1:103" x14ac:dyDescent="0.25">
      <c r="A140">
        <f t="shared" ca="1" si="55"/>
        <v>2</v>
      </c>
      <c r="B140" t="str">
        <f t="shared" ca="1" si="56"/>
        <v>Female</v>
      </c>
      <c r="C140">
        <f t="shared" ca="1" si="57"/>
        <v>50</v>
      </c>
      <c r="D140">
        <f t="shared" ca="1" si="58"/>
        <v>1</v>
      </c>
      <c r="E140" t="str">
        <f ca="1">_xll.XLOOKUP(D140,$Y$8:$Y$13,$Z$8:$Z$13)</f>
        <v>Health</v>
      </c>
      <c r="F140">
        <f t="shared" ca="1" si="59"/>
        <v>5</v>
      </c>
      <c r="G140" t="str">
        <f ca="1">_xll.XLOOKUP(F140,$AA$8:$AA$12,$AB$8:$AB$12)</f>
        <v>Other</v>
      </c>
      <c r="H140">
        <f t="shared" ca="1" si="51"/>
        <v>4</v>
      </c>
      <c r="I140">
        <f t="shared" ca="1" si="52"/>
        <v>1</v>
      </c>
      <c r="J140">
        <f t="shared" ca="1" si="60"/>
        <v>38625</v>
      </c>
      <c r="K140">
        <f t="shared" ca="1" si="61"/>
        <v>10</v>
      </c>
      <c r="L140" t="str">
        <f ca="1">_xll.XLOOKUP(K140,$AC$8:$AC$17,$AD$8:$AD$17)</f>
        <v>Osu</v>
      </c>
      <c r="M140">
        <f t="shared" ca="1" si="44"/>
        <v>231750</v>
      </c>
      <c r="N140" s="12">
        <f t="shared" ca="1" si="62"/>
        <v>12653.86615754885</v>
      </c>
      <c r="O140" s="12">
        <f t="shared" ca="1" si="45"/>
        <v>3417.2728939019726</v>
      </c>
      <c r="P140">
        <f t="shared" ca="1" si="63"/>
        <v>2930</v>
      </c>
      <c r="Q140" s="12">
        <f t="shared" ca="1" si="46"/>
        <v>72547.33793311815</v>
      </c>
      <c r="R140">
        <f t="shared" ca="1" si="47"/>
        <v>20075.495988938521</v>
      </c>
      <c r="S140" s="12">
        <f t="shared" ca="1" si="48"/>
        <v>255242.76888284049</v>
      </c>
      <c r="T140" s="12">
        <f t="shared" ca="1" si="49"/>
        <v>88131.204090667001</v>
      </c>
      <c r="U140" s="12">
        <f t="shared" ca="1" si="50"/>
        <v>167111.56479217351</v>
      </c>
      <c r="X140" s="2"/>
      <c r="Y140" s="3"/>
      <c r="Z140" s="3"/>
      <c r="AA140" s="3"/>
      <c r="AB140" s="3"/>
      <c r="AC140" s="3"/>
      <c r="AD140" s="3"/>
      <c r="AE140" s="3">
        <f ca="1">IF(Table2[[#This Row],[Gender]]="Male",1,0)</f>
        <v>0</v>
      </c>
      <c r="AF140" s="3">
        <f ca="1">IF(Table2[[#This Row],[Gender]]="Female",1,0)</f>
        <v>1</v>
      </c>
      <c r="AG140" s="3"/>
      <c r="AH140" s="3"/>
      <c r="AI140" s="5"/>
      <c r="AK140" s="2">
        <f ca="1">IF(Table2[[#This Row],[Field of Work]]="Teaching",1,0)</f>
        <v>0</v>
      </c>
      <c r="AL140" s="3">
        <f ca="1">IF(Table2[[#This Row],[Field of Work]]="Agriculture",1,0)</f>
        <v>0</v>
      </c>
      <c r="AM140" s="3">
        <f ca="1">IF(Table2[[#This Row],[Field of Work]]="IT",1,0)</f>
        <v>0</v>
      </c>
      <c r="AN140" s="3">
        <f ca="1">IF(Table2[[#This Row],[Field of Work]]="Construction",1,0)</f>
        <v>0</v>
      </c>
      <c r="AO140" s="3">
        <f ca="1">IF(Table2[[#This Row],[Field of Work]]="Health",1,0)</f>
        <v>1</v>
      </c>
      <c r="AP140" s="3">
        <f ca="1">IF(Table2[[#This Row],[Field of Work]]="General work",1,0)</f>
        <v>0</v>
      </c>
      <c r="AQ140" s="3"/>
      <c r="AR140" s="3"/>
      <c r="AS140" s="3"/>
      <c r="AT140" s="3"/>
      <c r="AU140" s="3"/>
      <c r="AV140" s="5"/>
      <c r="AW140" s="16">
        <f ca="1">IF(Table2[[#This Row],[Residence]]="East Legon",1,0)</f>
        <v>0</v>
      </c>
      <c r="AX140" s="13">
        <f ca="1">IF(Table2[[#This Row],[Residence]]="Trasaco",1,0)</f>
        <v>0</v>
      </c>
      <c r="AY140" s="3">
        <f ca="1">IF(Table2[[#This Row],[Residence]]="North Legon",1,0)</f>
        <v>0</v>
      </c>
      <c r="AZ140" s="3">
        <f ca="1">IF(Table2[[#This Row],[Residence]]="Tema",1,0)</f>
        <v>0</v>
      </c>
      <c r="BA140" s="3">
        <f ca="1">IF(Table2[[#This Row],[Residence]]="Spintex",1,0)</f>
        <v>0</v>
      </c>
      <c r="BB140" s="3">
        <f ca="1">IF(Table2[[#This Row],[Residence]]="Airport Hills",1,0)</f>
        <v>0</v>
      </c>
      <c r="BC140" s="3">
        <f ca="1">IF(Table2[[#This Row],[Residence]]="Oyarifa",1,0)</f>
        <v>0</v>
      </c>
      <c r="BD140" s="3">
        <f ca="1">IF(Table2[[#This Row],[Residence]]="Prampram",1,0)</f>
        <v>0</v>
      </c>
      <c r="BE140" s="3">
        <f ca="1">IF(Table2[[#This Row],[Residence]]="Tse-Addo",1,0)</f>
        <v>0</v>
      </c>
      <c r="BF140" s="3">
        <f ca="1">IF(Table2[[#This Row],[Residence]]="Osu",1,0)</f>
        <v>1</v>
      </c>
      <c r="BG140" s="3"/>
      <c r="BH140" s="3"/>
      <c r="BI140" s="3"/>
      <c r="BJ140" s="3"/>
      <c r="BK140" s="3"/>
      <c r="BL140" s="3"/>
      <c r="BM140" s="3"/>
      <c r="BN140" s="3"/>
      <c r="BO140" s="3"/>
      <c r="BP140" s="5"/>
      <c r="BR140" s="26">
        <f ca="1">Table2[[#This Row],[Cars Value]]/Table2[[#This Row],[Cars]]</f>
        <v>3417.2728939019726</v>
      </c>
      <c r="BS140" s="5"/>
      <c r="BT140" s="2">
        <f ca="1">IF(Table2[[#This Row],[Value of Debts]]&gt;$BU$6,1,0)</f>
        <v>0</v>
      </c>
      <c r="BU140" s="3"/>
      <c r="BV140" s="3"/>
      <c r="BW140" s="5"/>
      <c r="BX140" s="30">
        <f ca="1">Table2[[#This Row],[Mortgage Left]]/Table2[[#This Row],[Value of home]]</f>
        <v>5.4601364218118016E-2</v>
      </c>
      <c r="BY140" s="3">
        <f t="shared" ca="1" si="64"/>
        <v>1</v>
      </c>
      <c r="BZ140" s="3"/>
      <c r="CA140" s="39"/>
      <c r="CC140" s="2">
        <f ca="1">IF(Table2[[#This Row],[Residence]]="East Legon",Table2[[#This Row],[Income]],0)</f>
        <v>0</v>
      </c>
      <c r="CD140" s="3">
        <f ca="1">IF(Table2[[#This Row],[Residence]]="Trasaco",Table2[[#This Row],[Income]],0)</f>
        <v>0</v>
      </c>
      <c r="CE140" s="3">
        <f ca="1">IF(Table2[[#This Row],[Residence]]="North Legon",Table2[[#This Row],[Income]],0)</f>
        <v>0</v>
      </c>
      <c r="CF140" s="3">
        <f ca="1">IF(Table2[[#This Row],[Residence]]="Spintex",Table2[[#This Row],[Income]],0)</f>
        <v>0</v>
      </c>
      <c r="CG140" s="3">
        <f ca="1">IF(Table2[[#This Row],[Residence]]="Tema",Table2[[#This Row],[Income]],0)</f>
        <v>0</v>
      </c>
      <c r="CH140" s="3">
        <f ca="1">IF(Table2[[#This Row],[Residence]]="Airport Hills",Table2[[#This Row],[Income]],0)</f>
        <v>0</v>
      </c>
      <c r="CI140" s="3">
        <f ca="1">IF(Table2[[#This Row],[Residence]]="Oyarifa",Table2[[#This Row],[Income]],0)</f>
        <v>0</v>
      </c>
      <c r="CJ140" s="3">
        <f ca="1">IF(Table2[[#This Row],[Residence]]="Osu",Table2[[#This Row],[Income]],0)</f>
        <v>38625</v>
      </c>
      <c r="CK140" s="3">
        <f ca="1">IF(Table2[[#This Row],[Residence]]="Tse-Addo",Table2[[#This Row],[Income]],0)</f>
        <v>0</v>
      </c>
      <c r="CL140" s="5">
        <f ca="1">IF(Table2[[#This Row],[Residence]]="Prampram",Table2[[#This Row],[Income]],0)</f>
        <v>0</v>
      </c>
      <c r="CN140" s="2">
        <f ca="1">IF(Table2[[#This Row],[Field of Work]]="Teaching",Table2[[#This Row],[Income]],0)</f>
        <v>0</v>
      </c>
      <c r="CO140" s="3">
        <f ca="1">IF(Table2[[#This Row],[Field of Work]]="Agriculture",Table2[[#This Row],[Income]],0)</f>
        <v>0</v>
      </c>
      <c r="CP140" s="3">
        <f ca="1">IF(Table2[[#This Row],[Field of Work]]="IT",Table2[[#This Row],[Income]],0)</f>
        <v>0</v>
      </c>
      <c r="CQ140" s="3">
        <f ca="1">IF(Table2[[#This Row],[Field of Work]]="Construction",Table2[[#This Row],[Income]],0)</f>
        <v>0</v>
      </c>
      <c r="CR140" s="3">
        <f ca="1">IF(Table2[[#This Row],[Field of Work]]="Health",Table2[[#This Row],[Income]],0)</f>
        <v>38625</v>
      </c>
      <c r="CS140" s="5">
        <f ca="1">IF(Table2[[#This Row],[Field of Work]]="General work",Table2[[#This Row],[Income]],0)</f>
        <v>0</v>
      </c>
      <c r="CU140" s="2">
        <f t="shared" ca="1" si="53"/>
        <v>1</v>
      </c>
      <c r="CV140" s="5"/>
      <c r="CX140" s="2">
        <f t="shared" ca="1" si="54"/>
        <v>31</v>
      </c>
      <c r="CY140" s="5"/>
    </row>
    <row r="141" spans="1:103" x14ac:dyDescent="0.25">
      <c r="A141">
        <f t="shared" ca="1" si="55"/>
        <v>1</v>
      </c>
      <c r="B141" t="str">
        <f t="shared" ca="1" si="56"/>
        <v>Male</v>
      </c>
      <c r="C141">
        <f t="shared" ca="1" si="57"/>
        <v>31</v>
      </c>
      <c r="D141">
        <f t="shared" ca="1" si="58"/>
        <v>2</v>
      </c>
      <c r="E141" t="str">
        <f ca="1">_xll.XLOOKUP(D141,$Y$8:$Y$13,$Z$8:$Z$13)</f>
        <v>Construction</v>
      </c>
      <c r="F141">
        <f t="shared" ca="1" si="59"/>
        <v>3</v>
      </c>
      <c r="G141" t="str">
        <f ca="1">_xll.XLOOKUP(F141,$AA$8:$AA$12,$AB$8:$AB$12)</f>
        <v>University</v>
      </c>
      <c r="H141">
        <f t="shared" ca="1" si="51"/>
        <v>4</v>
      </c>
      <c r="I141">
        <f t="shared" ca="1" si="52"/>
        <v>2</v>
      </c>
      <c r="J141">
        <f t="shared" ca="1" si="60"/>
        <v>45882</v>
      </c>
      <c r="K141">
        <f t="shared" ca="1" si="61"/>
        <v>6</v>
      </c>
      <c r="L141" t="str">
        <f ca="1">_xll.XLOOKUP(K141,$AC$8:$AC$17,$AD$8:$AD$17)</f>
        <v>Tse-Addo</v>
      </c>
      <c r="M141">
        <f t="shared" ca="1" si="44"/>
        <v>183528</v>
      </c>
      <c r="N141" s="12">
        <f t="shared" ca="1" si="62"/>
        <v>178474.99856297963</v>
      </c>
      <c r="O141" s="12">
        <f t="shared" ca="1" si="45"/>
        <v>55800.439207137482</v>
      </c>
      <c r="P141">
        <f t="shared" ca="1" si="63"/>
        <v>48350</v>
      </c>
      <c r="Q141" s="12">
        <f t="shared" ca="1" si="46"/>
        <v>6229.3430555230361</v>
      </c>
      <c r="R141">
        <f t="shared" ca="1" si="47"/>
        <v>52162.658261835495</v>
      </c>
      <c r="S141" s="12">
        <f t="shared" ca="1" si="48"/>
        <v>291491.09746897296</v>
      </c>
      <c r="T141" s="12">
        <f t="shared" ca="1" si="49"/>
        <v>233054.34161850266</v>
      </c>
      <c r="U141" s="12">
        <f t="shared" ca="1" si="50"/>
        <v>58436.755850470305</v>
      </c>
      <c r="X141" s="2"/>
      <c r="Y141" s="3"/>
      <c r="Z141" s="3"/>
      <c r="AA141" s="3"/>
      <c r="AB141" s="3"/>
      <c r="AC141" s="3"/>
      <c r="AD141" s="3"/>
      <c r="AE141" s="3">
        <f ca="1">IF(Table2[[#This Row],[Gender]]="Male",1,0)</f>
        <v>1</v>
      </c>
      <c r="AF141" s="3">
        <f ca="1">IF(Table2[[#This Row],[Gender]]="Female",1,0)</f>
        <v>0</v>
      </c>
      <c r="AG141" s="3"/>
      <c r="AH141" s="3"/>
      <c r="AI141" s="5"/>
      <c r="AK141" s="2">
        <f ca="1">IF(Table2[[#This Row],[Field of Work]]="Teaching",1,0)</f>
        <v>0</v>
      </c>
      <c r="AL141" s="3">
        <f ca="1">IF(Table2[[#This Row],[Field of Work]]="Agriculture",1,0)</f>
        <v>0</v>
      </c>
      <c r="AM141" s="3">
        <f ca="1">IF(Table2[[#This Row],[Field of Work]]="IT",1,0)</f>
        <v>0</v>
      </c>
      <c r="AN141" s="3">
        <f ca="1">IF(Table2[[#This Row],[Field of Work]]="Construction",1,0)</f>
        <v>1</v>
      </c>
      <c r="AO141" s="3">
        <f ca="1">IF(Table2[[#This Row],[Field of Work]]="Health",1,0)</f>
        <v>0</v>
      </c>
      <c r="AP141" s="3">
        <f ca="1">IF(Table2[[#This Row],[Field of Work]]="General work",1,0)</f>
        <v>0</v>
      </c>
      <c r="AQ141" s="3"/>
      <c r="AR141" s="3"/>
      <c r="AS141" s="3"/>
      <c r="AT141" s="3"/>
      <c r="AU141" s="3"/>
      <c r="AV141" s="5"/>
      <c r="AW141" s="16">
        <f ca="1">IF(Table2[[#This Row],[Residence]]="East Legon",1,0)</f>
        <v>0</v>
      </c>
      <c r="AX141" s="13">
        <f ca="1">IF(Table2[[#This Row],[Residence]]="Trasaco",1,0)</f>
        <v>0</v>
      </c>
      <c r="AY141" s="3">
        <f ca="1">IF(Table2[[#This Row],[Residence]]="North Legon",1,0)</f>
        <v>0</v>
      </c>
      <c r="AZ141" s="3">
        <f ca="1">IF(Table2[[#This Row],[Residence]]="Tema",1,0)</f>
        <v>0</v>
      </c>
      <c r="BA141" s="3">
        <f ca="1">IF(Table2[[#This Row],[Residence]]="Spintex",1,0)</f>
        <v>0</v>
      </c>
      <c r="BB141" s="3">
        <f ca="1">IF(Table2[[#This Row],[Residence]]="Airport Hills",1,0)</f>
        <v>0</v>
      </c>
      <c r="BC141" s="3">
        <f ca="1">IF(Table2[[#This Row],[Residence]]="Oyarifa",1,0)</f>
        <v>0</v>
      </c>
      <c r="BD141" s="3">
        <f ca="1">IF(Table2[[#This Row],[Residence]]="Prampram",1,0)</f>
        <v>0</v>
      </c>
      <c r="BE141" s="3">
        <f ca="1">IF(Table2[[#This Row],[Residence]]="Tse-Addo",1,0)</f>
        <v>1</v>
      </c>
      <c r="BF141" s="3">
        <f ca="1">IF(Table2[[#This Row],[Residence]]="Osu",1,0)</f>
        <v>0</v>
      </c>
      <c r="BG141" s="3"/>
      <c r="BH141" s="3"/>
      <c r="BI141" s="3"/>
      <c r="BJ141" s="3"/>
      <c r="BK141" s="3"/>
      <c r="BL141" s="3"/>
      <c r="BM141" s="3"/>
      <c r="BN141" s="3"/>
      <c r="BO141" s="3"/>
      <c r="BP141" s="5"/>
      <c r="BR141" s="26">
        <f ca="1">Table2[[#This Row],[Cars Value]]/Table2[[#This Row],[Cars]]</f>
        <v>27900.219603568741</v>
      </c>
      <c r="BS141" s="5"/>
      <c r="BT141" s="2">
        <f ca="1">IF(Table2[[#This Row],[Value of Debts]]&gt;$BU$6,1,0)</f>
        <v>1</v>
      </c>
      <c r="BU141" s="3"/>
      <c r="BV141" s="3"/>
      <c r="BW141" s="5"/>
      <c r="BX141" s="30">
        <f ca="1">Table2[[#This Row],[Mortgage Left]]/Table2[[#This Row],[Value of home]]</f>
        <v>0.97246740858604475</v>
      </c>
      <c r="BY141" s="3">
        <f t="shared" ca="1" si="64"/>
        <v>0</v>
      </c>
      <c r="BZ141" s="3"/>
      <c r="CA141" s="39"/>
      <c r="CC141" s="2">
        <f ca="1">IF(Table2[[#This Row],[Residence]]="East Legon",Table2[[#This Row],[Income]],0)</f>
        <v>0</v>
      </c>
      <c r="CD141" s="3">
        <f ca="1">IF(Table2[[#This Row],[Residence]]="Trasaco",Table2[[#This Row],[Income]],0)</f>
        <v>0</v>
      </c>
      <c r="CE141" s="3">
        <f ca="1">IF(Table2[[#This Row],[Residence]]="North Legon",Table2[[#This Row],[Income]],0)</f>
        <v>0</v>
      </c>
      <c r="CF141" s="3">
        <f ca="1">IF(Table2[[#This Row],[Residence]]="Spintex",Table2[[#This Row],[Income]],0)</f>
        <v>0</v>
      </c>
      <c r="CG141" s="3">
        <f ca="1">IF(Table2[[#This Row],[Residence]]="Tema",Table2[[#This Row],[Income]],0)</f>
        <v>0</v>
      </c>
      <c r="CH141" s="3">
        <f ca="1">IF(Table2[[#This Row],[Residence]]="Airport Hills",Table2[[#This Row],[Income]],0)</f>
        <v>0</v>
      </c>
      <c r="CI141" s="3">
        <f ca="1">IF(Table2[[#This Row],[Residence]]="Oyarifa",Table2[[#This Row],[Income]],0)</f>
        <v>0</v>
      </c>
      <c r="CJ141" s="3">
        <f ca="1">IF(Table2[[#This Row],[Residence]]="Osu",Table2[[#This Row],[Income]],0)</f>
        <v>0</v>
      </c>
      <c r="CK141" s="3">
        <f ca="1">IF(Table2[[#This Row],[Residence]]="Tse-Addo",Table2[[#This Row],[Income]],0)</f>
        <v>45882</v>
      </c>
      <c r="CL141" s="5">
        <f ca="1">IF(Table2[[#This Row],[Residence]]="Prampram",Table2[[#This Row],[Income]],0)</f>
        <v>0</v>
      </c>
      <c r="CN141" s="2">
        <f ca="1">IF(Table2[[#This Row],[Field of Work]]="Teaching",Table2[[#This Row],[Income]],0)</f>
        <v>0</v>
      </c>
      <c r="CO141" s="3">
        <f ca="1">IF(Table2[[#This Row],[Field of Work]]="Agriculture",Table2[[#This Row],[Income]],0)</f>
        <v>0</v>
      </c>
      <c r="CP141" s="3">
        <f ca="1">IF(Table2[[#This Row],[Field of Work]]="IT",Table2[[#This Row],[Income]],0)</f>
        <v>0</v>
      </c>
      <c r="CQ141" s="3">
        <f ca="1">IF(Table2[[#This Row],[Field of Work]]="Construction",Table2[[#This Row],[Income]],0)</f>
        <v>45882</v>
      </c>
      <c r="CR141" s="3">
        <f ca="1">IF(Table2[[#This Row],[Field of Work]]="Health",Table2[[#This Row],[Income]],0)</f>
        <v>0</v>
      </c>
      <c r="CS141" s="5">
        <f ca="1">IF(Table2[[#This Row],[Field of Work]]="General work",Table2[[#This Row],[Income]],0)</f>
        <v>0</v>
      </c>
      <c r="CU141" s="2">
        <f t="shared" ca="1" si="53"/>
        <v>1</v>
      </c>
      <c r="CV141" s="5"/>
      <c r="CX141" s="2">
        <f t="shared" ca="1" si="54"/>
        <v>49</v>
      </c>
      <c r="CY141" s="5"/>
    </row>
    <row r="142" spans="1:103" x14ac:dyDescent="0.25">
      <c r="A142">
        <f t="shared" ca="1" si="55"/>
        <v>2</v>
      </c>
      <c r="B142" t="str">
        <f t="shared" ca="1" si="56"/>
        <v>Female</v>
      </c>
      <c r="C142">
        <f t="shared" ca="1" si="57"/>
        <v>49</v>
      </c>
      <c r="D142">
        <f t="shared" ca="1" si="58"/>
        <v>2</v>
      </c>
      <c r="E142" t="str">
        <f ca="1">_xll.XLOOKUP(D142,$Y$8:$Y$13,$Z$8:$Z$13)</f>
        <v>Construction</v>
      </c>
      <c r="F142">
        <f t="shared" ca="1" si="59"/>
        <v>3</v>
      </c>
      <c r="G142" t="str">
        <f ca="1">_xll.XLOOKUP(F142,$AA$8:$AA$12,$AB$8:$AB$12)</f>
        <v>University</v>
      </c>
      <c r="H142">
        <f t="shared" ca="1" si="51"/>
        <v>4</v>
      </c>
      <c r="I142">
        <f t="shared" ca="1" si="52"/>
        <v>4</v>
      </c>
      <c r="J142">
        <f t="shared" ca="1" si="60"/>
        <v>25957</v>
      </c>
      <c r="K142">
        <f t="shared" ca="1" si="61"/>
        <v>9</v>
      </c>
      <c r="L142" t="str">
        <f ca="1">_xll.XLOOKUP(K142,$AC$8:$AC$17,$AD$8:$AD$17)</f>
        <v>Prampram</v>
      </c>
      <c r="M142">
        <f t="shared" ref="M142:M205" ca="1" si="65">J142*RANDBETWEEN(3,6)</f>
        <v>129785</v>
      </c>
      <c r="N142" s="12">
        <f t="shared" ca="1" si="62"/>
        <v>32402.185806106823</v>
      </c>
      <c r="O142" s="12">
        <f t="shared" ref="O142:O205" ca="1" si="66">I142*RAND()*J142</f>
        <v>97766.012466799235</v>
      </c>
      <c r="P142">
        <f t="shared" ca="1" si="63"/>
        <v>59925</v>
      </c>
      <c r="Q142" s="12">
        <f t="shared" ref="Q142:Q205" ca="1" si="67">RAND()*J142*2</f>
        <v>42008.477831029333</v>
      </c>
      <c r="R142">
        <f t="shared" ref="R142:R205" ca="1" si="68">RAND()*J142*1.5</f>
        <v>26676.578405946333</v>
      </c>
      <c r="S142" s="12">
        <f t="shared" ref="S142:S205" ca="1" si="69">M142+O142+R142</f>
        <v>254227.59087274555</v>
      </c>
      <c r="T142" s="12">
        <f t="shared" ref="T142:T205" ca="1" si="70">N142+P142+Q142</f>
        <v>134335.66363713617</v>
      </c>
      <c r="U142" s="12">
        <f t="shared" ref="U142:U205" ca="1" si="71">S142-T142</f>
        <v>119891.92723560939</v>
      </c>
      <c r="X142" s="2"/>
      <c r="Y142" s="3"/>
      <c r="Z142" s="3"/>
      <c r="AA142" s="3"/>
      <c r="AB142" s="3"/>
      <c r="AC142" s="3"/>
      <c r="AD142" s="3"/>
      <c r="AE142" s="3">
        <f ca="1">IF(Table2[[#This Row],[Gender]]="Male",1,0)</f>
        <v>0</v>
      </c>
      <c r="AF142" s="3">
        <f ca="1">IF(Table2[[#This Row],[Gender]]="Female",1,0)</f>
        <v>1</v>
      </c>
      <c r="AG142" s="3"/>
      <c r="AH142" s="3"/>
      <c r="AI142" s="5"/>
      <c r="AK142" s="2">
        <f ca="1">IF(Table2[[#This Row],[Field of Work]]="Teaching",1,0)</f>
        <v>0</v>
      </c>
      <c r="AL142" s="3">
        <f ca="1">IF(Table2[[#This Row],[Field of Work]]="Agriculture",1,0)</f>
        <v>0</v>
      </c>
      <c r="AM142" s="3">
        <f ca="1">IF(Table2[[#This Row],[Field of Work]]="IT",1,0)</f>
        <v>0</v>
      </c>
      <c r="AN142" s="3">
        <f ca="1">IF(Table2[[#This Row],[Field of Work]]="Construction",1,0)</f>
        <v>1</v>
      </c>
      <c r="AO142" s="3">
        <f ca="1">IF(Table2[[#This Row],[Field of Work]]="Health",1,0)</f>
        <v>0</v>
      </c>
      <c r="AP142" s="3">
        <f ca="1">IF(Table2[[#This Row],[Field of Work]]="General work",1,0)</f>
        <v>0</v>
      </c>
      <c r="AQ142" s="3"/>
      <c r="AR142" s="3"/>
      <c r="AS142" s="3"/>
      <c r="AT142" s="3"/>
      <c r="AU142" s="3"/>
      <c r="AV142" s="5"/>
      <c r="AW142" s="16">
        <f ca="1">IF(Table2[[#This Row],[Residence]]="East Legon",1,0)</f>
        <v>0</v>
      </c>
      <c r="AX142" s="13">
        <f ca="1">IF(Table2[[#This Row],[Residence]]="Trasaco",1,0)</f>
        <v>0</v>
      </c>
      <c r="AY142" s="3">
        <f ca="1">IF(Table2[[#This Row],[Residence]]="North Legon",1,0)</f>
        <v>0</v>
      </c>
      <c r="AZ142" s="3">
        <f ca="1">IF(Table2[[#This Row],[Residence]]="Tema",1,0)</f>
        <v>0</v>
      </c>
      <c r="BA142" s="3">
        <f ca="1">IF(Table2[[#This Row],[Residence]]="Spintex",1,0)</f>
        <v>0</v>
      </c>
      <c r="BB142" s="3">
        <f ca="1">IF(Table2[[#This Row],[Residence]]="Airport Hills",1,0)</f>
        <v>0</v>
      </c>
      <c r="BC142" s="3">
        <f ca="1">IF(Table2[[#This Row],[Residence]]="Oyarifa",1,0)</f>
        <v>0</v>
      </c>
      <c r="BD142" s="3">
        <f ca="1">IF(Table2[[#This Row],[Residence]]="Prampram",1,0)</f>
        <v>1</v>
      </c>
      <c r="BE142" s="3">
        <f ca="1">IF(Table2[[#This Row],[Residence]]="Tse-Addo",1,0)</f>
        <v>0</v>
      </c>
      <c r="BF142" s="3">
        <f ca="1">IF(Table2[[#This Row],[Residence]]="Osu",1,0)</f>
        <v>0</v>
      </c>
      <c r="BG142" s="3"/>
      <c r="BH142" s="3"/>
      <c r="BI142" s="3"/>
      <c r="BJ142" s="3"/>
      <c r="BK142" s="3"/>
      <c r="BL142" s="3"/>
      <c r="BM142" s="3"/>
      <c r="BN142" s="3"/>
      <c r="BO142" s="3"/>
      <c r="BP142" s="5"/>
      <c r="BR142" s="26">
        <f ca="1">Table2[[#This Row],[Cars Value]]/Table2[[#This Row],[Cars]]</f>
        <v>24441.503116699809</v>
      </c>
      <c r="BS142" s="5"/>
      <c r="BT142" s="2">
        <f ca="1">IF(Table2[[#This Row],[Value of Debts]]&gt;$BU$6,1,0)</f>
        <v>1</v>
      </c>
      <c r="BU142" s="3"/>
      <c r="BV142" s="3"/>
      <c r="BW142" s="5"/>
      <c r="BX142" s="30">
        <f ca="1">Table2[[#This Row],[Mortgage Left]]/Table2[[#This Row],[Value of home]]</f>
        <v>0.24966048315372982</v>
      </c>
      <c r="BY142" s="3">
        <f t="shared" ca="1" si="64"/>
        <v>1</v>
      </c>
      <c r="BZ142" s="3"/>
      <c r="CA142" s="39"/>
      <c r="CC142" s="2">
        <f ca="1">IF(Table2[[#This Row],[Residence]]="East Legon",Table2[[#This Row],[Income]],0)</f>
        <v>0</v>
      </c>
      <c r="CD142" s="3">
        <f ca="1">IF(Table2[[#This Row],[Residence]]="Trasaco",Table2[[#This Row],[Income]],0)</f>
        <v>0</v>
      </c>
      <c r="CE142" s="3">
        <f ca="1">IF(Table2[[#This Row],[Residence]]="North Legon",Table2[[#This Row],[Income]],0)</f>
        <v>0</v>
      </c>
      <c r="CF142" s="3">
        <f ca="1">IF(Table2[[#This Row],[Residence]]="Spintex",Table2[[#This Row],[Income]],0)</f>
        <v>0</v>
      </c>
      <c r="CG142" s="3">
        <f ca="1">IF(Table2[[#This Row],[Residence]]="Tema",Table2[[#This Row],[Income]],0)</f>
        <v>0</v>
      </c>
      <c r="CH142" s="3">
        <f ca="1">IF(Table2[[#This Row],[Residence]]="Airport Hills",Table2[[#This Row],[Income]],0)</f>
        <v>0</v>
      </c>
      <c r="CI142" s="3">
        <f ca="1">IF(Table2[[#This Row],[Residence]]="Oyarifa",Table2[[#This Row],[Income]],0)</f>
        <v>0</v>
      </c>
      <c r="CJ142" s="3">
        <f ca="1">IF(Table2[[#This Row],[Residence]]="Osu",Table2[[#This Row],[Income]],0)</f>
        <v>0</v>
      </c>
      <c r="CK142" s="3">
        <f ca="1">IF(Table2[[#This Row],[Residence]]="Tse-Addo",Table2[[#This Row],[Income]],0)</f>
        <v>0</v>
      </c>
      <c r="CL142" s="5">
        <f ca="1">IF(Table2[[#This Row],[Residence]]="Prampram",Table2[[#This Row],[Income]],0)</f>
        <v>25957</v>
      </c>
      <c r="CN142" s="2">
        <f ca="1">IF(Table2[[#This Row],[Field of Work]]="Teaching",Table2[[#This Row],[Income]],0)</f>
        <v>0</v>
      </c>
      <c r="CO142" s="3">
        <f ca="1">IF(Table2[[#This Row],[Field of Work]]="Agriculture",Table2[[#This Row],[Income]],0)</f>
        <v>0</v>
      </c>
      <c r="CP142" s="3">
        <f ca="1">IF(Table2[[#This Row],[Field of Work]]="IT",Table2[[#This Row],[Income]],0)</f>
        <v>0</v>
      </c>
      <c r="CQ142" s="3">
        <f ca="1">IF(Table2[[#This Row],[Field of Work]]="Construction",Table2[[#This Row],[Income]],0)</f>
        <v>25957</v>
      </c>
      <c r="CR142" s="3">
        <f ca="1">IF(Table2[[#This Row],[Field of Work]]="Health",Table2[[#This Row],[Income]],0)</f>
        <v>0</v>
      </c>
      <c r="CS142" s="5">
        <f ca="1">IF(Table2[[#This Row],[Field of Work]]="General work",Table2[[#This Row],[Income]],0)</f>
        <v>0</v>
      </c>
      <c r="CU142" s="2">
        <f t="shared" ca="1" si="53"/>
        <v>1</v>
      </c>
      <c r="CV142" s="5"/>
      <c r="CX142" s="2">
        <f t="shared" ca="1" si="54"/>
        <v>43</v>
      </c>
      <c r="CY142" s="5"/>
    </row>
    <row r="143" spans="1:103" x14ac:dyDescent="0.25">
      <c r="A143">
        <f t="shared" ca="1" si="55"/>
        <v>2</v>
      </c>
      <c r="B143" t="str">
        <f t="shared" ca="1" si="56"/>
        <v>Female</v>
      </c>
      <c r="C143">
        <f t="shared" ca="1" si="57"/>
        <v>43</v>
      </c>
      <c r="D143">
        <f t="shared" ca="1" si="58"/>
        <v>4</v>
      </c>
      <c r="E143" t="str">
        <f ca="1">_xll.XLOOKUP(D143,$Y$8:$Y$13,$Z$8:$Z$13)</f>
        <v>IT</v>
      </c>
      <c r="F143">
        <f t="shared" ca="1" si="59"/>
        <v>5</v>
      </c>
      <c r="G143" t="str">
        <f ca="1">_xll.XLOOKUP(F143,$AA$8:$AA$12,$AB$8:$AB$12)</f>
        <v>Other</v>
      </c>
      <c r="H143">
        <f t="shared" ca="1" si="51"/>
        <v>0</v>
      </c>
      <c r="I143">
        <f t="shared" ca="1" si="52"/>
        <v>2</v>
      </c>
      <c r="J143">
        <f t="shared" ca="1" si="60"/>
        <v>86912</v>
      </c>
      <c r="K143">
        <f t="shared" ca="1" si="61"/>
        <v>2</v>
      </c>
      <c r="L143" t="str">
        <f ca="1">_xll.XLOOKUP(K143,$AC$8:$AC$17,$AD$8:$AD$17)</f>
        <v>Trasaco</v>
      </c>
      <c r="M143">
        <f t="shared" ca="1" si="65"/>
        <v>521472</v>
      </c>
      <c r="N143" s="12">
        <f t="shared" ca="1" si="62"/>
        <v>215900.39955430341</v>
      </c>
      <c r="O143" s="12">
        <f t="shared" ca="1" si="66"/>
        <v>88542.999790801274</v>
      </c>
      <c r="P143">
        <f t="shared" ca="1" si="63"/>
        <v>64416</v>
      </c>
      <c r="Q143" s="12">
        <f t="shared" ca="1" si="67"/>
        <v>31417.781113771725</v>
      </c>
      <c r="R143">
        <f t="shared" ca="1" si="68"/>
        <v>82594.997412186349</v>
      </c>
      <c r="S143" s="12">
        <f t="shared" ca="1" si="69"/>
        <v>692609.99720298767</v>
      </c>
      <c r="T143" s="12">
        <f t="shared" ca="1" si="70"/>
        <v>311734.1806680751</v>
      </c>
      <c r="U143" s="12">
        <f t="shared" ca="1" si="71"/>
        <v>380875.81653491256</v>
      </c>
      <c r="X143" s="2"/>
      <c r="Y143" s="3"/>
      <c r="Z143" s="3"/>
      <c r="AA143" s="3"/>
      <c r="AB143" s="3"/>
      <c r="AC143" s="3"/>
      <c r="AD143" s="3"/>
      <c r="AE143" s="3">
        <f ca="1">IF(Table2[[#This Row],[Gender]]="Male",1,0)</f>
        <v>0</v>
      </c>
      <c r="AF143" s="3">
        <f ca="1">IF(Table2[[#This Row],[Gender]]="Female",1,0)</f>
        <v>1</v>
      </c>
      <c r="AG143" s="3"/>
      <c r="AH143" s="3"/>
      <c r="AI143" s="5"/>
      <c r="AK143" s="2">
        <f ca="1">IF(Table2[[#This Row],[Field of Work]]="Teaching",1,0)</f>
        <v>0</v>
      </c>
      <c r="AL143" s="3">
        <f ca="1">IF(Table2[[#This Row],[Field of Work]]="Agriculture",1,0)</f>
        <v>0</v>
      </c>
      <c r="AM143" s="3">
        <f ca="1">IF(Table2[[#This Row],[Field of Work]]="IT",1,0)</f>
        <v>1</v>
      </c>
      <c r="AN143" s="3">
        <f ca="1">IF(Table2[[#This Row],[Field of Work]]="Construction",1,0)</f>
        <v>0</v>
      </c>
      <c r="AO143" s="3">
        <f ca="1">IF(Table2[[#This Row],[Field of Work]]="Health",1,0)</f>
        <v>0</v>
      </c>
      <c r="AP143" s="3">
        <f ca="1">IF(Table2[[#This Row],[Field of Work]]="General work",1,0)</f>
        <v>0</v>
      </c>
      <c r="AQ143" s="3"/>
      <c r="AR143" s="3"/>
      <c r="AS143" s="3"/>
      <c r="AT143" s="3"/>
      <c r="AU143" s="3"/>
      <c r="AV143" s="5"/>
      <c r="AW143" s="16">
        <f ca="1">IF(Table2[[#This Row],[Residence]]="East Legon",1,0)</f>
        <v>0</v>
      </c>
      <c r="AX143" s="13">
        <f ca="1">IF(Table2[[#This Row],[Residence]]="Trasaco",1,0)</f>
        <v>1</v>
      </c>
      <c r="AY143" s="3">
        <f ca="1">IF(Table2[[#This Row],[Residence]]="North Legon",1,0)</f>
        <v>0</v>
      </c>
      <c r="AZ143" s="3">
        <f ca="1">IF(Table2[[#This Row],[Residence]]="Tema",1,0)</f>
        <v>0</v>
      </c>
      <c r="BA143" s="3">
        <f ca="1">IF(Table2[[#This Row],[Residence]]="Spintex",1,0)</f>
        <v>0</v>
      </c>
      <c r="BB143" s="3">
        <f ca="1">IF(Table2[[#This Row],[Residence]]="Airport Hills",1,0)</f>
        <v>0</v>
      </c>
      <c r="BC143" s="3">
        <f ca="1">IF(Table2[[#This Row],[Residence]]="Oyarifa",1,0)</f>
        <v>0</v>
      </c>
      <c r="BD143" s="3">
        <f ca="1">IF(Table2[[#This Row],[Residence]]="Prampram",1,0)</f>
        <v>0</v>
      </c>
      <c r="BE143" s="3">
        <f ca="1">IF(Table2[[#This Row],[Residence]]="Tse-Addo",1,0)</f>
        <v>0</v>
      </c>
      <c r="BF143" s="3">
        <f ca="1">IF(Table2[[#This Row],[Residence]]="Osu",1,0)</f>
        <v>0</v>
      </c>
      <c r="BG143" s="3"/>
      <c r="BH143" s="3"/>
      <c r="BI143" s="3"/>
      <c r="BJ143" s="3"/>
      <c r="BK143" s="3"/>
      <c r="BL143" s="3"/>
      <c r="BM143" s="3"/>
      <c r="BN143" s="3"/>
      <c r="BO143" s="3"/>
      <c r="BP143" s="5"/>
      <c r="BR143" s="26">
        <f ca="1">Table2[[#This Row],[Cars Value]]/Table2[[#This Row],[Cars]]</f>
        <v>44271.499895400637</v>
      </c>
      <c r="BS143" s="5"/>
      <c r="BT143" s="2">
        <f ca="1">IF(Table2[[#This Row],[Value of Debts]]&gt;$BU$6,1,0)</f>
        <v>1</v>
      </c>
      <c r="BU143" s="3"/>
      <c r="BV143" s="3"/>
      <c r="BW143" s="5"/>
      <c r="BX143" s="30">
        <f ca="1">Table2[[#This Row],[Mortgage Left]]/Table2[[#This Row],[Value of home]]</f>
        <v>0.4140210779376523</v>
      </c>
      <c r="BY143" s="3">
        <f t="shared" ca="1" si="64"/>
        <v>1</v>
      </c>
      <c r="BZ143" s="3"/>
      <c r="CA143" s="39"/>
      <c r="CC143" s="2">
        <f ca="1">IF(Table2[[#This Row],[Residence]]="East Legon",Table2[[#This Row],[Income]],0)</f>
        <v>0</v>
      </c>
      <c r="CD143" s="3">
        <f ca="1">IF(Table2[[#This Row],[Residence]]="Trasaco",Table2[[#This Row],[Income]],0)</f>
        <v>86912</v>
      </c>
      <c r="CE143" s="3">
        <f ca="1">IF(Table2[[#This Row],[Residence]]="North Legon",Table2[[#This Row],[Income]],0)</f>
        <v>0</v>
      </c>
      <c r="CF143" s="3">
        <f ca="1">IF(Table2[[#This Row],[Residence]]="Spintex",Table2[[#This Row],[Income]],0)</f>
        <v>0</v>
      </c>
      <c r="CG143" s="3">
        <f ca="1">IF(Table2[[#This Row],[Residence]]="Tema",Table2[[#This Row],[Income]],0)</f>
        <v>0</v>
      </c>
      <c r="CH143" s="3">
        <f ca="1">IF(Table2[[#This Row],[Residence]]="Airport Hills",Table2[[#This Row],[Income]],0)</f>
        <v>0</v>
      </c>
      <c r="CI143" s="3">
        <f ca="1">IF(Table2[[#This Row],[Residence]]="Oyarifa",Table2[[#This Row],[Income]],0)</f>
        <v>0</v>
      </c>
      <c r="CJ143" s="3">
        <f ca="1">IF(Table2[[#This Row],[Residence]]="Osu",Table2[[#This Row],[Income]],0)</f>
        <v>0</v>
      </c>
      <c r="CK143" s="3">
        <f ca="1">IF(Table2[[#This Row],[Residence]]="Tse-Addo",Table2[[#This Row],[Income]],0)</f>
        <v>0</v>
      </c>
      <c r="CL143" s="5">
        <f ca="1">IF(Table2[[#This Row],[Residence]]="Prampram",Table2[[#This Row],[Income]],0)</f>
        <v>0</v>
      </c>
      <c r="CN143" s="2">
        <f ca="1">IF(Table2[[#This Row],[Field of Work]]="Teaching",Table2[[#This Row],[Income]],0)</f>
        <v>0</v>
      </c>
      <c r="CO143" s="3">
        <f ca="1">IF(Table2[[#This Row],[Field of Work]]="Agriculture",Table2[[#This Row],[Income]],0)</f>
        <v>0</v>
      </c>
      <c r="CP143" s="3">
        <f ca="1">IF(Table2[[#This Row],[Field of Work]]="IT",Table2[[#This Row],[Income]],0)</f>
        <v>86912</v>
      </c>
      <c r="CQ143" s="3">
        <f ca="1">IF(Table2[[#This Row],[Field of Work]]="Construction",Table2[[#This Row],[Income]],0)</f>
        <v>0</v>
      </c>
      <c r="CR143" s="3">
        <f ca="1">IF(Table2[[#This Row],[Field of Work]]="Health",Table2[[#This Row],[Income]],0)</f>
        <v>0</v>
      </c>
      <c r="CS143" s="5">
        <f ca="1">IF(Table2[[#This Row],[Field of Work]]="General work",Table2[[#This Row],[Income]],0)</f>
        <v>0</v>
      </c>
      <c r="CU143" s="2">
        <f t="shared" ca="1" si="53"/>
        <v>1</v>
      </c>
      <c r="CV143" s="5"/>
      <c r="CX143" s="2">
        <f t="shared" ca="1" si="54"/>
        <v>32</v>
      </c>
      <c r="CY143" s="5"/>
    </row>
    <row r="144" spans="1:103" x14ac:dyDescent="0.25">
      <c r="A144">
        <f t="shared" ca="1" si="55"/>
        <v>2</v>
      </c>
      <c r="B144" t="str">
        <f t="shared" ca="1" si="56"/>
        <v>Female</v>
      </c>
      <c r="C144">
        <f t="shared" ca="1" si="57"/>
        <v>32</v>
      </c>
      <c r="D144">
        <f t="shared" ca="1" si="58"/>
        <v>6</v>
      </c>
      <c r="E144" t="str">
        <f ca="1">_xll.XLOOKUP(D144,$Y$8:$Y$13,$Z$8:$Z$13)</f>
        <v>Agriculture</v>
      </c>
      <c r="F144">
        <f t="shared" ca="1" si="59"/>
        <v>4</v>
      </c>
      <c r="G144" t="str">
        <f ca="1">_xll.XLOOKUP(F144,$AA$8:$AA$12,$AB$8:$AB$12)</f>
        <v>Techical</v>
      </c>
      <c r="H144">
        <f t="shared" ca="1" si="51"/>
        <v>1</v>
      </c>
      <c r="I144">
        <f t="shared" ca="1" si="52"/>
        <v>4</v>
      </c>
      <c r="J144">
        <f t="shared" ca="1" si="60"/>
        <v>64987</v>
      </c>
      <c r="K144">
        <f t="shared" ca="1" si="61"/>
        <v>1</v>
      </c>
      <c r="L144" t="str">
        <f ca="1">_xll.XLOOKUP(K144,$AC$8:$AC$17,$AD$8:$AD$17)</f>
        <v>East Legon</v>
      </c>
      <c r="M144">
        <f t="shared" ca="1" si="65"/>
        <v>324935</v>
      </c>
      <c r="N144" s="12">
        <f t="shared" ca="1" si="62"/>
        <v>315419.31130216242</v>
      </c>
      <c r="O144" s="12">
        <f t="shared" ca="1" si="66"/>
        <v>93813.539664332391</v>
      </c>
      <c r="P144">
        <f t="shared" ca="1" si="63"/>
        <v>38101</v>
      </c>
      <c r="Q144" s="12">
        <f t="shared" ca="1" si="67"/>
        <v>58713.350639431694</v>
      </c>
      <c r="R144">
        <f t="shared" ca="1" si="68"/>
        <v>90344.527526264239</v>
      </c>
      <c r="S144" s="12">
        <f t="shared" ca="1" si="69"/>
        <v>509093.06719059666</v>
      </c>
      <c r="T144" s="12">
        <f t="shared" ca="1" si="70"/>
        <v>412233.66194159409</v>
      </c>
      <c r="U144" s="12">
        <f t="shared" ca="1" si="71"/>
        <v>96859.405249002564</v>
      </c>
      <c r="X144" s="2"/>
      <c r="Y144" s="3"/>
      <c r="Z144" s="3"/>
      <c r="AA144" s="3"/>
      <c r="AB144" s="3"/>
      <c r="AC144" s="3"/>
      <c r="AD144" s="3"/>
      <c r="AE144" s="3">
        <f ca="1">IF(Table2[[#This Row],[Gender]]="Male",1,0)</f>
        <v>0</v>
      </c>
      <c r="AF144" s="3">
        <f ca="1">IF(Table2[[#This Row],[Gender]]="Female",1,0)</f>
        <v>1</v>
      </c>
      <c r="AG144" s="3"/>
      <c r="AH144" s="3"/>
      <c r="AI144" s="5"/>
      <c r="AK144" s="2">
        <f ca="1">IF(Table2[[#This Row],[Field of Work]]="Teaching",1,0)</f>
        <v>0</v>
      </c>
      <c r="AL144" s="3">
        <f ca="1">IF(Table2[[#This Row],[Field of Work]]="Agriculture",1,0)</f>
        <v>1</v>
      </c>
      <c r="AM144" s="3">
        <f ca="1">IF(Table2[[#This Row],[Field of Work]]="IT",1,0)</f>
        <v>0</v>
      </c>
      <c r="AN144" s="3">
        <f ca="1">IF(Table2[[#This Row],[Field of Work]]="Construction",1,0)</f>
        <v>0</v>
      </c>
      <c r="AO144" s="3">
        <f ca="1">IF(Table2[[#This Row],[Field of Work]]="Health",1,0)</f>
        <v>0</v>
      </c>
      <c r="AP144" s="3">
        <f ca="1">IF(Table2[[#This Row],[Field of Work]]="General work",1,0)</f>
        <v>0</v>
      </c>
      <c r="AQ144" s="3"/>
      <c r="AR144" s="3"/>
      <c r="AS144" s="3"/>
      <c r="AT144" s="3"/>
      <c r="AU144" s="3"/>
      <c r="AV144" s="5"/>
      <c r="AW144" s="16">
        <f ca="1">IF(Table2[[#This Row],[Residence]]="East Legon",1,0)</f>
        <v>1</v>
      </c>
      <c r="AX144" s="13">
        <f ca="1">IF(Table2[[#This Row],[Residence]]="Trasaco",1,0)</f>
        <v>0</v>
      </c>
      <c r="AY144" s="3">
        <f ca="1">IF(Table2[[#This Row],[Residence]]="North Legon",1,0)</f>
        <v>0</v>
      </c>
      <c r="AZ144" s="3">
        <f ca="1">IF(Table2[[#This Row],[Residence]]="Tema",1,0)</f>
        <v>0</v>
      </c>
      <c r="BA144" s="3">
        <f ca="1">IF(Table2[[#This Row],[Residence]]="Spintex",1,0)</f>
        <v>0</v>
      </c>
      <c r="BB144" s="3">
        <f ca="1">IF(Table2[[#This Row],[Residence]]="Airport Hills",1,0)</f>
        <v>0</v>
      </c>
      <c r="BC144" s="3">
        <f ca="1">IF(Table2[[#This Row],[Residence]]="Oyarifa",1,0)</f>
        <v>0</v>
      </c>
      <c r="BD144" s="3">
        <f ca="1">IF(Table2[[#This Row],[Residence]]="Prampram",1,0)</f>
        <v>0</v>
      </c>
      <c r="BE144" s="3">
        <f ca="1">IF(Table2[[#This Row],[Residence]]="Tse-Addo",1,0)</f>
        <v>0</v>
      </c>
      <c r="BF144" s="3">
        <f ca="1">IF(Table2[[#This Row],[Residence]]="Osu",1,0)</f>
        <v>0</v>
      </c>
      <c r="BG144" s="3"/>
      <c r="BH144" s="3"/>
      <c r="BI144" s="3"/>
      <c r="BJ144" s="3"/>
      <c r="BK144" s="3"/>
      <c r="BL144" s="3"/>
      <c r="BM144" s="3"/>
      <c r="BN144" s="3"/>
      <c r="BO144" s="3"/>
      <c r="BP144" s="5"/>
      <c r="BR144" s="26">
        <f ca="1">Table2[[#This Row],[Cars Value]]/Table2[[#This Row],[Cars]]</f>
        <v>23453.384916083098</v>
      </c>
      <c r="BS144" s="5"/>
      <c r="BT144" s="2">
        <f ca="1">IF(Table2[[#This Row],[Value of Debts]]&gt;$BU$6,1,0)</f>
        <v>1</v>
      </c>
      <c r="BU144" s="3"/>
      <c r="BV144" s="3"/>
      <c r="BW144" s="5"/>
      <c r="BX144" s="30">
        <f ca="1">Table2[[#This Row],[Mortgage Left]]/Table2[[#This Row],[Value of home]]</f>
        <v>0.97071510087298207</v>
      </c>
      <c r="BY144" s="3">
        <f t="shared" ca="1" si="64"/>
        <v>0</v>
      </c>
      <c r="BZ144" s="3"/>
      <c r="CA144" s="39"/>
      <c r="CC144" s="2">
        <f ca="1">IF(Table2[[#This Row],[Residence]]="East Legon",Table2[[#This Row],[Income]],0)</f>
        <v>64987</v>
      </c>
      <c r="CD144" s="3">
        <f ca="1">IF(Table2[[#This Row],[Residence]]="Trasaco",Table2[[#This Row],[Income]],0)</f>
        <v>0</v>
      </c>
      <c r="CE144" s="3">
        <f ca="1">IF(Table2[[#This Row],[Residence]]="North Legon",Table2[[#This Row],[Income]],0)</f>
        <v>0</v>
      </c>
      <c r="CF144" s="3">
        <f ca="1">IF(Table2[[#This Row],[Residence]]="Spintex",Table2[[#This Row],[Income]],0)</f>
        <v>0</v>
      </c>
      <c r="CG144" s="3">
        <f ca="1">IF(Table2[[#This Row],[Residence]]="Tema",Table2[[#This Row],[Income]],0)</f>
        <v>0</v>
      </c>
      <c r="CH144" s="3">
        <f ca="1">IF(Table2[[#This Row],[Residence]]="Airport Hills",Table2[[#This Row],[Income]],0)</f>
        <v>0</v>
      </c>
      <c r="CI144" s="3">
        <f ca="1">IF(Table2[[#This Row],[Residence]]="Oyarifa",Table2[[#This Row],[Income]],0)</f>
        <v>0</v>
      </c>
      <c r="CJ144" s="3">
        <f ca="1">IF(Table2[[#This Row],[Residence]]="Osu",Table2[[#This Row],[Income]],0)</f>
        <v>0</v>
      </c>
      <c r="CK144" s="3">
        <f ca="1">IF(Table2[[#This Row],[Residence]]="Tse-Addo",Table2[[#This Row],[Income]],0)</f>
        <v>0</v>
      </c>
      <c r="CL144" s="5">
        <f ca="1">IF(Table2[[#This Row],[Residence]]="Prampram",Table2[[#This Row],[Income]],0)</f>
        <v>0</v>
      </c>
      <c r="CN144" s="2">
        <f ca="1">IF(Table2[[#This Row],[Field of Work]]="Teaching",Table2[[#This Row],[Income]],0)</f>
        <v>0</v>
      </c>
      <c r="CO144" s="3">
        <f ca="1">IF(Table2[[#This Row],[Field of Work]]="Agriculture",Table2[[#This Row],[Income]],0)</f>
        <v>64987</v>
      </c>
      <c r="CP144" s="3">
        <f ca="1">IF(Table2[[#This Row],[Field of Work]]="IT",Table2[[#This Row],[Income]],0)</f>
        <v>0</v>
      </c>
      <c r="CQ144" s="3">
        <f ca="1">IF(Table2[[#This Row],[Field of Work]]="Construction",Table2[[#This Row],[Income]],0)</f>
        <v>0</v>
      </c>
      <c r="CR144" s="3">
        <f ca="1">IF(Table2[[#This Row],[Field of Work]]="Health",Table2[[#This Row],[Income]],0)</f>
        <v>0</v>
      </c>
      <c r="CS144" s="5">
        <f ca="1">IF(Table2[[#This Row],[Field of Work]]="General work",Table2[[#This Row],[Income]],0)</f>
        <v>0</v>
      </c>
      <c r="CU144" s="2">
        <f t="shared" ca="1" si="53"/>
        <v>1</v>
      </c>
      <c r="CV144" s="5"/>
      <c r="CX144" s="2">
        <f t="shared" ca="1" si="54"/>
        <v>45</v>
      </c>
      <c r="CY144" s="5"/>
    </row>
    <row r="145" spans="1:103" x14ac:dyDescent="0.25">
      <c r="A145">
        <f t="shared" ca="1" si="55"/>
        <v>2</v>
      </c>
      <c r="B145" t="str">
        <f t="shared" ca="1" si="56"/>
        <v>Female</v>
      </c>
      <c r="C145">
        <f t="shared" ca="1" si="57"/>
        <v>45</v>
      </c>
      <c r="D145">
        <f t="shared" ca="1" si="58"/>
        <v>1</v>
      </c>
      <c r="E145" t="str">
        <f ca="1">_xll.XLOOKUP(D145,$Y$8:$Y$13,$Z$8:$Z$13)</f>
        <v>Health</v>
      </c>
      <c r="F145">
        <f t="shared" ca="1" si="59"/>
        <v>2</v>
      </c>
      <c r="G145" t="str">
        <f ca="1">_xll.XLOOKUP(F145,$AA$8:$AA$12,$AB$8:$AB$12)</f>
        <v>College</v>
      </c>
      <c r="H145">
        <f t="shared" ca="1" si="51"/>
        <v>0</v>
      </c>
      <c r="I145">
        <f t="shared" ca="1" si="52"/>
        <v>4</v>
      </c>
      <c r="J145">
        <f t="shared" ca="1" si="60"/>
        <v>36993</v>
      </c>
      <c r="K145">
        <f t="shared" ca="1" si="61"/>
        <v>10</v>
      </c>
      <c r="L145" t="str">
        <f ca="1">_xll.XLOOKUP(K145,$AC$8:$AC$17,$AD$8:$AD$17)</f>
        <v>Osu</v>
      </c>
      <c r="M145">
        <f t="shared" ca="1" si="65"/>
        <v>147972</v>
      </c>
      <c r="N145" s="12">
        <f t="shared" ca="1" si="62"/>
        <v>39901.031703114408</v>
      </c>
      <c r="O145" s="12">
        <f t="shared" ca="1" si="66"/>
        <v>76031.453278552319</v>
      </c>
      <c r="P145">
        <f t="shared" ca="1" si="63"/>
        <v>22480</v>
      </c>
      <c r="Q145" s="12">
        <f t="shared" ca="1" si="67"/>
        <v>36697.436945798327</v>
      </c>
      <c r="R145">
        <f t="shared" ca="1" si="68"/>
        <v>37730.638347545057</v>
      </c>
      <c r="S145" s="12">
        <f t="shared" ca="1" si="69"/>
        <v>261734.09162609739</v>
      </c>
      <c r="T145" s="12">
        <f t="shared" ca="1" si="70"/>
        <v>99078.468648912734</v>
      </c>
      <c r="U145" s="12">
        <f t="shared" ca="1" si="71"/>
        <v>162655.62297718466</v>
      </c>
      <c r="X145" s="2"/>
      <c r="Y145" s="3"/>
      <c r="Z145" s="3"/>
      <c r="AA145" s="3"/>
      <c r="AB145" s="3"/>
      <c r="AC145" s="3"/>
      <c r="AD145" s="3"/>
      <c r="AE145" s="3">
        <f ca="1">IF(Table2[[#This Row],[Gender]]="Male",1,0)</f>
        <v>0</v>
      </c>
      <c r="AF145" s="3">
        <f ca="1">IF(Table2[[#This Row],[Gender]]="Female",1,0)</f>
        <v>1</v>
      </c>
      <c r="AG145" s="3"/>
      <c r="AH145" s="3"/>
      <c r="AI145" s="5"/>
      <c r="AK145" s="2">
        <f ca="1">IF(Table2[[#This Row],[Field of Work]]="Teaching",1,0)</f>
        <v>0</v>
      </c>
      <c r="AL145" s="3">
        <f ca="1">IF(Table2[[#This Row],[Field of Work]]="Agriculture",1,0)</f>
        <v>0</v>
      </c>
      <c r="AM145" s="3">
        <f ca="1">IF(Table2[[#This Row],[Field of Work]]="IT",1,0)</f>
        <v>0</v>
      </c>
      <c r="AN145" s="3">
        <f ca="1">IF(Table2[[#This Row],[Field of Work]]="Construction",1,0)</f>
        <v>0</v>
      </c>
      <c r="AO145" s="3">
        <f ca="1">IF(Table2[[#This Row],[Field of Work]]="Health",1,0)</f>
        <v>1</v>
      </c>
      <c r="AP145" s="3">
        <f ca="1">IF(Table2[[#This Row],[Field of Work]]="General work",1,0)</f>
        <v>0</v>
      </c>
      <c r="AQ145" s="3"/>
      <c r="AR145" s="3"/>
      <c r="AS145" s="3"/>
      <c r="AT145" s="3"/>
      <c r="AU145" s="3"/>
      <c r="AV145" s="5"/>
      <c r="AW145" s="16">
        <f ca="1">IF(Table2[[#This Row],[Residence]]="East Legon",1,0)</f>
        <v>0</v>
      </c>
      <c r="AX145" s="13">
        <f ca="1">IF(Table2[[#This Row],[Residence]]="Trasaco",1,0)</f>
        <v>0</v>
      </c>
      <c r="AY145" s="3">
        <f ca="1">IF(Table2[[#This Row],[Residence]]="North Legon",1,0)</f>
        <v>0</v>
      </c>
      <c r="AZ145" s="3">
        <f ca="1">IF(Table2[[#This Row],[Residence]]="Tema",1,0)</f>
        <v>0</v>
      </c>
      <c r="BA145" s="3">
        <f ca="1">IF(Table2[[#This Row],[Residence]]="Spintex",1,0)</f>
        <v>0</v>
      </c>
      <c r="BB145" s="3">
        <f ca="1">IF(Table2[[#This Row],[Residence]]="Airport Hills",1,0)</f>
        <v>0</v>
      </c>
      <c r="BC145" s="3">
        <f ca="1">IF(Table2[[#This Row],[Residence]]="Oyarifa",1,0)</f>
        <v>0</v>
      </c>
      <c r="BD145" s="3">
        <f ca="1">IF(Table2[[#This Row],[Residence]]="Prampram",1,0)</f>
        <v>0</v>
      </c>
      <c r="BE145" s="3">
        <f ca="1">IF(Table2[[#This Row],[Residence]]="Tse-Addo",1,0)</f>
        <v>0</v>
      </c>
      <c r="BF145" s="3">
        <f ca="1">IF(Table2[[#This Row],[Residence]]="Osu",1,0)</f>
        <v>1</v>
      </c>
      <c r="BG145" s="3"/>
      <c r="BH145" s="3"/>
      <c r="BI145" s="3"/>
      <c r="BJ145" s="3"/>
      <c r="BK145" s="3"/>
      <c r="BL145" s="3"/>
      <c r="BM145" s="3"/>
      <c r="BN145" s="3"/>
      <c r="BO145" s="3"/>
      <c r="BP145" s="5"/>
      <c r="BR145" s="26">
        <f ca="1">Table2[[#This Row],[Cars Value]]/Table2[[#This Row],[Cars]]</f>
        <v>19007.86331963808</v>
      </c>
      <c r="BS145" s="5"/>
      <c r="BT145" s="2">
        <f ca="1">IF(Table2[[#This Row],[Value of Debts]]&gt;$BU$6,1,0)</f>
        <v>0</v>
      </c>
      <c r="BU145" s="3"/>
      <c r="BV145" s="3"/>
      <c r="BW145" s="5"/>
      <c r="BX145" s="30">
        <f ca="1">Table2[[#This Row],[Mortgage Left]]/Table2[[#This Row],[Value of home]]</f>
        <v>0.26965258091472988</v>
      </c>
      <c r="BY145" s="3">
        <f t="shared" ca="1" si="64"/>
        <v>1</v>
      </c>
      <c r="BZ145" s="3"/>
      <c r="CA145" s="39"/>
      <c r="CC145" s="2">
        <f ca="1">IF(Table2[[#This Row],[Residence]]="East Legon",Table2[[#This Row],[Income]],0)</f>
        <v>0</v>
      </c>
      <c r="CD145" s="3">
        <f ca="1">IF(Table2[[#This Row],[Residence]]="Trasaco",Table2[[#This Row],[Income]],0)</f>
        <v>0</v>
      </c>
      <c r="CE145" s="3">
        <f ca="1">IF(Table2[[#This Row],[Residence]]="North Legon",Table2[[#This Row],[Income]],0)</f>
        <v>0</v>
      </c>
      <c r="CF145" s="3">
        <f ca="1">IF(Table2[[#This Row],[Residence]]="Spintex",Table2[[#This Row],[Income]],0)</f>
        <v>0</v>
      </c>
      <c r="CG145" s="3">
        <f ca="1">IF(Table2[[#This Row],[Residence]]="Tema",Table2[[#This Row],[Income]],0)</f>
        <v>0</v>
      </c>
      <c r="CH145" s="3">
        <f ca="1">IF(Table2[[#This Row],[Residence]]="Airport Hills",Table2[[#This Row],[Income]],0)</f>
        <v>0</v>
      </c>
      <c r="CI145" s="3">
        <f ca="1">IF(Table2[[#This Row],[Residence]]="Oyarifa",Table2[[#This Row],[Income]],0)</f>
        <v>0</v>
      </c>
      <c r="CJ145" s="3">
        <f ca="1">IF(Table2[[#This Row],[Residence]]="Osu",Table2[[#This Row],[Income]],0)</f>
        <v>36993</v>
      </c>
      <c r="CK145" s="3">
        <f ca="1">IF(Table2[[#This Row],[Residence]]="Tse-Addo",Table2[[#This Row],[Income]],0)</f>
        <v>0</v>
      </c>
      <c r="CL145" s="5">
        <f ca="1">IF(Table2[[#This Row],[Residence]]="Prampram",Table2[[#This Row],[Income]],0)</f>
        <v>0</v>
      </c>
      <c r="CN145" s="2">
        <f ca="1">IF(Table2[[#This Row],[Field of Work]]="Teaching",Table2[[#This Row],[Income]],0)</f>
        <v>0</v>
      </c>
      <c r="CO145" s="3">
        <f ca="1">IF(Table2[[#This Row],[Field of Work]]="Agriculture",Table2[[#This Row],[Income]],0)</f>
        <v>0</v>
      </c>
      <c r="CP145" s="3">
        <f ca="1">IF(Table2[[#This Row],[Field of Work]]="IT",Table2[[#This Row],[Income]],0)</f>
        <v>0</v>
      </c>
      <c r="CQ145" s="3">
        <f ca="1">IF(Table2[[#This Row],[Field of Work]]="Construction",Table2[[#This Row],[Income]],0)</f>
        <v>0</v>
      </c>
      <c r="CR145" s="3">
        <f ca="1">IF(Table2[[#This Row],[Field of Work]]="Health",Table2[[#This Row],[Income]],0)</f>
        <v>36993</v>
      </c>
      <c r="CS145" s="5">
        <f ca="1">IF(Table2[[#This Row],[Field of Work]]="General work",Table2[[#This Row],[Income]],0)</f>
        <v>0</v>
      </c>
      <c r="CU145" s="2">
        <f t="shared" ca="1" si="53"/>
        <v>1</v>
      </c>
      <c r="CV145" s="5"/>
      <c r="CX145" s="2">
        <f t="shared" ca="1" si="54"/>
        <v>0</v>
      </c>
      <c r="CY145" s="5"/>
    </row>
    <row r="146" spans="1:103" x14ac:dyDescent="0.25">
      <c r="A146">
        <f t="shared" ca="1" si="55"/>
        <v>1</v>
      </c>
      <c r="B146" t="str">
        <f t="shared" ca="1" si="56"/>
        <v>Male</v>
      </c>
      <c r="C146">
        <f t="shared" ca="1" si="57"/>
        <v>26</v>
      </c>
      <c r="D146">
        <f t="shared" ca="1" si="58"/>
        <v>3</v>
      </c>
      <c r="E146" t="str">
        <f ca="1">_xll.XLOOKUP(D146,$Y$8:$Y$13,$Z$8:$Z$13)</f>
        <v>Teaching</v>
      </c>
      <c r="F146">
        <f t="shared" ca="1" si="59"/>
        <v>5</v>
      </c>
      <c r="G146" t="str">
        <f ca="1">_xll.XLOOKUP(F146,$AA$8:$AA$12,$AB$8:$AB$12)</f>
        <v>Other</v>
      </c>
      <c r="H146">
        <f t="shared" ca="1" si="51"/>
        <v>2</v>
      </c>
      <c r="I146">
        <f t="shared" ca="1" si="52"/>
        <v>1</v>
      </c>
      <c r="J146">
        <f t="shared" ca="1" si="60"/>
        <v>66163</v>
      </c>
      <c r="K146">
        <f t="shared" ca="1" si="61"/>
        <v>1</v>
      </c>
      <c r="L146" t="str">
        <f ca="1">_xll.XLOOKUP(K146,$AC$8:$AC$17,$AD$8:$AD$17)</f>
        <v>East Legon</v>
      </c>
      <c r="M146">
        <f t="shared" ca="1" si="65"/>
        <v>198489</v>
      </c>
      <c r="N146" s="12">
        <f t="shared" ca="1" si="62"/>
        <v>151583.87832594971</v>
      </c>
      <c r="O146" s="12">
        <f t="shared" ca="1" si="66"/>
        <v>31558.306239674101</v>
      </c>
      <c r="P146">
        <f t="shared" ca="1" si="63"/>
        <v>15012</v>
      </c>
      <c r="Q146" s="12">
        <f t="shared" ca="1" si="67"/>
        <v>122587.37375612969</v>
      </c>
      <c r="R146">
        <f t="shared" ca="1" si="68"/>
        <v>44991.280988446968</v>
      </c>
      <c r="S146" s="12">
        <f t="shared" ca="1" si="69"/>
        <v>275038.58722812106</v>
      </c>
      <c r="T146" s="12">
        <f t="shared" ca="1" si="70"/>
        <v>289183.25208207942</v>
      </c>
      <c r="U146" s="12">
        <f t="shared" ca="1" si="71"/>
        <v>-14144.664853958355</v>
      </c>
      <c r="X146" s="2"/>
      <c r="Y146" s="3"/>
      <c r="Z146" s="3"/>
      <c r="AA146" s="3"/>
      <c r="AB146" s="3"/>
      <c r="AC146" s="3"/>
      <c r="AD146" s="3"/>
      <c r="AE146" s="3">
        <f ca="1">IF(Table2[[#This Row],[Gender]]="Male",1,0)</f>
        <v>1</v>
      </c>
      <c r="AF146" s="3">
        <f ca="1">IF(Table2[[#This Row],[Gender]]="Female",1,0)</f>
        <v>0</v>
      </c>
      <c r="AG146" s="3"/>
      <c r="AH146" s="3"/>
      <c r="AI146" s="5"/>
      <c r="AK146" s="2">
        <f ca="1">IF(Table2[[#This Row],[Field of Work]]="Teaching",1,0)</f>
        <v>1</v>
      </c>
      <c r="AL146" s="3">
        <f ca="1">IF(Table2[[#This Row],[Field of Work]]="Agriculture",1,0)</f>
        <v>0</v>
      </c>
      <c r="AM146" s="3">
        <f ca="1">IF(Table2[[#This Row],[Field of Work]]="IT",1,0)</f>
        <v>0</v>
      </c>
      <c r="AN146" s="3">
        <f ca="1">IF(Table2[[#This Row],[Field of Work]]="Construction",1,0)</f>
        <v>0</v>
      </c>
      <c r="AO146" s="3">
        <f ca="1">IF(Table2[[#This Row],[Field of Work]]="Health",1,0)</f>
        <v>0</v>
      </c>
      <c r="AP146" s="3">
        <f ca="1">IF(Table2[[#This Row],[Field of Work]]="General work",1,0)</f>
        <v>0</v>
      </c>
      <c r="AQ146" s="3"/>
      <c r="AR146" s="3"/>
      <c r="AS146" s="3"/>
      <c r="AT146" s="3"/>
      <c r="AU146" s="3"/>
      <c r="AV146" s="5"/>
      <c r="AW146" s="16">
        <f ca="1">IF(Table2[[#This Row],[Residence]]="East Legon",1,0)</f>
        <v>1</v>
      </c>
      <c r="AX146" s="13">
        <f ca="1">IF(Table2[[#This Row],[Residence]]="Trasaco",1,0)</f>
        <v>0</v>
      </c>
      <c r="AY146" s="3">
        <f ca="1">IF(Table2[[#This Row],[Residence]]="North Legon",1,0)</f>
        <v>0</v>
      </c>
      <c r="AZ146" s="3">
        <f ca="1">IF(Table2[[#This Row],[Residence]]="Tema",1,0)</f>
        <v>0</v>
      </c>
      <c r="BA146" s="3">
        <f ca="1">IF(Table2[[#This Row],[Residence]]="Spintex",1,0)</f>
        <v>0</v>
      </c>
      <c r="BB146" s="3">
        <f ca="1">IF(Table2[[#This Row],[Residence]]="Airport Hills",1,0)</f>
        <v>0</v>
      </c>
      <c r="BC146" s="3">
        <f ca="1">IF(Table2[[#This Row],[Residence]]="Oyarifa",1,0)</f>
        <v>0</v>
      </c>
      <c r="BD146" s="3">
        <f ca="1">IF(Table2[[#This Row],[Residence]]="Prampram",1,0)</f>
        <v>0</v>
      </c>
      <c r="BE146" s="3">
        <f ca="1">IF(Table2[[#This Row],[Residence]]="Tse-Addo",1,0)</f>
        <v>0</v>
      </c>
      <c r="BF146" s="3">
        <f ca="1">IF(Table2[[#This Row],[Residence]]="Osu",1,0)</f>
        <v>0</v>
      </c>
      <c r="BG146" s="3"/>
      <c r="BH146" s="3"/>
      <c r="BI146" s="3"/>
      <c r="BJ146" s="3"/>
      <c r="BK146" s="3"/>
      <c r="BL146" s="3"/>
      <c r="BM146" s="3"/>
      <c r="BN146" s="3"/>
      <c r="BO146" s="3"/>
      <c r="BP146" s="5"/>
      <c r="BR146" s="26">
        <f ca="1">Table2[[#This Row],[Cars Value]]/Table2[[#This Row],[Cars]]</f>
        <v>31558.306239674101</v>
      </c>
      <c r="BS146" s="5"/>
      <c r="BT146" s="2">
        <f ca="1">IF(Table2[[#This Row],[Value of Debts]]&gt;$BU$6,1,0)</f>
        <v>1</v>
      </c>
      <c r="BU146" s="3"/>
      <c r="BV146" s="3"/>
      <c r="BW146" s="5"/>
      <c r="BX146" s="30">
        <f ca="1">Table2[[#This Row],[Mortgage Left]]/Table2[[#This Row],[Value of home]]</f>
        <v>0.76368906249691271</v>
      </c>
      <c r="BY146" s="3">
        <f t="shared" ca="1" si="64"/>
        <v>0</v>
      </c>
      <c r="BZ146" s="3"/>
      <c r="CA146" s="39"/>
      <c r="CC146" s="2">
        <f ca="1">IF(Table2[[#This Row],[Residence]]="East Legon",Table2[[#This Row],[Income]],0)</f>
        <v>66163</v>
      </c>
      <c r="CD146" s="3">
        <f ca="1">IF(Table2[[#This Row],[Residence]]="Trasaco",Table2[[#This Row],[Income]],0)</f>
        <v>0</v>
      </c>
      <c r="CE146" s="3">
        <f ca="1">IF(Table2[[#This Row],[Residence]]="North Legon",Table2[[#This Row],[Income]],0)</f>
        <v>0</v>
      </c>
      <c r="CF146" s="3">
        <f ca="1">IF(Table2[[#This Row],[Residence]]="Spintex",Table2[[#This Row],[Income]],0)</f>
        <v>0</v>
      </c>
      <c r="CG146" s="3">
        <f ca="1">IF(Table2[[#This Row],[Residence]]="Tema",Table2[[#This Row],[Income]],0)</f>
        <v>0</v>
      </c>
      <c r="CH146" s="3">
        <f ca="1">IF(Table2[[#This Row],[Residence]]="Airport Hills",Table2[[#This Row],[Income]],0)</f>
        <v>0</v>
      </c>
      <c r="CI146" s="3">
        <f ca="1">IF(Table2[[#This Row],[Residence]]="Oyarifa",Table2[[#This Row],[Income]],0)</f>
        <v>0</v>
      </c>
      <c r="CJ146" s="3">
        <f ca="1">IF(Table2[[#This Row],[Residence]]="Osu",Table2[[#This Row],[Income]],0)</f>
        <v>0</v>
      </c>
      <c r="CK146" s="3">
        <f ca="1">IF(Table2[[#This Row],[Residence]]="Tse-Addo",Table2[[#This Row],[Income]],0)</f>
        <v>0</v>
      </c>
      <c r="CL146" s="5">
        <f ca="1">IF(Table2[[#This Row],[Residence]]="Prampram",Table2[[#This Row],[Income]],0)</f>
        <v>0</v>
      </c>
      <c r="CN146" s="2">
        <f ca="1">IF(Table2[[#This Row],[Field of Work]]="Teaching",Table2[[#This Row],[Income]],0)</f>
        <v>66163</v>
      </c>
      <c r="CO146" s="3">
        <f ca="1">IF(Table2[[#This Row],[Field of Work]]="Agriculture",Table2[[#This Row],[Income]],0)</f>
        <v>0</v>
      </c>
      <c r="CP146" s="3">
        <f ca="1">IF(Table2[[#This Row],[Field of Work]]="IT",Table2[[#This Row],[Income]],0)</f>
        <v>0</v>
      </c>
      <c r="CQ146" s="3">
        <f ca="1">IF(Table2[[#This Row],[Field of Work]]="Construction",Table2[[#This Row],[Income]],0)</f>
        <v>0</v>
      </c>
      <c r="CR146" s="3">
        <f ca="1">IF(Table2[[#This Row],[Field of Work]]="Health",Table2[[#This Row],[Income]],0)</f>
        <v>0</v>
      </c>
      <c r="CS146" s="5">
        <f ca="1">IF(Table2[[#This Row],[Field of Work]]="General work",Table2[[#This Row],[Income]],0)</f>
        <v>0</v>
      </c>
      <c r="CU146" s="2">
        <f t="shared" ca="1" si="53"/>
        <v>1</v>
      </c>
      <c r="CV146" s="5"/>
      <c r="CX146" s="2">
        <f t="shared" ca="1" si="54"/>
        <v>28</v>
      </c>
      <c r="CY146" s="5"/>
    </row>
    <row r="147" spans="1:103" x14ac:dyDescent="0.25">
      <c r="A147">
        <f t="shared" ca="1" si="55"/>
        <v>1</v>
      </c>
      <c r="B147" t="str">
        <f t="shared" ca="1" si="56"/>
        <v>Male</v>
      </c>
      <c r="C147">
        <f t="shared" ca="1" si="57"/>
        <v>28</v>
      </c>
      <c r="D147">
        <f t="shared" ca="1" si="58"/>
        <v>2</v>
      </c>
      <c r="E147" t="str">
        <f ca="1">_xll.XLOOKUP(D147,$Y$8:$Y$13,$Z$8:$Z$13)</f>
        <v>Construction</v>
      </c>
      <c r="F147">
        <f t="shared" ca="1" si="59"/>
        <v>5</v>
      </c>
      <c r="G147" t="str">
        <f ca="1">_xll.XLOOKUP(F147,$AA$8:$AA$12,$AB$8:$AB$12)</f>
        <v>Other</v>
      </c>
      <c r="H147">
        <f t="shared" ca="1" si="51"/>
        <v>2</v>
      </c>
      <c r="I147">
        <f t="shared" ca="1" si="52"/>
        <v>3</v>
      </c>
      <c r="J147">
        <f t="shared" ca="1" si="60"/>
        <v>79594</v>
      </c>
      <c r="K147">
        <f t="shared" ca="1" si="61"/>
        <v>3</v>
      </c>
      <c r="L147" t="str">
        <f ca="1">_xll.XLOOKUP(K147,$AC$8:$AC$17,$AD$8:$AD$17)</f>
        <v>North Legon</v>
      </c>
      <c r="M147">
        <f t="shared" ca="1" si="65"/>
        <v>318376</v>
      </c>
      <c r="N147" s="12">
        <f t="shared" ca="1" si="62"/>
        <v>253567.48305788194</v>
      </c>
      <c r="O147" s="12">
        <f t="shared" ca="1" si="66"/>
        <v>207787.35729956074</v>
      </c>
      <c r="P147">
        <f t="shared" ca="1" si="63"/>
        <v>18197</v>
      </c>
      <c r="Q147" s="12">
        <f t="shared" ca="1" si="67"/>
        <v>43046.05615255452</v>
      </c>
      <c r="R147">
        <f t="shared" ca="1" si="68"/>
        <v>70013.948176471982</v>
      </c>
      <c r="S147" s="12">
        <f t="shared" ca="1" si="69"/>
        <v>596177.30547603266</v>
      </c>
      <c r="T147" s="12">
        <f t="shared" ca="1" si="70"/>
        <v>314810.53921043646</v>
      </c>
      <c r="U147" s="12">
        <f t="shared" ca="1" si="71"/>
        <v>281366.7662655962</v>
      </c>
      <c r="X147" s="2"/>
      <c r="Y147" s="3"/>
      <c r="Z147" s="3"/>
      <c r="AA147" s="3"/>
      <c r="AB147" s="3"/>
      <c r="AC147" s="3"/>
      <c r="AD147" s="3"/>
      <c r="AE147" s="3">
        <f ca="1">IF(Table2[[#This Row],[Gender]]="Male",1,0)</f>
        <v>1</v>
      </c>
      <c r="AF147" s="3">
        <f ca="1">IF(Table2[[#This Row],[Gender]]="Female",1,0)</f>
        <v>0</v>
      </c>
      <c r="AG147" s="3"/>
      <c r="AH147" s="3"/>
      <c r="AI147" s="5"/>
      <c r="AK147" s="2">
        <f ca="1">IF(Table2[[#This Row],[Field of Work]]="Teaching",1,0)</f>
        <v>0</v>
      </c>
      <c r="AL147" s="3">
        <f ca="1">IF(Table2[[#This Row],[Field of Work]]="Agriculture",1,0)</f>
        <v>0</v>
      </c>
      <c r="AM147" s="3">
        <f ca="1">IF(Table2[[#This Row],[Field of Work]]="IT",1,0)</f>
        <v>0</v>
      </c>
      <c r="AN147" s="3">
        <f ca="1">IF(Table2[[#This Row],[Field of Work]]="Construction",1,0)</f>
        <v>1</v>
      </c>
      <c r="AO147" s="3">
        <f ca="1">IF(Table2[[#This Row],[Field of Work]]="Health",1,0)</f>
        <v>0</v>
      </c>
      <c r="AP147" s="3">
        <f ca="1">IF(Table2[[#This Row],[Field of Work]]="General work",1,0)</f>
        <v>0</v>
      </c>
      <c r="AQ147" s="3"/>
      <c r="AR147" s="3"/>
      <c r="AS147" s="3"/>
      <c r="AT147" s="3"/>
      <c r="AU147" s="3"/>
      <c r="AV147" s="5"/>
      <c r="AW147" s="16">
        <f ca="1">IF(Table2[[#This Row],[Residence]]="East Legon",1,0)</f>
        <v>0</v>
      </c>
      <c r="AX147" s="13">
        <f ca="1">IF(Table2[[#This Row],[Residence]]="Trasaco",1,0)</f>
        <v>0</v>
      </c>
      <c r="AY147" s="3">
        <f ca="1">IF(Table2[[#This Row],[Residence]]="North Legon",1,0)</f>
        <v>1</v>
      </c>
      <c r="AZ147" s="3">
        <f ca="1">IF(Table2[[#This Row],[Residence]]="Tema",1,0)</f>
        <v>0</v>
      </c>
      <c r="BA147" s="3">
        <f ca="1">IF(Table2[[#This Row],[Residence]]="Spintex",1,0)</f>
        <v>0</v>
      </c>
      <c r="BB147" s="3">
        <f ca="1">IF(Table2[[#This Row],[Residence]]="Airport Hills",1,0)</f>
        <v>0</v>
      </c>
      <c r="BC147" s="3">
        <f ca="1">IF(Table2[[#This Row],[Residence]]="Oyarifa",1,0)</f>
        <v>0</v>
      </c>
      <c r="BD147" s="3">
        <f ca="1">IF(Table2[[#This Row],[Residence]]="Prampram",1,0)</f>
        <v>0</v>
      </c>
      <c r="BE147" s="3">
        <f ca="1">IF(Table2[[#This Row],[Residence]]="Tse-Addo",1,0)</f>
        <v>0</v>
      </c>
      <c r="BF147" s="3">
        <f ca="1">IF(Table2[[#This Row],[Residence]]="Osu",1,0)</f>
        <v>0</v>
      </c>
      <c r="BG147" s="3"/>
      <c r="BH147" s="3"/>
      <c r="BI147" s="3"/>
      <c r="BJ147" s="3"/>
      <c r="BK147" s="3"/>
      <c r="BL147" s="3"/>
      <c r="BM147" s="3"/>
      <c r="BN147" s="3"/>
      <c r="BO147" s="3"/>
      <c r="BP147" s="5"/>
      <c r="BR147" s="26">
        <f ca="1">Table2[[#This Row],[Cars Value]]/Table2[[#This Row],[Cars]]</f>
        <v>69262.452433186918</v>
      </c>
      <c r="BS147" s="5"/>
      <c r="BT147" s="2">
        <f ca="1">IF(Table2[[#This Row],[Value of Debts]]&gt;$BU$6,1,0)</f>
        <v>1</v>
      </c>
      <c r="BU147" s="3"/>
      <c r="BV147" s="3"/>
      <c r="BW147" s="5"/>
      <c r="BX147" s="30">
        <f ca="1">Table2[[#This Row],[Mortgage Left]]/Table2[[#This Row],[Value of home]]</f>
        <v>0.79644031917569769</v>
      </c>
      <c r="BY147" s="3">
        <f t="shared" ca="1" si="64"/>
        <v>0</v>
      </c>
      <c r="BZ147" s="3"/>
      <c r="CA147" s="39"/>
      <c r="CC147" s="2">
        <f ca="1">IF(Table2[[#This Row],[Residence]]="East Legon",Table2[[#This Row],[Income]],0)</f>
        <v>0</v>
      </c>
      <c r="CD147" s="3">
        <f ca="1">IF(Table2[[#This Row],[Residence]]="Trasaco",Table2[[#This Row],[Income]],0)</f>
        <v>0</v>
      </c>
      <c r="CE147" s="3">
        <f ca="1">IF(Table2[[#This Row],[Residence]]="North Legon",Table2[[#This Row],[Income]],0)</f>
        <v>79594</v>
      </c>
      <c r="CF147" s="3">
        <f ca="1">IF(Table2[[#This Row],[Residence]]="Spintex",Table2[[#This Row],[Income]],0)</f>
        <v>0</v>
      </c>
      <c r="CG147" s="3">
        <f ca="1">IF(Table2[[#This Row],[Residence]]="Tema",Table2[[#This Row],[Income]],0)</f>
        <v>0</v>
      </c>
      <c r="CH147" s="3">
        <f ca="1">IF(Table2[[#This Row],[Residence]]="Airport Hills",Table2[[#This Row],[Income]],0)</f>
        <v>0</v>
      </c>
      <c r="CI147" s="3">
        <f ca="1">IF(Table2[[#This Row],[Residence]]="Oyarifa",Table2[[#This Row],[Income]],0)</f>
        <v>0</v>
      </c>
      <c r="CJ147" s="3">
        <f ca="1">IF(Table2[[#This Row],[Residence]]="Osu",Table2[[#This Row],[Income]],0)</f>
        <v>0</v>
      </c>
      <c r="CK147" s="3">
        <f ca="1">IF(Table2[[#This Row],[Residence]]="Tse-Addo",Table2[[#This Row],[Income]],0)</f>
        <v>0</v>
      </c>
      <c r="CL147" s="5">
        <f ca="1">IF(Table2[[#This Row],[Residence]]="Prampram",Table2[[#This Row],[Income]],0)</f>
        <v>0</v>
      </c>
      <c r="CN147" s="2">
        <f ca="1">IF(Table2[[#This Row],[Field of Work]]="Teaching",Table2[[#This Row],[Income]],0)</f>
        <v>0</v>
      </c>
      <c r="CO147" s="3">
        <f ca="1">IF(Table2[[#This Row],[Field of Work]]="Agriculture",Table2[[#This Row],[Income]],0)</f>
        <v>0</v>
      </c>
      <c r="CP147" s="3">
        <f ca="1">IF(Table2[[#This Row],[Field of Work]]="IT",Table2[[#This Row],[Income]],0)</f>
        <v>0</v>
      </c>
      <c r="CQ147" s="3">
        <f ca="1">IF(Table2[[#This Row],[Field of Work]]="Construction",Table2[[#This Row],[Income]],0)</f>
        <v>79594</v>
      </c>
      <c r="CR147" s="3">
        <f ca="1">IF(Table2[[#This Row],[Field of Work]]="Health",Table2[[#This Row],[Income]],0)</f>
        <v>0</v>
      </c>
      <c r="CS147" s="5">
        <f ca="1">IF(Table2[[#This Row],[Field of Work]]="General work",Table2[[#This Row],[Income]],0)</f>
        <v>0</v>
      </c>
      <c r="CU147" s="2">
        <f t="shared" ca="1" si="53"/>
        <v>1</v>
      </c>
      <c r="CV147" s="5"/>
      <c r="CX147" s="2">
        <f t="shared" ca="1" si="54"/>
        <v>45</v>
      </c>
      <c r="CY147" s="5"/>
    </row>
    <row r="148" spans="1:103" x14ac:dyDescent="0.25">
      <c r="A148">
        <f t="shared" ca="1" si="55"/>
        <v>2</v>
      </c>
      <c r="B148" t="str">
        <f t="shared" ca="1" si="56"/>
        <v>Female</v>
      </c>
      <c r="C148">
        <f t="shared" ca="1" si="57"/>
        <v>45</v>
      </c>
      <c r="D148">
        <f t="shared" ca="1" si="58"/>
        <v>2</v>
      </c>
      <c r="E148" t="str">
        <f ca="1">_xll.XLOOKUP(D148,$Y$8:$Y$13,$Z$8:$Z$13)</f>
        <v>Construction</v>
      </c>
      <c r="F148">
        <f t="shared" ca="1" si="59"/>
        <v>2</v>
      </c>
      <c r="G148" t="str">
        <f ca="1">_xll.XLOOKUP(F148,$AA$8:$AA$12,$AB$8:$AB$12)</f>
        <v>College</v>
      </c>
      <c r="H148">
        <f t="shared" ca="1" si="51"/>
        <v>2</v>
      </c>
      <c r="I148">
        <f t="shared" ca="1" si="52"/>
        <v>2</v>
      </c>
      <c r="J148">
        <f t="shared" ca="1" si="60"/>
        <v>37424</v>
      </c>
      <c r="K148">
        <f t="shared" ca="1" si="61"/>
        <v>6</v>
      </c>
      <c r="L148" t="str">
        <f ca="1">_xll.XLOOKUP(K148,$AC$8:$AC$17,$AD$8:$AD$17)</f>
        <v>Tse-Addo</v>
      </c>
      <c r="M148">
        <f t="shared" ca="1" si="65"/>
        <v>112272</v>
      </c>
      <c r="N148" s="12">
        <f t="shared" ca="1" si="62"/>
        <v>12025.5845607212</v>
      </c>
      <c r="O148" s="12">
        <f t="shared" ca="1" si="66"/>
        <v>20990.894641933577</v>
      </c>
      <c r="P148">
        <f t="shared" ca="1" si="63"/>
        <v>12314</v>
      </c>
      <c r="Q148" s="12">
        <f t="shared" ca="1" si="67"/>
        <v>22932.035667727545</v>
      </c>
      <c r="R148">
        <f t="shared" ca="1" si="68"/>
        <v>54440.304085981537</v>
      </c>
      <c r="S148" s="12">
        <f t="shared" ca="1" si="69"/>
        <v>187703.19872791512</v>
      </c>
      <c r="T148" s="12">
        <f t="shared" ca="1" si="70"/>
        <v>47271.620228448744</v>
      </c>
      <c r="U148" s="12">
        <f t="shared" ca="1" si="71"/>
        <v>140431.57849946638</v>
      </c>
      <c r="X148" s="2"/>
      <c r="Y148" s="3"/>
      <c r="Z148" s="3"/>
      <c r="AA148" s="3"/>
      <c r="AB148" s="3"/>
      <c r="AC148" s="3"/>
      <c r="AD148" s="3"/>
      <c r="AE148" s="3">
        <f ca="1">IF(Table2[[#This Row],[Gender]]="Male",1,0)</f>
        <v>0</v>
      </c>
      <c r="AF148" s="3">
        <f ca="1">IF(Table2[[#This Row],[Gender]]="Female",1,0)</f>
        <v>1</v>
      </c>
      <c r="AG148" s="3"/>
      <c r="AH148" s="3"/>
      <c r="AI148" s="5"/>
      <c r="AK148" s="2">
        <f ca="1">IF(Table2[[#This Row],[Field of Work]]="Teaching",1,0)</f>
        <v>0</v>
      </c>
      <c r="AL148" s="3">
        <f ca="1">IF(Table2[[#This Row],[Field of Work]]="Agriculture",1,0)</f>
        <v>0</v>
      </c>
      <c r="AM148" s="3">
        <f ca="1">IF(Table2[[#This Row],[Field of Work]]="IT",1,0)</f>
        <v>0</v>
      </c>
      <c r="AN148" s="3">
        <f ca="1">IF(Table2[[#This Row],[Field of Work]]="Construction",1,0)</f>
        <v>1</v>
      </c>
      <c r="AO148" s="3">
        <f ca="1">IF(Table2[[#This Row],[Field of Work]]="Health",1,0)</f>
        <v>0</v>
      </c>
      <c r="AP148" s="3">
        <f ca="1">IF(Table2[[#This Row],[Field of Work]]="General work",1,0)</f>
        <v>0</v>
      </c>
      <c r="AQ148" s="3"/>
      <c r="AR148" s="3"/>
      <c r="AS148" s="3"/>
      <c r="AT148" s="3"/>
      <c r="AU148" s="3"/>
      <c r="AV148" s="5"/>
      <c r="AW148" s="16">
        <f ca="1">IF(Table2[[#This Row],[Residence]]="East Legon",1,0)</f>
        <v>0</v>
      </c>
      <c r="AX148" s="13">
        <f ca="1">IF(Table2[[#This Row],[Residence]]="Trasaco",1,0)</f>
        <v>0</v>
      </c>
      <c r="AY148" s="3">
        <f ca="1">IF(Table2[[#This Row],[Residence]]="North Legon",1,0)</f>
        <v>0</v>
      </c>
      <c r="AZ148" s="3">
        <f ca="1">IF(Table2[[#This Row],[Residence]]="Tema",1,0)</f>
        <v>0</v>
      </c>
      <c r="BA148" s="3">
        <f ca="1">IF(Table2[[#This Row],[Residence]]="Spintex",1,0)</f>
        <v>0</v>
      </c>
      <c r="BB148" s="3">
        <f ca="1">IF(Table2[[#This Row],[Residence]]="Airport Hills",1,0)</f>
        <v>0</v>
      </c>
      <c r="BC148" s="3">
        <f ca="1">IF(Table2[[#This Row],[Residence]]="Oyarifa",1,0)</f>
        <v>0</v>
      </c>
      <c r="BD148" s="3">
        <f ca="1">IF(Table2[[#This Row],[Residence]]="Prampram",1,0)</f>
        <v>0</v>
      </c>
      <c r="BE148" s="3">
        <f ca="1">IF(Table2[[#This Row],[Residence]]="Tse-Addo",1,0)</f>
        <v>1</v>
      </c>
      <c r="BF148" s="3">
        <f ca="1">IF(Table2[[#This Row],[Residence]]="Osu",1,0)</f>
        <v>0</v>
      </c>
      <c r="BG148" s="3"/>
      <c r="BH148" s="3"/>
      <c r="BI148" s="3"/>
      <c r="BJ148" s="3"/>
      <c r="BK148" s="3"/>
      <c r="BL148" s="3"/>
      <c r="BM148" s="3"/>
      <c r="BN148" s="3"/>
      <c r="BO148" s="3"/>
      <c r="BP148" s="5"/>
      <c r="BR148" s="26">
        <f ca="1">Table2[[#This Row],[Cars Value]]/Table2[[#This Row],[Cars]]</f>
        <v>10495.447320966789</v>
      </c>
      <c r="BS148" s="5"/>
      <c r="BT148" s="2">
        <f ca="1">IF(Table2[[#This Row],[Value of Debts]]&gt;$BU$6,1,0)</f>
        <v>0</v>
      </c>
      <c r="BU148" s="3"/>
      <c r="BV148" s="3"/>
      <c r="BW148" s="5"/>
      <c r="BX148" s="30">
        <f ca="1">Table2[[#This Row],[Mortgage Left]]/Table2[[#This Row],[Value of home]]</f>
        <v>0.10711116360910289</v>
      </c>
      <c r="BY148" s="3">
        <f t="shared" ca="1" si="64"/>
        <v>1</v>
      </c>
      <c r="BZ148" s="3"/>
      <c r="CA148" s="39"/>
      <c r="CC148" s="2">
        <f ca="1">IF(Table2[[#This Row],[Residence]]="East Legon",Table2[[#This Row],[Income]],0)</f>
        <v>0</v>
      </c>
      <c r="CD148" s="3">
        <f ca="1">IF(Table2[[#This Row],[Residence]]="Trasaco",Table2[[#This Row],[Income]],0)</f>
        <v>0</v>
      </c>
      <c r="CE148" s="3">
        <f ca="1">IF(Table2[[#This Row],[Residence]]="North Legon",Table2[[#This Row],[Income]],0)</f>
        <v>0</v>
      </c>
      <c r="CF148" s="3">
        <f ca="1">IF(Table2[[#This Row],[Residence]]="Spintex",Table2[[#This Row],[Income]],0)</f>
        <v>0</v>
      </c>
      <c r="CG148" s="3">
        <f ca="1">IF(Table2[[#This Row],[Residence]]="Tema",Table2[[#This Row],[Income]],0)</f>
        <v>0</v>
      </c>
      <c r="CH148" s="3">
        <f ca="1">IF(Table2[[#This Row],[Residence]]="Airport Hills",Table2[[#This Row],[Income]],0)</f>
        <v>0</v>
      </c>
      <c r="CI148" s="3">
        <f ca="1">IF(Table2[[#This Row],[Residence]]="Oyarifa",Table2[[#This Row],[Income]],0)</f>
        <v>0</v>
      </c>
      <c r="CJ148" s="3">
        <f ca="1">IF(Table2[[#This Row],[Residence]]="Osu",Table2[[#This Row],[Income]],0)</f>
        <v>0</v>
      </c>
      <c r="CK148" s="3">
        <f ca="1">IF(Table2[[#This Row],[Residence]]="Tse-Addo",Table2[[#This Row],[Income]],0)</f>
        <v>37424</v>
      </c>
      <c r="CL148" s="5">
        <f ca="1">IF(Table2[[#This Row],[Residence]]="Prampram",Table2[[#This Row],[Income]],0)</f>
        <v>0</v>
      </c>
      <c r="CN148" s="2">
        <f ca="1">IF(Table2[[#This Row],[Field of Work]]="Teaching",Table2[[#This Row],[Income]],0)</f>
        <v>0</v>
      </c>
      <c r="CO148" s="3">
        <f ca="1">IF(Table2[[#This Row],[Field of Work]]="Agriculture",Table2[[#This Row],[Income]],0)</f>
        <v>0</v>
      </c>
      <c r="CP148" s="3">
        <f ca="1">IF(Table2[[#This Row],[Field of Work]]="IT",Table2[[#This Row],[Income]],0)</f>
        <v>0</v>
      </c>
      <c r="CQ148" s="3">
        <f ca="1">IF(Table2[[#This Row],[Field of Work]]="Construction",Table2[[#This Row],[Income]],0)</f>
        <v>37424</v>
      </c>
      <c r="CR148" s="3">
        <f ca="1">IF(Table2[[#This Row],[Field of Work]]="Health",Table2[[#This Row],[Income]],0)</f>
        <v>0</v>
      </c>
      <c r="CS148" s="5">
        <f ca="1">IF(Table2[[#This Row],[Field of Work]]="General work",Table2[[#This Row],[Income]],0)</f>
        <v>0</v>
      </c>
      <c r="CU148" s="2">
        <f t="shared" ca="1" si="53"/>
        <v>1</v>
      </c>
      <c r="CV148" s="5"/>
      <c r="CX148" s="2">
        <f t="shared" ca="1" si="54"/>
        <v>32</v>
      </c>
      <c r="CY148" s="5"/>
    </row>
    <row r="149" spans="1:103" x14ac:dyDescent="0.25">
      <c r="A149">
        <f t="shared" ca="1" si="55"/>
        <v>1</v>
      </c>
      <c r="B149" t="str">
        <f t="shared" ca="1" si="56"/>
        <v>Male</v>
      </c>
      <c r="C149">
        <f t="shared" ca="1" si="57"/>
        <v>32</v>
      </c>
      <c r="D149">
        <f t="shared" ca="1" si="58"/>
        <v>2</v>
      </c>
      <c r="E149" t="str">
        <f ca="1">_xll.XLOOKUP(D149,$Y$8:$Y$13,$Z$8:$Z$13)</f>
        <v>Construction</v>
      </c>
      <c r="F149">
        <f t="shared" ca="1" si="59"/>
        <v>4</v>
      </c>
      <c r="G149" t="str">
        <f ca="1">_xll.XLOOKUP(F149,$AA$8:$AA$12,$AB$8:$AB$12)</f>
        <v>Techical</v>
      </c>
      <c r="H149">
        <f t="shared" ca="1" si="51"/>
        <v>0</v>
      </c>
      <c r="I149">
        <f t="shared" ca="1" si="52"/>
        <v>2</v>
      </c>
      <c r="J149">
        <f t="shared" ca="1" si="60"/>
        <v>55500</v>
      </c>
      <c r="K149">
        <f t="shared" ca="1" si="61"/>
        <v>3</v>
      </c>
      <c r="L149" t="str">
        <f ca="1">_xll.XLOOKUP(K149,$AC$8:$AC$17,$AD$8:$AD$17)</f>
        <v>North Legon</v>
      </c>
      <c r="M149">
        <f t="shared" ca="1" si="65"/>
        <v>333000</v>
      </c>
      <c r="N149" s="12">
        <f t="shared" ca="1" si="62"/>
        <v>40434.585421609947</v>
      </c>
      <c r="O149" s="12">
        <f t="shared" ca="1" si="66"/>
        <v>76242.439767628748</v>
      </c>
      <c r="P149">
        <f t="shared" ca="1" si="63"/>
        <v>58955</v>
      </c>
      <c r="Q149" s="12">
        <f t="shared" ca="1" si="67"/>
        <v>11401.216214978207</v>
      </c>
      <c r="R149">
        <f t="shared" ca="1" si="68"/>
        <v>52086.549070786132</v>
      </c>
      <c r="S149" s="12">
        <f t="shared" ca="1" si="69"/>
        <v>461328.98883841489</v>
      </c>
      <c r="T149" s="12">
        <f t="shared" ca="1" si="70"/>
        <v>110790.80163658816</v>
      </c>
      <c r="U149" s="12">
        <f t="shared" ca="1" si="71"/>
        <v>350538.18720182672</v>
      </c>
      <c r="X149" s="2"/>
      <c r="Y149" s="3"/>
      <c r="Z149" s="3"/>
      <c r="AA149" s="3"/>
      <c r="AB149" s="3"/>
      <c r="AC149" s="3"/>
      <c r="AD149" s="3"/>
      <c r="AE149" s="3">
        <f ca="1">IF(Table2[[#This Row],[Gender]]="Male",1,0)</f>
        <v>1</v>
      </c>
      <c r="AF149" s="3">
        <f ca="1">IF(Table2[[#This Row],[Gender]]="Female",1,0)</f>
        <v>0</v>
      </c>
      <c r="AG149" s="3"/>
      <c r="AH149" s="3"/>
      <c r="AI149" s="5"/>
      <c r="AK149" s="2">
        <f ca="1">IF(Table2[[#This Row],[Field of Work]]="Teaching",1,0)</f>
        <v>0</v>
      </c>
      <c r="AL149" s="3">
        <f ca="1">IF(Table2[[#This Row],[Field of Work]]="Agriculture",1,0)</f>
        <v>0</v>
      </c>
      <c r="AM149" s="3">
        <f ca="1">IF(Table2[[#This Row],[Field of Work]]="IT",1,0)</f>
        <v>0</v>
      </c>
      <c r="AN149" s="3">
        <f ca="1">IF(Table2[[#This Row],[Field of Work]]="Construction",1,0)</f>
        <v>1</v>
      </c>
      <c r="AO149" s="3">
        <f ca="1">IF(Table2[[#This Row],[Field of Work]]="Health",1,0)</f>
        <v>0</v>
      </c>
      <c r="AP149" s="3">
        <f ca="1">IF(Table2[[#This Row],[Field of Work]]="General work",1,0)</f>
        <v>0</v>
      </c>
      <c r="AQ149" s="3"/>
      <c r="AR149" s="3"/>
      <c r="AS149" s="3"/>
      <c r="AT149" s="3"/>
      <c r="AU149" s="3"/>
      <c r="AV149" s="5"/>
      <c r="AW149" s="16">
        <f ca="1">IF(Table2[[#This Row],[Residence]]="East Legon",1,0)</f>
        <v>0</v>
      </c>
      <c r="AX149" s="13">
        <f ca="1">IF(Table2[[#This Row],[Residence]]="Trasaco",1,0)</f>
        <v>0</v>
      </c>
      <c r="AY149" s="3">
        <f ca="1">IF(Table2[[#This Row],[Residence]]="North Legon",1,0)</f>
        <v>1</v>
      </c>
      <c r="AZ149" s="3">
        <f ca="1">IF(Table2[[#This Row],[Residence]]="Tema",1,0)</f>
        <v>0</v>
      </c>
      <c r="BA149" s="3">
        <f ca="1">IF(Table2[[#This Row],[Residence]]="Spintex",1,0)</f>
        <v>0</v>
      </c>
      <c r="BB149" s="3">
        <f ca="1">IF(Table2[[#This Row],[Residence]]="Airport Hills",1,0)</f>
        <v>0</v>
      </c>
      <c r="BC149" s="3">
        <f ca="1">IF(Table2[[#This Row],[Residence]]="Oyarifa",1,0)</f>
        <v>0</v>
      </c>
      <c r="BD149" s="3">
        <f ca="1">IF(Table2[[#This Row],[Residence]]="Prampram",1,0)</f>
        <v>0</v>
      </c>
      <c r="BE149" s="3">
        <f ca="1">IF(Table2[[#This Row],[Residence]]="Tse-Addo",1,0)</f>
        <v>0</v>
      </c>
      <c r="BF149" s="3">
        <f ca="1">IF(Table2[[#This Row],[Residence]]="Osu",1,0)</f>
        <v>0</v>
      </c>
      <c r="BG149" s="3"/>
      <c r="BH149" s="3"/>
      <c r="BI149" s="3"/>
      <c r="BJ149" s="3"/>
      <c r="BK149" s="3"/>
      <c r="BL149" s="3"/>
      <c r="BM149" s="3"/>
      <c r="BN149" s="3"/>
      <c r="BO149" s="3"/>
      <c r="BP149" s="5"/>
      <c r="BR149" s="26">
        <f ca="1">Table2[[#This Row],[Cars Value]]/Table2[[#This Row],[Cars]]</f>
        <v>38121.219883814374</v>
      </c>
      <c r="BS149" s="5"/>
      <c r="BT149" s="2">
        <f ca="1">IF(Table2[[#This Row],[Value of Debts]]&gt;$BU$6,1,0)</f>
        <v>1</v>
      </c>
      <c r="BU149" s="3"/>
      <c r="BV149" s="3"/>
      <c r="BW149" s="5"/>
      <c r="BX149" s="30">
        <f ca="1">Table2[[#This Row],[Mortgage Left]]/Table2[[#This Row],[Value of home]]</f>
        <v>0.12142518144627612</v>
      </c>
      <c r="BY149" s="3">
        <f t="shared" ca="1" si="64"/>
        <v>1</v>
      </c>
      <c r="BZ149" s="3"/>
      <c r="CA149" s="39"/>
      <c r="CC149" s="2">
        <f ca="1">IF(Table2[[#This Row],[Residence]]="East Legon",Table2[[#This Row],[Income]],0)</f>
        <v>0</v>
      </c>
      <c r="CD149" s="3">
        <f ca="1">IF(Table2[[#This Row],[Residence]]="Trasaco",Table2[[#This Row],[Income]],0)</f>
        <v>0</v>
      </c>
      <c r="CE149" s="3">
        <f ca="1">IF(Table2[[#This Row],[Residence]]="North Legon",Table2[[#This Row],[Income]],0)</f>
        <v>55500</v>
      </c>
      <c r="CF149" s="3">
        <f ca="1">IF(Table2[[#This Row],[Residence]]="Spintex",Table2[[#This Row],[Income]],0)</f>
        <v>0</v>
      </c>
      <c r="CG149" s="3">
        <f ca="1">IF(Table2[[#This Row],[Residence]]="Tema",Table2[[#This Row],[Income]],0)</f>
        <v>0</v>
      </c>
      <c r="CH149" s="3">
        <f ca="1">IF(Table2[[#This Row],[Residence]]="Airport Hills",Table2[[#This Row],[Income]],0)</f>
        <v>0</v>
      </c>
      <c r="CI149" s="3">
        <f ca="1">IF(Table2[[#This Row],[Residence]]="Oyarifa",Table2[[#This Row],[Income]],0)</f>
        <v>0</v>
      </c>
      <c r="CJ149" s="3">
        <f ca="1">IF(Table2[[#This Row],[Residence]]="Osu",Table2[[#This Row],[Income]],0)</f>
        <v>0</v>
      </c>
      <c r="CK149" s="3">
        <f ca="1">IF(Table2[[#This Row],[Residence]]="Tse-Addo",Table2[[#This Row],[Income]],0)</f>
        <v>0</v>
      </c>
      <c r="CL149" s="5">
        <f ca="1">IF(Table2[[#This Row],[Residence]]="Prampram",Table2[[#This Row],[Income]],0)</f>
        <v>0</v>
      </c>
      <c r="CN149" s="2">
        <f ca="1">IF(Table2[[#This Row],[Field of Work]]="Teaching",Table2[[#This Row],[Income]],0)</f>
        <v>0</v>
      </c>
      <c r="CO149" s="3">
        <f ca="1">IF(Table2[[#This Row],[Field of Work]]="Agriculture",Table2[[#This Row],[Income]],0)</f>
        <v>0</v>
      </c>
      <c r="CP149" s="3">
        <f ca="1">IF(Table2[[#This Row],[Field of Work]]="IT",Table2[[#This Row],[Income]],0)</f>
        <v>0</v>
      </c>
      <c r="CQ149" s="3">
        <f ca="1">IF(Table2[[#This Row],[Field of Work]]="Construction",Table2[[#This Row],[Income]],0)</f>
        <v>55500</v>
      </c>
      <c r="CR149" s="3">
        <f ca="1">IF(Table2[[#This Row],[Field of Work]]="Health",Table2[[#This Row],[Income]],0)</f>
        <v>0</v>
      </c>
      <c r="CS149" s="5">
        <f ca="1">IF(Table2[[#This Row],[Field of Work]]="General work",Table2[[#This Row],[Income]],0)</f>
        <v>0</v>
      </c>
      <c r="CU149" s="2">
        <f t="shared" ca="1" si="53"/>
        <v>1</v>
      </c>
      <c r="CV149" s="5"/>
      <c r="CX149" s="2">
        <f t="shared" ca="1" si="54"/>
        <v>45</v>
      </c>
      <c r="CY149" s="5"/>
    </row>
    <row r="150" spans="1:103" x14ac:dyDescent="0.25">
      <c r="A150">
        <f t="shared" ca="1" si="55"/>
        <v>1</v>
      </c>
      <c r="B150" t="str">
        <f t="shared" ca="1" si="56"/>
        <v>Male</v>
      </c>
      <c r="C150">
        <f t="shared" ca="1" si="57"/>
        <v>45</v>
      </c>
      <c r="D150">
        <f t="shared" ca="1" si="58"/>
        <v>5</v>
      </c>
      <c r="E150" t="str">
        <f ca="1">_xll.XLOOKUP(D150,$Y$8:$Y$13,$Z$8:$Z$13)</f>
        <v>General work</v>
      </c>
      <c r="F150">
        <f t="shared" ca="1" si="59"/>
        <v>5</v>
      </c>
      <c r="G150" t="str">
        <f ca="1">_xll.XLOOKUP(F150,$AA$8:$AA$12,$AB$8:$AB$12)</f>
        <v>Other</v>
      </c>
      <c r="H150">
        <f t="shared" ca="1" si="51"/>
        <v>3</v>
      </c>
      <c r="I150">
        <f t="shared" ca="1" si="52"/>
        <v>3</v>
      </c>
      <c r="J150">
        <f t="shared" ca="1" si="60"/>
        <v>52786</v>
      </c>
      <c r="K150">
        <f t="shared" ca="1" si="61"/>
        <v>4</v>
      </c>
      <c r="L150" t="str">
        <f ca="1">_xll.XLOOKUP(K150,$AC$8:$AC$17,$AD$8:$AD$17)</f>
        <v>Spintex</v>
      </c>
      <c r="M150">
        <f t="shared" ca="1" si="65"/>
        <v>211144</v>
      </c>
      <c r="N150" s="12">
        <f t="shared" ca="1" si="62"/>
        <v>112723.20753204501</v>
      </c>
      <c r="O150" s="12">
        <f t="shared" ca="1" si="66"/>
        <v>59822.853835241833</v>
      </c>
      <c r="P150">
        <f t="shared" ca="1" si="63"/>
        <v>20684</v>
      </c>
      <c r="Q150" s="12">
        <f t="shared" ca="1" si="67"/>
        <v>74128.879905134992</v>
      </c>
      <c r="R150">
        <f t="shared" ca="1" si="68"/>
        <v>46541.801454397122</v>
      </c>
      <c r="S150" s="12">
        <f t="shared" ca="1" si="69"/>
        <v>317508.6552896389</v>
      </c>
      <c r="T150" s="12">
        <f t="shared" ca="1" si="70"/>
        <v>207536.08743718002</v>
      </c>
      <c r="U150" s="12">
        <f t="shared" ca="1" si="71"/>
        <v>109972.56785245889</v>
      </c>
      <c r="X150" s="2"/>
      <c r="Y150" s="3"/>
      <c r="Z150" s="3"/>
      <c r="AA150" s="3"/>
      <c r="AB150" s="3"/>
      <c r="AC150" s="3"/>
      <c r="AD150" s="3"/>
      <c r="AE150" s="3">
        <f ca="1">IF(Table2[[#This Row],[Gender]]="Male",1,0)</f>
        <v>1</v>
      </c>
      <c r="AF150" s="3">
        <f ca="1">IF(Table2[[#This Row],[Gender]]="Female",1,0)</f>
        <v>0</v>
      </c>
      <c r="AG150" s="3"/>
      <c r="AH150" s="3"/>
      <c r="AI150" s="5"/>
      <c r="AK150" s="2">
        <f ca="1">IF(Table2[[#This Row],[Field of Work]]="Teaching",1,0)</f>
        <v>0</v>
      </c>
      <c r="AL150" s="3">
        <f ca="1">IF(Table2[[#This Row],[Field of Work]]="Agriculture",1,0)</f>
        <v>0</v>
      </c>
      <c r="AM150" s="3">
        <f ca="1">IF(Table2[[#This Row],[Field of Work]]="IT",1,0)</f>
        <v>0</v>
      </c>
      <c r="AN150" s="3">
        <f ca="1">IF(Table2[[#This Row],[Field of Work]]="Construction",1,0)</f>
        <v>0</v>
      </c>
      <c r="AO150" s="3">
        <f ca="1">IF(Table2[[#This Row],[Field of Work]]="Health",1,0)</f>
        <v>0</v>
      </c>
      <c r="AP150" s="3">
        <f ca="1">IF(Table2[[#This Row],[Field of Work]]="General work",1,0)</f>
        <v>1</v>
      </c>
      <c r="AQ150" s="3"/>
      <c r="AR150" s="3"/>
      <c r="AS150" s="3"/>
      <c r="AT150" s="3"/>
      <c r="AU150" s="3"/>
      <c r="AV150" s="5"/>
      <c r="AW150" s="16">
        <f ca="1">IF(Table2[[#This Row],[Residence]]="East Legon",1,0)</f>
        <v>0</v>
      </c>
      <c r="AX150" s="13">
        <f ca="1">IF(Table2[[#This Row],[Residence]]="Trasaco",1,0)</f>
        <v>0</v>
      </c>
      <c r="AY150" s="3">
        <f ca="1">IF(Table2[[#This Row],[Residence]]="North Legon",1,0)</f>
        <v>0</v>
      </c>
      <c r="AZ150" s="3">
        <f ca="1">IF(Table2[[#This Row],[Residence]]="Tema",1,0)</f>
        <v>0</v>
      </c>
      <c r="BA150" s="3">
        <f ca="1">IF(Table2[[#This Row],[Residence]]="Spintex",1,0)</f>
        <v>1</v>
      </c>
      <c r="BB150" s="3">
        <f ca="1">IF(Table2[[#This Row],[Residence]]="Airport Hills",1,0)</f>
        <v>0</v>
      </c>
      <c r="BC150" s="3">
        <f ca="1">IF(Table2[[#This Row],[Residence]]="Oyarifa",1,0)</f>
        <v>0</v>
      </c>
      <c r="BD150" s="3">
        <f ca="1">IF(Table2[[#This Row],[Residence]]="Prampram",1,0)</f>
        <v>0</v>
      </c>
      <c r="BE150" s="3">
        <f ca="1">IF(Table2[[#This Row],[Residence]]="Tse-Addo",1,0)</f>
        <v>0</v>
      </c>
      <c r="BF150" s="3">
        <f ca="1">IF(Table2[[#This Row],[Residence]]="Osu",1,0)</f>
        <v>0</v>
      </c>
      <c r="BG150" s="3"/>
      <c r="BH150" s="3"/>
      <c r="BI150" s="3"/>
      <c r="BJ150" s="3"/>
      <c r="BK150" s="3"/>
      <c r="BL150" s="3"/>
      <c r="BM150" s="3"/>
      <c r="BN150" s="3"/>
      <c r="BO150" s="3"/>
      <c r="BP150" s="5"/>
      <c r="BR150" s="26">
        <f ca="1">Table2[[#This Row],[Cars Value]]/Table2[[#This Row],[Cars]]</f>
        <v>19940.951278413944</v>
      </c>
      <c r="BS150" s="5"/>
      <c r="BT150" s="2">
        <f ca="1">IF(Table2[[#This Row],[Value of Debts]]&gt;$BU$6,1,0)</f>
        <v>1</v>
      </c>
      <c r="BU150" s="3"/>
      <c r="BV150" s="3"/>
      <c r="BW150" s="5"/>
      <c r="BX150" s="30">
        <f ca="1">Table2[[#This Row],[Mortgage Left]]/Table2[[#This Row],[Value of home]]</f>
        <v>0.53386886452868665</v>
      </c>
      <c r="BY150" s="3">
        <f t="shared" ca="1" si="64"/>
        <v>0</v>
      </c>
      <c r="BZ150" s="3"/>
      <c r="CA150" s="39"/>
      <c r="CC150" s="2">
        <f ca="1">IF(Table2[[#This Row],[Residence]]="East Legon",Table2[[#This Row],[Income]],0)</f>
        <v>0</v>
      </c>
      <c r="CD150" s="3">
        <f ca="1">IF(Table2[[#This Row],[Residence]]="Trasaco",Table2[[#This Row],[Income]],0)</f>
        <v>0</v>
      </c>
      <c r="CE150" s="3">
        <f ca="1">IF(Table2[[#This Row],[Residence]]="North Legon",Table2[[#This Row],[Income]],0)</f>
        <v>0</v>
      </c>
      <c r="CF150" s="3">
        <f ca="1">IF(Table2[[#This Row],[Residence]]="Spintex",Table2[[#This Row],[Income]],0)</f>
        <v>52786</v>
      </c>
      <c r="CG150" s="3">
        <f ca="1">IF(Table2[[#This Row],[Residence]]="Tema",Table2[[#This Row],[Income]],0)</f>
        <v>0</v>
      </c>
      <c r="CH150" s="3">
        <f ca="1">IF(Table2[[#This Row],[Residence]]="Airport Hills",Table2[[#This Row],[Income]],0)</f>
        <v>0</v>
      </c>
      <c r="CI150" s="3">
        <f ca="1">IF(Table2[[#This Row],[Residence]]="Oyarifa",Table2[[#This Row],[Income]],0)</f>
        <v>0</v>
      </c>
      <c r="CJ150" s="3">
        <f ca="1">IF(Table2[[#This Row],[Residence]]="Osu",Table2[[#This Row],[Income]],0)</f>
        <v>0</v>
      </c>
      <c r="CK150" s="3">
        <f ca="1">IF(Table2[[#This Row],[Residence]]="Tse-Addo",Table2[[#This Row],[Income]],0)</f>
        <v>0</v>
      </c>
      <c r="CL150" s="5">
        <f ca="1">IF(Table2[[#This Row],[Residence]]="Prampram",Table2[[#This Row],[Income]],0)</f>
        <v>0</v>
      </c>
      <c r="CN150" s="2">
        <f ca="1">IF(Table2[[#This Row],[Field of Work]]="Teaching",Table2[[#This Row],[Income]],0)</f>
        <v>0</v>
      </c>
      <c r="CO150" s="3">
        <f ca="1">IF(Table2[[#This Row],[Field of Work]]="Agriculture",Table2[[#This Row],[Income]],0)</f>
        <v>0</v>
      </c>
      <c r="CP150" s="3">
        <f ca="1">IF(Table2[[#This Row],[Field of Work]]="IT",Table2[[#This Row],[Income]],0)</f>
        <v>0</v>
      </c>
      <c r="CQ150" s="3">
        <f ca="1">IF(Table2[[#This Row],[Field of Work]]="Construction",Table2[[#This Row],[Income]],0)</f>
        <v>0</v>
      </c>
      <c r="CR150" s="3">
        <f ca="1">IF(Table2[[#This Row],[Field of Work]]="Health",Table2[[#This Row],[Income]],0)</f>
        <v>0</v>
      </c>
      <c r="CS150" s="5">
        <f ca="1">IF(Table2[[#This Row],[Field of Work]]="General work",Table2[[#This Row],[Income]],0)</f>
        <v>52786</v>
      </c>
      <c r="CU150" s="2">
        <f t="shared" ca="1" si="53"/>
        <v>1</v>
      </c>
      <c r="CV150" s="5"/>
      <c r="CX150" s="2">
        <f t="shared" ca="1" si="54"/>
        <v>46</v>
      </c>
      <c r="CY150" s="5"/>
    </row>
    <row r="151" spans="1:103" x14ac:dyDescent="0.25">
      <c r="A151">
        <f t="shared" ca="1" si="55"/>
        <v>1</v>
      </c>
      <c r="B151" t="str">
        <f t="shared" ca="1" si="56"/>
        <v>Male</v>
      </c>
      <c r="C151">
        <f t="shared" ca="1" si="57"/>
        <v>46</v>
      </c>
      <c r="D151">
        <f t="shared" ca="1" si="58"/>
        <v>3</v>
      </c>
      <c r="E151" t="str">
        <f ca="1">_xll.XLOOKUP(D151,$Y$8:$Y$13,$Z$8:$Z$13)</f>
        <v>Teaching</v>
      </c>
      <c r="F151">
        <f t="shared" ca="1" si="59"/>
        <v>4</v>
      </c>
      <c r="G151" t="str">
        <f ca="1">_xll.XLOOKUP(F151,$AA$8:$AA$12,$AB$8:$AB$12)</f>
        <v>Techical</v>
      </c>
      <c r="H151">
        <f t="shared" ca="1" si="51"/>
        <v>1</v>
      </c>
      <c r="I151">
        <f t="shared" ca="1" si="52"/>
        <v>1</v>
      </c>
      <c r="J151">
        <f t="shared" ca="1" si="60"/>
        <v>65970</v>
      </c>
      <c r="K151">
        <f t="shared" ca="1" si="61"/>
        <v>2</v>
      </c>
      <c r="L151" t="str">
        <f ca="1">_xll.XLOOKUP(K151,$AC$8:$AC$17,$AD$8:$AD$17)</f>
        <v>Trasaco</v>
      </c>
      <c r="M151">
        <f t="shared" ca="1" si="65"/>
        <v>395820</v>
      </c>
      <c r="N151" s="12">
        <f t="shared" ca="1" si="62"/>
        <v>6619.1709591265999</v>
      </c>
      <c r="O151" s="12">
        <f t="shared" ca="1" si="66"/>
        <v>4664.221528041593</v>
      </c>
      <c r="P151">
        <f t="shared" ca="1" si="63"/>
        <v>4363</v>
      </c>
      <c r="Q151" s="12">
        <f t="shared" ca="1" si="67"/>
        <v>122246.62282413714</v>
      </c>
      <c r="R151">
        <f t="shared" ca="1" si="68"/>
        <v>8697.6259395481993</v>
      </c>
      <c r="S151" s="12">
        <f t="shared" ca="1" si="69"/>
        <v>409181.84746758977</v>
      </c>
      <c r="T151" s="12">
        <f t="shared" ca="1" si="70"/>
        <v>133228.79378326374</v>
      </c>
      <c r="U151" s="12">
        <f t="shared" ca="1" si="71"/>
        <v>275953.05368432601</v>
      </c>
      <c r="X151" s="2"/>
      <c r="Y151" s="3"/>
      <c r="Z151" s="3"/>
      <c r="AA151" s="3"/>
      <c r="AB151" s="3"/>
      <c r="AC151" s="3"/>
      <c r="AD151" s="3"/>
      <c r="AE151" s="3">
        <f ca="1">IF(Table2[[#This Row],[Gender]]="Male",1,0)</f>
        <v>1</v>
      </c>
      <c r="AF151" s="3">
        <f ca="1">IF(Table2[[#This Row],[Gender]]="Female",1,0)</f>
        <v>0</v>
      </c>
      <c r="AG151" s="3"/>
      <c r="AH151" s="3"/>
      <c r="AI151" s="5"/>
      <c r="AK151" s="2">
        <f ca="1">IF(Table2[[#This Row],[Field of Work]]="Teaching",1,0)</f>
        <v>1</v>
      </c>
      <c r="AL151" s="3">
        <f ca="1">IF(Table2[[#This Row],[Field of Work]]="Agriculture",1,0)</f>
        <v>0</v>
      </c>
      <c r="AM151" s="3">
        <f ca="1">IF(Table2[[#This Row],[Field of Work]]="IT",1,0)</f>
        <v>0</v>
      </c>
      <c r="AN151" s="3">
        <f ca="1">IF(Table2[[#This Row],[Field of Work]]="Construction",1,0)</f>
        <v>0</v>
      </c>
      <c r="AO151" s="3">
        <f ca="1">IF(Table2[[#This Row],[Field of Work]]="Health",1,0)</f>
        <v>0</v>
      </c>
      <c r="AP151" s="3">
        <f ca="1">IF(Table2[[#This Row],[Field of Work]]="General work",1,0)</f>
        <v>0</v>
      </c>
      <c r="AQ151" s="3"/>
      <c r="AR151" s="3"/>
      <c r="AS151" s="3"/>
      <c r="AT151" s="3"/>
      <c r="AU151" s="3"/>
      <c r="AV151" s="5"/>
      <c r="AW151" s="16">
        <f ca="1">IF(Table2[[#This Row],[Residence]]="East Legon",1,0)</f>
        <v>0</v>
      </c>
      <c r="AX151" s="13">
        <f ca="1">IF(Table2[[#This Row],[Residence]]="Trasaco",1,0)</f>
        <v>1</v>
      </c>
      <c r="AY151" s="3">
        <f ca="1">IF(Table2[[#This Row],[Residence]]="North Legon",1,0)</f>
        <v>0</v>
      </c>
      <c r="AZ151" s="3">
        <f ca="1">IF(Table2[[#This Row],[Residence]]="Tema",1,0)</f>
        <v>0</v>
      </c>
      <c r="BA151" s="3">
        <f ca="1">IF(Table2[[#This Row],[Residence]]="Spintex",1,0)</f>
        <v>0</v>
      </c>
      <c r="BB151" s="3">
        <f ca="1">IF(Table2[[#This Row],[Residence]]="Airport Hills",1,0)</f>
        <v>0</v>
      </c>
      <c r="BC151" s="3">
        <f ca="1">IF(Table2[[#This Row],[Residence]]="Oyarifa",1,0)</f>
        <v>0</v>
      </c>
      <c r="BD151" s="3">
        <f ca="1">IF(Table2[[#This Row],[Residence]]="Prampram",1,0)</f>
        <v>0</v>
      </c>
      <c r="BE151" s="3">
        <f ca="1">IF(Table2[[#This Row],[Residence]]="Tse-Addo",1,0)</f>
        <v>0</v>
      </c>
      <c r="BF151" s="3">
        <f ca="1">IF(Table2[[#This Row],[Residence]]="Osu",1,0)</f>
        <v>0</v>
      </c>
      <c r="BG151" s="3"/>
      <c r="BH151" s="3"/>
      <c r="BI151" s="3"/>
      <c r="BJ151" s="3"/>
      <c r="BK151" s="3"/>
      <c r="BL151" s="3"/>
      <c r="BM151" s="3"/>
      <c r="BN151" s="3"/>
      <c r="BO151" s="3"/>
      <c r="BP151" s="5"/>
      <c r="BR151" s="26">
        <f ca="1">Table2[[#This Row],[Cars Value]]/Table2[[#This Row],[Cars]]</f>
        <v>4664.221528041593</v>
      </c>
      <c r="BS151" s="5"/>
      <c r="BT151" s="2">
        <f ca="1">IF(Table2[[#This Row],[Value of Debts]]&gt;$BU$6,1,0)</f>
        <v>1</v>
      </c>
      <c r="BU151" s="3"/>
      <c r="BV151" s="3"/>
      <c r="BW151" s="5"/>
      <c r="BX151" s="30">
        <f ca="1">Table2[[#This Row],[Mortgage Left]]/Table2[[#This Row],[Value of home]]</f>
        <v>1.672267939752059E-2</v>
      </c>
      <c r="BY151" s="3">
        <f t="shared" ca="1" si="64"/>
        <v>1</v>
      </c>
      <c r="BZ151" s="3"/>
      <c r="CA151" s="39"/>
      <c r="CC151" s="2">
        <f ca="1">IF(Table2[[#This Row],[Residence]]="East Legon",Table2[[#This Row],[Income]],0)</f>
        <v>0</v>
      </c>
      <c r="CD151" s="3">
        <f ca="1">IF(Table2[[#This Row],[Residence]]="Trasaco",Table2[[#This Row],[Income]],0)</f>
        <v>65970</v>
      </c>
      <c r="CE151" s="3">
        <f ca="1">IF(Table2[[#This Row],[Residence]]="North Legon",Table2[[#This Row],[Income]],0)</f>
        <v>0</v>
      </c>
      <c r="CF151" s="3">
        <f ca="1">IF(Table2[[#This Row],[Residence]]="Spintex",Table2[[#This Row],[Income]],0)</f>
        <v>0</v>
      </c>
      <c r="CG151" s="3">
        <f ca="1">IF(Table2[[#This Row],[Residence]]="Tema",Table2[[#This Row],[Income]],0)</f>
        <v>0</v>
      </c>
      <c r="CH151" s="3">
        <f ca="1">IF(Table2[[#This Row],[Residence]]="Airport Hills",Table2[[#This Row],[Income]],0)</f>
        <v>0</v>
      </c>
      <c r="CI151" s="3">
        <f ca="1">IF(Table2[[#This Row],[Residence]]="Oyarifa",Table2[[#This Row],[Income]],0)</f>
        <v>0</v>
      </c>
      <c r="CJ151" s="3">
        <f ca="1">IF(Table2[[#This Row],[Residence]]="Osu",Table2[[#This Row],[Income]],0)</f>
        <v>0</v>
      </c>
      <c r="CK151" s="3">
        <f ca="1">IF(Table2[[#This Row],[Residence]]="Tse-Addo",Table2[[#This Row],[Income]],0)</f>
        <v>0</v>
      </c>
      <c r="CL151" s="5">
        <f ca="1">IF(Table2[[#This Row],[Residence]]="Prampram",Table2[[#This Row],[Income]],0)</f>
        <v>0</v>
      </c>
      <c r="CN151" s="2">
        <f ca="1">IF(Table2[[#This Row],[Field of Work]]="Teaching",Table2[[#This Row],[Income]],0)</f>
        <v>65970</v>
      </c>
      <c r="CO151" s="3">
        <f ca="1">IF(Table2[[#This Row],[Field of Work]]="Agriculture",Table2[[#This Row],[Income]],0)</f>
        <v>0</v>
      </c>
      <c r="CP151" s="3">
        <f ca="1">IF(Table2[[#This Row],[Field of Work]]="IT",Table2[[#This Row],[Income]],0)</f>
        <v>0</v>
      </c>
      <c r="CQ151" s="3">
        <f ca="1">IF(Table2[[#This Row],[Field of Work]]="Construction",Table2[[#This Row],[Income]],0)</f>
        <v>0</v>
      </c>
      <c r="CR151" s="3">
        <f ca="1">IF(Table2[[#This Row],[Field of Work]]="Health",Table2[[#This Row],[Income]],0)</f>
        <v>0</v>
      </c>
      <c r="CS151" s="5">
        <f ca="1">IF(Table2[[#This Row],[Field of Work]]="General work",Table2[[#This Row],[Income]],0)</f>
        <v>0</v>
      </c>
      <c r="CU151" s="2">
        <f t="shared" ca="1" si="53"/>
        <v>1</v>
      </c>
      <c r="CV151" s="5"/>
      <c r="CX151" s="2">
        <f t="shared" ca="1" si="54"/>
        <v>36</v>
      </c>
      <c r="CY151" s="5"/>
    </row>
    <row r="152" spans="1:103" x14ac:dyDescent="0.25">
      <c r="A152">
        <f t="shared" ca="1" si="55"/>
        <v>2</v>
      </c>
      <c r="B152" t="str">
        <f t="shared" ca="1" si="56"/>
        <v>Female</v>
      </c>
      <c r="C152">
        <f t="shared" ca="1" si="57"/>
        <v>36</v>
      </c>
      <c r="D152">
        <f t="shared" ca="1" si="58"/>
        <v>2</v>
      </c>
      <c r="E152" t="str">
        <f ca="1">_xll.XLOOKUP(D152,$Y$8:$Y$13,$Z$8:$Z$13)</f>
        <v>Construction</v>
      </c>
      <c r="F152">
        <f t="shared" ca="1" si="59"/>
        <v>3</v>
      </c>
      <c r="G152" t="str">
        <f ca="1">_xll.XLOOKUP(F152,$AA$8:$AA$12,$AB$8:$AB$12)</f>
        <v>University</v>
      </c>
      <c r="H152">
        <f t="shared" ref="H152:H215" ca="1" si="72">RANDBETWEEN(0,4)</f>
        <v>0</v>
      </c>
      <c r="I152">
        <f t="shared" ca="1" si="52"/>
        <v>4</v>
      </c>
      <c r="J152">
        <f t="shared" ca="1" si="60"/>
        <v>51170</v>
      </c>
      <c r="K152">
        <f t="shared" ca="1" si="61"/>
        <v>10</v>
      </c>
      <c r="L152" t="str">
        <f ca="1">_xll.XLOOKUP(K152,$AC$8:$AC$17,$AD$8:$AD$17)</f>
        <v>Osu</v>
      </c>
      <c r="M152">
        <f t="shared" ca="1" si="65"/>
        <v>255850</v>
      </c>
      <c r="N152" s="12">
        <f t="shared" ca="1" si="62"/>
        <v>199774.72405790511</v>
      </c>
      <c r="O152" s="12">
        <f t="shared" ca="1" si="66"/>
        <v>31299.022089171798</v>
      </c>
      <c r="P152">
        <f t="shared" ca="1" si="63"/>
        <v>7511</v>
      </c>
      <c r="Q152" s="12">
        <f t="shared" ca="1" si="67"/>
        <v>4379.3583377855912</v>
      </c>
      <c r="R152">
        <f t="shared" ca="1" si="68"/>
        <v>28949.49732136523</v>
      </c>
      <c r="S152" s="12">
        <f t="shared" ca="1" si="69"/>
        <v>316098.51941053703</v>
      </c>
      <c r="T152" s="12">
        <f t="shared" ca="1" si="70"/>
        <v>211665.0823956907</v>
      </c>
      <c r="U152" s="12">
        <f t="shared" ca="1" si="71"/>
        <v>104433.43701484633</v>
      </c>
      <c r="X152" s="2"/>
      <c r="Y152" s="3"/>
      <c r="Z152" s="3"/>
      <c r="AA152" s="3"/>
      <c r="AB152" s="3"/>
      <c r="AC152" s="3"/>
      <c r="AD152" s="3"/>
      <c r="AE152" s="3">
        <f ca="1">IF(Table2[[#This Row],[Gender]]="Male",1,0)</f>
        <v>0</v>
      </c>
      <c r="AF152" s="3">
        <f ca="1">IF(Table2[[#This Row],[Gender]]="Female",1,0)</f>
        <v>1</v>
      </c>
      <c r="AG152" s="3"/>
      <c r="AH152" s="3"/>
      <c r="AI152" s="5"/>
      <c r="AK152" s="2">
        <f ca="1">IF(Table2[[#This Row],[Field of Work]]="Teaching",1,0)</f>
        <v>0</v>
      </c>
      <c r="AL152" s="3">
        <f ca="1">IF(Table2[[#This Row],[Field of Work]]="Agriculture",1,0)</f>
        <v>0</v>
      </c>
      <c r="AM152" s="3">
        <f ca="1">IF(Table2[[#This Row],[Field of Work]]="IT",1,0)</f>
        <v>0</v>
      </c>
      <c r="AN152" s="3">
        <f ca="1">IF(Table2[[#This Row],[Field of Work]]="Construction",1,0)</f>
        <v>1</v>
      </c>
      <c r="AO152" s="3">
        <f ca="1">IF(Table2[[#This Row],[Field of Work]]="Health",1,0)</f>
        <v>0</v>
      </c>
      <c r="AP152" s="3">
        <f ca="1">IF(Table2[[#This Row],[Field of Work]]="General work",1,0)</f>
        <v>0</v>
      </c>
      <c r="AQ152" s="3"/>
      <c r="AR152" s="3"/>
      <c r="AS152" s="3"/>
      <c r="AT152" s="3"/>
      <c r="AU152" s="3"/>
      <c r="AV152" s="5"/>
      <c r="AW152" s="16">
        <f ca="1">IF(Table2[[#This Row],[Residence]]="East Legon",1,0)</f>
        <v>0</v>
      </c>
      <c r="AX152" s="13">
        <f ca="1">IF(Table2[[#This Row],[Residence]]="Trasaco",1,0)</f>
        <v>0</v>
      </c>
      <c r="AY152" s="3">
        <f ca="1">IF(Table2[[#This Row],[Residence]]="North Legon",1,0)</f>
        <v>0</v>
      </c>
      <c r="AZ152" s="3">
        <f ca="1">IF(Table2[[#This Row],[Residence]]="Tema",1,0)</f>
        <v>0</v>
      </c>
      <c r="BA152" s="3">
        <f ca="1">IF(Table2[[#This Row],[Residence]]="Spintex",1,0)</f>
        <v>0</v>
      </c>
      <c r="BB152" s="3">
        <f ca="1">IF(Table2[[#This Row],[Residence]]="Airport Hills",1,0)</f>
        <v>0</v>
      </c>
      <c r="BC152" s="3">
        <f ca="1">IF(Table2[[#This Row],[Residence]]="Oyarifa",1,0)</f>
        <v>0</v>
      </c>
      <c r="BD152" s="3">
        <f ca="1">IF(Table2[[#This Row],[Residence]]="Prampram",1,0)</f>
        <v>0</v>
      </c>
      <c r="BE152" s="3">
        <f ca="1">IF(Table2[[#This Row],[Residence]]="Tse-Addo",1,0)</f>
        <v>0</v>
      </c>
      <c r="BF152" s="3">
        <f ca="1">IF(Table2[[#This Row],[Residence]]="Osu",1,0)</f>
        <v>1</v>
      </c>
      <c r="BG152" s="3"/>
      <c r="BH152" s="3"/>
      <c r="BI152" s="3"/>
      <c r="BJ152" s="3"/>
      <c r="BK152" s="3"/>
      <c r="BL152" s="3"/>
      <c r="BM152" s="3"/>
      <c r="BN152" s="3"/>
      <c r="BO152" s="3"/>
      <c r="BP152" s="5"/>
      <c r="BR152" s="26">
        <f ca="1">Table2[[#This Row],[Cars Value]]/Table2[[#This Row],[Cars]]</f>
        <v>7824.7555222929495</v>
      </c>
      <c r="BS152" s="5"/>
      <c r="BT152" s="2">
        <f ca="1">IF(Table2[[#This Row],[Value of Debts]]&gt;$BU$6,1,0)</f>
        <v>1</v>
      </c>
      <c r="BU152" s="3"/>
      <c r="BV152" s="3"/>
      <c r="BW152" s="5"/>
      <c r="BX152" s="30">
        <f ca="1">Table2[[#This Row],[Mortgage Left]]/Table2[[#This Row],[Value of home]]</f>
        <v>0.78082753198321331</v>
      </c>
      <c r="BY152" s="3">
        <f t="shared" ca="1" si="64"/>
        <v>0</v>
      </c>
      <c r="BZ152" s="3"/>
      <c r="CA152" s="39"/>
      <c r="CC152" s="2">
        <f ca="1">IF(Table2[[#This Row],[Residence]]="East Legon",Table2[[#This Row],[Income]],0)</f>
        <v>0</v>
      </c>
      <c r="CD152" s="3">
        <f ca="1">IF(Table2[[#This Row],[Residence]]="Trasaco",Table2[[#This Row],[Income]],0)</f>
        <v>0</v>
      </c>
      <c r="CE152" s="3">
        <f ca="1">IF(Table2[[#This Row],[Residence]]="North Legon",Table2[[#This Row],[Income]],0)</f>
        <v>0</v>
      </c>
      <c r="CF152" s="3">
        <f ca="1">IF(Table2[[#This Row],[Residence]]="Spintex",Table2[[#This Row],[Income]],0)</f>
        <v>0</v>
      </c>
      <c r="CG152" s="3">
        <f ca="1">IF(Table2[[#This Row],[Residence]]="Tema",Table2[[#This Row],[Income]],0)</f>
        <v>0</v>
      </c>
      <c r="CH152" s="3">
        <f ca="1">IF(Table2[[#This Row],[Residence]]="Airport Hills",Table2[[#This Row],[Income]],0)</f>
        <v>0</v>
      </c>
      <c r="CI152" s="3">
        <f ca="1">IF(Table2[[#This Row],[Residence]]="Oyarifa",Table2[[#This Row],[Income]],0)</f>
        <v>0</v>
      </c>
      <c r="CJ152" s="3">
        <f ca="1">IF(Table2[[#This Row],[Residence]]="Osu",Table2[[#This Row],[Income]],0)</f>
        <v>51170</v>
      </c>
      <c r="CK152" s="3">
        <f ca="1">IF(Table2[[#This Row],[Residence]]="Tse-Addo",Table2[[#This Row],[Income]],0)</f>
        <v>0</v>
      </c>
      <c r="CL152" s="5">
        <f ca="1">IF(Table2[[#This Row],[Residence]]="Prampram",Table2[[#This Row],[Income]],0)</f>
        <v>0</v>
      </c>
      <c r="CN152" s="2">
        <f ca="1">IF(Table2[[#This Row],[Field of Work]]="Teaching",Table2[[#This Row],[Income]],0)</f>
        <v>0</v>
      </c>
      <c r="CO152" s="3">
        <f ca="1">IF(Table2[[#This Row],[Field of Work]]="Agriculture",Table2[[#This Row],[Income]],0)</f>
        <v>0</v>
      </c>
      <c r="CP152" s="3">
        <f ca="1">IF(Table2[[#This Row],[Field of Work]]="IT",Table2[[#This Row],[Income]],0)</f>
        <v>0</v>
      </c>
      <c r="CQ152" s="3">
        <f ca="1">IF(Table2[[#This Row],[Field of Work]]="Construction",Table2[[#This Row],[Income]],0)</f>
        <v>51170</v>
      </c>
      <c r="CR152" s="3">
        <f ca="1">IF(Table2[[#This Row],[Field of Work]]="Health",Table2[[#This Row],[Income]],0)</f>
        <v>0</v>
      </c>
      <c r="CS152" s="5">
        <f ca="1">IF(Table2[[#This Row],[Field of Work]]="General work",Table2[[#This Row],[Income]],0)</f>
        <v>0</v>
      </c>
      <c r="CU152" s="2">
        <f t="shared" ca="1" si="53"/>
        <v>1</v>
      </c>
      <c r="CV152" s="5"/>
      <c r="CX152" s="2">
        <f t="shared" ca="1" si="54"/>
        <v>32</v>
      </c>
      <c r="CY152" s="5"/>
    </row>
    <row r="153" spans="1:103" x14ac:dyDescent="0.25">
      <c r="A153">
        <f t="shared" ca="1" si="55"/>
        <v>1</v>
      </c>
      <c r="B153" t="str">
        <f t="shared" ca="1" si="56"/>
        <v>Male</v>
      </c>
      <c r="C153">
        <f t="shared" ca="1" si="57"/>
        <v>32</v>
      </c>
      <c r="D153">
        <f t="shared" ca="1" si="58"/>
        <v>3</v>
      </c>
      <c r="E153" t="str">
        <f ca="1">_xll.XLOOKUP(D153,$Y$8:$Y$13,$Z$8:$Z$13)</f>
        <v>Teaching</v>
      </c>
      <c r="F153">
        <f t="shared" ca="1" si="59"/>
        <v>1</v>
      </c>
      <c r="G153" t="str">
        <f ca="1">_xll.XLOOKUP(F153,$AA$8:$AA$12,$AB$8:$AB$12)</f>
        <v>Highschool</v>
      </c>
      <c r="H153">
        <f t="shared" ca="1" si="72"/>
        <v>2</v>
      </c>
      <c r="I153">
        <f t="shared" ca="1" si="52"/>
        <v>4</v>
      </c>
      <c r="J153">
        <f t="shared" ca="1" si="60"/>
        <v>89317</v>
      </c>
      <c r="K153">
        <f t="shared" ca="1" si="61"/>
        <v>9</v>
      </c>
      <c r="L153" t="str">
        <f ca="1">_xll.XLOOKUP(K153,$AC$8:$AC$17,$AD$8:$AD$17)</f>
        <v>Prampram</v>
      </c>
      <c r="M153">
        <f t="shared" ca="1" si="65"/>
        <v>267951</v>
      </c>
      <c r="N153" s="12">
        <f t="shared" ca="1" si="62"/>
        <v>73720.852944933707</v>
      </c>
      <c r="O153" s="12">
        <f t="shared" ca="1" si="66"/>
        <v>165292.78785115786</v>
      </c>
      <c r="P153">
        <f t="shared" ca="1" si="63"/>
        <v>134525</v>
      </c>
      <c r="Q153" s="12">
        <f t="shared" ca="1" si="67"/>
        <v>140890.51924618083</v>
      </c>
      <c r="R153">
        <f t="shared" ca="1" si="68"/>
        <v>56550.492767092175</v>
      </c>
      <c r="S153" s="12">
        <f t="shared" ca="1" si="69"/>
        <v>489794.28061825002</v>
      </c>
      <c r="T153" s="12">
        <f t="shared" ca="1" si="70"/>
        <v>349136.37219111453</v>
      </c>
      <c r="U153" s="12">
        <f t="shared" ca="1" si="71"/>
        <v>140657.9084271355</v>
      </c>
      <c r="X153" s="2"/>
      <c r="Y153" s="3"/>
      <c r="Z153" s="3"/>
      <c r="AA153" s="3"/>
      <c r="AB153" s="3"/>
      <c r="AC153" s="3"/>
      <c r="AD153" s="3"/>
      <c r="AE153" s="3">
        <f ca="1">IF(Table2[[#This Row],[Gender]]="Male",1,0)</f>
        <v>1</v>
      </c>
      <c r="AF153" s="3">
        <f ca="1">IF(Table2[[#This Row],[Gender]]="Female",1,0)</f>
        <v>0</v>
      </c>
      <c r="AG153" s="3"/>
      <c r="AH153" s="3"/>
      <c r="AI153" s="5"/>
      <c r="AK153" s="2">
        <f ca="1">IF(Table2[[#This Row],[Field of Work]]="Teaching",1,0)</f>
        <v>1</v>
      </c>
      <c r="AL153" s="3">
        <f ca="1">IF(Table2[[#This Row],[Field of Work]]="Agriculture",1,0)</f>
        <v>0</v>
      </c>
      <c r="AM153" s="3">
        <f ca="1">IF(Table2[[#This Row],[Field of Work]]="IT",1,0)</f>
        <v>0</v>
      </c>
      <c r="AN153" s="3">
        <f ca="1">IF(Table2[[#This Row],[Field of Work]]="Construction",1,0)</f>
        <v>0</v>
      </c>
      <c r="AO153" s="3">
        <f ca="1">IF(Table2[[#This Row],[Field of Work]]="Health",1,0)</f>
        <v>0</v>
      </c>
      <c r="AP153" s="3">
        <f ca="1">IF(Table2[[#This Row],[Field of Work]]="General work",1,0)</f>
        <v>0</v>
      </c>
      <c r="AQ153" s="3"/>
      <c r="AR153" s="3"/>
      <c r="AS153" s="3"/>
      <c r="AT153" s="3"/>
      <c r="AU153" s="3"/>
      <c r="AV153" s="5"/>
      <c r="AW153" s="16">
        <f ca="1">IF(Table2[[#This Row],[Residence]]="East Legon",1,0)</f>
        <v>0</v>
      </c>
      <c r="AX153" s="13">
        <f ca="1">IF(Table2[[#This Row],[Residence]]="Trasaco",1,0)</f>
        <v>0</v>
      </c>
      <c r="AY153" s="3">
        <f ca="1">IF(Table2[[#This Row],[Residence]]="North Legon",1,0)</f>
        <v>0</v>
      </c>
      <c r="AZ153" s="3">
        <f ca="1">IF(Table2[[#This Row],[Residence]]="Tema",1,0)</f>
        <v>0</v>
      </c>
      <c r="BA153" s="3">
        <f ca="1">IF(Table2[[#This Row],[Residence]]="Spintex",1,0)</f>
        <v>0</v>
      </c>
      <c r="BB153" s="3">
        <f ca="1">IF(Table2[[#This Row],[Residence]]="Airport Hills",1,0)</f>
        <v>0</v>
      </c>
      <c r="BC153" s="3">
        <f ca="1">IF(Table2[[#This Row],[Residence]]="Oyarifa",1,0)</f>
        <v>0</v>
      </c>
      <c r="BD153" s="3">
        <f ca="1">IF(Table2[[#This Row],[Residence]]="Prampram",1,0)</f>
        <v>1</v>
      </c>
      <c r="BE153" s="3">
        <f ca="1">IF(Table2[[#This Row],[Residence]]="Tse-Addo",1,0)</f>
        <v>0</v>
      </c>
      <c r="BF153" s="3">
        <f ca="1">IF(Table2[[#This Row],[Residence]]="Osu",1,0)</f>
        <v>0</v>
      </c>
      <c r="BG153" s="3"/>
      <c r="BH153" s="3"/>
      <c r="BI153" s="3"/>
      <c r="BJ153" s="3"/>
      <c r="BK153" s="3"/>
      <c r="BL153" s="3"/>
      <c r="BM153" s="3"/>
      <c r="BN153" s="3"/>
      <c r="BO153" s="3"/>
      <c r="BP153" s="5"/>
      <c r="BR153" s="26">
        <f ca="1">Table2[[#This Row],[Cars Value]]/Table2[[#This Row],[Cars]]</f>
        <v>41323.196962789465</v>
      </c>
      <c r="BS153" s="5"/>
      <c r="BT153" s="2">
        <f ca="1">IF(Table2[[#This Row],[Value of Debts]]&gt;$BU$6,1,0)</f>
        <v>1</v>
      </c>
      <c r="BU153" s="3"/>
      <c r="BV153" s="3"/>
      <c r="BW153" s="5"/>
      <c r="BX153" s="30">
        <f ca="1">Table2[[#This Row],[Mortgage Left]]/Table2[[#This Row],[Value of home]]</f>
        <v>0.27512811277037108</v>
      </c>
      <c r="BY153" s="3">
        <f t="shared" ca="1" si="64"/>
        <v>1</v>
      </c>
      <c r="BZ153" s="3"/>
      <c r="CA153" s="39"/>
      <c r="CC153" s="2">
        <f ca="1">IF(Table2[[#This Row],[Residence]]="East Legon",Table2[[#This Row],[Income]],0)</f>
        <v>0</v>
      </c>
      <c r="CD153" s="3">
        <f ca="1">IF(Table2[[#This Row],[Residence]]="Trasaco",Table2[[#This Row],[Income]],0)</f>
        <v>0</v>
      </c>
      <c r="CE153" s="3">
        <f ca="1">IF(Table2[[#This Row],[Residence]]="North Legon",Table2[[#This Row],[Income]],0)</f>
        <v>0</v>
      </c>
      <c r="CF153" s="3">
        <f ca="1">IF(Table2[[#This Row],[Residence]]="Spintex",Table2[[#This Row],[Income]],0)</f>
        <v>0</v>
      </c>
      <c r="CG153" s="3">
        <f ca="1">IF(Table2[[#This Row],[Residence]]="Tema",Table2[[#This Row],[Income]],0)</f>
        <v>0</v>
      </c>
      <c r="CH153" s="3">
        <f ca="1">IF(Table2[[#This Row],[Residence]]="Airport Hills",Table2[[#This Row],[Income]],0)</f>
        <v>0</v>
      </c>
      <c r="CI153" s="3">
        <f ca="1">IF(Table2[[#This Row],[Residence]]="Oyarifa",Table2[[#This Row],[Income]],0)</f>
        <v>0</v>
      </c>
      <c r="CJ153" s="3">
        <f ca="1">IF(Table2[[#This Row],[Residence]]="Osu",Table2[[#This Row],[Income]],0)</f>
        <v>0</v>
      </c>
      <c r="CK153" s="3">
        <f ca="1">IF(Table2[[#This Row],[Residence]]="Tse-Addo",Table2[[#This Row],[Income]],0)</f>
        <v>0</v>
      </c>
      <c r="CL153" s="5">
        <f ca="1">IF(Table2[[#This Row],[Residence]]="Prampram",Table2[[#This Row],[Income]],0)</f>
        <v>89317</v>
      </c>
      <c r="CN153" s="2">
        <f ca="1">IF(Table2[[#This Row],[Field of Work]]="Teaching",Table2[[#This Row],[Income]],0)</f>
        <v>89317</v>
      </c>
      <c r="CO153" s="3">
        <f ca="1">IF(Table2[[#This Row],[Field of Work]]="Agriculture",Table2[[#This Row],[Income]],0)</f>
        <v>0</v>
      </c>
      <c r="CP153" s="3">
        <f ca="1">IF(Table2[[#This Row],[Field of Work]]="IT",Table2[[#This Row],[Income]],0)</f>
        <v>0</v>
      </c>
      <c r="CQ153" s="3">
        <f ca="1">IF(Table2[[#This Row],[Field of Work]]="Construction",Table2[[#This Row],[Income]],0)</f>
        <v>0</v>
      </c>
      <c r="CR153" s="3">
        <f ca="1">IF(Table2[[#This Row],[Field of Work]]="Health",Table2[[#This Row],[Income]],0)</f>
        <v>0</v>
      </c>
      <c r="CS153" s="5">
        <f ca="1">IF(Table2[[#This Row],[Field of Work]]="General work",Table2[[#This Row],[Income]],0)</f>
        <v>0</v>
      </c>
      <c r="CU153" s="2">
        <f t="shared" ca="1" si="53"/>
        <v>1</v>
      </c>
      <c r="CV153" s="5"/>
      <c r="CX153" s="2">
        <f t="shared" ca="1" si="54"/>
        <v>48</v>
      </c>
      <c r="CY153" s="5"/>
    </row>
    <row r="154" spans="1:103" x14ac:dyDescent="0.25">
      <c r="A154">
        <f t="shared" ca="1" si="55"/>
        <v>1</v>
      </c>
      <c r="B154" t="str">
        <f t="shared" ca="1" si="56"/>
        <v>Male</v>
      </c>
      <c r="C154">
        <f t="shared" ca="1" si="57"/>
        <v>48</v>
      </c>
      <c r="D154">
        <f t="shared" ca="1" si="58"/>
        <v>5</v>
      </c>
      <c r="E154" t="str">
        <f ca="1">_xll.XLOOKUP(D154,$Y$8:$Y$13,$Z$8:$Z$13)</f>
        <v>General work</v>
      </c>
      <c r="F154">
        <f t="shared" ca="1" si="59"/>
        <v>5</v>
      </c>
      <c r="G154" t="str">
        <f ca="1">_xll.XLOOKUP(F154,$AA$8:$AA$12,$AB$8:$AB$12)</f>
        <v>Other</v>
      </c>
      <c r="H154">
        <f t="shared" ca="1" si="72"/>
        <v>3</v>
      </c>
      <c r="I154">
        <f t="shared" ca="1" si="52"/>
        <v>4</v>
      </c>
      <c r="J154">
        <f t="shared" ca="1" si="60"/>
        <v>76982</v>
      </c>
      <c r="K154">
        <f t="shared" ca="1" si="61"/>
        <v>7</v>
      </c>
      <c r="L154" t="str">
        <f ca="1">_xll.XLOOKUP(K154,$AC$8:$AC$17,$AD$8:$AD$17)</f>
        <v>Tema</v>
      </c>
      <c r="M154">
        <f t="shared" ca="1" si="65"/>
        <v>461892</v>
      </c>
      <c r="N154" s="12">
        <f t="shared" ca="1" si="62"/>
        <v>3401.8883201699405</v>
      </c>
      <c r="O154" s="12">
        <f t="shared" ca="1" si="66"/>
        <v>244058.57974278493</v>
      </c>
      <c r="P154">
        <f t="shared" ca="1" si="63"/>
        <v>210022</v>
      </c>
      <c r="Q154" s="12">
        <f t="shared" ca="1" si="67"/>
        <v>38754.641413107878</v>
      </c>
      <c r="R154">
        <f t="shared" ca="1" si="68"/>
        <v>90294.24170645079</v>
      </c>
      <c r="S154" s="12">
        <f t="shared" ca="1" si="69"/>
        <v>796244.82144923578</v>
      </c>
      <c r="T154" s="12">
        <f t="shared" ca="1" si="70"/>
        <v>252178.5297332778</v>
      </c>
      <c r="U154" s="12">
        <f t="shared" ca="1" si="71"/>
        <v>544066.29171595792</v>
      </c>
      <c r="X154" s="2"/>
      <c r="Y154" s="3"/>
      <c r="Z154" s="3"/>
      <c r="AA154" s="3"/>
      <c r="AB154" s="3"/>
      <c r="AC154" s="3"/>
      <c r="AD154" s="3"/>
      <c r="AE154" s="3">
        <f ca="1">IF(Table2[[#This Row],[Gender]]="Male",1,0)</f>
        <v>1</v>
      </c>
      <c r="AF154" s="3">
        <f ca="1">IF(Table2[[#This Row],[Gender]]="Female",1,0)</f>
        <v>0</v>
      </c>
      <c r="AG154" s="3"/>
      <c r="AH154" s="3"/>
      <c r="AI154" s="5"/>
      <c r="AK154" s="2">
        <f ca="1">IF(Table2[[#This Row],[Field of Work]]="Teaching",1,0)</f>
        <v>0</v>
      </c>
      <c r="AL154" s="3">
        <f ca="1">IF(Table2[[#This Row],[Field of Work]]="Agriculture",1,0)</f>
        <v>0</v>
      </c>
      <c r="AM154" s="3">
        <f ca="1">IF(Table2[[#This Row],[Field of Work]]="IT",1,0)</f>
        <v>0</v>
      </c>
      <c r="AN154" s="3">
        <f ca="1">IF(Table2[[#This Row],[Field of Work]]="Construction",1,0)</f>
        <v>0</v>
      </c>
      <c r="AO154" s="3">
        <f ca="1">IF(Table2[[#This Row],[Field of Work]]="Health",1,0)</f>
        <v>0</v>
      </c>
      <c r="AP154" s="3">
        <f ca="1">IF(Table2[[#This Row],[Field of Work]]="General work",1,0)</f>
        <v>1</v>
      </c>
      <c r="AQ154" s="3"/>
      <c r="AR154" s="3"/>
      <c r="AS154" s="3"/>
      <c r="AT154" s="3"/>
      <c r="AU154" s="3"/>
      <c r="AV154" s="5"/>
      <c r="AW154" s="16">
        <f ca="1">IF(Table2[[#This Row],[Residence]]="East Legon",1,0)</f>
        <v>0</v>
      </c>
      <c r="AX154" s="13">
        <f ca="1">IF(Table2[[#This Row],[Residence]]="Trasaco",1,0)</f>
        <v>0</v>
      </c>
      <c r="AY154" s="3">
        <f ca="1">IF(Table2[[#This Row],[Residence]]="North Legon",1,0)</f>
        <v>0</v>
      </c>
      <c r="AZ154" s="3">
        <f ca="1">IF(Table2[[#This Row],[Residence]]="Tema",1,0)</f>
        <v>1</v>
      </c>
      <c r="BA154" s="3">
        <f ca="1">IF(Table2[[#This Row],[Residence]]="Spintex",1,0)</f>
        <v>0</v>
      </c>
      <c r="BB154" s="3">
        <f ca="1">IF(Table2[[#This Row],[Residence]]="Airport Hills",1,0)</f>
        <v>0</v>
      </c>
      <c r="BC154" s="3">
        <f ca="1">IF(Table2[[#This Row],[Residence]]="Oyarifa",1,0)</f>
        <v>0</v>
      </c>
      <c r="BD154" s="3">
        <f ca="1">IF(Table2[[#This Row],[Residence]]="Prampram",1,0)</f>
        <v>0</v>
      </c>
      <c r="BE154" s="3">
        <f ca="1">IF(Table2[[#This Row],[Residence]]="Tse-Addo",1,0)</f>
        <v>0</v>
      </c>
      <c r="BF154" s="3">
        <f ca="1">IF(Table2[[#This Row],[Residence]]="Osu",1,0)</f>
        <v>0</v>
      </c>
      <c r="BG154" s="3"/>
      <c r="BH154" s="3"/>
      <c r="BI154" s="3"/>
      <c r="BJ154" s="3"/>
      <c r="BK154" s="3"/>
      <c r="BL154" s="3"/>
      <c r="BM154" s="3"/>
      <c r="BN154" s="3"/>
      <c r="BO154" s="3"/>
      <c r="BP154" s="5"/>
      <c r="BR154" s="26">
        <f ca="1">Table2[[#This Row],[Cars Value]]/Table2[[#This Row],[Cars]]</f>
        <v>61014.644935696233</v>
      </c>
      <c r="BS154" s="5"/>
      <c r="BT154" s="2">
        <f ca="1">IF(Table2[[#This Row],[Value of Debts]]&gt;$BU$6,1,0)</f>
        <v>1</v>
      </c>
      <c r="BU154" s="3"/>
      <c r="BV154" s="3"/>
      <c r="BW154" s="5"/>
      <c r="BX154" s="30">
        <f ca="1">Table2[[#This Row],[Mortgage Left]]/Table2[[#This Row],[Value of home]]</f>
        <v>7.3651163479123705E-3</v>
      </c>
      <c r="BY154" s="3">
        <f t="shared" ca="1" si="64"/>
        <v>1</v>
      </c>
      <c r="BZ154" s="3"/>
      <c r="CA154" s="39"/>
      <c r="CC154" s="2">
        <f ca="1">IF(Table2[[#This Row],[Residence]]="East Legon",Table2[[#This Row],[Income]],0)</f>
        <v>0</v>
      </c>
      <c r="CD154" s="3">
        <f ca="1">IF(Table2[[#This Row],[Residence]]="Trasaco",Table2[[#This Row],[Income]],0)</f>
        <v>0</v>
      </c>
      <c r="CE154" s="3">
        <f ca="1">IF(Table2[[#This Row],[Residence]]="North Legon",Table2[[#This Row],[Income]],0)</f>
        <v>0</v>
      </c>
      <c r="CF154" s="3">
        <f ca="1">IF(Table2[[#This Row],[Residence]]="Spintex",Table2[[#This Row],[Income]],0)</f>
        <v>0</v>
      </c>
      <c r="CG154" s="3">
        <f ca="1">IF(Table2[[#This Row],[Residence]]="Tema",Table2[[#This Row],[Income]],0)</f>
        <v>76982</v>
      </c>
      <c r="CH154" s="3">
        <f ca="1">IF(Table2[[#This Row],[Residence]]="Airport Hills",Table2[[#This Row],[Income]],0)</f>
        <v>0</v>
      </c>
      <c r="CI154" s="3">
        <f ca="1">IF(Table2[[#This Row],[Residence]]="Oyarifa",Table2[[#This Row],[Income]],0)</f>
        <v>0</v>
      </c>
      <c r="CJ154" s="3">
        <f ca="1">IF(Table2[[#This Row],[Residence]]="Osu",Table2[[#This Row],[Income]],0)</f>
        <v>0</v>
      </c>
      <c r="CK154" s="3">
        <f ca="1">IF(Table2[[#This Row],[Residence]]="Tse-Addo",Table2[[#This Row],[Income]],0)</f>
        <v>0</v>
      </c>
      <c r="CL154" s="5">
        <f ca="1">IF(Table2[[#This Row],[Residence]]="Prampram",Table2[[#This Row],[Income]],0)</f>
        <v>0</v>
      </c>
      <c r="CN154" s="2">
        <f ca="1">IF(Table2[[#This Row],[Field of Work]]="Teaching",Table2[[#This Row],[Income]],0)</f>
        <v>0</v>
      </c>
      <c r="CO154" s="3">
        <f ca="1">IF(Table2[[#This Row],[Field of Work]]="Agriculture",Table2[[#This Row],[Income]],0)</f>
        <v>0</v>
      </c>
      <c r="CP154" s="3">
        <f ca="1">IF(Table2[[#This Row],[Field of Work]]="IT",Table2[[#This Row],[Income]],0)</f>
        <v>0</v>
      </c>
      <c r="CQ154" s="3">
        <f ca="1">IF(Table2[[#This Row],[Field of Work]]="Construction",Table2[[#This Row],[Income]],0)</f>
        <v>0</v>
      </c>
      <c r="CR154" s="3">
        <f ca="1">IF(Table2[[#This Row],[Field of Work]]="Health",Table2[[#This Row],[Income]],0)</f>
        <v>0</v>
      </c>
      <c r="CS154" s="5">
        <f ca="1">IF(Table2[[#This Row],[Field of Work]]="General work",Table2[[#This Row],[Income]],0)</f>
        <v>76982</v>
      </c>
      <c r="CU154" s="2">
        <f t="shared" ca="1" si="53"/>
        <v>1</v>
      </c>
      <c r="CV154" s="5"/>
      <c r="CX154" s="2">
        <f t="shared" ca="1" si="54"/>
        <v>0</v>
      </c>
      <c r="CY154" s="5"/>
    </row>
    <row r="155" spans="1:103" x14ac:dyDescent="0.25">
      <c r="A155">
        <f t="shared" ca="1" si="55"/>
        <v>1</v>
      </c>
      <c r="B155" t="str">
        <f t="shared" ca="1" si="56"/>
        <v>Male</v>
      </c>
      <c r="C155">
        <f t="shared" ca="1" si="57"/>
        <v>49</v>
      </c>
      <c r="D155">
        <f t="shared" ca="1" si="58"/>
        <v>1</v>
      </c>
      <c r="E155" t="str">
        <f ca="1">_xll.XLOOKUP(D155,$Y$8:$Y$13,$Z$8:$Z$13)</f>
        <v>Health</v>
      </c>
      <c r="F155">
        <f t="shared" ca="1" si="59"/>
        <v>4</v>
      </c>
      <c r="G155" t="str">
        <f ca="1">_xll.XLOOKUP(F155,$AA$8:$AA$12,$AB$8:$AB$12)</f>
        <v>Techical</v>
      </c>
      <c r="H155">
        <f t="shared" ca="1" si="72"/>
        <v>3</v>
      </c>
      <c r="I155">
        <f t="shared" ca="1" si="52"/>
        <v>2</v>
      </c>
      <c r="J155">
        <f t="shared" ca="1" si="60"/>
        <v>81063</v>
      </c>
      <c r="K155">
        <f t="shared" ca="1" si="61"/>
        <v>1</v>
      </c>
      <c r="L155" t="str">
        <f ca="1">_xll.XLOOKUP(K155,$AC$8:$AC$17,$AD$8:$AD$17)</f>
        <v>East Legon</v>
      </c>
      <c r="M155">
        <f t="shared" ca="1" si="65"/>
        <v>405315</v>
      </c>
      <c r="N155" s="12">
        <f t="shared" ca="1" si="62"/>
        <v>400118.88304334407</v>
      </c>
      <c r="O155" s="12">
        <f t="shared" ca="1" si="66"/>
        <v>12361.723389744449</v>
      </c>
      <c r="P155">
        <f t="shared" ca="1" si="63"/>
        <v>4009</v>
      </c>
      <c r="Q155" s="12">
        <f t="shared" ca="1" si="67"/>
        <v>58106.361499776576</v>
      </c>
      <c r="R155">
        <f t="shared" ca="1" si="68"/>
        <v>9380.3620053225877</v>
      </c>
      <c r="S155" s="12">
        <f t="shared" ca="1" si="69"/>
        <v>427057.08539506706</v>
      </c>
      <c r="T155" s="12">
        <f t="shared" ca="1" si="70"/>
        <v>462234.24454312067</v>
      </c>
      <c r="U155" s="12">
        <f t="shared" ca="1" si="71"/>
        <v>-35177.159148053615</v>
      </c>
      <c r="X155" s="2"/>
      <c r="Y155" s="3"/>
      <c r="Z155" s="3"/>
      <c r="AA155" s="3"/>
      <c r="AB155" s="3"/>
      <c r="AC155" s="3"/>
      <c r="AD155" s="3"/>
      <c r="AE155" s="3">
        <f ca="1">IF(Table2[[#This Row],[Gender]]="Male",1,0)</f>
        <v>1</v>
      </c>
      <c r="AF155" s="3">
        <f ca="1">IF(Table2[[#This Row],[Gender]]="Female",1,0)</f>
        <v>0</v>
      </c>
      <c r="AG155" s="3"/>
      <c r="AH155" s="3"/>
      <c r="AI155" s="5"/>
      <c r="AK155" s="2">
        <f ca="1">IF(Table2[[#This Row],[Field of Work]]="Teaching",1,0)</f>
        <v>0</v>
      </c>
      <c r="AL155" s="3">
        <f ca="1">IF(Table2[[#This Row],[Field of Work]]="Agriculture",1,0)</f>
        <v>0</v>
      </c>
      <c r="AM155" s="3">
        <f ca="1">IF(Table2[[#This Row],[Field of Work]]="IT",1,0)</f>
        <v>0</v>
      </c>
      <c r="AN155" s="3">
        <f ca="1">IF(Table2[[#This Row],[Field of Work]]="Construction",1,0)</f>
        <v>0</v>
      </c>
      <c r="AO155" s="3">
        <f ca="1">IF(Table2[[#This Row],[Field of Work]]="Health",1,0)</f>
        <v>1</v>
      </c>
      <c r="AP155" s="3">
        <f ca="1">IF(Table2[[#This Row],[Field of Work]]="General work",1,0)</f>
        <v>0</v>
      </c>
      <c r="AQ155" s="3"/>
      <c r="AR155" s="3"/>
      <c r="AS155" s="3"/>
      <c r="AT155" s="3"/>
      <c r="AU155" s="3"/>
      <c r="AV155" s="5"/>
      <c r="AW155" s="16">
        <f ca="1">IF(Table2[[#This Row],[Residence]]="East Legon",1,0)</f>
        <v>1</v>
      </c>
      <c r="AX155" s="13">
        <f ca="1">IF(Table2[[#This Row],[Residence]]="Trasaco",1,0)</f>
        <v>0</v>
      </c>
      <c r="AY155" s="3">
        <f ca="1">IF(Table2[[#This Row],[Residence]]="North Legon",1,0)</f>
        <v>0</v>
      </c>
      <c r="AZ155" s="3">
        <f ca="1">IF(Table2[[#This Row],[Residence]]="Tema",1,0)</f>
        <v>0</v>
      </c>
      <c r="BA155" s="3">
        <f ca="1">IF(Table2[[#This Row],[Residence]]="Spintex",1,0)</f>
        <v>0</v>
      </c>
      <c r="BB155" s="3">
        <f ca="1">IF(Table2[[#This Row],[Residence]]="Airport Hills",1,0)</f>
        <v>0</v>
      </c>
      <c r="BC155" s="3">
        <f ca="1">IF(Table2[[#This Row],[Residence]]="Oyarifa",1,0)</f>
        <v>0</v>
      </c>
      <c r="BD155" s="3">
        <f ca="1">IF(Table2[[#This Row],[Residence]]="Prampram",1,0)</f>
        <v>0</v>
      </c>
      <c r="BE155" s="3">
        <f ca="1">IF(Table2[[#This Row],[Residence]]="Tse-Addo",1,0)</f>
        <v>0</v>
      </c>
      <c r="BF155" s="3">
        <f ca="1">IF(Table2[[#This Row],[Residence]]="Osu",1,0)</f>
        <v>0</v>
      </c>
      <c r="BG155" s="3"/>
      <c r="BH155" s="3"/>
      <c r="BI155" s="3"/>
      <c r="BJ155" s="3"/>
      <c r="BK155" s="3"/>
      <c r="BL155" s="3"/>
      <c r="BM155" s="3"/>
      <c r="BN155" s="3"/>
      <c r="BO155" s="3"/>
      <c r="BP155" s="5"/>
      <c r="BR155" s="26">
        <f ca="1">Table2[[#This Row],[Cars Value]]/Table2[[#This Row],[Cars]]</f>
        <v>6180.8616948722247</v>
      </c>
      <c r="BS155" s="5"/>
      <c r="BT155" s="2">
        <f ca="1">IF(Table2[[#This Row],[Value of Debts]]&gt;$BU$6,1,0)</f>
        <v>1</v>
      </c>
      <c r="BU155" s="3"/>
      <c r="BV155" s="3"/>
      <c r="BW155" s="5"/>
      <c r="BX155" s="30">
        <f ca="1">Table2[[#This Row],[Mortgage Left]]/Table2[[#This Row],[Value of home]]</f>
        <v>0.98718005265865827</v>
      </c>
      <c r="BY155" s="3">
        <f t="shared" ca="1" si="64"/>
        <v>0</v>
      </c>
      <c r="BZ155" s="3"/>
      <c r="CA155" s="39"/>
      <c r="CC155" s="2">
        <f ca="1">IF(Table2[[#This Row],[Residence]]="East Legon",Table2[[#This Row],[Income]],0)</f>
        <v>81063</v>
      </c>
      <c r="CD155" s="3">
        <f ca="1">IF(Table2[[#This Row],[Residence]]="Trasaco",Table2[[#This Row],[Income]],0)</f>
        <v>0</v>
      </c>
      <c r="CE155" s="3">
        <f ca="1">IF(Table2[[#This Row],[Residence]]="North Legon",Table2[[#This Row],[Income]],0)</f>
        <v>0</v>
      </c>
      <c r="CF155" s="3">
        <f ca="1">IF(Table2[[#This Row],[Residence]]="Spintex",Table2[[#This Row],[Income]],0)</f>
        <v>0</v>
      </c>
      <c r="CG155" s="3">
        <f ca="1">IF(Table2[[#This Row],[Residence]]="Tema",Table2[[#This Row],[Income]],0)</f>
        <v>0</v>
      </c>
      <c r="CH155" s="3">
        <f ca="1">IF(Table2[[#This Row],[Residence]]="Airport Hills",Table2[[#This Row],[Income]],0)</f>
        <v>0</v>
      </c>
      <c r="CI155" s="3">
        <f ca="1">IF(Table2[[#This Row],[Residence]]="Oyarifa",Table2[[#This Row],[Income]],0)</f>
        <v>0</v>
      </c>
      <c r="CJ155" s="3">
        <f ca="1">IF(Table2[[#This Row],[Residence]]="Osu",Table2[[#This Row],[Income]],0)</f>
        <v>0</v>
      </c>
      <c r="CK155" s="3">
        <f ca="1">IF(Table2[[#This Row],[Residence]]="Tse-Addo",Table2[[#This Row],[Income]],0)</f>
        <v>0</v>
      </c>
      <c r="CL155" s="5">
        <f ca="1">IF(Table2[[#This Row],[Residence]]="Prampram",Table2[[#This Row],[Income]],0)</f>
        <v>0</v>
      </c>
      <c r="CN155" s="2">
        <f ca="1">IF(Table2[[#This Row],[Field of Work]]="Teaching",Table2[[#This Row],[Income]],0)</f>
        <v>0</v>
      </c>
      <c r="CO155" s="3">
        <f ca="1">IF(Table2[[#This Row],[Field of Work]]="Agriculture",Table2[[#This Row],[Income]],0)</f>
        <v>0</v>
      </c>
      <c r="CP155" s="3">
        <f ca="1">IF(Table2[[#This Row],[Field of Work]]="IT",Table2[[#This Row],[Income]],0)</f>
        <v>0</v>
      </c>
      <c r="CQ155" s="3">
        <f ca="1">IF(Table2[[#This Row],[Field of Work]]="Construction",Table2[[#This Row],[Income]],0)</f>
        <v>0</v>
      </c>
      <c r="CR155" s="3">
        <f ca="1">IF(Table2[[#This Row],[Field of Work]]="Health",Table2[[#This Row],[Income]],0)</f>
        <v>81063</v>
      </c>
      <c r="CS155" s="5">
        <f ca="1">IF(Table2[[#This Row],[Field of Work]]="General work",Table2[[#This Row],[Income]],0)</f>
        <v>0</v>
      </c>
      <c r="CU155" s="2">
        <f t="shared" ca="1" si="53"/>
        <v>1</v>
      </c>
      <c r="CV155" s="5"/>
      <c r="CX155" s="2">
        <f t="shared" ca="1" si="54"/>
        <v>41</v>
      </c>
      <c r="CY155" s="5"/>
    </row>
    <row r="156" spans="1:103" x14ac:dyDescent="0.25">
      <c r="A156">
        <f t="shared" ca="1" si="55"/>
        <v>1</v>
      </c>
      <c r="B156" t="str">
        <f t="shared" ca="1" si="56"/>
        <v>Male</v>
      </c>
      <c r="C156">
        <f t="shared" ca="1" si="57"/>
        <v>41</v>
      </c>
      <c r="D156">
        <f t="shared" ca="1" si="58"/>
        <v>2</v>
      </c>
      <c r="E156" t="str">
        <f ca="1">_xll.XLOOKUP(D156,$Y$8:$Y$13,$Z$8:$Z$13)</f>
        <v>Construction</v>
      </c>
      <c r="F156">
        <f t="shared" ca="1" si="59"/>
        <v>5</v>
      </c>
      <c r="G156" t="str">
        <f ca="1">_xll.XLOOKUP(F156,$AA$8:$AA$12,$AB$8:$AB$12)</f>
        <v>Other</v>
      </c>
      <c r="H156">
        <f t="shared" ca="1" si="72"/>
        <v>0</v>
      </c>
      <c r="I156">
        <f t="shared" ca="1" si="52"/>
        <v>2</v>
      </c>
      <c r="J156">
        <f t="shared" ca="1" si="60"/>
        <v>59154</v>
      </c>
      <c r="K156">
        <f t="shared" ca="1" si="61"/>
        <v>9</v>
      </c>
      <c r="L156" t="str">
        <f ca="1">_xll.XLOOKUP(K156,$AC$8:$AC$17,$AD$8:$AD$17)</f>
        <v>Prampram</v>
      </c>
      <c r="M156">
        <f t="shared" ca="1" si="65"/>
        <v>295770</v>
      </c>
      <c r="N156" s="12">
        <f t="shared" ca="1" si="62"/>
        <v>223552.5706729104</v>
      </c>
      <c r="O156" s="12">
        <f t="shared" ca="1" si="66"/>
        <v>13167.080403747583</v>
      </c>
      <c r="P156">
        <f t="shared" ca="1" si="63"/>
        <v>7137</v>
      </c>
      <c r="Q156" s="12">
        <f t="shared" ca="1" si="67"/>
        <v>40354.646445002312</v>
      </c>
      <c r="R156">
        <f t="shared" ca="1" si="68"/>
        <v>82296.946482006198</v>
      </c>
      <c r="S156" s="12">
        <f t="shared" ca="1" si="69"/>
        <v>391234.02688575373</v>
      </c>
      <c r="T156" s="12">
        <f t="shared" ca="1" si="70"/>
        <v>271044.21711791272</v>
      </c>
      <c r="U156" s="12">
        <f t="shared" ca="1" si="71"/>
        <v>120189.80976784101</v>
      </c>
      <c r="X156" s="2"/>
      <c r="Y156" s="3"/>
      <c r="Z156" s="3"/>
      <c r="AA156" s="3"/>
      <c r="AB156" s="3"/>
      <c r="AC156" s="3"/>
      <c r="AD156" s="3"/>
      <c r="AE156" s="3">
        <f ca="1">IF(Table2[[#This Row],[Gender]]="Male",1,0)</f>
        <v>1</v>
      </c>
      <c r="AF156" s="3">
        <f ca="1">IF(Table2[[#This Row],[Gender]]="Female",1,0)</f>
        <v>0</v>
      </c>
      <c r="AG156" s="3"/>
      <c r="AH156" s="3"/>
      <c r="AI156" s="5"/>
      <c r="AK156" s="2">
        <f ca="1">IF(Table2[[#This Row],[Field of Work]]="Teaching",1,0)</f>
        <v>0</v>
      </c>
      <c r="AL156" s="3">
        <f ca="1">IF(Table2[[#This Row],[Field of Work]]="Agriculture",1,0)</f>
        <v>0</v>
      </c>
      <c r="AM156" s="3">
        <f ca="1">IF(Table2[[#This Row],[Field of Work]]="IT",1,0)</f>
        <v>0</v>
      </c>
      <c r="AN156" s="3">
        <f ca="1">IF(Table2[[#This Row],[Field of Work]]="Construction",1,0)</f>
        <v>1</v>
      </c>
      <c r="AO156" s="3">
        <f ca="1">IF(Table2[[#This Row],[Field of Work]]="Health",1,0)</f>
        <v>0</v>
      </c>
      <c r="AP156" s="3">
        <f ca="1">IF(Table2[[#This Row],[Field of Work]]="General work",1,0)</f>
        <v>0</v>
      </c>
      <c r="AQ156" s="3"/>
      <c r="AR156" s="3"/>
      <c r="AS156" s="3"/>
      <c r="AT156" s="3"/>
      <c r="AU156" s="3"/>
      <c r="AV156" s="5"/>
      <c r="AW156" s="16">
        <f ca="1">IF(Table2[[#This Row],[Residence]]="East Legon",1,0)</f>
        <v>0</v>
      </c>
      <c r="AX156" s="13">
        <f ca="1">IF(Table2[[#This Row],[Residence]]="Trasaco",1,0)</f>
        <v>0</v>
      </c>
      <c r="AY156" s="3">
        <f ca="1">IF(Table2[[#This Row],[Residence]]="North Legon",1,0)</f>
        <v>0</v>
      </c>
      <c r="AZ156" s="3">
        <f ca="1">IF(Table2[[#This Row],[Residence]]="Tema",1,0)</f>
        <v>0</v>
      </c>
      <c r="BA156" s="3">
        <f ca="1">IF(Table2[[#This Row],[Residence]]="Spintex",1,0)</f>
        <v>0</v>
      </c>
      <c r="BB156" s="3">
        <f ca="1">IF(Table2[[#This Row],[Residence]]="Airport Hills",1,0)</f>
        <v>0</v>
      </c>
      <c r="BC156" s="3">
        <f ca="1">IF(Table2[[#This Row],[Residence]]="Oyarifa",1,0)</f>
        <v>0</v>
      </c>
      <c r="BD156" s="3">
        <f ca="1">IF(Table2[[#This Row],[Residence]]="Prampram",1,0)</f>
        <v>1</v>
      </c>
      <c r="BE156" s="3">
        <f ca="1">IF(Table2[[#This Row],[Residence]]="Tse-Addo",1,0)</f>
        <v>0</v>
      </c>
      <c r="BF156" s="3">
        <f ca="1">IF(Table2[[#This Row],[Residence]]="Osu",1,0)</f>
        <v>0</v>
      </c>
      <c r="BG156" s="3"/>
      <c r="BH156" s="3"/>
      <c r="BI156" s="3"/>
      <c r="BJ156" s="3"/>
      <c r="BK156" s="3"/>
      <c r="BL156" s="3"/>
      <c r="BM156" s="3"/>
      <c r="BN156" s="3"/>
      <c r="BO156" s="3"/>
      <c r="BP156" s="5"/>
      <c r="BR156" s="26">
        <f ca="1">Table2[[#This Row],[Cars Value]]/Table2[[#This Row],[Cars]]</f>
        <v>6583.5402018737914</v>
      </c>
      <c r="BS156" s="5"/>
      <c r="BT156" s="2">
        <f ca="1">IF(Table2[[#This Row],[Value of Debts]]&gt;$BU$6,1,0)</f>
        <v>1</v>
      </c>
      <c r="BU156" s="3"/>
      <c r="BV156" s="3"/>
      <c r="BW156" s="5"/>
      <c r="BX156" s="30">
        <f ca="1">Table2[[#This Row],[Mortgage Left]]/Table2[[#This Row],[Value of home]]</f>
        <v>0.75583247345204174</v>
      </c>
      <c r="BY156" s="3">
        <f t="shared" ca="1" si="64"/>
        <v>0</v>
      </c>
      <c r="BZ156" s="3"/>
      <c r="CA156" s="39"/>
      <c r="CC156" s="2">
        <f ca="1">IF(Table2[[#This Row],[Residence]]="East Legon",Table2[[#This Row],[Income]],0)</f>
        <v>0</v>
      </c>
      <c r="CD156" s="3">
        <f ca="1">IF(Table2[[#This Row],[Residence]]="Trasaco",Table2[[#This Row],[Income]],0)</f>
        <v>0</v>
      </c>
      <c r="CE156" s="3">
        <f ca="1">IF(Table2[[#This Row],[Residence]]="North Legon",Table2[[#This Row],[Income]],0)</f>
        <v>0</v>
      </c>
      <c r="CF156" s="3">
        <f ca="1">IF(Table2[[#This Row],[Residence]]="Spintex",Table2[[#This Row],[Income]],0)</f>
        <v>0</v>
      </c>
      <c r="CG156" s="3">
        <f ca="1">IF(Table2[[#This Row],[Residence]]="Tema",Table2[[#This Row],[Income]],0)</f>
        <v>0</v>
      </c>
      <c r="CH156" s="3">
        <f ca="1">IF(Table2[[#This Row],[Residence]]="Airport Hills",Table2[[#This Row],[Income]],0)</f>
        <v>0</v>
      </c>
      <c r="CI156" s="3">
        <f ca="1">IF(Table2[[#This Row],[Residence]]="Oyarifa",Table2[[#This Row],[Income]],0)</f>
        <v>0</v>
      </c>
      <c r="CJ156" s="3">
        <f ca="1">IF(Table2[[#This Row],[Residence]]="Osu",Table2[[#This Row],[Income]],0)</f>
        <v>0</v>
      </c>
      <c r="CK156" s="3">
        <f ca="1">IF(Table2[[#This Row],[Residence]]="Tse-Addo",Table2[[#This Row],[Income]],0)</f>
        <v>0</v>
      </c>
      <c r="CL156" s="5">
        <f ca="1">IF(Table2[[#This Row],[Residence]]="Prampram",Table2[[#This Row],[Income]],0)</f>
        <v>59154</v>
      </c>
      <c r="CN156" s="2">
        <f ca="1">IF(Table2[[#This Row],[Field of Work]]="Teaching",Table2[[#This Row],[Income]],0)</f>
        <v>0</v>
      </c>
      <c r="CO156" s="3">
        <f ca="1">IF(Table2[[#This Row],[Field of Work]]="Agriculture",Table2[[#This Row],[Income]],0)</f>
        <v>0</v>
      </c>
      <c r="CP156" s="3">
        <f ca="1">IF(Table2[[#This Row],[Field of Work]]="IT",Table2[[#This Row],[Income]],0)</f>
        <v>0</v>
      </c>
      <c r="CQ156" s="3">
        <f ca="1">IF(Table2[[#This Row],[Field of Work]]="Construction",Table2[[#This Row],[Income]],0)</f>
        <v>59154</v>
      </c>
      <c r="CR156" s="3">
        <f ca="1">IF(Table2[[#This Row],[Field of Work]]="Health",Table2[[#This Row],[Income]],0)</f>
        <v>0</v>
      </c>
      <c r="CS156" s="5">
        <f ca="1">IF(Table2[[#This Row],[Field of Work]]="General work",Table2[[#This Row],[Income]],0)</f>
        <v>0</v>
      </c>
      <c r="CU156" s="2">
        <f t="shared" ca="1" si="53"/>
        <v>1</v>
      </c>
      <c r="CV156" s="5"/>
      <c r="CX156" s="2">
        <f t="shared" ca="1" si="54"/>
        <v>50</v>
      </c>
      <c r="CY156" s="5"/>
    </row>
    <row r="157" spans="1:103" x14ac:dyDescent="0.25">
      <c r="A157">
        <f t="shared" ca="1" si="55"/>
        <v>2</v>
      </c>
      <c r="B157" t="str">
        <f t="shared" ca="1" si="56"/>
        <v>Female</v>
      </c>
      <c r="C157">
        <f t="shared" ca="1" si="57"/>
        <v>50</v>
      </c>
      <c r="D157">
        <f t="shared" ca="1" si="58"/>
        <v>1</v>
      </c>
      <c r="E157" t="str">
        <f ca="1">_xll.XLOOKUP(D157,$Y$8:$Y$13,$Z$8:$Z$13)</f>
        <v>Health</v>
      </c>
      <c r="F157">
        <f t="shared" ca="1" si="59"/>
        <v>1</v>
      </c>
      <c r="G157" t="str">
        <f ca="1">_xll.XLOOKUP(F157,$AA$8:$AA$12,$AB$8:$AB$12)</f>
        <v>Highschool</v>
      </c>
      <c r="H157">
        <f t="shared" ca="1" si="72"/>
        <v>1</v>
      </c>
      <c r="I157">
        <f t="shared" ca="1" si="52"/>
        <v>3</v>
      </c>
      <c r="J157">
        <f t="shared" ca="1" si="60"/>
        <v>85767</v>
      </c>
      <c r="K157">
        <f t="shared" ca="1" si="61"/>
        <v>10</v>
      </c>
      <c r="L157" t="str">
        <f ca="1">_xll.XLOOKUP(K157,$AC$8:$AC$17,$AD$8:$AD$17)</f>
        <v>Osu</v>
      </c>
      <c r="M157">
        <f t="shared" ca="1" si="65"/>
        <v>257301</v>
      </c>
      <c r="N157" s="12">
        <f t="shared" ca="1" si="62"/>
        <v>137311.61823692737</v>
      </c>
      <c r="O157" s="12">
        <f t="shared" ca="1" si="66"/>
        <v>94072.507048948421</v>
      </c>
      <c r="P157">
        <f t="shared" ca="1" si="63"/>
        <v>37848</v>
      </c>
      <c r="Q157" s="12">
        <f t="shared" ca="1" si="67"/>
        <v>89342.449272228274</v>
      </c>
      <c r="R157">
        <f t="shared" ca="1" si="68"/>
        <v>125725.98962263233</v>
      </c>
      <c r="S157" s="12">
        <f t="shared" ca="1" si="69"/>
        <v>477099.49667158077</v>
      </c>
      <c r="T157" s="12">
        <f t="shared" ca="1" si="70"/>
        <v>264502.06750915566</v>
      </c>
      <c r="U157" s="12">
        <f t="shared" ca="1" si="71"/>
        <v>212597.42916242511</v>
      </c>
      <c r="X157" s="2"/>
      <c r="Y157" s="3"/>
      <c r="Z157" s="3"/>
      <c r="AA157" s="3"/>
      <c r="AB157" s="3"/>
      <c r="AC157" s="3"/>
      <c r="AD157" s="3"/>
      <c r="AE157" s="3">
        <f ca="1">IF(Table2[[#This Row],[Gender]]="Male",1,0)</f>
        <v>0</v>
      </c>
      <c r="AF157" s="3">
        <f ca="1">IF(Table2[[#This Row],[Gender]]="Female",1,0)</f>
        <v>1</v>
      </c>
      <c r="AG157" s="3"/>
      <c r="AH157" s="3"/>
      <c r="AI157" s="5"/>
      <c r="AK157" s="2">
        <f ca="1">IF(Table2[[#This Row],[Field of Work]]="Teaching",1,0)</f>
        <v>0</v>
      </c>
      <c r="AL157" s="3">
        <f ca="1">IF(Table2[[#This Row],[Field of Work]]="Agriculture",1,0)</f>
        <v>0</v>
      </c>
      <c r="AM157" s="3">
        <f ca="1">IF(Table2[[#This Row],[Field of Work]]="IT",1,0)</f>
        <v>0</v>
      </c>
      <c r="AN157" s="3">
        <f ca="1">IF(Table2[[#This Row],[Field of Work]]="Construction",1,0)</f>
        <v>0</v>
      </c>
      <c r="AO157" s="3">
        <f ca="1">IF(Table2[[#This Row],[Field of Work]]="Health",1,0)</f>
        <v>1</v>
      </c>
      <c r="AP157" s="3">
        <f ca="1">IF(Table2[[#This Row],[Field of Work]]="General work",1,0)</f>
        <v>0</v>
      </c>
      <c r="AQ157" s="3"/>
      <c r="AR157" s="3"/>
      <c r="AS157" s="3"/>
      <c r="AT157" s="3"/>
      <c r="AU157" s="3"/>
      <c r="AV157" s="5"/>
      <c r="AW157" s="16">
        <f ca="1">IF(Table2[[#This Row],[Residence]]="East Legon",1,0)</f>
        <v>0</v>
      </c>
      <c r="AX157" s="13">
        <f ca="1">IF(Table2[[#This Row],[Residence]]="Trasaco",1,0)</f>
        <v>0</v>
      </c>
      <c r="AY157" s="3">
        <f ca="1">IF(Table2[[#This Row],[Residence]]="North Legon",1,0)</f>
        <v>0</v>
      </c>
      <c r="AZ157" s="3">
        <f ca="1">IF(Table2[[#This Row],[Residence]]="Tema",1,0)</f>
        <v>0</v>
      </c>
      <c r="BA157" s="3">
        <f ca="1">IF(Table2[[#This Row],[Residence]]="Spintex",1,0)</f>
        <v>0</v>
      </c>
      <c r="BB157" s="3">
        <f ca="1">IF(Table2[[#This Row],[Residence]]="Airport Hills",1,0)</f>
        <v>0</v>
      </c>
      <c r="BC157" s="3">
        <f ca="1">IF(Table2[[#This Row],[Residence]]="Oyarifa",1,0)</f>
        <v>0</v>
      </c>
      <c r="BD157" s="3">
        <f ca="1">IF(Table2[[#This Row],[Residence]]="Prampram",1,0)</f>
        <v>0</v>
      </c>
      <c r="BE157" s="3">
        <f ca="1">IF(Table2[[#This Row],[Residence]]="Tse-Addo",1,0)</f>
        <v>0</v>
      </c>
      <c r="BF157" s="3">
        <f ca="1">IF(Table2[[#This Row],[Residence]]="Osu",1,0)</f>
        <v>1</v>
      </c>
      <c r="BG157" s="3"/>
      <c r="BH157" s="3"/>
      <c r="BI157" s="3"/>
      <c r="BJ157" s="3"/>
      <c r="BK157" s="3"/>
      <c r="BL157" s="3"/>
      <c r="BM157" s="3"/>
      <c r="BN157" s="3"/>
      <c r="BO157" s="3"/>
      <c r="BP157" s="5"/>
      <c r="BR157" s="26">
        <f ca="1">Table2[[#This Row],[Cars Value]]/Table2[[#This Row],[Cars]]</f>
        <v>31357.502349649472</v>
      </c>
      <c r="BS157" s="5"/>
      <c r="BT157" s="2">
        <f ca="1">IF(Table2[[#This Row],[Value of Debts]]&gt;$BU$6,1,0)</f>
        <v>1</v>
      </c>
      <c r="BU157" s="3"/>
      <c r="BV157" s="3"/>
      <c r="BW157" s="5"/>
      <c r="BX157" s="30">
        <f ca="1">Table2[[#This Row],[Mortgage Left]]/Table2[[#This Row],[Value of home]]</f>
        <v>0.53366142470074884</v>
      </c>
      <c r="BY157" s="3">
        <f t="shared" ca="1" si="64"/>
        <v>0</v>
      </c>
      <c r="BZ157" s="3"/>
      <c r="CA157" s="39"/>
      <c r="CC157" s="2">
        <f ca="1">IF(Table2[[#This Row],[Residence]]="East Legon",Table2[[#This Row],[Income]],0)</f>
        <v>0</v>
      </c>
      <c r="CD157" s="3">
        <f ca="1">IF(Table2[[#This Row],[Residence]]="Trasaco",Table2[[#This Row],[Income]],0)</f>
        <v>0</v>
      </c>
      <c r="CE157" s="3">
        <f ca="1">IF(Table2[[#This Row],[Residence]]="North Legon",Table2[[#This Row],[Income]],0)</f>
        <v>0</v>
      </c>
      <c r="CF157" s="3">
        <f ca="1">IF(Table2[[#This Row],[Residence]]="Spintex",Table2[[#This Row],[Income]],0)</f>
        <v>0</v>
      </c>
      <c r="CG157" s="3">
        <f ca="1">IF(Table2[[#This Row],[Residence]]="Tema",Table2[[#This Row],[Income]],0)</f>
        <v>0</v>
      </c>
      <c r="CH157" s="3">
        <f ca="1">IF(Table2[[#This Row],[Residence]]="Airport Hills",Table2[[#This Row],[Income]],0)</f>
        <v>0</v>
      </c>
      <c r="CI157" s="3">
        <f ca="1">IF(Table2[[#This Row],[Residence]]="Oyarifa",Table2[[#This Row],[Income]],0)</f>
        <v>0</v>
      </c>
      <c r="CJ157" s="3">
        <f ca="1">IF(Table2[[#This Row],[Residence]]="Osu",Table2[[#This Row],[Income]],0)</f>
        <v>85767</v>
      </c>
      <c r="CK157" s="3">
        <f ca="1">IF(Table2[[#This Row],[Residence]]="Tse-Addo",Table2[[#This Row],[Income]],0)</f>
        <v>0</v>
      </c>
      <c r="CL157" s="5">
        <f ca="1">IF(Table2[[#This Row],[Residence]]="Prampram",Table2[[#This Row],[Income]],0)</f>
        <v>0</v>
      </c>
      <c r="CN157" s="2">
        <f ca="1">IF(Table2[[#This Row],[Field of Work]]="Teaching",Table2[[#This Row],[Income]],0)</f>
        <v>0</v>
      </c>
      <c r="CO157" s="3">
        <f ca="1">IF(Table2[[#This Row],[Field of Work]]="Agriculture",Table2[[#This Row],[Income]],0)</f>
        <v>0</v>
      </c>
      <c r="CP157" s="3">
        <f ca="1">IF(Table2[[#This Row],[Field of Work]]="IT",Table2[[#This Row],[Income]],0)</f>
        <v>0</v>
      </c>
      <c r="CQ157" s="3">
        <f ca="1">IF(Table2[[#This Row],[Field of Work]]="Construction",Table2[[#This Row],[Income]],0)</f>
        <v>0</v>
      </c>
      <c r="CR157" s="3">
        <f ca="1">IF(Table2[[#This Row],[Field of Work]]="Health",Table2[[#This Row],[Income]],0)</f>
        <v>85767</v>
      </c>
      <c r="CS157" s="5">
        <f ca="1">IF(Table2[[#This Row],[Field of Work]]="General work",Table2[[#This Row],[Income]],0)</f>
        <v>0</v>
      </c>
      <c r="CU157" s="2">
        <f t="shared" ca="1" si="53"/>
        <v>1</v>
      </c>
      <c r="CV157" s="5"/>
      <c r="CX157" s="2">
        <f t="shared" ca="1" si="54"/>
        <v>35</v>
      </c>
      <c r="CY157" s="5"/>
    </row>
    <row r="158" spans="1:103" x14ac:dyDescent="0.25">
      <c r="A158">
        <f t="shared" ca="1" si="55"/>
        <v>2</v>
      </c>
      <c r="B158" t="str">
        <f t="shared" ca="1" si="56"/>
        <v>Female</v>
      </c>
      <c r="C158">
        <f t="shared" ca="1" si="57"/>
        <v>35</v>
      </c>
      <c r="D158">
        <f t="shared" ca="1" si="58"/>
        <v>6</v>
      </c>
      <c r="E158" t="str">
        <f ca="1">_xll.XLOOKUP(D158,$Y$8:$Y$13,$Z$8:$Z$13)</f>
        <v>Agriculture</v>
      </c>
      <c r="F158">
        <f t="shared" ca="1" si="59"/>
        <v>5</v>
      </c>
      <c r="G158" t="str">
        <f ca="1">_xll.XLOOKUP(F158,$AA$8:$AA$12,$AB$8:$AB$12)</f>
        <v>Other</v>
      </c>
      <c r="H158">
        <f t="shared" ca="1" si="72"/>
        <v>0</v>
      </c>
      <c r="I158">
        <f t="shared" ca="1" si="52"/>
        <v>2</v>
      </c>
      <c r="J158">
        <f t="shared" ca="1" si="60"/>
        <v>75161</v>
      </c>
      <c r="K158">
        <f t="shared" ca="1" si="61"/>
        <v>4</v>
      </c>
      <c r="L158" t="str">
        <f ca="1">_xll.XLOOKUP(K158,$AC$8:$AC$17,$AD$8:$AD$17)</f>
        <v>Spintex</v>
      </c>
      <c r="M158">
        <f t="shared" ca="1" si="65"/>
        <v>450966</v>
      </c>
      <c r="N158" s="12">
        <f t="shared" ca="1" si="62"/>
        <v>293779.99786536797</v>
      </c>
      <c r="O158" s="12">
        <f t="shared" ca="1" si="66"/>
        <v>110219.65112167571</v>
      </c>
      <c r="P158">
        <f t="shared" ca="1" si="63"/>
        <v>79831</v>
      </c>
      <c r="Q158" s="12">
        <f t="shared" ca="1" si="67"/>
        <v>34578.167883963266</v>
      </c>
      <c r="R158">
        <f t="shared" ca="1" si="68"/>
        <v>69382.416455177794</v>
      </c>
      <c r="S158" s="12">
        <f t="shared" ca="1" si="69"/>
        <v>630568.06757685356</v>
      </c>
      <c r="T158" s="12">
        <f t="shared" ca="1" si="70"/>
        <v>408189.16574933124</v>
      </c>
      <c r="U158" s="12">
        <f t="shared" ca="1" si="71"/>
        <v>222378.90182752232</v>
      </c>
      <c r="X158" s="2"/>
      <c r="Y158" s="3"/>
      <c r="Z158" s="3"/>
      <c r="AA158" s="3"/>
      <c r="AB158" s="3"/>
      <c r="AC158" s="3"/>
      <c r="AD158" s="3"/>
      <c r="AE158" s="3">
        <f ca="1">IF(Table2[[#This Row],[Gender]]="Male",1,0)</f>
        <v>0</v>
      </c>
      <c r="AF158" s="3">
        <f ca="1">IF(Table2[[#This Row],[Gender]]="Female",1,0)</f>
        <v>1</v>
      </c>
      <c r="AG158" s="3"/>
      <c r="AH158" s="3"/>
      <c r="AI158" s="5"/>
      <c r="AK158" s="2">
        <f ca="1">IF(Table2[[#This Row],[Field of Work]]="Teaching",1,0)</f>
        <v>0</v>
      </c>
      <c r="AL158" s="3">
        <f ca="1">IF(Table2[[#This Row],[Field of Work]]="Agriculture",1,0)</f>
        <v>1</v>
      </c>
      <c r="AM158" s="3">
        <f ca="1">IF(Table2[[#This Row],[Field of Work]]="IT",1,0)</f>
        <v>0</v>
      </c>
      <c r="AN158" s="3">
        <f ca="1">IF(Table2[[#This Row],[Field of Work]]="Construction",1,0)</f>
        <v>0</v>
      </c>
      <c r="AO158" s="3">
        <f ca="1">IF(Table2[[#This Row],[Field of Work]]="Health",1,0)</f>
        <v>0</v>
      </c>
      <c r="AP158" s="3">
        <f ca="1">IF(Table2[[#This Row],[Field of Work]]="General work",1,0)</f>
        <v>0</v>
      </c>
      <c r="AQ158" s="3"/>
      <c r="AR158" s="3"/>
      <c r="AS158" s="3"/>
      <c r="AT158" s="3"/>
      <c r="AU158" s="3"/>
      <c r="AV158" s="5"/>
      <c r="AW158" s="16">
        <f ca="1">IF(Table2[[#This Row],[Residence]]="East Legon",1,0)</f>
        <v>0</v>
      </c>
      <c r="AX158" s="13">
        <f ca="1">IF(Table2[[#This Row],[Residence]]="Trasaco",1,0)</f>
        <v>0</v>
      </c>
      <c r="AY158" s="3">
        <f ca="1">IF(Table2[[#This Row],[Residence]]="North Legon",1,0)</f>
        <v>0</v>
      </c>
      <c r="AZ158" s="3">
        <f ca="1">IF(Table2[[#This Row],[Residence]]="Tema",1,0)</f>
        <v>0</v>
      </c>
      <c r="BA158" s="3">
        <f ca="1">IF(Table2[[#This Row],[Residence]]="Spintex",1,0)</f>
        <v>1</v>
      </c>
      <c r="BB158" s="3">
        <f ca="1">IF(Table2[[#This Row],[Residence]]="Airport Hills",1,0)</f>
        <v>0</v>
      </c>
      <c r="BC158" s="3">
        <f ca="1">IF(Table2[[#This Row],[Residence]]="Oyarifa",1,0)</f>
        <v>0</v>
      </c>
      <c r="BD158" s="3">
        <f ca="1">IF(Table2[[#This Row],[Residence]]="Prampram",1,0)</f>
        <v>0</v>
      </c>
      <c r="BE158" s="3">
        <f ca="1">IF(Table2[[#This Row],[Residence]]="Tse-Addo",1,0)</f>
        <v>0</v>
      </c>
      <c r="BF158" s="3">
        <f ca="1">IF(Table2[[#This Row],[Residence]]="Osu",1,0)</f>
        <v>0</v>
      </c>
      <c r="BG158" s="3"/>
      <c r="BH158" s="3"/>
      <c r="BI158" s="3"/>
      <c r="BJ158" s="3"/>
      <c r="BK158" s="3"/>
      <c r="BL158" s="3"/>
      <c r="BM158" s="3"/>
      <c r="BN158" s="3"/>
      <c r="BO158" s="3"/>
      <c r="BP158" s="5"/>
      <c r="BR158" s="26">
        <f ca="1">Table2[[#This Row],[Cars Value]]/Table2[[#This Row],[Cars]]</f>
        <v>55109.825560837853</v>
      </c>
      <c r="BS158" s="5"/>
      <c r="BT158" s="2">
        <f ca="1">IF(Table2[[#This Row],[Value of Debts]]&gt;$BU$6,1,0)</f>
        <v>1</v>
      </c>
      <c r="BU158" s="3"/>
      <c r="BV158" s="3"/>
      <c r="BW158" s="5"/>
      <c r="BX158" s="30">
        <f ca="1">Table2[[#This Row],[Mortgage Left]]/Table2[[#This Row],[Value of home]]</f>
        <v>0.65144600228258442</v>
      </c>
      <c r="BY158" s="3">
        <f t="shared" ca="1" si="64"/>
        <v>0</v>
      </c>
      <c r="BZ158" s="3"/>
      <c r="CA158" s="39"/>
      <c r="CC158" s="2">
        <f ca="1">IF(Table2[[#This Row],[Residence]]="East Legon",Table2[[#This Row],[Income]],0)</f>
        <v>0</v>
      </c>
      <c r="CD158" s="3">
        <f ca="1">IF(Table2[[#This Row],[Residence]]="Trasaco",Table2[[#This Row],[Income]],0)</f>
        <v>0</v>
      </c>
      <c r="CE158" s="3">
        <f ca="1">IF(Table2[[#This Row],[Residence]]="North Legon",Table2[[#This Row],[Income]],0)</f>
        <v>0</v>
      </c>
      <c r="CF158" s="3">
        <f ca="1">IF(Table2[[#This Row],[Residence]]="Spintex",Table2[[#This Row],[Income]],0)</f>
        <v>75161</v>
      </c>
      <c r="CG158" s="3">
        <f ca="1">IF(Table2[[#This Row],[Residence]]="Tema",Table2[[#This Row],[Income]],0)</f>
        <v>0</v>
      </c>
      <c r="CH158" s="3">
        <f ca="1">IF(Table2[[#This Row],[Residence]]="Airport Hills",Table2[[#This Row],[Income]],0)</f>
        <v>0</v>
      </c>
      <c r="CI158" s="3">
        <f ca="1">IF(Table2[[#This Row],[Residence]]="Oyarifa",Table2[[#This Row],[Income]],0)</f>
        <v>0</v>
      </c>
      <c r="CJ158" s="3">
        <f ca="1">IF(Table2[[#This Row],[Residence]]="Osu",Table2[[#This Row],[Income]],0)</f>
        <v>0</v>
      </c>
      <c r="CK158" s="3">
        <f ca="1">IF(Table2[[#This Row],[Residence]]="Tse-Addo",Table2[[#This Row],[Income]],0)</f>
        <v>0</v>
      </c>
      <c r="CL158" s="5">
        <f ca="1">IF(Table2[[#This Row],[Residence]]="Prampram",Table2[[#This Row],[Income]],0)</f>
        <v>0</v>
      </c>
      <c r="CN158" s="2">
        <f ca="1">IF(Table2[[#This Row],[Field of Work]]="Teaching",Table2[[#This Row],[Income]],0)</f>
        <v>0</v>
      </c>
      <c r="CO158" s="3">
        <f ca="1">IF(Table2[[#This Row],[Field of Work]]="Agriculture",Table2[[#This Row],[Income]],0)</f>
        <v>75161</v>
      </c>
      <c r="CP158" s="3">
        <f ca="1">IF(Table2[[#This Row],[Field of Work]]="IT",Table2[[#This Row],[Income]],0)</f>
        <v>0</v>
      </c>
      <c r="CQ158" s="3">
        <f ca="1">IF(Table2[[#This Row],[Field of Work]]="Construction",Table2[[#This Row],[Income]],0)</f>
        <v>0</v>
      </c>
      <c r="CR158" s="3">
        <f ca="1">IF(Table2[[#This Row],[Field of Work]]="Health",Table2[[#This Row],[Income]],0)</f>
        <v>0</v>
      </c>
      <c r="CS158" s="5">
        <f ca="1">IF(Table2[[#This Row],[Field of Work]]="General work",Table2[[#This Row],[Income]],0)</f>
        <v>0</v>
      </c>
      <c r="CU158" s="2">
        <f t="shared" ca="1" si="53"/>
        <v>1</v>
      </c>
      <c r="CV158" s="5"/>
      <c r="CX158" s="2">
        <f t="shared" ca="1" si="54"/>
        <v>50</v>
      </c>
      <c r="CY158" s="5"/>
    </row>
    <row r="159" spans="1:103" x14ac:dyDescent="0.25">
      <c r="A159">
        <f t="shared" ca="1" si="55"/>
        <v>1</v>
      </c>
      <c r="B159" t="str">
        <f t="shared" ca="1" si="56"/>
        <v>Male</v>
      </c>
      <c r="C159">
        <f t="shared" ca="1" si="57"/>
        <v>50</v>
      </c>
      <c r="D159">
        <f t="shared" ca="1" si="58"/>
        <v>6</v>
      </c>
      <c r="E159" t="str">
        <f ca="1">_xll.XLOOKUP(D159,$Y$8:$Y$13,$Z$8:$Z$13)</f>
        <v>Agriculture</v>
      </c>
      <c r="F159">
        <f t="shared" ca="1" si="59"/>
        <v>3</v>
      </c>
      <c r="G159" t="str">
        <f ca="1">_xll.XLOOKUP(F159,$AA$8:$AA$12,$AB$8:$AB$12)</f>
        <v>University</v>
      </c>
      <c r="H159">
        <f t="shared" ca="1" si="72"/>
        <v>3</v>
      </c>
      <c r="I159">
        <f t="shared" ca="1" si="52"/>
        <v>4</v>
      </c>
      <c r="J159">
        <f t="shared" ca="1" si="60"/>
        <v>81857</v>
      </c>
      <c r="K159">
        <f t="shared" ca="1" si="61"/>
        <v>9</v>
      </c>
      <c r="L159" t="str">
        <f ca="1">_xll.XLOOKUP(K159,$AC$8:$AC$17,$AD$8:$AD$17)</f>
        <v>Prampram</v>
      </c>
      <c r="M159">
        <f t="shared" ca="1" si="65"/>
        <v>327428</v>
      </c>
      <c r="N159" s="12">
        <f t="shared" ca="1" si="62"/>
        <v>172631.34641011833</v>
      </c>
      <c r="O159" s="12">
        <f t="shared" ca="1" si="66"/>
        <v>233867.48533754569</v>
      </c>
      <c r="P159">
        <f t="shared" ca="1" si="63"/>
        <v>133926</v>
      </c>
      <c r="Q159" s="12">
        <f t="shared" ca="1" si="67"/>
        <v>67104.720539006943</v>
      </c>
      <c r="R159">
        <f t="shared" ca="1" si="68"/>
        <v>70300.066148234284</v>
      </c>
      <c r="S159" s="12">
        <f t="shared" ca="1" si="69"/>
        <v>631595.55148577993</v>
      </c>
      <c r="T159" s="12">
        <f t="shared" ca="1" si="70"/>
        <v>373662.06694912526</v>
      </c>
      <c r="U159" s="12">
        <f t="shared" ca="1" si="71"/>
        <v>257933.48453665467</v>
      </c>
      <c r="X159" s="2"/>
      <c r="Y159" s="3"/>
      <c r="Z159" s="3"/>
      <c r="AA159" s="3"/>
      <c r="AB159" s="3"/>
      <c r="AC159" s="3"/>
      <c r="AD159" s="3"/>
      <c r="AE159" s="3">
        <f ca="1">IF(Table2[[#This Row],[Gender]]="Male",1,0)</f>
        <v>1</v>
      </c>
      <c r="AF159" s="3">
        <f ca="1">IF(Table2[[#This Row],[Gender]]="Female",1,0)</f>
        <v>0</v>
      </c>
      <c r="AG159" s="3"/>
      <c r="AH159" s="3"/>
      <c r="AI159" s="5"/>
      <c r="AK159" s="2">
        <f ca="1">IF(Table2[[#This Row],[Field of Work]]="Teaching",1,0)</f>
        <v>0</v>
      </c>
      <c r="AL159" s="3">
        <f ca="1">IF(Table2[[#This Row],[Field of Work]]="Agriculture",1,0)</f>
        <v>1</v>
      </c>
      <c r="AM159" s="3">
        <f ca="1">IF(Table2[[#This Row],[Field of Work]]="IT",1,0)</f>
        <v>0</v>
      </c>
      <c r="AN159" s="3">
        <f ca="1">IF(Table2[[#This Row],[Field of Work]]="Construction",1,0)</f>
        <v>0</v>
      </c>
      <c r="AO159" s="3">
        <f ca="1">IF(Table2[[#This Row],[Field of Work]]="Health",1,0)</f>
        <v>0</v>
      </c>
      <c r="AP159" s="3">
        <f ca="1">IF(Table2[[#This Row],[Field of Work]]="General work",1,0)</f>
        <v>0</v>
      </c>
      <c r="AQ159" s="3"/>
      <c r="AR159" s="3"/>
      <c r="AS159" s="3"/>
      <c r="AT159" s="3"/>
      <c r="AU159" s="3"/>
      <c r="AV159" s="5"/>
      <c r="AW159" s="16">
        <f ca="1">IF(Table2[[#This Row],[Residence]]="East Legon",1,0)</f>
        <v>0</v>
      </c>
      <c r="AX159" s="13">
        <f ca="1">IF(Table2[[#This Row],[Residence]]="Trasaco",1,0)</f>
        <v>0</v>
      </c>
      <c r="AY159" s="3">
        <f ca="1">IF(Table2[[#This Row],[Residence]]="North Legon",1,0)</f>
        <v>0</v>
      </c>
      <c r="AZ159" s="3">
        <f ca="1">IF(Table2[[#This Row],[Residence]]="Tema",1,0)</f>
        <v>0</v>
      </c>
      <c r="BA159" s="3">
        <f ca="1">IF(Table2[[#This Row],[Residence]]="Spintex",1,0)</f>
        <v>0</v>
      </c>
      <c r="BB159" s="3">
        <f ca="1">IF(Table2[[#This Row],[Residence]]="Airport Hills",1,0)</f>
        <v>0</v>
      </c>
      <c r="BC159" s="3">
        <f ca="1">IF(Table2[[#This Row],[Residence]]="Oyarifa",1,0)</f>
        <v>0</v>
      </c>
      <c r="BD159" s="3">
        <f ca="1">IF(Table2[[#This Row],[Residence]]="Prampram",1,0)</f>
        <v>1</v>
      </c>
      <c r="BE159" s="3">
        <f ca="1">IF(Table2[[#This Row],[Residence]]="Tse-Addo",1,0)</f>
        <v>0</v>
      </c>
      <c r="BF159" s="3">
        <f ca="1">IF(Table2[[#This Row],[Residence]]="Osu",1,0)</f>
        <v>0</v>
      </c>
      <c r="BG159" s="3"/>
      <c r="BH159" s="3"/>
      <c r="BI159" s="3"/>
      <c r="BJ159" s="3"/>
      <c r="BK159" s="3"/>
      <c r="BL159" s="3"/>
      <c r="BM159" s="3"/>
      <c r="BN159" s="3"/>
      <c r="BO159" s="3"/>
      <c r="BP159" s="5"/>
      <c r="BR159" s="26">
        <f ca="1">Table2[[#This Row],[Cars Value]]/Table2[[#This Row],[Cars]]</f>
        <v>58466.871334386422</v>
      </c>
      <c r="BS159" s="5"/>
      <c r="BT159" s="2">
        <f ca="1">IF(Table2[[#This Row],[Value of Debts]]&gt;$BU$6,1,0)</f>
        <v>1</v>
      </c>
      <c r="BU159" s="3"/>
      <c r="BV159" s="3"/>
      <c r="BW159" s="5"/>
      <c r="BX159" s="30">
        <f ca="1">Table2[[#This Row],[Mortgage Left]]/Table2[[#This Row],[Value of home]]</f>
        <v>0.52723452609464783</v>
      </c>
      <c r="BY159" s="3">
        <f t="shared" ca="1" si="64"/>
        <v>0</v>
      </c>
      <c r="BZ159" s="3"/>
      <c r="CA159" s="39"/>
      <c r="CC159" s="2">
        <f ca="1">IF(Table2[[#This Row],[Residence]]="East Legon",Table2[[#This Row],[Income]],0)</f>
        <v>0</v>
      </c>
      <c r="CD159" s="3">
        <f ca="1">IF(Table2[[#This Row],[Residence]]="Trasaco",Table2[[#This Row],[Income]],0)</f>
        <v>0</v>
      </c>
      <c r="CE159" s="3">
        <f ca="1">IF(Table2[[#This Row],[Residence]]="North Legon",Table2[[#This Row],[Income]],0)</f>
        <v>0</v>
      </c>
      <c r="CF159" s="3">
        <f ca="1">IF(Table2[[#This Row],[Residence]]="Spintex",Table2[[#This Row],[Income]],0)</f>
        <v>0</v>
      </c>
      <c r="CG159" s="3">
        <f ca="1">IF(Table2[[#This Row],[Residence]]="Tema",Table2[[#This Row],[Income]],0)</f>
        <v>0</v>
      </c>
      <c r="CH159" s="3">
        <f ca="1">IF(Table2[[#This Row],[Residence]]="Airport Hills",Table2[[#This Row],[Income]],0)</f>
        <v>0</v>
      </c>
      <c r="CI159" s="3">
        <f ca="1">IF(Table2[[#This Row],[Residence]]="Oyarifa",Table2[[#This Row],[Income]],0)</f>
        <v>0</v>
      </c>
      <c r="CJ159" s="3">
        <f ca="1">IF(Table2[[#This Row],[Residence]]="Osu",Table2[[#This Row],[Income]],0)</f>
        <v>0</v>
      </c>
      <c r="CK159" s="3">
        <f ca="1">IF(Table2[[#This Row],[Residence]]="Tse-Addo",Table2[[#This Row],[Income]],0)</f>
        <v>0</v>
      </c>
      <c r="CL159" s="5">
        <f ca="1">IF(Table2[[#This Row],[Residence]]="Prampram",Table2[[#This Row],[Income]],0)</f>
        <v>81857</v>
      </c>
      <c r="CN159" s="2">
        <f ca="1">IF(Table2[[#This Row],[Field of Work]]="Teaching",Table2[[#This Row],[Income]],0)</f>
        <v>0</v>
      </c>
      <c r="CO159" s="3">
        <f ca="1">IF(Table2[[#This Row],[Field of Work]]="Agriculture",Table2[[#This Row],[Income]],0)</f>
        <v>81857</v>
      </c>
      <c r="CP159" s="3">
        <f ca="1">IF(Table2[[#This Row],[Field of Work]]="IT",Table2[[#This Row],[Income]],0)</f>
        <v>0</v>
      </c>
      <c r="CQ159" s="3">
        <f ca="1">IF(Table2[[#This Row],[Field of Work]]="Construction",Table2[[#This Row],[Income]],0)</f>
        <v>0</v>
      </c>
      <c r="CR159" s="3">
        <f ca="1">IF(Table2[[#This Row],[Field of Work]]="Health",Table2[[#This Row],[Income]],0)</f>
        <v>0</v>
      </c>
      <c r="CS159" s="5">
        <f ca="1">IF(Table2[[#This Row],[Field of Work]]="General work",Table2[[#This Row],[Income]],0)</f>
        <v>0</v>
      </c>
      <c r="CU159" s="2">
        <f t="shared" ca="1" si="53"/>
        <v>0</v>
      </c>
      <c r="CV159" s="5"/>
      <c r="CX159" s="2">
        <f t="shared" ca="1" si="54"/>
        <v>46</v>
      </c>
      <c r="CY159" s="5"/>
    </row>
    <row r="160" spans="1:103" x14ac:dyDescent="0.25">
      <c r="A160">
        <f t="shared" ca="1" si="55"/>
        <v>2</v>
      </c>
      <c r="B160" t="str">
        <f t="shared" ca="1" si="56"/>
        <v>Female</v>
      </c>
      <c r="C160">
        <f t="shared" ca="1" si="57"/>
        <v>46</v>
      </c>
      <c r="D160">
        <f t="shared" ca="1" si="58"/>
        <v>6</v>
      </c>
      <c r="E160" t="str">
        <f ca="1">_xll.XLOOKUP(D160,$Y$8:$Y$13,$Z$8:$Z$13)</f>
        <v>Agriculture</v>
      </c>
      <c r="F160">
        <f t="shared" ca="1" si="59"/>
        <v>1</v>
      </c>
      <c r="G160" t="str">
        <f ca="1">_xll.XLOOKUP(F160,$AA$8:$AA$12,$AB$8:$AB$12)</f>
        <v>Highschool</v>
      </c>
      <c r="H160">
        <f t="shared" ca="1" si="72"/>
        <v>4</v>
      </c>
      <c r="I160">
        <f t="shared" ca="1" si="52"/>
        <v>1</v>
      </c>
      <c r="J160">
        <f t="shared" ca="1" si="60"/>
        <v>68980</v>
      </c>
      <c r="K160">
        <f t="shared" ca="1" si="61"/>
        <v>2</v>
      </c>
      <c r="L160" t="str">
        <f ca="1">_xll.XLOOKUP(K160,$AC$8:$AC$17,$AD$8:$AD$17)</f>
        <v>Trasaco</v>
      </c>
      <c r="M160">
        <f t="shared" ca="1" si="65"/>
        <v>344900</v>
      </c>
      <c r="N160" s="12">
        <f t="shared" ca="1" si="62"/>
        <v>34415.84573163031</v>
      </c>
      <c r="O160" s="12">
        <f t="shared" ca="1" si="66"/>
        <v>3475.8322169074195</v>
      </c>
      <c r="P160">
        <f t="shared" ca="1" si="63"/>
        <v>1570</v>
      </c>
      <c r="Q160" s="12">
        <f t="shared" ca="1" si="67"/>
        <v>15626.934723481701</v>
      </c>
      <c r="R160">
        <f t="shared" ca="1" si="68"/>
        <v>86195.416296633979</v>
      </c>
      <c r="S160" s="12">
        <f t="shared" ca="1" si="69"/>
        <v>434571.24851354142</v>
      </c>
      <c r="T160" s="12">
        <f t="shared" ca="1" si="70"/>
        <v>51612.780455112013</v>
      </c>
      <c r="U160" s="12">
        <f t="shared" ca="1" si="71"/>
        <v>382958.46805842943</v>
      </c>
      <c r="X160" s="2"/>
      <c r="Y160" s="3"/>
      <c r="Z160" s="3"/>
      <c r="AA160" s="3"/>
      <c r="AB160" s="3"/>
      <c r="AC160" s="3"/>
      <c r="AD160" s="3"/>
      <c r="AE160" s="3">
        <f ca="1">IF(Table2[[#This Row],[Gender]]="Male",1,0)</f>
        <v>0</v>
      </c>
      <c r="AF160" s="3">
        <f ca="1">IF(Table2[[#This Row],[Gender]]="Female",1,0)</f>
        <v>1</v>
      </c>
      <c r="AG160" s="3"/>
      <c r="AH160" s="3"/>
      <c r="AI160" s="5"/>
      <c r="AK160" s="2">
        <f ca="1">IF(Table2[[#This Row],[Field of Work]]="Teaching",1,0)</f>
        <v>0</v>
      </c>
      <c r="AL160" s="3">
        <f ca="1">IF(Table2[[#This Row],[Field of Work]]="Agriculture",1,0)</f>
        <v>1</v>
      </c>
      <c r="AM160" s="3">
        <f ca="1">IF(Table2[[#This Row],[Field of Work]]="IT",1,0)</f>
        <v>0</v>
      </c>
      <c r="AN160" s="3">
        <f ca="1">IF(Table2[[#This Row],[Field of Work]]="Construction",1,0)</f>
        <v>0</v>
      </c>
      <c r="AO160" s="3">
        <f ca="1">IF(Table2[[#This Row],[Field of Work]]="Health",1,0)</f>
        <v>0</v>
      </c>
      <c r="AP160" s="3">
        <f ca="1">IF(Table2[[#This Row],[Field of Work]]="General work",1,0)</f>
        <v>0</v>
      </c>
      <c r="AQ160" s="3"/>
      <c r="AR160" s="3"/>
      <c r="AS160" s="3"/>
      <c r="AT160" s="3"/>
      <c r="AU160" s="3"/>
      <c r="AV160" s="5"/>
      <c r="AW160" s="16">
        <f ca="1">IF(Table2[[#This Row],[Residence]]="East Legon",1,0)</f>
        <v>0</v>
      </c>
      <c r="AX160" s="13">
        <f ca="1">IF(Table2[[#This Row],[Residence]]="Trasaco",1,0)</f>
        <v>1</v>
      </c>
      <c r="AY160" s="3">
        <f ca="1">IF(Table2[[#This Row],[Residence]]="North Legon",1,0)</f>
        <v>0</v>
      </c>
      <c r="AZ160" s="3">
        <f ca="1">IF(Table2[[#This Row],[Residence]]="Tema",1,0)</f>
        <v>0</v>
      </c>
      <c r="BA160" s="3">
        <f ca="1">IF(Table2[[#This Row],[Residence]]="Spintex",1,0)</f>
        <v>0</v>
      </c>
      <c r="BB160" s="3">
        <f ca="1">IF(Table2[[#This Row],[Residence]]="Airport Hills",1,0)</f>
        <v>0</v>
      </c>
      <c r="BC160" s="3">
        <f ca="1">IF(Table2[[#This Row],[Residence]]="Oyarifa",1,0)</f>
        <v>0</v>
      </c>
      <c r="BD160" s="3">
        <f ca="1">IF(Table2[[#This Row],[Residence]]="Prampram",1,0)</f>
        <v>0</v>
      </c>
      <c r="BE160" s="3">
        <f ca="1">IF(Table2[[#This Row],[Residence]]="Tse-Addo",1,0)</f>
        <v>0</v>
      </c>
      <c r="BF160" s="3">
        <f ca="1">IF(Table2[[#This Row],[Residence]]="Osu",1,0)</f>
        <v>0</v>
      </c>
      <c r="BG160" s="3"/>
      <c r="BH160" s="3"/>
      <c r="BI160" s="3"/>
      <c r="BJ160" s="3"/>
      <c r="BK160" s="3"/>
      <c r="BL160" s="3"/>
      <c r="BM160" s="3"/>
      <c r="BN160" s="3"/>
      <c r="BO160" s="3"/>
      <c r="BP160" s="5"/>
      <c r="BR160" s="26">
        <f ca="1">Table2[[#This Row],[Cars Value]]/Table2[[#This Row],[Cars]]</f>
        <v>3475.8322169074195</v>
      </c>
      <c r="BS160" s="5"/>
      <c r="BT160" s="2">
        <f ca="1">IF(Table2[[#This Row],[Value of Debts]]&gt;$BU$6,1,0)</f>
        <v>0</v>
      </c>
      <c r="BU160" s="3"/>
      <c r="BV160" s="3"/>
      <c r="BW160" s="5"/>
      <c r="BX160" s="30">
        <f ca="1">Table2[[#This Row],[Mortgage Left]]/Table2[[#This Row],[Value of home]]</f>
        <v>9.9784997772195738E-2</v>
      </c>
      <c r="BY160" s="3">
        <f t="shared" ca="1" si="64"/>
        <v>1</v>
      </c>
      <c r="BZ160" s="3"/>
      <c r="CA160" s="39"/>
      <c r="CC160" s="2">
        <f ca="1">IF(Table2[[#This Row],[Residence]]="East Legon",Table2[[#This Row],[Income]],0)</f>
        <v>0</v>
      </c>
      <c r="CD160" s="3">
        <f ca="1">IF(Table2[[#This Row],[Residence]]="Trasaco",Table2[[#This Row],[Income]],0)</f>
        <v>68980</v>
      </c>
      <c r="CE160" s="3">
        <f ca="1">IF(Table2[[#This Row],[Residence]]="North Legon",Table2[[#This Row],[Income]],0)</f>
        <v>0</v>
      </c>
      <c r="CF160" s="3">
        <f ca="1">IF(Table2[[#This Row],[Residence]]="Spintex",Table2[[#This Row],[Income]],0)</f>
        <v>0</v>
      </c>
      <c r="CG160" s="3">
        <f ca="1">IF(Table2[[#This Row],[Residence]]="Tema",Table2[[#This Row],[Income]],0)</f>
        <v>0</v>
      </c>
      <c r="CH160" s="3">
        <f ca="1">IF(Table2[[#This Row],[Residence]]="Airport Hills",Table2[[#This Row],[Income]],0)</f>
        <v>0</v>
      </c>
      <c r="CI160" s="3">
        <f ca="1">IF(Table2[[#This Row],[Residence]]="Oyarifa",Table2[[#This Row],[Income]],0)</f>
        <v>0</v>
      </c>
      <c r="CJ160" s="3">
        <f ca="1">IF(Table2[[#This Row],[Residence]]="Osu",Table2[[#This Row],[Income]],0)</f>
        <v>0</v>
      </c>
      <c r="CK160" s="3">
        <f ca="1">IF(Table2[[#This Row],[Residence]]="Tse-Addo",Table2[[#This Row],[Income]],0)</f>
        <v>0</v>
      </c>
      <c r="CL160" s="5">
        <f ca="1">IF(Table2[[#This Row],[Residence]]="Prampram",Table2[[#This Row],[Income]],0)</f>
        <v>0</v>
      </c>
      <c r="CN160" s="2">
        <f ca="1">IF(Table2[[#This Row],[Field of Work]]="Teaching",Table2[[#This Row],[Income]],0)</f>
        <v>0</v>
      </c>
      <c r="CO160" s="3">
        <f ca="1">IF(Table2[[#This Row],[Field of Work]]="Agriculture",Table2[[#This Row],[Income]],0)</f>
        <v>68980</v>
      </c>
      <c r="CP160" s="3">
        <f ca="1">IF(Table2[[#This Row],[Field of Work]]="IT",Table2[[#This Row],[Income]],0)</f>
        <v>0</v>
      </c>
      <c r="CQ160" s="3">
        <f ca="1">IF(Table2[[#This Row],[Field of Work]]="Construction",Table2[[#This Row],[Income]],0)</f>
        <v>0</v>
      </c>
      <c r="CR160" s="3">
        <f ca="1">IF(Table2[[#This Row],[Field of Work]]="Health",Table2[[#This Row],[Income]],0)</f>
        <v>0</v>
      </c>
      <c r="CS160" s="5">
        <f ca="1">IF(Table2[[#This Row],[Field of Work]]="General work",Table2[[#This Row],[Income]],0)</f>
        <v>0</v>
      </c>
      <c r="CU160" s="2">
        <f t="shared" ca="1" si="53"/>
        <v>1</v>
      </c>
      <c r="CV160" s="5"/>
      <c r="CX160" s="2">
        <f t="shared" ca="1" si="54"/>
        <v>30</v>
      </c>
      <c r="CY160" s="5"/>
    </row>
    <row r="161" spans="1:103" x14ac:dyDescent="0.25">
      <c r="A161">
        <f t="shared" ca="1" si="55"/>
        <v>2</v>
      </c>
      <c r="B161" t="str">
        <f t="shared" ca="1" si="56"/>
        <v>Female</v>
      </c>
      <c r="C161">
        <f t="shared" ca="1" si="57"/>
        <v>30</v>
      </c>
      <c r="D161">
        <f t="shared" ca="1" si="58"/>
        <v>2</v>
      </c>
      <c r="E161" t="str">
        <f ca="1">_xll.XLOOKUP(D161,$Y$8:$Y$13,$Z$8:$Z$13)</f>
        <v>Construction</v>
      </c>
      <c r="F161">
        <f t="shared" ca="1" si="59"/>
        <v>2</v>
      </c>
      <c r="G161" t="str">
        <f ca="1">_xll.XLOOKUP(F161,$AA$8:$AA$12,$AB$8:$AB$12)</f>
        <v>College</v>
      </c>
      <c r="H161">
        <f t="shared" ca="1" si="72"/>
        <v>0</v>
      </c>
      <c r="I161">
        <f t="shared" ca="1" si="52"/>
        <v>4</v>
      </c>
      <c r="J161">
        <f t="shared" ca="1" si="60"/>
        <v>34609</v>
      </c>
      <c r="K161">
        <f t="shared" ca="1" si="61"/>
        <v>4</v>
      </c>
      <c r="L161" t="str">
        <f ca="1">_xll.XLOOKUP(K161,$AC$8:$AC$17,$AD$8:$AD$17)</f>
        <v>Spintex</v>
      </c>
      <c r="M161">
        <f t="shared" ca="1" si="65"/>
        <v>207654</v>
      </c>
      <c r="N161" s="12">
        <f t="shared" ca="1" si="62"/>
        <v>108083.34108964862</v>
      </c>
      <c r="O161" s="12">
        <f t="shared" ca="1" si="66"/>
        <v>3562.7274190909184</v>
      </c>
      <c r="P161">
        <f t="shared" ca="1" si="63"/>
        <v>2135</v>
      </c>
      <c r="Q161" s="12">
        <f t="shared" ca="1" si="67"/>
        <v>53072.679667121512</v>
      </c>
      <c r="R161">
        <f t="shared" ca="1" si="68"/>
        <v>16673.545174417912</v>
      </c>
      <c r="S161" s="12">
        <f t="shared" ca="1" si="69"/>
        <v>227890.27259350882</v>
      </c>
      <c r="T161" s="12">
        <f t="shared" ca="1" si="70"/>
        <v>163291.02075677013</v>
      </c>
      <c r="U161" s="12">
        <f t="shared" ca="1" si="71"/>
        <v>64599.251836738695</v>
      </c>
      <c r="X161" s="2"/>
      <c r="Y161" s="3"/>
      <c r="Z161" s="3"/>
      <c r="AA161" s="3"/>
      <c r="AB161" s="3"/>
      <c r="AC161" s="3"/>
      <c r="AD161" s="3"/>
      <c r="AE161" s="3">
        <f ca="1">IF(Table2[[#This Row],[Gender]]="Male",1,0)</f>
        <v>0</v>
      </c>
      <c r="AF161" s="3">
        <f ca="1">IF(Table2[[#This Row],[Gender]]="Female",1,0)</f>
        <v>1</v>
      </c>
      <c r="AG161" s="3"/>
      <c r="AH161" s="3"/>
      <c r="AI161" s="5"/>
      <c r="AK161" s="2">
        <f ca="1">IF(Table2[[#This Row],[Field of Work]]="Teaching",1,0)</f>
        <v>0</v>
      </c>
      <c r="AL161" s="3">
        <f ca="1">IF(Table2[[#This Row],[Field of Work]]="Agriculture",1,0)</f>
        <v>0</v>
      </c>
      <c r="AM161" s="3">
        <f ca="1">IF(Table2[[#This Row],[Field of Work]]="IT",1,0)</f>
        <v>0</v>
      </c>
      <c r="AN161" s="3">
        <f ca="1">IF(Table2[[#This Row],[Field of Work]]="Construction",1,0)</f>
        <v>1</v>
      </c>
      <c r="AO161" s="3">
        <f ca="1">IF(Table2[[#This Row],[Field of Work]]="Health",1,0)</f>
        <v>0</v>
      </c>
      <c r="AP161" s="3">
        <f ca="1">IF(Table2[[#This Row],[Field of Work]]="General work",1,0)</f>
        <v>0</v>
      </c>
      <c r="AQ161" s="3"/>
      <c r="AR161" s="3"/>
      <c r="AS161" s="3"/>
      <c r="AT161" s="3"/>
      <c r="AU161" s="3"/>
      <c r="AV161" s="5"/>
      <c r="AW161" s="16">
        <f ca="1">IF(Table2[[#This Row],[Residence]]="East Legon",1,0)</f>
        <v>0</v>
      </c>
      <c r="AX161" s="13">
        <f ca="1">IF(Table2[[#This Row],[Residence]]="Trasaco",1,0)</f>
        <v>0</v>
      </c>
      <c r="AY161" s="3">
        <f ca="1">IF(Table2[[#This Row],[Residence]]="North Legon",1,0)</f>
        <v>0</v>
      </c>
      <c r="AZ161" s="3">
        <f ca="1">IF(Table2[[#This Row],[Residence]]="Tema",1,0)</f>
        <v>0</v>
      </c>
      <c r="BA161" s="3">
        <f ca="1">IF(Table2[[#This Row],[Residence]]="Spintex",1,0)</f>
        <v>1</v>
      </c>
      <c r="BB161" s="3">
        <f ca="1">IF(Table2[[#This Row],[Residence]]="Airport Hills",1,0)</f>
        <v>0</v>
      </c>
      <c r="BC161" s="3">
        <f ca="1">IF(Table2[[#This Row],[Residence]]="Oyarifa",1,0)</f>
        <v>0</v>
      </c>
      <c r="BD161" s="3">
        <f ca="1">IF(Table2[[#This Row],[Residence]]="Prampram",1,0)</f>
        <v>0</v>
      </c>
      <c r="BE161" s="3">
        <f ca="1">IF(Table2[[#This Row],[Residence]]="Tse-Addo",1,0)</f>
        <v>0</v>
      </c>
      <c r="BF161" s="3">
        <f ca="1">IF(Table2[[#This Row],[Residence]]="Osu",1,0)</f>
        <v>0</v>
      </c>
      <c r="BG161" s="3"/>
      <c r="BH161" s="3"/>
      <c r="BI161" s="3"/>
      <c r="BJ161" s="3"/>
      <c r="BK161" s="3"/>
      <c r="BL161" s="3"/>
      <c r="BM161" s="3"/>
      <c r="BN161" s="3"/>
      <c r="BO161" s="3"/>
      <c r="BP161" s="5"/>
      <c r="BR161" s="26">
        <f ca="1">Table2[[#This Row],[Cars Value]]/Table2[[#This Row],[Cars]]</f>
        <v>890.68185477272959</v>
      </c>
      <c r="BS161" s="5"/>
      <c r="BT161" s="2">
        <f ca="1">IF(Table2[[#This Row],[Value of Debts]]&gt;$BU$6,1,0)</f>
        <v>1</v>
      </c>
      <c r="BU161" s="3"/>
      <c r="BV161" s="3"/>
      <c r="BW161" s="5"/>
      <c r="BX161" s="30">
        <f ca="1">Table2[[#This Row],[Mortgage Left]]/Table2[[#This Row],[Value of home]]</f>
        <v>0.52049727474379792</v>
      </c>
      <c r="BY161" s="3">
        <f t="shared" ca="1" si="64"/>
        <v>0</v>
      </c>
      <c r="BZ161" s="3"/>
      <c r="CA161" s="39"/>
      <c r="CC161" s="2">
        <f ca="1">IF(Table2[[#This Row],[Residence]]="East Legon",Table2[[#This Row],[Income]],0)</f>
        <v>0</v>
      </c>
      <c r="CD161" s="3">
        <f ca="1">IF(Table2[[#This Row],[Residence]]="Trasaco",Table2[[#This Row],[Income]],0)</f>
        <v>0</v>
      </c>
      <c r="CE161" s="3">
        <f ca="1">IF(Table2[[#This Row],[Residence]]="North Legon",Table2[[#This Row],[Income]],0)</f>
        <v>0</v>
      </c>
      <c r="CF161" s="3">
        <f ca="1">IF(Table2[[#This Row],[Residence]]="Spintex",Table2[[#This Row],[Income]],0)</f>
        <v>34609</v>
      </c>
      <c r="CG161" s="3">
        <f ca="1">IF(Table2[[#This Row],[Residence]]="Tema",Table2[[#This Row],[Income]],0)</f>
        <v>0</v>
      </c>
      <c r="CH161" s="3">
        <f ca="1">IF(Table2[[#This Row],[Residence]]="Airport Hills",Table2[[#This Row],[Income]],0)</f>
        <v>0</v>
      </c>
      <c r="CI161" s="3">
        <f ca="1">IF(Table2[[#This Row],[Residence]]="Oyarifa",Table2[[#This Row],[Income]],0)</f>
        <v>0</v>
      </c>
      <c r="CJ161" s="3">
        <f ca="1">IF(Table2[[#This Row],[Residence]]="Osu",Table2[[#This Row],[Income]],0)</f>
        <v>0</v>
      </c>
      <c r="CK161" s="3">
        <f ca="1">IF(Table2[[#This Row],[Residence]]="Tse-Addo",Table2[[#This Row],[Income]],0)</f>
        <v>0</v>
      </c>
      <c r="CL161" s="5">
        <f ca="1">IF(Table2[[#This Row],[Residence]]="Prampram",Table2[[#This Row],[Income]],0)</f>
        <v>0</v>
      </c>
      <c r="CN161" s="2">
        <f ca="1">IF(Table2[[#This Row],[Field of Work]]="Teaching",Table2[[#This Row],[Income]],0)</f>
        <v>0</v>
      </c>
      <c r="CO161" s="3">
        <f ca="1">IF(Table2[[#This Row],[Field of Work]]="Agriculture",Table2[[#This Row],[Income]],0)</f>
        <v>0</v>
      </c>
      <c r="CP161" s="3">
        <f ca="1">IF(Table2[[#This Row],[Field of Work]]="IT",Table2[[#This Row],[Income]],0)</f>
        <v>0</v>
      </c>
      <c r="CQ161" s="3">
        <f ca="1">IF(Table2[[#This Row],[Field of Work]]="Construction",Table2[[#This Row],[Income]],0)</f>
        <v>34609</v>
      </c>
      <c r="CR161" s="3">
        <f ca="1">IF(Table2[[#This Row],[Field of Work]]="Health",Table2[[#This Row],[Income]],0)</f>
        <v>0</v>
      </c>
      <c r="CS161" s="5">
        <f ca="1">IF(Table2[[#This Row],[Field of Work]]="General work",Table2[[#This Row],[Income]],0)</f>
        <v>0</v>
      </c>
      <c r="CU161" s="2">
        <f t="shared" ca="1" si="53"/>
        <v>1</v>
      </c>
      <c r="CV161" s="5"/>
      <c r="CX161" s="2">
        <f t="shared" ca="1" si="54"/>
        <v>46</v>
      </c>
      <c r="CY161" s="5"/>
    </row>
    <row r="162" spans="1:103" x14ac:dyDescent="0.25">
      <c r="A162">
        <f t="shared" ca="1" si="55"/>
        <v>1</v>
      </c>
      <c r="B162" t="str">
        <f t="shared" ca="1" si="56"/>
        <v>Male</v>
      </c>
      <c r="C162">
        <f t="shared" ca="1" si="57"/>
        <v>46</v>
      </c>
      <c r="D162">
        <f t="shared" ca="1" si="58"/>
        <v>1</v>
      </c>
      <c r="E162" t="str">
        <f ca="1">_xll.XLOOKUP(D162,$Y$8:$Y$13,$Z$8:$Z$13)</f>
        <v>Health</v>
      </c>
      <c r="F162">
        <f t="shared" ca="1" si="59"/>
        <v>3</v>
      </c>
      <c r="G162" t="str">
        <f ca="1">_xll.XLOOKUP(F162,$AA$8:$AA$12,$AB$8:$AB$12)</f>
        <v>University</v>
      </c>
      <c r="H162">
        <f t="shared" ca="1" si="72"/>
        <v>1</v>
      </c>
      <c r="I162">
        <f t="shared" ca="1" si="52"/>
        <v>1</v>
      </c>
      <c r="J162">
        <f t="shared" ca="1" si="60"/>
        <v>64255</v>
      </c>
      <c r="K162">
        <f t="shared" ca="1" si="61"/>
        <v>6</v>
      </c>
      <c r="L162" t="str">
        <f ca="1">_xll.XLOOKUP(K162,$AC$8:$AC$17,$AD$8:$AD$17)</f>
        <v>Tse-Addo</v>
      </c>
      <c r="M162">
        <f t="shared" ca="1" si="65"/>
        <v>385530</v>
      </c>
      <c r="N162" s="12">
        <f t="shared" ca="1" si="62"/>
        <v>53405.864334246879</v>
      </c>
      <c r="O162" s="12">
        <f t="shared" ca="1" si="66"/>
        <v>55675.297076471652</v>
      </c>
      <c r="P162">
        <f t="shared" ca="1" si="63"/>
        <v>28695</v>
      </c>
      <c r="Q162" s="12">
        <f t="shared" ca="1" si="67"/>
        <v>76901.319489609785</v>
      </c>
      <c r="R162">
        <f t="shared" ca="1" si="68"/>
        <v>45663.935504655208</v>
      </c>
      <c r="S162" s="12">
        <f t="shared" ca="1" si="69"/>
        <v>486869.23258112685</v>
      </c>
      <c r="T162" s="12">
        <f t="shared" ca="1" si="70"/>
        <v>159002.18382385664</v>
      </c>
      <c r="U162" s="12">
        <f t="shared" ca="1" si="71"/>
        <v>327867.04875727021</v>
      </c>
      <c r="X162" s="2"/>
      <c r="Y162" s="3"/>
      <c r="Z162" s="3"/>
      <c r="AA162" s="3"/>
      <c r="AB162" s="3"/>
      <c r="AC162" s="3"/>
      <c r="AD162" s="3"/>
      <c r="AE162" s="3">
        <f ca="1">IF(Table2[[#This Row],[Gender]]="Male",1,0)</f>
        <v>1</v>
      </c>
      <c r="AF162" s="3">
        <f ca="1">IF(Table2[[#This Row],[Gender]]="Female",1,0)</f>
        <v>0</v>
      </c>
      <c r="AG162" s="3"/>
      <c r="AH162" s="3"/>
      <c r="AI162" s="5"/>
      <c r="AK162" s="2">
        <f ca="1">IF(Table2[[#This Row],[Field of Work]]="Teaching",1,0)</f>
        <v>0</v>
      </c>
      <c r="AL162" s="3">
        <f ca="1">IF(Table2[[#This Row],[Field of Work]]="Agriculture",1,0)</f>
        <v>0</v>
      </c>
      <c r="AM162" s="3">
        <f ca="1">IF(Table2[[#This Row],[Field of Work]]="IT",1,0)</f>
        <v>0</v>
      </c>
      <c r="AN162" s="3">
        <f ca="1">IF(Table2[[#This Row],[Field of Work]]="Construction",1,0)</f>
        <v>0</v>
      </c>
      <c r="AO162" s="3">
        <f ca="1">IF(Table2[[#This Row],[Field of Work]]="Health",1,0)</f>
        <v>1</v>
      </c>
      <c r="AP162" s="3">
        <f ca="1">IF(Table2[[#This Row],[Field of Work]]="General work",1,0)</f>
        <v>0</v>
      </c>
      <c r="AQ162" s="3"/>
      <c r="AR162" s="3"/>
      <c r="AS162" s="3"/>
      <c r="AT162" s="3"/>
      <c r="AU162" s="3"/>
      <c r="AV162" s="5"/>
      <c r="AW162" s="16">
        <f ca="1">IF(Table2[[#This Row],[Residence]]="East Legon",1,0)</f>
        <v>0</v>
      </c>
      <c r="AX162" s="13">
        <f ca="1">IF(Table2[[#This Row],[Residence]]="Trasaco",1,0)</f>
        <v>0</v>
      </c>
      <c r="AY162" s="3">
        <f ca="1">IF(Table2[[#This Row],[Residence]]="North Legon",1,0)</f>
        <v>0</v>
      </c>
      <c r="AZ162" s="3">
        <f ca="1">IF(Table2[[#This Row],[Residence]]="Tema",1,0)</f>
        <v>0</v>
      </c>
      <c r="BA162" s="3">
        <f ca="1">IF(Table2[[#This Row],[Residence]]="Spintex",1,0)</f>
        <v>0</v>
      </c>
      <c r="BB162" s="3">
        <f ca="1">IF(Table2[[#This Row],[Residence]]="Airport Hills",1,0)</f>
        <v>0</v>
      </c>
      <c r="BC162" s="3">
        <f ca="1">IF(Table2[[#This Row],[Residence]]="Oyarifa",1,0)</f>
        <v>0</v>
      </c>
      <c r="BD162" s="3">
        <f ca="1">IF(Table2[[#This Row],[Residence]]="Prampram",1,0)</f>
        <v>0</v>
      </c>
      <c r="BE162" s="3">
        <f ca="1">IF(Table2[[#This Row],[Residence]]="Tse-Addo",1,0)</f>
        <v>1</v>
      </c>
      <c r="BF162" s="3">
        <f ca="1">IF(Table2[[#This Row],[Residence]]="Osu",1,0)</f>
        <v>0</v>
      </c>
      <c r="BG162" s="3"/>
      <c r="BH162" s="3"/>
      <c r="BI162" s="3"/>
      <c r="BJ162" s="3"/>
      <c r="BK162" s="3"/>
      <c r="BL162" s="3"/>
      <c r="BM162" s="3"/>
      <c r="BN162" s="3"/>
      <c r="BO162" s="3"/>
      <c r="BP162" s="5"/>
      <c r="BR162" s="26">
        <f ca="1">Table2[[#This Row],[Cars Value]]/Table2[[#This Row],[Cars]]</f>
        <v>55675.297076471652</v>
      </c>
      <c r="BS162" s="5"/>
      <c r="BT162" s="2">
        <f ca="1">IF(Table2[[#This Row],[Value of Debts]]&gt;$BU$6,1,0)</f>
        <v>1</v>
      </c>
      <c r="BU162" s="3"/>
      <c r="BV162" s="3"/>
      <c r="BW162" s="5"/>
      <c r="BX162" s="30">
        <f ca="1">Table2[[#This Row],[Mortgage Left]]/Table2[[#This Row],[Value of home]]</f>
        <v>0.1385258328385518</v>
      </c>
      <c r="BY162" s="3">
        <f t="shared" ca="1" si="64"/>
        <v>1</v>
      </c>
      <c r="BZ162" s="3"/>
      <c r="CA162" s="39"/>
      <c r="CC162" s="2">
        <f ca="1">IF(Table2[[#This Row],[Residence]]="East Legon",Table2[[#This Row],[Income]],0)</f>
        <v>0</v>
      </c>
      <c r="CD162" s="3">
        <f ca="1">IF(Table2[[#This Row],[Residence]]="Trasaco",Table2[[#This Row],[Income]],0)</f>
        <v>0</v>
      </c>
      <c r="CE162" s="3">
        <f ca="1">IF(Table2[[#This Row],[Residence]]="North Legon",Table2[[#This Row],[Income]],0)</f>
        <v>0</v>
      </c>
      <c r="CF162" s="3">
        <f ca="1">IF(Table2[[#This Row],[Residence]]="Spintex",Table2[[#This Row],[Income]],0)</f>
        <v>0</v>
      </c>
      <c r="CG162" s="3">
        <f ca="1">IF(Table2[[#This Row],[Residence]]="Tema",Table2[[#This Row],[Income]],0)</f>
        <v>0</v>
      </c>
      <c r="CH162" s="3">
        <f ca="1">IF(Table2[[#This Row],[Residence]]="Airport Hills",Table2[[#This Row],[Income]],0)</f>
        <v>0</v>
      </c>
      <c r="CI162" s="3">
        <f ca="1">IF(Table2[[#This Row],[Residence]]="Oyarifa",Table2[[#This Row],[Income]],0)</f>
        <v>0</v>
      </c>
      <c r="CJ162" s="3">
        <f ca="1">IF(Table2[[#This Row],[Residence]]="Osu",Table2[[#This Row],[Income]],0)</f>
        <v>0</v>
      </c>
      <c r="CK162" s="3">
        <f ca="1">IF(Table2[[#This Row],[Residence]]="Tse-Addo",Table2[[#This Row],[Income]],0)</f>
        <v>64255</v>
      </c>
      <c r="CL162" s="5">
        <f ca="1">IF(Table2[[#This Row],[Residence]]="Prampram",Table2[[#This Row],[Income]],0)</f>
        <v>0</v>
      </c>
      <c r="CN162" s="2">
        <f ca="1">IF(Table2[[#This Row],[Field of Work]]="Teaching",Table2[[#This Row],[Income]],0)</f>
        <v>0</v>
      </c>
      <c r="CO162" s="3">
        <f ca="1">IF(Table2[[#This Row],[Field of Work]]="Agriculture",Table2[[#This Row],[Income]],0)</f>
        <v>0</v>
      </c>
      <c r="CP162" s="3">
        <f ca="1">IF(Table2[[#This Row],[Field of Work]]="IT",Table2[[#This Row],[Income]],0)</f>
        <v>0</v>
      </c>
      <c r="CQ162" s="3">
        <f ca="1">IF(Table2[[#This Row],[Field of Work]]="Construction",Table2[[#This Row],[Income]],0)</f>
        <v>0</v>
      </c>
      <c r="CR162" s="3">
        <f ca="1">IF(Table2[[#This Row],[Field of Work]]="Health",Table2[[#This Row],[Income]],0)</f>
        <v>64255</v>
      </c>
      <c r="CS162" s="5">
        <f ca="1">IF(Table2[[#This Row],[Field of Work]]="General work",Table2[[#This Row],[Income]],0)</f>
        <v>0</v>
      </c>
      <c r="CU162" s="2">
        <f t="shared" ca="1" si="53"/>
        <v>1</v>
      </c>
      <c r="CV162" s="5"/>
      <c r="CX162" s="2">
        <f t="shared" ca="1" si="54"/>
        <v>31</v>
      </c>
      <c r="CY162" s="5"/>
    </row>
    <row r="163" spans="1:103" x14ac:dyDescent="0.25">
      <c r="A163">
        <f t="shared" ca="1" si="55"/>
        <v>1</v>
      </c>
      <c r="B163" t="str">
        <f t="shared" ca="1" si="56"/>
        <v>Male</v>
      </c>
      <c r="C163">
        <f t="shared" ca="1" si="57"/>
        <v>31</v>
      </c>
      <c r="D163">
        <f t="shared" ca="1" si="58"/>
        <v>5</v>
      </c>
      <c r="E163" t="str">
        <f ca="1">_xll.XLOOKUP(D163,$Y$8:$Y$13,$Z$8:$Z$13)</f>
        <v>General work</v>
      </c>
      <c r="F163">
        <f t="shared" ca="1" si="59"/>
        <v>2</v>
      </c>
      <c r="G163" t="str">
        <f ca="1">_xll.XLOOKUP(F163,$AA$8:$AA$12,$AB$8:$AB$12)</f>
        <v>College</v>
      </c>
      <c r="H163">
        <f t="shared" ca="1" si="72"/>
        <v>4</v>
      </c>
      <c r="I163">
        <f t="shared" ca="1" si="52"/>
        <v>1</v>
      </c>
      <c r="J163">
        <f t="shared" ca="1" si="60"/>
        <v>52154</v>
      </c>
      <c r="K163">
        <f t="shared" ca="1" si="61"/>
        <v>7</v>
      </c>
      <c r="L163" t="str">
        <f ca="1">_xll.XLOOKUP(K163,$AC$8:$AC$17,$AD$8:$AD$17)</f>
        <v>Tema</v>
      </c>
      <c r="M163">
        <f t="shared" ca="1" si="65"/>
        <v>312924</v>
      </c>
      <c r="N163" s="12">
        <f t="shared" ca="1" si="62"/>
        <v>23401.254731970635</v>
      </c>
      <c r="O163" s="12">
        <f t="shared" ca="1" si="66"/>
        <v>20777.442222778081</v>
      </c>
      <c r="P163">
        <f t="shared" ca="1" si="63"/>
        <v>14924</v>
      </c>
      <c r="Q163" s="12">
        <f t="shared" ca="1" si="67"/>
        <v>17882.874855016125</v>
      </c>
      <c r="R163">
        <f t="shared" ca="1" si="68"/>
        <v>35219.907632204049</v>
      </c>
      <c r="S163" s="12">
        <f t="shared" ca="1" si="69"/>
        <v>368921.34985498217</v>
      </c>
      <c r="T163" s="12">
        <f t="shared" ca="1" si="70"/>
        <v>56208.129586986761</v>
      </c>
      <c r="U163" s="12">
        <f t="shared" ca="1" si="71"/>
        <v>312713.22026799538</v>
      </c>
      <c r="X163" s="2"/>
      <c r="Y163" s="3"/>
      <c r="Z163" s="3"/>
      <c r="AA163" s="3"/>
      <c r="AB163" s="3"/>
      <c r="AC163" s="3"/>
      <c r="AD163" s="3"/>
      <c r="AE163" s="3">
        <f ca="1">IF(Table2[[#This Row],[Gender]]="Male",1,0)</f>
        <v>1</v>
      </c>
      <c r="AF163" s="3">
        <f ca="1">IF(Table2[[#This Row],[Gender]]="Female",1,0)</f>
        <v>0</v>
      </c>
      <c r="AG163" s="3"/>
      <c r="AH163" s="3"/>
      <c r="AI163" s="5"/>
      <c r="AK163" s="2">
        <f ca="1">IF(Table2[[#This Row],[Field of Work]]="Teaching",1,0)</f>
        <v>0</v>
      </c>
      <c r="AL163" s="3">
        <f ca="1">IF(Table2[[#This Row],[Field of Work]]="Agriculture",1,0)</f>
        <v>0</v>
      </c>
      <c r="AM163" s="3">
        <f ca="1">IF(Table2[[#This Row],[Field of Work]]="IT",1,0)</f>
        <v>0</v>
      </c>
      <c r="AN163" s="3">
        <f ca="1">IF(Table2[[#This Row],[Field of Work]]="Construction",1,0)</f>
        <v>0</v>
      </c>
      <c r="AO163" s="3">
        <f ca="1">IF(Table2[[#This Row],[Field of Work]]="Health",1,0)</f>
        <v>0</v>
      </c>
      <c r="AP163" s="3">
        <f ca="1">IF(Table2[[#This Row],[Field of Work]]="General work",1,0)</f>
        <v>1</v>
      </c>
      <c r="AQ163" s="3"/>
      <c r="AR163" s="3"/>
      <c r="AS163" s="3"/>
      <c r="AT163" s="3"/>
      <c r="AU163" s="3"/>
      <c r="AV163" s="5"/>
      <c r="AW163" s="16">
        <f ca="1">IF(Table2[[#This Row],[Residence]]="East Legon",1,0)</f>
        <v>0</v>
      </c>
      <c r="AX163" s="13">
        <f ca="1">IF(Table2[[#This Row],[Residence]]="Trasaco",1,0)</f>
        <v>0</v>
      </c>
      <c r="AY163" s="3">
        <f ca="1">IF(Table2[[#This Row],[Residence]]="North Legon",1,0)</f>
        <v>0</v>
      </c>
      <c r="AZ163" s="3">
        <f ca="1">IF(Table2[[#This Row],[Residence]]="Tema",1,0)</f>
        <v>1</v>
      </c>
      <c r="BA163" s="3">
        <f ca="1">IF(Table2[[#This Row],[Residence]]="Spintex",1,0)</f>
        <v>0</v>
      </c>
      <c r="BB163" s="3">
        <f ca="1">IF(Table2[[#This Row],[Residence]]="Airport Hills",1,0)</f>
        <v>0</v>
      </c>
      <c r="BC163" s="3">
        <f ca="1">IF(Table2[[#This Row],[Residence]]="Oyarifa",1,0)</f>
        <v>0</v>
      </c>
      <c r="BD163" s="3">
        <f ca="1">IF(Table2[[#This Row],[Residence]]="Prampram",1,0)</f>
        <v>0</v>
      </c>
      <c r="BE163" s="3">
        <f ca="1">IF(Table2[[#This Row],[Residence]]="Tse-Addo",1,0)</f>
        <v>0</v>
      </c>
      <c r="BF163" s="3">
        <f ca="1">IF(Table2[[#This Row],[Residence]]="Osu",1,0)</f>
        <v>0</v>
      </c>
      <c r="BG163" s="3"/>
      <c r="BH163" s="3"/>
      <c r="BI163" s="3"/>
      <c r="BJ163" s="3"/>
      <c r="BK163" s="3"/>
      <c r="BL163" s="3"/>
      <c r="BM163" s="3"/>
      <c r="BN163" s="3"/>
      <c r="BO163" s="3"/>
      <c r="BP163" s="5"/>
      <c r="BR163" s="26">
        <f ca="1">Table2[[#This Row],[Cars Value]]/Table2[[#This Row],[Cars]]</f>
        <v>20777.442222778081</v>
      </c>
      <c r="BS163" s="5"/>
      <c r="BT163" s="2">
        <f ca="1">IF(Table2[[#This Row],[Value of Debts]]&gt;$BU$6,1,0)</f>
        <v>0</v>
      </c>
      <c r="BU163" s="3"/>
      <c r="BV163" s="3"/>
      <c r="BW163" s="5"/>
      <c r="BX163" s="30">
        <f ca="1">Table2[[#This Row],[Mortgage Left]]/Table2[[#This Row],[Value of home]]</f>
        <v>7.4782550178224216E-2</v>
      </c>
      <c r="BY163" s="3">
        <f t="shared" ca="1" si="64"/>
        <v>1</v>
      </c>
      <c r="BZ163" s="3"/>
      <c r="CA163" s="39"/>
      <c r="CC163" s="2">
        <f ca="1">IF(Table2[[#This Row],[Residence]]="East Legon",Table2[[#This Row],[Income]],0)</f>
        <v>0</v>
      </c>
      <c r="CD163" s="3">
        <f ca="1">IF(Table2[[#This Row],[Residence]]="Trasaco",Table2[[#This Row],[Income]],0)</f>
        <v>0</v>
      </c>
      <c r="CE163" s="3">
        <f ca="1">IF(Table2[[#This Row],[Residence]]="North Legon",Table2[[#This Row],[Income]],0)</f>
        <v>0</v>
      </c>
      <c r="CF163" s="3">
        <f ca="1">IF(Table2[[#This Row],[Residence]]="Spintex",Table2[[#This Row],[Income]],0)</f>
        <v>0</v>
      </c>
      <c r="CG163" s="3">
        <f ca="1">IF(Table2[[#This Row],[Residence]]="Tema",Table2[[#This Row],[Income]],0)</f>
        <v>52154</v>
      </c>
      <c r="CH163" s="3">
        <f ca="1">IF(Table2[[#This Row],[Residence]]="Airport Hills",Table2[[#This Row],[Income]],0)</f>
        <v>0</v>
      </c>
      <c r="CI163" s="3">
        <f ca="1">IF(Table2[[#This Row],[Residence]]="Oyarifa",Table2[[#This Row],[Income]],0)</f>
        <v>0</v>
      </c>
      <c r="CJ163" s="3">
        <f ca="1">IF(Table2[[#This Row],[Residence]]="Osu",Table2[[#This Row],[Income]],0)</f>
        <v>0</v>
      </c>
      <c r="CK163" s="3">
        <f ca="1">IF(Table2[[#This Row],[Residence]]="Tse-Addo",Table2[[#This Row],[Income]],0)</f>
        <v>0</v>
      </c>
      <c r="CL163" s="5">
        <f ca="1">IF(Table2[[#This Row],[Residence]]="Prampram",Table2[[#This Row],[Income]],0)</f>
        <v>0</v>
      </c>
      <c r="CN163" s="2">
        <f ca="1">IF(Table2[[#This Row],[Field of Work]]="Teaching",Table2[[#This Row],[Income]],0)</f>
        <v>0</v>
      </c>
      <c r="CO163" s="3">
        <f ca="1">IF(Table2[[#This Row],[Field of Work]]="Agriculture",Table2[[#This Row],[Income]],0)</f>
        <v>0</v>
      </c>
      <c r="CP163" s="3">
        <f ca="1">IF(Table2[[#This Row],[Field of Work]]="IT",Table2[[#This Row],[Income]],0)</f>
        <v>0</v>
      </c>
      <c r="CQ163" s="3">
        <f ca="1">IF(Table2[[#This Row],[Field of Work]]="Construction",Table2[[#This Row],[Income]],0)</f>
        <v>0</v>
      </c>
      <c r="CR163" s="3">
        <f ca="1">IF(Table2[[#This Row],[Field of Work]]="Health",Table2[[#This Row],[Income]],0)</f>
        <v>0</v>
      </c>
      <c r="CS163" s="5">
        <f ca="1">IF(Table2[[#This Row],[Field of Work]]="General work",Table2[[#This Row],[Income]],0)</f>
        <v>52154</v>
      </c>
      <c r="CU163" s="2">
        <f t="shared" ca="1" si="53"/>
        <v>0</v>
      </c>
      <c r="CV163" s="5"/>
      <c r="CX163" s="2">
        <f t="shared" ca="1" si="54"/>
        <v>46</v>
      </c>
      <c r="CY163" s="5"/>
    </row>
    <row r="164" spans="1:103" x14ac:dyDescent="0.25">
      <c r="A164">
        <f t="shared" ca="1" si="55"/>
        <v>2</v>
      </c>
      <c r="B164" t="str">
        <f t="shared" ca="1" si="56"/>
        <v>Female</v>
      </c>
      <c r="C164">
        <f t="shared" ca="1" si="57"/>
        <v>46</v>
      </c>
      <c r="D164">
        <f t="shared" ca="1" si="58"/>
        <v>3</v>
      </c>
      <c r="E164" t="str">
        <f ca="1">_xll.XLOOKUP(D164,$Y$8:$Y$13,$Z$8:$Z$13)</f>
        <v>Teaching</v>
      </c>
      <c r="F164">
        <f t="shared" ca="1" si="59"/>
        <v>3</v>
      </c>
      <c r="G164" t="str">
        <f ca="1">_xll.XLOOKUP(F164,$AA$8:$AA$12,$AB$8:$AB$12)</f>
        <v>University</v>
      </c>
      <c r="H164">
        <f t="shared" ca="1" si="72"/>
        <v>3</v>
      </c>
      <c r="I164">
        <f t="shared" ca="1" si="52"/>
        <v>1</v>
      </c>
      <c r="J164">
        <f t="shared" ca="1" si="60"/>
        <v>87211</v>
      </c>
      <c r="K164">
        <f t="shared" ca="1" si="61"/>
        <v>4</v>
      </c>
      <c r="L164" t="str">
        <f ca="1">_xll.XLOOKUP(K164,$AC$8:$AC$17,$AD$8:$AD$17)</f>
        <v>Spintex</v>
      </c>
      <c r="M164">
        <f t="shared" ca="1" si="65"/>
        <v>436055</v>
      </c>
      <c r="N164" s="12">
        <f t="shared" ca="1" si="62"/>
        <v>21881.039328040228</v>
      </c>
      <c r="O164" s="12">
        <f t="shared" ca="1" si="66"/>
        <v>50052.756369095012</v>
      </c>
      <c r="P164">
        <f t="shared" ca="1" si="63"/>
        <v>3506</v>
      </c>
      <c r="Q164" s="12">
        <f t="shared" ca="1" si="67"/>
        <v>51319.452449275741</v>
      </c>
      <c r="R164">
        <f t="shared" ca="1" si="68"/>
        <v>31447.145152606019</v>
      </c>
      <c r="S164" s="12">
        <f t="shared" ca="1" si="69"/>
        <v>517554.90152170102</v>
      </c>
      <c r="T164" s="12">
        <f t="shared" ca="1" si="70"/>
        <v>76706.491777315969</v>
      </c>
      <c r="U164" s="12">
        <f t="shared" ca="1" si="71"/>
        <v>440848.40974438505</v>
      </c>
      <c r="X164" s="2"/>
      <c r="Y164" s="3"/>
      <c r="Z164" s="3"/>
      <c r="AA164" s="3"/>
      <c r="AB164" s="3"/>
      <c r="AC164" s="3"/>
      <c r="AD164" s="3"/>
      <c r="AE164" s="3">
        <f ca="1">IF(Table2[[#This Row],[Gender]]="Male",1,0)</f>
        <v>0</v>
      </c>
      <c r="AF164" s="3">
        <f ca="1">IF(Table2[[#This Row],[Gender]]="Female",1,0)</f>
        <v>1</v>
      </c>
      <c r="AG164" s="3"/>
      <c r="AH164" s="3"/>
      <c r="AI164" s="5"/>
      <c r="AK164" s="2">
        <f ca="1">IF(Table2[[#This Row],[Field of Work]]="Teaching",1,0)</f>
        <v>1</v>
      </c>
      <c r="AL164" s="3">
        <f ca="1">IF(Table2[[#This Row],[Field of Work]]="Agriculture",1,0)</f>
        <v>0</v>
      </c>
      <c r="AM164" s="3">
        <f ca="1">IF(Table2[[#This Row],[Field of Work]]="IT",1,0)</f>
        <v>0</v>
      </c>
      <c r="AN164" s="3">
        <f ca="1">IF(Table2[[#This Row],[Field of Work]]="Construction",1,0)</f>
        <v>0</v>
      </c>
      <c r="AO164" s="3">
        <f ca="1">IF(Table2[[#This Row],[Field of Work]]="Health",1,0)</f>
        <v>0</v>
      </c>
      <c r="AP164" s="3">
        <f ca="1">IF(Table2[[#This Row],[Field of Work]]="General work",1,0)</f>
        <v>0</v>
      </c>
      <c r="AQ164" s="3"/>
      <c r="AR164" s="3"/>
      <c r="AS164" s="3"/>
      <c r="AT164" s="3"/>
      <c r="AU164" s="3"/>
      <c r="AV164" s="5"/>
      <c r="AW164" s="16">
        <f ca="1">IF(Table2[[#This Row],[Residence]]="East Legon",1,0)</f>
        <v>0</v>
      </c>
      <c r="AX164" s="13">
        <f ca="1">IF(Table2[[#This Row],[Residence]]="Trasaco",1,0)</f>
        <v>0</v>
      </c>
      <c r="AY164" s="3">
        <f ca="1">IF(Table2[[#This Row],[Residence]]="North Legon",1,0)</f>
        <v>0</v>
      </c>
      <c r="AZ164" s="3">
        <f ca="1">IF(Table2[[#This Row],[Residence]]="Tema",1,0)</f>
        <v>0</v>
      </c>
      <c r="BA164" s="3">
        <f ca="1">IF(Table2[[#This Row],[Residence]]="Spintex",1,0)</f>
        <v>1</v>
      </c>
      <c r="BB164" s="3">
        <f ca="1">IF(Table2[[#This Row],[Residence]]="Airport Hills",1,0)</f>
        <v>0</v>
      </c>
      <c r="BC164" s="3">
        <f ca="1">IF(Table2[[#This Row],[Residence]]="Oyarifa",1,0)</f>
        <v>0</v>
      </c>
      <c r="BD164" s="3">
        <f ca="1">IF(Table2[[#This Row],[Residence]]="Prampram",1,0)</f>
        <v>0</v>
      </c>
      <c r="BE164" s="3">
        <f ca="1">IF(Table2[[#This Row],[Residence]]="Tse-Addo",1,0)</f>
        <v>0</v>
      </c>
      <c r="BF164" s="3">
        <f ca="1">IF(Table2[[#This Row],[Residence]]="Osu",1,0)</f>
        <v>0</v>
      </c>
      <c r="BG164" s="3"/>
      <c r="BH164" s="3"/>
      <c r="BI164" s="3"/>
      <c r="BJ164" s="3"/>
      <c r="BK164" s="3"/>
      <c r="BL164" s="3"/>
      <c r="BM164" s="3"/>
      <c r="BN164" s="3"/>
      <c r="BO164" s="3"/>
      <c r="BP164" s="5"/>
      <c r="BR164" s="26">
        <f ca="1">Table2[[#This Row],[Cars Value]]/Table2[[#This Row],[Cars]]</f>
        <v>50052.756369095012</v>
      </c>
      <c r="BS164" s="5"/>
      <c r="BT164" s="2">
        <f ca="1">IF(Table2[[#This Row],[Value of Debts]]&gt;$BU$6,1,0)</f>
        <v>0</v>
      </c>
      <c r="BU164" s="3"/>
      <c r="BV164" s="3"/>
      <c r="BW164" s="5"/>
      <c r="BX164" s="30">
        <f ca="1">Table2[[#This Row],[Mortgage Left]]/Table2[[#This Row],[Value of home]]</f>
        <v>5.0179540030592995E-2</v>
      </c>
      <c r="BY164" s="3">
        <f t="shared" ca="1" si="64"/>
        <v>1</v>
      </c>
      <c r="BZ164" s="3"/>
      <c r="CA164" s="39"/>
      <c r="CC164" s="2">
        <f ca="1">IF(Table2[[#This Row],[Residence]]="East Legon",Table2[[#This Row],[Income]],0)</f>
        <v>0</v>
      </c>
      <c r="CD164" s="3">
        <f ca="1">IF(Table2[[#This Row],[Residence]]="Trasaco",Table2[[#This Row],[Income]],0)</f>
        <v>0</v>
      </c>
      <c r="CE164" s="3">
        <f ca="1">IF(Table2[[#This Row],[Residence]]="North Legon",Table2[[#This Row],[Income]],0)</f>
        <v>0</v>
      </c>
      <c r="CF164" s="3">
        <f ca="1">IF(Table2[[#This Row],[Residence]]="Spintex",Table2[[#This Row],[Income]],0)</f>
        <v>87211</v>
      </c>
      <c r="CG164" s="3">
        <f ca="1">IF(Table2[[#This Row],[Residence]]="Tema",Table2[[#This Row],[Income]],0)</f>
        <v>0</v>
      </c>
      <c r="CH164" s="3">
        <f ca="1">IF(Table2[[#This Row],[Residence]]="Airport Hills",Table2[[#This Row],[Income]],0)</f>
        <v>0</v>
      </c>
      <c r="CI164" s="3">
        <f ca="1">IF(Table2[[#This Row],[Residence]]="Oyarifa",Table2[[#This Row],[Income]],0)</f>
        <v>0</v>
      </c>
      <c r="CJ164" s="3">
        <f ca="1">IF(Table2[[#This Row],[Residence]]="Osu",Table2[[#This Row],[Income]],0)</f>
        <v>0</v>
      </c>
      <c r="CK164" s="3">
        <f ca="1">IF(Table2[[#This Row],[Residence]]="Tse-Addo",Table2[[#This Row],[Income]],0)</f>
        <v>0</v>
      </c>
      <c r="CL164" s="5">
        <f ca="1">IF(Table2[[#This Row],[Residence]]="Prampram",Table2[[#This Row],[Income]],0)</f>
        <v>0</v>
      </c>
      <c r="CN164" s="2">
        <f ca="1">IF(Table2[[#This Row],[Field of Work]]="Teaching",Table2[[#This Row],[Income]],0)</f>
        <v>87211</v>
      </c>
      <c r="CO164" s="3">
        <f ca="1">IF(Table2[[#This Row],[Field of Work]]="Agriculture",Table2[[#This Row],[Income]],0)</f>
        <v>0</v>
      </c>
      <c r="CP164" s="3">
        <f ca="1">IF(Table2[[#This Row],[Field of Work]]="IT",Table2[[#This Row],[Income]],0)</f>
        <v>0</v>
      </c>
      <c r="CQ164" s="3">
        <f ca="1">IF(Table2[[#This Row],[Field of Work]]="Construction",Table2[[#This Row],[Income]],0)</f>
        <v>0</v>
      </c>
      <c r="CR164" s="3">
        <f ca="1">IF(Table2[[#This Row],[Field of Work]]="Health",Table2[[#This Row],[Income]],0)</f>
        <v>0</v>
      </c>
      <c r="CS164" s="5">
        <f ca="1">IF(Table2[[#This Row],[Field of Work]]="General work",Table2[[#This Row],[Income]],0)</f>
        <v>0</v>
      </c>
      <c r="CU164" s="2">
        <f t="shared" ca="1" si="53"/>
        <v>1</v>
      </c>
      <c r="CV164" s="5"/>
      <c r="CX164" s="2">
        <f t="shared" ca="1" si="54"/>
        <v>0</v>
      </c>
      <c r="CY164" s="5"/>
    </row>
    <row r="165" spans="1:103" x14ac:dyDescent="0.25">
      <c r="A165">
        <f t="shared" ca="1" si="55"/>
        <v>1</v>
      </c>
      <c r="B165" t="str">
        <f t="shared" ca="1" si="56"/>
        <v>Male</v>
      </c>
      <c r="C165">
        <f t="shared" ca="1" si="57"/>
        <v>39</v>
      </c>
      <c r="D165">
        <f t="shared" ca="1" si="58"/>
        <v>5</v>
      </c>
      <c r="E165" t="str">
        <f ca="1">_xll.XLOOKUP(D165,$Y$8:$Y$13,$Z$8:$Z$13)</f>
        <v>General work</v>
      </c>
      <c r="F165">
        <f t="shared" ca="1" si="59"/>
        <v>3</v>
      </c>
      <c r="G165" t="str">
        <f ca="1">_xll.XLOOKUP(F165,$AA$8:$AA$12,$AB$8:$AB$12)</f>
        <v>University</v>
      </c>
      <c r="H165">
        <f t="shared" ca="1" si="72"/>
        <v>0</v>
      </c>
      <c r="I165">
        <f t="shared" ca="1" si="52"/>
        <v>2</v>
      </c>
      <c r="J165">
        <f t="shared" ca="1" si="60"/>
        <v>64602</v>
      </c>
      <c r="K165">
        <f t="shared" ca="1" si="61"/>
        <v>6</v>
      </c>
      <c r="L165" t="str">
        <f ca="1">_xll.XLOOKUP(K165,$AC$8:$AC$17,$AD$8:$AD$17)</f>
        <v>Tse-Addo</v>
      </c>
      <c r="M165">
        <f t="shared" ca="1" si="65"/>
        <v>258408</v>
      </c>
      <c r="N165" s="12">
        <f t="shared" ca="1" si="62"/>
        <v>195876.97247380399</v>
      </c>
      <c r="O165" s="12">
        <f t="shared" ca="1" si="66"/>
        <v>4670.1782041907663</v>
      </c>
      <c r="P165">
        <f t="shared" ca="1" si="63"/>
        <v>2566</v>
      </c>
      <c r="Q165" s="12">
        <f t="shared" ca="1" si="67"/>
        <v>108498.50514675086</v>
      </c>
      <c r="R165">
        <f t="shared" ca="1" si="68"/>
        <v>27469.79264251922</v>
      </c>
      <c r="S165" s="12">
        <f t="shared" ca="1" si="69"/>
        <v>290547.97084670997</v>
      </c>
      <c r="T165" s="12">
        <f t="shared" ca="1" si="70"/>
        <v>306941.47762055486</v>
      </c>
      <c r="U165" s="12">
        <f t="shared" ca="1" si="71"/>
        <v>-16393.506773844885</v>
      </c>
      <c r="X165" s="2"/>
      <c r="Y165" s="3"/>
      <c r="Z165" s="3"/>
      <c r="AA165" s="3"/>
      <c r="AB165" s="3"/>
      <c r="AC165" s="3"/>
      <c r="AD165" s="3"/>
      <c r="AE165" s="3">
        <f ca="1">IF(Table2[[#This Row],[Gender]]="Male",1,0)</f>
        <v>1</v>
      </c>
      <c r="AF165" s="3">
        <f ca="1">IF(Table2[[#This Row],[Gender]]="Female",1,0)</f>
        <v>0</v>
      </c>
      <c r="AG165" s="3"/>
      <c r="AH165" s="3"/>
      <c r="AI165" s="5"/>
      <c r="AK165" s="2">
        <f ca="1">IF(Table2[[#This Row],[Field of Work]]="Teaching",1,0)</f>
        <v>0</v>
      </c>
      <c r="AL165" s="3">
        <f ca="1">IF(Table2[[#This Row],[Field of Work]]="Agriculture",1,0)</f>
        <v>0</v>
      </c>
      <c r="AM165" s="3">
        <f ca="1">IF(Table2[[#This Row],[Field of Work]]="IT",1,0)</f>
        <v>0</v>
      </c>
      <c r="AN165" s="3">
        <f ca="1">IF(Table2[[#This Row],[Field of Work]]="Construction",1,0)</f>
        <v>0</v>
      </c>
      <c r="AO165" s="3">
        <f ca="1">IF(Table2[[#This Row],[Field of Work]]="Health",1,0)</f>
        <v>0</v>
      </c>
      <c r="AP165" s="3">
        <f ca="1">IF(Table2[[#This Row],[Field of Work]]="General work",1,0)</f>
        <v>1</v>
      </c>
      <c r="AQ165" s="3"/>
      <c r="AR165" s="3"/>
      <c r="AS165" s="3"/>
      <c r="AT165" s="3"/>
      <c r="AU165" s="3"/>
      <c r="AV165" s="5"/>
      <c r="AW165" s="16">
        <f ca="1">IF(Table2[[#This Row],[Residence]]="East Legon",1,0)</f>
        <v>0</v>
      </c>
      <c r="AX165" s="13">
        <f ca="1">IF(Table2[[#This Row],[Residence]]="Trasaco",1,0)</f>
        <v>0</v>
      </c>
      <c r="AY165" s="3">
        <f ca="1">IF(Table2[[#This Row],[Residence]]="North Legon",1,0)</f>
        <v>0</v>
      </c>
      <c r="AZ165" s="3">
        <f ca="1">IF(Table2[[#This Row],[Residence]]="Tema",1,0)</f>
        <v>0</v>
      </c>
      <c r="BA165" s="3">
        <f ca="1">IF(Table2[[#This Row],[Residence]]="Spintex",1,0)</f>
        <v>0</v>
      </c>
      <c r="BB165" s="3">
        <f ca="1">IF(Table2[[#This Row],[Residence]]="Airport Hills",1,0)</f>
        <v>0</v>
      </c>
      <c r="BC165" s="3">
        <f ca="1">IF(Table2[[#This Row],[Residence]]="Oyarifa",1,0)</f>
        <v>0</v>
      </c>
      <c r="BD165" s="3">
        <f ca="1">IF(Table2[[#This Row],[Residence]]="Prampram",1,0)</f>
        <v>0</v>
      </c>
      <c r="BE165" s="3">
        <f ca="1">IF(Table2[[#This Row],[Residence]]="Tse-Addo",1,0)</f>
        <v>1</v>
      </c>
      <c r="BF165" s="3">
        <f ca="1">IF(Table2[[#This Row],[Residence]]="Osu",1,0)</f>
        <v>0</v>
      </c>
      <c r="BG165" s="3"/>
      <c r="BH165" s="3"/>
      <c r="BI165" s="3"/>
      <c r="BJ165" s="3"/>
      <c r="BK165" s="3"/>
      <c r="BL165" s="3"/>
      <c r="BM165" s="3"/>
      <c r="BN165" s="3"/>
      <c r="BO165" s="3"/>
      <c r="BP165" s="5"/>
      <c r="BR165" s="26">
        <f ca="1">Table2[[#This Row],[Cars Value]]/Table2[[#This Row],[Cars]]</f>
        <v>2335.0891020953832</v>
      </c>
      <c r="BS165" s="5"/>
      <c r="BT165" s="2">
        <f ca="1">IF(Table2[[#This Row],[Value of Debts]]&gt;$BU$6,1,0)</f>
        <v>1</v>
      </c>
      <c r="BU165" s="3"/>
      <c r="BV165" s="3"/>
      <c r="BW165" s="5"/>
      <c r="BX165" s="30">
        <f ca="1">Table2[[#This Row],[Mortgage Left]]/Table2[[#This Row],[Value of home]]</f>
        <v>0.75801435123449734</v>
      </c>
      <c r="BY165" s="3">
        <f t="shared" ca="1" si="64"/>
        <v>0</v>
      </c>
      <c r="BZ165" s="3"/>
      <c r="CA165" s="39"/>
      <c r="CC165" s="2">
        <f ca="1">IF(Table2[[#This Row],[Residence]]="East Legon",Table2[[#This Row],[Income]],0)</f>
        <v>0</v>
      </c>
      <c r="CD165" s="3">
        <f ca="1">IF(Table2[[#This Row],[Residence]]="Trasaco",Table2[[#This Row],[Income]],0)</f>
        <v>0</v>
      </c>
      <c r="CE165" s="3">
        <f ca="1">IF(Table2[[#This Row],[Residence]]="North Legon",Table2[[#This Row],[Income]],0)</f>
        <v>0</v>
      </c>
      <c r="CF165" s="3">
        <f ca="1">IF(Table2[[#This Row],[Residence]]="Spintex",Table2[[#This Row],[Income]],0)</f>
        <v>0</v>
      </c>
      <c r="CG165" s="3">
        <f ca="1">IF(Table2[[#This Row],[Residence]]="Tema",Table2[[#This Row],[Income]],0)</f>
        <v>0</v>
      </c>
      <c r="CH165" s="3">
        <f ca="1">IF(Table2[[#This Row],[Residence]]="Airport Hills",Table2[[#This Row],[Income]],0)</f>
        <v>0</v>
      </c>
      <c r="CI165" s="3">
        <f ca="1">IF(Table2[[#This Row],[Residence]]="Oyarifa",Table2[[#This Row],[Income]],0)</f>
        <v>0</v>
      </c>
      <c r="CJ165" s="3">
        <f ca="1">IF(Table2[[#This Row],[Residence]]="Osu",Table2[[#This Row],[Income]],0)</f>
        <v>0</v>
      </c>
      <c r="CK165" s="3">
        <f ca="1">IF(Table2[[#This Row],[Residence]]="Tse-Addo",Table2[[#This Row],[Income]],0)</f>
        <v>64602</v>
      </c>
      <c r="CL165" s="5">
        <f ca="1">IF(Table2[[#This Row],[Residence]]="Prampram",Table2[[#This Row],[Income]],0)</f>
        <v>0</v>
      </c>
      <c r="CN165" s="2">
        <f ca="1">IF(Table2[[#This Row],[Field of Work]]="Teaching",Table2[[#This Row],[Income]],0)</f>
        <v>0</v>
      </c>
      <c r="CO165" s="3">
        <f ca="1">IF(Table2[[#This Row],[Field of Work]]="Agriculture",Table2[[#This Row],[Income]],0)</f>
        <v>0</v>
      </c>
      <c r="CP165" s="3">
        <f ca="1">IF(Table2[[#This Row],[Field of Work]]="IT",Table2[[#This Row],[Income]],0)</f>
        <v>0</v>
      </c>
      <c r="CQ165" s="3">
        <f ca="1">IF(Table2[[#This Row],[Field of Work]]="Construction",Table2[[#This Row],[Income]],0)</f>
        <v>0</v>
      </c>
      <c r="CR165" s="3">
        <f ca="1">IF(Table2[[#This Row],[Field of Work]]="Health",Table2[[#This Row],[Income]],0)</f>
        <v>0</v>
      </c>
      <c r="CS165" s="5">
        <f ca="1">IF(Table2[[#This Row],[Field of Work]]="General work",Table2[[#This Row],[Income]],0)</f>
        <v>64602</v>
      </c>
      <c r="CU165" s="2">
        <f t="shared" ca="1" si="53"/>
        <v>1</v>
      </c>
      <c r="CV165" s="5"/>
      <c r="CX165" s="2">
        <f t="shared" ca="1" si="54"/>
        <v>36</v>
      </c>
      <c r="CY165" s="5"/>
    </row>
    <row r="166" spans="1:103" x14ac:dyDescent="0.25">
      <c r="A166">
        <f t="shared" ca="1" si="55"/>
        <v>2</v>
      </c>
      <c r="B166" t="str">
        <f t="shared" ca="1" si="56"/>
        <v>Female</v>
      </c>
      <c r="C166">
        <f t="shared" ca="1" si="57"/>
        <v>36</v>
      </c>
      <c r="D166">
        <f t="shared" ca="1" si="58"/>
        <v>5</v>
      </c>
      <c r="E166" t="str">
        <f ca="1">_xll.XLOOKUP(D166,$Y$8:$Y$13,$Z$8:$Z$13)</f>
        <v>General work</v>
      </c>
      <c r="F166">
        <f t="shared" ca="1" si="59"/>
        <v>1</v>
      </c>
      <c r="G166" t="str">
        <f ca="1">_xll.XLOOKUP(F166,$AA$8:$AA$12,$AB$8:$AB$12)</f>
        <v>Highschool</v>
      </c>
      <c r="H166">
        <f t="shared" ca="1" si="72"/>
        <v>2</v>
      </c>
      <c r="I166">
        <f t="shared" ca="1" si="52"/>
        <v>2</v>
      </c>
      <c r="J166">
        <f t="shared" ca="1" si="60"/>
        <v>84474</v>
      </c>
      <c r="K166">
        <f t="shared" ca="1" si="61"/>
        <v>7</v>
      </c>
      <c r="L166" t="str">
        <f ca="1">_xll.XLOOKUP(K166,$AC$8:$AC$17,$AD$8:$AD$17)</f>
        <v>Tema</v>
      </c>
      <c r="M166">
        <f t="shared" ca="1" si="65"/>
        <v>506844</v>
      </c>
      <c r="N166" s="12">
        <f t="shared" ca="1" si="62"/>
        <v>278245.5482154804</v>
      </c>
      <c r="O166" s="12">
        <f t="shared" ca="1" si="66"/>
        <v>10862.0747184793</v>
      </c>
      <c r="P166">
        <f t="shared" ca="1" si="63"/>
        <v>5762</v>
      </c>
      <c r="Q166" s="12">
        <f t="shared" ca="1" si="67"/>
        <v>67023.95752007296</v>
      </c>
      <c r="R166">
        <f t="shared" ca="1" si="68"/>
        <v>71705.879295433668</v>
      </c>
      <c r="S166" s="12">
        <f t="shared" ca="1" si="69"/>
        <v>589411.95401391294</v>
      </c>
      <c r="T166" s="12">
        <f t="shared" ca="1" si="70"/>
        <v>351031.50573555334</v>
      </c>
      <c r="U166" s="12">
        <f t="shared" ca="1" si="71"/>
        <v>238380.4482783596</v>
      </c>
      <c r="X166" s="2"/>
      <c r="Y166" s="3"/>
      <c r="Z166" s="3"/>
      <c r="AA166" s="3"/>
      <c r="AB166" s="3"/>
      <c r="AC166" s="3"/>
      <c r="AD166" s="3"/>
      <c r="AE166" s="3">
        <f ca="1">IF(Table2[[#This Row],[Gender]]="Male",1,0)</f>
        <v>0</v>
      </c>
      <c r="AF166" s="3">
        <f ca="1">IF(Table2[[#This Row],[Gender]]="Female",1,0)</f>
        <v>1</v>
      </c>
      <c r="AG166" s="3"/>
      <c r="AH166" s="3"/>
      <c r="AI166" s="5"/>
      <c r="AK166" s="2">
        <f ca="1">IF(Table2[[#This Row],[Field of Work]]="Teaching",1,0)</f>
        <v>0</v>
      </c>
      <c r="AL166" s="3">
        <f ca="1">IF(Table2[[#This Row],[Field of Work]]="Agriculture",1,0)</f>
        <v>0</v>
      </c>
      <c r="AM166" s="3">
        <f ca="1">IF(Table2[[#This Row],[Field of Work]]="IT",1,0)</f>
        <v>0</v>
      </c>
      <c r="AN166" s="3">
        <f ca="1">IF(Table2[[#This Row],[Field of Work]]="Construction",1,0)</f>
        <v>0</v>
      </c>
      <c r="AO166" s="3">
        <f ca="1">IF(Table2[[#This Row],[Field of Work]]="Health",1,0)</f>
        <v>0</v>
      </c>
      <c r="AP166" s="3">
        <f ca="1">IF(Table2[[#This Row],[Field of Work]]="General work",1,0)</f>
        <v>1</v>
      </c>
      <c r="AQ166" s="3"/>
      <c r="AR166" s="3"/>
      <c r="AS166" s="3"/>
      <c r="AT166" s="3"/>
      <c r="AU166" s="3"/>
      <c r="AV166" s="5"/>
      <c r="AW166" s="16">
        <f ca="1">IF(Table2[[#This Row],[Residence]]="East Legon",1,0)</f>
        <v>0</v>
      </c>
      <c r="AX166" s="13">
        <f ca="1">IF(Table2[[#This Row],[Residence]]="Trasaco",1,0)</f>
        <v>0</v>
      </c>
      <c r="AY166" s="3">
        <f ca="1">IF(Table2[[#This Row],[Residence]]="North Legon",1,0)</f>
        <v>0</v>
      </c>
      <c r="AZ166" s="3">
        <f ca="1">IF(Table2[[#This Row],[Residence]]="Tema",1,0)</f>
        <v>1</v>
      </c>
      <c r="BA166" s="3">
        <f ca="1">IF(Table2[[#This Row],[Residence]]="Spintex",1,0)</f>
        <v>0</v>
      </c>
      <c r="BB166" s="3">
        <f ca="1">IF(Table2[[#This Row],[Residence]]="Airport Hills",1,0)</f>
        <v>0</v>
      </c>
      <c r="BC166" s="3">
        <f ca="1">IF(Table2[[#This Row],[Residence]]="Oyarifa",1,0)</f>
        <v>0</v>
      </c>
      <c r="BD166" s="3">
        <f ca="1">IF(Table2[[#This Row],[Residence]]="Prampram",1,0)</f>
        <v>0</v>
      </c>
      <c r="BE166" s="3">
        <f ca="1">IF(Table2[[#This Row],[Residence]]="Tse-Addo",1,0)</f>
        <v>0</v>
      </c>
      <c r="BF166" s="3">
        <f ca="1">IF(Table2[[#This Row],[Residence]]="Osu",1,0)</f>
        <v>0</v>
      </c>
      <c r="BG166" s="3"/>
      <c r="BH166" s="3"/>
      <c r="BI166" s="3"/>
      <c r="BJ166" s="3"/>
      <c r="BK166" s="3"/>
      <c r="BL166" s="3"/>
      <c r="BM166" s="3"/>
      <c r="BN166" s="3"/>
      <c r="BO166" s="3"/>
      <c r="BP166" s="5"/>
      <c r="BR166" s="26">
        <f ca="1">Table2[[#This Row],[Cars Value]]/Table2[[#This Row],[Cars]]</f>
        <v>5431.03735923965</v>
      </c>
      <c r="BS166" s="5"/>
      <c r="BT166" s="2">
        <f ca="1">IF(Table2[[#This Row],[Value of Debts]]&gt;$BU$6,1,0)</f>
        <v>1</v>
      </c>
      <c r="BU166" s="3"/>
      <c r="BV166" s="3"/>
      <c r="BW166" s="5"/>
      <c r="BX166" s="30">
        <f ca="1">Table2[[#This Row],[Mortgage Left]]/Table2[[#This Row],[Value of home]]</f>
        <v>0.54897670331597181</v>
      </c>
      <c r="BY166" s="3">
        <f t="shared" ca="1" si="64"/>
        <v>0</v>
      </c>
      <c r="BZ166" s="3"/>
      <c r="CA166" s="39"/>
      <c r="CC166" s="2">
        <f ca="1">IF(Table2[[#This Row],[Residence]]="East Legon",Table2[[#This Row],[Income]],0)</f>
        <v>0</v>
      </c>
      <c r="CD166" s="3">
        <f ca="1">IF(Table2[[#This Row],[Residence]]="Trasaco",Table2[[#This Row],[Income]],0)</f>
        <v>0</v>
      </c>
      <c r="CE166" s="3">
        <f ca="1">IF(Table2[[#This Row],[Residence]]="North Legon",Table2[[#This Row],[Income]],0)</f>
        <v>0</v>
      </c>
      <c r="CF166" s="3">
        <f ca="1">IF(Table2[[#This Row],[Residence]]="Spintex",Table2[[#This Row],[Income]],0)</f>
        <v>0</v>
      </c>
      <c r="CG166" s="3">
        <f ca="1">IF(Table2[[#This Row],[Residence]]="Tema",Table2[[#This Row],[Income]],0)</f>
        <v>84474</v>
      </c>
      <c r="CH166" s="3">
        <f ca="1">IF(Table2[[#This Row],[Residence]]="Airport Hills",Table2[[#This Row],[Income]],0)</f>
        <v>0</v>
      </c>
      <c r="CI166" s="3">
        <f ca="1">IF(Table2[[#This Row],[Residence]]="Oyarifa",Table2[[#This Row],[Income]],0)</f>
        <v>0</v>
      </c>
      <c r="CJ166" s="3">
        <f ca="1">IF(Table2[[#This Row],[Residence]]="Osu",Table2[[#This Row],[Income]],0)</f>
        <v>0</v>
      </c>
      <c r="CK166" s="3">
        <f ca="1">IF(Table2[[#This Row],[Residence]]="Tse-Addo",Table2[[#This Row],[Income]],0)</f>
        <v>0</v>
      </c>
      <c r="CL166" s="5">
        <f ca="1">IF(Table2[[#This Row],[Residence]]="Prampram",Table2[[#This Row],[Income]],0)</f>
        <v>0</v>
      </c>
      <c r="CN166" s="2">
        <f ca="1">IF(Table2[[#This Row],[Field of Work]]="Teaching",Table2[[#This Row],[Income]],0)</f>
        <v>0</v>
      </c>
      <c r="CO166" s="3">
        <f ca="1">IF(Table2[[#This Row],[Field of Work]]="Agriculture",Table2[[#This Row],[Income]],0)</f>
        <v>0</v>
      </c>
      <c r="CP166" s="3">
        <f ca="1">IF(Table2[[#This Row],[Field of Work]]="IT",Table2[[#This Row],[Income]],0)</f>
        <v>0</v>
      </c>
      <c r="CQ166" s="3">
        <f ca="1">IF(Table2[[#This Row],[Field of Work]]="Construction",Table2[[#This Row],[Income]],0)</f>
        <v>0</v>
      </c>
      <c r="CR166" s="3">
        <f ca="1">IF(Table2[[#This Row],[Field of Work]]="Health",Table2[[#This Row],[Income]],0)</f>
        <v>0</v>
      </c>
      <c r="CS166" s="5">
        <f ca="1">IF(Table2[[#This Row],[Field of Work]]="General work",Table2[[#This Row],[Income]],0)</f>
        <v>84474</v>
      </c>
      <c r="CU166" s="2">
        <f t="shared" ca="1" si="53"/>
        <v>1</v>
      </c>
      <c r="CV166" s="5"/>
      <c r="CX166" s="2">
        <f t="shared" ca="1" si="54"/>
        <v>27</v>
      </c>
      <c r="CY166" s="5"/>
    </row>
    <row r="167" spans="1:103" x14ac:dyDescent="0.25">
      <c r="A167">
        <f t="shared" ca="1" si="55"/>
        <v>1</v>
      </c>
      <c r="B167" t="str">
        <f t="shared" ca="1" si="56"/>
        <v>Male</v>
      </c>
      <c r="C167">
        <f t="shared" ca="1" si="57"/>
        <v>27</v>
      </c>
      <c r="D167">
        <f t="shared" ca="1" si="58"/>
        <v>3</v>
      </c>
      <c r="E167" t="str">
        <f ca="1">_xll.XLOOKUP(D167,$Y$8:$Y$13,$Z$8:$Z$13)</f>
        <v>Teaching</v>
      </c>
      <c r="F167">
        <f t="shared" ca="1" si="59"/>
        <v>4</v>
      </c>
      <c r="G167" t="str">
        <f ca="1">_xll.XLOOKUP(F167,$AA$8:$AA$12,$AB$8:$AB$12)</f>
        <v>Techical</v>
      </c>
      <c r="H167">
        <f t="shared" ca="1" si="72"/>
        <v>1</v>
      </c>
      <c r="I167">
        <f t="shared" ca="1" si="52"/>
        <v>1</v>
      </c>
      <c r="J167">
        <f t="shared" ca="1" si="60"/>
        <v>26004</v>
      </c>
      <c r="K167">
        <f t="shared" ca="1" si="61"/>
        <v>7</v>
      </c>
      <c r="L167" t="str">
        <f ca="1">_xll.XLOOKUP(K167,$AC$8:$AC$17,$AD$8:$AD$17)</f>
        <v>Tema</v>
      </c>
      <c r="M167">
        <f t="shared" ca="1" si="65"/>
        <v>130020</v>
      </c>
      <c r="N167" s="12">
        <f t="shared" ca="1" si="62"/>
        <v>78393.339723501282</v>
      </c>
      <c r="O167" s="12">
        <f t="shared" ca="1" si="66"/>
        <v>5239.4274233083224</v>
      </c>
      <c r="P167">
        <f t="shared" ca="1" si="63"/>
        <v>2785</v>
      </c>
      <c r="Q167" s="12">
        <f t="shared" ca="1" si="67"/>
        <v>30615.302660774028</v>
      </c>
      <c r="R167">
        <f t="shared" ca="1" si="68"/>
        <v>3166.7317290106521</v>
      </c>
      <c r="S167" s="12">
        <f t="shared" ca="1" si="69"/>
        <v>138426.15915231896</v>
      </c>
      <c r="T167" s="12">
        <f t="shared" ca="1" si="70"/>
        <v>111793.64238427531</v>
      </c>
      <c r="U167" s="12">
        <f t="shared" ca="1" si="71"/>
        <v>26632.516768043643</v>
      </c>
      <c r="X167" s="2"/>
      <c r="Y167" s="3"/>
      <c r="Z167" s="3"/>
      <c r="AA167" s="3"/>
      <c r="AB167" s="3"/>
      <c r="AC167" s="3"/>
      <c r="AD167" s="3"/>
      <c r="AE167" s="3">
        <f ca="1">IF(Table2[[#This Row],[Gender]]="Male",1,0)</f>
        <v>1</v>
      </c>
      <c r="AF167" s="3">
        <f ca="1">IF(Table2[[#This Row],[Gender]]="Female",1,0)</f>
        <v>0</v>
      </c>
      <c r="AG167" s="3"/>
      <c r="AH167" s="3"/>
      <c r="AI167" s="5"/>
      <c r="AK167" s="2">
        <f ca="1">IF(Table2[[#This Row],[Field of Work]]="Teaching",1,0)</f>
        <v>1</v>
      </c>
      <c r="AL167" s="3">
        <f ca="1">IF(Table2[[#This Row],[Field of Work]]="Agriculture",1,0)</f>
        <v>0</v>
      </c>
      <c r="AM167" s="3">
        <f ca="1">IF(Table2[[#This Row],[Field of Work]]="IT",1,0)</f>
        <v>0</v>
      </c>
      <c r="AN167" s="3">
        <f ca="1">IF(Table2[[#This Row],[Field of Work]]="Construction",1,0)</f>
        <v>0</v>
      </c>
      <c r="AO167" s="3">
        <f ca="1">IF(Table2[[#This Row],[Field of Work]]="Health",1,0)</f>
        <v>0</v>
      </c>
      <c r="AP167" s="3">
        <f ca="1">IF(Table2[[#This Row],[Field of Work]]="General work",1,0)</f>
        <v>0</v>
      </c>
      <c r="AQ167" s="3"/>
      <c r="AR167" s="3"/>
      <c r="AS167" s="3"/>
      <c r="AT167" s="3"/>
      <c r="AU167" s="3"/>
      <c r="AV167" s="5"/>
      <c r="AW167" s="16">
        <f ca="1">IF(Table2[[#This Row],[Residence]]="East Legon",1,0)</f>
        <v>0</v>
      </c>
      <c r="AX167" s="13">
        <f ca="1">IF(Table2[[#This Row],[Residence]]="Trasaco",1,0)</f>
        <v>0</v>
      </c>
      <c r="AY167" s="3">
        <f ca="1">IF(Table2[[#This Row],[Residence]]="North Legon",1,0)</f>
        <v>0</v>
      </c>
      <c r="AZ167" s="3">
        <f ca="1">IF(Table2[[#This Row],[Residence]]="Tema",1,0)</f>
        <v>1</v>
      </c>
      <c r="BA167" s="3">
        <f ca="1">IF(Table2[[#This Row],[Residence]]="Spintex",1,0)</f>
        <v>0</v>
      </c>
      <c r="BB167" s="3">
        <f ca="1">IF(Table2[[#This Row],[Residence]]="Airport Hills",1,0)</f>
        <v>0</v>
      </c>
      <c r="BC167" s="3">
        <f ca="1">IF(Table2[[#This Row],[Residence]]="Oyarifa",1,0)</f>
        <v>0</v>
      </c>
      <c r="BD167" s="3">
        <f ca="1">IF(Table2[[#This Row],[Residence]]="Prampram",1,0)</f>
        <v>0</v>
      </c>
      <c r="BE167" s="3">
        <f ca="1">IF(Table2[[#This Row],[Residence]]="Tse-Addo",1,0)</f>
        <v>0</v>
      </c>
      <c r="BF167" s="3">
        <f ca="1">IF(Table2[[#This Row],[Residence]]="Osu",1,0)</f>
        <v>0</v>
      </c>
      <c r="BG167" s="3"/>
      <c r="BH167" s="3"/>
      <c r="BI167" s="3"/>
      <c r="BJ167" s="3"/>
      <c r="BK167" s="3"/>
      <c r="BL167" s="3"/>
      <c r="BM167" s="3"/>
      <c r="BN167" s="3"/>
      <c r="BO167" s="3"/>
      <c r="BP167" s="5"/>
      <c r="BR167" s="26">
        <f ca="1">Table2[[#This Row],[Cars Value]]/Table2[[#This Row],[Cars]]</f>
        <v>5239.4274233083224</v>
      </c>
      <c r="BS167" s="5"/>
      <c r="BT167" s="2">
        <f ca="1">IF(Table2[[#This Row],[Value of Debts]]&gt;$BU$6,1,0)</f>
        <v>1</v>
      </c>
      <c r="BU167" s="3"/>
      <c r="BV167" s="3"/>
      <c r="BW167" s="5"/>
      <c r="BX167" s="30">
        <f ca="1">Table2[[#This Row],[Mortgage Left]]/Table2[[#This Row],[Value of home]]</f>
        <v>0.6029329312682763</v>
      </c>
      <c r="BY167" s="3">
        <f t="shared" ca="1" si="64"/>
        <v>0</v>
      </c>
      <c r="BZ167" s="3"/>
      <c r="CA167" s="39"/>
      <c r="CC167" s="2">
        <f ca="1">IF(Table2[[#This Row],[Residence]]="East Legon",Table2[[#This Row],[Income]],0)</f>
        <v>0</v>
      </c>
      <c r="CD167" s="3">
        <f ca="1">IF(Table2[[#This Row],[Residence]]="Trasaco",Table2[[#This Row],[Income]],0)</f>
        <v>0</v>
      </c>
      <c r="CE167" s="3">
        <f ca="1">IF(Table2[[#This Row],[Residence]]="North Legon",Table2[[#This Row],[Income]],0)</f>
        <v>0</v>
      </c>
      <c r="CF167" s="3">
        <f ca="1">IF(Table2[[#This Row],[Residence]]="Spintex",Table2[[#This Row],[Income]],0)</f>
        <v>0</v>
      </c>
      <c r="CG167" s="3">
        <f ca="1">IF(Table2[[#This Row],[Residence]]="Tema",Table2[[#This Row],[Income]],0)</f>
        <v>26004</v>
      </c>
      <c r="CH167" s="3">
        <f ca="1">IF(Table2[[#This Row],[Residence]]="Airport Hills",Table2[[#This Row],[Income]],0)</f>
        <v>0</v>
      </c>
      <c r="CI167" s="3">
        <f ca="1">IF(Table2[[#This Row],[Residence]]="Oyarifa",Table2[[#This Row],[Income]],0)</f>
        <v>0</v>
      </c>
      <c r="CJ167" s="3">
        <f ca="1">IF(Table2[[#This Row],[Residence]]="Osu",Table2[[#This Row],[Income]],0)</f>
        <v>0</v>
      </c>
      <c r="CK167" s="3">
        <f ca="1">IF(Table2[[#This Row],[Residence]]="Tse-Addo",Table2[[#This Row],[Income]],0)</f>
        <v>0</v>
      </c>
      <c r="CL167" s="5">
        <f ca="1">IF(Table2[[#This Row],[Residence]]="Prampram",Table2[[#This Row],[Income]],0)</f>
        <v>0</v>
      </c>
      <c r="CN167" s="2">
        <f ca="1">IF(Table2[[#This Row],[Field of Work]]="Teaching",Table2[[#This Row],[Income]],0)</f>
        <v>26004</v>
      </c>
      <c r="CO167" s="3">
        <f ca="1">IF(Table2[[#This Row],[Field of Work]]="Agriculture",Table2[[#This Row],[Income]],0)</f>
        <v>0</v>
      </c>
      <c r="CP167" s="3">
        <f ca="1">IF(Table2[[#This Row],[Field of Work]]="IT",Table2[[#This Row],[Income]],0)</f>
        <v>0</v>
      </c>
      <c r="CQ167" s="3">
        <f ca="1">IF(Table2[[#This Row],[Field of Work]]="Construction",Table2[[#This Row],[Income]],0)</f>
        <v>0</v>
      </c>
      <c r="CR167" s="3">
        <f ca="1">IF(Table2[[#This Row],[Field of Work]]="Health",Table2[[#This Row],[Income]],0)</f>
        <v>0</v>
      </c>
      <c r="CS167" s="5">
        <f ca="1">IF(Table2[[#This Row],[Field of Work]]="General work",Table2[[#This Row],[Income]],0)</f>
        <v>0</v>
      </c>
      <c r="CU167" s="2">
        <f t="shared" ca="1" si="53"/>
        <v>1</v>
      </c>
      <c r="CV167" s="5"/>
      <c r="CX167" s="2">
        <f t="shared" ca="1" si="54"/>
        <v>0</v>
      </c>
      <c r="CY167" s="5"/>
    </row>
    <row r="168" spans="1:103" x14ac:dyDescent="0.25">
      <c r="A168">
        <f t="shared" ca="1" si="55"/>
        <v>2</v>
      </c>
      <c r="B168" t="str">
        <f t="shared" ca="1" si="56"/>
        <v>Female</v>
      </c>
      <c r="C168">
        <f t="shared" ca="1" si="57"/>
        <v>35</v>
      </c>
      <c r="D168">
        <f t="shared" ca="1" si="58"/>
        <v>2</v>
      </c>
      <c r="E168" t="str">
        <f ca="1">_xll.XLOOKUP(D168,$Y$8:$Y$13,$Z$8:$Z$13)</f>
        <v>Construction</v>
      </c>
      <c r="F168">
        <f t="shared" ca="1" si="59"/>
        <v>3</v>
      </c>
      <c r="G168" t="str">
        <f ca="1">_xll.XLOOKUP(F168,$AA$8:$AA$12,$AB$8:$AB$12)</f>
        <v>University</v>
      </c>
      <c r="H168">
        <f t="shared" ca="1" si="72"/>
        <v>2</v>
      </c>
      <c r="I168">
        <f t="shared" ca="1" si="52"/>
        <v>1</v>
      </c>
      <c r="J168">
        <f t="shared" ca="1" si="60"/>
        <v>85986</v>
      </c>
      <c r="K168">
        <f t="shared" ca="1" si="61"/>
        <v>7</v>
      </c>
      <c r="L168" t="str">
        <f ca="1">_xll.XLOOKUP(K168,$AC$8:$AC$17,$AD$8:$AD$17)</f>
        <v>Tema</v>
      </c>
      <c r="M168">
        <f t="shared" ca="1" si="65"/>
        <v>429930</v>
      </c>
      <c r="N168" s="12">
        <f t="shared" ca="1" si="62"/>
        <v>420920.27617088839</v>
      </c>
      <c r="O168" s="12">
        <f t="shared" ca="1" si="66"/>
        <v>14115.972560812123</v>
      </c>
      <c r="P168">
        <f t="shared" ca="1" si="63"/>
        <v>4323</v>
      </c>
      <c r="Q168" s="12">
        <f t="shared" ca="1" si="67"/>
        <v>56116.645970565274</v>
      </c>
      <c r="R168">
        <f t="shared" ca="1" si="68"/>
        <v>10074.595857043754</v>
      </c>
      <c r="S168" s="12">
        <f t="shared" ca="1" si="69"/>
        <v>454120.56841785589</v>
      </c>
      <c r="T168" s="12">
        <f t="shared" ca="1" si="70"/>
        <v>481359.92214145366</v>
      </c>
      <c r="U168" s="12">
        <f t="shared" ca="1" si="71"/>
        <v>-27239.353723597771</v>
      </c>
      <c r="X168" s="2"/>
      <c r="Y168" s="3"/>
      <c r="Z168" s="3"/>
      <c r="AA168" s="3"/>
      <c r="AB168" s="3"/>
      <c r="AC168" s="3"/>
      <c r="AD168" s="3"/>
      <c r="AE168" s="3">
        <f ca="1">IF(Table2[[#This Row],[Gender]]="Male",1,0)</f>
        <v>0</v>
      </c>
      <c r="AF168" s="3">
        <f ca="1">IF(Table2[[#This Row],[Gender]]="Female",1,0)</f>
        <v>1</v>
      </c>
      <c r="AG168" s="3"/>
      <c r="AH168" s="3"/>
      <c r="AI168" s="5"/>
      <c r="AK168" s="2">
        <f ca="1">IF(Table2[[#This Row],[Field of Work]]="Teaching",1,0)</f>
        <v>0</v>
      </c>
      <c r="AL168" s="3">
        <f ca="1">IF(Table2[[#This Row],[Field of Work]]="Agriculture",1,0)</f>
        <v>0</v>
      </c>
      <c r="AM168" s="3">
        <f ca="1">IF(Table2[[#This Row],[Field of Work]]="IT",1,0)</f>
        <v>0</v>
      </c>
      <c r="AN168" s="3">
        <f ca="1">IF(Table2[[#This Row],[Field of Work]]="Construction",1,0)</f>
        <v>1</v>
      </c>
      <c r="AO168" s="3">
        <f ca="1">IF(Table2[[#This Row],[Field of Work]]="Health",1,0)</f>
        <v>0</v>
      </c>
      <c r="AP168" s="3">
        <f ca="1">IF(Table2[[#This Row],[Field of Work]]="General work",1,0)</f>
        <v>0</v>
      </c>
      <c r="AQ168" s="3"/>
      <c r="AR168" s="3"/>
      <c r="AS168" s="3"/>
      <c r="AT168" s="3"/>
      <c r="AU168" s="3"/>
      <c r="AV168" s="5"/>
      <c r="AW168" s="16">
        <f ca="1">IF(Table2[[#This Row],[Residence]]="East Legon",1,0)</f>
        <v>0</v>
      </c>
      <c r="AX168" s="13">
        <f ca="1">IF(Table2[[#This Row],[Residence]]="Trasaco",1,0)</f>
        <v>0</v>
      </c>
      <c r="AY168" s="3">
        <f ca="1">IF(Table2[[#This Row],[Residence]]="North Legon",1,0)</f>
        <v>0</v>
      </c>
      <c r="AZ168" s="3">
        <f ca="1">IF(Table2[[#This Row],[Residence]]="Tema",1,0)</f>
        <v>1</v>
      </c>
      <c r="BA168" s="3">
        <f ca="1">IF(Table2[[#This Row],[Residence]]="Spintex",1,0)</f>
        <v>0</v>
      </c>
      <c r="BB168" s="3">
        <f ca="1">IF(Table2[[#This Row],[Residence]]="Airport Hills",1,0)</f>
        <v>0</v>
      </c>
      <c r="BC168" s="3">
        <f ca="1">IF(Table2[[#This Row],[Residence]]="Oyarifa",1,0)</f>
        <v>0</v>
      </c>
      <c r="BD168" s="3">
        <f ca="1">IF(Table2[[#This Row],[Residence]]="Prampram",1,0)</f>
        <v>0</v>
      </c>
      <c r="BE168" s="3">
        <f ca="1">IF(Table2[[#This Row],[Residence]]="Tse-Addo",1,0)</f>
        <v>0</v>
      </c>
      <c r="BF168" s="3">
        <f ca="1">IF(Table2[[#This Row],[Residence]]="Osu",1,0)</f>
        <v>0</v>
      </c>
      <c r="BG168" s="3"/>
      <c r="BH168" s="3"/>
      <c r="BI168" s="3"/>
      <c r="BJ168" s="3"/>
      <c r="BK168" s="3"/>
      <c r="BL168" s="3"/>
      <c r="BM168" s="3"/>
      <c r="BN168" s="3"/>
      <c r="BO168" s="3"/>
      <c r="BP168" s="5"/>
      <c r="BR168" s="26">
        <f ca="1">Table2[[#This Row],[Cars Value]]/Table2[[#This Row],[Cars]]</f>
        <v>14115.972560812123</v>
      </c>
      <c r="BS168" s="5"/>
      <c r="BT168" s="2">
        <f ca="1">IF(Table2[[#This Row],[Value of Debts]]&gt;$BU$6,1,0)</f>
        <v>1</v>
      </c>
      <c r="BU168" s="3"/>
      <c r="BV168" s="3"/>
      <c r="BW168" s="5"/>
      <c r="BX168" s="30">
        <f ca="1">Table2[[#This Row],[Mortgage Left]]/Table2[[#This Row],[Value of home]]</f>
        <v>0.97904374240199188</v>
      </c>
      <c r="BY168" s="3">
        <f t="shared" ca="1" si="64"/>
        <v>0</v>
      </c>
      <c r="BZ168" s="3"/>
      <c r="CA168" s="39"/>
      <c r="CC168" s="2">
        <f ca="1">IF(Table2[[#This Row],[Residence]]="East Legon",Table2[[#This Row],[Income]],0)</f>
        <v>0</v>
      </c>
      <c r="CD168" s="3">
        <f ca="1">IF(Table2[[#This Row],[Residence]]="Trasaco",Table2[[#This Row],[Income]],0)</f>
        <v>0</v>
      </c>
      <c r="CE168" s="3">
        <f ca="1">IF(Table2[[#This Row],[Residence]]="North Legon",Table2[[#This Row],[Income]],0)</f>
        <v>0</v>
      </c>
      <c r="CF168" s="3">
        <f ca="1">IF(Table2[[#This Row],[Residence]]="Spintex",Table2[[#This Row],[Income]],0)</f>
        <v>0</v>
      </c>
      <c r="CG168" s="3">
        <f ca="1">IF(Table2[[#This Row],[Residence]]="Tema",Table2[[#This Row],[Income]],0)</f>
        <v>85986</v>
      </c>
      <c r="CH168" s="3">
        <f ca="1">IF(Table2[[#This Row],[Residence]]="Airport Hills",Table2[[#This Row],[Income]],0)</f>
        <v>0</v>
      </c>
      <c r="CI168" s="3">
        <f ca="1">IF(Table2[[#This Row],[Residence]]="Oyarifa",Table2[[#This Row],[Income]],0)</f>
        <v>0</v>
      </c>
      <c r="CJ168" s="3">
        <f ca="1">IF(Table2[[#This Row],[Residence]]="Osu",Table2[[#This Row],[Income]],0)</f>
        <v>0</v>
      </c>
      <c r="CK168" s="3">
        <f ca="1">IF(Table2[[#This Row],[Residence]]="Tse-Addo",Table2[[#This Row],[Income]],0)</f>
        <v>0</v>
      </c>
      <c r="CL168" s="5">
        <f ca="1">IF(Table2[[#This Row],[Residence]]="Prampram",Table2[[#This Row],[Income]],0)</f>
        <v>0</v>
      </c>
      <c r="CN168" s="2">
        <f ca="1">IF(Table2[[#This Row],[Field of Work]]="Teaching",Table2[[#This Row],[Income]],0)</f>
        <v>0</v>
      </c>
      <c r="CO168" s="3">
        <f ca="1">IF(Table2[[#This Row],[Field of Work]]="Agriculture",Table2[[#This Row],[Income]],0)</f>
        <v>0</v>
      </c>
      <c r="CP168" s="3">
        <f ca="1">IF(Table2[[#This Row],[Field of Work]]="IT",Table2[[#This Row],[Income]],0)</f>
        <v>0</v>
      </c>
      <c r="CQ168" s="3">
        <f ca="1">IF(Table2[[#This Row],[Field of Work]]="Construction",Table2[[#This Row],[Income]],0)</f>
        <v>85986</v>
      </c>
      <c r="CR168" s="3">
        <f ca="1">IF(Table2[[#This Row],[Field of Work]]="Health",Table2[[#This Row],[Income]],0)</f>
        <v>0</v>
      </c>
      <c r="CS168" s="5">
        <f ca="1">IF(Table2[[#This Row],[Field of Work]]="General work",Table2[[#This Row],[Income]],0)</f>
        <v>0</v>
      </c>
      <c r="CU168" s="2">
        <f t="shared" ca="1" si="53"/>
        <v>1</v>
      </c>
      <c r="CV168" s="5"/>
      <c r="CX168" s="2">
        <f t="shared" ca="1" si="54"/>
        <v>45</v>
      </c>
      <c r="CY168" s="5"/>
    </row>
    <row r="169" spans="1:103" x14ac:dyDescent="0.25">
      <c r="A169">
        <f t="shared" ca="1" si="55"/>
        <v>2</v>
      </c>
      <c r="B169" t="str">
        <f t="shared" ca="1" si="56"/>
        <v>Female</v>
      </c>
      <c r="C169">
        <f t="shared" ca="1" si="57"/>
        <v>45</v>
      </c>
      <c r="D169">
        <f t="shared" ca="1" si="58"/>
        <v>4</v>
      </c>
      <c r="E169" t="str">
        <f ca="1">_xll.XLOOKUP(D169,$Y$8:$Y$13,$Z$8:$Z$13)</f>
        <v>IT</v>
      </c>
      <c r="F169">
        <f t="shared" ca="1" si="59"/>
        <v>5</v>
      </c>
      <c r="G169" t="str">
        <f ca="1">_xll.XLOOKUP(F169,$AA$8:$AA$12,$AB$8:$AB$12)</f>
        <v>Other</v>
      </c>
      <c r="H169">
        <f t="shared" ca="1" si="72"/>
        <v>1</v>
      </c>
      <c r="I169">
        <f t="shared" ca="1" si="52"/>
        <v>4</v>
      </c>
      <c r="J169">
        <f t="shared" ca="1" si="60"/>
        <v>34358</v>
      </c>
      <c r="K169">
        <f t="shared" ca="1" si="61"/>
        <v>7</v>
      </c>
      <c r="L169" t="str">
        <f ca="1">_xll.XLOOKUP(K169,$AC$8:$AC$17,$AD$8:$AD$17)</f>
        <v>Tema</v>
      </c>
      <c r="M169">
        <f t="shared" ca="1" si="65"/>
        <v>206148</v>
      </c>
      <c r="N169" s="12">
        <f t="shared" ca="1" si="62"/>
        <v>68423.046692986827</v>
      </c>
      <c r="O169" s="12">
        <f t="shared" ca="1" si="66"/>
        <v>89099.810461893736</v>
      </c>
      <c r="P169">
        <f t="shared" ca="1" si="63"/>
        <v>2841</v>
      </c>
      <c r="Q169" s="12">
        <f t="shared" ca="1" si="67"/>
        <v>33860.196598092705</v>
      </c>
      <c r="R169">
        <f t="shared" ca="1" si="68"/>
        <v>45023.054798611847</v>
      </c>
      <c r="S169" s="12">
        <f t="shared" ca="1" si="69"/>
        <v>340270.86526050558</v>
      </c>
      <c r="T169" s="12">
        <f t="shared" ca="1" si="70"/>
        <v>105124.24329107953</v>
      </c>
      <c r="U169" s="12">
        <f t="shared" ca="1" si="71"/>
        <v>235146.62196942605</v>
      </c>
      <c r="X169" s="2"/>
      <c r="Y169" s="3"/>
      <c r="Z169" s="3"/>
      <c r="AA169" s="3"/>
      <c r="AB169" s="3"/>
      <c r="AC169" s="3"/>
      <c r="AD169" s="3"/>
      <c r="AE169" s="3">
        <f ca="1">IF(Table2[[#This Row],[Gender]]="Male",1,0)</f>
        <v>0</v>
      </c>
      <c r="AF169" s="3">
        <f ca="1">IF(Table2[[#This Row],[Gender]]="Female",1,0)</f>
        <v>1</v>
      </c>
      <c r="AG169" s="3"/>
      <c r="AH169" s="3"/>
      <c r="AI169" s="5"/>
      <c r="AK169" s="2">
        <f ca="1">IF(Table2[[#This Row],[Field of Work]]="Teaching",1,0)</f>
        <v>0</v>
      </c>
      <c r="AL169" s="3">
        <f ca="1">IF(Table2[[#This Row],[Field of Work]]="Agriculture",1,0)</f>
        <v>0</v>
      </c>
      <c r="AM169" s="3">
        <f ca="1">IF(Table2[[#This Row],[Field of Work]]="IT",1,0)</f>
        <v>1</v>
      </c>
      <c r="AN169" s="3">
        <f ca="1">IF(Table2[[#This Row],[Field of Work]]="Construction",1,0)</f>
        <v>0</v>
      </c>
      <c r="AO169" s="3">
        <f ca="1">IF(Table2[[#This Row],[Field of Work]]="Health",1,0)</f>
        <v>0</v>
      </c>
      <c r="AP169" s="3">
        <f ca="1">IF(Table2[[#This Row],[Field of Work]]="General work",1,0)</f>
        <v>0</v>
      </c>
      <c r="AQ169" s="3"/>
      <c r="AR169" s="3"/>
      <c r="AS169" s="3"/>
      <c r="AT169" s="3"/>
      <c r="AU169" s="3"/>
      <c r="AV169" s="5"/>
      <c r="AW169" s="16">
        <f ca="1">IF(Table2[[#This Row],[Residence]]="East Legon",1,0)</f>
        <v>0</v>
      </c>
      <c r="AX169" s="13">
        <f ca="1">IF(Table2[[#This Row],[Residence]]="Trasaco",1,0)</f>
        <v>0</v>
      </c>
      <c r="AY169" s="3">
        <f ca="1">IF(Table2[[#This Row],[Residence]]="North Legon",1,0)</f>
        <v>0</v>
      </c>
      <c r="AZ169" s="3">
        <f ca="1">IF(Table2[[#This Row],[Residence]]="Tema",1,0)</f>
        <v>1</v>
      </c>
      <c r="BA169" s="3">
        <f ca="1">IF(Table2[[#This Row],[Residence]]="Spintex",1,0)</f>
        <v>0</v>
      </c>
      <c r="BB169" s="3">
        <f ca="1">IF(Table2[[#This Row],[Residence]]="Airport Hills",1,0)</f>
        <v>0</v>
      </c>
      <c r="BC169" s="3">
        <f ca="1">IF(Table2[[#This Row],[Residence]]="Oyarifa",1,0)</f>
        <v>0</v>
      </c>
      <c r="BD169" s="3">
        <f ca="1">IF(Table2[[#This Row],[Residence]]="Prampram",1,0)</f>
        <v>0</v>
      </c>
      <c r="BE169" s="3">
        <f ca="1">IF(Table2[[#This Row],[Residence]]="Tse-Addo",1,0)</f>
        <v>0</v>
      </c>
      <c r="BF169" s="3">
        <f ca="1">IF(Table2[[#This Row],[Residence]]="Osu",1,0)</f>
        <v>0</v>
      </c>
      <c r="BG169" s="3"/>
      <c r="BH169" s="3"/>
      <c r="BI169" s="3"/>
      <c r="BJ169" s="3"/>
      <c r="BK169" s="3"/>
      <c r="BL169" s="3"/>
      <c r="BM169" s="3"/>
      <c r="BN169" s="3"/>
      <c r="BO169" s="3"/>
      <c r="BP169" s="5"/>
      <c r="BR169" s="26">
        <f ca="1">Table2[[#This Row],[Cars Value]]/Table2[[#This Row],[Cars]]</f>
        <v>22274.952615473434</v>
      </c>
      <c r="BS169" s="5"/>
      <c r="BT169" s="2">
        <f ca="1">IF(Table2[[#This Row],[Value of Debts]]&gt;$BU$6,1,0)</f>
        <v>1</v>
      </c>
      <c r="BU169" s="3"/>
      <c r="BV169" s="3"/>
      <c r="BW169" s="5"/>
      <c r="BX169" s="30">
        <f ca="1">Table2[[#This Row],[Mortgage Left]]/Table2[[#This Row],[Value of home]]</f>
        <v>0.33191225087309517</v>
      </c>
      <c r="BY169" s="3">
        <f t="shared" ca="1" si="64"/>
        <v>1</v>
      </c>
      <c r="BZ169" s="3"/>
      <c r="CA169" s="39"/>
      <c r="CC169" s="2">
        <f ca="1">IF(Table2[[#This Row],[Residence]]="East Legon",Table2[[#This Row],[Income]],0)</f>
        <v>0</v>
      </c>
      <c r="CD169" s="3">
        <f ca="1">IF(Table2[[#This Row],[Residence]]="Trasaco",Table2[[#This Row],[Income]],0)</f>
        <v>0</v>
      </c>
      <c r="CE169" s="3">
        <f ca="1">IF(Table2[[#This Row],[Residence]]="North Legon",Table2[[#This Row],[Income]],0)</f>
        <v>0</v>
      </c>
      <c r="CF169" s="3">
        <f ca="1">IF(Table2[[#This Row],[Residence]]="Spintex",Table2[[#This Row],[Income]],0)</f>
        <v>0</v>
      </c>
      <c r="CG169" s="3">
        <f ca="1">IF(Table2[[#This Row],[Residence]]="Tema",Table2[[#This Row],[Income]],0)</f>
        <v>34358</v>
      </c>
      <c r="CH169" s="3">
        <f ca="1">IF(Table2[[#This Row],[Residence]]="Airport Hills",Table2[[#This Row],[Income]],0)</f>
        <v>0</v>
      </c>
      <c r="CI169" s="3">
        <f ca="1">IF(Table2[[#This Row],[Residence]]="Oyarifa",Table2[[#This Row],[Income]],0)</f>
        <v>0</v>
      </c>
      <c r="CJ169" s="3">
        <f ca="1">IF(Table2[[#This Row],[Residence]]="Osu",Table2[[#This Row],[Income]],0)</f>
        <v>0</v>
      </c>
      <c r="CK169" s="3">
        <f ca="1">IF(Table2[[#This Row],[Residence]]="Tse-Addo",Table2[[#This Row],[Income]],0)</f>
        <v>0</v>
      </c>
      <c r="CL169" s="5">
        <f ca="1">IF(Table2[[#This Row],[Residence]]="Prampram",Table2[[#This Row],[Income]],0)</f>
        <v>0</v>
      </c>
      <c r="CN169" s="2">
        <f ca="1">IF(Table2[[#This Row],[Field of Work]]="Teaching",Table2[[#This Row],[Income]],0)</f>
        <v>0</v>
      </c>
      <c r="CO169" s="3">
        <f ca="1">IF(Table2[[#This Row],[Field of Work]]="Agriculture",Table2[[#This Row],[Income]],0)</f>
        <v>0</v>
      </c>
      <c r="CP169" s="3">
        <f ca="1">IF(Table2[[#This Row],[Field of Work]]="IT",Table2[[#This Row],[Income]],0)</f>
        <v>34358</v>
      </c>
      <c r="CQ169" s="3">
        <f ca="1">IF(Table2[[#This Row],[Field of Work]]="Construction",Table2[[#This Row],[Income]],0)</f>
        <v>0</v>
      </c>
      <c r="CR169" s="3">
        <f ca="1">IF(Table2[[#This Row],[Field of Work]]="Health",Table2[[#This Row],[Income]],0)</f>
        <v>0</v>
      </c>
      <c r="CS169" s="5">
        <f ca="1">IF(Table2[[#This Row],[Field of Work]]="General work",Table2[[#This Row],[Income]],0)</f>
        <v>0</v>
      </c>
      <c r="CU169" s="2">
        <f t="shared" ca="1" si="53"/>
        <v>1</v>
      </c>
      <c r="CV169" s="5"/>
      <c r="CX169" s="2">
        <f t="shared" ca="1" si="54"/>
        <v>41</v>
      </c>
      <c r="CY169" s="5"/>
    </row>
    <row r="170" spans="1:103" x14ac:dyDescent="0.25">
      <c r="A170">
        <f t="shared" ca="1" si="55"/>
        <v>2</v>
      </c>
      <c r="B170" t="str">
        <f t="shared" ca="1" si="56"/>
        <v>Female</v>
      </c>
      <c r="C170">
        <f t="shared" ca="1" si="57"/>
        <v>41</v>
      </c>
      <c r="D170">
        <f t="shared" ca="1" si="58"/>
        <v>4</v>
      </c>
      <c r="E170" t="str">
        <f ca="1">_xll.XLOOKUP(D170,$Y$8:$Y$13,$Z$8:$Z$13)</f>
        <v>IT</v>
      </c>
      <c r="F170">
        <f t="shared" ca="1" si="59"/>
        <v>4</v>
      </c>
      <c r="G170" t="str">
        <f ca="1">_xll.XLOOKUP(F170,$AA$8:$AA$12,$AB$8:$AB$12)</f>
        <v>Techical</v>
      </c>
      <c r="H170">
        <f t="shared" ca="1" si="72"/>
        <v>2</v>
      </c>
      <c r="I170">
        <f t="shared" ca="1" si="52"/>
        <v>2</v>
      </c>
      <c r="J170">
        <f t="shared" ca="1" si="60"/>
        <v>52787</v>
      </c>
      <c r="K170">
        <f t="shared" ca="1" si="61"/>
        <v>6</v>
      </c>
      <c r="L170" t="str">
        <f ca="1">_xll.XLOOKUP(K170,$AC$8:$AC$17,$AD$8:$AD$17)</f>
        <v>Tse-Addo</v>
      </c>
      <c r="M170">
        <f t="shared" ca="1" si="65"/>
        <v>158361</v>
      </c>
      <c r="N170" s="12">
        <f t="shared" ca="1" si="62"/>
        <v>92622.539138437089</v>
      </c>
      <c r="O170" s="12">
        <f t="shared" ca="1" si="66"/>
        <v>104141.62130919099</v>
      </c>
      <c r="P170">
        <f t="shared" ca="1" si="63"/>
        <v>82835</v>
      </c>
      <c r="Q170" s="12">
        <f t="shared" ca="1" si="67"/>
        <v>92840.077021975463</v>
      </c>
      <c r="R170">
        <f t="shared" ca="1" si="68"/>
        <v>47997.078590261495</v>
      </c>
      <c r="S170" s="12">
        <f t="shared" ca="1" si="69"/>
        <v>310499.69989945251</v>
      </c>
      <c r="T170" s="12">
        <f t="shared" ca="1" si="70"/>
        <v>268297.61616041255</v>
      </c>
      <c r="U170" s="12">
        <f t="shared" ca="1" si="71"/>
        <v>42202.083739039954</v>
      </c>
      <c r="X170" s="2"/>
      <c r="Y170" s="3"/>
      <c r="Z170" s="3"/>
      <c r="AA170" s="3"/>
      <c r="AB170" s="3"/>
      <c r="AC170" s="3"/>
      <c r="AD170" s="3"/>
      <c r="AE170" s="3">
        <f ca="1">IF(Table2[[#This Row],[Gender]]="Male",1,0)</f>
        <v>0</v>
      </c>
      <c r="AF170" s="3">
        <f ca="1">IF(Table2[[#This Row],[Gender]]="Female",1,0)</f>
        <v>1</v>
      </c>
      <c r="AG170" s="3"/>
      <c r="AH170" s="3"/>
      <c r="AI170" s="5"/>
      <c r="AK170" s="2">
        <f ca="1">IF(Table2[[#This Row],[Field of Work]]="Teaching",1,0)</f>
        <v>0</v>
      </c>
      <c r="AL170" s="3">
        <f ca="1">IF(Table2[[#This Row],[Field of Work]]="Agriculture",1,0)</f>
        <v>0</v>
      </c>
      <c r="AM170" s="3">
        <f ca="1">IF(Table2[[#This Row],[Field of Work]]="IT",1,0)</f>
        <v>1</v>
      </c>
      <c r="AN170" s="3">
        <f ca="1">IF(Table2[[#This Row],[Field of Work]]="Construction",1,0)</f>
        <v>0</v>
      </c>
      <c r="AO170" s="3">
        <f ca="1">IF(Table2[[#This Row],[Field of Work]]="Health",1,0)</f>
        <v>0</v>
      </c>
      <c r="AP170" s="3">
        <f ca="1">IF(Table2[[#This Row],[Field of Work]]="General work",1,0)</f>
        <v>0</v>
      </c>
      <c r="AQ170" s="3"/>
      <c r="AR170" s="3"/>
      <c r="AS170" s="3"/>
      <c r="AT170" s="3"/>
      <c r="AU170" s="3"/>
      <c r="AV170" s="5"/>
      <c r="AW170" s="16">
        <f ca="1">IF(Table2[[#This Row],[Residence]]="East Legon",1,0)</f>
        <v>0</v>
      </c>
      <c r="AX170" s="13">
        <f ca="1">IF(Table2[[#This Row],[Residence]]="Trasaco",1,0)</f>
        <v>0</v>
      </c>
      <c r="AY170" s="3">
        <f ca="1">IF(Table2[[#This Row],[Residence]]="North Legon",1,0)</f>
        <v>0</v>
      </c>
      <c r="AZ170" s="3">
        <f ca="1">IF(Table2[[#This Row],[Residence]]="Tema",1,0)</f>
        <v>0</v>
      </c>
      <c r="BA170" s="3">
        <f ca="1">IF(Table2[[#This Row],[Residence]]="Spintex",1,0)</f>
        <v>0</v>
      </c>
      <c r="BB170" s="3">
        <f ca="1">IF(Table2[[#This Row],[Residence]]="Airport Hills",1,0)</f>
        <v>0</v>
      </c>
      <c r="BC170" s="3">
        <f ca="1">IF(Table2[[#This Row],[Residence]]="Oyarifa",1,0)</f>
        <v>0</v>
      </c>
      <c r="BD170" s="3">
        <f ca="1">IF(Table2[[#This Row],[Residence]]="Prampram",1,0)</f>
        <v>0</v>
      </c>
      <c r="BE170" s="3">
        <f ca="1">IF(Table2[[#This Row],[Residence]]="Tse-Addo",1,0)</f>
        <v>1</v>
      </c>
      <c r="BF170" s="3">
        <f ca="1">IF(Table2[[#This Row],[Residence]]="Osu",1,0)</f>
        <v>0</v>
      </c>
      <c r="BG170" s="3"/>
      <c r="BH170" s="3"/>
      <c r="BI170" s="3"/>
      <c r="BJ170" s="3"/>
      <c r="BK170" s="3"/>
      <c r="BL170" s="3"/>
      <c r="BM170" s="3"/>
      <c r="BN170" s="3"/>
      <c r="BO170" s="3"/>
      <c r="BP170" s="5"/>
      <c r="BR170" s="26">
        <f ca="1">Table2[[#This Row],[Cars Value]]/Table2[[#This Row],[Cars]]</f>
        <v>52070.810654595494</v>
      </c>
      <c r="BS170" s="5"/>
      <c r="BT170" s="2">
        <f ca="1">IF(Table2[[#This Row],[Value of Debts]]&gt;$BU$6,1,0)</f>
        <v>1</v>
      </c>
      <c r="BU170" s="3"/>
      <c r="BV170" s="3"/>
      <c r="BW170" s="5"/>
      <c r="BX170" s="30">
        <f ca="1">Table2[[#This Row],[Mortgage Left]]/Table2[[#This Row],[Value of home]]</f>
        <v>0.58488225723781162</v>
      </c>
      <c r="BY170" s="3">
        <f t="shared" ca="1" si="64"/>
        <v>0</v>
      </c>
      <c r="BZ170" s="3"/>
      <c r="CA170" s="39"/>
      <c r="CC170" s="2">
        <f ca="1">IF(Table2[[#This Row],[Residence]]="East Legon",Table2[[#This Row],[Income]],0)</f>
        <v>0</v>
      </c>
      <c r="CD170" s="3">
        <f ca="1">IF(Table2[[#This Row],[Residence]]="Trasaco",Table2[[#This Row],[Income]],0)</f>
        <v>0</v>
      </c>
      <c r="CE170" s="3">
        <f ca="1">IF(Table2[[#This Row],[Residence]]="North Legon",Table2[[#This Row],[Income]],0)</f>
        <v>0</v>
      </c>
      <c r="CF170" s="3">
        <f ca="1">IF(Table2[[#This Row],[Residence]]="Spintex",Table2[[#This Row],[Income]],0)</f>
        <v>0</v>
      </c>
      <c r="CG170" s="3">
        <f ca="1">IF(Table2[[#This Row],[Residence]]="Tema",Table2[[#This Row],[Income]],0)</f>
        <v>0</v>
      </c>
      <c r="CH170" s="3">
        <f ca="1">IF(Table2[[#This Row],[Residence]]="Airport Hills",Table2[[#This Row],[Income]],0)</f>
        <v>0</v>
      </c>
      <c r="CI170" s="3">
        <f ca="1">IF(Table2[[#This Row],[Residence]]="Oyarifa",Table2[[#This Row],[Income]],0)</f>
        <v>0</v>
      </c>
      <c r="CJ170" s="3">
        <f ca="1">IF(Table2[[#This Row],[Residence]]="Osu",Table2[[#This Row],[Income]],0)</f>
        <v>0</v>
      </c>
      <c r="CK170" s="3">
        <f ca="1">IF(Table2[[#This Row],[Residence]]="Tse-Addo",Table2[[#This Row],[Income]],0)</f>
        <v>52787</v>
      </c>
      <c r="CL170" s="5">
        <f ca="1">IF(Table2[[#This Row],[Residence]]="Prampram",Table2[[#This Row],[Income]],0)</f>
        <v>0</v>
      </c>
      <c r="CN170" s="2">
        <f ca="1">IF(Table2[[#This Row],[Field of Work]]="Teaching",Table2[[#This Row],[Income]],0)</f>
        <v>0</v>
      </c>
      <c r="CO170" s="3">
        <f ca="1">IF(Table2[[#This Row],[Field of Work]]="Agriculture",Table2[[#This Row],[Income]],0)</f>
        <v>0</v>
      </c>
      <c r="CP170" s="3">
        <f ca="1">IF(Table2[[#This Row],[Field of Work]]="IT",Table2[[#This Row],[Income]],0)</f>
        <v>52787</v>
      </c>
      <c r="CQ170" s="3">
        <f ca="1">IF(Table2[[#This Row],[Field of Work]]="Construction",Table2[[#This Row],[Income]],0)</f>
        <v>0</v>
      </c>
      <c r="CR170" s="3">
        <f ca="1">IF(Table2[[#This Row],[Field of Work]]="Health",Table2[[#This Row],[Income]],0)</f>
        <v>0</v>
      </c>
      <c r="CS170" s="5">
        <f ca="1">IF(Table2[[#This Row],[Field of Work]]="General work",Table2[[#This Row],[Income]],0)</f>
        <v>0</v>
      </c>
      <c r="CU170" s="2">
        <f t="shared" ca="1" si="53"/>
        <v>1</v>
      </c>
      <c r="CV170" s="5"/>
      <c r="CX170" s="2">
        <f t="shared" ca="1" si="54"/>
        <v>37</v>
      </c>
      <c r="CY170" s="5"/>
    </row>
    <row r="171" spans="1:103" x14ac:dyDescent="0.25">
      <c r="A171">
        <f t="shared" ca="1" si="55"/>
        <v>2</v>
      </c>
      <c r="B171" t="str">
        <f t="shared" ca="1" si="56"/>
        <v>Female</v>
      </c>
      <c r="C171">
        <f t="shared" ca="1" si="57"/>
        <v>37</v>
      </c>
      <c r="D171">
        <f t="shared" ca="1" si="58"/>
        <v>5</v>
      </c>
      <c r="E171" t="str">
        <f ca="1">_xll.XLOOKUP(D171,$Y$8:$Y$13,$Z$8:$Z$13)</f>
        <v>General work</v>
      </c>
      <c r="F171">
        <f t="shared" ca="1" si="59"/>
        <v>1</v>
      </c>
      <c r="G171" t="str">
        <f ca="1">_xll.XLOOKUP(F171,$AA$8:$AA$12,$AB$8:$AB$12)</f>
        <v>Highschool</v>
      </c>
      <c r="H171">
        <f t="shared" ca="1" si="72"/>
        <v>3</v>
      </c>
      <c r="I171">
        <f t="shared" ca="1" si="52"/>
        <v>4</v>
      </c>
      <c r="J171">
        <f t="shared" ca="1" si="60"/>
        <v>30385</v>
      </c>
      <c r="K171">
        <f t="shared" ca="1" si="61"/>
        <v>5</v>
      </c>
      <c r="L171" t="str">
        <f ca="1">_xll.XLOOKUP(K171,$AC$8:$AC$17,$AD$8:$AD$17)</f>
        <v>Airport Hills</v>
      </c>
      <c r="M171">
        <f t="shared" ca="1" si="65"/>
        <v>121540</v>
      </c>
      <c r="N171" s="12">
        <f t="shared" ca="1" si="62"/>
        <v>34552.694580232986</v>
      </c>
      <c r="O171" s="12">
        <f t="shared" ca="1" si="66"/>
        <v>79885.100745858086</v>
      </c>
      <c r="P171">
        <f t="shared" ca="1" si="63"/>
        <v>76764</v>
      </c>
      <c r="Q171" s="12">
        <f t="shared" ca="1" si="67"/>
        <v>21906.440196281961</v>
      </c>
      <c r="R171">
        <f t="shared" ca="1" si="68"/>
        <v>28520.368731061957</v>
      </c>
      <c r="S171" s="12">
        <f t="shared" ca="1" si="69"/>
        <v>229945.46947692006</v>
      </c>
      <c r="T171" s="12">
        <f t="shared" ca="1" si="70"/>
        <v>133223.13477651495</v>
      </c>
      <c r="U171" s="12">
        <f t="shared" ca="1" si="71"/>
        <v>96722.334700405103</v>
      </c>
      <c r="X171" s="2"/>
      <c r="Y171" s="3"/>
      <c r="Z171" s="3"/>
      <c r="AA171" s="3"/>
      <c r="AB171" s="3"/>
      <c r="AC171" s="3"/>
      <c r="AD171" s="3"/>
      <c r="AE171" s="3">
        <f ca="1">IF(Table2[[#This Row],[Gender]]="Male",1,0)</f>
        <v>0</v>
      </c>
      <c r="AF171" s="3">
        <f ca="1">IF(Table2[[#This Row],[Gender]]="Female",1,0)</f>
        <v>1</v>
      </c>
      <c r="AG171" s="3"/>
      <c r="AH171" s="3"/>
      <c r="AI171" s="5"/>
      <c r="AK171" s="2">
        <f ca="1">IF(Table2[[#This Row],[Field of Work]]="Teaching",1,0)</f>
        <v>0</v>
      </c>
      <c r="AL171" s="3">
        <f ca="1">IF(Table2[[#This Row],[Field of Work]]="Agriculture",1,0)</f>
        <v>0</v>
      </c>
      <c r="AM171" s="3">
        <f ca="1">IF(Table2[[#This Row],[Field of Work]]="IT",1,0)</f>
        <v>0</v>
      </c>
      <c r="AN171" s="3">
        <f ca="1">IF(Table2[[#This Row],[Field of Work]]="Construction",1,0)</f>
        <v>0</v>
      </c>
      <c r="AO171" s="3">
        <f ca="1">IF(Table2[[#This Row],[Field of Work]]="Health",1,0)</f>
        <v>0</v>
      </c>
      <c r="AP171" s="3">
        <f ca="1">IF(Table2[[#This Row],[Field of Work]]="General work",1,0)</f>
        <v>1</v>
      </c>
      <c r="AQ171" s="3"/>
      <c r="AR171" s="3"/>
      <c r="AS171" s="3"/>
      <c r="AT171" s="3"/>
      <c r="AU171" s="3"/>
      <c r="AV171" s="5"/>
      <c r="AW171" s="16">
        <f ca="1">IF(Table2[[#This Row],[Residence]]="East Legon",1,0)</f>
        <v>0</v>
      </c>
      <c r="AX171" s="13">
        <f ca="1">IF(Table2[[#This Row],[Residence]]="Trasaco",1,0)</f>
        <v>0</v>
      </c>
      <c r="AY171" s="3">
        <f ca="1">IF(Table2[[#This Row],[Residence]]="North Legon",1,0)</f>
        <v>0</v>
      </c>
      <c r="AZ171" s="3">
        <f ca="1">IF(Table2[[#This Row],[Residence]]="Tema",1,0)</f>
        <v>0</v>
      </c>
      <c r="BA171" s="3">
        <f ca="1">IF(Table2[[#This Row],[Residence]]="Spintex",1,0)</f>
        <v>0</v>
      </c>
      <c r="BB171" s="3">
        <f ca="1">IF(Table2[[#This Row],[Residence]]="Airport Hills",1,0)</f>
        <v>1</v>
      </c>
      <c r="BC171" s="3">
        <f ca="1">IF(Table2[[#This Row],[Residence]]="Oyarifa",1,0)</f>
        <v>0</v>
      </c>
      <c r="BD171" s="3">
        <f ca="1">IF(Table2[[#This Row],[Residence]]="Prampram",1,0)</f>
        <v>0</v>
      </c>
      <c r="BE171" s="3">
        <f ca="1">IF(Table2[[#This Row],[Residence]]="Tse-Addo",1,0)</f>
        <v>0</v>
      </c>
      <c r="BF171" s="3">
        <f ca="1">IF(Table2[[#This Row],[Residence]]="Osu",1,0)</f>
        <v>0</v>
      </c>
      <c r="BG171" s="3"/>
      <c r="BH171" s="3"/>
      <c r="BI171" s="3"/>
      <c r="BJ171" s="3"/>
      <c r="BK171" s="3"/>
      <c r="BL171" s="3"/>
      <c r="BM171" s="3"/>
      <c r="BN171" s="3"/>
      <c r="BO171" s="3"/>
      <c r="BP171" s="5"/>
      <c r="BR171" s="26">
        <f ca="1">Table2[[#This Row],[Cars Value]]/Table2[[#This Row],[Cars]]</f>
        <v>19971.275186464522</v>
      </c>
      <c r="BS171" s="5"/>
      <c r="BT171" s="2">
        <f ca="1">IF(Table2[[#This Row],[Value of Debts]]&gt;$BU$6,1,0)</f>
        <v>1</v>
      </c>
      <c r="BU171" s="3"/>
      <c r="BV171" s="3"/>
      <c r="BW171" s="5"/>
      <c r="BX171" s="30">
        <f ca="1">Table2[[#This Row],[Mortgage Left]]/Table2[[#This Row],[Value of home]]</f>
        <v>0.28429072387882992</v>
      </c>
      <c r="BY171" s="3">
        <f t="shared" ca="1" si="64"/>
        <v>1</v>
      </c>
      <c r="BZ171" s="3"/>
      <c r="CA171" s="39"/>
      <c r="CC171" s="2">
        <f ca="1">IF(Table2[[#This Row],[Residence]]="East Legon",Table2[[#This Row],[Income]],0)</f>
        <v>0</v>
      </c>
      <c r="CD171" s="3">
        <f ca="1">IF(Table2[[#This Row],[Residence]]="Trasaco",Table2[[#This Row],[Income]],0)</f>
        <v>0</v>
      </c>
      <c r="CE171" s="3">
        <f ca="1">IF(Table2[[#This Row],[Residence]]="North Legon",Table2[[#This Row],[Income]],0)</f>
        <v>0</v>
      </c>
      <c r="CF171" s="3">
        <f ca="1">IF(Table2[[#This Row],[Residence]]="Spintex",Table2[[#This Row],[Income]],0)</f>
        <v>0</v>
      </c>
      <c r="CG171" s="3">
        <f ca="1">IF(Table2[[#This Row],[Residence]]="Tema",Table2[[#This Row],[Income]],0)</f>
        <v>0</v>
      </c>
      <c r="CH171" s="3">
        <f ca="1">IF(Table2[[#This Row],[Residence]]="Airport Hills",Table2[[#This Row],[Income]],0)</f>
        <v>30385</v>
      </c>
      <c r="CI171" s="3">
        <f ca="1">IF(Table2[[#This Row],[Residence]]="Oyarifa",Table2[[#This Row],[Income]],0)</f>
        <v>0</v>
      </c>
      <c r="CJ171" s="3">
        <f ca="1">IF(Table2[[#This Row],[Residence]]="Osu",Table2[[#This Row],[Income]],0)</f>
        <v>0</v>
      </c>
      <c r="CK171" s="3">
        <f ca="1">IF(Table2[[#This Row],[Residence]]="Tse-Addo",Table2[[#This Row],[Income]],0)</f>
        <v>0</v>
      </c>
      <c r="CL171" s="5">
        <f ca="1">IF(Table2[[#This Row],[Residence]]="Prampram",Table2[[#This Row],[Income]],0)</f>
        <v>0</v>
      </c>
      <c r="CN171" s="2">
        <f ca="1">IF(Table2[[#This Row],[Field of Work]]="Teaching",Table2[[#This Row],[Income]],0)</f>
        <v>0</v>
      </c>
      <c r="CO171" s="3">
        <f ca="1">IF(Table2[[#This Row],[Field of Work]]="Agriculture",Table2[[#This Row],[Income]],0)</f>
        <v>0</v>
      </c>
      <c r="CP171" s="3">
        <f ca="1">IF(Table2[[#This Row],[Field of Work]]="IT",Table2[[#This Row],[Income]],0)</f>
        <v>0</v>
      </c>
      <c r="CQ171" s="3">
        <f ca="1">IF(Table2[[#This Row],[Field of Work]]="Construction",Table2[[#This Row],[Income]],0)</f>
        <v>0</v>
      </c>
      <c r="CR171" s="3">
        <f ca="1">IF(Table2[[#This Row],[Field of Work]]="Health",Table2[[#This Row],[Income]],0)</f>
        <v>0</v>
      </c>
      <c r="CS171" s="5">
        <f ca="1">IF(Table2[[#This Row],[Field of Work]]="General work",Table2[[#This Row],[Income]],0)</f>
        <v>30385</v>
      </c>
      <c r="CU171" s="2">
        <f t="shared" ca="1" si="53"/>
        <v>1</v>
      </c>
      <c r="CV171" s="5"/>
      <c r="CX171" s="2">
        <f t="shared" ca="1" si="54"/>
        <v>31</v>
      </c>
      <c r="CY171" s="5"/>
    </row>
    <row r="172" spans="1:103" x14ac:dyDescent="0.25">
      <c r="A172">
        <f t="shared" ca="1" si="55"/>
        <v>2</v>
      </c>
      <c r="B172" t="str">
        <f t="shared" ca="1" si="56"/>
        <v>Female</v>
      </c>
      <c r="C172">
        <f t="shared" ca="1" si="57"/>
        <v>31</v>
      </c>
      <c r="D172">
        <f t="shared" ca="1" si="58"/>
        <v>3</v>
      </c>
      <c r="E172" t="str">
        <f ca="1">_xll.XLOOKUP(D172,$Y$8:$Y$13,$Z$8:$Z$13)</f>
        <v>Teaching</v>
      </c>
      <c r="F172">
        <f t="shared" ca="1" si="59"/>
        <v>2</v>
      </c>
      <c r="G172" t="str">
        <f ca="1">_xll.XLOOKUP(F172,$AA$8:$AA$12,$AB$8:$AB$12)</f>
        <v>College</v>
      </c>
      <c r="H172">
        <f t="shared" ca="1" si="72"/>
        <v>0</v>
      </c>
      <c r="I172">
        <f t="shared" ca="1" si="52"/>
        <v>1</v>
      </c>
      <c r="J172">
        <f t="shared" ca="1" si="60"/>
        <v>55705</v>
      </c>
      <c r="K172">
        <f t="shared" ca="1" si="61"/>
        <v>4</v>
      </c>
      <c r="L172" t="str">
        <f ca="1">_xll.XLOOKUP(K172,$AC$8:$AC$17,$AD$8:$AD$17)</f>
        <v>Spintex</v>
      </c>
      <c r="M172">
        <f t="shared" ca="1" si="65"/>
        <v>334230</v>
      </c>
      <c r="N172" s="12">
        <f t="shared" ca="1" si="62"/>
        <v>84859.721307418615</v>
      </c>
      <c r="O172" s="12">
        <f t="shared" ca="1" si="66"/>
        <v>13657.606616366786</v>
      </c>
      <c r="P172">
        <f t="shared" ca="1" si="63"/>
        <v>1230</v>
      </c>
      <c r="Q172" s="12">
        <f t="shared" ca="1" si="67"/>
        <v>43583.898210720312</v>
      </c>
      <c r="R172">
        <f t="shared" ca="1" si="68"/>
        <v>43225.269488168196</v>
      </c>
      <c r="S172" s="12">
        <f t="shared" ca="1" si="69"/>
        <v>391112.87610453495</v>
      </c>
      <c r="T172" s="12">
        <f t="shared" ca="1" si="70"/>
        <v>129673.61951813893</v>
      </c>
      <c r="U172" s="12">
        <f t="shared" ca="1" si="71"/>
        <v>261439.25658639602</v>
      </c>
      <c r="X172" s="2"/>
      <c r="Y172" s="3"/>
      <c r="Z172" s="3"/>
      <c r="AA172" s="3"/>
      <c r="AB172" s="3"/>
      <c r="AC172" s="3"/>
      <c r="AD172" s="3"/>
      <c r="AE172" s="3">
        <f ca="1">IF(Table2[[#This Row],[Gender]]="Male",1,0)</f>
        <v>0</v>
      </c>
      <c r="AF172" s="3">
        <f ca="1">IF(Table2[[#This Row],[Gender]]="Female",1,0)</f>
        <v>1</v>
      </c>
      <c r="AG172" s="3"/>
      <c r="AH172" s="3"/>
      <c r="AI172" s="5"/>
      <c r="AK172" s="2">
        <f ca="1">IF(Table2[[#This Row],[Field of Work]]="Teaching",1,0)</f>
        <v>1</v>
      </c>
      <c r="AL172" s="3">
        <f ca="1">IF(Table2[[#This Row],[Field of Work]]="Agriculture",1,0)</f>
        <v>0</v>
      </c>
      <c r="AM172" s="3">
        <f ca="1">IF(Table2[[#This Row],[Field of Work]]="IT",1,0)</f>
        <v>0</v>
      </c>
      <c r="AN172" s="3">
        <f ca="1">IF(Table2[[#This Row],[Field of Work]]="Construction",1,0)</f>
        <v>0</v>
      </c>
      <c r="AO172" s="3">
        <f ca="1">IF(Table2[[#This Row],[Field of Work]]="Health",1,0)</f>
        <v>0</v>
      </c>
      <c r="AP172" s="3">
        <f ca="1">IF(Table2[[#This Row],[Field of Work]]="General work",1,0)</f>
        <v>0</v>
      </c>
      <c r="AQ172" s="3"/>
      <c r="AR172" s="3"/>
      <c r="AS172" s="3"/>
      <c r="AT172" s="3"/>
      <c r="AU172" s="3"/>
      <c r="AV172" s="5"/>
      <c r="AW172" s="16">
        <f ca="1">IF(Table2[[#This Row],[Residence]]="East Legon",1,0)</f>
        <v>0</v>
      </c>
      <c r="AX172" s="13">
        <f ca="1">IF(Table2[[#This Row],[Residence]]="Trasaco",1,0)</f>
        <v>0</v>
      </c>
      <c r="AY172" s="3">
        <f ca="1">IF(Table2[[#This Row],[Residence]]="North Legon",1,0)</f>
        <v>0</v>
      </c>
      <c r="AZ172" s="3">
        <f ca="1">IF(Table2[[#This Row],[Residence]]="Tema",1,0)</f>
        <v>0</v>
      </c>
      <c r="BA172" s="3">
        <f ca="1">IF(Table2[[#This Row],[Residence]]="Spintex",1,0)</f>
        <v>1</v>
      </c>
      <c r="BB172" s="3">
        <f ca="1">IF(Table2[[#This Row],[Residence]]="Airport Hills",1,0)</f>
        <v>0</v>
      </c>
      <c r="BC172" s="3">
        <f ca="1">IF(Table2[[#This Row],[Residence]]="Oyarifa",1,0)</f>
        <v>0</v>
      </c>
      <c r="BD172" s="3">
        <f ca="1">IF(Table2[[#This Row],[Residence]]="Prampram",1,0)</f>
        <v>0</v>
      </c>
      <c r="BE172" s="3">
        <f ca="1">IF(Table2[[#This Row],[Residence]]="Tse-Addo",1,0)</f>
        <v>0</v>
      </c>
      <c r="BF172" s="3">
        <f ca="1">IF(Table2[[#This Row],[Residence]]="Osu",1,0)</f>
        <v>0</v>
      </c>
      <c r="BG172" s="3"/>
      <c r="BH172" s="3"/>
      <c r="BI172" s="3"/>
      <c r="BJ172" s="3"/>
      <c r="BK172" s="3"/>
      <c r="BL172" s="3"/>
      <c r="BM172" s="3"/>
      <c r="BN172" s="3"/>
      <c r="BO172" s="3"/>
      <c r="BP172" s="5"/>
      <c r="BR172" s="26">
        <f ca="1">Table2[[#This Row],[Cars Value]]/Table2[[#This Row],[Cars]]</f>
        <v>13657.606616366786</v>
      </c>
      <c r="BS172" s="5"/>
      <c r="BT172" s="2">
        <f ca="1">IF(Table2[[#This Row],[Value of Debts]]&gt;$BU$6,1,0)</f>
        <v>1</v>
      </c>
      <c r="BU172" s="3"/>
      <c r="BV172" s="3"/>
      <c r="BW172" s="5"/>
      <c r="BX172" s="30">
        <f ca="1">Table2[[#This Row],[Mortgage Left]]/Table2[[#This Row],[Value of home]]</f>
        <v>0.25389618318947615</v>
      </c>
      <c r="BY172" s="3">
        <f t="shared" ca="1" si="64"/>
        <v>1</v>
      </c>
      <c r="BZ172" s="3"/>
      <c r="CA172" s="39"/>
      <c r="CC172" s="2">
        <f ca="1">IF(Table2[[#This Row],[Residence]]="East Legon",Table2[[#This Row],[Income]],0)</f>
        <v>0</v>
      </c>
      <c r="CD172" s="3">
        <f ca="1">IF(Table2[[#This Row],[Residence]]="Trasaco",Table2[[#This Row],[Income]],0)</f>
        <v>0</v>
      </c>
      <c r="CE172" s="3">
        <f ca="1">IF(Table2[[#This Row],[Residence]]="North Legon",Table2[[#This Row],[Income]],0)</f>
        <v>0</v>
      </c>
      <c r="CF172" s="3">
        <f ca="1">IF(Table2[[#This Row],[Residence]]="Spintex",Table2[[#This Row],[Income]],0)</f>
        <v>55705</v>
      </c>
      <c r="CG172" s="3">
        <f ca="1">IF(Table2[[#This Row],[Residence]]="Tema",Table2[[#This Row],[Income]],0)</f>
        <v>0</v>
      </c>
      <c r="CH172" s="3">
        <f ca="1">IF(Table2[[#This Row],[Residence]]="Airport Hills",Table2[[#This Row],[Income]],0)</f>
        <v>0</v>
      </c>
      <c r="CI172" s="3">
        <f ca="1">IF(Table2[[#This Row],[Residence]]="Oyarifa",Table2[[#This Row],[Income]],0)</f>
        <v>0</v>
      </c>
      <c r="CJ172" s="3">
        <f ca="1">IF(Table2[[#This Row],[Residence]]="Osu",Table2[[#This Row],[Income]],0)</f>
        <v>0</v>
      </c>
      <c r="CK172" s="3">
        <f ca="1">IF(Table2[[#This Row],[Residence]]="Tse-Addo",Table2[[#This Row],[Income]],0)</f>
        <v>0</v>
      </c>
      <c r="CL172" s="5">
        <f ca="1">IF(Table2[[#This Row],[Residence]]="Prampram",Table2[[#This Row],[Income]],0)</f>
        <v>0</v>
      </c>
      <c r="CN172" s="2">
        <f ca="1">IF(Table2[[#This Row],[Field of Work]]="Teaching",Table2[[#This Row],[Income]],0)</f>
        <v>55705</v>
      </c>
      <c r="CO172" s="3">
        <f ca="1">IF(Table2[[#This Row],[Field of Work]]="Agriculture",Table2[[#This Row],[Income]],0)</f>
        <v>0</v>
      </c>
      <c r="CP172" s="3">
        <f ca="1">IF(Table2[[#This Row],[Field of Work]]="IT",Table2[[#This Row],[Income]],0)</f>
        <v>0</v>
      </c>
      <c r="CQ172" s="3">
        <f ca="1">IF(Table2[[#This Row],[Field of Work]]="Construction",Table2[[#This Row],[Income]],0)</f>
        <v>0</v>
      </c>
      <c r="CR172" s="3">
        <f ca="1">IF(Table2[[#This Row],[Field of Work]]="Health",Table2[[#This Row],[Income]],0)</f>
        <v>0</v>
      </c>
      <c r="CS172" s="5">
        <f ca="1">IF(Table2[[#This Row],[Field of Work]]="General work",Table2[[#This Row],[Income]],0)</f>
        <v>0</v>
      </c>
      <c r="CU172" s="2">
        <f t="shared" ca="1" si="53"/>
        <v>1</v>
      </c>
      <c r="CV172" s="5"/>
      <c r="CX172" s="2">
        <f t="shared" ca="1" si="54"/>
        <v>34</v>
      </c>
      <c r="CY172" s="5"/>
    </row>
    <row r="173" spans="1:103" x14ac:dyDescent="0.25">
      <c r="A173">
        <f t="shared" ca="1" si="55"/>
        <v>1</v>
      </c>
      <c r="B173" t="str">
        <f t="shared" ca="1" si="56"/>
        <v>Male</v>
      </c>
      <c r="C173">
        <f t="shared" ca="1" si="57"/>
        <v>34</v>
      </c>
      <c r="D173">
        <f t="shared" ca="1" si="58"/>
        <v>2</v>
      </c>
      <c r="E173" t="str">
        <f ca="1">_xll.XLOOKUP(D173,$Y$8:$Y$13,$Z$8:$Z$13)</f>
        <v>Construction</v>
      </c>
      <c r="F173">
        <f t="shared" ca="1" si="59"/>
        <v>5</v>
      </c>
      <c r="G173" t="str">
        <f ca="1">_xll.XLOOKUP(F173,$AA$8:$AA$12,$AB$8:$AB$12)</f>
        <v>Other</v>
      </c>
      <c r="H173">
        <f t="shared" ca="1" si="72"/>
        <v>4</v>
      </c>
      <c r="I173">
        <f t="shared" ca="1" si="52"/>
        <v>1</v>
      </c>
      <c r="J173">
        <f t="shared" ca="1" si="60"/>
        <v>70015</v>
      </c>
      <c r="K173">
        <f t="shared" ca="1" si="61"/>
        <v>4</v>
      </c>
      <c r="L173" t="str">
        <f ca="1">_xll.XLOOKUP(K173,$AC$8:$AC$17,$AD$8:$AD$17)</f>
        <v>Spintex</v>
      </c>
      <c r="M173">
        <f t="shared" ca="1" si="65"/>
        <v>350075</v>
      </c>
      <c r="N173" s="12">
        <f t="shared" ca="1" si="62"/>
        <v>11883.665259123271</v>
      </c>
      <c r="O173" s="12">
        <f t="shared" ca="1" si="66"/>
        <v>58333.116268088714</v>
      </c>
      <c r="P173">
        <f t="shared" ca="1" si="63"/>
        <v>47878</v>
      </c>
      <c r="Q173" s="12">
        <f t="shared" ca="1" si="67"/>
        <v>76339.287681348738</v>
      </c>
      <c r="R173">
        <f t="shared" ca="1" si="68"/>
        <v>46193.488092364329</v>
      </c>
      <c r="S173" s="12">
        <f t="shared" ca="1" si="69"/>
        <v>454601.60436045303</v>
      </c>
      <c r="T173" s="12">
        <f t="shared" ca="1" si="70"/>
        <v>136100.95294047199</v>
      </c>
      <c r="U173" s="12">
        <f t="shared" ca="1" si="71"/>
        <v>318500.65141998103</v>
      </c>
      <c r="X173" s="2"/>
      <c r="Y173" s="3"/>
      <c r="Z173" s="3"/>
      <c r="AA173" s="3"/>
      <c r="AB173" s="3"/>
      <c r="AC173" s="3"/>
      <c r="AD173" s="3"/>
      <c r="AE173" s="3">
        <f ca="1">IF(Table2[[#This Row],[Gender]]="Male",1,0)</f>
        <v>1</v>
      </c>
      <c r="AF173" s="3">
        <f ca="1">IF(Table2[[#This Row],[Gender]]="Female",1,0)</f>
        <v>0</v>
      </c>
      <c r="AG173" s="3"/>
      <c r="AH173" s="3"/>
      <c r="AI173" s="5"/>
      <c r="AK173" s="2">
        <f ca="1">IF(Table2[[#This Row],[Field of Work]]="Teaching",1,0)</f>
        <v>0</v>
      </c>
      <c r="AL173" s="3">
        <f ca="1">IF(Table2[[#This Row],[Field of Work]]="Agriculture",1,0)</f>
        <v>0</v>
      </c>
      <c r="AM173" s="3">
        <f ca="1">IF(Table2[[#This Row],[Field of Work]]="IT",1,0)</f>
        <v>0</v>
      </c>
      <c r="AN173" s="3">
        <f ca="1">IF(Table2[[#This Row],[Field of Work]]="Construction",1,0)</f>
        <v>1</v>
      </c>
      <c r="AO173" s="3">
        <f ca="1">IF(Table2[[#This Row],[Field of Work]]="Health",1,0)</f>
        <v>0</v>
      </c>
      <c r="AP173" s="3">
        <f ca="1">IF(Table2[[#This Row],[Field of Work]]="General work",1,0)</f>
        <v>0</v>
      </c>
      <c r="AQ173" s="3"/>
      <c r="AR173" s="3"/>
      <c r="AS173" s="3"/>
      <c r="AT173" s="3"/>
      <c r="AU173" s="3"/>
      <c r="AV173" s="5"/>
      <c r="AW173" s="16">
        <f ca="1">IF(Table2[[#This Row],[Residence]]="East Legon",1,0)</f>
        <v>0</v>
      </c>
      <c r="AX173" s="13">
        <f ca="1">IF(Table2[[#This Row],[Residence]]="Trasaco",1,0)</f>
        <v>0</v>
      </c>
      <c r="AY173" s="3">
        <f ca="1">IF(Table2[[#This Row],[Residence]]="North Legon",1,0)</f>
        <v>0</v>
      </c>
      <c r="AZ173" s="3">
        <f ca="1">IF(Table2[[#This Row],[Residence]]="Tema",1,0)</f>
        <v>0</v>
      </c>
      <c r="BA173" s="3">
        <f ca="1">IF(Table2[[#This Row],[Residence]]="Spintex",1,0)</f>
        <v>1</v>
      </c>
      <c r="BB173" s="3">
        <f ca="1">IF(Table2[[#This Row],[Residence]]="Airport Hills",1,0)</f>
        <v>0</v>
      </c>
      <c r="BC173" s="3">
        <f ca="1">IF(Table2[[#This Row],[Residence]]="Oyarifa",1,0)</f>
        <v>0</v>
      </c>
      <c r="BD173" s="3">
        <f ca="1">IF(Table2[[#This Row],[Residence]]="Prampram",1,0)</f>
        <v>0</v>
      </c>
      <c r="BE173" s="3">
        <f ca="1">IF(Table2[[#This Row],[Residence]]="Tse-Addo",1,0)</f>
        <v>0</v>
      </c>
      <c r="BF173" s="3">
        <f ca="1">IF(Table2[[#This Row],[Residence]]="Osu",1,0)</f>
        <v>0</v>
      </c>
      <c r="BG173" s="3"/>
      <c r="BH173" s="3"/>
      <c r="BI173" s="3"/>
      <c r="BJ173" s="3"/>
      <c r="BK173" s="3"/>
      <c r="BL173" s="3"/>
      <c r="BM173" s="3"/>
      <c r="BN173" s="3"/>
      <c r="BO173" s="3"/>
      <c r="BP173" s="5"/>
      <c r="BR173" s="26">
        <f ca="1">Table2[[#This Row],[Cars Value]]/Table2[[#This Row],[Cars]]</f>
        <v>58333.116268088714</v>
      </c>
      <c r="BS173" s="5"/>
      <c r="BT173" s="2">
        <f ca="1">IF(Table2[[#This Row],[Value of Debts]]&gt;$BU$6,1,0)</f>
        <v>1</v>
      </c>
      <c r="BU173" s="3"/>
      <c r="BV173" s="3"/>
      <c r="BW173" s="5"/>
      <c r="BX173" s="30">
        <f ca="1">Table2[[#This Row],[Mortgage Left]]/Table2[[#This Row],[Value of home]]</f>
        <v>3.3946055157104249E-2</v>
      </c>
      <c r="BY173" s="3">
        <f t="shared" ca="1" si="64"/>
        <v>1</v>
      </c>
      <c r="BZ173" s="3"/>
      <c r="CA173" s="39"/>
      <c r="CC173" s="2">
        <f ca="1">IF(Table2[[#This Row],[Residence]]="East Legon",Table2[[#This Row],[Income]],0)</f>
        <v>0</v>
      </c>
      <c r="CD173" s="3">
        <f ca="1">IF(Table2[[#This Row],[Residence]]="Trasaco",Table2[[#This Row],[Income]],0)</f>
        <v>0</v>
      </c>
      <c r="CE173" s="3">
        <f ca="1">IF(Table2[[#This Row],[Residence]]="North Legon",Table2[[#This Row],[Income]],0)</f>
        <v>0</v>
      </c>
      <c r="CF173" s="3">
        <f ca="1">IF(Table2[[#This Row],[Residence]]="Spintex",Table2[[#This Row],[Income]],0)</f>
        <v>70015</v>
      </c>
      <c r="CG173" s="3">
        <f ca="1">IF(Table2[[#This Row],[Residence]]="Tema",Table2[[#This Row],[Income]],0)</f>
        <v>0</v>
      </c>
      <c r="CH173" s="3">
        <f ca="1">IF(Table2[[#This Row],[Residence]]="Airport Hills",Table2[[#This Row],[Income]],0)</f>
        <v>0</v>
      </c>
      <c r="CI173" s="3">
        <f ca="1">IF(Table2[[#This Row],[Residence]]="Oyarifa",Table2[[#This Row],[Income]],0)</f>
        <v>0</v>
      </c>
      <c r="CJ173" s="3">
        <f ca="1">IF(Table2[[#This Row],[Residence]]="Osu",Table2[[#This Row],[Income]],0)</f>
        <v>0</v>
      </c>
      <c r="CK173" s="3">
        <f ca="1">IF(Table2[[#This Row],[Residence]]="Tse-Addo",Table2[[#This Row],[Income]],0)</f>
        <v>0</v>
      </c>
      <c r="CL173" s="5">
        <f ca="1">IF(Table2[[#This Row],[Residence]]="Prampram",Table2[[#This Row],[Income]],0)</f>
        <v>0</v>
      </c>
      <c r="CN173" s="2">
        <f ca="1">IF(Table2[[#This Row],[Field of Work]]="Teaching",Table2[[#This Row],[Income]],0)</f>
        <v>0</v>
      </c>
      <c r="CO173" s="3">
        <f ca="1">IF(Table2[[#This Row],[Field of Work]]="Agriculture",Table2[[#This Row],[Income]],0)</f>
        <v>0</v>
      </c>
      <c r="CP173" s="3">
        <f ca="1">IF(Table2[[#This Row],[Field of Work]]="IT",Table2[[#This Row],[Income]],0)</f>
        <v>0</v>
      </c>
      <c r="CQ173" s="3">
        <f ca="1">IF(Table2[[#This Row],[Field of Work]]="Construction",Table2[[#This Row],[Income]],0)</f>
        <v>70015</v>
      </c>
      <c r="CR173" s="3">
        <f ca="1">IF(Table2[[#This Row],[Field of Work]]="Health",Table2[[#This Row],[Income]],0)</f>
        <v>0</v>
      </c>
      <c r="CS173" s="5">
        <f ca="1">IF(Table2[[#This Row],[Field of Work]]="General work",Table2[[#This Row],[Income]],0)</f>
        <v>0</v>
      </c>
      <c r="CU173" s="2">
        <f t="shared" ca="1" si="53"/>
        <v>1</v>
      </c>
      <c r="CV173" s="5"/>
      <c r="CX173" s="2">
        <f t="shared" ca="1" si="54"/>
        <v>25</v>
      </c>
      <c r="CY173" s="5"/>
    </row>
    <row r="174" spans="1:103" x14ac:dyDescent="0.25">
      <c r="A174">
        <f t="shared" ca="1" si="55"/>
        <v>1</v>
      </c>
      <c r="B174" t="str">
        <f t="shared" ca="1" si="56"/>
        <v>Male</v>
      </c>
      <c r="C174">
        <f t="shared" ca="1" si="57"/>
        <v>25</v>
      </c>
      <c r="D174">
        <f t="shared" ca="1" si="58"/>
        <v>5</v>
      </c>
      <c r="E174" t="str">
        <f ca="1">_xll.XLOOKUP(D174,$Y$8:$Y$13,$Z$8:$Z$13)</f>
        <v>General work</v>
      </c>
      <c r="F174">
        <f t="shared" ca="1" si="59"/>
        <v>2</v>
      </c>
      <c r="G174" t="str">
        <f ca="1">_xll.XLOOKUP(F174,$AA$8:$AA$12,$AB$8:$AB$12)</f>
        <v>College</v>
      </c>
      <c r="H174">
        <f t="shared" ca="1" si="72"/>
        <v>3</v>
      </c>
      <c r="I174">
        <f t="shared" ca="1" si="52"/>
        <v>1</v>
      </c>
      <c r="J174">
        <f t="shared" ca="1" si="60"/>
        <v>32023</v>
      </c>
      <c r="K174">
        <f t="shared" ca="1" si="61"/>
        <v>5</v>
      </c>
      <c r="L174" t="str">
        <f ca="1">_xll.XLOOKUP(K174,$AC$8:$AC$17,$AD$8:$AD$17)</f>
        <v>Airport Hills</v>
      </c>
      <c r="M174">
        <f t="shared" ca="1" si="65"/>
        <v>96069</v>
      </c>
      <c r="N174" s="12">
        <f t="shared" ca="1" si="62"/>
        <v>7258.9382672845686</v>
      </c>
      <c r="O174" s="12">
        <f t="shared" ca="1" si="66"/>
        <v>4195.8380402941057</v>
      </c>
      <c r="P174">
        <f t="shared" ca="1" si="63"/>
        <v>189</v>
      </c>
      <c r="Q174" s="12">
        <f t="shared" ca="1" si="67"/>
        <v>29918.431243999639</v>
      </c>
      <c r="R174">
        <f t="shared" ca="1" si="68"/>
        <v>11975.911315245246</v>
      </c>
      <c r="S174" s="12">
        <f t="shared" ca="1" si="69"/>
        <v>112240.74935553936</v>
      </c>
      <c r="T174" s="12">
        <f t="shared" ca="1" si="70"/>
        <v>37366.369511284211</v>
      </c>
      <c r="U174" s="12">
        <f t="shared" ca="1" si="71"/>
        <v>74874.379844255149</v>
      </c>
      <c r="X174" s="2"/>
      <c r="Y174" s="3"/>
      <c r="Z174" s="3"/>
      <c r="AA174" s="3"/>
      <c r="AB174" s="3"/>
      <c r="AC174" s="3"/>
      <c r="AD174" s="3"/>
      <c r="AE174" s="3">
        <f ca="1">IF(Table2[[#This Row],[Gender]]="Male",1,0)</f>
        <v>1</v>
      </c>
      <c r="AF174" s="3">
        <f ca="1">IF(Table2[[#This Row],[Gender]]="Female",1,0)</f>
        <v>0</v>
      </c>
      <c r="AG174" s="3"/>
      <c r="AH174" s="3"/>
      <c r="AI174" s="5"/>
      <c r="AK174" s="2">
        <f ca="1">IF(Table2[[#This Row],[Field of Work]]="Teaching",1,0)</f>
        <v>0</v>
      </c>
      <c r="AL174" s="3">
        <f ca="1">IF(Table2[[#This Row],[Field of Work]]="Agriculture",1,0)</f>
        <v>0</v>
      </c>
      <c r="AM174" s="3">
        <f ca="1">IF(Table2[[#This Row],[Field of Work]]="IT",1,0)</f>
        <v>0</v>
      </c>
      <c r="AN174" s="3">
        <f ca="1">IF(Table2[[#This Row],[Field of Work]]="Construction",1,0)</f>
        <v>0</v>
      </c>
      <c r="AO174" s="3">
        <f ca="1">IF(Table2[[#This Row],[Field of Work]]="Health",1,0)</f>
        <v>0</v>
      </c>
      <c r="AP174" s="3">
        <f ca="1">IF(Table2[[#This Row],[Field of Work]]="General work",1,0)</f>
        <v>1</v>
      </c>
      <c r="AQ174" s="3"/>
      <c r="AR174" s="3"/>
      <c r="AS174" s="3"/>
      <c r="AT174" s="3"/>
      <c r="AU174" s="3"/>
      <c r="AV174" s="5"/>
      <c r="AW174" s="16">
        <f ca="1">IF(Table2[[#This Row],[Residence]]="East Legon",1,0)</f>
        <v>0</v>
      </c>
      <c r="AX174" s="13">
        <f ca="1">IF(Table2[[#This Row],[Residence]]="Trasaco",1,0)</f>
        <v>0</v>
      </c>
      <c r="AY174" s="3">
        <f ca="1">IF(Table2[[#This Row],[Residence]]="North Legon",1,0)</f>
        <v>0</v>
      </c>
      <c r="AZ174" s="3">
        <f ca="1">IF(Table2[[#This Row],[Residence]]="Tema",1,0)</f>
        <v>0</v>
      </c>
      <c r="BA174" s="3">
        <f ca="1">IF(Table2[[#This Row],[Residence]]="Spintex",1,0)</f>
        <v>0</v>
      </c>
      <c r="BB174" s="3">
        <f ca="1">IF(Table2[[#This Row],[Residence]]="Airport Hills",1,0)</f>
        <v>1</v>
      </c>
      <c r="BC174" s="3">
        <f ca="1">IF(Table2[[#This Row],[Residence]]="Oyarifa",1,0)</f>
        <v>0</v>
      </c>
      <c r="BD174" s="3">
        <f ca="1">IF(Table2[[#This Row],[Residence]]="Prampram",1,0)</f>
        <v>0</v>
      </c>
      <c r="BE174" s="3">
        <f ca="1">IF(Table2[[#This Row],[Residence]]="Tse-Addo",1,0)</f>
        <v>0</v>
      </c>
      <c r="BF174" s="3">
        <f ca="1">IF(Table2[[#This Row],[Residence]]="Osu",1,0)</f>
        <v>0</v>
      </c>
      <c r="BG174" s="3"/>
      <c r="BH174" s="3"/>
      <c r="BI174" s="3"/>
      <c r="BJ174" s="3"/>
      <c r="BK174" s="3"/>
      <c r="BL174" s="3"/>
      <c r="BM174" s="3"/>
      <c r="BN174" s="3"/>
      <c r="BO174" s="3"/>
      <c r="BP174" s="5"/>
      <c r="BR174" s="26">
        <f ca="1">Table2[[#This Row],[Cars Value]]/Table2[[#This Row],[Cars]]</f>
        <v>4195.8380402941057</v>
      </c>
      <c r="BS174" s="5"/>
      <c r="BT174" s="2">
        <f ca="1">IF(Table2[[#This Row],[Value of Debts]]&gt;$BU$6,1,0)</f>
        <v>0</v>
      </c>
      <c r="BU174" s="3"/>
      <c r="BV174" s="3"/>
      <c r="BW174" s="5"/>
      <c r="BX174" s="30">
        <f ca="1">Table2[[#This Row],[Mortgage Left]]/Table2[[#This Row],[Value of home]]</f>
        <v>7.5559631798858828E-2</v>
      </c>
      <c r="BY174" s="3">
        <f t="shared" ca="1" si="64"/>
        <v>1</v>
      </c>
      <c r="BZ174" s="3"/>
      <c r="CA174" s="39"/>
      <c r="CC174" s="2">
        <f ca="1">IF(Table2[[#This Row],[Residence]]="East Legon",Table2[[#This Row],[Income]],0)</f>
        <v>0</v>
      </c>
      <c r="CD174" s="3">
        <f ca="1">IF(Table2[[#This Row],[Residence]]="Trasaco",Table2[[#This Row],[Income]],0)</f>
        <v>0</v>
      </c>
      <c r="CE174" s="3">
        <f ca="1">IF(Table2[[#This Row],[Residence]]="North Legon",Table2[[#This Row],[Income]],0)</f>
        <v>0</v>
      </c>
      <c r="CF174" s="3">
        <f ca="1">IF(Table2[[#This Row],[Residence]]="Spintex",Table2[[#This Row],[Income]],0)</f>
        <v>0</v>
      </c>
      <c r="CG174" s="3">
        <f ca="1">IF(Table2[[#This Row],[Residence]]="Tema",Table2[[#This Row],[Income]],0)</f>
        <v>0</v>
      </c>
      <c r="CH174" s="3">
        <f ca="1">IF(Table2[[#This Row],[Residence]]="Airport Hills",Table2[[#This Row],[Income]],0)</f>
        <v>32023</v>
      </c>
      <c r="CI174" s="3">
        <f ca="1">IF(Table2[[#This Row],[Residence]]="Oyarifa",Table2[[#This Row],[Income]],0)</f>
        <v>0</v>
      </c>
      <c r="CJ174" s="3">
        <f ca="1">IF(Table2[[#This Row],[Residence]]="Osu",Table2[[#This Row],[Income]],0)</f>
        <v>0</v>
      </c>
      <c r="CK174" s="3">
        <f ca="1">IF(Table2[[#This Row],[Residence]]="Tse-Addo",Table2[[#This Row],[Income]],0)</f>
        <v>0</v>
      </c>
      <c r="CL174" s="5">
        <f ca="1">IF(Table2[[#This Row],[Residence]]="Prampram",Table2[[#This Row],[Income]],0)</f>
        <v>0</v>
      </c>
      <c r="CN174" s="2">
        <f ca="1">IF(Table2[[#This Row],[Field of Work]]="Teaching",Table2[[#This Row],[Income]],0)</f>
        <v>0</v>
      </c>
      <c r="CO174" s="3">
        <f ca="1">IF(Table2[[#This Row],[Field of Work]]="Agriculture",Table2[[#This Row],[Income]],0)</f>
        <v>0</v>
      </c>
      <c r="CP174" s="3">
        <f ca="1">IF(Table2[[#This Row],[Field of Work]]="IT",Table2[[#This Row],[Income]],0)</f>
        <v>0</v>
      </c>
      <c r="CQ174" s="3">
        <f ca="1">IF(Table2[[#This Row],[Field of Work]]="Construction",Table2[[#This Row],[Income]],0)</f>
        <v>0</v>
      </c>
      <c r="CR174" s="3">
        <f ca="1">IF(Table2[[#This Row],[Field of Work]]="Health",Table2[[#This Row],[Income]],0)</f>
        <v>0</v>
      </c>
      <c r="CS174" s="5">
        <f ca="1">IF(Table2[[#This Row],[Field of Work]]="General work",Table2[[#This Row],[Income]],0)</f>
        <v>32023</v>
      </c>
      <c r="CU174" s="2">
        <f t="shared" ca="1" si="53"/>
        <v>1</v>
      </c>
      <c r="CV174" s="5"/>
      <c r="CX174" s="2">
        <f t="shared" ca="1" si="54"/>
        <v>27</v>
      </c>
      <c r="CY174" s="5"/>
    </row>
    <row r="175" spans="1:103" x14ac:dyDescent="0.25">
      <c r="A175">
        <f t="shared" ca="1" si="55"/>
        <v>2</v>
      </c>
      <c r="B175" t="str">
        <f t="shared" ca="1" si="56"/>
        <v>Female</v>
      </c>
      <c r="C175">
        <f t="shared" ca="1" si="57"/>
        <v>27</v>
      </c>
      <c r="D175">
        <f t="shared" ca="1" si="58"/>
        <v>5</v>
      </c>
      <c r="E175" t="str">
        <f ca="1">_xll.XLOOKUP(D175,$Y$8:$Y$13,$Z$8:$Z$13)</f>
        <v>General work</v>
      </c>
      <c r="F175">
        <f t="shared" ca="1" si="59"/>
        <v>5</v>
      </c>
      <c r="G175" t="str">
        <f ca="1">_xll.XLOOKUP(F175,$AA$8:$AA$12,$AB$8:$AB$12)</f>
        <v>Other</v>
      </c>
      <c r="H175">
        <f t="shared" ca="1" si="72"/>
        <v>2</v>
      </c>
      <c r="I175">
        <f t="shared" ca="1" si="52"/>
        <v>2</v>
      </c>
      <c r="J175">
        <f t="shared" ca="1" si="60"/>
        <v>56033</v>
      </c>
      <c r="K175">
        <f t="shared" ca="1" si="61"/>
        <v>3</v>
      </c>
      <c r="L175" t="str">
        <f ca="1">_xll.XLOOKUP(K175,$AC$8:$AC$17,$AD$8:$AD$17)</f>
        <v>North Legon</v>
      </c>
      <c r="M175">
        <f t="shared" ca="1" si="65"/>
        <v>336198</v>
      </c>
      <c r="N175" s="12">
        <f t="shared" ca="1" si="62"/>
        <v>177705.72314693616</v>
      </c>
      <c r="O175" s="12">
        <f t="shared" ca="1" si="66"/>
        <v>30916.07125104875</v>
      </c>
      <c r="P175">
        <f t="shared" ca="1" si="63"/>
        <v>8469</v>
      </c>
      <c r="Q175" s="12">
        <f t="shared" ca="1" si="67"/>
        <v>99066.308621645047</v>
      </c>
      <c r="R175">
        <f t="shared" ca="1" si="68"/>
        <v>19347.545302257451</v>
      </c>
      <c r="S175" s="12">
        <f t="shared" ca="1" si="69"/>
        <v>386461.61655330623</v>
      </c>
      <c r="T175" s="12">
        <f t="shared" ca="1" si="70"/>
        <v>285241.03176858119</v>
      </c>
      <c r="U175" s="12">
        <f t="shared" ca="1" si="71"/>
        <v>101220.58478472504</v>
      </c>
      <c r="X175" s="2"/>
      <c r="Y175" s="3"/>
      <c r="Z175" s="3"/>
      <c r="AA175" s="3"/>
      <c r="AB175" s="3"/>
      <c r="AC175" s="3"/>
      <c r="AD175" s="3"/>
      <c r="AE175" s="3">
        <f ca="1">IF(Table2[[#This Row],[Gender]]="Male",1,0)</f>
        <v>0</v>
      </c>
      <c r="AF175" s="3">
        <f ca="1">IF(Table2[[#This Row],[Gender]]="Female",1,0)</f>
        <v>1</v>
      </c>
      <c r="AG175" s="3"/>
      <c r="AH175" s="3"/>
      <c r="AI175" s="5"/>
      <c r="AK175" s="2">
        <f ca="1">IF(Table2[[#This Row],[Field of Work]]="Teaching",1,0)</f>
        <v>0</v>
      </c>
      <c r="AL175" s="3">
        <f ca="1">IF(Table2[[#This Row],[Field of Work]]="Agriculture",1,0)</f>
        <v>0</v>
      </c>
      <c r="AM175" s="3">
        <f ca="1">IF(Table2[[#This Row],[Field of Work]]="IT",1,0)</f>
        <v>0</v>
      </c>
      <c r="AN175" s="3">
        <f ca="1">IF(Table2[[#This Row],[Field of Work]]="Construction",1,0)</f>
        <v>0</v>
      </c>
      <c r="AO175" s="3">
        <f ca="1">IF(Table2[[#This Row],[Field of Work]]="Health",1,0)</f>
        <v>0</v>
      </c>
      <c r="AP175" s="3">
        <f ca="1">IF(Table2[[#This Row],[Field of Work]]="General work",1,0)</f>
        <v>1</v>
      </c>
      <c r="AQ175" s="3"/>
      <c r="AR175" s="3"/>
      <c r="AS175" s="3"/>
      <c r="AT175" s="3"/>
      <c r="AU175" s="3"/>
      <c r="AV175" s="5"/>
      <c r="AW175" s="16">
        <f ca="1">IF(Table2[[#This Row],[Residence]]="East Legon",1,0)</f>
        <v>0</v>
      </c>
      <c r="AX175" s="13">
        <f ca="1">IF(Table2[[#This Row],[Residence]]="Trasaco",1,0)</f>
        <v>0</v>
      </c>
      <c r="AY175" s="3">
        <f ca="1">IF(Table2[[#This Row],[Residence]]="North Legon",1,0)</f>
        <v>1</v>
      </c>
      <c r="AZ175" s="3">
        <f ca="1">IF(Table2[[#This Row],[Residence]]="Tema",1,0)</f>
        <v>0</v>
      </c>
      <c r="BA175" s="3">
        <f ca="1">IF(Table2[[#This Row],[Residence]]="Spintex",1,0)</f>
        <v>0</v>
      </c>
      <c r="BB175" s="3">
        <f ca="1">IF(Table2[[#This Row],[Residence]]="Airport Hills",1,0)</f>
        <v>0</v>
      </c>
      <c r="BC175" s="3">
        <f ca="1">IF(Table2[[#This Row],[Residence]]="Oyarifa",1,0)</f>
        <v>0</v>
      </c>
      <c r="BD175" s="3">
        <f ca="1">IF(Table2[[#This Row],[Residence]]="Prampram",1,0)</f>
        <v>0</v>
      </c>
      <c r="BE175" s="3">
        <f ca="1">IF(Table2[[#This Row],[Residence]]="Tse-Addo",1,0)</f>
        <v>0</v>
      </c>
      <c r="BF175" s="3">
        <f ca="1">IF(Table2[[#This Row],[Residence]]="Osu",1,0)</f>
        <v>0</v>
      </c>
      <c r="BG175" s="3"/>
      <c r="BH175" s="3"/>
      <c r="BI175" s="3"/>
      <c r="BJ175" s="3"/>
      <c r="BK175" s="3"/>
      <c r="BL175" s="3"/>
      <c r="BM175" s="3"/>
      <c r="BN175" s="3"/>
      <c r="BO175" s="3"/>
      <c r="BP175" s="5"/>
      <c r="BR175" s="26">
        <f ca="1">Table2[[#This Row],[Cars Value]]/Table2[[#This Row],[Cars]]</f>
        <v>15458.035625524375</v>
      </c>
      <c r="BS175" s="5"/>
      <c r="BT175" s="2">
        <f ca="1">IF(Table2[[#This Row],[Value of Debts]]&gt;$BU$6,1,0)</f>
        <v>1</v>
      </c>
      <c r="BU175" s="3"/>
      <c r="BV175" s="3"/>
      <c r="BW175" s="5"/>
      <c r="BX175" s="30">
        <f ca="1">Table2[[#This Row],[Mortgage Left]]/Table2[[#This Row],[Value of home]]</f>
        <v>0.52857459933413098</v>
      </c>
      <c r="BY175" s="3">
        <f t="shared" ca="1" si="64"/>
        <v>0</v>
      </c>
      <c r="BZ175" s="3"/>
      <c r="CA175" s="39"/>
      <c r="CC175" s="2">
        <f ca="1">IF(Table2[[#This Row],[Residence]]="East Legon",Table2[[#This Row],[Income]],0)</f>
        <v>0</v>
      </c>
      <c r="CD175" s="3">
        <f ca="1">IF(Table2[[#This Row],[Residence]]="Trasaco",Table2[[#This Row],[Income]],0)</f>
        <v>0</v>
      </c>
      <c r="CE175" s="3">
        <f ca="1">IF(Table2[[#This Row],[Residence]]="North Legon",Table2[[#This Row],[Income]],0)</f>
        <v>56033</v>
      </c>
      <c r="CF175" s="3">
        <f ca="1">IF(Table2[[#This Row],[Residence]]="Spintex",Table2[[#This Row],[Income]],0)</f>
        <v>0</v>
      </c>
      <c r="CG175" s="3">
        <f ca="1">IF(Table2[[#This Row],[Residence]]="Tema",Table2[[#This Row],[Income]],0)</f>
        <v>0</v>
      </c>
      <c r="CH175" s="3">
        <f ca="1">IF(Table2[[#This Row],[Residence]]="Airport Hills",Table2[[#This Row],[Income]],0)</f>
        <v>0</v>
      </c>
      <c r="CI175" s="3">
        <f ca="1">IF(Table2[[#This Row],[Residence]]="Oyarifa",Table2[[#This Row],[Income]],0)</f>
        <v>0</v>
      </c>
      <c r="CJ175" s="3">
        <f ca="1">IF(Table2[[#This Row],[Residence]]="Osu",Table2[[#This Row],[Income]],0)</f>
        <v>0</v>
      </c>
      <c r="CK175" s="3">
        <f ca="1">IF(Table2[[#This Row],[Residence]]="Tse-Addo",Table2[[#This Row],[Income]],0)</f>
        <v>0</v>
      </c>
      <c r="CL175" s="5">
        <f ca="1">IF(Table2[[#This Row],[Residence]]="Prampram",Table2[[#This Row],[Income]],0)</f>
        <v>0</v>
      </c>
      <c r="CN175" s="2">
        <f ca="1">IF(Table2[[#This Row],[Field of Work]]="Teaching",Table2[[#This Row],[Income]],0)</f>
        <v>0</v>
      </c>
      <c r="CO175" s="3">
        <f ca="1">IF(Table2[[#This Row],[Field of Work]]="Agriculture",Table2[[#This Row],[Income]],0)</f>
        <v>0</v>
      </c>
      <c r="CP175" s="3">
        <f ca="1">IF(Table2[[#This Row],[Field of Work]]="IT",Table2[[#This Row],[Income]],0)</f>
        <v>0</v>
      </c>
      <c r="CQ175" s="3">
        <f ca="1">IF(Table2[[#This Row],[Field of Work]]="Construction",Table2[[#This Row],[Income]],0)</f>
        <v>0</v>
      </c>
      <c r="CR175" s="3">
        <f ca="1">IF(Table2[[#This Row],[Field of Work]]="Health",Table2[[#This Row],[Income]],0)</f>
        <v>0</v>
      </c>
      <c r="CS175" s="5">
        <f ca="1">IF(Table2[[#This Row],[Field of Work]]="General work",Table2[[#This Row],[Income]],0)</f>
        <v>56033</v>
      </c>
      <c r="CU175" s="2">
        <f t="shared" ca="1" si="53"/>
        <v>0</v>
      </c>
      <c r="CV175" s="5"/>
      <c r="CX175" s="2">
        <f t="shared" ca="1" si="54"/>
        <v>28</v>
      </c>
      <c r="CY175" s="5"/>
    </row>
    <row r="176" spans="1:103" x14ac:dyDescent="0.25">
      <c r="A176">
        <f t="shared" ca="1" si="55"/>
        <v>1</v>
      </c>
      <c r="B176" t="str">
        <f t="shared" ca="1" si="56"/>
        <v>Male</v>
      </c>
      <c r="C176">
        <f t="shared" ca="1" si="57"/>
        <v>28</v>
      </c>
      <c r="D176">
        <f t="shared" ca="1" si="58"/>
        <v>3</v>
      </c>
      <c r="E176" t="str">
        <f ca="1">_xll.XLOOKUP(D176,$Y$8:$Y$13,$Z$8:$Z$13)</f>
        <v>Teaching</v>
      </c>
      <c r="F176">
        <f t="shared" ca="1" si="59"/>
        <v>5</v>
      </c>
      <c r="G176" t="str">
        <f ca="1">_xll.XLOOKUP(F176,$AA$8:$AA$12,$AB$8:$AB$12)</f>
        <v>Other</v>
      </c>
      <c r="H176">
        <f t="shared" ca="1" si="72"/>
        <v>2</v>
      </c>
      <c r="I176">
        <f t="shared" ca="1" si="52"/>
        <v>2</v>
      </c>
      <c r="J176">
        <f t="shared" ca="1" si="60"/>
        <v>66174</v>
      </c>
      <c r="K176">
        <f t="shared" ca="1" si="61"/>
        <v>9</v>
      </c>
      <c r="L176" t="str">
        <f ca="1">_xll.XLOOKUP(K176,$AC$8:$AC$17,$AD$8:$AD$17)</f>
        <v>Prampram</v>
      </c>
      <c r="M176">
        <f t="shared" ca="1" si="65"/>
        <v>330870</v>
      </c>
      <c r="N176" s="12">
        <f t="shared" ca="1" si="62"/>
        <v>35217.349747242115</v>
      </c>
      <c r="O176" s="12">
        <f t="shared" ca="1" si="66"/>
        <v>53189.476742700674</v>
      </c>
      <c r="P176">
        <f t="shared" ca="1" si="63"/>
        <v>3402</v>
      </c>
      <c r="Q176" s="12">
        <f t="shared" ca="1" si="67"/>
        <v>21971.619895412547</v>
      </c>
      <c r="R176">
        <f t="shared" ca="1" si="68"/>
        <v>42988.387959555796</v>
      </c>
      <c r="S176" s="12">
        <f t="shared" ca="1" si="69"/>
        <v>427047.86470225645</v>
      </c>
      <c r="T176" s="12">
        <f t="shared" ca="1" si="70"/>
        <v>60590.969642654658</v>
      </c>
      <c r="U176" s="12">
        <f t="shared" ca="1" si="71"/>
        <v>366456.89505960181</v>
      </c>
      <c r="X176" s="2"/>
      <c r="Y176" s="3"/>
      <c r="Z176" s="3"/>
      <c r="AA176" s="3"/>
      <c r="AB176" s="3"/>
      <c r="AC176" s="3"/>
      <c r="AD176" s="3"/>
      <c r="AE176" s="3">
        <f ca="1">IF(Table2[[#This Row],[Gender]]="Male",1,0)</f>
        <v>1</v>
      </c>
      <c r="AF176" s="3">
        <f ca="1">IF(Table2[[#This Row],[Gender]]="Female",1,0)</f>
        <v>0</v>
      </c>
      <c r="AG176" s="3"/>
      <c r="AH176" s="3"/>
      <c r="AI176" s="5"/>
      <c r="AK176" s="2">
        <f ca="1">IF(Table2[[#This Row],[Field of Work]]="Teaching",1,0)</f>
        <v>1</v>
      </c>
      <c r="AL176" s="3">
        <f ca="1">IF(Table2[[#This Row],[Field of Work]]="Agriculture",1,0)</f>
        <v>0</v>
      </c>
      <c r="AM176" s="3">
        <f ca="1">IF(Table2[[#This Row],[Field of Work]]="IT",1,0)</f>
        <v>0</v>
      </c>
      <c r="AN176" s="3">
        <f ca="1">IF(Table2[[#This Row],[Field of Work]]="Construction",1,0)</f>
        <v>0</v>
      </c>
      <c r="AO176" s="3">
        <f ca="1">IF(Table2[[#This Row],[Field of Work]]="Health",1,0)</f>
        <v>0</v>
      </c>
      <c r="AP176" s="3">
        <f ca="1">IF(Table2[[#This Row],[Field of Work]]="General work",1,0)</f>
        <v>0</v>
      </c>
      <c r="AQ176" s="3"/>
      <c r="AR176" s="3"/>
      <c r="AS176" s="3"/>
      <c r="AT176" s="3"/>
      <c r="AU176" s="3"/>
      <c r="AV176" s="5"/>
      <c r="AW176" s="16">
        <f ca="1">IF(Table2[[#This Row],[Residence]]="East Legon",1,0)</f>
        <v>0</v>
      </c>
      <c r="AX176" s="13">
        <f ca="1">IF(Table2[[#This Row],[Residence]]="Trasaco",1,0)</f>
        <v>0</v>
      </c>
      <c r="AY176" s="3">
        <f ca="1">IF(Table2[[#This Row],[Residence]]="North Legon",1,0)</f>
        <v>0</v>
      </c>
      <c r="AZ176" s="3">
        <f ca="1">IF(Table2[[#This Row],[Residence]]="Tema",1,0)</f>
        <v>0</v>
      </c>
      <c r="BA176" s="3">
        <f ca="1">IF(Table2[[#This Row],[Residence]]="Spintex",1,0)</f>
        <v>0</v>
      </c>
      <c r="BB176" s="3">
        <f ca="1">IF(Table2[[#This Row],[Residence]]="Airport Hills",1,0)</f>
        <v>0</v>
      </c>
      <c r="BC176" s="3">
        <f ca="1">IF(Table2[[#This Row],[Residence]]="Oyarifa",1,0)</f>
        <v>0</v>
      </c>
      <c r="BD176" s="3">
        <f ca="1">IF(Table2[[#This Row],[Residence]]="Prampram",1,0)</f>
        <v>1</v>
      </c>
      <c r="BE176" s="3">
        <f ca="1">IF(Table2[[#This Row],[Residence]]="Tse-Addo",1,0)</f>
        <v>0</v>
      </c>
      <c r="BF176" s="3">
        <f ca="1">IF(Table2[[#This Row],[Residence]]="Osu",1,0)</f>
        <v>0</v>
      </c>
      <c r="BG176" s="3"/>
      <c r="BH176" s="3"/>
      <c r="BI176" s="3"/>
      <c r="BJ176" s="3"/>
      <c r="BK176" s="3"/>
      <c r="BL176" s="3"/>
      <c r="BM176" s="3"/>
      <c r="BN176" s="3"/>
      <c r="BO176" s="3"/>
      <c r="BP176" s="5"/>
      <c r="BR176" s="26">
        <f ca="1">Table2[[#This Row],[Cars Value]]/Table2[[#This Row],[Cars]]</f>
        <v>26594.738371350337</v>
      </c>
      <c r="BS176" s="5"/>
      <c r="BT176" s="2">
        <f ca="1">IF(Table2[[#This Row],[Value of Debts]]&gt;$BU$6,1,0)</f>
        <v>0</v>
      </c>
      <c r="BU176" s="3"/>
      <c r="BV176" s="3"/>
      <c r="BW176" s="5"/>
      <c r="BX176" s="30">
        <f ca="1">Table2[[#This Row],[Mortgage Left]]/Table2[[#This Row],[Value of home]]</f>
        <v>0.1064386307227676</v>
      </c>
      <c r="BY176" s="3">
        <f t="shared" ca="1" si="64"/>
        <v>1</v>
      </c>
      <c r="BZ176" s="3"/>
      <c r="CA176" s="39"/>
      <c r="CC176" s="2">
        <f ca="1">IF(Table2[[#This Row],[Residence]]="East Legon",Table2[[#This Row],[Income]],0)</f>
        <v>0</v>
      </c>
      <c r="CD176" s="3">
        <f ca="1">IF(Table2[[#This Row],[Residence]]="Trasaco",Table2[[#This Row],[Income]],0)</f>
        <v>0</v>
      </c>
      <c r="CE176" s="3">
        <f ca="1">IF(Table2[[#This Row],[Residence]]="North Legon",Table2[[#This Row],[Income]],0)</f>
        <v>0</v>
      </c>
      <c r="CF176" s="3">
        <f ca="1">IF(Table2[[#This Row],[Residence]]="Spintex",Table2[[#This Row],[Income]],0)</f>
        <v>0</v>
      </c>
      <c r="CG176" s="3">
        <f ca="1">IF(Table2[[#This Row],[Residence]]="Tema",Table2[[#This Row],[Income]],0)</f>
        <v>0</v>
      </c>
      <c r="CH176" s="3">
        <f ca="1">IF(Table2[[#This Row],[Residence]]="Airport Hills",Table2[[#This Row],[Income]],0)</f>
        <v>0</v>
      </c>
      <c r="CI176" s="3">
        <f ca="1">IF(Table2[[#This Row],[Residence]]="Oyarifa",Table2[[#This Row],[Income]],0)</f>
        <v>0</v>
      </c>
      <c r="CJ176" s="3">
        <f ca="1">IF(Table2[[#This Row],[Residence]]="Osu",Table2[[#This Row],[Income]],0)</f>
        <v>0</v>
      </c>
      <c r="CK176" s="3">
        <f ca="1">IF(Table2[[#This Row],[Residence]]="Tse-Addo",Table2[[#This Row],[Income]],0)</f>
        <v>0</v>
      </c>
      <c r="CL176" s="5">
        <f ca="1">IF(Table2[[#This Row],[Residence]]="Prampram",Table2[[#This Row],[Income]],0)</f>
        <v>66174</v>
      </c>
      <c r="CN176" s="2">
        <f ca="1">IF(Table2[[#This Row],[Field of Work]]="Teaching",Table2[[#This Row],[Income]],0)</f>
        <v>66174</v>
      </c>
      <c r="CO176" s="3">
        <f ca="1">IF(Table2[[#This Row],[Field of Work]]="Agriculture",Table2[[#This Row],[Income]],0)</f>
        <v>0</v>
      </c>
      <c r="CP176" s="3">
        <f ca="1">IF(Table2[[#This Row],[Field of Work]]="IT",Table2[[#This Row],[Income]],0)</f>
        <v>0</v>
      </c>
      <c r="CQ176" s="3">
        <f ca="1">IF(Table2[[#This Row],[Field of Work]]="Construction",Table2[[#This Row],[Income]],0)</f>
        <v>0</v>
      </c>
      <c r="CR176" s="3">
        <f ca="1">IF(Table2[[#This Row],[Field of Work]]="Health",Table2[[#This Row],[Income]],0)</f>
        <v>0</v>
      </c>
      <c r="CS176" s="5">
        <f ca="1">IF(Table2[[#This Row],[Field of Work]]="General work",Table2[[#This Row],[Income]],0)</f>
        <v>0</v>
      </c>
      <c r="CU176" s="2">
        <f t="shared" ca="1" si="53"/>
        <v>1</v>
      </c>
      <c r="CV176" s="5"/>
      <c r="CX176" s="2">
        <f t="shared" ca="1" si="54"/>
        <v>36</v>
      </c>
      <c r="CY176" s="5"/>
    </row>
    <row r="177" spans="1:103" x14ac:dyDescent="0.25">
      <c r="A177">
        <f t="shared" ca="1" si="55"/>
        <v>2</v>
      </c>
      <c r="B177" t="str">
        <f t="shared" ca="1" si="56"/>
        <v>Female</v>
      </c>
      <c r="C177">
        <f t="shared" ca="1" si="57"/>
        <v>36</v>
      </c>
      <c r="D177">
        <f t="shared" ca="1" si="58"/>
        <v>3</v>
      </c>
      <c r="E177" t="str">
        <f ca="1">_xll.XLOOKUP(D177,$Y$8:$Y$13,$Z$8:$Z$13)</f>
        <v>Teaching</v>
      </c>
      <c r="F177">
        <f t="shared" ca="1" si="59"/>
        <v>5</v>
      </c>
      <c r="G177" t="str">
        <f ca="1">_xll.XLOOKUP(F177,$AA$8:$AA$12,$AB$8:$AB$12)</f>
        <v>Other</v>
      </c>
      <c r="H177">
        <f t="shared" ca="1" si="72"/>
        <v>1</v>
      </c>
      <c r="I177">
        <f t="shared" ca="1" si="52"/>
        <v>3</v>
      </c>
      <c r="J177">
        <f t="shared" ca="1" si="60"/>
        <v>43476</v>
      </c>
      <c r="K177">
        <f t="shared" ca="1" si="61"/>
        <v>4</v>
      </c>
      <c r="L177" t="str">
        <f ca="1">_xll.XLOOKUP(K177,$AC$8:$AC$17,$AD$8:$AD$17)</f>
        <v>Spintex</v>
      </c>
      <c r="M177">
        <f t="shared" ca="1" si="65"/>
        <v>130428</v>
      </c>
      <c r="N177" s="12">
        <f t="shared" ca="1" si="62"/>
        <v>130088.09378672449</v>
      </c>
      <c r="O177" s="12">
        <f t="shared" ca="1" si="66"/>
        <v>93983.350646290943</v>
      </c>
      <c r="P177">
        <f t="shared" ca="1" si="63"/>
        <v>6851</v>
      </c>
      <c r="Q177" s="12">
        <f t="shared" ca="1" si="67"/>
        <v>44513.006627592244</v>
      </c>
      <c r="R177">
        <f t="shared" ca="1" si="68"/>
        <v>22187.889742480351</v>
      </c>
      <c r="S177" s="12">
        <f t="shared" ca="1" si="69"/>
        <v>246599.24038877129</v>
      </c>
      <c r="T177" s="12">
        <f t="shared" ca="1" si="70"/>
        <v>181452.10041431675</v>
      </c>
      <c r="U177" s="12">
        <f t="shared" ca="1" si="71"/>
        <v>65147.139974454534</v>
      </c>
      <c r="X177" s="2"/>
      <c r="Y177" s="3"/>
      <c r="Z177" s="3"/>
      <c r="AA177" s="3"/>
      <c r="AB177" s="3"/>
      <c r="AC177" s="3"/>
      <c r="AD177" s="3"/>
      <c r="AE177" s="3">
        <f ca="1">IF(Table2[[#This Row],[Gender]]="Male",1,0)</f>
        <v>0</v>
      </c>
      <c r="AF177" s="3">
        <f ca="1">IF(Table2[[#This Row],[Gender]]="Female",1,0)</f>
        <v>1</v>
      </c>
      <c r="AG177" s="3"/>
      <c r="AH177" s="3"/>
      <c r="AI177" s="5"/>
      <c r="AK177" s="2">
        <f ca="1">IF(Table2[[#This Row],[Field of Work]]="Teaching",1,0)</f>
        <v>1</v>
      </c>
      <c r="AL177" s="3">
        <f ca="1">IF(Table2[[#This Row],[Field of Work]]="Agriculture",1,0)</f>
        <v>0</v>
      </c>
      <c r="AM177" s="3">
        <f ca="1">IF(Table2[[#This Row],[Field of Work]]="IT",1,0)</f>
        <v>0</v>
      </c>
      <c r="AN177" s="3">
        <f ca="1">IF(Table2[[#This Row],[Field of Work]]="Construction",1,0)</f>
        <v>0</v>
      </c>
      <c r="AO177" s="3">
        <f ca="1">IF(Table2[[#This Row],[Field of Work]]="Health",1,0)</f>
        <v>0</v>
      </c>
      <c r="AP177" s="3">
        <f ca="1">IF(Table2[[#This Row],[Field of Work]]="General work",1,0)</f>
        <v>0</v>
      </c>
      <c r="AQ177" s="3"/>
      <c r="AR177" s="3"/>
      <c r="AS177" s="3"/>
      <c r="AT177" s="3"/>
      <c r="AU177" s="3"/>
      <c r="AV177" s="5"/>
      <c r="AW177" s="16">
        <f ca="1">IF(Table2[[#This Row],[Residence]]="East Legon",1,0)</f>
        <v>0</v>
      </c>
      <c r="AX177" s="13">
        <f ca="1">IF(Table2[[#This Row],[Residence]]="Trasaco",1,0)</f>
        <v>0</v>
      </c>
      <c r="AY177" s="3">
        <f ca="1">IF(Table2[[#This Row],[Residence]]="North Legon",1,0)</f>
        <v>0</v>
      </c>
      <c r="AZ177" s="3">
        <f ca="1">IF(Table2[[#This Row],[Residence]]="Tema",1,0)</f>
        <v>0</v>
      </c>
      <c r="BA177" s="3">
        <f ca="1">IF(Table2[[#This Row],[Residence]]="Spintex",1,0)</f>
        <v>1</v>
      </c>
      <c r="BB177" s="3">
        <f ca="1">IF(Table2[[#This Row],[Residence]]="Airport Hills",1,0)</f>
        <v>0</v>
      </c>
      <c r="BC177" s="3">
        <f ca="1">IF(Table2[[#This Row],[Residence]]="Oyarifa",1,0)</f>
        <v>0</v>
      </c>
      <c r="BD177" s="3">
        <f ca="1">IF(Table2[[#This Row],[Residence]]="Prampram",1,0)</f>
        <v>0</v>
      </c>
      <c r="BE177" s="3">
        <f ca="1">IF(Table2[[#This Row],[Residence]]="Tse-Addo",1,0)</f>
        <v>0</v>
      </c>
      <c r="BF177" s="3">
        <f ca="1">IF(Table2[[#This Row],[Residence]]="Osu",1,0)</f>
        <v>0</v>
      </c>
      <c r="BG177" s="3"/>
      <c r="BH177" s="3"/>
      <c r="BI177" s="3"/>
      <c r="BJ177" s="3"/>
      <c r="BK177" s="3"/>
      <c r="BL177" s="3"/>
      <c r="BM177" s="3"/>
      <c r="BN177" s="3"/>
      <c r="BO177" s="3"/>
      <c r="BP177" s="5"/>
      <c r="BR177" s="26">
        <f ca="1">Table2[[#This Row],[Cars Value]]/Table2[[#This Row],[Cars]]</f>
        <v>31327.783548763648</v>
      </c>
      <c r="BS177" s="5"/>
      <c r="BT177" s="2">
        <f ca="1">IF(Table2[[#This Row],[Value of Debts]]&gt;$BU$6,1,0)</f>
        <v>1</v>
      </c>
      <c r="BU177" s="3"/>
      <c r="BV177" s="3"/>
      <c r="BW177" s="5"/>
      <c r="BX177" s="30">
        <f ca="1">Table2[[#This Row],[Mortgage Left]]/Table2[[#This Row],[Value of home]]</f>
        <v>0.99739391684856393</v>
      </c>
      <c r="BY177" s="3">
        <f t="shared" ca="1" si="64"/>
        <v>0</v>
      </c>
      <c r="BZ177" s="3"/>
      <c r="CA177" s="39"/>
      <c r="CC177" s="2">
        <f ca="1">IF(Table2[[#This Row],[Residence]]="East Legon",Table2[[#This Row],[Income]],0)</f>
        <v>0</v>
      </c>
      <c r="CD177" s="3">
        <f ca="1">IF(Table2[[#This Row],[Residence]]="Trasaco",Table2[[#This Row],[Income]],0)</f>
        <v>0</v>
      </c>
      <c r="CE177" s="3">
        <f ca="1">IF(Table2[[#This Row],[Residence]]="North Legon",Table2[[#This Row],[Income]],0)</f>
        <v>0</v>
      </c>
      <c r="CF177" s="3">
        <f ca="1">IF(Table2[[#This Row],[Residence]]="Spintex",Table2[[#This Row],[Income]],0)</f>
        <v>43476</v>
      </c>
      <c r="CG177" s="3">
        <f ca="1">IF(Table2[[#This Row],[Residence]]="Tema",Table2[[#This Row],[Income]],0)</f>
        <v>0</v>
      </c>
      <c r="CH177" s="3">
        <f ca="1">IF(Table2[[#This Row],[Residence]]="Airport Hills",Table2[[#This Row],[Income]],0)</f>
        <v>0</v>
      </c>
      <c r="CI177" s="3">
        <f ca="1">IF(Table2[[#This Row],[Residence]]="Oyarifa",Table2[[#This Row],[Income]],0)</f>
        <v>0</v>
      </c>
      <c r="CJ177" s="3">
        <f ca="1">IF(Table2[[#This Row],[Residence]]="Osu",Table2[[#This Row],[Income]],0)</f>
        <v>0</v>
      </c>
      <c r="CK177" s="3">
        <f ca="1">IF(Table2[[#This Row],[Residence]]="Tse-Addo",Table2[[#This Row],[Income]],0)</f>
        <v>0</v>
      </c>
      <c r="CL177" s="5">
        <f ca="1">IF(Table2[[#This Row],[Residence]]="Prampram",Table2[[#This Row],[Income]],0)</f>
        <v>0</v>
      </c>
      <c r="CN177" s="2">
        <f ca="1">IF(Table2[[#This Row],[Field of Work]]="Teaching",Table2[[#This Row],[Income]],0)</f>
        <v>43476</v>
      </c>
      <c r="CO177" s="3">
        <f ca="1">IF(Table2[[#This Row],[Field of Work]]="Agriculture",Table2[[#This Row],[Income]],0)</f>
        <v>0</v>
      </c>
      <c r="CP177" s="3">
        <f ca="1">IF(Table2[[#This Row],[Field of Work]]="IT",Table2[[#This Row],[Income]],0)</f>
        <v>0</v>
      </c>
      <c r="CQ177" s="3">
        <f ca="1">IF(Table2[[#This Row],[Field of Work]]="Construction",Table2[[#This Row],[Income]],0)</f>
        <v>0</v>
      </c>
      <c r="CR177" s="3">
        <f ca="1">IF(Table2[[#This Row],[Field of Work]]="Health",Table2[[#This Row],[Income]],0)</f>
        <v>0</v>
      </c>
      <c r="CS177" s="5">
        <f ca="1">IF(Table2[[#This Row],[Field of Work]]="General work",Table2[[#This Row],[Income]],0)</f>
        <v>0</v>
      </c>
      <c r="CU177" s="2">
        <f t="shared" ca="1" si="53"/>
        <v>1</v>
      </c>
      <c r="CV177" s="5"/>
      <c r="CX177" s="2">
        <f t="shared" ca="1" si="54"/>
        <v>49</v>
      </c>
      <c r="CY177" s="5"/>
    </row>
    <row r="178" spans="1:103" x14ac:dyDescent="0.25">
      <c r="A178">
        <f t="shared" ca="1" si="55"/>
        <v>1</v>
      </c>
      <c r="B178" t="str">
        <f t="shared" ca="1" si="56"/>
        <v>Male</v>
      </c>
      <c r="C178">
        <f t="shared" ca="1" si="57"/>
        <v>49</v>
      </c>
      <c r="D178">
        <f t="shared" ca="1" si="58"/>
        <v>2</v>
      </c>
      <c r="E178" t="str">
        <f ca="1">_xll.XLOOKUP(D178,$Y$8:$Y$13,$Z$8:$Z$13)</f>
        <v>Construction</v>
      </c>
      <c r="F178">
        <f t="shared" ca="1" si="59"/>
        <v>1</v>
      </c>
      <c r="G178" t="str">
        <f ca="1">_xll.XLOOKUP(F178,$AA$8:$AA$12,$AB$8:$AB$12)</f>
        <v>Highschool</v>
      </c>
      <c r="H178">
        <f t="shared" ca="1" si="72"/>
        <v>1</v>
      </c>
      <c r="I178">
        <f t="shared" ca="1" si="52"/>
        <v>2</v>
      </c>
      <c r="J178">
        <f t="shared" ca="1" si="60"/>
        <v>27461</v>
      </c>
      <c r="K178">
        <f t="shared" ca="1" si="61"/>
        <v>1</v>
      </c>
      <c r="L178" t="str">
        <f ca="1">_xll.XLOOKUP(K178,$AC$8:$AC$17,$AD$8:$AD$17)</f>
        <v>East Legon</v>
      </c>
      <c r="M178">
        <f t="shared" ca="1" si="65"/>
        <v>82383</v>
      </c>
      <c r="N178" s="12">
        <f t="shared" ca="1" si="62"/>
        <v>18993.131005582734</v>
      </c>
      <c r="O178" s="12">
        <f t="shared" ca="1" si="66"/>
        <v>42842.575181742461</v>
      </c>
      <c r="P178">
        <f t="shared" ca="1" si="63"/>
        <v>14783</v>
      </c>
      <c r="Q178" s="12">
        <f t="shared" ca="1" si="67"/>
        <v>42648.573276595358</v>
      </c>
      <c r="R178">
        <f t="shared" ca="1" si="68"/>
        <v>13131.912161818595</v>
      </c>
      <c r="S178" s="12">
        <f t="shared" ca="1" si="69"/>
        <v>138357.48734356105</v>
      </c>
      <c r="T178" s="12">
        <f t="shared" ca="1" si="70"/>
        <v>76424.704282178092</v>
      </c>
      <c r="U178" s="12">
        <f t="shared" ca="1" si="71"/>
        <v>61932.783061382957</v>
      </c>
      <c r="X178" s="2"/>
      <c r="Y178" s="3"/>
      <c r="Z178" s="3"/>
      <c r="AA178" s="3"/>
      <c r="AB178" s="3"/>
      <c r="AC178" s="3"/>
      <c r="AD178" s="3"/>
      <c r="AE178" s="3">
        <f ca="1">IF(Table2[[#This Row],[Gender]]="Male",1,0)</f>
        <v>1</v>
      </c>
      <c r="AF178" s="3">
        <f ca="1">IF(Table2[[#This Row],[Gender]]="Female",1,0)</f>
        <v>0</v>
      </c>
      <c r="AG178" s="3"/>
      <c r="AH178" s="3"/>
      <c r="AI178" s="5"/>
      <c r="AK178" s="2">
        <f ca="1">IF(Table2[[#This Row],[Field of Work]]="Teaching",1,0)</f>
        <v>0</v>
      </c>
      <c r="AL178" s="3">
        <f ca="1">IF(Table2[[#This Row],[Field of Work]]="Agriculture",1,0)</f>
        <v>0</v>
      </c>
      <c r="AM178" s="3">
        <f ca="1">IF(Table2[[#This Row],[Field of Work]]="IT",1,0)</f>
        <v>0</v>
      </c>
      <c r="AN178" s="3">
        <f ca="1">IF(Table2[[#This Row],[Field of Work]]="Construction",1,0)</f>
        <v>1</v>
      </c>
      <c r="AO178" s="3">
        <f ca="1">IF(Table2[[#This Row],[Field of Work]]="Health",1,0)</f>
        <v>0</v>
      </c>
      <c r="AP178" s="3">
        <f ca="1">IF(Table2[[#This Row],[Field of Work]]="General work",1,0)</f>
        <v>0</v>
      </c>
      <c r="AQ178" s="3"/>
      <c r="AR178" s="3"/>
      <c r="AS178" s="3"/>
      <c r="AT178" s="3"/>
      <c r="AU178" s="3"/>
      <c r="AV178" s="5"/>
      <c r="AW178" s="16">
        <f ca="1">IF(Table2[[#This Row],[Residence]]="East Legon",1,0)</f>
        <v>1</v>
      </c>
      <c r="AX178" s="13">
        <f ca="1">IF(Table2[[#This Row],[Residence]]="Trasaco",1,0)</f>
        <v>0</v>
      </c>
      <c r="AY178" s="3">
        <f ca="1">IF(Table2[[#This Row],[Residence]]="North Legon",1,0)</f>
        <v>0</v>
      </c>
      <c r="AZ178" s="3">
        <f ca="1">IF(Table2[[#This Row],[Residence]]="Tema",1,0)</f>
        <v>0</v>
      </c>
      <c r="BA178" s="3">
        <f ca="1">IF(Table2[[#This Row],[Residence]]="Spintex",1,0)</f>
        <v>0</v>
      </c>
      <c r="BB178" s="3">
        <f ca="1">IF(Table2[[#This Row],[Residence]]="Airport Hills",1,0)</f>
        <v>0</v>
      </c>
      <c r="BC178" s="3">
        <f ca="1">IF(Table2[[#This Row],[Residence]]="Oyarifa",1,0)</f>
        <v>0</v>
      </c>
      <c r="BD178" s="3">
        <f ca="1">IF(Table2[[#This Row],[Residence]]="Prampram",1,0)</f>
        <v>0</v>
      </c>
      <c r="BE178" s="3">
        <f ca="1">IF(Table2[[#This Row],[Residence]]="Tse-Addo",1,0)</f>
        <v>0</v>
      </c>
      <c r="BF178" s="3">
        <f ca="1">IF(Table2[[#This Row],[Residence]]="Osu",1,0)</f>
        <v>0</v>
      </c>
      <c r="BG178" s="3"/>
      <c r="BH178" s="3"/>
      <c r="BI178" s="3"/>
      <c r="BJ178" s="3"/>
      <c r="BK178" s="3"/>
      <c r="BL178" s="3"/>
      <c r="BM178" s="3"/>
      <c r="BN178" s="3"/>
      <c r="BO178" s="3"/>
      <c r="BP178" s="5"/>
      <c r="BR178" s="26">
        <f ca="1">Table2[[#This Row],[Cars Value]]/Table2[[#This Row],[Cars]]</f>
        <v>21421.28759087123</v>
      </c>
      <c r="BS178" s="5"/>
      <c r="BT178" s="2">
        <f ca="1">IF(Table2[[#This Row],[Value of Debts]]&gt;$BU$6,1,0)</f>
        <v>0</v>
      </c>
      <c r="BU178" s="3"/>
      <c r="BV178" s="3"/>
      <c r="BW178" s="5"/>
      <c r="BX178" s="30">
        <f ca="1">Table2[[#This Row],[Mortgage Left]]/Table2[[#This Row],[Value of home]]</f>
        <v>0.23054672694102829</v>
      </c>
      <c r="BY178" s="3">
        <f t="shared" ca="1" si="64"/>
        <v>1</v>
      </c>
      <c r="BZ178" s="3"/>
      <c r="CA178" s="39"/>
      <c r="CC178" s="2">
        <f ca="1">IF(Table2[[#This Row],[Residence]]="East Legon",Table2[[#This Row],[Income]],0)</f>
        <v>27461</v>
      </c>
      <c r="CD178" s="3">
        <f ca="1">IF(Table2[[#This Row],[Residence]]="Trasaco",Table2[[#This Row],[Income]],0)</f>
        <v>0</v>
      </c>
      <c r="CE178" s="3">
        <f ca="1">IF(Table2[[#This Row],[Residence]]="North Legon",Table2[[#This Row],[Income]],0)</f>
        <v>0</v>
      </c>
      <c r="CF178" s="3">
        <f ca="1">IF(Table2[[#This Row],[Residence]]="Spintex",Table2[[#This Row],[Income]],0)</f>
        <v>0</v>
      </c>
      <c r="CG178" s="3">
        <f ca="1">IF(Table2[[#This Row],[Residence]]="Tema",Table2[[#This Row],[Income]],0)</f>
        <v>0</v>
      </c>
      <c r="CH178" s="3">
        <f ca="1">IF(Table2[[#This Row],[Residence]]="Airport Hills",Table2[[#This Row],[Income]],0)</f>
        <v>0</v>
      </c>
      <c r="CI178" s="3">
        <f ca="1">IF(Table2[[#This Row],[Residence]]="Oyarifa",Table2[[#This Row],[Income]],0)</f>
        <v>0</v>
      </c>
      <c r="CJ178" s="3">
        <f ca="1">IF(Table2[[#This Row],[Residence]]="Osu",Table2[[#This Row],[Income]],0)</f>
        <v>0</v>
      </c>
      <c r="CK178" s="3">
        <f ca="1">IF(Table2[[#This Row],[Residence]]="Tse-Addo",Table2[[#This Row],[Income]],0)</f>
        <v>0</v>
      </c>
      <c r="CL178" s="5">
        <f ca="1">IF(Table2[[#This Row],[Residence]]="Prampram",Table2[[#This Row],[Income]],0)</f>
        <v>0</v>
      </c>
      <c r="CN178" s="2">
        <f ca="1">IF(Table2[[#This Row],[Field of Work]]="Teaching",Table2[[#This Row],[Income]],0)</f>
        <v>0</v>
      </c>
      <c r="CO178" s="3">
        <f ca="1">IF(Table2[[#This Row],[Field of Work]]="Agriculture",Table2[[#This Row],[Income]],0)</f>
        <v>0</v>
      </c>
      <c r="CP178" s="3">
        <f ca="1">IF(Table2[[#This Row],[Field of Work]]="IT",Table2[[#This Row],[Income]],0)</f>
        <v>0</v>
      </c>
      <c r="CQ178" s="3">
        <f ca="1">IF(Table2[[#This Row],[Field of Work]]="Construction",Table2[[#This Row],[Income]],0)</f>
        <v>27461</v>
      </c>
      <c r="CR178" s="3">
        <f ca="1">IF(Table2[[#This Row],[Field of Work]]="Health",Table2[[#This Row],[Income]],0)</f>
        <v>0</v>
      </c>
      <c r="CS178" s="5">
        <f ca="1">IF(Table2[[#This Row],[Field of Work]]="General work",Table2[[#This Row],[Income]],0)</f>
        <v>0</v>
      </c>
      <c r="CU178" s="2">
        <f t="shared" ca="1" si="53"/>
        <v>1</v>
      </c>
      <c r="CV178" s="5"/>
      <c r="CX178" s="2">
        <f t="shared" ca="1" si="54"/>
        <v>28</v>
      </c>
      <c r="CY178" s="5"/>
    </row>
    <row r="179" spans="1:103" x14ac:dyDescent="0.25">
      <c r="A179">
        <f t="shared" ca="1" si="55"/>
        <v>2</v>
      </c>
      <c r="B179" t="str">
        <f t="shared" ca="1" si="56"/>
        <v>Female</v>
      </c>
      <c r="C179">
        <f t="shared" ca="1" si="57"/>
        <v>28</v>
      </c>
      <c r="D179">
        <f t="shared" ca="1" si="58"/>
        <v>2</v>
      </c>
      <c r="E179" t="str">
        <f ca="1">_xll.XLOOKUP(D179,$Y$8:$Y$13,$Z$8:$Z$13)</f>
        <v>Construction</v>
      </c>
      <c r="F179">
        <f t="shared" ca="1" si="59"/>
        <v>5</v>
      </c>
      <c r="G179" t="str">
        <f ca="1">_xll.XLOOKUP(F179,$AA$8:$AA$12,$AB$8:$AB$12)</f>
        <v>Other</v>
      </c>
      <c r="H179">
        <f t="shared" ca="1" si="72"/>
        <v>1</v>
      </c>
      <c r="I179">
        <f t="shared" ca="1" si="52"/>
        <v>2</v>
      </c>
      <c r="J179">
        <f t="shared" ca="1" si="60"/>
        <v>40776</v>
      </c>
      <c r="K179">
        <f t="shared" ca="1" si="61"/>
        <v>2</v>
      </c>
      <c r="L179" t="str">
        <f ca="1">_xll.XLOOKUP(K179,$AC$8:$AC$17,$AD$8:$AD$17)</f>
        <v>Trasaco</v>
      </c>
      <c r="M179">
        <f t="shared" ca="1" si="65"/>
        <v>203880</v>
      </c>
      <c r="N179" s="12">
        <f t="shared" ca="1" si="62"/>
        <v>13840.527407845413</v>
      </c>
      <c r="O179" s="12">
        <f t="shared" ca="1" si="66"/>
        <v>79991.410072510058</v>
      </c>
      <c r="P179">
        <f t="shared" ca="1" si="63"/>
        <v>19373</v>
      </c>
      <c r="Q179" s="12">
        <f t="shared" ca="1" si="67"/>
        <v>24891.071401760637</v>
      </c>
      <c r="R179">
        <f t="shared" ca="1" si="68"/>
        <v>29715.178305629797</v>
      </c>
      <c r="S179" s="12">
        <f t="shared" ca="1" si="69"/>
        <v>313586.58837813989</v>
      </c>
      <c r="T179" s="12">
        <f t="shared" ca="1" si="70"/>
        <v>58104.598809606046</v>
      </c>
      <c r="U179" s="12">
        <f t="shared" ca="1" si="71"/>
        <v>255481.98956853384</v>
      </c>
      <c r="X179" s="2"/>
      <c r="Y179" s="3"/>
      <c r="Z179" s="3"/>
      <c r="AA179" s="3"/>
      <c r="AB179" s="3"/>
      <c r="AC179" s="3"/>
      <c r="AD179" s="3"/>
      <c r="AE179" s="3">
        <f ca="1">IF(Table2[[#This Row],[Gender]]="Male",1,0)</f>
        <v>0</v>
      </c>
      <c r="AF179" s="3">
        <f ca="1">IF(Table2[[#This Row],[Gender]]="Female",1,0)</f>
        <v>1</v>
      </c>
      <c r="AG179" s="3"/>
      <c r="AH179" s="3"/>
      <c r="AI179" s="5"/>
      <c r="AK179" s="2">
        <f ca="1">IF(Table2[[#This Row],[Field of Work]]="Teaching",1,0)</f>
        <v>0</v>
      </c>
      <c r="AL179" s="3">
        <f ca="1">IF(Table2[[#This Row],[Field of Work]]="Agriculture",1,0)</f>
        <v>0</v>
      </c>
      <c r="AM179" s="3">
        <f ca="1">IF(Table2[[#This Row],[Field of Work]]="IT",1,0)</f>
        <v>0</v>
      </c>
      <c r="AN179" s="3">
        <f ca="1">IF(Table2[[#This Row],[Field of Work]]="Construction",1,0)</f>
        <v>1</v>
      </c>
      <c r="AO179" s="3">
        <f ca="1">IF(Table2[[#This Row],[Field of Work]]="Health",1,0)</f>
        <v>0</v>
      </c>
      <c r="AP179" s="3">
        <f ca="1">IF(Table2[[#This Row],[Field of Work]]="General work",1,0)</f>
        <v>0</v>
      </c>
      <c r="AQ179" s="3"/>
      <c r="AR179" s="3"/>
      <c r="AS179" s="3"/>
      <c r="AT179" s="3"/>
      <c r="AU179" s="3"/>
      <c r="AV179" s="5"/>
      <c r="AW179" s="16">
        <f ca="1">IF(Table2[[#This Row],[Residence]]="East Legon",1,0)</f>
        <v>0</v>
      </c>
      <c r="AX179" s="13">
        <f ca="1">IF(Table2[[#This Row],[Residence]]="Trasaco",1,0)</f>
        <v>1</v>
      </c>
      <c r="AY179" s="3">
        <f ca="1">IF(Table2[[#This Row],[Residence]]="North Legon",1,0)</f>
        <v>0</v>
      </c>
      <c r="AZ179" s="3">
        <f ca="1">IF(Table2[[#This Row],[Residence]]="Tema",1,0)</f>
        <v>0</v>
      </c>
      <c r="BA179" s="3">
        <f ca="1">IF(Table2[[#This Row],[Residence]]="Spintex",1,0)</f>
        <v>0</v>
      </c>
      <c r="BB179" s="3">
        <f ca="1">IF(Table2[[#This Row],[Residence]]="Airport Hills",1,0)</f>
        <v>0</v>
      </c>
      <c r="BC179" s="3">
        <f ca="1">IF(Table2[[#This Row],[Residence]]="Oyarifa",1,0)</f>
        <v>0</v>
      </c>
      <c r="BD179" s="3">
        <f ca="1">IF(Table2[[#This Row],[Residence]]="Prampram",1,0)</f>
        <v>0</v>
      </c>
      <c r="BE179" s="3">
        <f ca="1">IF(Table2[[#This Row],[Residence]]="Tse-Addo",1,0)</f>
        <v>0</v>
      </c>
      <c r="BF179" s="3">
        <f ca="1">IF(Table2[[#This Row],[Residence]]="Osu",1,0)</f>
        <v>0</v>
      </c>
      <c r="BG179" s="3"/>
      <c r="BH179" s="3"/>
      <c r="BI179" s="3"/>
      <c r="BJ179" s="3"/>
      <c r="BK179" s="3"/>
      <c r="BL179" s="3"/>
      <c r="BM179" s="3"/>
      <c r="BN179" s="3"/>
      <c r="BO179" s="3"/>
      <c r="BP179" s="5"/>
      <c r="BR179" s="26">
        <f ca="1">Table2[[#This Row],[Cars Value]]/Table2[[#This Row],[Cars]]</f>
        <v>39995.705036255029</v>
      </c>
      <c r="BS179" s="5"/>
      <c r="BT179" s="2">
        <f ca="1">IF(Table2[[#This Row],[Value of Debts]]&gt;$BU$6,1,0)</f>
        <v>0</v>
      </c>
      <c r="BU179" s="3"/>
      <c r="BV179" s="3"/>
      <c r="BW179" s="5"/>
      <c r="BX179" s="30">
        <f ca="1">Table2[[#This Row],[Mortgage Left]]/Table2[[#This Row],[Value of home]]</f>
        <v>6.7885655325904515E-2</v>
      </c>
      <c r="BY179" s="3">
        <f t="shared" ca="1" si="64"/>
        <v>1</v>
      </c>
      <c r="BZ179" s="3"/>
      <c r="CA179" s="39"/>
      <c r="CC179" s="2">
        <f ca="1">IF(Table2[[#This Row],[Residence]]="East Legon",Table2[[#This Row],[Income]],0)</f>
        <v>0</v>
      </c>
      <c r="CD179" s="3">
        <f ca="1">IF(Table2[[#This Row],[Residence]]="Trasaco",Table2[[#This Row],[Income]],0)</f>
        <v>40776</v>
      </c>
      <c r="CE179" s="3">
        <f ca="1">IF(Table2[[#This Row],[Residence]]="North Legon",Table2[[#This Row],[Income]],0)</f>
        <v>0</v>
      </c>
      <c r="CF179" s="3">
        <f ca="1">IF(Table2[[#This Row],[Residence]]="Spintex",Table2[[#This Row],[Income]],0)</f>
        <v>0</v>
      </c>
      <c r="CG179" s="3">
        <f ca="1">IF(Table2[[#This Row],[Residence]]="Tema",Table2[[#This Row],[Income]],0)</f>
        <v>0</v>
      </c>
      <c r="CH179" s="3">
        <f ca="1">IF(Table2[[#This Row],[Residence]]="Airport Hills",Table2[[#This Row],[Income]],0)</f>
        <v>0</v>
      </c>
      <c r="CI179" s="3">
        <f ca="1">IF(Table2[[#This Row],[Residence]]="Oyarifa",Table2[[#This Row],[Income]],0)</f>
        <v>0</v>
      </c>
      <c r="CJ179" s="3">
        <f ca="1">IF(Table2[[#This Row],[Residence]]="Osu",Table2[[#This Row],[Income]],0)</f>
        <v>0</v>
      </c>
      <c r="CK179" s="3">
        <f ca="1">IF(Table2[[#This Row],[Residence]]="Tse-Addo",Table2[[#This Row],[Income]],0)</f>
        <v>0</v>
      </c>
      <c r="CL179" s="5">
        <f ca="1">IF(Table2[[#This Row],[Residence]]="Prampram",Table2[[#This Row],[Income]],0)</f>
        <v>0</v>
      </c>
      <c r="CN179" s="2">
        <f ca="1">IF(Table2[[#This Row],[Field of Work]]="Teaching",Table2[[#This Row],[Income]],0)</f>
        <v>0</v>
      </c>
      <c r="CO179" s="3">
        <f ca="1">IF(Table2[[#This Row],[Field of Work]]="Agriculture",Table2[[#This Row],[Income]],0)</f>
        <v>0</v>
      </c>
      <c r="CP179" s="3">
        <f ca="1">IF(Table2[[#This Row],[Field of Work]]="IT",Table2[[#This Row],[Income]],0)</f>
        <v>0</v>
      </c>
      <c r="CQ179" s="3">
        <f ca="1">IF(Table2[[#This Row],[Field of Work]]="Construction",Table2[[#This Row],[Income]],0)</f>
        <v>40776</v>
      </c>
      <c r="CR179" s="3">
        <f ca="1">IF(Table2[[#This Row],[Field of Work]]="Health",Table2[[#This Row],[Income]],0)</f>
        <v>0</v>
      </c>
      <c r="CS179" s="5">
        <f ca="1">IF(Table2[[#This Row],[Field of Work]]="General work",Table2[[#This Row],[Income]],0)</f>
        <v>0</v>
      </c>
      <c r="CU179" s="2">
        <f t="shared" ca="1" si="53"/>
        <v>1</v>
      </c>
      <c r="CV179" s="5"/>
      <c r="CX179" s="2">
        <f t="shared" ca="1" si="54"/>
        <v>29</v>
      </c>
      <c r="CY179" s="5"/>
    </row>
    <row r="180" spans="1:103" x14ac:dyDescent="0.25">
      <c r="A180">
        <f t="shared" ca="1" si="55"/>
        <v>2</v>
      </c>
      <c r="B180" t="str">
        <f t="shared" ca="1" si="56"/>
        <v>Female</v>
      </c>
      <c r="C180">
        <f t="shared" ca="1" si="57"/>
        <v>29</v>
      </c>
      <c r="D180">
        <f t="shared" ca="1" si="58"/>
        <v>6</v>
      </c>
      <c r="E180" t="str">
        <f ca="1">_xll.XLOOKUP(D180,$Y$8:$Y$13,$Z$8:$Z$13)</f>
        <v>Agriculture</v>
      </c>
      <c r="F180">
        <f t="shared" ca="1" si="59"/>
        <v>1</v>
      </c>
      <c r="G180" t="str">
        <f ca="1">_xll.XLOOKUP(F180,$AA$8:$AA$12,$AB$8:$AB$12)</f>
        <v>Highschool</v>
      </c>
      <c r="H180">
        <f t="shared" ca="1" si="72"/>
        <v>3</v>
      </c>
      <c r="I180">
        <f t="shared" ca="1" si="52"/>
        <v>3</v>
      </c>
      <c r="J180">
        <f t="shared" ca="1" si="60"/>
        <v>33447</v>
      </c>
      <c r="K180">
        <f t="shared" ca="1" si="61"/>
        <v>10</v>
      </c>
      <c r="L180" t="str">
        <f ca="1">_xll.XLOOKUP(K180,$AC$8:$AC$17,$AD$8:$AD$17)</f>
        <v>Osu</v>
      </c>
      <c r="M180">
        <f t="shared" ca="1" si="65"/>
        <v>133788</v>
      </c>
      <c r="N180" s="12">
        <f t="shared" ca="1" si="62"/>
        <v>43390.868748445071</v>
      </c>
      <c r="O180" s="12">
        <f t="shared" ca="1" si="66"/>
        <v>70070.265114302267</v>
      </c>
      <c r="P180">
        <f t="shared" ca="1" si="63"/>
        <v>63324</v>
      </c>
      <c r="Q180" s="12">
        <f t="shared" ca="1" si="67"/>
        <v>53448.813155223463</v>
      </c>
      <c r="R180">
        <f t="shared" ca="1" si="68"/>
        <v>13336.889522015943</v>
      </c>
      <c r="S180" s="12">
        <f t="shared" ca="1" si="69"/>
        <v>217195.15463631821</v>
      </c>
      <c r="T180" s="12">
        <f t="shared" ca="1" si="70"/>
        <v>160163.68190366853</v>
      </c>
      <c r="U180" s="12">
        <f t="shared" ca="1" si="71"/>
        <v>57031.47273264968</v>
      </c>
      <c r="X180" s="2"/>
      <c r="Y180" s="3"/>
      <c r="Z180" s="3"/>
      <c r="AA180" s="3"/>
      <c r="AB180" s="3"/>
      <c r="AC180" s="3"/>
      <c r="AD180" s="3"/>
      <c r="AE180" s="3">
        <f ca="1">IF(Table2[[#This Row],[Gender]]="Male",1,0)</f>
        <v>0</v>
      </c>
      <c r="AF180" s="3">
        <f ca="1">IF(Table2[[#This Row],[Gender]]="Female",1,0)</f>
        <v>1</v>
      </c>
      <c r="AG180" s="3"/>
      <c r="AH180" s="3"/>
      <c r="AI180" s="5"/>
      <c r="AK180" s="2">
        <f ca="1">IF(Table2[[#This Row],[Field of Work]]="Teaching",1,0)</f>
        <v>0</v>
      </c>
      <c r="AL180" s="3">
        <f ca="1">IF(Table2[[#This Row],[Field of Work]]="Agriculture",1,0)</f>
        <v>1</v>
      </c>
      <c r="AM180" s="3">
        <f ca="1">IF(Table2[[#This Row],[Field of Work]]="IT",1,0)</f>
        <v>0</v>
      </c>
      <c r="AN180" s="3">
        <f ca="1">IF(Table2[[#This Row],[Field of Work]]="Construction",1,0)</f>
        <v>0</v>
      </c>
      <c r="AO180" s="3">
        <f ca="1">IF(Table2[[#This Row],[Field of Work]]="Health",1,0)</f>
        <v>0</v>
      </c>
      <c r="AP180" s="3">
        <f ca="1">IF(Table2[[#This Row],[Field of Work]]="General work",1,0)</f>
        <v>0</v>
      </c>
      <c r="AQ180" s="3"/>
      <c r="AR180" s="3"/>
      <c r="AS180" s="3"/>
      <c r="AT180" s="3"/>
      <c r="AU180" s="3"/>
      <c r="AV180" s="5"/>
      <c r="AW180" s="16">
        <f ca="1">IF(Table2[[#This Row],[Residence]]="East Legon",1,0)</f>
        <v>0</v>
      </c>
      <c r="AX180" s="13">
        <f ca="1">IF(Table2[[#This Row],[Residence]]="Trasaco",1,0)</f>
        <v>0</v>
      </c>
      <c r="AY180" s="3">
        <f ca="1">IF(Table2[[#This Row],[Residence]]="North Legon",1,0)</f>
        <v>0</v>
      </c>
      <c r="AZ180" s="3">
        <f ca="1">IF(Table2[[#This Row],[Residence]]="Tema",1,0)</f>
        <v>0</v>
      </c>
      <c r="BA180" s="3">
        <f ca="1">IF(Table2[[#This Row],[Residence]]="Spintex",1,0)</f>
        <v>0</v>
      </c>
      <c r="BB180" s="3">
        <f ca="1">IF(Table2[[#This Row],[Residence]]="Airport Hills",1,0)</f>
        <v>0</v>
      </c>
      <c r="BC180" s="3">
        <f ca="1">IF(Table2[[#This Row],[Residence]]="Oyarifa",1,0)</f>
        <v>0</v>
      </c>
      <c r="BD180" s="3">
        <f ca="1">IF(Table2[[#This Row],[Residence]]="Prampram",1,0)</f>
        <v>0</v>
      </c>
      <c r="BE180" s="3">
        <f ca="1">IF(Table2[[#This Row],[Residence]]="Tse-Addo",1,0)</f>
        <v>0</v>
      </c>
      <c r="BF180" s="3">
        <f ca="1">IF(Table2[[#This Row],[Residence]]="Osu",1,0)</f>
        <v>1</v>
      </c>
      <c r="BG180" s="3"/>
      <c r="BH180" s="3"/>
      <c r="BI180" s="3"/>
      <c r="BJ180" s="3"/>
      <c r="BK180" s="3"/>
      <c r="BL180" s="3"/>
      <c r="BM180" s="3"/>
      <c r="BN180" s="3"/>
      <c r="BO180" s="3"/>
      <c r="BP180" s="5"/>
      <c r="BR180" s="26">
        <f ca="1">Table2[[#This Row],[Cars Value]]/Table2[[#This Row],[Cars]]</f>
        <v>23356.755038100757</v>
      </c>
      <c r="BS180" s="5"/>
      <c r="BT180" s="2">
        <f ca="1">IF(Table2[[#This Row],[Value of Debts]]&gt;$BU$6,1,0)</f>
        <v>1</v>
      </c>
      <c r="BU180" s="3"/>
      <c r="BV180" s="3"/>
      <c r="BW180" s="5"/>
      <c r="BX180" s="30">
        <f ca="1">Table2[[#This Row],[Mortgage Left]]/Table2[[#This Row],[Value of home]]</f>
        <v>0.32432556543520397</v>
      </c>
      <c r="BY180" s="3">
        <f t="shared" ca="1" si="64"/>
        <v>1</v>
      </c>
      <c r="BZ180" s="3"/>
      <c r="CA180" s="39"/>
      <c r="CC180" s="2">
        <f ca="1">IF(Table2[[#This Row],[Residence]]="East Legon",Table2[[#This Row],[Income]],0)</f>
        <v>0</v>
      </c>
      <c r="CD180" s="3">
        <f ca="1">IF(Table2[[#This Row],[Residence]]="Trasaco",Table2[[#This Row],[Income]],0)</f>
        <v>0</v>
      </c>
      <c r="CE180" s="3">
        <f ca="1">IF(Table2[[#This Row],[Residence]]="North Legon",Table2[[#This Row],[Income]],0)</f>
        <v>0</v>
      </c>
      <c r="CF180" s="3">
        <f ca="1">IF(Table2[[#This Row],[Residence]]="Spintex",Table2[[#This Row],[Income]],0)</f>
        <v>0</v>
      </c>
      <c r="CG180" s="3">
        <f ca="1">IF(Table2[[#This Row],[Residence]]="Tema",Table2[[#This Row],[Income]],0)</f>
        <v>0</v>
      </c>
      <c r="CH180" s="3">
        <f ca="1">IF(Table2[[#This Row],[Residence]]="Airport Hills",Table2[[#This Row],[Income]],0)</f>
        <v>0</v>
      </c>
      <c r="CI180" s="3">
        <f ca="1">IF(Table2[[#This Row],[Residence]]="Oyarifa",Table2[[#This Row],[Income]],0)</f>
        <v>0</v>
      </c>
      <c r="CJ180" s="3">
        <f ca="1">IF(Table2[[#This Row],[Residence]]="Osu",Table2[[#This Row],[Income]],0)</f>
        <v>33447</v>
      </c>
      <c r="CK180" s="3">
        <f ca="1">IF(Table2[[#This Row],[Residence]]="Tse-Addo",Table2[[#This Row],[Income]],0)</f>
        <v>0</v>
      </c>
      <c r="CL180" s="5">
        <f ca="1">IF(Table2[[#This Row],[Residence]]="Prampram",Table2[[#This Row],[Income]],0)</f>
        <v>0</v>
      </c>
      <c r="CN180" s="2">
        <f ca="1">IF(Table2[[#This Row],[Field of Work]]="Teaching",Table2[[#This Row],[Income]],0)</f>
        <v>0</v>
      </c>
      <c r="CO180" s="3">
        <f ca="1">IF(Table2[[#This Row],[Field of Work]]="Agriculture",Table2[[#This Row],[Income]],0)</f>
        <v>33447</v>
      </c>
      <c r="CP180" s="3">
        <f ca="1">IF(Table2[[#This Row],[Field of Work]]="IT",Table2[[#This Row],[Income]],0)</f>
        <v>0</v>
      </c>
      <c r="CQ180" s="3">
        <f ca="1">IF(Table2[[#This Row],[Field of Work]]="Construction",Table2[[#This Row],[Income]],0)</f>
        <v>0</v>
      </c>
      <c r="CR180" s="3">
        <f ca="1">IF(Table2[[#This Row],[Field of Work]]="Health",Table2[[#This Row],[Income]],0)</f>
        <v>0</v>
      </c>
      <c r="CS180" s="5">
        <f ca="1">IF(Table2[[#This Row],[Field of Work]]="General work",Table2[[#This Row],[Income]],0)</f>
        <v>0</v>
      </c>
      <c r="CU180" s="2">
        <f t="shared" ca="1" si="53"/>
        <v>1</v>
      </c>
      <c r="CV180" s="5"/>
      <c r="CX180" s="2">
        <f t="shared" ca="1" si="54"/>
        <v>37</v>
      </c>
      <c r="CY180" s="5"/>
    </row>
    <row r="181" spans="1:103" x14ac:dyDescent="0.25">
      <c r="A181">
        <f t="shared" ca="1" si="55"/>
        <v>1</v>
      </c>
      <c r="B181" t="str">
        <f t="shared" ca="1" si="56"/>
        <v>Male</v>
      </c>
      <c r="C181">
        <f t="shared" ca="1" si="57"/>
        <v>37</v>
      </c>
      <c r="D181">
        <f t="shared" ca="1" si="58"/>
        <v>4</v>
      </c>
      <c r="E181" t="str">
        <f ca="1">_xll.XLOOKUP(D181,$Y$8:$Y$13,$Z$8:$Z$13)</f>
        <v>IT</v>
      </c>
      <c r="F181">
        <f t="shared" ca="1" si="59"/>
        <v>5</v>
      </c>
      <c r="G181" t="str">
        <f ca="1">_xll.XLOOKUP(F181,$AA$8:$AA$12,$AB$8:$AB$12)</f>
        <v>Other</v>
      </c>
      <c r="H181">
        <f t="shared" ca="1" si="72"/>
        <v>4</v>
      </c>
      <c r="I181">
        <f t="shared" ca="1" si="52"/>
        <v>2</v>
      </c>
      <c r="J181">
        <f t="shared" ca="1" si="60"/>
        <v>80894</v>
      </c>
      <c r="K181">
        <f t="shared" ca="1" si="61"/>
        <v>8</v>
      </c>
      <c r="L181" t="str">
        <f ca="1">_xll.XLOOKUP(K181,$AC$8:$AC$17,$AD$8:$AD$17)</f>
        <v>Oyarifa</v>
      </c>
      <c r="M181">
        <f t="shared" ca="1" si="65"/>
        <v>404470</v>
      </c>
      <c r="N181" s="12">
        <f t="shared" ca="1" si="62"/>
        <v>2905.2073056972736</v>
      </c>
      <c r="O181" s="12">
        <f t="shared" ca="1" si="66"/>
        <v>94421.240954356224</v>
      </c>
      <c r="P181">
        <f t="shared" ca="1" si="63"/>
        <v>46339</v>
      </c>
      <c r="Q181" s="12">
        <f t="shared" ca="1" si="67"/>
        <v>146026.85996918121</v>
      </c>
      <c r="R181">
        <f t="shared" ca="1" si="68"/>
        <v>106050.45484590008</v>
      </c>
      <c r="S181" s="12">
        <f t="shared" ca="1" si="69"/>
        <v>604941.69580025633</v>
      </c>
      <c r="T181" s="12">
        <f t="shared" ca="1" si="70"/>
        <v>195271.0672748785</v>
      </c>
      <c r="U181" s="12">
        <f t="shared" ca="1" si="71"/>
        <v>409670.62852537783</v>
      </c>
      <c r="X181" s="2"/>
      <c r="Y181" s="3"/>
      <c r="Z181" s="3"/>
      <c r="AA181" s="3"/>
      <c r="AB181" s="3"/>
      <c r="AC181" s="3"/>
      <c r="AD181" s="3"/>
      <c r="AE181" s="3">
        <f ca="1">IF(Table2[[#This Row],[Gender]]="Male",1,0)</f>
        <v>1</v>
      </c>
      <c r="AF181" s="3">
        <f ca="1">IF(Table2[[#This Row],[Gender]]="Female",1,0)</f>
        <v>0</v>
      </c>
      <c r="AG181" s="3"/>
      <c r="AH181" s="3"/>
      <c r="AI181" s="5"/>
      <c r="AK181" s="2">
        <f ca="1">IF(Table2[[#This Row],[Field of Work]]="Teaching",1,0)</f>
        <v>0</v>
      </c>
      <c r="AL181" s="3">
        <f ca="1">IF(Table2[[#This Row],[Field of Work]]="Agriculture",1,0)</f>
        <v>0</v>
      </c>
      <c r="AM181" s="3">
        <f ca="1">IF(Table2[[#This Row],[Field of Work]]="IT",1,0)</f>
        <v>1</v>
      </c>
      <c r="AN181" s="3">
        <f ca="1">IF(Table2[[#This Row],[Field of Work]]="Construction",1,0)</f>
        <v>0</v>
      </c>
      <c r="AO181" s="3">
        <f ca="1">IF(Table2[[#This Row],[Field of Work]]="Health",1,0)</f>
        <v>0</v>
      </c>
      <c r="AP181" s="3">
        <f ca="1">IF(Table2[[#This Row],[Field of Work]]="General work",1,0)</f>
        <v>0</v>
      </c>
      <c r="AQ181" s="3"/>
      <c r="AR181" s="3"/>
      <c r="AS181" s="3"/>
      <c r="AT181" s="3"/>
      <c r="AU181" s="3"/>
      <c r="AV181" s="5"/>
      <c r="AW181" s="16">
        <f ca="1">IF(Table2[[#This Row],[Residence]]="East Legon",1,0)</f>
        <v>0</v>
      </c>
      <c r="AX181" s="13">
        <f ca="1">IF(Table2[[#This Row],[Residence]]="Trasaco",1,0)</f>
        <v>0</v>
      </c>
      <c r="AY181" s="3">
        <f ca="1">IF(Table2[[#This Row],[Residence]]="North Legon",1,0)</f>
        <v>0</v>
      </c>
      <c r="AZ181" s="3">
        <f ca="1">IF(Table2[[#This Row],[Residence]]="Tema",1,0)</f>
        <v>0</v>
      </c>
      <c r="BA181" s="3">
        <f ca="1">IF(Table2[[#This Row],[Residence]]="Spintex",1,0)</f>
        <v>0</v>
      </c>
      <c r="BB181" s="3">
        <f ca="1">IF(Table2[[#This Row],[Residence]]="Airport Hills",1,0)</f>
        <v>0</v>
      </c>
      <c r="BC181" s="3">
        <f ca="1">IF(Table2[[#This Row],[Residence]]="Oyarifa",1,0)</f>
        <v>1</v>
      </c>
      <c r="BD181" s="3">
        <f ca="1">IF(Table2[[#This Row],[Residence]]="Prampram",1,0)</f>
        <v>0</v>
      </c>
      <c r="BE181" s="3">
        <f ca="1">IF(Table2[[#This Row],[Residence]]="Tse-Addo",1,0)</f>
        <v>0</v>
      </c>
      <c r="BF181" s="3">
        <f ca="1">IF(Table2[[#This Row],[Residence]]="Osu",1,0)</f>
        <v>0</v>
      </c>
      <c r="BG181" s="3"/>
      <c r="BH181" s="3"/>
      <c r="BI181" s="3"/>
      <c r="BJ181" s="3"/>
      <c r="BK181" s="3"/>
      <c r="BL181" s="3"/>
      <c r="BM181" s="3"/>
      <c r="BN181" s="3"/>
      <c r="BO181" s="3"/>
      <c r="BP181" s="5"/>
      <c r="BR181" s="26">
        <f ca="1">Table2[[#This Row],[Cars Value]]/Table2[[#This Row],[Cars]]</f>
        <v>47210.620477178112</v>
      </c>
      <c r="BS181" s="5"/>
      <c r="BT181" s="2">
        <f ca="1">IF(Table2[[#This Row],[Value of Debts]]&gt;$BU$6,1,0)</f>
        <v>1</v>
      </c>
      <c r="BU181" s="3"/>
      <c r="BV181" s="3"/>
      <c r="BW181" s="5"/>
      <c r="BX181" s="30">
        <f ca="1">Table2[[#This Row],[Mortgage Left]]/Table2[[#This Row],[Value of home]]</f>
        <v>7.1827510215770607E-3</v>
      </c>
      <c r="BY181" s="3">
        <f t="shared" ca="1" si="64"/>
        <v>1</v>
      </c>
      <c r="BZ181" s="3"/>
      <c r="CA181" s="39"/>
      <c r="CC181" s="2">
        <f ca="1">IF(Table2[[#This Row],[Residence]]="East Legon",Table2[[#This Row],[Income]],0)</f>
        <v>0</v>
      </c>
      <c r="CD181" s="3">
        <f ca="1">IF(Table2[[#This Row],[Residence]]="Trasaco",Table2[[#This Row],[Income]],0)</f>
        <v>0</v>
      </c>
      <c r="CE181" s="3">
        <f ca="1">IF(Table2[[#This Row],[Residence]]="North Legon",Table2[[#This Row],[Income]],0)</f>
        <v>0</v>
      </c>
      <c r="CF181" s="3">
        <f ca="1">IF(Table2[[#This Row],[Residence]]="Spintex",Table2[[#This Row],[Income]],0)</f>
        <v>0</v>
      </c>
      <c r="CG181" s="3">
        <f ca="1">IF(Table2[[#This Row],[Residence]]="Tema",Table2[[#This Row],[Income]],0)</f>
        <v>0</v>
      </c>
      <c r="CH181" s="3">
        <f ca="1">IF(Table2[[#This Row],[Residence]]="Airport Hills",Table2[[#This Row],[Income]],0)</f>
        <v>0</v>
      </c>
      <c r="CI181" s="3">
        <f ca="1">IF(Table2[[#This Row],[Residence]]="Oyarifa",Table2[[#This Row],[Income]],0)</f>
        <v>80894</v>
      </c>
      <c r="CJ181" s="3">
        <f ca="1">IF(Table2[[#This Row],[Residence]]="Osu",Table2[[#This Row],[Income]],0)</f>
        <v>0</v>
      </c>
      <c r="CK181" s="3">
        <f ca="1">IF(Table2[[#This Row],[Residence]]="Tse-Addo",Table2[[#This Row],[Income]],0)</f>
        <v>0</v>
      </c>
      <c r="CL181" s="5">
        <f ca="1">IF(Table2[[#This Row],[Residence]]="Prampram",Table2[[#This Row],[Income]],0)</f>
        <v>0</v>
      </c>
      <c r="CN181" s="2">
        <f ca="1">IF(Table2[[#This Row],[Field of Work]]="Teaching",Table2[[#This Row],[Income]],0)</f>
        <v>0</v>
      </c>
      <c r="CO181" s="3">
        <f ca="1">IF(Table2[[#This Row],[Field of Work]]="Agriculture",Table2[[#This Row],[Income]],0)</f>
        <v>0</v>
      </c>
      <c r="CP181" s="3">
        <f ca="1">IF(Table2[[#This Row],[Field of Work]]="IT",Table2[[#This Row],[Income]],0)</f>
        <v>80894</v>
      </c>
      <c r="CQ181" s="3">
        <f ca="1">IF(Table2[[#This Row],[Field of Work]]="Construction",Table2[[#This Row],[Income]],0)</f>
        <v>0</v>
      </c>
      <c r="CR181" s="3">
        <f ca="1">IF(Table2[[#This Row],[Field of Work]]="Health",Table2[[#This Row],[Income]],0)</f>
        <v>0</v>
      </c>
      <c r="CS181" s="5">
        <f ca="1">IF(Table2[[#This Row],[Field of Work]]="General work",Table2[[#This Row],[Income]],0)</f>
        <v>0</v>
      </c>
      <c r="CU181" s="2">
        <f t="shared" ca="1" si="53"/>
        <v>1</v>
      </c>
      <c r="CV181" s="5"/>
      <c r="CX181" s="2">
        <f t="shared" ca="1" si="54"/>
        <v>30</v>
      </c>
      <c r="CY181" s="5"/>
    </row>
    <row r="182" spans="1:103" x14ac:dyDescent="0.25">
      <c r="A182">
        <f t="shared" ca="1" si="55"/>
        <v>2</v>
      </c>
      <c r="B182" t="str">
        <f t="shared" ca="1" si="56"/>
        <v>Female</v>
      </c>
      <c r="C182">
        <f t="shared" ca="1" si="57"/>
        <v>30</v>
      </c>
      <c r="D182">
        <f t="shared" ca="1" si="58"/>
        <v>4</v>
      </c>
      <c r="E182" t="str">
        <f ca="1">_xll.XLOOKUP(D182,$Y$8:$Y$13,$Z$8:$Z$13)</f>
        <v>IT</v>
      </c>
      <c r="F182">
        <f t="shared" ca="1" si="59"/>
        <v>5</v>
      </c>
      <c r="G182" t="str">
        <f ca="1">_xll.XLOOKUP(F182,$AA$8:$AA$12,$AB$8:$AB$12)</f>
        <v>Other</v>
      </c>
      <c r="H182">
        <f t="shared" ca="1" si="72"/>
        <v>3</v>
      </c>
      <c r="I182">
        <f t="shared" ca="1" si="52"/>
        <v>4</v>
      </c>
      <c r="J182">
        <f t="shared" ca="1" si="60"/>
        <v>82712</v>
      </c>
      <c r="K182">
        <f t="shared" ca="1" si="61"/>
        <v>7</v>
      </c>
      <c r="L182" t="str">
        <f ca="1">_xll.XLOOKUP(K182,$AC$8:$AC$17,$AD$8:$AD$17)</f>
        <v>Tema</v>
      </c>
      <c r="M182">
        <f t="shared" ca="1" si="65"/>
        <v>413560</v>
      </c>
      <c r="N182" s="12">
        <f t="shared" ca="1" si="62"/>
        <v>256643.72689534954</v>
      </c>
      <c r="O182" s="12">
        <f t="shared" ca="1" si="66"/>
        <v>239087.18776915543</v>
      </c>
      <c r="P182">
        <f t="shared" ca="1" si="63"/>
        <v>229667</v>
      </c>
      <c r="Q182" s="12">
        <f t="shared" ca="1" si="67"/>
        <v>49277.804105425712</v>
      </c>
      <c r="R182">
        <f t="shared" ca="1" si="68"/>
        <v>30919.310865264531</v>
      </c>
      <c r="S182" s="12">
        <f t="shared" ca="1" si="69"/>
        <v>683566.49863441999</v>
      </c>
      <c r="T182" s="12">
        <f t="shared" ca="1" si="70"/>
        <v>535588.53100077529</v>
      </c>
      <c r="U182" s="12">
        <f t="shared" ca="1" si="71"/>
        <v>147977.9676336447</v>
      </c>
      <c r="X182" s="2"/>
      <c r="Y182" s="3"/>
      <c r="Z182" s="3"/>
      <c r="AA182" s="3"/>
      <c r="AB182" s="3"/>
      <c r="AC182" s="3"/>
      <c r="AD182" s="3"/>
      <c r="AE182" s="3">
        <f ca="1">IF(Table2[[#This Row],[Gender]]="Male",1,0)</f>
        <v>0</v>
      </c>
      <c r="AF182" s="3">
        <f ca="1">IF(Table2[[#This Row],[Gender]]="Female",1,0)</f>
        <v>1</v>
      </c>
      <c r="AG182" s="3"/>
      <c r="AH182" s="3"/>
      <c r="AI182" s="5"/>
      <c r="AK182" s="2">
        <f ca="1">IF(Table2[[#This Row],[Field of Work]]="Teaching",1,0)</f>
        <v>0</v>
      </c>
      <c r="AL182" s="3">
        <f ca="1">IF(Table2[[#This Row],[Field of Work]]="Agriculture",1,0)</f>
        <v>0</v>
      </c>
      <c r="AM182" s="3">
        <f ca="1">IF(Table2[[#This Row],[Field of Work]]="IT",1,0)</f>
        <v>1</v>
      </c>
      <c r="AN182" s="3">
        <f ca="1">IF(Table2[[#This Row],[Field of Work]]="Construction",1,0)</f>
        <v>0</v>
      </c>
      <c r="AO182" s="3">
        <f ca="1">IF(Table2[[#This Row],[Field of Work]]="Health",1,0)</f>
        <v>0</v>
      </c>
      <c r="AP182" s="3">
        <f ca="1">IF(Table2[[#This Row],[Field of Work]]="General work",1,0)</f>
        <v>0</v>
      </c>
      <c r="AQ182" s="3"/>
      <c r="AR182" s="3"/>
      <c r="AS182" s="3"/>
      <c r="AT182" s="3"/>
      <c r="AU182" s="3"/>
      <c r="AV182" s="5"/>
      <c r="AW182" s="16">
        <f ca="1">IF(Table2[[#This Row],[Residence]]="East Legon",1,0)</f>
        <v>0</v>
      </c>
      <c r="AX182" s="13">
        <f ca="1">IF(Table2[[#This Row],[Residence]]="Trasaco",1,0)</f>
        <v>0</v>
      </c>
      <c r="AY182" s="3">
        <f ca="1">IF(Table2[[#This Row],[Residence]]="North Legon",1,0)</f>
        <v>0</v>
      </c>
      <c r="AZ182" s="3">
        <f ca="1">IF(Table2[[#This Row],[Residence]]="Tema",1,0)</f>
        <v>1</v>
      </c>
      <c r="BA182" s="3">
        <f ca="1">IF(Table2[[#This Row],[Residence]]="Spintex",1,0)</f>
        <v>0</v>
      </c>
      <c r="BB182" s="3">
        <f ca="1">IF(Table2[[#This Row],[Residence]]="Airport Hills",1,0)</f>
        <v>0</v>
      </c>
      <c r="BC182" s="3">
        <f ca="1">IF(Table2[[#This Row],[Residence]]="Oyarifa",1,0)</f>
        <v>0</v>
      </c>
      <c r="BD182" s="3">
        <f ca="1">IF(Table2[[#This Row],[Residence]]="Prampram",1,0)</f>
        <v>0</v>
      </c>
      <c r="BE182" s="3">
        <f ca="1">IF(Table2[[#This Row],[Residence]]="Tse-Addo",1,0)</f>
        <v>0</v>
      </c>
      <c r="BF182" s="3">
        <f ca="1">IF(Table2[[#This Row],[Residence]]="Osu",1,0)</f>
        <v>0</v>
      </c>
      <c r="BG182" s="3"/>
      <c r="BH182" s="3"/>
      <c r="BI182" s="3"/>
      <c r="BJ182" s="3"/>
      <c r="BK182" s="3"/>
      <c r="BL182" s="3"/>
      <c r="BM182" s="3"/>
      <c r="BN182" s="3"/>
      <c r="BO182" s="3"/>
      <c r="BP182" s="5"/>
      <c r="BR182" s="26">
        <f ca="1">Table2[[#This Row],[Cars Value]]/Table2[[#This Row],[Cars]]</f>
        <v>59771.796942288856</v>
      </c>
      <c r="BS182" s="5"/>
      <c r="BT182" s="2">
        <f ca="1">IF(Table2[[#This Row],[Value of Debts]]&gt;$BU$6,1,0)</f>
        <v>1</v>
      </c>
      <c r="BU182" s="3"/>
      <c r="BV182" s="3"/>
      <c r="BW182" s="5"/>
      <c r="BX182" s="30">
        <f ca="1">Table2[[#This Row],[Mortgage Left]]/Table2[[#This Row],[Value of home]]</f>
        <v>0.62057192885034707</v>
      </c>
      <c r="BY182" s="3">
        <f t="shared" ca="1" si="64"/>
        <v>0</v>
      </c>
      <c r="BZ182" s="3"/>
      <c r="CA182" s="39"/>
      <c r="CC182" s="2">
        <f ca="1">IF(Table2[[#This Row],[Residence]]="East Legon",Table2[[#This Row],[Income]],0)</f>
        <v>0</v>
      </c>
      <c r="CD182" s="3">
        <f ca="1">IF(Table2[[#This Row],[Residence]]="Trasaco",Table2[[#This Row],[Income]],0)</f>
        <v>0</v>
      </c>
      <c r="CE182" s="3">
        <f ca="1">IF(Table2[[#This Row],[Residence]]="North Legon",Table2[[#This Row],[Income]],0)</f>
        <v>0</v>
      </c>
      <c r="CF182" s="3">
        <f ca="1">IF(Table2[[#This Row],[Residence]]="Spintex",Table2[[#This Row],[Income]],0)</f>
        <v>0</v>
      </c>
      <c r="CG182" s="3">
        <f ca="1">IF(Table2[[#This Row],[Residence]]="Tema",Table2[[#This Row],[Income]],0)</f>
        <v>82712</v>
      </c>
      <c r="CH182" s="3">
        <f ca="1">IF(Table2[[#This Row],[Residence]]="Airport Hills",Table2[[#This Row],[Income]],0)</f>
        <v>0</v>
      </c>
      <c r="CI182" s="3">
        <f ca="1">IF(Table2[[#This Row],[Residence]]="Oyarifa",Table2[[#This Row],[Income]],0)</f>
        <v>0</v>
      </c>
      <c r="CJ182" s="3">
        <f ca="1">IF(Table2[[#This Row],[Residence]]="Osu",Table2[[#This Row],[Income]],0)</f>
        <v>0</v>
      </c>
      <c r="CK182" s="3">
        <f ca="1">IF(Table2[[#This Row],[Residence]]="Tse-Addo",Table2[[#This Row],[Income]],0)</f>
        <v>0</v>
      </c>
      <c r="CL182" s="5">
        <f ca="1">IF(Table2[[#This Row],[Residence]]="Prampram",Table2[[#This Row],[Income]],0)</f>
        <v>0</v>
      </c>
      <c r="CN182" s="2">
        <f ca="1">IF(Table2[[#This Row],[Field of Work]]="Teaching",Table2[[#This Row],[Income]],0)</f>
        <v>0</v>
      </c>
      <c r="CO182" s="3">
        <f ca="1">IF(Table2[[#This Row],[Field of Work]]="Agriculture",Table2[[#This Row],[Income]],0)</f>
        <v>0</v>
      </c>
      <c r="CP182" s="3">
        <f ca="1">IF(Table2[[#This Row],[Field of Work]]="IT",Table2[[#This Row],[Income]],0)</f>
        <v>82712</v>
      </c>
      <c r="CQ182" s="3">
        <f ca="1">IF(Table2[[#This Row],[Field of Work]]="Construction",Table2[[#This Row],[Income]],0)</f>
        <v>0</v>
      </c>
      <c r="CR182" s="3">
        <f ca="1">IF(Table2[[#This Row],[Field of Work]]="Health",Table2[[#This Row],[Income]],0)</f>
        <v>0</v>
      </c>
      <c r="CS182" s="5">
        <f ca="1">IF(Table2[[#This Row],[Field of Work]]="General work",Table2[[#This Row],[Income]],0)</f>
        <v>0</v>
      </c>
      <c r="CU182" s="2">
        <f t="shared" ca="1" si="53"/>
        <v>1</v>
      </c>
      <c r="CV182" s="5"/>
      <c r="CX182" s="2">
        <f t="shared" ca="1" si="54"/>
        <v>26</v>
      </c>
      <c r="CY182" s="5"/>
    </row>
    <row r="183" spans="1:103" x14ac:dyDescent="0.25">
      <c r="A183">
        <f t="shared" ca="1" si="55"/>
        <v>1</v>
      </c>
      <c r="B183" t="str">
        <f t="shared" ca="1" si="56"/>
        <v>Male</v>
      </c>
      <c r="C183">
        <f t="shared" ca="1" si="57"/>
        <v>26</v>
      </c>
      <c r="D183">
        <f t="shared" ca="1" si="58"/>
        <v>6</v>
      </c>
      <c r="E183" t="str">
        <f ca="1">_xll.XLOOKUP(D183,$Y$8:$Y$13,$Z$8:$Z$13)</f>
        <v>Agriculture</v>
      </c>
      <c r="F183">
        <f t="shared" ca="1" si="59"/>
        <v>5</v>
      </c>
      <c r="G183" t="str">
        <f ca="1">_xll.XLOOKUP(F183,$AA$8:$AA$12,$AB$8:$AB$12)</f>
        <v>Other</v>
      </c>
      <c r="H183">
        <f t="shared" ca="1" si="72"/>
        <v>2</v>
      </c>
      <c r="I183">
        <f t="shared" ca="1" si="52"/>
        <v>4</v>
      </c>
      <c r="J183">
        <f t="shared" ca="1" si="60"/>
        <v>74414</v>
      </c>
      <c r="K183">
        <f t="shared" ca="1" si="61"/>
        <v>1</v>
      </c>
      <c r="L183" t="str">
        <f ca="1">_xll.XLOOKUP(K183,$AC$8:$AC$17,$AD$8:$AD$17)</f>
        <v>East Legon</v>
      </c>
      <c r="M183">
        <f t="shared" ca="1" si="65"/>
        <v>372070</v>
      </c>
      <c r="N183" s="12">
        <f t="shared" ca="1" si="62"/>
        <v>109076.06582320893</v>
      </c>
      <c r="O183" s="12">
        <f t="shared" ca="1" si="66"/>
        <v>191986.90697041809</v>
      </c>
      <c r="P183">
        <f t="shared" ca="1" si="63"/>
        <v>145897</v>
      </c>
      <c r="Q183" s="12">
        <f t="shared" ca="1" si="67"/>
        <v>57453.292951822114</v>
      </c>
      <c r="R183">
        <f t="shared" ca="1" si="68"/>
        <v>51648.577495879508</v>
      </c>
      <c r="S183" s="12">
        <f t="shared" ca="1" si="69"/>
        <v>615705.48446629755</v>
      </c>
      <c r="T183" s="12">
        <f t="shared" ca="1" si="70"/>
        <v>312426.35877503105</v>
      </c>
      <c r="U183" s="12">
        <f t="shared" ca="1" si="71"/>
        <v>303279.1256912665</v>
      </c>
      <c r="X183" s="2"/>
      <c r="Y183" s="3"/>
      <c r="Z183" s="3"/>
      <c r="AA183" s="3"/>
      <c r="AB183" s="3"/>
      <c r="AC183" s="3"/>
      <c r="AD183" s="3"/>
      <c r="AE183" s="3">
        <f ca="1">IF(Table2[[#This Row],[Gender]]="Male",1,0)</f>
        <v>1</v>
      </c>
      <c r="AF183" s="3">
        <f ca="1">IF(Table2[[#This Row],[Gender]]="Female",1,0)</f>
        <v>0</v>
      </c>
      <c r="AG183" s="3"/>
      <c r="AH183" s="3"/>
      <c r="AI183" s="5"/>
      <c r="AK183" s="2">
        <f ca="1">IF(Table2[[#This Row],[Field of Work]]="Teaching",1,0)</f>
        <v>0</v>
      </c>
      <c r="AL183" s="3">
        <f ca="1">IF(Table2[[#This Row],[Field of Work]]="Agriculture",1,0)</f>
        <v>1</v>
      </c>
      <c r="AM183" s="3">
        <f ca="1">IF(Table2[[#This Row],[Field of Work]]="IT",1,0)</f>
        <v>0</v>
      </c>
      <c r="AN183" s="3">
        <f ca="1">IF(Table2[[#This Row],[Field of Work]]="Construction",1,0)</f>
        <v>0</v>
      </c>
      <c r="AO183" s="3">
        <f ca="1">IF(Table2[[#This Row],[Field of Work]]="Health",1,0)</f>
        <v>0</v>
      </c>
      <c r="AP183" s="3">
        <f ca="1">IF(Table2[[#This Row],[Field of Work]]="General work",1,0)</f>
        <v>0</v>
      </c>
      <c r="AQ183" s="3"/>
      <c r="AR183" s="3"/>
      <c r="AS183" s="3"/>
      <c r="AT183" s="3"/>
      <c r="AU183" s="3"/>
      <c r="AV183" s="5"/>
      <c r="AW183" s="16">
        <f ca="1">IF(Table2[[#This Row],[Residence]]="East Legon",1,0)</f>
        <v>1</v>
      </c>
      <c r="AX183" s="13">
        <f ca="1">IF(Table2[[#This Row],[Residence]]="Trasaco",1,0)</f>
        <v>0</v>
      </c>
      <c r="AY183" s="3">
        <f ca="1">IF(Table2[[#This Row],[Residence]]="North Legon",1,0)</f>
        <v>0</v>
      </c>
      <c r="AZ183" s="3">
        <f ca="1">IF(Table2[[#This Row],[Residence]]="Tema",1,0)</f>
        <v>0</v>
      </c>
      <c r="BA183" s="3">
        <f ca="1">IF(Table2[[#This Row],[Residence]]="Spintex",1,0)</f>
        <v>0</v>
      </c>
      <c r="BB183" s="3">
        <f ca="1">IF(Table2[[#This Row],[Residence]]="Airport Hills",1,0)</f>
        <v>0</v>
      </c>
      <c r="BC183" s="3">
        <f ca="1">IF(Table2[[#This Row],[Residence]]="Oyarifa",1,0)</f>
        <v>0</v>
      </c>
      <c r="BD183" s="3">
        <f ca="1">IF(Table2[[#This Row],[Residence]]="Prampram",1,0)</f>
        <v>0</v>
      </c>
      <c r="BE183" s="3">
        <f ca="1">IF(Table2[[#This Row],[Residence]]="Tse-Addo",1,0)</f>
        <v>0</v>
      </c>
      <c r="BF183" s="3">
        <f ca="1">IF(Table2[[#This Row],[Residence]]="Osu",1,0)</f>
        <v>0</v>
      </c>
      <c r="BG183" s="3"/>
      <c r="BH183" s="3"/>
      <c r="BI183" s="3"/>
      <c r="BJ183" s="3"/>
      <c r="BK183" s="3"/>
      <c r="BL183" s="3"/>
      <c r="BM183" s="3"/>
      <c r="BN183" s="3"/>
      <c r="BO183" s="3"/>
      <c r="BP183" s="5"/>
      <c r="BR183" s="26">
        <f ca="1">Table2[[#This Row],[Cars Value]]/Table2[[#This Row],[Cars]]</f>
        <v>47996.726742604522</v>
      </c>
      <c r="BS183" s="5"/>
      <c r="BT183" s="2">
        <f ca="1">IF(Table2[[#This Row],[Value of Debts]]&gt;$BU$6,1,0)</f>
        <v>1</v>
      </c>
      <c r="BU183" s="3"/>
      <c r="BV183" s="3"/>
      <c r="BW183" s="5"/>
      <c r="BX183" s="30">
        <f ca="1">Table2[[#This Row],[Mortgage Left]]/Table2[[#This Row],[Value of home]]</f>
        <v>0.29316006617896884</v>
      </c>
      <c r="BY183" s="3">
        <f t="shared" ca="1" si="64"/>
        <v>1</v>
      </c>
      <c r="BZ183" s="3"/>
      <c r="CA183" s="39"/>
      <c r="CC183" s="2">
        <f ca="1">IF(Table2[[#This Row],[Residence]]="East Legon",Table2[[#This Row],[Income]],0)</f>
        <v>74414</v>
      </c>
      <c r="CD183" s="3">
        <f ca="1">IF(Table2[[#This Row],[Residence]]="Trasaco",Table2[[#This Row],[Income]],0)</f>
        <v>0</v>
      </c>
      <c r="CE183" s="3">
        <f ca="1">IF(Table2[[#This Row],[Residence]]="North Legon",Table2[[#This Row],[Income]],0)</f>
        <v>0</v>
      </c>
      <c r="CF183" s="3">
        <f ca="1">IF(Table2[[#This Row],[Residence]]="Spintex",Table2[[#This Row],[Income]],0)</f>
        <v>0</v>
      </c>
      <c r="CG183" s="3">
        <f ca="1">IF(Table2[[#This Row],[Residence]]="Tema",Table2[[#This Row],[Income]],0)</f>
        <v>0</v>
      </c>
      <c r="CH183" s="3">
        <f ca="1">IF(Table2[[#This Row],[Residence]]="Airport Hills",Table2[[#This Row],[Income]],0)</f>
        <v>0</v>
      </c>
      <c r="CI183" s="3">
        <f ca="1">IF(Table2[[#This Row],[Residence]]="Oyarifa",Table2[[#This Row],[Income]],0)</f>
        <v>0</v>
      </c>
      <c r="CJ183" s="3">
        <f ca="1">IF(Table2[[#This Row],[Residence]]="Osu",Table2[[#This Row],[Income]],0)</f>
        <v>0</v>
      </c>
      <c r="CK183" s="3">
        <f ca="1">IF(Table2[[#This Row],[Residence]]="Tse-Addo",Table2[[#This Row],[Income]],0)</f>
        <v>0</v>
      </c>
      <c r="CL183" s="5">
        <f ca="1">IF(Table2[[#This Row],[Residence]]="Prampram",Table2[[#This Row],[Income]],0)</f>
        <v>0</v>
      </c>
      <c r="CN183" s="2">
        <f ca="1">IF(Table2[[#This Row],[Field of Work]]="Teaching",Table2[[#This Row],[Income]],0)</f>
        <v>0</v>
      </c>
      <c r="CO183" s="3">
        <f ca="1">IF(Table2[[#This Row],[Field of Work]]="Agriculture",Table2[[#This Row],[Income]],0)</f>
        <v>74414</v>
      </c>
      <c r="CP183" s="3">
        <f ca="1">IF(Table2[[#This Row],[Field of Work]]="IT",Table2[[#This Row],[Income]],0)</f>
        <v>0</v>
      </c>
      <c r="CQ183" s="3">
        <f ca="1">IF(Table2[[#This Row],[Field of Work]]="Construction",Table2[[#This Row],[Income]],0)</f>
        <v>0</v>
      </c>
      <c r="CR183" s="3">
        <f ca="1">IF(Table2[[#This Row],[Field of Work]]="Health",Table2[[#This Row],[Income]],0)</f>
        <v>0</v>
      </c>
      <c r="CS183" s="5">
        <f ca="1">IF(Table2[[#This Row],[Field of Work]]="General work",Table2[[#This Row],[Income]],0)</f>
        <v>0</v>
      </c>
      <c r="CU183" s="2">
        <f t="shared" ca="1" si="53"/>
        <v>1</v>
      </c>
      <c r="CV183" s="5"/>
      <c r="CX183" s="2">
        <f t="shared" ca="1" si="54"/>
        <v>31</v>
      </c>
      <c r="CY183" s="5"/>
    </row>
    <row r="184" spans="1:103" x14ac:dyDescent="0.25">
      <c r="A184">
        <f t="shared" ca="1" si="55"/>
        <v>1</v>
      </c>
      <c r="B184" t="str">
        <f t="shared" ca="1" si="56"/>
        <v>Male</v>
      </c>
      <c r="C184">
        <f t="shared" ca="1" si="57"/>
        <v>31</v>
      </c>
      <c r="D184">
        <f t="shared" ca="1" si="58"/>
        <v>4</v>
      </c>
      <c r="E184" t="str">
        <f ca="1">_xll.XLOOKUP(D184,$Y$8:$Y$13,$Z$8:$Z$13)</f>
        <v>IT</v>
      </c>
      <c r="F184">
        <f t="shared" ca="1" si="59"/>
        <v>1</v>
      </c>
      <c r="G184" t="str">
        <f ca="1">_xll.XLOOKUP(F184,$AA$8:$AA$12,$AB$8:$AB$12)</f>
        <v>Highschool</v>
      </c>
      <c r="H184">
        <f t="shared" ca="1" si="72"/>
        <v>0</v>
      </c>
      <c r="I184">
        <f t="shared" ca="1" si="52"/>
        <v>3</v>
      </c>
      <c r="J184">
        <f t="shared" ca="1" si="60"/>
        <v>34307</v>
      </c>
      <c r="K184">
        <f t="shared" ca="1" si="61"/>
        <v>9</v>
      </c>
      <c r="L184" t="str">
        <f ca="1">_xll.XLOOKUP(K184,$AC$8:$AC$17,$AD$8:$AD$17)</f>
        <v>Prampram</v>
      </c>
      <c r="M184">
        <f t="shared" ca="1" si="65"/>
        <v>137228</v>
      </c>
      <c r="N184" s="12">
        <f t="shared" ca="1" si="62"/>
        <v>61253.567966051254</v>
      </c>
      <c r="O184" s="12">
        <f t="shared" ca="1" si="66"/>
        <v>19637.645507146284</v>
      </c>
      <c r="P184">
        <f t="shared" ca="1" si="63"/>
        <v>12613</v>
      </c>
      <c r="Q184" s="12">
        <f t="shared" ca="1" si="67"/>
        <v>28951.652190334138</v>
      </c>
      <c r="R184">
        <f t="shared" ca="1" si="68"/>
        <v>29144.623297087841</v>
      </c>
      <c r="S184" s="12">
        <f t="shared" ca="1" si="69"/>
        <v>186010.26880423413</v>
      </c>
      <c r="T184" s="12">
        <f t="shared" ca="1" si="70"/>
        <v>102818.22015638539</v>
      </c>
      <c r="U184" s="12">
        <f t="shared" ca="1" si="71"/>
        <v>83192.048647848744</v>
      </c>
      <c r="X184" s="2"/>
      <c r="Y184" s="3"/>
      <c r="Z184" s="3"/>
      <c r="AA184" s="3"/>
      <c r="AB184" s="3"/>
      <c r="AC184" s="3"/>
      <c r="AD184" s="3"/>
      <c r="AE184" s="3">
        <f ca="1">IF(Table2[[#This Row],[Gender]]="Male",1,0)</f>
        <v>1</v>
      </c>
      <c r="AF184" s="3">
        <f ca="1">IF(Table2[[#This Row],[Gender]]="Female",1,0)</f>
        <v>0</v>
      </c>
      <c r="AG184" s="3"/>
      <c r="AH184" s="3"/>
      <c r="AI184" s="5"/>
      <c r="AK184" s="2">
        <f ca="1">IF(Table2[[#This Row],[Field of Work]]="Teaching",1,0)</f>
        <v>0</v>
      </c>
      <c r="AL184" s="3">
        <f ca="1">IF(Table2[[#This Row],[Field of Work]]="Agriculture",1,0)</f>
        <v>0</v>
      </c>
      <c r="AM184" s="3">
        <f ca="1">IF(Table2[[#This Row],[Field of Work]]="IT",1,0)</f>
        <v>1</v>
      </c>
      <c r="AN184" s="3">
        <f ca="1">IF(Table2[[#This Row],[Field of Work]]="Construction",1,0)</f>
        <v>0</v>
      </c>
      <c r="AO184" s="3">
        <f ca="1">IF(Table2[[#This Row],[Field of Work]]="Health",1,0)</f>
        <v>0</v>
      </c>
      <c r="AP184" s="3">
        <f ca="1">IF(Table2[[#This Row],[Field of Work]]="General work",1,0)</f>
        <v>0</v>
      </c>
      <c r="AQ184" s="3"/>
      <c r="AR184" s="3"/>
      <c r="AS184" s="3"/>
      <c r="AT184" s="3"/>
      <c r="AU184" s="3"/>
      <c r="AV184" s="5"/>
      <c r="AW184" s="16">
        <f ca="1">IF(Table2[[#This Row],[Residence]]="East Legon",1,0)</f>
        <v>0</v>
      </c>
      <c r="AX184" s="13">
        <f ca="1">IF(Table2[[#This Row],[Residence]]="Trasaco",1,0)</f>
        <v>0</v>
      </c>
      <c r="AY184" s="3">
        <f ca="1">IF(Table2[[#This Row],[Residence]]="North Legon",1,0)</f>
        <v>0</v>
      </c>
      <c r="AZ184" s="3">
        <f ca="1">IF(Table2[[#This Row],[Residence]]="Tema",1,0)</f>
        <v>0</v>
      </c>
      <c r="BA184" s="3">
        <f ca="1">IF(Table2[[#This Row],[Residence]]="Spintex",1,0)</f>
        <v>0</v>
      </c>
      <c r="BB184" s="3">
        <f ca="1">IF(Table2[[#This Row],[Residence]]="Airport Hills",1,0)</f>
        <v>0</v>
      </c>
      <c r="BC184" s="3">
        <f ca="1">IF(Table2[[#This Row],[Residence]]="Oyarifa",1,0)</f>
        <v>0</v>
      </c>
      <c r="BD184" s="3">
        <f ca="1">IF(Table2[[#This Row],[Residence]]="Prampram",1,0)</f>
        <v>1</v>
      </c>
      <c r="BE184" s="3">
        <f ca="1">IF(Table2[[#This Row],[Residence]]="Tse-Addo",1,0)</f>
        <v>0</v>
      </c>
      <c r="BF184" s="3">
        <f ca="1">IF(Table2[[#This Row],[Residence]]="Osu",1,0)</f>
        <v>0</v>
      </c>
      <c r="BG184" s="3"/>
      <c r="BH184" s="3"/>
      <c r="BI184" s="3"/>
      <c r="BJ184" s="3"/>
      <c r="BK184" s="3"/>
      <c r="BL184" s="3"/>
      <c r="BM184" s="3"/>
      <c r="BN184" s="3"/>
      <c r="BO184" s="3"/>
      <c r="BP184" s="5"/>
      <c r="BR184" s="26">
        <f ca="1">Table2[[#This Row],[Cars Value]]/Table2[[#This Row],[Cars]]</f>
        <v>6545.8818357154278</v>
      </c>
      <c r="BS184" s="5"/>
      <c r="BT184" s="2">
        <f ca="1">IF(Table2[[#This Row],[Value of Debts]]&gt;$BU$6,1,0)</f>
        <v>1</v>
      </c>
      <c r="BU184" s="3"/>
      <c r="BV184" s="3"/>
      <c r="BW184" s="5"/>
      <c r="BX184" s="30">
        <f ca="1">Table2[[#This Row],[Mortgage Left]]/Table2[[#This Row],[Value of home]]</f>
        <v>0.44636348242378565</v>
      </c>
      <c r="BY184" s="3">
        <f t="shared" ca="1" si="64"/>
        <v>1</v>
      </c>
      <c r="BZ184" s="3"/>
      <c r="CA184" s="39"/>
      <c r="CC184" s="2">
        <f ca="1">IF(Table2[[#This Row],[Residence]]="East Legon",Table2[[#This Row],[Income]],0)</f>
        <v>0</v>
      </c>
      <c r="CD184" s="3">
        <f ca="1">IF(Table2[[#This Row],[Residence]]="Trasaco",Table2[[#This Row],[Income]],0)</f>
        <v>0</v>
      </c>
      <c r="CE184" s="3">
        <f ca="1">IF(Table2[[#This Row],[Residence]]="North Legon",Table2[[#This Row],[Income]],0)</f>
        <v>0</v>
      </c>
      <c r="CF184" s="3">
        <f ca="1">IF(Table2[[#This Row],[Residence]]="Spintex",Table2[[#This Row],[Income]],0)</f>
        <v>0</v>
      </c>
      <c r="CG184" s="3">
        <f ca="1">IF(Table2[[#This Row],[Residence]]="Tema",Table2[[#This Row],[Income]],0)</f>
        <v>0</v>
      </c>
      <c r="CH184" s="3">
        <f ca="1">IF(Table2[[#This Row],[Residence]]="Airport Hills",Table2[[#This Row],[Income]],0)</f>
        <v>0</v>
      </c>
      <c r="CI184" s="3">
        <f ca="1">IF(Table2[[#This Row],[Residence]]="Oyarifa",Table2[[#This Row],[Income]],0)</f>
        <v>0</v>
      </c>
      <c r="CJ184" s="3">
        <f ca="1">IF(Table2[[#This Row],[Residence]]="Osu",Table2[[#This Row],[Income]],0)</f>
        <v>0</v>
      </c>
      <c r="CK184" s="3">
        <f ca="1">IF(Table2[[#This Row],[Residence]]="Tse-Addo",Table2[[#This Row],[Income]],0)</f>
        <v>0</v>
      </c>
      <c r="CL184" s="5">
        <f ca="1">IF(Table2[[#This Row],[Residence]]="Prampram",Table2[[#This Row],[Income]],0)</f>
        <v>34307</v>
      </c>
      <c r="CN184" s="2">
        <f ca="1">IF(Table2[[#This Row],[Field of Work]]="Teaching",Table2[[#This Row],[Income]],0)</f>
        <v>0</v>
      </c>
      <c r="CO184" s="3">
        <f ca="1">IF(Table2[[#This Row],[Field of Work]]="Agriculture",Table2[[#This Row],[Income]],0)</f>
        <v>0</v>
      </c>
      <c r="CP184" s="3">
        <f ca="1">IF(Table2[[#This Row],[Field of Work]]="IT",Table2[[#This Row],[Income]],0)</f>
        <v>34307</v>
      </c>
      <c r="CQ184" s="3">
        <f ca="1">IF(Table2[[#This Row],[Field of Work]]="Construction",Table2[[#This Row],[Income]],0)</f>
        <v>0</v>
      </c>
      <c r="CR184" s="3">
        <f ca="1">IF(Table2[[#This Row],[Field of Work]]="Health",Table2[[#This Row],[Income]],0)</f>
        <v>0</v>
      </c>
      <c r="CS184" s="5">
        <f ca="1">IF(Table2[[#This Row],[Field of Work]]="General work",Table2[[#This Row],[Income]],0)</f>
        <v>0</v>
      </c>
      <c r="CU184" s="2">
        <f t="shared" ca="1" si="53"/>
        <v>1</v>
      </c>
      <c r="CV184" s="5"/>
      <c r="CX184" s="2">
        <f t="shared" ca="1" si="54"/>
        <v>47</v>
      </c>
      <c r="CY184" s="5"/>
    </row>
    <row r="185" spans="1:103" x14ac:dyDescent="0.25">
      <c r="A185">
        <f t="shared" ca="1" si="55"/>
        <v>2</v>
      </c>
      <c r="B185" t="str">
        <f t="shared" ca="1" si="56"/>
        <v>Female</v>
      </c>
      <c r="C185">
        <f t="shared" ca="1" si="57"/>
        <v>47</v>
      </c>
      <c r="D185">
        <f t="shared" ca="1" si="58"/>
        <v>1</v>
      </c>
      <c r="E185" t="str">
        <f ca="1">_xll.XLOOKUP(D185,$Y$8:$Y$13,$Z$8:$Z$13)</f>
        <v>Health</v>
      </c>
      <c r="F185">
        <f t="shared" ca="1" si="59"/>
        <v>2</v>
      </c>
      <c r="G185" t="str">
        <f ca="1">_xll.XLOOKUP(F185,$AA$8:$AA$12,$AB$8:$AB$12)</f>
        <v>College</v>
      </c>
      <c r="H185">
        <f t="shared" ca="1" si="72"/>
        <v>2</v>
      </c>
      <c r="I185">
        <f t="shared" ca="1" si="52"/>
        <v>1</v>
      </c>
      <c r="J185">
        <f t="shared" ca="1" si="60"/>
        <v>34852</v>
      </c>
      <c r="K185">
        <f t="shared" ca="1" si="61"/>
        <v>6</v>
      </c>
      <c r="L185" t="str">
        <f ca="1">_xll.XLOOKUP(K185,$AC$8:$AC$17,$AD$8:$AD$17)</f>
        <v>Tse-Addo</v>
      </c>
      <c r="M185">
        <f t="shared" ca="1" si="65"/>
        <v>139408</v>
      </c>
      <c r="N185" s="12">
        <f t="shared" ca="1" si="62"/>
        <v>123180.00866679157</v>
      </c>
      <c r="O185" s="12">
        <f t="shared" ca="1" si="66"/>
        <v>32327.697058575242</v>
      </c>
      <c r="P185">
        <f t="shared" ca="1" si="63"/>
        <v>7891</v>
      </c>
      <c r="Q185" s="12">
        <f t="shared" ca="1" si="67"/>
        <v>48505.143674132116</v>
      </c>
      <c r="R185">
        <f t="shared" ca="1" si="68"/>
        <v>30957.95088023592</v>
      </c>
      <c r="S185" s="12">
        <f t="shared" ca="1" si="69"/>
        <v>202693.64793881116</v>
      </c>
      <c r="T185" s="12">
        <f t="shared" ca="1" si="70"/>
        <v>179576.1523409237</v>
      </c>
      <c r="U185" s="12">
        <f t="shared" ca="1" si="71"/>
        <v>23117.495597887464</v>
      </c>
      <c r="X185" s="2"/>
      <c r="Y185" s="3"/>
      <c r="Z185" s="3"/>
      <c r="AA185" s="3"/>
      <c r="AB185" s="3"/>
      <c r="AC185" s="3"/>
      <c r="AD185" s="3"/>
      <c r="AE185" s="3">
        <f ca="1">IF(Table2[[#This Row],[Gender]]="Male",1,0)</f>
        <v>0</v>
      </c>
      <c r="AF185" s="3">
        <f ca="1">IF(Table2[[#This Row],[Gender]]="Female",1,0)</f>
        <v>1</v>
      </c>
      <c r="AG185" s="3"/>
      <c r="AH185" s="3"/>
      <c r="AI185" s="5"/>
      <c r="AK185" s="2">
        <f ca="1">IF(Table2[[#This Row],[Field of Work]]="Teaching",1,0)</f>
        <v>0</v>
      </c>
      <c r="AL185" s="3">
        <f ca="1">IF(Table2[[#This Row],[Field of Work]]="Agriculture",1,0)</f>
        <v>0</v>
      </c>
      <c r="AM185" s="3">
        <f ca="1">IF(Table2[[#This Row],[Field of Work]]="IT",1,0)</f>
        <v>0</v>
      </c>
      <c r="AN185" s="3">
        <f ca="1">IF(Table2[[#This Row],[Field of Work]]="Construction",1,0)</f>
        <v>0</v>
      </c>
      <c r="AO185" s="3">
        <f ca="1">IF(Table2[[#This Row],[Field of Work]]="Health",1,0)</f>
        <v>1</v>
      </c>
      <c r="AP185" s="3">
        <f ca="1">IF(Table2[[#This Row],[Field of Work]]="General work",1,0)</f>
        <v>0</v>
      </c>
      <c r="AQ185" s="3"/>
      <c r="AR185" s="3"/>
      <c r="AS185" s="3"/>
      <c r="AT185" s="3"/>
      <c r="AU185" s="3"/>
      <c r="AV185" s="5"/>
      <c r="AW185" s="16">
        <f ca="1">IF(Table2[[#This Row],[Residence]]="East Legon",1,0)</f>
        <v>0</v>
      </c>
      <c r="AX185" s="13">
        <f ca="1">IF(Table2[[#This Row],[Residence]]="Trasaco",1,0)</f>
        <v>0</v>
      </c>
      <c r="AY185" s="3">
        <f ca="1">IF(Table2[[#This Row],[Residence]]="North Legon",1,0)</f>
        <v>0</v>
      </c>
      <c r="AZ185" s="3">
        <f ca="1">IF(Table2[[#This Row],[Residence]]="Tema",1,0)</f>
        <v>0</v>
      </c>
      <c r="BA185" s="3">
        <f ca="1">IF(Table2[[#This Row],[Residence]]="Spintex",1,0)</f>
        <v>0</v>
      </c>
      <c r="BB185" s="3">
        <f ca="1">IF(Table2[[#This Row],[Residence]]="Airport Hills",1,0)</f>
        <v>0</v>
      </c>
      <c r="BC185" s="3">
        <f ca="1">IF(Table2[[#This Row],[Residence]]="Oyarifa",1,0)</f>
        <v>0</v>
      </c>
      <c r="BD185" s="3">
        <f ca="1">IF(Table2[[#This Row],[Residence]]="Prampram",1,0)</f>
        <v>0</v>
      </c>
      <c r="BE185" s="3">
        <f ca="1">IF(Table2[[#This Row],[Residence]]="Tse-Addo",1,0)</f>
        <v>1</v>
      </c>
      <c r="BF185" s="3">
        <f ca="1">IF(Table2[[#This Row],[Residence]]="Osu",1,0)</f>
        <v>0</v>
      </c>
      <c r="BG185" s="3"/>
      <c r="BH185" s="3"/>
      <c r="BI185" s="3"/>
      <c r="BJ185" s="3"/>
      <c r="BK185" s="3"/>
      <c r="BL185" s="3"/>
      <c r="BM185" s="3"/>
      <c r="BN185" s="3"/>
      <c r="BO185" s="3"/>
      <c r="BP185" s="5"/>
      <c r="BR185" s="26">
        <f ca="1">Table2[[#This Row],[Cars Value]]/Table2[[#This Row],[Cars]]</f>
        <v>32327.697058575242</v>
      </c>
      <c r="BS185" s="5"/>
      <c r="BT185" s="2">
        <f ca="1">IF(Table2[[#This Row],[Value of Debts]]&gt;$BU$6,1,0)</f>
        <v>1</v>
      </c>
      <c r="BU185" s="3"/>
      <c r="BV185" s="3"/>
      <c r="BW185" s="5"/>
      <c r="BX185" s="30">
        <f ca="1">Table2[[#This Row],[Mortgage Left]]/Table2[[#This Row],[Value of home]]</f>
        <v>0.88359354317393246</v>
      </c>
      <c r="BY185" s="3">
        <f t="shared" ca="1" si="64"/>
        <v>0</v>
      </c>
      <c r="BZ185" s="3"/>
      <c r="CA185" s="39"/>
      <c r="CC185" s="2">
        <f ca="1">IF(Table2[[#This Row],[Residence]]="East Legon",Table2[[#This Row],[Income]],0)</f>
        <v>0</v>
      </c>
      <c r="CD185" s="3">
        <f ca="1">IF(Table2[[#This Row],[Residence]]="Trasaco",Table2[[#This Row],[Income]],0)</f>
        <v>0</v>
      </c>
      <c r="CE185" s="3">
        <f ca="1">IF(Table2[[#This Row],[Residence]]="North Legon",Table2[[#This Row],[Income]],0)</f>
        <v>0</v>
      </c>
      <c r="CF185" s="3">
        <f ca="1">IF(Table2[[#This Row],[Residence]]="Spintex",Table2[[#This Row],[Income]],0)</f>
        <v>0</v>
      </c>
      <c r="CG185" s="3">
        <f ca="1">IF(Table2[[#This Row],[Residence]]="Tema",Table2[[#This Row],[Income]],0)</f>
        <v>0</v>
      </c>
      <c r="CH185" s="3">
        <f ca="1">IF(Table2[[#This Row],[Residence]]="Airport Hills",Table2[[#This Row],[Income]],0)</f>
        <v>0</v>
      </c>
      <c r="CI185" s="3">
        <f ca="1">IF(Table2[[#This Row],[Residence]]="Oyarifa",Table2[[#This Row],[Income]],0)</f>
        <v>0</v>
      </c>
      <c r="CJ185" s="3">
        <f ca="1">IF(Table2[[#This Row],[Residence]]="Osu",Table2[[#This Row],[Income]],0)</f>
        <v>0</v>
      </c>
      <c r="CK185" s="3">
        <f ca="1">IF(Table2[[#This Row],[Residence]]="Tse-Addo",Table2[[#This Row],[Income]],0)</f>
        <v>34852</v>
      </c>
      <c r="CL185" s="5">
        <f ca="1">IF(Table2[[#This Row],[Residence]]="Prampram",Table2[[#This Row],[Income]],0)</f>
        <v>0</v>
      </c>
      <c r="CN185" s="2">
        <f ca="1">IF(Table2[[#This Row],[Field of Work]]="Teaching",Table2[[#This Row],[Income]],0)</f>
        <v>0</v>
      </c>
      <c r="CO185" s="3">
        <f ca="1">IF(Table2[[#This Row],[Field of Work]]="Agriculture",Table2[[#This Row],[Income]],0)</f>
        <v>0</v>
      </c>
      <c r="CP185" s="3">
        <f ca="1">IF(Table2[[#This Row],[Field of Work]]="IT",Table2[[#This Row],[Income]],0)</f>
        <v>0</v>
      </c>
      <c r="CQ185" s="3">
        <f ca="1">IF(Table2[[#This Row],[Field of Work]]="Construction",Table2[[#This Row],[Income]],0)</f>
        <v>0</v>
      </c>
      <c r="CR185" s="3">
        <f ca="1">IF(Table2[[#This Row],[Field of Work]]="Health",Table2[[#This Row],[Income]],0)</f>
        <v>34852</v>
      </c>
      <c r="CS185" s="5">
        <f ca="1">IF(Table2[[#This Row],[Field of Work]]="General work",Table2[[#This Row],[Income]],0)</f>
        <v>0</v>
      </c>
      <c r="CU185" s="2">
        <f t="shared" ca="1" si="53"/>
        <v>1</v>
      </c>
      <c r="CV185" s="5"/>
      <c r="CX185" s="2">
        <f t="shared" ca="1" si="54"/>
        <v>30</v>
      </c>
      <c r="CY185" s="5"/>
    </row>
    <row r="186" spans="1:103" x14ac:dyDescent="0.25">
      <c r="A186">
        <f t="shared" ca="1" si="55"/>
        <v>1</v>
      </c>
      <c r="B186" t="str">
        <f t="shared" ca="1" si="56"/>
        <v>Male</v>
      </c>
      <c r="C186">
        <f t="shared" ca="1" si="57"/>
        <v>30</v>
      </c>
      <c r="D186">
        <f t="shared" ca="1" si="58"/>
        <v>1</v>
      </c>
      <c r="E186" t="str">
        <f ca="1">_xll.XLOOKUP(D186,$Y$8:$Y$13,$Z$8:$Z$13)</f>
        <v>Health</v>
      </c>
      <c r="F186">
        <f t="shared" ca="1" si="59"/>
        <v>2</v>
      </c>
      <c r="G186" t="str">
        <f ca="1">_xll.XLOOKUP(F186,$AA$8:$AA$12,$AB$8:$AB$12)</f>
        <v>College</v>
      </c>
      <c r="H186">
        <f t="shared" ca="1" si="72"/>
        <v>1</v>
      </c>
      <c r="I186">
        <f t="shared" ca="1" si="52"/>
        <v>3</v>
      </c>
      <c r="J186">
        <f t="shared" ca="1" si="60"/>
        <v>34182</v>
      </c>
      <c r="K186">
        <f t="shared" ca="1" si="61"/>
        <v>9</v>
      </c>
      <c r="L186" t="str">
        <f ca="1">_xll.XLOOKUP(K186,$AC$8:$AC$17,$AD$8:$AD$17)</f>
        <v>Prampram</v>
      </c>
      <c r="M186">
        <f t="shared" ca="1" si="65"/>
        <v>170910</v>
      </c>
      <c r="N186" s="12">
        <f t="shared" ca="1" si="62"/>
        <v>75763.009001943865</v>
      </c>
      <c r="O186" s="12">
        <f t="shared" ca="1" si="66"/>
        <v>69369.758883709292</v>
      </c>
      <c r="P186">
        <f t="shared" ca="1" si="63"/>
        <v>33847</v>
      </c>
      <c r="Q186" s="12">
        <f t="shared" ca="1" si="67"/>
        <v>942.3788277054349</v>
      </c>
      <c r="R186">
        <f t="shared" ca="1" si="68"/>
        <v>38087.985577566978</v>
      </c>
      <c r="S186" s="12">
        <f t="shared" ca="1" si="69"/>
        <v>278367.74446127628</v>
      </c>
      <c r="T186" s="12">
        <f t="shared" ca="1" si="70"/>
        <v>110552.38782964931</v>
      </c>
      <c r="U186" s="12">
        <f t="shared" ca="1" si="71"/>
        <v>167815.35663162696</v>
      </c>
      <c r="X186" s="2"/>
      <c r="Y186" s="3"/>
      <c r="Z186" s="3"/>
      <c r="AA186" s="3"/>
      <c r="AB186" s="3"/>
      <c r="AC186" s="3"/>
      <c r="AD186" s="3"/>
      <c r="AE186" s="3">
        <f ca="1">IF(Table2[[#This Row],[Gender]]="Male",1,0)</f>
        <v>1</v>
      </c>
      <c r="AF186" s="3">
        <f ca="1">IF(Table2[[#This Row],[Gender]]="Female",1,0)</f>
        <v>0</v>
      </c>
      <c r="AG186" s="3"/>
      <c r="AH186" s="3"/>
      <c r="AI186" s="5"/>
      <c r="AK186" s="2">
        <f ca="1">IF(Table2[[#This Row],[Field of Work]]="Teaching",1,0)</f>
        <v>0</v>
      </c>
      <c r="AL186" s="3">
        <f ca="1">IF(Table2[[#This Row],[Field of Work]]="Agriculture",1,0)</f>
        <v>0</v>
      </c>
      <c r="AM186" s="3">
        <f ca="1">IF(Table2[[#This Row],[Field of Work]]="IT",1,0)</f>
        <v>0</v>
      </c>
      <c r="AN186" s="3">
        <f ca="1">IF(Table2[[#This Row],[Field of Work]]="Construction",1,0)</f>
        <v>0</v>
      </c>
      <c r="AO186" s="3">
        <f ca="1">IF(Table2[[#This Row],[Field of Work]]="Health",1,0)</f>
        <v>1</v>
      </c>
      <c r="AP186" s="3">
        <f ca="1">IF(Table2[[#This Row],[Field of Work]]="General work",1,0)</f>
        <v>0</v>
      </c>
      <c r="AQ186" s="3"/>
      <c r="AR186" s="3"/>
      <c r="AS186" s="3"/>
      <c r="AT186" s="3"/>
      <c r="AU186" s="3"/>
      <c r="AV186" s="5"/>
      <c r="AW186" s="16">
        <f ca="1">IF(Table2[[#This Row],[Residence]]="East Legon",1,0)</f>
        <v>0</v>
      </c>
      <c r="AX186" s="13">
        <f ca="1">IF(Table2[[#This Row],[Residence]]="Trasaco",1,0)</f>
        <v>0</v>
      </c>
      <c r="AY186" s="3">
        <f ca="1">IF(Table2[[#This Row],[Residence]]="North Legon",1,0)</f>
        <v>0</v>
      </c>
      <c r="AZ186" s="3">
        <f ca="1">IF(Table2[[#This Row],[Residence]]="Tema",1,0)</f>
        <v>0</v>
      </c>
      <c r="BA186" s="3">
        <f ca="1">IF(Table2[[#This Row],[Residence]]="Spintex",1,0)</f>
        <v>0</v>
      </c>
      <c r="BB186" s="3">
        <f ca="1">IF(Table2[[#This Row],[Residence]]="Airport Hills",1,0)</f>
        <v>0</v>
      </c>
      <c r="BC186" s="3">
        <f ca="1">IF(Table2[[#This Row],[Residence]]="Oyarifa",1,0)</f>
        <v>0</v>
      </c>
      <c r="BD186" s="3">
        <f ca="1">IF(Table2[[#This Row],[Residence]]="Prampram",1,0)</f>
        <v>1</v>
      </c>
      <c r="BE186" s="3">
        <f ca="1">IF(Table2[[#This Row],[Residence]]="Tse-Addo",1,0)</f>
        <v>0</v>
      </c>
      <c r="BF186" s="3">
        <f ca="1">IF(Table2[[#This Row],[Residence]]="Osu",1,0)</f>
        <v>0</v>
      </c>
      <c r="BG186" s="3"/>
      <c r="BH186" s="3"/>
      <c r="BI186" s="3"/>
      <c r="BJ186" s="3"/>
      <c r="BK186" s="3"/>
      <c r="BL186" s="3"/>
      <c r="BM186" s="3"/>
      <c r="BN186" s="3"/>
      <c r="BO186" s="3"/>
      <c r="BP186" s="5"/>
      <c r="BR186" s="26">
        <f ca="1">Table2[[#This Row],[Cars Value]]/Table2[[#This Row],[Cars]]</f>
        <v>23123.252961236431</v>
      </c>
      <c r="BS186" s="5"/>
      <c r="BT186" s="2">
        <f ca="1">IF(Table2[[#This Row],[Value of Debts]]&gt;$BU$6,1,0)</f>
        <v>1</v>
      </c>
      <c r="BU186" s="3"/>
      <c r="BV186" s="3"/>
      <c r="BW186" s="5"/>
      <c r="BX186" s="30">
        <f ca="1">Table2[[#This Row],[Mortgage Left]]/Table2[[#This Row],[Value of home]]</f>
        <v>0.44329184367177971</v>
      </c>
      <c r="BY186" s="3">
        <f t="shared" ca="1" si="64"/>
        <v>1</v>
      </c>
      <c r="BZ186" s="3"/>
      <c r="CA186" s="39"/>
      <c r="CC186" s="2">
        <f ca="1">IF(Table2[[#This Row],[Residence]]="East Legon",Table2[[#This Row],[Income]],0)</f>
        <v>0</v>
      </c>
      <c r="CD186" s="3">
        <f ca="1">IF(Table2[[#This Row],[Residence]]="Trasaco",Table2[[#This Row],[Income]],0)</f>
        <v>0</v>
      </c>
      <c r="CE186" s="3">
        <f ca="1">IF(Table2[[#This Row],[Residence]]="North Legon",Table2[[#This Row],[Income]],0)</f>
        <v>0</v>
      </c>
      <c r="CF186" s="3">
        <f ca="1">IF(Table2[[#This Row],[Residence]]="Spintex",Table2[[#This Row],[Income]],0)</f>
        <v>0</v>
      </c>
      <c r="CG186" s="3">
        <f ca="1">IF(Table2[[#This Row],[Residence]]="Tema",Table2[[#This Row],[Income]],0)</f>
        <v>0</v>
      </c>
      <c r="CH186" s="3">
        <f ca="1">IF(Table2[[#This Row],[Residence]]="Airport Hills",Table2[[#This Row],[Income]],0)</f>
        <v>0</v>
      </c>
      <c r="CI186" s="3">
        <f ca="1">IF(Table2[[#This Row],[Residence]]="Oyarifa",Table2[[#This Row],[Income]],0)</f>
        <v>0</v>
      </c>
      <c r="CJ186" s="3">
        <f ca="1">IF(Table2[[#This Row],[Residence]]="Osu",Table2[[#This Row],[Income]],0)</f>
        <v>0</v>
      </c>
      <c r="CK186" s="3">
        <f ca="1">IF(Table2[[#This Row],[Residence]]="Tse-Addo",Table2[[#This Row],[Income]],0)</f>
        <v>0</v>
      </c>
      <c r="CL186" s="5">
        <f ca="1">IF(Table2[[#This Row],[Residence]]="Prampram",Table2[[#This Row],[Income]],0)</f>
        <v>34182</v>
      </c>
      <c r="CN186" s="2">
        <f ca="1">IF(Table2[[#This Row],[Field of Work]]="Teaching",Table2[[#This Row],[Income]],0)</f>
        <v>0</v>
      </c>
      <c r="CO186" s="3">
        <f ca="1">IF(Table2[[#This Row],[Field of Work]]="Agriculture",Table2[[#This Row],[Income]],0)</f>
        <v>0</v>
      </c>
      <c r="CP186" s="3">
        <f ca="1">IF(Table2[[#This Row],[Field of Work]]="IT",Table2[[#This Row],[Income]],0)</f>
        <v>0</v>
      </c>
      <c r="CQ186" s="3">
        <f ca="1">IF(Table2[[#This Row],[Field of Work]]="Construction",Table2[[#This Row],[Income]],0)</f>
        <v>0</v>
      </c>
      <c r="CR186" s="3">
        <f ca="1">IF(Table2[[#This Row],[Field of Work]]="Health",Table2[[#This Row],[Income]],0)</f>
        <v>34182</v>
      </c>
      <c r="CS186" s="5">
        <f ca="1">IF(Table2[[#This Row],[Field of Work]]="General work",Table2[[#This Row],[Income]],0)</f>
        <v>0</v>
      </c>
      <c r="CU186" s="2">
        <f t="shared" ca="1" si="53"/>
        <v>1</v>
      </c>
      <c r="CV186" s="5"/>
      <c r="CX186" s="2">
        <f t="shared" ca="1" si="54"/>
        <v>27</v>
      </c>
      <c r="CY186" s="5"/>
    </row>
    <row r="187" spans="1:103" x14ac:dyDescent="0.25">
      <c r="A187">
        <f t="shared" ca="1" si="55"/>
        <v>1</v>
      </c>
      <c r="B187" t="str">
        <f t="shared" ca="1" si="56"/>
        <v>Male</v>
      </c>
      <c r="C187">
        <f t="shared" ca="1" si="57"/>
        <v>27</v>
      </c>
      <c r="D187">
        <f t="shared" ca="1" si="58"/>
        <v>1</v>
      </c>
      <c r="E187" t="str">
        <f ca="1">_xll.XLOOKUP(D187,$Y$8:$Y$13,$Z$8:$Z$13)</f>
        <v>Health</v>
      </c>
      <c r="F187">
        <f t="shared" ca="1" si="59"/>
        <v>1</v>
      </c>
      <c r="G187" t="str">
        <f ca="1">_xll.XLOOKUP(F187,$AA$8:$AA$12,$AB$8:$AB$12)</f>
        <v>Highschool</v>
      </c>
      <c r="H187">
        <f t="shared" ca="1" si="72"/>
        <v>3</v>
      </c>
      <c r="I187">
        <f t="shared" ca="1" si="52"/>
        <v>1</v>
      </c>
      <c r="J187">
        <f t="shared" ca="1" si="60"/>
        <v>34312</v>
      </c>
      <c r="K187">
        <f t="shared" ca="1" si="61"/>
        <v>1</v>
      </c>
      <c r="L187" t="str">
        <f ca="1">_xll.XLOOKUP(K187,$AC$8:$AC$17,$AD$8:$AD$17)</f>
        <v>East Legon</v>
      </c>
      <c r="M187">
        <f t="shared" ca="1" si="65"/>
        <v>137248</v>
      </c>
      <c r="N187" s="12">
        <f t="shared" ca="1" si="62"/>
        <v>36948.807572704027</v>
      </c>
      <c r="O187" s="12">
        <f t="shared" ca="1" si="66"/>
        <v>31476.791359995328</v>
      </c>
      <c r="P187">
        <f t="shared" ca="1" si="63"/>
        <v>26306</v>
      </c>
      <c r="Q187" s="12">
        <f t="shared" ca="1" si="67"/>
        <v>19637.186536089543</v>
      </c>
      <c r="R187">
        <f t="shared" ca="1" si="68"/>
        <v>31823.299309619149</v>
      </c>
      <c r="S187" s="12">
        <f t="shared" ca="1" si="69"/>
        <v>200548.09066961447</v>
      </c>
      <c r="T187" s="12">
        <f t="shared" ca="1" si="70"/>
        <v>82891.994108793573</v>
      </c>
      <c r="U187" s="12">
        <f t="shared" ca="1" si="71"/>
        <v>117656.09656082089</v>
      </c>
      <c r="X187" s="2"/>
      <c r="Y187" s="3"/>
      <c r="Z187" s="3"/>
      <c r="AA187" s="3"/>
      <c r="AB187" s="3"/>
      <c r="AC187" s="3"/>
      <c r="AD187" s="3"/>
      <c r="AE187" s="3">
        <f ca="1">IF(Table2[[#This Row],[Gender]]="Male",1,0)</f>
        <v>1</v>
      </c>
      <c r="AF187" s="3">
        <f ca="1">IF(Table2[[#This Row],[Gender]]="Female",1,0)</f>
        <v>0</v>
      </c>
      <c r="AG187" s="3"/>
      <c r="AH187" s="3"/>
      <c r="AI187" s="5"/>
      <c r="AK187" s="2">
        <f ca="1">IF(Table2[[#This Row],[Field of Work]]="Teaching",1,0)</f>
        <v>0</v>
      </c>
      <c r="AL187" s="3">
        <f ca="1">IF(Table2[[#This Row],[Field of Work]]="Agriculture",1,0)</f>
        <v>0</v>
      </c>
      <c r="AM187" s="3">
        <f ca="1">IF(Table2[[#This Row],[Field of Work]]="IT",1,0)</f>
        <v>0</v>
      </c>
      <c r="AN187" s="3">
        <f ca="1">IF(Table2[[#This Row],[Field of Work]]="Construction",1,0)</f>
        <v>0</v>
      </c>
      <c r="AO187" s="3">
        <f ca="1">IF(Table2[[#This Row],[Field of Work]]="Health",1,0)</f>
        <v>1</v>
      </c>
      <c r="AP187" s="3">
        <f ca="1">IF(Table2[[#This Row],[Field of Work]]="General work",1,0)</f>
        <v>0</v>
      </c>
      <c r="AQ187" s="3"/>
      <c r="AR187" s="3"/>
      <c r="AS187" s="3"/>
      <c r="AT187" s="3"/>
      <c r="AU187" s="3"/>
      <c r="AV187" s="5"/>
      <c r="AW187" s="16">
        <f ca="1">IF(Table2[[#This Row],[Residence]]="East Legon",1,0)</f>
        <v>1</v>
      </c>
      <c r="AX187" s="13">
        <f ca="1">IF(Table2[[#This Row],[Residence]]="Trasaco",1,0)</f>
        <v>0</v>
      </c>
      <c r="AY187" s="3">
        <f ca="1">IF(Table2[[#This Row],[Residence]]="North Legon",1,0)</f>
        <v>0</v>
      </c>
      <c r="AZ187" s="3">
        <f ca="1">IF(Table2[[#This Row],[Residence]]="Tema",1,0)</f>
        <v>0</v>
      </c>
      <c r="BA187" s="3">
        <f ca="1">IF(Table2[[#This Row],[Residence]]="Spintex",1,0)</f>
        <v>0</v>
      </c>
      <c r="BB187" s="3">
        <f ca="1">IF(Table2[[#This Row],[Residence]]="Airport Hills",1,0)</f>
        <v>0</v>
      </c>
      <c r="BC187" s="3">
        <f ca="1">IF(Table2[[#This Row],[Residence]]="Oyarifa",1,0)</f>
        <v>0</v>
      </c>
      <c r="BD187" s="3">
        <f ca="1">IF(Table2[[#This Row],[Residence]]="Prampram",1,0)</f>
        <v>0</v>
      </c>
      <c r="BE187" s="3">
        <f ca="1">IF(Table2[[#This Row],[Residence]]="Tse-Addo",1,0)</f>
        <v>0</v>
      </c>
      <c r="BF187" s="3">
        <f ca="1">IF(Table2[[#This Row],[Residence]]="Osu",1,0)</f>
        <v>0</v>
      </c>
      <c r="BG187" s="3"/>
      <c r="BH187" s="3"/>
      <c r="BI187" s="3"/>
      <c r="BJ187" s="3"/>
      <c r="BK187" s="3"/>
      <c r="BL187" s="3"/>
      <c r="BM187" s="3"/>
      <c r="BN187" s="3"/>
      <c r="BO187" s="3"/>
      <c r="BP187" s="5"/>
      <c r="BR187" s="26">
        <f ca="1">Table2[[#This Row],[Cars Value]]/Table2[[#This Row],[Cars]]</f>
        <v>31476.791359995328</v>
      </c>
      <c r="BS187" s="5"/>
      <c r="BT187" s="2">
        <f ca="1">IF(Table2[[#This Row],[Value of Debts]]&gt;$BU$6,1,0)</f>
        <v>0</v>
      </c>
      <c r="BU187" s="3"/>
      <c r="BV187" s="3"/>
      <c r="BW187" s="5"/>
      <c r="BX187" s="30">
        <f ca="1">Table2[[#This Row],[Mortgage Left]]/Table2[[#This Row],[Value of home]]</f>
        <v>0.26921199268990459</v>
      </c>
      <c r="BY187" s="3">
        <f t="shared" ca="1" si="64"/>
        <v>1</v>
      </c>
      <c r="BZ187" s="3"/>
      <c r="CA187" s="39"/>
      <c r="CC187" s="2">
        <f ca="1">IF(Table2[[#This Row],[Residence]]="East Legon",Table2[[#This Row],[Income]],0)</f>
        <v>34312</v>
      </c>
      <c r="CD187" s="3">
        <f ca="1">IF(Table2[[#This Row],[Residence]]="Trasaco",Table2[[#This Row],[Income]],0)</f>
        <v>0</v>
      </c>
      <c r="CE187" s="3">
        <f ca="1">IF(Table2[[#This Row],[Residence]]="North Legon",Table2[[#This Row],[Income]],0)</f>
        <v>0</v>
      </c>
      <c r="CF187" s="3">
        <f ca="1">IF(Table2[[#This Row],[Residence]]="Spintex",Table2[[#This Row],[Income]],0)</f>
        <v>0</v>
      </c>
      <c r="CG187" s="3">
        <f ca="1">IF(Table2[[#This Row],[Residence]]="Tema",Table2[[#This Row],[Income]],0)</f>
        <v>0</v>
      </c>
      <c r="CH187" s="3">
        <f ca="1">IF(Table2[[#This Row],[Residence]]="Airport Hills",Table2[[#This Row],[Income]],0)</f>
        <v>0</v>
      </c>
      <c r="CI187" s="3">
        <f ca="1">IF(Table2[[#This Row],[Residence]]="Oyarifa",Table2[[#This Row],[Income]],0)</f>
        <v>0</v>
      </c>
      <c r="CJ187" s="3">
        <f ca="1">IF(Table2[[#This Row],[Residence]]="Osu",Table2[[#This Row],[Income]],0)</f>
        <v>0</v>
      </c>
      <c r="CK187" s="3">
        <f ca="1">IF(Table2[[#This Row],[Residence]]="Tse-Addo",Table2[[#This Row],[Income]],0)</f>
        <v>0</v>
      </c>
      <c r="CL187" s="5">
        <f ca="1">IF(Table2[[#This Row],[Residence]]="Prampram",Table2[[#This Row],[Income]],0)</f>
        <v>0</v>
      </c>
      <c r="CN187" s="2">
        <f ca="1">IF(Table2[[#This Row],[Field of Work]]="Teaching",Table2[[#This Row],[Income]],0)</f>
        <v>0</v>
      </c>
      <c r="CO187" s="3">
        <f ca="1">IF(Table2[[#This Row],[Field of Work]]="Agriculture",Table2[[#This Row],[Income]],0)</f>
        <v>0</v>
      </c>
      <c r="CP187" s="3">
        <f ca="1">IF(Table2[[#This Row],[Field of Work]]="IT",Table2[[#This Row],[Income]],0)</f>
        <v>0</v>
      </c>
      <c r="CQ187" s="3">
        <f ca="1">IF(Table2[[#This Row],[Field of Work]]="Construction",Table2[[#This Row],[Income]],0)</f>
        <v>0</v>
      </c>
      <c r="CR187" s="3">
        <f ca="1">IF(Table2[[#This Row],[Field of Work]]="Health",Table2[[#This Row],[Income]],0)</f>
        <v>34312</v>
      </c>
      <c r="CS187" s="5">
        <f ca="1">IF(Table2[[#This Row],[Field of Work]]="General work",Table2[[#This Row],[Income]],0)</f>
        <v>0</v>
      </c>
      <c r="CU187" s="2">
        <f t="shared" ca="1" si="53"/>
        <v>1</v>
      </c>
      <c r="CV187" s="5"/>
      <c r="CX187" s="2">
        <f t="shared" ca="1" si="54"/>
        <v>26</v>
      </c>
      <c r="CY187" s="5"/>
    </row>
    <row r="188" spans="1:103" x14ac:dyDescent="0.25">
      <c r="A188">
        <f t="shared" ca="1" si="55"/>
        <v>1</v>
      </c>
      <c r="B188" t="str">
        <f t="shared" ca="1" si="56"/>
        <v>Male</v>
      </c>
      <c r="C188">
        <f t="shared" ca="1" si="57"/>
        <v>26</v>
      </c>
      <c r="D188">
        <f t="shared" ca="1" si="58"/>
        <v>4</v>
      </c>
      <c r="E188" t="str">
        <f ca="1">_xll.XLOOKUP(D188,$Y$8:$Y$13,$Z$8:$Z$13)</f>
        <v>IT</v>
      </c>
      <c r="F188">
        <f t="shared" ca="1" si="59"/>
        <v>5</v>
      </c>
      <c r="G188" t="str">
        <f ca="1">_xll.XLOOKUP(F188,$AA$8:$AA$12,$AB$8:$AB$12)</f>
        <v>Other</v>
      </c>
      <c r="H188">
        <f t="shared" ca="1" si="72"/>
        <v>3</v>
      </c>
      <c r="I188">
        <f t="shared" ca="1" si="52"/>
        <v>2</v>
      </c>
      <c r="J188">
        <f t="shared" ca="1" si="60"/>
        <v>44267</v>
      </c>
      <c r="K188">
        <f t="shared" ca="1" si="61"/>
        <v>2</v>
      </c>
      <c r="L188" t="str">
        <f ca="1">_xll.XLOOKUP(K188,$AC$8:$AC$17,$AD$8:$AD$17)</f>
        <v>Trasaco</v>
      </c>
      <c r="M188">
        <f t="shared" ca="1" si="65"/>
        <v>221335</v>
      </c>
      <c r="N188" s="12">
        <f t="shared" ca="1" si="62"/>
        <v>104528.2059559003</v>
      </c>
      <c r="O188" s="12">
        <f t="shared" ca="1" si="66"/>
        <v>48759.292302852547</v>
      </c>
      <c r="P188">
        <f t="shared" ca="1" si="63"/>
        <v>16039</v>
      </c>
      <c r="Q188" s="12">
        <f t="shared" ca="1" si="67"/>
        <v>1523.343175501313</v>
      </c>
      <c r="R188">
        <f t="shared" ca="1" si="68"/>
        <v>25564.237580752768</v>
      </c>
      <c r="S188" s="12">
        <f t="shared" ca="1" si="69"/>
        <v>295658.52988360531</v>
      </c>
      <c r="T188" s="12">
        <f t="shared" ca="1" si="70"/>
        <v>122090.54913140161</v>
      </c>
      <c r="U188" s="12">
        <f t="shared" ca="1" si="71"/>
        <v>173567.9807522037</v>
      </c>
      <c r="X188" s="2"/>
      <c r="Y188" s="3"/>
      <c r="Z188" s="3"/>
      <c r="AA188" s="3"/>
      <c r="AB188" s="3"/>
      <c r="AC188" s="3"/>
      <c r="AD188" s="3"/>
      <c r="AE188" s="3">
        <f ca="1">IF(Table2[[#This Row],[Gender]]="Male",1,0)</f>
        <v>1</v>
      </c>
      <c r="AF188" s="3">
        <f ca="1">IF(Table2[[#This Row],[Gender]]="Female",1,0)</f>
        <v>0</v>
      </c>
      <c r="AG188" s="3"/>
      <c r="AH188" s="3"/>
      <c r="AI188" s="5"/>
      <c r="AK188" s="2">
        <f ca="1">IF(Table2[[#This Row],[Field of Work]]="Teaching",1,0)</f>
        <v>0</v>
      </c>
      <c r="AL188" s="3">
        <f ca="1">IF(Table2[[#This Row],[Field of Work]]="Agriculture",1,0)</f>
        <v>0</v>
      </c>
      <c r="AM188" s="3">
        <f ca="1">IF(Table2[[#This Row],[Field of Work]]="IT",1,0)</f>
        <v>1</v>
      </c>
      <c r="AN188" s="3">
        <f ca="1">IF(Table2[[#This Row],[Field of Work]]="Construction",1,0)</f>
        <v>0</v>
      </c>
      <c r="AO188" s="3">
        <f ca="1">IF(Table2[[#This Row],[Field of Work]]="Health",1,0)</f>
        <v>0</v>
      </c>
      <c r="AP188" s="3">
        <f ca="1">IF(Table2[[#This Row],[Field of Work]]="General work",1,0)</f>
        <v>0</v>
      </c>
      <c r="AQ188" s="3"/>
      <c r="AR188" s="3"/>
      <c r="AS188" s="3"/>
      <c r="AT188" s="3"/>
      <c r="AU188" s="3"/>
      <c r="AV188" s="5"/>
      <c r="AW188" s="16">
        <f ca="1">IF(Table2[[#This Row],[Residence]]="East Legon",1,0)</f>
        <v>0</v>
      </c>
      <c r="AX188" s="13">
        <f ca="1">IF(Table2[[#This Row],[Residence]]="Trasaco",1,0)</f>
        <v>1</v>
      </c>
      <c r="AY188" s="3">
        <f ca="1">IF(Table2[[#This Row],[Residence]]="North Legon",1,0)</f>
        <v>0</v>
      </c>
      <c r="AZ188" s="3">
        <f ca="1">IF(Table2[[#This Row],[Residence]]="Tema",1,0)</f>
        <v>0</v>
      </c>
      <c r="BA188" s="3">
        <f ca="1">IF(Table2[[#This Row],[Residence]]="Spintex",1,0)</f>
        <v>0</v>
      </c>
      <c r="BB188" s="3">
        <f ca="1">IF(Table2[[#This Row],[Residence]]="Airport Hills",1,0)</f>
        <v>0</v>
      </c>
      <c r="BC188" s="3">
        <f ca="1">IF(Table2[[#This Row],[Residence]]="Oyarifa",1,0)</f>
        <v>0</v>
      </c>
      <c r="BD188" s="3">
        <f ca="1">IF(Table2[[#This Row],[Residence]]="Prampram",1,0)</f>
        <v>0</v>
      </c>
      <c r="BE188" s="3">
        <f ca="1">IF(Table2[[#This Row],[Residence]]="Tse-Addo",1,0)</f>
        <v>0</v>
      </c>
      <c r="BF188" s="3">
        <f ca="1">IF(Table2[[#This Row],[Residence]]="Osu",1,0)</f>
        <v>0</v>
      </c>
      <c r="BG188" s="3"/>
      <c r="BH188" s="3"/>
      <c r="BI188" s="3"/>
      <c r="BJ188" s="3"/>
      <c r="BK188" s="3"/>
      <c r="BL188" s="3"/>
      <c r="BM188" s="3"/>
      <c r="BN188" s="3"/>
      <c r="BO188" s="3"/>
      <c r="BP188" s="5"/>
      <c r="BR188" s="26">
        <f ca="1">Table2[[#This Row],[Cars Value]]/Table2[[#This Row],[Cars]]</f>
        <v>24379.646151426274</v>
      </c>
      <c r="BS188" s="5"/>
      <c r="BT188" s="2">
        <f ca="1">IF(Table2[[#This Row],[Value of Debts]]&gt;$BU$6,1,0)</f>
        <v>1</v>
      </c>
      <c r="BU188" s="3"/>
      <c r="BV188" s="3"/>
      <c r="BW188" s="5"/>
      <c r="BX188" s="30">
        <f ca="1">Table2[[#This Row],[Mortgage Left]]/Table2[[#This Row],[Value of home]]</f>
        <v>0.47226243457157835</v>
      </c>
      <c r="BY188" s="3">
        <f t="shared" ca="1" si="64"/>
        <v>0</v>
      </c>
      <c r="BZ188" s="3"/>
      <c r="CA188" s="39"/>
      <c r="CC188" s="2">
        <f ca="1">IF(Table2[[#This Row],[Residence]]="East Legon",Table2[[#This Row],[Income]],0)</f>
        <v>0</v>
      </c>
      <c r="CD188" s="3">
        <f ca="1">IF(Table2[[#This Row],[Residence]]="Trasaco",Table2[[#This Row],[Income]],0)</f>
        <v>44267</v>
      </c>
      <c r="CE188" s="3">
        <f ca="1">IF(Table2[[#This Row],[Residence]]="North Legon",Table2[[#This Row],[Income]],0)</f>
        <v>0</v>
      </c>
      <c r="CF188" s="3">
        <f ca="1">IF(Table2[[#This Row],[Residence]]="Spintex",Table2[[#This Row],[Income]],0)</f>
        <v>0</v>
      </c>
      <c r="CG188" s="3">
        <f ca="1">IF(Table2[[#This Row],[Residence]]="Tema",Table2[[#This Row],[Income]],0)</f>
        <v>0</v>
      </c>
      <c r="CH188" s="3">
        <f ca="1">IF(Table2[[#This Row],[Residence]]="Airport Hills",Table2[[#This Row],[Income]],0)</f>
        <v>0</v>
      </c>
      <c r="CI188" s="3">
        <f ca="1">IF(Table2[[#This Row],[Residence]]="Oyarifa",Table2[[#This Row],[Income]],0)</f>
        <v>0</v>
      </c>
      <c r="CJ188" s="3">
        <f ca="1">IF(Table2[[#This Row],[Residence]]="Osu",Table2[[#This Row],[Income]],0)</f>
        <v>0</v>
      </c>
      <c r="CK188" s="3">
        <f ca="1">IF(Table2[[#This Row],[Residence]]="Tse-Addo",Table2[[#This Row],[Income]],0)</f>
        <v>0</v>
      </c>
      <c r="CL188" s="5">
        <f ca="1">IF(Table2[[#This Row],[Residence]]="Prampram",Table2[[#This Row],[Income]],0)</f>
        <v>0</v>
      </c>
      <c r="CN188" s="2">
        <f ca="1">IF(Table2[[#This Row],[Field of Work]]="Teaching",Table2[[#This Row],[Income]],0)</f>
        <v>0</v>
      </c>
      <c r="CO188" s="3">
        <f ca="1">IF(Table2[[#This Row],[Field of Work]]="Agriculture",Table2[[#This Row],[Income]],0)</f>
        <v>0</v>
      </c>
      <c r="CP188" s="3">
        <f ca="1">IF(Table2[[#This Row],[Field of Work]]="IT",Table2[[#This Row],[Income]],0)</f>
        <v>44267</v>
      </c>
      <c r="CQ188" s="3">
        <f ca="1">IF(Table2[[#This Row],[Field of Work]]="Construction",Table2[[#This Row],[Income]],0)</f>
        <v>0</v>
      </c>
      <c r="CR188" s="3">
        <f ca="1">IF(Table2[[#This Row],[Field of Work]]="Health",Table2[[#This Row],[Income]],0)</f>
        <v>0</v>
      </c>
      <c r="CS188" s="5">
        <f ca="1">IF(Table2[[#This Row],[Field of Work]]="General work",Table2[[#This Row],[Income]],0)</f>
        <v>0</v>
      </c>
      <c r="CU188" s="2">
        <f t="shared" ca="1" si="53"/>
        <v>1</v>
      </c>
      <c r="CV188" s="5"/>
      <c r="CX188" s="2">
        <f t="shared" ca="1" si="54"/>
        <v>25</v>
      </c>
      <c r="CY188" s="5"/>
    </row>
    <row r="189" spans="1:103" x14ac:dyDescent="0.25">
      <c r="A189">
        <f t="shared" ca="1" si="55"/>
        <v>2</v>
      </c>
      <c r="B189" t="str">
        <f t="shared" ca="1" si="56"/>
        <v>Female</v>
      </c>
      <c r="C189">
        <f t="shared" ca="1" si="57"/>
        <v>25</v>
      </c>
      <c r="D189">
        <f t="shared" ca="1" si="58"/>
        <v>1</v>
      </c>
      <c r="E189" t="str">
        <f ca="1">_xll.XLOOKUP(D189,$Y$8:$Y$13,$Z$8:$Z$13)</f>
        <v>Health</v>
      </c>
      <c r="F189">
        <f t="shared" ca="1" si="59"/>
        <v>2</v>
      </c>
      <c r="G189" t="str">
        <f ca="1">_xll.XLOOKUP(F189,$AA$8:$AA$12,$AB$8:$AB$12)</f>
        <v>College</v>
      </c>
      <c r="H189">
        <f t="shared" ca="1" si="72"/>
        <v>0</v>
      </c>
      <c r="I189">
        <f t="shared" ca="1" si="52"/>
        <v>2</v>
      </c>
      <c r="J189">
        <f t="shared" ca="1" si="60"/>
        <v>42587</v>
      </c>
      <c r="K189">
        <f t="shared" ca="1" si="61"/>
        <v>5</v>
      </c>
      <c r="L189" t="str">
        <f ca="1">_xll.XLOOKUP(K189,$AC$8:$AC$17,$AD$8:$AD$17)</f>
        <v>Airport Hills</v>
      </c>
      <c r="M189">
        <f t="shared" ca="1" si="65"/>
        <v>170348</v>
      </c>
      <c r="N189" s="12">
        <f t="shared" ca="1" si="62"/>
        <v>35497.364653428907</v>
      </c>
      <c r="O189" s="12">
        <f t="shared" ca="1" si="66"/>
        <v>21060.013403082121</v>
      </c>
      <c r="P189">
        <f t="shared" ca="1" si="63"/>
        <v>16575</v>
      </c>
      <c r="Q189" s="12">
        <f t="shared" ca="1" si="67"/>
        <v>17583.535914545104</v>
      </c>
      <c r="R189">
        <f t="shared" ca="1" si="68"/>
        <v>4419.2250208553523</v>
      </c>
      <c r="S189" s="12">
        <f t="shared" ca="1" si="69"/>
        <v>195827.23842393747</v>
      </c>
      <c r="T189" s="12">
        <f t="shared" ca="1" si="70"/>
        <v>69655.900567974008</v>
      </c>
      <c r="U189" s="12">
        <f t="shared" ca="1" si="71"/>
        <v>126171.33785596346</v>
      </c>
      <c r="X189" s="2"/>
      <c r="Y189" s="3"/>
      <c r="Z189" s="3"/>
      <c r="AA189" s="3"/>
      <c r="AB189" s="3"/>
      <c r="AC189" s="3"/>
      <c r="AD189" s="3"/>
      <c r="AE189" s="3">
        <f ca="1">IF(Table2[[#This Row],[Gender]]="Male",1,0)</f>
        <v>0</v>
      </c>
      <c r="AF189" s="3">
        <f ca="1">IF(Table2[[#This Row],[Gender]]="Female",1,0)</f>
        <v>1</v>
      </c>
      <c r="AG189" s="3"/>
      <c r="AH189" s="3"/>
      <c r="AI189" s="5"/>
      <c r="AK189" s="2">
        <f ca="1">IF(Table2[[#This Row],[Field of Work]]="Teaching",1,0)</f>
        <v>0</v>
      </c>
      <c r="AL189" s="3">
        <f ca="1">IF(Table2[[#This Row],[Field of Work]]="Agriculture",1,0)</f>
        <v>0</v>
      </c>
      <c r="AM189" s="3">
        <f ca="1">IF(Table2[[#This Row],[Field of Work]]="IT",1,0)</f>
        <v>0</v>
      </c>
      <c r="AN189" s="3">
        <f ca="1">IF(Table2[[#This Row],[Field of Work]]="Construction",1,0)</f>
        <v>0</v>
      </c>
      <c r="AO189" s="3">
        <f ca="1">IF(Table2[[#This Row],[Field of Work]]="Health",1,0)</f>
        <v>1</v>
      </c>
      <c r="AP189" s="3">
        <f ca="1">IF(Table2[[#This Row],[Field of Work]]="General work",1,0)</f>
        <v>0</v>
      </c>
      <c r="AQ189" s="3"/>
      <c r="AR189" s="3"/>
      <c r="AS189" s="3"/>
      <c r="AT189" s="3"/>
      <c r="AU189" s="3"/>
      <c r="AV189" s="5"/>
      <c r="AW189" s="16">
        <f ca="1">IF(Table2[[#This Row],[Residence]]="East Legon",1,0)</f>
        <v>0</v>
      </c>
      <c r="AX189" s="13">
        <f ca="1">IF(Table2[[#This Row],[Residence]]="Trasaco",1,0)</f>
        <v>0</v>
      </c>
      <c r="AY189" s="3">
        <f ca="1">IF(Table2[[#This Row],[Residence]]="North Legon",1,0)</f>
        <v>0</v>
      </c>
      <c r="AZ189" s="3">
        <f ca="1">IF(Table2[[#This Row],[Residence]]="Tema",1,0)</f>
        <v>0</v>
      </c>
      <c r="BA189" s="3">
        <f ca="1">IF(Table2[[#This Row],[Residence]]="Spintex",1,0)</f>
        <v>0</v>
      </c>
      <c r="BB189" s="3">
        <f ca="1">IF(Table2[[#This Row],[Residence]]="Airport Hills",1,0)</f>
        <v>1</v>
      </c>
      <c r="BC189" s="3">
        <f ca="1">IF(Table2[[#This Row],[Residence]]="Oyarifa",1,0)</f>
        <v>0</v>
      </c>
      <c r="BD189" s="3">
        <f ca="1">IF(Table2[[#This Row],[Residence]]="Prampram",1,0)</f>
        <v>0</v>
      </c>
      <c r="BE189" s="3">
        <f ca="1">IF(Table2[[#This Row],[Residence]]="Tse-Addo",1,0)</f>
        <v>0</v>
      </c>
      <c r="BF189" s="3">
        <f ca="1">IF(Table2[[#This Row],[Residence]]="Osu",1,0)</f>
        <v>0</v>
      </c>
      <c r="BG189" s="3"/>
      <c r="BH189" s="3"/>
      <c r="BI189" s="3"/>
      <c r="BJ189" s="3"/>
      <c r="BK189" s="3"/>
      <c r="BL189" s="3"/>
      <c r="BM189" s="3"/>
      <c r="BN189" s="3"/>
      <c r="BO189" s="3"/>
      <c r="BP189" s="5"/>
      <c r="BR189" s="26">
        <f ca="1">Table2[[#This Row],[Cars Value]]/Table2[[#This Row],[Cars]]</f>
        <v>10530.00670154106</v>
      </c>
      <c r="BS189" s="5"/>
      <c r="BT189" s="2">
        <f ca="1">IF(Table2[[#This Row],[Value of Debts]]&gt;$BU$6,1,0)</f>
        <v>0</v>
      </c>
      <c r="BU189" s="3"/>
      <c r="BV189" s="3"/>
      <c r="BW189" s="5"/>
      <c r="BX189" s="30">
        <f ca="1">Table2[[#This Row],[Mortgage Left]]/Table2[[#This Row],[Value of home]]</f>
        <v>0.20838145827029908</v>
      </c>
      <c r="BY189" s="3">
        <f t="shared" ca="1" si="64"/>
        <v>1</v>
      </c>
      <c r="BZ189" s="3"/>
      <c r="CA189" s="39"/>
      <c r="CC189" s="2">
        <f ca="1">IF(Table2[[#This Row],[Residence]]="East Legon",Table2[[#This Row],[Income]],0)</f>
        <v>0</v>
      </c>
      <c r="CD189" s="3">
        <f ca="1">IF(Table2[[#This Row],[Residence]]="Trasaco",Table2[[#This Row],[Income]],0)</f>
        <v>0</v>
      </c>
      <c r="CE189" s="3">
        <f ca="1">IF(Table2[[#This Row],[Residence]]="North Legon",Table2[[#This Row],[Income]],0)</f>
        <v>0</v>
      </c>
      <c r="CF189" s="3">
        <f ca="1">IF(Table2[[#This Row],[Residence]]="Spintex",Table2[[#This Row],[Income]],0)</f>
        <v>0</v>
      </c>
      <c r="CG189" s="3">
        <f ca="1">IF(Table2[[#This Row],[Residence]]="Tema",Table2[[#This Row],[Income]],0)</f>
        <v>0</v>
      </c>
      <c r="CH189" s="3">
        <f ca="1">IF(Table2[[#This Row],[Residence]]="Airport Hills",Table2[[#This Row],[Income]],0)</f>
        <v>42587</v>
      </c>
      <c r="CI189" s="3">
        <f ca="1">IF(Table2[[#This Row],[Residence]]="Oyarifa",Table2[[#This Row],[Income]],0)</f>
        <v>0</v>
      </c>
      <c r="CJ189" s="3">
        <f ca="1">IF(Table2[[#This Row],[Residence]]="Osu",Table2[[#This Row],[Income]],0)</f>
        <v>0</v>
      </c>
      <c r="CK189" s="3">
        <f ca="1">IF(Table2[[#This Row],[Residence]]="Tse-Addo",Table2[[#This Row],[Income]],0)</f>
        <v>0</v>
      </c>
      <c r="CL189" s="5">
        <f ca="1">IF(Table2[[#This Row],[Residence]]="Prampram",Table2[[#This Row],[Income]],0)</f>
        <v>0</v>
      </c>
      <c r="CN189" s="2">
        <f ca="1">IF(Table2[[#This Row],[Field of Work]]="Teaching",Table2[[#This Row],[Income]],0)</f>
        <v>0</v>
      </c>
      <c r="CO189" s="3">
        <f ca="1">IF(Table2[[#This Row],[Field of Work]]="Agriculture",Table2[[#This Row],[Income]],0)</f>
        <v>0</v>
      </c>
      <c r="CP189" s="3">
        <f ca="1">IF(Table2[[#This Row],[Field of Work]]="IT",Table2[[#This Row],[Income]],0)</f>
        <v>0</v>
      </c>
      <c r="CQ189" s="3">
        <f ca="1">IF(Table2[[#This Row],[Field of Work]]="Construction",Table2[[#This Row],[Income]],0)</f>
        <v>0</v>
      </c>
      <c r="CR189" s="3">
        <f ca="1">IF(Table2[[#This Row],[Field of Work]]="Health",Table2[[#This Row],[Income]],0)</f>
        <v>42587</v>
      </c>
      <c r="CS189" s="5">
        <f ca="1">IF(Table2[[#This Row],[Field of Work]]="General work",Table2[[#This Row],[Income]],0)</f>
        <v>0</v>
      </c>
      <c r="CU189" s="2">
        <f t="shared" ca="1" si="53"/>
        <v>1</v>
      </c>
      <c r="CV189" s="5"/>
      <c r="CX189" s="2">
        <f t="shared" ca="1" si="54"/>
        <v>31</v>
      </c>
      <c r="CY189" s="5"/>
    </row>
    <row r="190" spans="1:103" x14ac:dyDescent="0.25">
      <c r="A190">
        <f t="shared" ca="1" si="55"/>
        <v>2</v>
      </c>
      <c r="B190" t="str">
        <f t="shared" ca="1" si="56"/>
        <v>Female</v>
      </c>
      <c r="C190">
        <f t="shared" ca="1" si="57"/>
        <v>31</v>
      </c>
      <c r="D190">
        <f t="shared" ca="1" si="58"/>
        <v>4</v>
      </c>
      <c r="E190" t="str">
        <f ca="1">_xll.XLOOKUP(D190,$Y$8:$Y$13,$Z$8:$Z$13)</f>
        <v>IT</v>
      </c>
      <c r="F190">
        <f t="shared" ca="1" si="59"/>
        <v>5</v>
      </c>
      <c r="G190" t="str">
        <f ca="1">_xll.XLOOKUP(F190,$AA$8:$AA$12,$AB$8:$AB$12)</f>
        <v>Other</v>
      </c>
      <c r="H190">
        <f t="shared" ca="1" si="72"/>
        <v>0</v>
      </c>
      <c r="I190">
        <f t="shared" ca="1" si="52"/>
        <v>2</v>
      </c>
      <c r="J190">
        <f t="shared" ca="1" si="60"/>
        <v>37637</v>
      </c>
      <c r="K190">
        <f t="shared" ca="1" si="61"/>
        <v>3</v>
      </c>
      <c r="L190" t="str">
        <f ca="1">_xll.XLOOKUP(K190,$AC$8:$AC$17,$AD$8:$AD$17)</f>
        <v>North Legon</v>
      </c>
      <c r="M190">
        <f t="shared" ca="1" si="65"/>
        <v>150548</v>
      </c>
      <c r="N190" s="12">
        <f t="shared" ca="1" si="62"/>
        <v>75888.376059879345</v>
      </c>
      <c r="O190" s="12">
        <f t="shared" ca="1" si="66"/>
        <v>52946.999106228868</v>
      </c>
      <c r="P190">
        <f t="shared" ca="1" si="63"/>
        <v>25734</v>
      </c>
      <c r="Q190" s="12">
        <f t="shared" ca="1" si="67"/>
        <v>43127.948631686064</v>
      </c>
      <c r="R190">
        <f t="shared" ca="1" si="68"/>
        <v>49452.634417937013</v>
      </c>
      <c r="S190" s="12">
        <f t="shared" ca="1" si="69"/>
        <v>252947.6335241659</v>
      </c>
      <c r="T190" s="12">
        <f t="shared" ca="1" si="70"/>
        <v>144750.32469156542</v>
      </c>
      <c r="U190" s="12">
        <f t="shared" ca="1" si="71"/>
        <v>108197.30883260048</v>
      </c>
      <c r="X190" s="2"/>
      <c r="Y190" s="3"/>
      <c r="Z190" s="3"/>
      <c r="AA190" s="3"/>
      <c r="AB190" s="3"/>
      <c r="AC190" s="3"/>
      <c r="AD190" s="3"/>
      <c r="AE190" s="3">
        <f ca="1">IF(Table2[[#This Row],[Gender]]="Male",1,0)</f>
        <v>0</v>
      </c>
      <c r="AF190" s="3">
        <f ca="1">IF(Table2[[#This Row],[Gender]]="Female",1,0)</f>
        <v>1</v>
      </c>
      <c r="AG190" s="3"/>
      <c r="AH190" s="3"/>
      <c r="AI190" s="5"/>
      <c r="AK190" s="2">
        <f ca="1">IF(Table2[[#This Row],[Field of Work]]="Teaching",1,0)</f>
        <v>0</v>
      </c>
      <c r="AL190" s="3">
        <f ca="1">IF(Table2[[#This Row],[Field of Work]]="Agriculture",1,0)</f>
        <v>0</v>
      </c>
      <c r="AM190" s="3">
        <f ca="1">IF(Table2[[#This Row],[Field of Work]]="IT",1,0)</f>
        <v>1</v>
      </c>
      <c r="AN190" s="3">
        <f ca="1">IF(Table2[[#This Row],[Field of Work]]="Construction",1,0)</f>
        <v>0</v>
      </c>
      <c r="AO190" s="3">
        <f ca="1">IF(Table2[[#This Row],[Field of Work]]="Health",1,0)</f>
        <v>0</v>
      </c>
      <c r="AP190" s="3">
        <f ca="1">IF(Table2[[#This Row],[Field of Work]]="General work",1,0)</f>
        <v>0</v>
      </c>
      <c r="AQ190" s="3"/>
      <c r="AR190" s="3"/>
      <c r="AS190" s="3"/>
      <c r="AT190" s="3"/>
      <c r="AU190" s="3"/>
      <c r="AV190" s="5"/>
      <c r="AW190" s="16">
        <f ca="1">IF(Table2[[#This Row],[Residence]]="East Legon",1,0)</f>
        <v>0</v>
      </c>
      <c r="AX190" s="13">
        <f ca="1">IF(Table2[[#This Row],[Residence]]="Trasaco",1,0)</f>
        <v>0</v>
      </c>
      <c r="AY190" s="3">
        <f ca="1">IF(Table2[[#This Row],[Residence]]="North Legon",1,0)</f>
        <v>1</v>
      </c>
      <c r="AZ190" s="3">
        <f ca="1">IF(Table2[[#This Row],[Residence]]="Tema",1,0)</f>
        <v>0</v>
      </c>
      <c r="BA190" s="3">
        <f ca="1">IF(Table2[[#This Row],[Residence]]="Spintex",1,0)</f>
        <v>0</v>
      </c>
      <c r="BB190" s="3">
        <f ca="1">IF(Table2[[#This Row],[Residence]]="Airport Hills",1,0)</f>
        <v>0</v>
      </c>
      <c r="BC190" s="3">
        <f ca="1">IF(Table2[[#This Row],[Residence]]="Oyarifa",1,0)</f>
        <v>0</v>
      </c>
      <c r="BD190" s="3">
        <f ca="1">IF(Table2[[#This Row],[Residence]]="Prampram",1,0)</f>
        <v>0</v>
      </c>
      <c r="BE190" s="3">
        <f ca="1">IF(Table2[[#This Row],[Residence]]="Tse-Addo",1,0)</f>
        <v>0</v>
      </c>
      <c r="BF190" s="3">
        <f ca="1">IF(Table2[[#This Row],[Residence]]="Osu",1,0)</f>
        <v>0</v>
      </c>
      <c r="BG190" s="3"/>
      <c r="BH190" s="3"/>
      <c r="BI190" s="3"/>
      <c r="BJ190" s="3"/>
      <c r="BK190" s="3"/>
      <c r="BL190" s="3"/>
      <c r="BM190" s="3"/>
      <c r="BN190" s="3"/>
      <c r="BO190" s="3"/>
      <c r="BP190" s="5"/>
      <c r="BR190" s="26">
        <f ca="1">Table2[[#This Row],[Cars Value]]/Table2[[#This Row],[Cars]]</f>
        <v>26473.499553114434</v>
      </c>
      <c r="BS190" s="5"/>
      <c r="BT190" s="2">
        <f ca="1">IF(Table2[[#This Row],[Value of Debts]]&gt;$BU$6,1,0)</f>
        <v>1</v>
      </c>
      <c r="BU190" s="3"/>
      <c r="BV190" s="3"/>
      <c r="BW190" s="5"/>
      <c r="BX190" s="30">
        <f ca="1">Table2[[#This Row],[Mortgage Left]]/Table2[[#This Row],[Value of home]]</f>
        <v>0.50408093139649379</v>
      </c>
      <c r="BY190" s="3">
        <f t="shared" ca="1" si="64"/>
        <v>0</v>
      </c>
      <c r="BZ190" s="3"/>
      <c r="CA190" s="39"/>
      <c r="CC190" s="2">
        <f ca="1">IF(Table2[[#This Row],[Residence]]="East Legon",Table2[[#This Row],[Income]],0)</f>
        <v>0</v>
      </c>
      <c r="CD190" s="3">
        <f ca="1">IF(Table2[[#This Row],[Residence]]="Trasaco",Table2[[#This Row],[Income]],0)</f>
        <v>0</v>
      </c>
      <c r="CE190" s="3">
        <f ca="1">IF(Table2[[#This Row],[Residence]]="North Legon",Table2[[#This Row],[Income]],0)</f>
        <v>37637</v>
      </c>
      <c r="CF190" s="3">
        <f ca="1">IF(Table2[[#This Row],[Residence]]="Spintex",Table2[[#This Row],[Income]],0)</f>
        <v>0</v>
      </c>
      <c r="CG190" s="3">
        <f ca="1">IF(Table2[[#This Row],[Residence]]="Tema",Table2[[#This Row],[Income]],0)</f>
        <v>0</v>
      </c>
      <c r="CH190" s="3">
        <f ca="1">IF(Table2[[#This Row],[Residence]]="Airport Hills",Table2[[#This Row],[Income]],0)</f>
        <v>0</v>
      </c>
      <c r="CI190" s="3">
        <f ca="1">IF(Table2[[#This Row],[Residence]]="Oyarifa",Table2[[#This Row],[Income]],0)</f>
        <v>0</v>
      </c>
      <c r="CJ190" s="3">
        <f ca="1">IF(Table2[[#This Row],[Residence]]="Osu",Table2[[#This Row],[Income]],0)</f>
        <v>0</v>
      </c>
      <c r="CK190" s="3">
        <f ca="1">IF(Table2[[#This Row],[Residence]]="Tse-Addo",Table2[[#This Row],[Income]],0)</f>
        <v>0</v>
      </c>
      <c r="CL190" s="5">
        <f ca="1">IF(Table2[[#This Row],[Residence]]="Prampram",Table2[[#This Row],[Income]],0)</f>
        <v>0</v>
      </c>
      <c r="CN190" s="2">
        <f ca="1">IF(Table2[[#This Row],[Field of Work]]="Teaching",Table2[[#This Row],[Income]],0)</f>
        <v>0</v>
      </c>
      <c r="CO190" s="3">
        <f ca="1">IF(Table2[[#This Row],[Field of Work]]="Agriculture",Table2[[#This Row],[Income]],0)</f>
        <v>0</v>
      </c>
      <c r="CP190" s="3">
        <f ca="1">IF(Table2[[#This Row],[Field of Work]]="IT",Table2[[#This Row],[Income]],0)</f>
        <v>37637</v>
      </c>
      <c r="CQ190" s="3">
        <f ca="1">IF(Table2[[#This Row],[Field of Work]]="Construction",Table2[[#This Row],[Income]],0)</f>
        <v>0</v>
      </c>
      <c r="CR190" s="3">
        <f ca="1">IF(Table2[[#This Row],[Field of Work]]="Health",Table2[[#This Row],[Income]],0)</f>
        <v>0</v>
      </c>
      <c r="CS190" s="5">
        <f ca="1">IF(Table2[[#This Row],[Field of Work]]="General work",Table2[[#This Row],[Income]],0)</f>
        <v>0</v>
      </c>
      <c r="CU190" s="2">
        <f t="shared" ca="1" si="53"/>
        <v>1</v>
      </c>
      <c r="CV190" s="5"/>
      <c r="CX190" s="2">
        <f t="shared" ca="1" si="54"/>
        <v>45</v>
      </c>
      <c r="CY190" s="5"/>
    </row>
    <row r="191" spans="1:103" x14ac:dyDescent="0.25">
      <c r="A191">
        <f t="shared" ca="1" si="55"/>
        <v>1</v>
      </c>
      <c r="B191" t="str">
        <f t="shared" ca="1" si="56"/>
        <v>Male</v>
      </c>
      <c r="C191">
        <f t="shared" ca="1" si="57"/>
        <v>45</v>
      </c>
      <c r="D191">
        <f t="shared" ca="1" si="58"/>
        <v>4</v>
      </c>
      <c r="E191" t="str">
        <f ca="1">_xll.XLOOKUP(D191,$Y$8:$Y$13,$Z$8:$Z$13)</f>
        <v>IT</v>
      </c>
      <c r="F191">
        <f t="shared" ca="1" si="59"/>
        <v>2</v>
      </c>
      <c r="G191" t="str">
        <f ca="1">_xll.XLOOKUP(F191,$AA$8:$AA$12,$AB$8:$AB$12)</f>
        <v>College</v>
      </c>
      <c r="H191">
        <f t="shared" ca="1" si="72"/>
        <v>3</v>
      </c>
      <c r="I191">
        <f t="shared" ca="1" si="52"/>
        <v>2</v>
      </c>
      <c r="J191">
        <f t="shared" ca="1" si="60"/>
        <v>65334</v>
      </c>
      <c r="K191">
        <f t="shared" ca="1" si="61"/>
        <v>1</v>
      </c>
      <c r="L191" t="str">
        <f ca="1">_xll.XLOOKUP(K191,$AC$8:$AC$17,$AD$8:$AD$17)</f>
        <v>East Legon</v>
      </c>
      <c r="M191">
        <f t="shared" ca="1" si="65"/>
        <v>392004</v>
      </c>
      <c r="N191" s="12">
        <f t="shared" ca="1" si="62"/>
        <v>260641.13913819444</v>
      </c>
      <c r="O191" s="12">
        <f t="shared" ca="1" si="66"/>
        <v>61023.574407812252</v>
      </c>
      <c r="P191">
        <f t="shared" ca="1" si="63"/>
        <v>22647</v>
      </c>
      <c r="Q191" s="12">
        <f t="shared" ca="1" si="67"/>
        <v>54208.636737385335</v>
      </c>
      <c r="R191">
        <f t="shared" ca="1" si="68"/>
        <v>10094.054019685422</v>
      </c>
      <c r="S191" s="12">
        <f t="shared" ca="1" si="69"/>
        <v>463121.62842749769</v>
      </c>
      <c r="T191" s="12">
        <f t="shared" ca="1" si="70"/>
        <v>337496.7758755798</v>
      </c>
      <c r="U191" s="12">
        <f t="shared" ca="1" si="71"/>
        <v>125624.85255191789</v>
      </c>
      <c r="X191" s="2"/>
      <c r="Y191" s="3"/>
      <c r="Z191" s="3"/>
      <c r="AA191" s="3"/>
      <c r="AB191" s="3"/>
      <c r="AC191" s="3"/>
      <c r="AD191" s="3"/>
      <c r="AE191" s="3">
        <f ca="1">IF(Table2[[#This Row],[Gender]]="Male",1,0)</f>
        <v>1</v>
      </c>
      <c r="AF191" s="3">
        <f ca="1">IF(Table2[[#This Row],[Gender]]="Female",1,0)</f>
        <v>0</v>
      </c>
      <c r="AG191" s="3"/>
      <c r="AH191" s="3"/>
      <c r="AI191" s="5"/>
      <c r="AK191" s="2">
        <f ca="1">IF(Table2[[#This Row],[Field of Work]]="Teaching",1,0)</f>
        <v>0</v>
      </c>
      <c r="AL191" s="3">
        <f ca="1">IF(Table2[[#This Row],[Field of Work]]="Agriculture",1,0)</f>
        <v>0</v>
      </c>
      <c r="AM191" s="3">
        <f ca="1">IF(Table2[[#This Row],[Field of Work]]="IT",1,0)</f>
        <v>1</v>
      </c>
      <c r="AN191" s="3">
        <f ca="1">IF(Table2[[#This Row],[Field of Work]]="Construction",1,0)</f>
        <v>0</v>
      </c>
      <c r="AO191" s="3">
        <f ca="1">IF(Table2[[#This Row],[Field of Work]]="Health",1,0)</f>
        <v>0</v>
      </c>
      <c r="AP191" s="3">
        <f ca="1">IF(Table2[[#This Row],[Field of Work]]="General work",1,0)</f>
        <v>0</v>
      </c>
      <c r="AQ191" s="3"/>
      <c r="AR191" s="3"/>
      <c r="AS191" s="3"/>
      <c r="AT191" s="3"/>
      <c r="AU191" s="3"/>
      <c r="AV191" s="5"/>
      <c r="AW191" s="16">
        <f ca="1">IF(Table2[[#This Row],[Residence]]="East Legon",1,0)</f>
        <v>1</v>
      </c>
      <c r="AX191" s="13">
        <f ca="1">IF(Table2[[#This Row],[Residence]]="Trasaco",1,0)</f>
        <v>0</v>
      </c>
      <c r="AY191" s="3">
        <f ca="1">IF(Table2[[#This Row],[Residence]]="North Legon",1,0)</f>
        <v>0</v>
      </c>
      <c r="AZ191" s="3">
        <f ca="1">IF(Table2[[#This Row],[Residence]]="Tema",1,0)</f>
        <v>0</v>
      </c>
      <c r="BA191" s="3">
        <f ca="1">IF(Table2[[#This Row],[Residence]]="Spintex",1,0)</f>
        <v>0</v>
      </c>
      <c r="BB191" s="3">
        <f ca="1">IF(Table2[[#This Row],[Residence]]="Airport Hills",1,0)</f>
        <v>0</v>
      </c>
      <c r="BC191" s="3">
        <f ca="1">IF(Table2[[#This Row],[Residence]]="Oyarifa",1,0)</f>
        <v>0</v>
      </c>
      <c r="BD191" s="3">
        <f ca="1">IF(Table2[[#This Row],[Residence]]="Prampram",1,0)</f>
        <v>0</v>
      </c>
      <c r="BE191" s="3">
        <f ca="1">IF(Table2[[#This Row],[Residence]]="Tse-Addo",1,0)</f>
        <v>0</v>
      </c>
      <c r="BF191" s="3">
        <f ca="1">IF(Table2[[#This Row],[Residence]]="Osu",1,0)</f>
        <v>0</v>
      </c>
      <c r="BG191" s="3"/>
      <c r="BH191" s="3"/>
      <c r="BI191" s="3"/>
      <c r="BJ191" s="3"/>
      <c r="BK191" s="3"/>
      <c r="BL191" s="3"/>
      <c r="BM191" s="3"/>
      <c r="BN191" s="3"/>
      <c r="BO191" s="3"/>
      <c r="BP191" s="5"/>
      <c r="BR191" s="26">
        <f ca="1">Table2[[#This Row],[Cars Value]]/Table2[[#This Row],[Cars]]</f>
        <v>30511.787203906126</v>
      </c>
      <c r="BS191" s="5"/>
      <c r="BT191" s="2">
        <f ca="1">IF(Table2[[#This Row],[Value of Debts]]&gt;$BU$6,1,0)</f>
        <v>1</v>
      </c>
      <c r="BU191" s="3"/>
      <c r="BV191" s="3"/>
      <c r="BW191" s="5"/>
      <c r="BX191" s="30">
        <f ca="1">Table2[[#This Row],[Mortgage Left]]/Table2[[#This Row],[Value of home]]</f>
        <v>0.66489408051498056</v>
      </c>
      <c r="BY191" s="3">
        <f t="shared" ca="1" si="64"/>
        <v>0</v>
      </c>
      <c r="BZ191" s="3"/>
      <c r="CA191" s="39"/>
      <c r="CC191" s="2">
        <f ca="1">IF(Table2[[#This Row],[Residence]]="East Legon",Table2[[#This Row],[Income]],0)</f>
        <v>65334</v>
      </c>
      <c r="CD191" s="3">
        <f ca="1">IF(Table2[[#This Row],[Residence]]="Trasaco",Table2[[#This Row],[Income]],0)</f>
        <v>0</v>
      </c>
      <c r="CE191" s="3">
        <f ca="1">IF(Table2[[#This Row],[Residence]]="North Legon",Table2[[#This Row],[Income]],0)</f>
        <v>0</v>
      </c>
      <c r="CF191" s="3">
        <f ca="1">IF(Table2[[#This Row],[Residence]]="Spintex",Table2[[#This Row],[Income]],0)</f>
        <v>0</v>
      </c>
      <c r="CG191" s="3">
        <f ca="1">IF(Table2[[#This Row],[Residence]]="Tema",Table2[[#This Row],[Income]],0)</f>
        <v>0</v>
      </c>
      <c r="CH191" s="3">
        <f ca="1">IF(Table2[[#This Row],[Residence]]="Airport Hills",Table2[[#This Row],[Income]],0)</f>
        <v>0</v>
      </c>
      <c r="CI191" s="3">
        <f ca="1">IF(Table2[[#This Row],[Residence]]="Oyarifa",Table2[[#This Row],[Income]],0)</f>
        <v>0</v>
      </c>
      <c r="CJ191" s="3">
        <f ca="1">IF(Table2[[#This Row],[Residence]]="Osu",Table2[[#This Row],[Income]],0)</f>
        <v>0</v>
      </c>
      <c r="CK191" s="3">
        <f ca="1">IF(Table2[[#This Row],[Residence]]="Tse-Addo",Table2[[#This Row],[Income]],0)</f>
        <v>0</v>
      </c>
      <c r="CL191" s="5">
        <f ca="1">IF(Table2[[#This Row],[Residence]]="Prampram",Table2[[#This Row],[Income]],0)</f>
        <v>0</v>
      </c>
      <c r="CN191" s="2">
        <f ca="1">IF(Table2[[#This Row],[Field of Work]]="Teaching",Table2[[#This Row],[Income]],0)</f>
        <v>0</v>
      </c>
      <c r="CO191" s="3">
        <f ca="1">IF(Table2[[#This Row],[Field of Work]]="Agriculture",Table2[[#This Row],[Income]],0)</f>
        <v>0</v>
      </c>
      <c r="CP191" s="3">
        <f ca="1">IF(Table2[[#This Row],[Field of Work]]="IT",Table2[[#This Row],[Income]],0)</f>
        <v>65334</v>
      </c>
      <c r="CQ191" s="3">
        <f ca="1">IF(Table2[[#This Row],[Field of Work]]="Construction",Table2[[#This Row],[Income]],0)</f>
        <v>0</v>
      </c>
      <c r="CR191" s="3">
        <f ca="1">IF(Table2[[#This Row],[Field of Work]]="Health",Table2[[#This Row],[Income]],0)</f>
        <v>0</v>
      </c>
      <c r="CS191" s="5">
        <f ca="1">IF(Table2[[#This Row],[Field of Work]]="General work",Table2[[#This Row],[Income]],0)</f>
        <v>0</v>
      </c>
      <c r="CU191" s="2">
        <f t="shared" ca="1" si="53"/>
        <v>1</v>
      </c>
      <c r="CV191" s="5"/>
      <c r="CX191" s="2">
        <f t="shared" ca="1" si="54"/>
        <v>50</v>
      </c>
      <c r="CY191" s="5"/>
    </row>
    <row r="192" spans="1:103" x14ac:dyDescent="0.25">
      <c r="A192">
        <f t="shared" ca="1" si="55"/>
        <v>1</v>
      </c>
      <c r="B192" t="str">
        <f t="shared" ca="1" si="56"/>
        <v>Male</v>
      </c>
      <c r="C192">
        <f t="shared" ca="1" si="57"/>
        <v>50</v>
      </c>
      <c r="D192">
        <f t="shared" ca="1" si="58"/>
        <v>3</v>
      </c>
      <c r="E192" t="str">
        <f ca="1">_xll.XLOOKUP(D192,$Y$8:$Y$13,$Z$8:$Z$13)</f>
        <v>Teaching</v>
      </c>
      <c r="F192">
        <f t="shared" ca="1" si="59"/>
        <v>3</v>
      </c>
      <c r="G192" t="str">
        <f ca="1">_xll.XLOOKUP(F192,$AA$8:$AA$12,$AB$8:$AB$12)</f>
        <v>University</v>
      </c>
      <c r="H192">
        <f t="shared" ca="1" si="72"/>
        <v>0</v>
      </c>
      <c r="I192">
        <f t="shared" ca="1" si="52"/>
        <v>4</v>
      </c>
      <c r="J192">
        <f t="shared" ca="1" si="60"/>
        <v>72736</v>
      </c>
      <c r="K192">
        <f t="shared" ca="1" si="61"/>
        <v>7</v>
      </c>
      <c r="L192" t="str">
        <f ca="1">_xll.XLOOKUP(K192,$AC$8:$AC$17,$AD$8:$AD$17)</f>
        <v>Tema</v>
      </c>
      <c r="M192">
        <f t="shared" ca="1" si="65"/>
        <v>363680</v>
      </c>
      <c r="N192" s="12">
        <f t="shared" ca="1" si="62"/>
        <v>147297.25370974303</v>
      </c>
      <c r="O192" s="12">
        <f t="shared" ca="1" si="66"/>
        <v>235879.14666133132</v>
      </c>
      <c r="P192">
        <f t="shared" ca="1" si="63"/>
        <v>83474</v>
      </c>
      <c r="Q192" s="12">
        <f t="shared" ca="1" si="67"/>
        <v>1793.142583432606</v>
      </c>
      <c r="R192">
        <f t="shared" ca="1" si="68"/>
        <v>105903.98210019815</v>
      </c>
      <c r="S192" s="12">
        <f t="shared" ca="1" si="69"/>
        <v>705463.12876152946</v>
      </c>
      <c r="T192" s="12">
        <f t="shared" ca="1" si="70"/>
        <v>232564.39629317564</v>
      </c>
      <c r="U192" s="12">
        <f t="shared" ca="1" si="71"/>
        <v>472898.73246835382</v>
      </c>
      <c r="X192" s="2"/>
      <c r="Y192" s="3"/>
      <c r="Z192" s="3"/>
      <c r="AA192" s="3"/>
      <c r="AB192" s="3"/>
      <c r="AC192" s="3"/>
      <c r="AD192" s="3"/>
      <c r="AE192" s="3">
        <f ca="1">IF(Table2[[#This Row],[Gender]]="Male",1,0)</f>
        <v>1</v>
      </c>
      <c r="AF192" s="3">
        <f ca="1">IF(Table2[[#This Row],[Gender]]="Female",1,0)</f>
        <v>0</v>
      </c>
      <c r="AG192" s="3"/>
      <c r="AH192" s="3"/>
      <c r="AI192" s="5"/>
      <c r="AK192" s="2">
        <f ca="1">IF(Table2[[#This Row],[Field of Work]]="Teaching",1,0)</f>
        <v>1</v>
      </c>
      <c r="AL192" s="3">
        <f ca="1">IF(Table2[[#This Row],[Field of Work]]="Agriculture",1,0)</f>
        <v>0</v>
      </c>
      <c r="AM192" s="3">
        <f ca="1">IF(Table2[[#This Row],[Field of Work]]="IT",1,0)</f>
        <v>0</v>
      </c>
      <c r="AN192" s="3">
        <f ca="1">IF(Table2[[#This Row],[Field of Work]]="Construction",1,0)</f>
        <v>0</v>
      </c>
      <c r="AO192" s="3">
        <f ca="1">IF(Table2[[#This Row],[Field of Work]]="Health",1,0)</f>
        <v>0</v>
      </c>
      <c r="AP192" s="3">
        <f ca="1">IF(Table2[[#This Row],[Field of Work]]="General work",1,0)</f>
        <v>0</v>
      </c>
      <c r="AQ192" s="3"/>
      <c r="AR192" s="3"/>
      <c r="AS192" s="3"/>
      <c r="AT192" s="3"/>
      <c r="AU192" s="3"/>
      <c r="AV192" s="5"/>
      <c r="AW192" s="16">
        <f ca="1">IF(Table2[[#This Row],[Residence]]="East Legon",1,0)</f>
        <v>0</v>
      </c>
      <c r="AX192" s="13">
        <f ca="1">IF(Table2[[#This Row],[Residence]]="Trasaco",1,0)</f>
        <v>0</v>
      </c>
      <c r="AY192" s="3">
        <f ca="1">IF(Table2[[#This Row],[Residence]]="North Legon",1,0)</f>
        <v>0</v>
      </c>
      <c r="AZ192" s="3">
        <f ca="1">IF(Table2[[#This Row],[Residence]]="Tema",1,0)</f>
        <v>1</v>
      </c>
      <c r="BA192" s="3">
        <f ca="1">IF(Table2[[#This Row],[Residence]]="Spintex",1,0)</f>
        <v>0</v>
      </c>
      <c r="BB192" s="3">
        <f ca="1">IF(Table2[[#This Row],[Residence]]="Airport Hills",1,0)</f>
        <v>0</v>
      </c>
      <c r="BC192" s="3">
        <f ca="1">IF(Table2[[#This Row],[Residence]]="Oyarifa",1,0)</f>
        <v>0</v>
      </c>
      <c r="BD192" s="3">
        <f ca="1">IF(Table2[[#This Row],[Residence]]="Prampram",1,0)</f>
        <v>0</v>
      </c>
      <c r="BE192" s="3">
        <f ca="1">IF(Table2[[#This Row],[Residence]]="Tse-Addo",1,0)</f>
        <v>0</v>
      </c>
      <c r="BF192" s="3">
        <f ca="1">IF(Table2[[#This Row],[Residence]]="Osu",1,0)</f>
        <v>0</v>
      </c>
      <c r="BG192" s="3"/>
      <c r="BH192" s="3"/>
      <c r="BI192" s="3"/>
      <c r="BJ192" s="3"/>
      <c r="BK192" s="3"/>
      <c r="BL192" s="3"/>
      <c r="BM192" s="3"/>
      <c r="BN192" s="3"/>
      <c r="BO192" s="3"/>
      <c r="BP192" s="5"/>
      <c r="BR192" s="26">
        <f ca="1">Table2[[#This Row],[Cars Value]]/Table2[[#This Row],[Cars]]</f>
        <v>58969.786665332831</v>
      </c>
      <c r="BS192" s="5"/>
      <c r="BT192" s="2">
        <f ca="1">IF(Table2[[#This Row],[Value of Debts]]&gt;$BU$6,1,0)</f>
        <v>1</v>
      </c>
      <c r="BU192" s="3"/>
      <c r="BV192" s="3"/>
      <c r="BW192" s="5"/>
      <c r="BX192" s="30">
        <f ca="1">Table2[[#This Row],[Mortgage Left]]/Table2[[#This Row],[Value of home]]</f>
        <v>0.4050188454403405</v>
      </c>
      <c r="BY192" s="3">
        <f t="shared" ca="1" si="64"/>
        <v>1</v>
      </c>
      <c r="BZ192" s="3"/>
      <c r="CA192" s="39"/>
      <c r="CC192" s="2">
        <f ca="1">IF(Table2[[#This Row],[Residence]]="East Legon",Table2[[#This Row],[Income]],0)</f>
        <v>0</v>
      </c>
      <c r="CD192" s="3">
        <f ca="1">IF(Table2[[#This Row],[Residence]]="Trasaco",Table2[[#This Row],[Income]],0)</f>
        <v>0</v>
      </c>
      <c r="CE192" s="3">
        <f ca="1">IF(Table2[[#This Row],[Residence]]="North Legon",Table2[[#This Row],[Income]],0)</f>
        <v>0</v>
      </c>
      <c r="CF192" s="3">
        <f ca="1">IF(Table2[[#This Row],[Residence]]="Spintex",Table2[[#This Row],[Income]],0)</f>
        <v>0</v>
      </c>
      <c r="CG192" s="3">
        <f ca="1">IF(Table2[[#This Row],[Residence]]="Tema",Table2[[#This Row],[Income]],0)</f>
        <v>72736</v>
      </c>
      <c r="CH192" s="3">
        <f ca="1">IF(Table2[[#This Row],[Residence]]="Airport Hills",Table2[[#This Row],[Income]],0)</f>
        <v>0</v>
      </c>
      <c r="CI192" s="3">
        <f ca="1">IF(Table2[[#This Row],[Residence]]="Oyarifa",Table2[[#This Row],[Income]],0)</f>
        <v>0</v>
      </c>
      <c r="CJ192" s="3">
        <f ca="1">IF(Table2[[#This Row],[Residence]]="Osu",Table2[[#This Row],[Income]],0)</f>
        <v>0</v>
      </c>
      <c r="CK192" s="3">
        <f ca="1">IF(Table2[[#This Row],[Residence]]="Tse-Addo",Table2[[#This Row],[Income]],0)</f>
        <v>0</v>
      </c>
      <c r="CL192" s="5">
        <f ca="1">IF(Table2[[#This Row],[Residence]]="Prampram",Table2[[#This Row],[Income]],0)</f>
        <v>0</v>
      </c>
      <c r="CN192" s="2">
        <f ca="1">IF(Table2[[#This Row],[Field of Work]]="Teaching",Table2[[#This Row],[Income]],0)</f>
        <v>72736</v>
      </c>
      <c r="CO192" s="3">
        <f ca="1">IF(Table2[[#This Row],[Field of Work]]="Agriculture",Table2[[#This Row],[Income]],0)</f>
        <v>0</v>
      </c>
      <c r="CP192" s="3">
        <f ca="1">IF(Table2[[#This Row],[Field of Work]]="IT",Table2[[#This Row],[Income]],0)</f>
        <v>0</v>
      </c>
      <c r="CQ192" s="3">
        <f ca="1">IF(Table2[[#This Row],[Field of Work]]="Construction",Table2[[#This Row],[Income]],0)</f>
        <v>0</v>
      </c>
      <c r="CR192" s="3">
        <f ca="1">IF(Table2[[#This Row],[Field of Work]]="Health",Table2[[#This Row],[Income]],0)</f>
        <v>0</v>
      </c>
      <c r="CS192" s="5">
        <f ca="1">IF(Table2[[#This Row],[Field of Work]]="General work",Table2[[#This Row],[Income]],0)</f>
        <v>0</v>
      </c>
      <c r="CU192" s="2">
        <f t="shared" ca="1" si="53"/>
        <v>1</v>
      </c>
      <c r="CV192" s="5"/>
      <c r="CX192" s="2">
        <f t="shared" ca="1" si="54"/>
        <v>40</v>
      </c>
      <c r="CY192" s="5"/>
    </row>
    <row r="193" spans="1:103" x14ac:dyDescent="0.25">
      <c r="A193">
        <f t="shared" ca="1" si="55"/>
        <v>2</v>
      </c>
      <c r="B193" t="str">
        <f t="shared" ca="1" si="56"/>
        <v>Female</v>
      </c>
      <c r="C193">
        <f t="shared" ca="1" si="57"/>
        <v>40</v>
      </c>
      <c r="D193">
        <f t="shared" ca="1" si="58"/>
        <v>1</v>
      </c>
      <c r="E193" t="str">
        <f ca="1">_xll.XLOOKUP(D193,$Y$8:$Y$13,$Z$8:$Z$13)</f>
        <v>Health</v>
      </c>
      <c r="F193">
        <f t="shared" ca="1" si="59"/>
        <v>3</v>
      </c>
      <c r="G193" t="str">
        <f ca="1">_xll.XLOOKUP(F193,$AA$8:$AA$12,$AB$8:$AB$12)</f>
        <v>University</v>
      </c>
      <c r="H193">
        <f t="shared" ca="1" si="72"/>
        <v>4</v>
      </c>
      <c r="I193">
        <f t="shared" ca="1" si="52"/>
        <v>4</v>
      </c>
      <c r="J193">
        <f t="shared" ca="1" si="60"/>
        <v>46173</v>
      </c>
      <c r="K193">
        <f t="shared" ca="1" si="61"/>
        <v>7</v>
      </c>
      <c r="L193" t="str">
        <f ca="1">_xll.XLOOKUP(K193,$AC$8:$AC$17,$AD$8:$AD$17)</f>
        <v>Tema</v>
      </c>
      <c r="M193">
        <f t="shared" ca="1" si="65"/>
        <v>277038</v>
      </c>
      <c r="N193" s="12">
        <f t="shared" ca="1" si="62"/>
        <v>67688.602675932518</v>
      </c>
      <c r="O193" s="12">
        <f t="shared" ca="1" si="66"/>
        <v>140227.2669399585</v>
      </c>
      <c r="P193">
        <f t="shared" ca="1" si="63"/>
        <v>82313</v>
      </c>
      <c r="Q193" s="12">
        <f t="shared" ca="1" si="67"/>
        <v>46998.259921887904</v>
      </c>
      <c r="R193">
        <f t="shared" ca="1" si="68"/>
        <v>10582.809012114081</v>
      </c>
      <c r="S193" s="12">
        <f t="shared" ca="1" si="69"/>
        <v>427848.07595207257</v>
      </c>
      <c r="T193" s="12">
        <f t="shared" ca="1" si="70"/>
        <v>196999.86259782041</v>
      </c>
      <c r="U193" s="12">
        <f t="shared" ca="1" si="71"/>
        <v>230848.21335425216</v>
      </c>
      <c r="X193" s="2"/>
      <c r="Y193" s="3"/>
      <c r="Z193" s="3"/>
      <c r="AA193" s="3"/>
      <c r="AB193" s="3"/>
      <c r="AC193" s="3"/>
      <c r="AD193" s="3"/>
      <c r="AE193" s="3">
        <f ca="1">IF(Table2[[#This Row],[Gender]]="Male",1,0)</f>
        <v>0</v>
      </c>
      <c r="AF193" s="3">
        <f ca="1">IF(Table2[[#This Row],[Gender]]="Female",1,0)</f>
        <v>1</v>
      </c>
      <c r="AG193" s="3"/>
      <c r="AH193" s="3"/>
      <c r="AI193" s="5"/>
      <c r="AK193" s="2">
        <f ca="1">IF(Table2[[#This Row],[Field of Work]]="Teaching",1,0)</f>
        <v>0</v>
      </c>
      <c r="AL193" s="3">
        <f ca="1">IF(Table2[[#This Row],[Field of Work]]="Agriculture",1,0)</f>
        <v>0</v>
      </c>
      <c r="AM193" s="3">
        <f ca="1">IF(Table2[[#This Row],[Field of Work]]="IT",1,0)</f>
        <v>0</v>
      </c>
      <c r="AN193" s="3">
        <f ca="1">IF(Table2[[#This Row],[Field of Work]]="Construction",1,0)</f>
        <v>0</v>
      </c>
      <c r="AO193" s="3">
        <f ca="1">IF(Table2[[#This Row],[Field of Work]]="Health",1,0)</f>
        <v>1</v>
      </c>
      <c r="AP193" s="3">
        <f ca="1">IF(Table2[[#This Row],[Field of Work]]="General work",1,0)</f>
        <v>0</v>
      </c>
      <c r="AQ193" s="3"/>
      <c r="AR193" s="3"/>
      <c r="AS193" s="3"/>
      <c r="AT193" s="3"/>
      <c r="AU193" s="3"/>
      <c r="AV193" s="5"/>
      <c r="AW193" s="16">
        <f ca="1">IF(Table2[[#This Row],[Residence]]="East Legon",1,0)</f>
        <v>0</v>
      </c>
      <c r="AX193" s="13">
        <f ca="1">IF(Table2[[#This Row],[Residence]]="Trasaco",1,0)</f>
        <v>0</v>
      </c>
      <c r="AY193" s="3">
        <f ca="1">IF(Table2[[#This Row],[Residence]]="North Legon",1,0)</f>
        <v>0</v>
      </c>
      <c r="AZ193" s="3">
        <f ca="1">IF(Table2[[#This Row],[Residence]]="Tema",1,0)</f>
        <v>1</v>
      </c>
      <c r="BA193" s="3">
        <f ca="1">IF(Table2[[#This Row],[Residence]]="Spintex",1,0)</f>
        <v>0</v>
      </c>
      <c r="BB193" s="3">
        <f ca="1">IF(Table2[[#This Row],[Residence]]="Airport Hills",1,0)</f>
        <v>0</v>
      </c>
      <c r="BC193" s="3">
        <f ca="1">IF(Table2[[#This Row],[Residence]]="Oyarifa",1,0)</f>
        <v>0</v>
      </c>
      <c r="BD193" s="3">
        <f ca="1">IF(Table2[[#This Row],[Residence]]="Prampram",1,0)</f>
        <v>0</v>
      </c>
      <c r="BE193" s="3">
        <f ca="1">IF(Table2[[#This Row],[Residence]]="Tse-Addo",1,0)</f>
        <v>0</v>
      </c>
      <c r="BF193" s="3">
        <f ca="1">IF(Table2[[#This Row],[Residence]]="Osu",1,0)</f>
        <v>0</v>
      </c>
      <c r="BG193" s="3"/>
      <c r="BH193" s="3"/>
      <c r="BI193" s="3"/>
      <c r="BJ193" s="3"/>
      <c r="BK193" s="3"/>
      <c r="BL193" s="3"/>
      <c r="BM193" s="3"/>
      <c r="BN193" s="3"/>
      <c r="BO193" s="3"/>
      <c r="BP193" s="5"/>
      <c r="BR193" s="26">
        <f ca="1">Table2[[#This Row],[Cars Value]]/Table2[[#This Row],[Cars]]</f>
        <v>35056.816734989625</v>
      </c>
      <c r="BS193" s="5"/>
      <c r="BT193" s="2">
        <f ca="1">IF(Table2[[#This Row],[Value of Debts]]&gt;$BU$6,1,0)</f>
        <v>1</v>
      </c>
      <c r="BU193" s="3"/>
      <c r="BV193" s="3"/>
      <c r="BW193" s="5"/>
      <c r="BX193" s="30">
        <f ca="1">Table2[[#This Row],[Mortgage Left]]/Table2[[#This Row],[Value of home]]</f>
        <v>0.24432966840625661</v>
      </c>
      <c r="BY193" s="3">
        <f t="shared" ca="1" si="64"/>
        <v>1</v>
      </c>
      <c r="BZ193" s="3"/>
      <c r="CA193" s="39"/>
      <c r="CC193" s="2">
        <f ca="1">IF(Table2[[#This Row],[Residence]]="East Legon",Table2[[#This Row],[Income]],0)</f>
        <v>0</v>
      </c>
      <c r="CD193" s="3">
        <f ca="1">IF(Table2[[#This Row],[Residence]]="Trasaco",Table2[[#This Row],[Income]],0)</f>
        <v>0</v>
      </c>
      <c r="CE193" s="3">
        <f ca="1">IF(Table2[[#This Row],[Residence]]="North Legon",Table2[[#This Row],[Income]],0)</f>
        <v>0</v>
      </c>
      <c r="CF193" s="3">
        <f ca="1">IF(Table2[[#This Row],[Residence]]="Spintex",Table2[[#This Row],[Income]],0)</f>
        <v>0</v>
      </c>
      <c r="CG193" s="3">
        <f ca="1">IF(Table2[[#This Row],[Residence]]="Tema",Table2[[#This Row],[Income]],0)</f>
        <v>46173</v>
      </c>
      <c r="CH193" s="3">
        <f ca="1">IF(Table2[[#This Row],[Residence]]="Airport Hills",Table2[[#This Row],[Income]],0)</f>
        <v>0</v>
      </c>
      <c r="CI193" s="3">
        <f ca="1">IF(Table2[[#This Row],[Residence]]="Oyarifa",Table2[[#This Row],[Income]],0)</f>
        <v>0</v>
      </c>
      <c r="CJ193" s="3">
        <f ca="1">IF(Table2[[#This Row],[Residence]]="Osu",Table2[[#This Row],[Income]],0)</f>
        <v>0</v>
      </c>
      <c r="CK193" s="3">
        <f ca="1">IF(Table2[[#This Row],[Residence]]="Tse-Addo",Table2[[#This Row],[Income]],0)</f>
        <v>0</v>
      </c>
      <c r="CL193" s="5">
        <f ca="1">IF(Table2[[#This Row],[Residence]]="Prampram",Table2[[#This Row],[Income]],0)</f>
        <v>0</v>
      </c>
      <c r="CN193" s="2">
        <f ca="1">IF(Table2[[#This Row],[Field of Work]]="Teaching",Table2[[#This Row],[Income]],0)</f>
        <v>0</v>
      </c>
      <c r="CO193" s="3">
        <f ca="1">IF(Table2[[#This Row],[Field of Work]]="Agriculture",Table2[[#This Row],[Income]],0)</f>
        <v>0</v>
      </c>
      <c r="CP193" s="3">
        <f ca="1">IF(Table2[[#This Row],[Field of Work]]="IT",Table2[[#This Row],[Income]],0)</f>
        <v>0</v>
      </c>
      <c r="CQ193" s="3">
        <f ca="1">IF(Table2[[#This Row],[Field of Work]]="Construction",Table2[[#This Row],[Income]],0)</f>
        <v>0</v>
      </c>
      <c r="CR193" s="3">
        <f ca="1">IF(Table2[[#This Row],[Field of Work]]="Health",Table2[[#This Row],[Income]],0)</f>
        <v>46173</v>
      </c>
      <c r="CS193" s="5">
        <f ca="1">IF(Table2[[#This Row],[Field of Work]]="General work",Table2[[#This Row],[Income]],0)</f>
        <v>0</v>
      </c>
      <c r="CU193" s="2">
        <f t="shared" ca="1" si="53"/>
        <v>1</v>
      </c>
      <c r="CV193" s="5"/>
      <c r="CX193" s="2">
        <f t="shared" ca="1" si="54"/>
        <v>29</v>
      </c>
      <c r="CY193" s="5"/>
    </row>
    <row r="194" spans="1:103" x14ac:dyDescent="0.25">
      <c r="A194">
        <f t="shared" ca="1" si="55"/>
        <v>2</v>
      </c>
      <c r="B194" t="str">
        <f t="shared" ca="1" si="56"/>
        <v>Female</v>
      </c>
      <c r="C194">
        <f t="shared" ca="1" si="57"/>
        <v>29</v>
      </c>
      <c r="D194">
        <f t="shared" ca="1" si="58"/>
        <v>1</v>
      </c>
      <c r="E194" t="str">
        <f ca="1">_xll.XLOOKUP(D194,$Y$8:$Y$13,$Z$8:$Z$13)</f>
        <v>Health</v>
      </c>
      <c r="F194">
        <f t="shared" ca="1" si="59"/>
        <v>4</v>
      </c>
      <c r="G194" t="str">
        <f ca="1">_xll.XLOOKUP(F194,$AA$8:$AA$12,$AB$8:$AB$12)</f>
        <v>Techical</v>
      </c>
      <c r="H194">
        <f t="shared" ca="1" si="72"/>
        <v>2</v>
      </c>
      <c r="I194">
        <f t="shared" ca="1" si="52"/>
        <v>1</v>
      </c>
      <c r="J194">
        <f t="shared" ca="1" si="60"/>
        <v>50098</v>
      </c>
      <c r="K194">
        <f t="shared" ca="1" si="61"/>
        <v>2</v>
      </c>
      <c r="L194" t="str">
        <f ca="1">_xll.XLOOKUP(K194,$AC$8:$AC$17,$AD$8:$AD$17)</f>
        <v>Trasaco</v>
      </c>
      <c r="M194">
        <f t="shared" ca="1" si="65"/>
        <v>250490</v>
      </c>
      <c r="N194" s="12">
        <f t="shared" ca="1" si="62"/>
        <v>154065.73414334317</v>
      </c>
      <c r="O194" s="12">
        <f t="shared" ca="1" si="66"/>
        <v>49667.264768995359</v>
      </c>
      <c r="P194">
        <f t="shared" ca="1" si="63"/>
        <v>20825</v>
      </c>
      <c r="Q194" s="12">
        <f t="shared" ca="1" si="67"/>
        <v>78501.634385933663</v>
      </c>
      <c r="R194">
        <f t="shared" ca="1" si="68"/>
        <v>49374.033686809984</v>
      </c>
      <c r="S194" s="12">
        <f t="shared" ca="1" si="69"/>
        <v>349531.29845580534</v>
      </c>
      <c r="T194" s="12">
        <f t="shared" ca="1" si="70"/>
        <v>253392.36852927684</v>
      </c>
      <c r="U194" s="12">
        <f t="shared" ca="1" si="71"/>
        <v>96138.929926528508</v>
      </c>
      <c r="X194" s="2"/>
      <c r="Y194" s="3"/>
      <c r="Z194" s="3"/>
      <c r="AA194" s="3"/>
      <c r="AB194" s="3"/>
      <c r="AC194" s="3"/>
      <c r="AD194" s="3"/>
      <c r="AE194" s="3">
        <f ca="1">IF(Table2[[#This Row],[Gender]]="Male",1,0)</f>
        <v>0</v>
      </c>
      <c r="AF194" s="3">
        <f ca="1">IF(Table2[[#This Row],[Gender]]="Female",1,0)</f>
        <v>1</v>
      </c>
      <c r="AG194" s="3"/>
      <c r="AH194" s="3"/>
      <c r="AI194" s="5"/>
      <c r="AK194" s="2">
        <f ca="1">IF(Table2[[#This Row],[Field of Work]]="Teaching",1,0)</f>
        <v>0</v>
      </c>
      <c r="AL194" s="3">
        <f ca="1">IF(Table2[[#This Row],[Field of Work]]="Agriculture",1,0)</f>
        <v>0</v>
      </c>
      <c r="AM194" s="3">
        <f ca="1">IF(Table2[[#This Row],[Field of Work]]="IT",1,0)</f>
        <v>0</v>
      </c>
      <c r="AN194" s="3">
        <f ca="1">IF(Table2[[#This Row],[Field of Work]]="Construction",1,0)</f>
        <v>0</v>
      </c>
      <c r="AO194" s="3">
        <f ca="1">IF(Table2[[#This Row],[Field of Work]]="Health",1,0)</f>
        <v>1</v>
      </c>
      <c r="AP194" s="3">
        <f ca="1">IF(Table2[[#This Row],[Field of Work]]="General work",1,0)</f>
        <v>0</v>
      </c>
      <c r="AQ194" s="3"/>
      <c r="AR194" s="3"/>
      <c r="AS194" s="3"/>
      <c r="AT194" s="3"/>
      <c r="AU194" s="3"/>
      <c r="AV194" s="5"/>
      <c r="AW194" s="16">
        <f ca="1">IF(Table2[[#This Row],[Residence]]="East Legon",1,0)</f>
        <v>0</v>
      </c>
      <c r="AX194" s="13">
        <f ca="1">IF(Table2[[#This Row],[Residence]]="Trasaco",1,0)</f>
        <v>1</v>
      </c>
      <c r="AY194" s="3">
        <f ca="1">IF(Table2[[#This Row],[Residence]]="North Legon",1,0)</f>
        <v>0</v>
      </c>
      <c r="AZ194" s="3">
        <f ca="1">IF(Table2[[#This Row],[Residence]]="Tema",1,0)</f>
        <v>0</v>
      </c>
      <c r="BA194" s="3">
        <f ca="1">IF(Table2[[#This Row],[Residence]]="Spintex",1,0)</f>
        <v>0</v>
      </c>
      <c r="BB194" s="3">
        <f ca="1">IF(Table2[[#This Row],[Residence]]="Airport Hills",1,0)</f>
        <v>0</v>
      </c>
      <c r="BC194" s="3">
        <f ca="1">IF(Table2[[#This Row],[Residence]]="Oyarifa",1,0)</f>
        <v>0</v>
      </c>
      <c r="BD194" s="3">
        <f ca="1">IF(Table2[[#This Row],[Residence]]="Prampram",1,0)</f>
        <v>0</v>
      </c>
      <c r="BE194" s="3">
        <f ca="1">IF(Table2[[#This Row],[Residence]]="Tse-Addo",1,0)</f>
        <v>0</v>
      </c>
      <c r="BF194" s="3">
        <f ca="1">IF(Table2[[#This Row],[Residence]]="Osu",1,0)</f>
        <v>0</v>
      </c>
      <c r="BG194" s="3"/>
      <c r="BH194" s="3"/>
      <c r="BI194" s="3"/>
      <c r="BJ194" s="3"/>
      <c r="BK194" s="3"/>
      <c r="BL194" s="3"/>
      <c r="BM194" s="3"/>
      <c r="BN194" s="3"/>
      <c r="BO194" s="3"/>
      <c r="BP194" s="5"/>
      <c r="BR194" s="26">
        <f ca="1">Table2[[#This Row],[Cars Value]]/Table2[[#This Row],[Cars]]</f>
        <v>49667.264768995359</v>
      </c>
      <c r="BS194" s="5"/>
      <c r="BT194" s="2">
        <f ca="1">IF(Table2[[#This Row],[Value of Debts]]&gt;$BU$6,1,0)</f>
        <v>1</v>
      </c>
      <c r="BU194" s="3"/>
      <c r="BV194" s="3"/>
      <c r="BW194" s="5"/>
      <c r="BX194" s="30">
        <f ca="1">Table2[[#This Row],[Mortgage Left]]/Table2[[#This Row],[Value of home]]</f>
        <v>0.61505742402228902</v>
      </c>
      <c r="BY194" s="3">
        <f t="shared" ca="1" si="64"/>
        <v>0</v>
      </c>
      <c r="BZ194" s="3"/>
      <c r="CA194" s="39"/>
      <c r="CC194" s="2">
        <f ca="1">IF(Table2[[#This Row],[Residence]]="East Legon",Table2[[#This Row],[Income]],0)</f>
        <v>0</v>
      </c>
      <c r="CD194" s="3">
        <f ca="1">IF(Table2[[#This Row],[Residence]]="Trasaco",Table2[[#This Row],[Income]],0)</f>
        <v>50098</v>
      </c>
      <c r="CE194" s="3">
        <f ca="1">IF(Table2[[#This Row],[Residence]]="North Legon",Table2[[#This Row],[Income]],0)</f>
        <v>0</v>
      </c>
      <c r="CF194" s="3">
        <f ca="1">IF(Table2[[#This Row],[Residence]]="Spintex",Table2[[#This Row],[Income]],0)</f>
        <v>0</v>
      </c>
      <c r="CG194" s="3">
        <f ca="1">IF(Table2[[#This Row],[Residence]]="Tema",Table2[[#This Row],[Income]],0)</f>
        <v>0</v>
      </c>
      <c r="CH194" s="3">
        <f ca="1">IF(Table2[[#This Row],[Residence]]="Airport Hills",Table2[[#This Row],[Income]],0)</f>
        <v>0</v>
      </c>
      <c r="CI194" s="3">
        <f ca="1">IF(Table2[[#This Row],[Residence]]="Oyarifa",Table2[[#This Row],[Income]],0)</f>
        <v>0</v>
      </c>
      <c r="CJ194" s="3">
        <f ca="1">IF(Table2[[#This Row],[Residence]]="Osu",Table2[[#This Row],[Income]],0)</f>
        <v>0</v>
      </c>
      <c r="CK194" s="3">
        <f ca="1">IF(Table2[[#This Row],[Residence]]="Tse-Addo",Table2[[#This Row],[Income]],0)</f>
        <v>0</v>
      </c>
      <c r="CL194" s="5">
        <f ca="1">IF(Table2[[#This Row],[Residence]]="Prampram",Table2[[#This Row],[Income]],0)</f>
        <v>0</v>
      </c>
      <c r="CN194" s="2">
        <f ca="1">IF(Table2[[#This Row],[Field of Work]]="Teaching",Table2[[#This Row],[Income]],0)</f>
        <v>0</v>
      </c>
      <c r="CO194" s="3">
        <f ca="1">IF(Table2[[#This Row],[Field of Work]]="Agriculture",Table2[[#This Row],[Income]],0)</f>
        <v>0</v>
      </c>
      <c r="CP194" s="3">
        <f ca="1">IF(Table2[[#This Row],[Field of Work]]="IT",Table2[[#This Row],[Income]],0)</f>
        <v>0</v>
      </c>
      <c r="CQ194" s="3">
        <f ca="1">IF(Table2[[#This Row],[Field of Work]]="Construction",Table2[[#This Row],[Income]],0)</f>
        <v>0</v>
      </c>
      <c r="CR194" s="3">
        <f ca="1">IF(Table2[[#This Row],[Field of Work]]="Health",Table2[[#This Row],[Income]],0)</f>
        <v>50098</v>
      </c>
      <c r="CS194" s="5">
        <f ca="1">IF(Table2[[#This Row],[Field of Work]]="General work",Table2[[#This Row],[Income]],0)</f>
        <v>0</v>
      </c>
      <c r="CU194" s="2">
        <f t="shared" ca="1" si="53"/>
        <v>1</v>
      </c>
      <c r="CV194" s="5"/>
      <c r="CX194" s="2">
        <f t="shared" ca="1" si="54"/>
        <v>45</v>
      </c>
      <c r="CY194" s="5"/>
    </row>
    <row r="195" spans="1:103" x14ac:dyDescent="0.25">
      <c r="A195">
        <f t="shared" ca="1" si="55"/>
        <v>1</v>
      </c>
      <c r="B195" t="str">
        <f t="shared" ca="1" si="56"/>
        <v>Male</v>
      </c>
      <c r="C195">
        <f t="shared" ca="1" si="57"/>
        <v>45</v>
      </c>
      <c r="D195">
        <f t="shared" ca="1" si="58"/>
        <v>4</v>
      </c>
      <c r="E195" t="str">
        <f ca="1">_xll.XLOOKUP(D195,$Y$8:$Y$13,$Z$8:$Z$13)</f>
        <v>IT</v>
      </c>
      <c r="F195">
        <f t="shared" ca="1" si="59"/>
        <v>1</v>
      </c>
      <c r="G195" t="str">
        <f ca="1">_xll.XLOOKUP(F195,$AA$8:$AA$12,$AB$8:$AB$12)</f>
        <v>Highschool</v>
      </c>
      <c r="H195">
        <f t="shared" ca="1" si="72"/>
        <v>2</v>
      </c>
      <c r="I195">
        <f t="shared" ca="1" si="52"/>
        <v>4</v>
      </c>
      <c r="J195">
        <f t="shared" ca="1" si="60"/>
        <v>74421</v>
      </c>
      <c r="K195">
        <f t="shared" ca="1" si="61"/>
        <v>6</v>
      </c>
      <c r="L195" t="str">
        <f ca="1">_xll.XLOOKUP(K195,$AC$8:$AC$17,$AD$8:$AD$17)</f>
        <v>Tse-Addo</v>
      </c>
      <c r="M195">
        <f t="shared" ca="1" si="65"/>
        <v>223263</v>
      </c>
      <c r="N195" s="12">
        <f t="shared" ca="1" si="62"/>
        <v>105794.89586324108</v>
      </c>
      <c r="O195" s="12">
        <f t="shared" ca="1" si="66"/>
        <v>214813.14897412798</v>
      </c>
      <c r="P195">
        <f t="shared" ca="1" si="63"/>
        <v>95796</v>
      </c>
      <c r="Q195" s="12">
        <f t="shared" ca="1" si="67"/>
        <v>3434.5246908899494</v>
      </c>
      <c r="R195">
        <f t="shared" ca="1" si="68"/>
        <v>46165.358142703961</v>
      </c>
      <c r="S195" s="12">
        <f t="shared" ca="1" si="69"/>
        <v>484241.5071168319</v>
      </c>
      <c r="T195" s="12">
        <f t="shared" ca="1" si="70"/>
        <v>205025.42055413104</v>
      </c>
      <c r="U195" s="12">
        <f t="shared" ca="1" si="71"/>
        <v>279216.08656270086</v>
      </c>
      <c r="X195" s="2"/>
      <c r="Y195" s="3"/>
      <c r="Z195" s="3"/>
      <c r="AA195" s="3"/>
      <c r="AB195" s="3"/>
      <c r="AC195" s="3"/>
      <c r="AD195" s="3"/>
      <c r="AE195" s="3">
        <f ca="1">IF(Table2[[#This Row],[Gender]]="Male",1,0)</f>
        <v>1</v>
      </c>
      <c r="AF195" s="3">
        <f ca="1">IF(Table2[[#This Row],[Gender]]="Female",1,0)</f>
        <v>0</v>
      </c>
      <c r="AG195" s="3"/>
      <c r="AH195" s="3"/>
      <c r="AI195" s="5"/>
      <c r="AK195" s="2">
        <f ca="1">IF(Table2[[#This Row],[Field of Work]]="Teaching",1,0)</f>
        <v>0</v>
      </c>
      <c r="AL195" s="3">
        <f ca="1">IF(Table2[[#This Row],[Field of Work]]="Agriculture",1,0)</f>
        <v>0</v>
      </c>
      <c r="AM195" s="3">
        <f ca="1">IF(Table2[[#This Row],[Field of Work]]="IT",1,0)</f>
        <v>1</v>
      </c>
      <c r="AN195" s="3">
        <f ca="1">IF(Table2[[#This Row],[Field of Work]]="Construction",1,0)</f>
        <v>0</v>
      </c>
      <c r="AO195" s="3">
        <f ca="1">IF(Table2[[#This Row],[Field of Work]]="Health",1,0)</f>
        <v>0</v>
      </c>
      <c r="AP195" s="3">
        <f ca="1">IF(Table2[[#This Row],[Field of Work]]="General work",1,0)</f>
        <v>0</v>
      </c>
      <c r="AQ195" s="3"/>
      <c r="AR195" s="3"/>
      <c r="AS195" s="3"/>
      <c r="AT195" s="3"/>
      <c r="AU195" s="3"/>
      <c r="AV195" s="5"/>
      <c r="AW195" s="16">
        <f ca="1">IF(Table2[[#This Row],[Residence]]="East Legon",1,0)</f>
        <v>0</v>
      </c>
      <c r="AX195" s="13">
        <f ca="1">IF(Table2[[#This Row],[Residence]]="Trasaco",1,0)</f>
        <v>0</v>
      </c>
      <c r="AY195" s="3">
        <f ca="1">IF(Table2[[#This Row],[Residence]]="North Legon",1,0)</f>
        <v>0</v>
      </c>
      <c r="AZ195" s="3">
        <f ca="1">IF(Table2[[#This Row],[Residence]]="Tema",1,0)</f>
        <v>0</v>
      </c>
      <c r="BA195" s="3">
        <f ca="1">IF(Table2[[#This Row],[Residence]]="Spintex",1,0)</f>
        <v>0</v>
      </c>
      <c r="BB195" s="3">
        <f ca="1">IF(Table2[[#This Row],[Residence]]="Airport Hills",1,0)</f>
        <v>0</v>
      </c>
      <c r="BC195" s="3">
        <f ca="1">IF(Table2[[#This Row],[Residence]]="Oyarifa",1,0)</f>
        <v>0</v>
      </c>
      <c r="BD195" s="3">
        <f ca="1">IF(Table2[[#This Row],[Residence]]="Prampram",1,0)</f>
        <v>0</v>
      </c>
      <c r="BE195" s="3">
        <f ca="1">IF(Table2[[#This Row],[Residence]]="Tse-Addo",1,0)</f>
        <v>1</v>
      </c>
      <c r="BF195" s="3">
        <f ca="1">IF(Table2[[#This Row],[Residence]]="Osu",1,0)</f>
        <v>0</v>
      </c>
      <c r="BG195" s="3"/>
      <c r="BH195" s="3"/>
      <c r="BI195" s="3"/>
      <c r="BJ195" s="3"/>
      <c r="BK195" s="3"/>
      <c r="BL195" s="3"/>
      <c r="BM195" s="3"/>
      <c r="BN195" s="3"/>
      <c r="BO195" s="3"/>
      <c r="BP195" s="5"/>
      <c r="BR195" s="26">
        <f ca="1">Table2[[#This Row],[Cars Value]]/Table2[[#This Row],[Cars]]</f>
        <v>53703.287243531995</v>
      </c>
      <c r="BS195" s="5"/>
      <c r="BT195" s="2">
        <f ca="1">IF(Table2[[#This Row],[Value of Debts]]&gt;$BU$6,1,0)</f>
        <v>1</v>
      </c>
      <c r="BU195" s="3"/>
      <c r="BV195" s="3"/>
      <c r="BW195" s="5"/>
      <c r="BX195" s="30">
        <f ca="1">Table2[[#This Row],[Mortgage Left]]/Table2[[#This Row],[Value of home]]</f>
        <v>0.47385771875877813</v>
      </c>
      <c r="BY195" s="3">
        <f t="shared" ca="1" si="64"/>
        <v>0</v>
      </c>
      <c r="BZ195" s="3"/>
      <c r="CA195" s="39"/>
      <c r="CC195" s="2">
        <f ca="1">IF(Table2[[#This Row],[Residence]]="East Legon",Table2[[#This Row],[Income]],0)</f>
        <v>0</v>
      </c>
      <c r="CD195" s="3">
        <f ca="1">IF(Table2[[#This Row],[Residence]]="Trasaco",Table2[[#This Row],[Income]],0)</f>
        <v>0</v>
      </c>
      <c r="CE195" s="3">
        <f ca="1">IF(Table2[[#This Row],[Residence]]="North Legon",Table2[[#This Row],[Income]],0)</f>
        <v>0</v>
      </c>
      <c r="CF195" s="3">
        <f ca="1">IF(Table2[[#This Row],[Residence]]="Spintex",Table2[[#This Row],[Income]],0)</f>
        <v>0</v>
      </c>
      <c r="CG195" s="3">
        <f ca="1">IF(Table2[[#This Row],[Residence]]="Tema",Table2[[#This Row],[Income]],0)</f>
        <v>0</v>
      </c>
      <c r="CH195" s="3">
        <f ca="1">IF(Table2[[#This Row],[Residence]]="Airport Hills",Table2[[#This Row],[Income]],0)</f>
        <v>0</v>
      </c>
      <c r="CI195" s="3">
        <f ca="1">IF(Table2[[#This Row],[Residence]]="Oyarifa",Table2[[#This Row],[Income]],0)</f>
        <v>0</v>
      </c>
      <c r="CJ195" s="3">
        <f ca="1">IF(Table2[[#This Row],[Residence]]="Osu",Table2[[#This Row],[Income]],0)</f>
        <v>0</v>
      </c>
      <c r="CK195" s="3">
        <f ca="1">IF(Table2[[#This Row],[Residence]]="Tse-Addo",Table2[[#This Row],[Income]],0)</f>
        <v>74421</v>
      </c>
      <c r="CL195" s="5">
        <f ca="1">IF(Table2[[#This Row],[Residence]]="Prampram",Table2[[#This Row],[Income]],0)</f>
        <v>0</v>
      </c>
      <c r="CN195" s="2">
        <f ca="1">IF(Table2[[#This Row],[Field of Work]]="Teaching",Table2[[#This Row],[Income]],0)</f>
        <v>0</v>
      </c>
      <c r="CO195" s="3">
        <f ca="1">IF(Table2[[#This Row],[Field of Work]]="Agriculture",Table2[[#This Row],[Income]],0)</f>
        <v>0</v>
      </c>
      <c r="CP195" s="3">
        <f ca="1">IF(Table2[[#This Row],[Field of Work]]="IT",Table2[[#This Row],[Income]],0)</f>
        <v>74421</v>
      </c>
      <c r="CQ195" s="3">
        <f ca="1">IF(Table2[[#This Row],[Field of Work]]="Construction",Table2[[#This Row],[Income]],0)</f>
        <v>0</v>
      </c>
      <c r="CR195" s="3">
        <f ca="1">IF(Table2[[#This Row],[Field of Work]]="Health",Table2[[#This Row],[Income]],0)</f>
        <v>0</v>
      </c>
      <c r="CS195" s="5">
        <f ca="1">IF(Table2[[#This Row],[Field of Work]]="General work",Table2[[#This Row],[Income]],0)</f>
        <v>0</v>
      </c>
      <c r="CU195" s="2">
        <f t="shared" ca="1" si="53"/>
        <v>1</v>
      </c>
      <c r="CV195" s="5"/>
      <c r="CX195" s="2">
        <f t="shared" ca="1" si="54"/>
        <v>28</v>
      </c>
      <c r="CY195" s="5"/>
    </row>
    <row r="196" spans="1:103" x14ac:dyDescent="0.25">
      <c r="A196">
        <f t="shared" ca="1" si="55"/>
        <v>2</v>
      </c>
      <c r="B196" t="str">
        <f t="shared" ca="1" si="56"/>
        <v>Female</v>
      </c>
      <c r="C196">
        <f t="shared" ca="1" si="57"/>
        <v>28</v>
      </c>
      <c r="D196">
        <f t="shared" ca="1" si="58"/>
        <v>3</v>
      </c>
      <c r="E196" t="str">
        <f ca="1">_xll.XLOOKUP(D196,$Y$8:$Y$13,$Z$8:$Z$13)</f>
        <v>Teaching</v>
      </c>
      <c r="F196">
        <f t="shared" ca="1" si="59"/>
        <v>4</v>
      </c>
      <c r="G196" t="str">
        <f ca="1">_xll.XLOOKUP(F196,$AA$8:$AA$12,$AB$8:$AB$12)</f>
        <v>Techical</v>
      </c>
      <c r="H196">
        <f t="shared" ca="1" si="72"/>
        <v>0</v>
      </c>
      <c r="I196">
        <f t="shared" ca="1" si="52"/>
        <v>4</v>
      </c>
      <c r="J196">
        <f t="shared" ca="1" si="60"/>
        <v>88535</v>
      </c>
      <c r="K196">
        <f t="shared" ca="1" si="61"/>
        <v>7</v>
      </c>
      <c r="L196" t="str">
        <f ca="1">_xll.XLOOKUP(K196,$AC$8:$AC$17,$AD$8:$AD$17)</f>
        <v>Tema</v>
      </c>
      <c r="M196">
        <f t="shared" ca="1" si="65"/>
        <v>265605</v>
      </c>
      <c r="N196" s="12">
        <f t="shared" ca="1" si="62"/>
        <v>86371.714785546341</v>
      </c>
      <c r="O196" s="12">
        <f t="shared" ca="1" si="66"/>
        <v>307129.16740149143</v>
      </c>
      <c r="P196">
        <f t="shared" ca="1" si="63"/>
        <v>123679</v>
      </c>
      <c r="Q196" s="12">
        <f t="shared" ca="1" si="67"/>
        <v>71963.08347889132</v>
      </c>
      <c r="R196">
        <f t="shared" ca="1" si="68"/>
        <v>76613.16606827933</v>
      </c>
      <c r="S196" s="12">
        <f t="shared" ca="1" si="69"/>
        <v>649347.33346977073</v>
      </c>
      <c r="T196" s="12">
        <f t="shared" ca="1" si="70"/>
        <v>282013.7982644377</v>
      </c>
      <c r="U196" s="12">
        <f t="shared" ca="1" si="71"/>
        <v>367333.53520533303</v>
      </c>
      <c r="X196" s="2"/>
      <c r="Y196" s="3"/>
      <c r="Z196" s="3"/>
      <c r="AA196" s="3"/>
      <c r="AB196" s="3"/>
      <c r="AC196" s="3"/>
      <c r="AD196" s="3"/>
      <c r="AE196" s="3">
        <f ca="1">IF(Table2[[#This Row],[Gender]]="Male",1,0)</f>
        <v>0</v>
      </c>
      <c r="AF196" s="3">
        <f ca="1">IF(Table2[[#This Row],[Gender]]="Female",1,0)</f>
        <v>1</v>
      </c>
      <c r="AG196" s="3"/>
      <c r="AH196" s="3"/>
      <c r="AI196" s="5"/>
      <c r="AK196" s="2">
        <f ca="1">IF(Table2[[#This Row],[Field of Work]]="Teaching",1,0)</f>
        <v>1</v>
      </c>
      <c r="AL196" s="3">
        <f ca="1">IF(Table2[[#This Row],[Field of Work]]="Agriculture",1,0)</f>
        <v>0</v>
      </c>
      <c r="AM196" s="3">
        <f ca="1">IF(Table2[[#This Row],[Field of Work]]="IT",1,0)</f>
        <v>0</v>
      </c>
      <c r="AN196" s="3">
        <f ca="1">IF(Table2[[#This Row],[Field of Work]]="Construction",1,0)</f>
        <v>0</v>
      </c>
      <c r="AO196" s="3">
        <f ca="1">IF(Table2[[#This Row],[Field of Work]]="Health",1,0)</f>
        <v>0</v>
      </c>
      <c r="AP196" s="3">
        <f ca="1">IF(Table2[[#This Row],[Field of Work]]="General work",1,0)</f>
        <v>0</v>
      </c>
      <c r="AQ196" s="3"/>
      <c r="AR196" s="3"/>
      <c r="AS196" s="3"/>
      <c r="AT196" s="3"/>
      <c r="AU196" s="3"/>
      <c r="AV196" s="5"/>
      <c r="AW196" s="16">
        <f ca="1">IF(Table2[[#This Row],[Residence]]="East Legon",1,0)</f>
        <v>0</v>
      </c>
      <c r="AX196" s="13">
        <f ca="1">IF(Table2[[#This Row],[Residence]]="Trasaco",1,0)</f>
        <v>0</v>
      </c>
      <c r="AY196" s="3">
        <f ca="1">IF(Table2[[#This Row],[Residence]]="North Legon",1,0)</f>
        <v>0</v>
      </c>
      <c r="AZ196" s="3">
        <f ca="1">IF(Table2[[#This Row],[Residence]]="Tema",1,0)</f>
        <v>1</v>
      </c>
      <c r="BA196" s="3">
        <f ca="1">IF(Table2[[#This Row],[Residence]]="Spintex",1,0)</f>
        <v>0</v>
      </c>
      <c r="BB196" s="3">
        <f ca="1">IF(Table2[[#This Row],[Residence]]="Airport Hills",1,0)</f>
        <v>0</v>
      </c>
      <c r="BC196" s="3">
        <f ca="1">IF(Table2[[#This Row],[Residence]]="Oyarifa",1,0)</f>
        <v>0</v>
      </c>
      <c r="BD196" s="3">
        <f ca="1">IF(Table2[[#This Row],[Residence]]="Prampram",1,0)</f>
        <v>0</v>
      </c>
      <c r="BE196" s="3">
        <f ca="1">IF(Table2[[#This Row],[Residence]]="Tse-Addo",1,0)</f>
        <v>0</v>
      </c>
      <c r="BF196" s="3">
        <f ca="1">IF(Table2[[#This Row],[Residence]]="Osu",1,0)</f>
        <v>0</v>
      </c>
      <c r="BG196" s="3"/>
      <c r="BH196" s="3"/>
      <c r="BI196" s="3"/>
      <c r="BJ196" s="3"/>
      <c r="BK196" s="3"/>
      <c r="BL196" s="3"/>
      <c r="BM196" s="3"/>
      <c r="BN196" s="3"/>
      <c r="BO196" s="3"/>
      <c r="BP196" s="5"/>
      <c r="BR196" s="26">
        <f ca="1">Table2[[#This Row],[Cars Value]]/Table2[[#This Row],[Cars]]</f>
        <v>76782.291850372858</v>
      </c>
      <c r="BS196" s="5"/>
      <c r="BT196" s="2">
        <f ca="1">IF(Table2[[#This Row],[Value of Debts]]&gt;$BU$6,1,0)</f>
        <v>1</v>
      </c>
      <c r="BU196" s="3"/>
      <c r="BV196" s="3"/>
      <c r="BW196" s="5"/>
      <c r="BX196" s="30">
        <f ca="1">Table2[[#This Row],[Mortgage Left]]/Table2[[#This Row],[Value of home]]</f>
        <v>0.32518858750982227</v>
      </c>
      <c r="BY196" s="3">
        <f t="shared" ca="1" si="64"/>
        <v>1</v>
      </c>
      <c r="BZ196" s="3"/>
      <c r="CA196" s="39"/>
      <c r="CC196" s="2">
        <f ca="1">IF(Table2[[#This Row],[Residence]]="East Legon",Table2[[#This Row],[Income]],0)</f>
        <v>0</v>
      </c>
      <c r="CD196" s="3">
        <f ca="1">IF(Table2[[#This Row],[Residence]]="Trasaco",Table2[[#This Row],[Income]],0)</f>
        <v>0</v>
      </c>
      <c r="CE196" s="3">
        <f ca="1">IF(Table2[[#This Row],[Residence]]="North Legon",Table2[[#This Row],[Income]],0)</f>
        <v>0</v>
      </c>
      <c r="CF196" s="3">
        <f ca="1">IF(Table2[[#This Row],[Residence]]="Spintex",Table2[[#This Row],[Income]],0)</f>
        <v>0</v>
      </c>
      <c r="CG196" s="3">
        <f ca="1">IF(Table2[[#This Row],[Residence]]="Tema",Table2[[#This Row],[Income]],0)</f>
        <v>88535</v>
      </c>
      <c r="CH196" s="3">
        <f ca="1">IF(Table2[[#This Row],[Residence]]="Airport Hills",Table2[[#This Row],[Income]],0)</f>
        <v>0</v>
      </c>
      <c r="CI196" s="3">
        <f ca="1">IF(Table2[[#This Row],[Residence]]="Oyarifa",Table2[[#This Row],[Income]],0)</f>
        <v>0</v>
      </c>
      <c r="CJ196" s="3">
        <f ca="1">IF(Table2[[#This Row],[Residence]]="Osu",Table2[[#This Row],[Income]],0)</f>
        <v>0</v>
      </c>
      <c r="CK196" s="3">
        <f ca="1">IF(Table2[[#This Row],[Residence]]="Tse-Addo",Table2[[#This Row],[Income]],0)</f>
        <v>0</v>
      </c>
      <c r="CL196" s="5">
        <f ca="1">IF(Table2[[#This Row],[Residence]]="Prampram",Table2[[#This Row],[Income]],0)</f>
        <v>0</v>
      </c>
      <c r="CN196" s="2">
        <f ca="1">IF(Table2[[#This Row],[Field of Work]]="Teaching",Table2[[#This Row],[Income]],0)</f>
        <v>88535</v>
      </c>
      <c r="CO196" s="3">
        <f ca="1">IF(Table2[[#This Row],[Field of Work]]="Agriculture",Table2[[#This Row],[Income]],0)</f>
        <v>0</v>
      </c>
      <c r="CP196" s="3">
        <f ca="1">IF(Table2[[#This Row],[Field of Work]]="IT",Table2[[#This Row],[Income]],0)</f>
        <v>0</v>
      </c>
      <c r="CQ196" s="3">
        <f ca="1">IF(Table2[[#This Row],[Field of Work]]="Construction",Table2[[#This Row],[Income]],0)</f>
        <v>0</v>
      </c>
      <c r="CR196" s="3">
        <f ca="1">IF(Table2[[#This Row],[Field of Work]]="Health",Table2[[#This Row],[Income]],0)</f>
        <v>0</v>
      </c>
      <c r="CS196" s="5">
        <f ca="1">IF(Table2[[#This Row],[Field of Work]]="General work",Table2[[#This Row],[Income]],0)</f>
        <v>0</v>
      </c>
      <c r="CU196" s="2">
        <f t="shared" ca="1" si="53"/>
        <v>1</v>
      </c>
      <c r="CV196" s="5"/>
      <c r="CX196" s="2">
        <f t="shared" ca="1" si="54"/>
        <v>43</v>
      </c>
      <c r="CY196" s="5"/>
    </row>
    <row r="197" spans="1:103" x14ac:dyDescent="0.25">
      <c r="A197">
        <f t="shared" ca="1" si="55"/>
        <v>1</v>
      </c>
      <c r="B197" t="str">
        <f t="shared" ca="1" si="56"/>
        <v>Male</v>
      </c>
      <c r="C197">
        <f t="shared" ca="1" si="57"/>
        <v>43</v>
      </c>
      <c r="D197">
        <f t="shared" ca="1" si="58"/>
        <v>5</v>
      </c>
      <c r="E197" t="str">
        <f ca="1">_xll.XLOOKUP(D197,$Y$8:$Y$13,$Z$8:$Z$13)</f>
        <v>General work</v>
      </c>
      <c r="F197">
        <f t="shared" ca="1" si="59"/>
        <v>5</v>
      </c>
      <c r="G197" t="str">
        <f ca="1">_xll.XLOOKUP(F197,$AA$8:$AA$12,$AB$8:$AB$12)</f>
        <v>Other</v>
      </c>
      <c r="H197">
        <f t="shared" ca="1" si="72"/>
        <v>2</v>
      </c>
      <c r="I197">
        <f t="shared" ca="1" si="52"/>
        <v>1</v>
      </c>
      <c r="J197">
        <f t="shared" ca="1" si="60"/>
        <v>26868</v>
      </c>
      <c r="K197">
        <f t="shared" ca="1" si="61"/>
        <v>10</v>
      </c>
      <c r="L197" t="str">
        <f ca="1">_xll.XLOOKUP(K197,$AC$8:$AC$17,$AD$8:$AD$17)</f>
        <v>Osu</v>
      </c>
      <c r="M197">
        <f t="shared" ca="1" si="65"/>
        <v>107472</v>
      </c>
      <c r="N197" s="12">
        <f t="shared" ca="1" si="62"/>
        <v>8065.2953337032313</v>
      </c>
      <c r="O197" s="12">
        <f t="shared" ca="1" si="66"/>
        <v>10711.763758620558</v>
      </c>
      <c r="P197">
        <f t="shared" ca="1" si="63"/>
        <v>7547</v>
      </c>
      <c r="Q197" s="12">
        <f t="shared" ca="1" si="67"/>
        <v>44028.169296977212</v>
      </c>
      <c r="R197">
        <f t="shared" ca="1" si="68"/>
        <v>2579.9339611066007</v>
      </c>
      <c r="S197" s="12">
        <f t="shared" ca="1" si="69"/>
        <v>120763.69771972715</v>
      </c>
      <c r="T197" s="12">
        <f t="shared" ca="1" si="70"/>
        <v>59640.464630680442</v>
      </c>
      <c r="U197" s="12">
        <f t="shared" ca="1" si="71"/>
        <v>61123.233089046706</v>
      </c>
      <c r="X197" s="2"/>
      <c r="Y197" s="3"/>
      <c r="Z197" s="3"/>
      <c r="AA197" s="3"/>
      <c r="AB197" s="3"/>
      <c r="AC197" s="3"/>
      <c r="AD197" s="3"/>
      <c r="AE197" s="3">
        <f ca="1">IF(Table2[[#This Row],[Gender]]="Male",1,0)</f>
        <v>1</v>
      </c>
      <c r="AF197" s="3">
        <f ca="1">IF(Table2[[#This Row],[Gender]]="Female",1,0)</f>
        <v>0</v>
      </c>
      <c r="AG197" s="3"/>
      <c r="AH197" s="3"/>
      <c r="AI197" s="5"/>
      <c r="AK197" s="2">
        <f ca="1">IF(Table2[[#This Row],[Field of Work]]="Teaching",1,0)</f>
        <v>0</v>
      </c>
      <c r="AL197" s="3">
        <f ca="1">IF(Table2[[#This Row],[Field of Work]]="Agriculture",1,0)</f>
        <v>0</v>
      </c>
      <c r="AM197" s="3">
        <f ca="1">IF(Table2[[#This Row],[Field of Work]]="IT",1,0)</f>
        <v>0</v>
      </c>
      <c r="AN197" s="3">
        <f ca="1">IF(Table2[[#This Row],[Field of Work]]="Construction",1,0)</f>
        <v>0</v>
      </c>
      <c r="AO197" s="3">
        <f ca="1">IF(Table2[[#This Row],[Field of Work]]="Health",1,0)</f>
        <v>0</v>
      </c>
      <c r="AP197" s="3">
        <f ca="1">IF(Table2[[#This Row],[Field of Work]]="General work",1,0)</f>
        <v>1</v>
      </c>
      <c r="AQ197" s="3"/>
      <c r="AR197" s="3"/>
      <c r="AS197" s="3"/>
      <c r="AT197" s="3"/>
      <c r="AU197" s="3"/>
      <c r="AV197" s="5"/>
      <c r="AW197" s="16">
        <f ca="1">IF(Table2[[#This Row],[Residence]]="East Legon",1,0)</f>
        <v>0</v>
      </c>
      <c r="AX197" s="13">
        <f ca="1">IF(Table2[[#This Row],[Residence]]="Trasaco",1,0)</f>
        <v>0</v>
      </c>
      <c r="AY197" s="3">
        <f ca="1">IF(Table2[[#This Row],[Residence]]="North Legon",1,0)</f>
        <v>0</v>
      </c>
      <c r="AZ197" s="3">
        <f ca="1">IF(Table2[[#This Row],[Residence]]="Tema",1,0)</f>
        <v>0</v>
      </c>
      <c r="BA197" s="3">
        <f ca="1">IF(Table2[[#This Row],[Residence]]="Spintex",1,0)</f>
        <v>0</v>
      </c>
      <c r="BB197" s="3">
        <f ca="1">IF(Table2[[#This Row],[Residence]]="Airport Hills",1,0)</f>
        <v>0</v>
      </c>
      <c r="BC197" s="3">
        <f ca="1">IF(Table2[[#This Row],[Residence]]="Oyarifa",1,0)</f>
        <v>0</v>
      </c>
      <c r="BD197" s="3">
        <f ca="1">IF(Table2[[#This Row],[Residence]]="Prampram",1,0)</f>
        <v>0</v>
      </c>
      <c r="BE197" s="3">
        <f ca="1">IF(Table2[[#This Row],[Residence]]="Tse-Addo",1,0)</f>
        <v>0</v>
      </c>
      <c r="BF197" s="3">
        <f ca="1">IF(Table2[[#This Row],[Residence]]="Osu",1,0)</f>
        <v>1</v>
      </c>
      <c r="BG197" s="3"/>
      <c r="BH197" s="3"/>
      <c r="BI197" s="3"/>
      <c r="BJ197" s="3"/>
      <c r="BK197" s="3"/>
      <c r="BL197" s="3"/>
      <c r="BM197" s="3"/>
      <c r="BN197" s="3"/>
      <c r="BO197" s="3"/>
      <c r="BP197" s="5"/>
      <c r="BR197" s="26">
        <f ca="1">Table2[[#This Row],[Cars Value]]/Table2[[#This Row],[Cars]]</f>
        <v>10711.763758620558</v>
      </c>
      <c r="BS197" s="5"/>
      <c r="BT197" s="2">
        <f ca="1">IF(Table2[[#This Row],[Value of Debts]]&gt;$BU$6,1,0)</f>
        <v>0</v>
      </c>
      <c r="BU197" s="3"/>
      <c r="BV197" s="3"/>
      <c r="BW197" s="5"/>
      <c r="BX197" s="30">
        <f ca="1">Table2[[#This Row],[Mortgage Left]]/Table2[[#This Row],[Value of home]]</f>
        <v>7.5045549852084559E-2</v>
      </c>
      <c r="BY197" s="3">
        <f t="shared" ca="1" si="64"/>
        <v>1</v>
      </c>
      <c r="BZ197" s="3"/>
      <c r="CA197" s="39"/>
      <c r="CC197" s="2">
        <f ca="1">IF(Table2[[#This Row],[Residence]]="East Legon",Table2[[#This Row],[Income]],0)</f>
        <v>0</v>
      </c>
      <c r="CD197" s="3">
        <f ca="1">IF(Table2[[#This Row],[Residence]]="Trasaco",Table2[[#This Row],[Income]],0)</f>
        <v>0</v>
      </c>
      <c r="CE197" s="3">
        <f ca="1">IF(Table2[[#This Row],[Residence]]="North Legon",Table2[[#This Row],[Income]],0)</f>
        <v>0</v>
      </c>
      <c r="CF197" s="3">
        <f ca="1">IF(Table2[[#This Row],[Residence]]="Spintex",Table2[[#This Row],[Income]],0)</f>
        <v>0</v>
      </c>
      <c r="CG197" s="3">
        <f ca="1">IF(Table2[[#This Row],[Residence]]="Tema",Table2[[#This Row],[Income]],0)</f>
        <v>0</v>
      </c>
      <c r="CH197" s="3">
        <f ca="1">IF(Table2[[#This Row],[Residence]]="Airport Hills",Table2[[#This Row],[Income]],0)</f>
        <v>0</v>
      </c>
      <c r="CI197" s="3">
        <f ca="1">IF(Table2[[#This Row],[Residence]]="Oyarifa",Table2[[#This Row],[Income]],0)</f>
        <v>0</v>
      </c>
      <c r="CJ197" s="3">
        <f ca="1">IF(Table2[[#This Row],[Residence]]="Osu",Table2[[#This Row],[Income]],0)</f>
        <v>26868</v>
      </c>
      <c r="CK197" s="3">
        <f ca="1">IF(Table2[[#This Row],[Residence]]="Tse-Addo",Table2[[#This Row],[Income]],0)</f>
        <v>0</v>
      </c>
      <c r="CL197" s="5">
        <f ca="1">IF(Table2[[#This Row],[Residence]]="Prampram",Table2[[#This Row],[Income]],0)</f>
        <v>0</v>
      </c>
      <c r="CN197" s="2">
        <f ca="1">IF(Table2[[#This Row],[Field of Work]]="Teaching",Table2[[#This Row],[Income]],0)</f>
        <v>0</v>
      </c>
      <c r="CO197" s="3">
        <f ca="1">IF(Table2[[#This Row],[Field of Work]]="Agriculture",Table2[[#This Row],[Income]],0)</f>
        <v>0</v>
      </c>
      <c r="CP197" s="3">
        <f ca="1">IF(Table2[[#This Row],[Field of Work]]="IT",Table2[[#This Row],[Income]],0)</f>
        <v>0</v>
      </c>
      <c r="CQ197" s="3">
        <f ca="1">IF(Table2[[#This Row],[Field of Work]]="Construction",Table2[[#This Row],[Income]],0)</f>
        <v>0</v>
      </c>
      <c r="CR197" s="3">
        <f ca="1">IF(Table2[[#This Row],[Field of Work]]="Health",Table2[[#This Row],[Income]],0)</f>
        <v>0</v>
      </c>
      <c r="CS197" s="5">
        <f ca="1">IF(Table2[[#This Row],[Field of Work]]="General work",Table2[[#This Row],[Income]],0)</f>
        <v>26868</v>
      </c>
      <c r="CU197" s="2">
        <f t="shared" ca="1" si="53"/>
        <v>1</v>
      </c>
      <c r="CV197" s="5"/>
      <c r="CX197" s="2">
        <f t="shared" ca="1" si="54"/>
        <v>41</v>
      </c>
      <c r="CY197" s="5"/>
    </row>
    <row r="198" spans="1:103" x14ac:dyDescent="0.25">
      <c r="A198">
        <f t="shared" ca="1" si="55"/>
        <v>1</v>
      </c>
      <c r="B198" t="str">
        <f t="shared" ca="1" si="56"/>
        <v>Male</v>
      </c>
      <c r="C198">
        <f t="shared" ca="1" si="57"/>
        <v>41</v>
      </c>
      <c r="D198">
        <f t="shared" ca="1" si="58"/>
        <v>1</v>
      </c>
      <c r="E198" t="str">
        <f ca="1">_xll.XLOOKUP(D198,$Y$8:$Y$13,$Z$8:$Z$13)</f>
        <v>Health</v>
      </c>
      <c r="F198">
        <f t="shared" ca="1" si="59"/>
        <v>3</v>
      </c>
      <c r="G198" t="str">
        <f ca="1">_xll.XLOOKUP(F198,$AA$8:$AA$12,$AB$8:$AB$12)</f>
        <v>University</v>
      </c>
      <c r="H198">
        <f t="shared" ca="1" si="72"/>
        <v>2</v>
      </c>
      <c r="I198">
        <f t="shared" ca="1" si="52"/>
        <v>2</v>
      </c>
      <c r="J198">
        <f t="shared" ca="1" si="60"/>
        <v>60396</v>
      </c>
      <c r="K198">
        <f t="shared" ca="1" si="61"/>
        <v>1</v>
      </c>
      <c r="L198" t="str">
        <f ca="1">_xll.XLOOKUP(K198,$AC$8:$AC$17,$AD$8:$AD$17)</f>
        <v>East Legon</v>
      </c>
      <c r="M198">
        <f t="shared" ca="1" si="65"/>
        <v>362376</v>
      </c>
      <c r="N198" s="12">
        <f t="shared" ca="1" si="62"/>
        <v>213253.79960713384</v>
      </c>
      <c r="O198" s="12">
        <f t="shared" ca="1" si="66"/>
        <v>19950.532496179207</v>
      </c>
      <c r="P198">
        <f t="shared" ca="1" si="63"/>
        <v>6923</v>
      </c>
      <c r="Q198" s="12">
        <f t="shared" ca="1" si="67"/>
        <v>75391.327371506821</v>
      </c>
      <c r="R198">
        <f t="shared" ca="1" si="68"/>
        <v>9710.1704480190019</v>
      </c>
      <c r="S198" s="12">
        <f t="shared" ca="1" si="69"/>
        <v>392036.70294419822</v>
      </c>
      <c r="T198" s="12">
        <f t="shared" ca="1" si="70"/>
        <v>295568.12697864068</v>
      </c>
      <c r="U198" s="12">
        <f t="shared" ca="1" si="71"/>
        <v>96468.575965557538</v>
      </c>
      <c r="X198" s="2"/>
      <c r="Y198" s="3"/>
      <c r="Z198" s="3"/>
      <c r="AA198" s="3"/>
      <c r="AB198" s="3"/>
      <c r="AC198" s="3"/>
      <c r="AD198" s="3"/>
      <c r="AE198" s="3">
        <f ca="1">IF(Table2[[#This Row],[Gender]]="Male",1,0)</f>
        <v>1</v>
      </c>
      <c r="AF198" s="3">
        <f ca="1">IF(Table2[[#This Row],[Gender]]="Female",1,0)</f>
        <v>0</v>
      </c>
      <c r="AG198" s="3"/>
      <c r="AH198" s="3"/>
      <c r="AI198" s="5"/>
      <c r="AK198" s="2">
        <f ca="1">IF(Table2[[#This Row],[Field of Work]]="Teaching",1,0)</f>
        <v>0</v>
      </c>
      <c r="AL198" s="3">
        <f ca="1">IF(Table2[[#This Row],[Field of Work]]="Agriculture",1,0)</f>
        <v>0</v>
      </c>
      <c r="AM198" s="3">
        <f ca="1">IF(Table2[[#This Row],[Field of Work]]="IT",1,0)</f>
        <v>0</v>
      </c>
      <c r="AN198" s="3">
        <f ca="1">IF(Table2[[#This Row],[Field of Work]]="Construction",1,0)</f>
        <v>0</v>
      </c>
      <c r="AO198" s="3">
        <f ca="1">IF(Table2[[#This Row],[Field of Work]]="Health",1,0)</f>
        <v>1</v>
      </c>
      <c r="AP198" s="3">
        <f ca="1">IF(Table2[[#This Row],[Field of Work]]="General work",1,0)</f>
        <v>0</v>
      </c>
      <c r="AQ198" s="3"/>
      <c r="AR198" s="3"/>
      <c r="AS198" s="3"/>
      <c r="AT198" s="3"/>
      <c r="AU198" s="3"/>
      <c r="AV198" s="5"/>
      <c r="AW198" s="16">
        <f ca="1">IF(Table2[[#This Row],[Residence]]="East Legon",1,0)</f>
        <v>1</v>
      </c>
      <c r="AX198" s="13">
        <f ca="1">IF(Table2[[#This Row],[Residence]]="Trasaco",1,0)</f>
        <v>0</v>
      </c>
      <c r="AY198" s="3">
        <f ca="1">IF(Table2[[#This Row],[Residence]]="North Legon",1,0)</f>
        <v>0</v>
      </c>
      <c r="AZ198" s="3">
        <f ca="1">IF(Table2[[#This Row],[Residence]]="Tema",1,0)</f>
        <v>0</v>
      </c>
      <c r="BA198" s="3">
        <f ca="1">IF(Table2[[#This Row],[Residence]]="Spintex",1,0)</f>
        <v>0</v>
      </c>
      <c r="BB198" s="3">
        <f ca="1">IF(Table2[[#This Row],[Residence]]="Airport Hills",1,0)</f>
        <v>0</v>
      </c>
      <c r="BC198" s="3">
        <f ca="1">IF(Table2[[#This Row],[Residence]]="Oyarifa",1,0)</f>
        <v>0</v>
      </c>
      <c r="BD198" s="3">
        <f ca="1">IF(Table2[[#This Row],[Residence]]="Prampram",1,0)</f>
        <v>0</v>
      </c>
      <c r="BE198" s="3">
        <f ca="1">IF(Table2[[#This Row],[Residence]]="Tse-Addo",1,0)</f>
        <v>0</v>
      </c>
      <c r="BF198" s="3">
        <f ca="1">IF(Table2[[#This Row],[Residence]]="Osu",1,0)</f>
        <v>0</v>
      </c>
      <c r="BG198" s="3"/>
      <c r="BH198" s="3"/>
      <c r="BI198" s="3"/>
      <c r="BJ198" s="3"/>
      <c r="BK198" s="3"/>
      <c r="BL198" s="3"/>
      <c r="BM198" s="3"/>
      <c r="BN198" s="3"/>
      <c r="BO198" s="3"/>
      <c r="BP198" s="5"/>
      <c r="BR198" s="26">
        <f ca="1">Table2[[#This Row],[Cars Value]]/Table2[[#This Row],[Cars]]</f>
        <v>9975.2662480896033</v>
      </c>
      <c r="BS198" s="5"/>
      <c r="BT198" s="2">
        <f ca="1">IF(Table2[[#This Row],[Value of Debts]]&gt;$BU$6,1,0)</f>
        <v>1</v>
      </c>
      <c r="BU198" s="3"/>
      <c r="BV198" s="3"/>
      <c r="BW198" s="5"/>
      <c r="BX198" s="30">
        <f ca="1">Table2[[#This Row],[Mortgage Left]]/Table2[[#This Row],[Value of home]]</f>
        <v>0.5884876471044822</v>
      </c>
      <c r="BY198" s="3">
        <f t="shared" ca="1" si="64"/>
        <v>0</v>
      </c>
      <c r="BZ198" s="3"/>
      <c r="CA198" s="39"/>
      <c r="CC198" s="2">
        <f ca="1">IF(Table2[[#This Row],[Residence]]="East Legon",Table2[[#This Row],[Income]],0)</f>
        <v>60396</v>
      </c>
      <c r="CD198" s="3">
        <f ca="1">IF(Table2[[#This Row],[Residence]]="Trasaco",Table2[[#This Row],[Income]],0)</f>
        <v>0</v>
      </c>
      <c r="CE198" s="3">
        <f ca="1">IF(Table2[[#This Row],[Residence]]="North Legon",Table2[[#This Row],[Income]],0)</f>
        <v>0</v>
      </c>
      <c r="CF198" s="3">
        <f ca="1">IF(Table2[[#This Row],[Residence]]="Spintex",Table2[[#This Row],[Income]],0)</f>
        <v>0</v>
      </c>
      <c r="CG198" s="3">
        <f ca="1">IF(Table2[[#This Row],[Residence]]="Tema",Table2[[#This Row],[Income]],0)</f>
        <v>0</v>
      </c>
      <c r="CH198" s="3">
        <f ca="1">IF(Table2[[#This Row],[Residence]]="Airport Hills",Table2[[#This Row],[Income]],0)</f>
        <v>0</v>
      </c>
      <c r="CI198" s="3">
        <f ca="1">IF(Table2[[#This Row],[Residence]]="Oyarifa",Table2[[#This Row],[Income]],0)</f>
        <v>0</v>
      </c>
      <c r="CJ198" s="3">
        <f ca="1">IF(Table2[[#This Row],[Residence]]="Osu",Table2[[#This Row],[Income]],0)</f>
        <v>0</v>
      </c>
      <c r="CK198" s="3">
        <f ca="1">IF(Table2[[#This Row],[Residence]]="Tse-Addo",Table2[[#This Row],[Income]],0)</f>
        <v>0</v>
      </c>
      <c r="CL198" s="5">
        <f ca="1">IF(Table2[[#This Row],[Residence]]="Prampram",Table2[[#This Row],[Income]],0)</f>
        <v>0</v>
      </c>
      <c r="CN198" s="2">
        <f ca="1">IF(Table2[[#This Row],[Field of Work]]="Teaching",Table2[[#This Row],[Income]],0)</f>
        <v>0</v>
      </c>
      <c r="CO198" s="3">
        <f ca="1">IF(Table2[[#This Row],[Field of Work]]="Agriculture",Table2[[#This Row],[Income]],0)</f>
        <v>0</v>
      </c>
      <c r="CP198" s="3">
        <f ca="1">IF(Table2[[#This Row],[Field of Work]]="IT",Table2[[#This Row],[Income]],0)</f>
        <v>0</v>
      </c>
      <c r="CQ198" s="3">
        <f ca="1">IF(Table2[[#This Row],[Field of Work]]="Construction",Table2[[#This Row],[Income]],0)</f>
        <v>0</v>
      </c>
      <c r="CR198" s="3">
        <f ca="1">IF(Table2[[#This Row],[Field of Work]]="Health",Table2[[#This Row],[Income]],0)</f>
        <v>60396</v>
      </c>
      <c r="CS198" s="5">
        <f ca="1">IF(Table2[[#This Row],[Field of Work]]="General work",Table2[[#This Row],[Income]],0)</f>
        <v>0</v>
      </c>
      <c r="CU198" s="2">
        <f t="shared" ca="1" si="53"/>
        <v>1</v>
      </c>
      <c r="CV198" s="5"/>
      <c r="CX198" s="2">
        <f t="shared" ca="1" si="54"/>
        <v>45</v>
      </c>
      <c r="CY198" s="5"/>
    </row>
    <row r="199" spans="1:103" x14ac:dyDescent="0.25">
      <c r="A199">
        <f t="shared" ca="1" si="55"/>
        <v>2</v>
      </c>
      <c r="B199" t="str">
        <f t="shared" ca="1" si="56"/>
        <v>Female</v>
      </c>
      <c r="C199">
        <f t="shared" ca="1" si="57"/>
        <v>45</v>
      </c>
      <c r="D199">
        <f t="shared" ca="1" si="58"/>
        <v>5</v>
      </c>
      <c r="E199" t="str">
        <f ca="1">_xll.XLOOKUP(D199,$Y$8:$Y$13,$Z$8:$Z$13)</f>
        <v>General work</v>
      </c>
      <c r="F199">
        <f t="shared" ca="1" si="59"/>
        <v>4</v>
      </c>
      <c r="G199" t="str">
        <f ca="1">_xll.XLOOKUP(F199,$AA$8:$AA$12,$AB$8:$AB$12)</f>
        <v>Techical</v>
      </c>
      <c r="H199">
        <f t="shared" ca="1" si="72"/>
        <v>0</v>
      </c>
      <c r="I199">
        <f t="shared" ref="I199:I262" ca="1" si="73">RANDBETWEEN(1,4)</f>
        <v>4</v>
      </c>
      <c r="J199">
        <f t="shared" ca="1" si="60"/>
        <v>82900</v>
      </c>
      <c r="K199">
        <f t="shared" ca="1" si="61"/>
        <v>2</v>
      </c>
      <c r="L199" t="str">
        <f ca="1">_xll.XLOOKUP(K199,$AC$8:$AC$17,$AD$8:$AD$17)</f>
        <v>Trasaco</v>
      </c>
      <c r="M199">
        <f t="shared" ca="1" si="65"/>
        <v>414500</v>
      </c>
      <c r="N199" s="12">
        <f t="shared" ca="1" si="62"/>
        <v>266997.16153074196</v>
      </c>
      <c r="O199" s="12">
        <f t="shared" ca="1" si="66"/>
        <v>149951.40091289682</v>
      </c>
      <c r="P199">
        <f t="shared" ca="1" si="63"/>
        <v>76187</v>
      </c>
      <c r="Q199" s="12">
        <f t="shared" ca="1" si="67"/>
        <v>136868.24676171134</v>
      </c>
      <c r="R199">
        <f t="shared" ca="1" si="68"/>
        <v>97133.618801672885</v>
      </c>
      <c r="S199" s="12">
        <f t="shared" ca="1" si="69"/>
        <v>661585.01971456967</v>
      </c>
      <c r="T199" s="12">
        <f t="shared" ca="1" si="70"/>
        <v>480052.40829245327</v>
      </c>
      <c r="U199" s="12">
        <f t="shared" ca="1" si="71"/>
        <v>181532.6114221164</v>
      </c>
      <c r="X199" s="2"/>
      <c r="Y199" s="3"/>
      <c r="Z199" s="3"/>
      <c r="AA199" s="3"/>
      <c r="AB199" s="3"/>
      <c r="AC199" s="3"/>
      <c r="AD199" s="3"/>
      <c r="AE199" s="3">
        <f ca="1">IF(Table2[[#This Row],[Gender]]="Male",1,0)</f>
        <v>0</v>
      </c>
      <c r="AF199" s="3">
        <f ca="1">IF(Table2[[#This Row],[Gender]]="Female",1,0)</f>
        <v>1</v>
      </c>
      <c r="AG199" s="3"/>
      <c r="AH199" s="3"/>
      <c r="AI199" s="5"/>
      <c r="AK199" s="2">
        <f ca="1">IF(Table2[[#This Row],[Field of Work]]="Teaching",1,0)</f>
        <v>0</v>
      </c>
      <c r="AL199" s="3">
        <f ca="1">IF(Table2[[#This Row],[Field of Work]]="Agriculture",1,0)</f>
        <v>0</v>
      </c>
      <c r="AM199" s="3">
        <f ca="1">IF(Table2[[#This Row],[Field of Work]]="IT",1,0)</f>
        <v>0</v>
      </c>
      <c r="AN199" s="3">
        <f ca="1">IF(Table2[[#This Row],[Field of Work]]="Construction",1,0)</f>
        <v>0</v>
      </c>
      <c r="AO199" s="3">
        <f ca="1">IF(Table2[[#This Row],[Field of Work]]="Health",1,0)</f>
        <v>0</v>
      </c>
      <c r="AP199" s="3">
        <f ca="1">IF(Table2[[#This Row],[Field of Work]]="General work",1,0)</f>
        <v>1</v>
      </c>
      <c r="AQ199" s="3"/>
      <c r="AR199" s="3"/>
      <c r="AS199" s="3"/>
      <c r="AT199" s="3"/>
      <c r="AU199" s="3"/>
      <c r="AV199" s="5"/>
      <c r="AW199" s="16">
        <f ca="1">IF(Table2[[#This Row],[Residence]]="East Legon",1,0)</f>
        <v>0</v>
      </c>
      <c r="AX199" s="13">
        <f ca="1">IF(Table2[[#This Row],[Residence]]="Trasaco",1,0)</f>
        <v>1</v>
      </c>
      <c r="AY199" s="3">
        <f ca="1">IF(Table2[[#This Row],[Residence]]="North Legon",1,0)</f>
        <v>0</v>
      </c>
      <c r="AZ199" s="3">
        <f ca="1">IF(Table2[[#This Row],[Residence]]="Tema",1,0)</f>
        <v>0</v>
      </c>
      <c r="BA199" s="3">
        <f ca="1">IF(Table2[[#This Row],[Residence]]="Spintex",1,0)</f>
        <v>0</v>
      </c>
      <c r="BB199" s="3">
        <f ca="1">IF(Table2[[#This Row],[Residence]]="Airport Hills",1,0)</f>
        <v>0</v>
      </c>
      <c r="BC199" s="3">
        <f ca="1">IF(Table2[[#This Row],[Residence]]="Oyarifa",1,0)</f>
        <v>0</v>
      </c>
      <c r="BD199" s="3">
        <f ca="1">IF(Table2[[#This Row],[Residence]]="Prampram",1,0)</f>
        <v>0</v>
      </c>
      <c r="BE199" s="3">
        <f ca="1">IF(Table2[[#This Row],[Residence]]="Tse-Addo",1,0)</f>
        <v>0</v>
      </c>
      <c r="BF199" s="3">
        <f ca="1">IF(Table2[[#This Row],[Residence]]="Osu",1,0)</f>
        <v>0</v>
      </c>
      <c r="BG199" s="3"/>
      <c r="BH199" s="3"/>
      <c r="BI199" s="3"/>
      <c r="BJ199" s="3"/>
      <c r="BK199" s="3"/>
      <c r="BL199" s="3"/>
      <c r="BM199" s="3"/>
      <c r="BN199" s="3"/>
      <c r="BO199" s="3"/>
      <c r="BP199" s="5"/>
      <c r="BR199" s="26">
        <f ca="1">Table2[[#This Row],[Cars Value]]/Table2[[#This Row],[Cars]]</f>
        <v>37487.850228224204</v>
      </c>
      <c r="BS199" s="5"/>
      <c r="BT199" s="2">
        <f ca="1">IF(Table2[[#This Row],[Value of Debts]]&gt;$BU$6,1,0)</f>
        <v>1</v>
      </c>
      <c r="BU199" s="3"/>
      <c r="BV199" s="3"/>
      <c r="BW199" s="5"/>
      <c r="BX199" s="30">
        <f ca="1">Table2[[#This Row],[Mortgage Left]]/Table2[[#This Row],[Value of home]]</f>
        <v>0.64414272986910004</v>
      </c>
      <c r="BY199" s="3">
        <f t="shared" ca="1" si="64"/>
        <v>0</v>
      </c>
      <c r="BZ199" s="3"/>
      <c r="CA199" s="39"/>
      <c r="CC199" s="2">
        <f ca="1">IF(Table2[[#This Row],[Residence]]="East Legon",Table2[[#This Row],[Income]],0)</f>
        <v>0</v>
      </c>
      <c r="CD199" s="3">
        <f ca="1">IF(Table2[[#This Row],[Residence]]="Trasaco",Table2[[#This Row],[Income]],0)</f>
        <v>82900</v>
      </c>
      <c r="CE199" s="3">
        <f ca="1">IF(Table2[[#This Row],[Residence]]="North Legon",Table2[[#This Row],[Income]],0)</f>
        <v>0</v>
      </c>
      <c r="CF199" s="3">
        <f ca="1">IF(Table2[[#This Row],[Residence]]="Spintex",Table2[[#This Row],[Income]],0)</f>
        <v>0</v>
      </c>
      <c r="CG199" s="3">
        <f ca="1">IF(Table2[[#This Row],[Residence]]="Tema",Table2[[#This Row],[Income]],0)</f>
        <v>0</v>
      </c>
      <c r="CH199" s="3">
        <f ca="1">IF(Table2[[#This Row],[Residence]]="Airport Hills",Table2[[#This Row],[Income]],0)</f>
        <v>0</v>
      </c>
      <c r="CI199" s="3">
        <f ca="1">IF(Table2[[#This Row],[Residence]]="Oyarifa",Table2[[#This Row],[Income]],0)</f>
        <v>0</v>
      </c>
      <c r="CJ199" s="3">
        <f ca="1">IF(Table2[[#This Row],[Residence]]="Osu",Table2[[#This Row],[Income]],0)</f>
        <v>0</v>
      </c>
      <c r="CK199" s="3">
        <f ca="1">IF(Table2[[#This Row],[Residence]]="Tse-Addo",Table2[[#This Row],[Income]],0)</f>
        <v>0</v>
      </c>
      <c r="CL199" s="5">
        <f ca="1">IF(Table2[[#This Row],[Residence]]="Prampram",Table2[[#This Row],[Income]],0)</f>
        <v>0</v>
      </c>
      <c r="CN199" s="2">
        <f ca="1">IF(Table2[[#This Row],[Field of Work]]="Teaching",Table2[[#This Row],[Income]],0)</f>
        <v>0</v>
      </c>
      <c r="CO199" s="3">
        <f ca="1">IF(Table2[[#This Row],[Field of Work]]="Agriculture",Table2[[#This Row],[Income]],0)</f>
        <v>0</v>
      </c>
      <c r="CP199" s="3">
        <f ca="1">IF(Table2[[#This Row],[Field of Work]]="IT",Table2[[#This Row],[Income]],0)</f>
        <v>0</v>
      </c>
      <c r="CQ199" s="3">
        <f ca="1">IF(Table2[[#This Row],[Field of Work]]="Construction",Table2[[#This Row],[Income]],0)</f>
        <v>0</v>
      </c>
      <c r="CR199" s="3">
        <f ca="1">IF(Table2[[#This Row],[Field of Work]]="Health",Table2[[#This Row],[Income]],0)</f>
        <v>0</v>
      </c>
      <c r="CS199" s="5">
        <f ca="1">IF(Table2[[#This Row],[Field of Work]]="General work",Table2[[#This Row],[Income]],0)</f>
        <v>82900</v>
      </c>
      <c r="CU199" s="2">
        <f t="shared" ref="CU199:CU262" ca="1" si="74">IF(T200&gt;J200,1,0)</f>
        <v>1</v>
      </c>
      <c r="CV199" s="5"/>
      <c r="CX199" s="2">
        <f t="shared" ref="CX199:CX262" ca="1" si="75">IF(U200&gt;CY198,C200,0)</f>
        <v>41</v>
      </c>
      <c r="CY199" s="5"/>
    </row>
    <row r="200" spans="1:103" x14ac:dyDescent="0.25">
      <c r="A200">
        <f t="shared" ref="A200:A263" ca="1" si="76">RANDBETWEEN(1,2)</f>
        <v>2</v>
      </c>
      <c r="B200" t="str">
        <f t="shared" ref="B200:B263" ca="1" si="77">IF(A200=1, "Male","Female")</f>
        <v>Female</v>
      </c>
      <c r="C200">
        <f t="shared" ref="C200:C263" ca="1" si="78">RANDBETWEEN(25,50)</f>
        <v>41</v>
      </c>
      <c r="D200">
        <f t="shared" ref="D200:D263" ca="1" si="79">RANDBETWEEN(1,6)</f>
        <v>1</v>
      </c>
      <c r="E200" t="str">
        <f ca="1">_xll.XLOOKUP(D200,$Y$8:$Y$13,$Z$8:$Z$13)</f>
        <v>Health</v>
      </c>
      <c r="F200">
        <f t="shared" ref="F200:F263" ca="1" si="80">RANDBETWEEN(1,5)</f>
        <v>1</v>
      </c>
      <c r="G200" t="str">
        <f ca="1">_xll.XLOOKUP(F200,$AA$8:$AA$12,$AB$8:$AB$12)</f>
        <v>Highschool</v>
      </c>
      <c r="H200">
        <f t="shared" ca="1" si="72"/>
        <v>2</v>
      </c>
      <c r="I200">
        <f t="shared" ca="1" si="73"/>
        <v>4</v>
      </c>
      <c r="J200">
        <f t="shared" ref="J200:J263" ca="1" si="81">RANDBETWEEN(25000,90000)</f>
        <v>84844</v>
      </c>
      <c r="K200">
        <f t="shared" ref="K200:K263" ca="1" si="82">RANDBETWEEN(1,10)</f>
        <v>4</v>
      </c>
      <c r="L200" t="str">
        <f ca="1">_xll.XLOOKUP(K200,$AC$8:$AC$17,$AD$8:$AD$17)</f>
        <v>Spintex</v>
      </c>
      <c r="M200">
        <f t="shared" ca="1" si="65"/>
        <v>509064</v>
      </c>
      <c r="N200" s="12">
        <f t="shared" ref="N200:N263" ca="1" si="83">RAND()*M200</f>
        <v>119873.69850609849</v>
      </c>
      <c r="O200" s="12">
        <f t="shared" ca="1" si="66"/>
        <v>144198.56760596507</v>
      </c>
      <c r="P200">
        <f t="shared" ref="P200:P263" ca="1" si="84">RANDBETWEEN(0,O200)</f>
        <v>71811</v>
      </c>
      <c r="Q200" s="12">
        <f t="shared" ca="1" si="67"/>
        <v>24765.916134729985</v>
      </c>
      <c r="R200">
        <f t="shared" ca="1" si="68"/>
        <v>25445.627459546653</v>
      </c>
      <c r="S200" s="12">
        <f t="shared" ca="1" si="69"/>
        <v>678708.19506551174</v>
      </c>
      <c r="T200" s="12">
        <f t="shared" ca="1" si="70"/>
        <v>216450.61464082845</v>
      </c>
      <c r="U200" s="12">
        <f t="shared" ca="1" si="71"/>
        <v>462257.58042468328</v>
      </c>
      <c r="X200" s="2"/>
      <c r="Y200" s="3"/>
      <c r="Z200" s="3"/>
      <c r="AA200" s="3"/>
      <c r="AB200" s="3"/>
      <c r="AC200" s="3"/>
      <c r="AD200" s="3"/>
      <c r="AE200" s="3">
        <f ca="1">IF(Table2[[#This Row],[Gender]]="Male",1,0)</f>
        <v>0</v>
      </c>
      <c r="AF200" s="3">
        <f ca="1">IF(Table2[[#This Row],[Gender]]="Female",1,0)</f>
        <v>1</v>
      </c>
      <c r="AG200" s="3"/>
      <c r="AH200" s="3"/>
      <c r="AI200" s="5"/>
      <c r="AK200" s="2">
        <f ca="1">IF(Table2[[#This Row],[Field of Work]]="Teaching",1,0)</f>
        <v>0</v>
      </c>
      <c r="AL200" s="3">
        <f ca="1">IF(Table2[[#This Row],[Field of Work]]="Agriculture",1,0)</f>
        <v>0</v>
      </c>
      <c r="AM200" s="3">
        <f ca="1">IF(Table2[[#This Row],[Field of Work]]="IT",1,0)</f>
        <v>0</v>
      </c>
      <c r="AN200" s="3">
        <f ca="1">IF(Table2[[#This Row],[Field of Work]]="Construction",1,0)</f>
        <v>0</v>
      </c>
      <c r="AO200" s="3">
        <f ca="1">IF(Table2[[#This Row],[Field of Work]]="Health",1,0)</f>
        <v>1</v>
      </c>
      <c r="AP200" s="3">
        <f ca="1">IF(Table2[[#This Row],[Field of Work]]="General work",1,0)</f>
        <v>0</v>
      </c>
      <c r="AQ200" s="3"/>
      <c r="AR200" s="3"/>
      <c r="AS200" s="3"/>
      <c r="AT200" s="3"/>
      <c r="AU200" s="3"/>
      <c r="AV200" s="5"/>
      <c r="AW200" s="16">
        <f ca="1">IF(Table2[[#This Row],[Residence]]="East Legon",1,0)</f>
        <v>0</v>
      </c>
      <c r="AX200" s="13">
        <f ca="1">IF(Table2[[#This Row],[Residence]]="Trasaco",1,0)</f>
        <v>0</v>
      </c>
      <c r="AY200" s="3">
        <f ca="1">IF(Table2[[#This Row],[Residence]]="North Legon",1,0)</f>
        <v>0</v>
      </c>
      <c r="AZ200" s="3">
        <f ca="1">IF(Table2[[#This Row],[Residence]]="Tema",1,0)</f>
        <v>0</v>
      </c>
      <c r="BA200" s="3">
        <f ca="1">IF(Table2[[#This Row],[Residence]]="Spintex",1,0)</f>
        <v>1</v>
      </c>
      <c r="BB200" s="3">
        <f ca="1">IF(Table2[[#This Row],[Residence]]="Airport Hills",1,0)</f>
        <v>0</v>
      </c>
      <c r="BC200" s="3">
        <f ca="1">IF(Table2[[#This Row],[Residence]]="Oyarifa",1,0)</f>
        <v>0</v>
      </c>
      <c r="BD200" s="3">
        <f ca="1">IF(Table2[[#This Row],[Residence]]="Prampram",1,0)</f>
        <v>0</v>
      </c>
      <c r="BE200" s="3">
        <f ca="1">IF(Table2[[#This Row],[Residence]]="Tse-Addo",1,0)</f>
        <v>0</v>
      </c>
      <c r="BF200" s="3">
        <f ca="1">IF(Table2[[#This Row],[Residence]]="Osu",1,0)</f>
        <v>0</v>
      </c>
      <c r="BG200" s="3"/>
      <c r="BH200" s="3"/>
      <c r="BI200" s="3"/>
      <c r="BJ200" s="3"/>
      <c r="BK200" s="3"/>
      <c r="BL200" s="3"/>
      <c r="BM200" s="3"/>
      <c r="BN200" s="3"/>
      <c r="BO200" s="3"/>
      <c r="BP200" s="5"/>
      <c r="BR200" s="26">
        <f ca="1">Table2[[#This Row],[Cars Value]]/Table2[[#This Row],[Cars]]</f>
        <v>36049.641901491268</v>
      </c>
      <c r="BS200" s="5"/>
      <c r="BT200" s="2">
        <f ca="1">IF(Table2[[#This Row],[Value of Debts]]&gt;$BU$6,1,0)</f>
        <v>1</v>
      </c>
      <c r="BU200" s="3"/>
      <c r="BV200" s="3"/>
      <c r="BW200" s="5"/>
      <c r="BX200" s="30">
        <f ca="1">Table2[[#This Row],[Mortgage Left]]/Table2[[#This Row],[Value of home]]</f>
        <v>0.23547864022224807</v>
      </c>
      <c r="BY200" s="3">
        <f t="shared" ref="BY200:BY263" ca="1" si="85">IF(BX200&lt;$BZ$6,1,0)</f>
        <v>1</v>
      </c>
      <c r="BZ200" s="3"/>
      <c r="CA200" s="39"/>
      <c r="CC200" s="2">
        <f ca="1">IF(Table2[[#This Row],[Residence]]="East Legon",Table2[[#This Row],[Income]],0)</f>
        <v>0</v>
      </c>
      <c r="CD200" s="3">
        <f ca="1">IF(Table2[[#This Row],[Residence]]="Trasaco",Table2[[#This Row],[Income]],0)</f>
        <v>0</v>
      </c>
      <c r="CE200" s="3">
        <f ca="1">IF(Table2[[#This Row],[Residence]]="North Legon",Table2[[#This Row],[Income]],0)</f>
        <v>0</v>
      </c>
      <c r="CF200" s="3">
        <f ca="1">IF(Table2[[#This Row],[Residence]]="Spintex",Table2[[#This Row],[Income]],0)</f>
        <v>84844</v>
      </c>
      <c r="CG200" s="3">
        <f ca="1">IF(Table2[[#This Row],[Residence]]="Tema",Table2[[#This Row],[Income]],0)</f>
        <v>0</v>
      </c>
      <c r="CH200" s="3">
        <f ca="1">IF(Table2[[#This Row],[Residence]]="Airport Hills",Table2[[#This Row],[Income]],0)</f>
        <v>0</v>
      </c>
      <c r="CI200" s="3">
        <f ca="1">IF(Table2[[#This Row],[Residence]]="Oyarifa",Table2[[#This Row],[Income]],0)</f>
        <v>0</v>
      </c>
      <c r="CJ200" s="3">
        <f ca="1">IF(Table2[[#This Row],[Residence]]="Osu",Table2[[#This Row],[Income]],0)</f>
        <v>0</v>
      </c>
      <c r="CK200" s="3">
        <f ca="1">IF(Table2[[#This Row],[Residence]]="Tse-Addo",Table2[[#This Row],[Income]],0)</f>
        <v>0</v>
      </c>
      <c r="CL200" s="5">
        <f ca="1">IF(Table2[[#This Row],[Residence]]="Prampram",Table2[[#This Row],[Income]],0)</f>
        <v>0</v>
      </c>
      <c r="CN200" s="2">
        <f ca="1">IF(Table2[[#This Row],[Field of Work]]="Teaching",Table2[[#This Row],[Income]],0)</f>
        <v>0</v>
      </c>
      <c r="CO200" s="3">
        <f ca="1">IF(Table2[[#This Row],[Field of Work]]="Agriculture",Table2[[#This Row],[Income]],0)</f>
        <v>0</v>
      </c>
      <c r="CP200" s="3">
        <f ca="1">IF(Table2[[#This Row],[Field of Work]]="IT",Table2[[#This Row],[Income]],0)</f>
        <v>0</v>
      </c>
      <c r="CQ200" s="3">
        <f ca="1">IF(Table2[[#This Row],[Field of Work]]="Construction",Table2[[#This Row],[Income]],0)</f>
        <v>0</v>
      </c>
      <c r="CR200" s="3">
        <f ca="1">IF(Table2[[#This Row],[Field of Work]]="Health",Table2[[#This Row],[Income]],0)</f>
        <v>84844</v>
      </c>
      <c r="CS200" s="5">
        <f ca="1">IF(Table2[[#This Row],[Field of Work]]="General work",Table2[[#This Row],[Income]],0)</f>
        <v>0</v>
      </c>
      <c r="CU200" s="2">
        <f t="shared" ca="1" si="74"/>
        <v>1</v>
      </c>
      <c r="CV200" s="5"/>
      <c r="CX200" s="2">
        <f t="shared" ca="1" si="75"/>
        <v>49</v>
      </c>
      <c r="CY200" s="5"/>
    </row>
    <row r="201" spans="1:103" x14ac:dyDescent="0.25">
      <c r="A201">
        <f t="shared" ca="1" si="76"/>
        <v>2</v>
      </c>
      <c r="B201" t="str">
        <f t="shared" ca="1" si="77"/>
        <v>Female</v>
      </c>
      <c r="C201">
        <f t="shared" ca="1" si="78"/>
        <v>49</v>
      </c>
      <c r="D201">
        <f t="shared" ca="1" si="79"/>
        <v>6</v>
      </c>
      <c r="E201" t="str">
        <f ca="1">_xll.XLOOKUP(D201,$Y$8:$Y$13,$Z$8:$Z$13)</f>
        <v>Agriculture</v>
      </c>
      <c r="F201">
        <f t="shared" ca="1" si="80"/>
        <v>1</v>
      </c>
      <c r="G201" t="str">
        <f ca="1">_xll.XLOOKUP(F201,$AA$8:$AA$12,$AB$8:$AB$12)</f>
        <v>Highschool</v>
      </c>
      <c r="H201">
        <f t="shared" ca="1" si="72"/>
        <v>0</v>
      </c>
      <c r="I201">
        <f t="shared" ca="1" si="73"/>
        <v>1</v>
      </c>
      <c r="J201">
        <f t="shared" ca="1" si="81"/>
        <v>81362</v>
      </c>
      <c r="K201">
        <f t="shared" ca="1" si="82"/>
        <v>6</v>
      </c>
      <c r="L201" t="str">
        <f ca="1">_xll.XLOOKUP(K201,$AC$8:$AC$17,$AD$8:$AD$17)</f>
        <v>Tse-Addo</v>
      </c>
      <c r="M201">
        <f t="shared" ca="1" si="65"/>
        <v>488172</v>
      </c>
      <c r="N201" s="12">
        <f t="shared" ca="1" si="83"/>
        <v>110888.59861881366</v>
      </c>
      <c r="O201" s="12">
        <f t="shared" ca="1" si="66"/>
        <v>54394.800797171025</v>
      </c>
      <c r="P201">
        <f t="shared" ca="1" si="84"/>
        <v>46571</v>
      </c>
      <c r="Q201" s="12">
        <f t="shared" ca="1" si="67"/>
        <v>84599.009167503726</v>
      </c>
      <c r="R201">
        <f t="shared" ca="1" si="68"/>
        <v>66065.31908728143</v>
      </c>
      <c r="S201" s="12">
        <f t="shared" ca="1" si="69"/>
        <v>608632.11988445255</v>
      </c>
      <c r="T201" s="12">
        <f t="shared" ca="1" si="70"/>
        <v>242058.60778631741</v>
      </c>
      <c r="U201" s="12">
        <f t="shared" ca="1" si="71"/>
        <v>366573.51209813514</v>
      </c>
      <c r="X201" s="2"/>
      <c r="Y201" s="3"/>
      <c r="Z201" s="3"/>
      <c r="AA201" s="3"/>
      <c r="AB201" s="3"/>
      <c r="AC201" s="3"/>
      <c r="AD201" s="3"/>
      <c r="AE201" s="3">
        <f ca="1">IF(Table2[[#This Row],[Gender]]="Male",1,0)</f>
        <v>0</v>
      </c>
      <c r="AF201" s="3">
        <f ca="1">IF(Table2[[#This Row],[Gender]]="Female",1,0)</f>
        <v>1</v>
      </c>
      <c r="AG201" s="3"/>
      <c r="AH201" s="3"/>
      <c r="AI201" s="5"/>
      <c r="AK201" s="2">
        <f ca="1">IF(Table2[[#This Row],[Field of Work]]="Teaching",1,0)</f>
        <v>0</v>
      </c>
      <c r="AL201" s="3">
        <f ca="1">IF(Table2[[#This Row],[Field of Work]]="Agriculture",1,0)</f>
        <v>1</v>
      </c>
      <c r="AM201" s="3">
        <f ca="1">IF(Table2[[#This Row],[Field of Work]]="IT",1,0)</f>
        <v>0</v>
      </c>
      <c r="AN201" s="3">
        <f ca="1">IF(Table2[[#This Row],[Field of Work]]="Construction",1,0)</f>
        <v>0</v>
      </c>
      <c r="AO201" s="3">
        <f ca="1">IF(Table2[[#This Row],[Field of Work]]="Health",1,0)</f>
        <v>0</v>
      </c>
      <c r="AP201" s="3">
        <f ca="1">IF(Table2[[#This Row],[Field of Work]]="General work",1,0)</f>
        <v>0</v>
      </c>
      <c r="AQ201" s="3"/>
      <c r="AR201" s="3"/>
      <c r="AS201" s="3"/>
      <c r="AT201" s="3"/>
      <c r="AU201" s="3"/>
      <c r="AV201" s="5"/>
      <c r="AW201" s="16">
        <f ca="1">IF(Table2[[#This Row],[Residence]]="East Legon",1,0)</f>
        <v>0</v>
      </c>
      <c r="AX201" s="13">
        <f ca="1">IF(Table2[[#This Row],[Residence]]="Trasaco",1,0)</f>
        <v>0</v>
      </c>
      <c r="AY201" s="3">
        <f ca="1">IF(Table2[[#This Row],[Residence]]="North Legon",1,0)</f>
        <v>0</v>
      </c>
      <c r="AZ201" s="3">
        <f ca="1">IF(Table2[[#This Row],[Residence]]="Tema",1,0)</f>
        <v>0</v>
      </c>
      <c r="BA201" s="3">
        <f ca="1">IF(Table2[[#This Row],[Residence]]="Spintex",1,0)</f>
        <v>0</v>
      </c>
      <c r="BB201" s="3">
        <f ca="1">IF(Table2[[#This Row],[Residence]]="Airport Hills",1,0)</f>
        <v>0</v>
      </c>
      <c r="BC201" s="3">
        <f ca="1">IF(Table2[[#This Row],[Residence]]="Oyarifa",1,0)</f>
        <v>0</v>
      </c>
      <c r="BD201" s="3">
        <f ca="1">IF(Table2[[#This Row],[Residence]]="Prampram",1,0)</f>
        <v>0</v>
      </c>
      <c r="BE201" s="3">
        <f ca="1">IF(Table2[[#This Row],[Residence]]="Tse-Addo",1,0)</f>
        <v>1</v>
      </c>
      <c r="BF201" s="3">
        <f ca="1">IF(Table2[[#This Row],[Residence]]="Osu",1,0)</f>
        <v>0</v>
      </c>
      <c r="BG201" s="3"/>
      <c r="BH201" s="3"/>
      <c r="BI201" s="3"/>
      <c r="BJ201" s="3"/>
      <c r="BK201" s="3"/>
      <c r="BL201" s="3"/>
      <c r="BM201" s="3"/>
      <c r="BN201" s="3"/>
      <c r="BO201" s="3"/>
      <c r="BP201" s="5"/>
      <c r="BR201" s="26">
        <f ca="1">Table2[[#This Row],[Cars Value]]/Table2[[#This Row],[Cars]]</f>
        <v>54394.800797171025</v>
      </c>
      <c r="BS201" s="5"/>
      <c r="BT201" s="2">
        <f ca="1">IF(Table2[[#This Row],[Value of Debts]]&gt;$BU$6,1,0)</f>
        <v>1</v>
      </c>
      <c r="BU201" s="3"/>
      <c r="BV201" s="3"/>
      <c r="BW201" s="5"/>
      <c r="BX201" s="30">
        <f ca="1">Table2[[#This Row],[Mortgage Left]]/Table2[[#This Row],[Value of home]]</f>
        <v>0.22715067357163798</v>
      </c>
      <c r="BY201" s="3">
        <f t="shared" ca="1" si="85"/>
        <v>1</v>
      </c>
      <c r="BZ201" s="3"/>
      <c r="CA201" s="39"/>
      <c r="CC201" s="2">
        <f ca="1">IF(Table2[[#This Row],[Residence]]="East Legon",Table2[[#This Row],[Income]],0)</f>
        <v>0</v>
      </c>
      <c r="CD201" s="3">
        <f ca="1">IF(Table2[[#This Row],[Residence]]="Trasaco",Table2[[#This Row],[Income]],0)</f>
        <v>0</v>
      </c>
      <c r="CE201" s="3">
        <f ca="1">IF(Table2[[#This Row],[Residence]]="North Legon",Table2[[#This Row],[Income]],0)</f>
        <v>0</v>
      </c>
      <c r="CF201" s="3">
        <f ca="1">IF(Table2[[#This Row],[Residence]]="Spintex",Table2[[#This Row],[Income]],0)</f>
        <v>0</v>
      </c>
      <c r="CG201" s="3">
        <f ca="1">IF(Table2[[#This Row],[Residence]]="Tema",Table2[[#This Row],[Income]],0)</f>
        <v>0</v>
      </c>
      <c r="CH201" s="3">
        <f ca="1">IF(Table2[[#This Row],[Residence]]="Airport Hills",Table2[[#This Row],[Income]],0)</f>
        <v>0</v>
      </c>
      <c r="CI201" s="3">
        <f ca="1">IF(Table2[[#This Row],[Residence]]="Oyarifa",Table2[[#This Row],[Income]],0)</f>
        <v>0</v>
      </c>
      <c r="CJ201" s="3">
        <f ca="1">IF(Table2[[#This Row],[Residence]]="Osu",Table2[[#This Row],[Income]],0)</f>
        <v>0</v>
      </c>
      <c r="CK201" s="3">
        <f ca="1">IF(Table2[[#This Row],[Residence]]="Tse-Addo",Table2[[#This Row],[Income]],0)</f>
        <v>81362</v>
      </c>
      <c r="CL201" s="5">
        <f ca="1">IF(Table2[[#This Row],[Residence]]="Prampram",Table2[[#This Row],[Income]],0)</f>
        <v>0</v>
      </c>
      <c r="CN201" s="2">
        <f ca="1">IF(Table2[[#This Row],[Field of Work]]="Teaching",Table2[[#This Row],[Income]],0)</f>
        <v>0</v>
      </c>
      <c r="CO201" s="3">
        <f ca="1">IF(Table2[[#This Row],[Field of Work]]="Agriculture",Table2[[#This Row],[Income]],0)</f>
        <v>81362</v>
      </c>
      <c r="CP201" s="3">
        <f ca="1">IF(Table2[[#This Row],[Field of Work]]="IT",Table2[[#This Row],[Income]],0)</f>
        <v>0</v>
      </c>
      <c r="CQ201" s="3">
        <f ca="1">IF(Table2[[#This Row],[Field of Work]]="Construction",Table2[[#This Row],[Income]],0)</f>
        <v>0</v>
      </c>
      <c r="CR201" s="3">
        <f ca="1">IF(Table2[[#This Row],[Field of Work]]="Health",Table2[[#This Row],[Income]],0)</f>
        <v>0</v>
      </c>
      <c r="CS201" s="5">
        <f ca="1">IF(Table2[[#This Row],[Field of Work]]="General work",Table2[[#This Row],[Income]],0)</f>
        <v>0</v>
      </c>
      <c r="CU201" s="2">
        <f t="shared" ca="1" si="74"/>
        <v>1</v>
      </c>
      <c r="CV201" s="5"/>
      <c r="CX201" s="2">
        <f t="shared" ca="1" si="75"/>
        <v>39</v>
      </c>
      <c r="CY201" s="5"/>
    </row>
    <row r="202" spans="1:103" x14ac:dyDescent="0.25">
      <c r="A202">
        <f t="shared" ca="1" si="76"/>
        <v>2</v>
      </c>
      <c r="B202" t="str">
        <f t="shared" ca="1" si="77"/>
        <v>Female</v>
      </c>
      <c r="C202">
        <f t="shared" ca="1" si="78"/>
        <v>39</v>
      </c>
      <c r="D202">
        <f t="shared" ca="1" si="79"/>
        <v>6</v>
      </c>
      <c r="E202" t="str">
        <f ca="1">_xll.XLOOKUP(D202,$Y$8:$Y$13,$Z$8:$Z$13)</f>
        <v>Agriculture</v>
      </c>
      <c r="F202">
        <f t="shared" ca="1" si="80"/>
        <v>3</v>
      </c>
      <c r="G202" t="str">
        <f ca="1">_xll.XLOOKUP(F202,$AA$8:$AA$12,$AB$8:$AB$12)</f>
        <v>University</v>
      </c>
      <c r="H202">
        <f t="shared" ca="1" si="72"/>
        <v>4</v>
      </c>
      <c r="I202">
        <f t="shared" ca="1" si="73"/>
        <v>3</v>
      </c>
      <c r="J202">
        <f t="shared" ca="1" si="81"/>
        <v>43818</v>
      </c>
      <c r="K202">
        <f t="shared" ca="1" si="82"/>
        <v>2</v>
      </c>
      <c r="L202" t="str">
        <f ca="1">_xll.XLOOKUP(K202,$AC$8:$AC$17,$AD$8:$AD$17)</f>
        <v>Trasaco</v>
      </c>
      <c r="M202">
        <f t="shared" ca="1" si="65"/>
        <v>175272</v>
      </c>
      <c r="N202" s="12">
        <f t="shared" ca="1" si="83"/>
        <v>14686.856746682737</v>
      </c>
      <c r="O202" s="12">
        <f t="shared" ca="1" si="66"/>
        <v>10835.381878945625</v>
      </c>
      <c r="P202">
        <f t="shared" ca="1" si="84"/>
        <v>6285</v>
      </c>
      <c r="Q202" s="12">
        <f t="shared" ca="1" si="67"/>
        <v>24981.676546706163</v>
      </c>
      <c r="R202">
        <f t="shared" ca="1" si="68"/>
        <v>25366.808514116579</v>
      </c>
      <c r="S202" s="12">
        <f t="shared" ca="1" si="69"/>
        <v>211474.19039306219</v>
      </c>
      <c r="T202" s="12">
        <f t="shared" ca="1" si="70"/>
        <v>45953.5332933889</v>
      </c>
      <c r="U202" s="12">
        <f t="shared" ca="1" si="71"/>
        <v>165520.65709967329</v>
      </c>
      <c r="X202" s="2"/>
      <c r="Y202" s="3"/>
      <c r="Z202" s="3"/>
      <c r="AA202" s="3"/>
      <c r="AB202" s="3"/>
      <c r="AC202" s="3"/>
      <c r="AD202" s="3"/>
      <c r="AE202" s="3">
        <f ca="1">IF(Table2[[#This Row],[Gender]]="Male",1,0)</f>
        <v>0</v>
      </c>
      <c r="AF202" s="3">
        <f ca="1">IF(Table2[[#This Row],[Gender]]="Female",1,0)</f>
        <v>1</v>
      </c>
      <c r="AG202" s="3"/>
      <c r="AH202" s="3"/>
      <c r="AI202" s="5"/>
      <c r="AK202" s="2">
        <f ca="1">IF(Table2[[#This Row],[Field of Work]]="Teaching",1,0)</f>
        <v>0</v>
      </c>
      <c r="AL202" s="3">
        <f ca="1">IF(Table2[[#This Row],[Field of Work]]="Agriculture",1,0)</f>
        <v>1</v>
      </c>
      <c r="AM202" s="3">
        <f ca="1">IF(Table2[[#This Row],[Field of Work]]="IT",1,0)</f>
        <v>0</v>
      </c>
      <c r="AN202" s="3">
        <f ca="1">IF(Table2[[#This Row],[Field of Work]]="Construction",1,0)</f>
        <v>0</v>
      </c>
      <c r="AO202" s="3">
        <f ca="1">IF(Table2[[#This Row],[Field of Work]]="Health",1,0)</f>
        <v>0</v>
      </c>
      <c r="AP202" s="3">
        <f ca="1">IF(Table2[[#This Row],[Field of Work]]="General work",1,0)</f>
        <v>0</v>
      </c>
      <c r="AQ202" s="3"/>
      <c r="AR202" s="3"/>
      <c r="AS202" s="3"/>
      <c r="AT202" s="3"/>
      <c r="AU202" s="3"/>
      <c r="AV202" s="5"/>
      <c r="AW202" s="16">
        <f ca="1">IF(Table2[[#This Row],[Residence]]="East Legon",1,0)</f>
        <v>0</v>
      </c>
      <c r="AX202" s="13">
        <f ca="1">IF(Table2[[#This Row],[Residence]]="Trasaco",1,0)</f>
        <v>1</v>
      </c>
      <c r="AY202" s="3">
        <f ca="1">IF(Table2[[#This Row],[Residence]]="North Legon",1,0)</f>
        <v>0</v>
      </c>
      <c r="AZ202" s="3">
        <f ca="1">IF(Table2[[#This Row],[Residence]]="Tema",1,0)</f>
        <v>0</v>
      </c>
      <c r="BA202" s="3">
        <f ca="1">IF(Table2[[#This Row],[Residence]]="Spintex",1,0)</f>
        <v>0</v>
      </c>
      <c r="BB202" s="3">
        <f ca="1">IF(Table2[[#This Row],[Residence]]="Airport Hills",1,0)</f>
        <v>0</v>
      </c>
      <c r="BC202" s="3">
        <f ca="1">IF(Table2[[#This Row],[Residence]]="Oyarifa",1,0)</f>
        <v>0</v>
      </c>
      <c r="BD202" s="3">
        <f ca="1">IF(Table2[[#This Row],[Residence]]="Prampram",1,0)</f>
        <v>0</v>
      </c>
      <c r="BE202" s="3">
        <f ca="1">IF(Table2[[#This Row],[Residence]]="Tse-Addo",1,0)</f>
        <v>0</v>
      </c>
      <c r="BF202" s="3">
        <f ca="1">IF(Table2[[#This Row],[Residence]]="Osu",1,0)</f>
        <v>0</v>
      </c>
      <c r="BG202" s="3"/>
      <c r="BH202" s="3"/>
      <c r="BI202" s="3"/>
      <c r="BJ202" s="3"/>
      <c r="BK202" s="3"/>
      <c r="BL202" s="3"/>
      <c r="BM202" s="3"/>
      <c r="BN202" s="3"/>
      <c r="BO202" s="3"/>
      <c r="BP202" s="5"/>
      <c r="BR202" s="26">
        <f ca="1">Table2[[#This Row],[Cars Value]]/Table2[[#This Row],[Cars]]</f>
        <v>3611.7939596485417</v>
      </c>
      <c r="BS202" s="5"/>
      <c r="BT202" s="2">
        <f ca="1">IF(Table2[[#This Row],[Value of Debts]]&gt;$BU$6,1,0)</f>
        <v>0</v>
      </c>
      <c r="BU202" s="3"/>
      <c r="BV202" s="3"/>
      <c r="BW202" s="5"/>
      <c r="BX202" s="30">
        <f ca="1">Table2[[#This Row],[Mortgage Left]]/Table2[[#This Row],[Value of home]]</f>
        <v>8.3794654860346984E-2</v>
      </c>
      <c r="BY202" s="3">
        <f t="shared" ca="1" si="85"/>
        <v>1</v>
      </c>
      <c r="BZ202" s="3"/>
      <c r="CA202" s="39"/>
      <c r="CC202" s="2">
        <f ca="1">IF(Table2[[#This Row],[Residence]]="East Legon",Table2[[#This Row],[Income]],0)</f>
        <v>0</v>
      </c>
      <c r="CD202" s="3">
        <f ca="1">IF(Table2[[#This Row],[Residence]]="Trasaco",Table2[[#This Row],[Income]],0)</f>
        <v>43818</v>
      </c>
      <c r="CE202" s="3">
        <f ca="1">IF(Table2[[#This Row],[Residence]]="North Legon",Table2[[#This Row],[Income]],0)</f>
        <v>0</v>
      </c>
      <c r="CF202" s="3">
        <f ca="1">IF(Table2[[#This Row],[Residence]]="Spintex",Table2[[#This Row],[Income]],0)</f>
        <v>0</v>
      </c>
      <c r="CG202" s="3">
        <f ca="1">IF(Table2[[#This Row],[Residence]]="Tema",Table2[[#This Row],[Income]],0)</f>
        <v>0</v>
      </c>
      <c r="CH202" s="3">
        <f ca="1">IF(Table2[[#This Row],[Residence]]="Airport Hills",Table2[[#This Row],[Income]],0)</f>
        <v>0</v>
      </c>
      <c r="CI202" s="3">
        <f ca="1">IF(Table2[[#This Row],[Residence]]="Oyarifa",Table2[[#This Row],[Income]],0)</f>
        <v>0</v>
      </c>
      <c r="CJ202" s="3">
        <f ca="1">IF(Table2[[#This Row],[Residence]]="Osu",Table2[[#This Row],[Income]],0)</f>
        <v>0</v>
      </c>
      <c r="CK202" s="3">
        <f ca="1">IF(Table2[[#This Row],[Residence]]="Tse-Addo",Table2[[#This Row],[Income]],0)</f>
        <v>0</v>
      </c>
      <c r="CL202" s="5">
        <f ca="1">IF(Table2[[#This Row],[Residence]]="Prampram",Table2[[#This Row],[Income]],0)</f>
        <v>0</v>
      </c>
      <c r="CN202" s="2">
        <f ca="1">IF(Table2[[#This Row],[Field of Work]]="Teaching",Table2[[#This Row],[Income]],0)</f>
        <v>0</v>
      </c>
      <c r="CO202" s="3">
        <f ca="1">IF(Table2[[#This Row],[Field of Work]]="Agriculture",Table2[[#This Row],[Income]],0)</f>
        <v>43818</v>
      </c>
      <c r="CP202" s="3">
        <f ca="1">IF(Table2[[#This Row],[Field of Work]]="IT",Table2[[#This Row],[Income]],0)</f>
        <v>0</v>
      </c>
      <c r="CQ202" s="3">
        <f ca="1">IF(Table2[[#This Row],[Field of Work]]="Construction",Table2[[#This Row],[Income]],0)</f>
        <v>0</v>
      </c>
      <c r="CR202" s="3">
        <f ca="1">IF(Table2[[#This Row],[Field of Work]]="Health",Table2[[#This Row],[Income]],0)</f>
        <v>0</v>
      </c>
      <c r="CS202" s="5">
        <f ca="1">IF(Table2[[#This Row],[Field of Work]]="General work",Table2[[#This Row],[Income]],0)</f>
        <v>0</v>
      </c>
      <c r="CU202" s="2">
        <f t="shared" ca="1" si="74"/>
        <v>1</v>
      </c>
      <c r="CV202" s="5"/>
      <c r="CX202" s="2">
        <f t="shared" ca="1" si="75"/>
        <v>40</v>
      </c>
      <c r="CY202" s="5"/>
    </row>
    <row r="203" spans="1:103" x14ac:dyDescent="0.25">
      <c r="A203">
        <f t="shared" ca="1" si="76"/>
        <v>2</v>
      </c>
      <c r="B203" t="str">
        <f t="shared" ca="1" si="77"/>
        <v>Female</v>
      </c>
      <c r="C203">
        <f t="shared" ca="1" si="78"/>
        <v>40</v>
      </c>
      <c r="D203">
        <f t="shared" ca="1" si="79"/>
        <v>2</v>
      </c>
      <c r="E203" t="str">
        <f ca="1">_xll.XLOOKUP(D203,$Y$8:$Y$13,$Z$8:$Z$13)</f>
        <v>Construction</v>
      </c>
      <c r="F203">
        <f t="shared" ca="1" si="80"/>
        <v>2</v>
      </c>
      <c r="G203" t="str">
        <f ca="1">_xll.XLOOKUP(F203,$AA$8:$AA$12,$AB$8:$AB$12)</f>
        <v>College</v>
      </c>
      <c r="H203">
        <f t="shared" ca="1" si="72"/>
        <v>3</v>
      </c>
      <c r="I203">
        <f t="shared" ca="1" si="73"/>
        <v>3</v>
      </c>
      <c r="J203">
        <f t="shared" ca="1" si="81"/>
        <v>39102</v>
      </c>
      <c r="K203">
        <f t="shared" ca="1" si="82"/>
        <v>7</v>
      </c>
      <c r="L203" t="str">
        <f ca="1">_xll.XLOOKUP(K203,$AC$8:$AC$17,$AD$8:$AD$17)</f>
        <v>Tema</v>
      </c>
      <c r="M203">
        <f t="shared" ca="1" si="65"/>
        <v>156408</v>
      </c>
      <c r="N203" s="12">
        <f t="shared" ca="1" si="83"/>
        <v>8034.5248181336237</v>
      </c>
      <c r="O203" s="12">
        <f t="shared" ca="1" si="66"/>
        <v>12521.420237351984</v>
      </c>
      <c r="P203">
        <f t="shared" ca="1" si="84"/>
        <v>2916</v>
      </c>
      <c r="Q203" s="12">
        <f t="shared" ca="1" si="67"/>
        <v>39087.96828008521</v>
      </c>
      <c r="R203">
        <f t="shared" ca="1" si="68"/>
        <v>3247.7786972753793</v>
      </c>
      <c r="S203" s="12">
        <f t="shared" ca="1" si="69"/>
        <v>172177.19893462738</v>
      </c>
      <c r="T203" s="12">
        <f t="shared" ca="1" si="70"/>
        <v>50038.493098218838</v>
      </c>
      <c r="U203" s="12">
        <f t="shared" ca="1" si="71"/>
        <v>122138.70583640854</v>
      </c>
      <c r="X203" s="2"/>
      <c r="Y203" s="3"/>
      <c r="Z203" s="3"/>
      <c r="AA203" s="3"/>
      <c r="AB203" s="3"/>
      <c r="AC203" s="3"/>
      <c r="AD203" s="3"/>
      <c r="AE203" s="3">
        <f ca="1">IF(Table2[[#This Row],[Gender]]="Male",1,0)</f>
        <v>0</v>
      </c>
      <c r="AF203" s="3">
        <f ca="1">IF(Table2[[#This Row],[Gender]]="Female",1,0)</f>
        <v>1</v>
      </c>
      <c r="AG203" s="3"/>
      <c r="AH203" s="3"/>
      <c r="AI203" s="5"/>
      <c r="AK203" s="2">
        <f ca="1">IF(Table2[[#This Row],[Field of Work]]="Teaching",1,0)</f>
        <v>0</v>
      </c>
      <c r="AL203" s="3">
        <f ca="1">IF(Table2[[#This Row],[Field of Work]]="Agriculture",1,0)</f>
        <v>0</v>
      </c>
      <c r="AM203" s="3">
        <f ca="1">IF(Table2[[#This Row],[Field of Work]]="IT",1,0)</f>
        <v>0</v>
      </c>
      <c r="AN203" s="3">
        <f ca="1">IF(Table2[[#This Row],[Field of Work]]="Construction",1,0)</f>
        <v>1</v>
      </c>
      <c r="AO203" s="3">
        <f ca="1">IF(Table2[[#This Row],[Field of Work]]="Health",1,0)</f>
        <v>0</v>
      </c>
      <c r="AP203" s="3">
        <f ca="1">IF(Table2[[#This Row],[Field of Work]]="General work",1,0)</f>
        <v>0</v>
      </c>
      <c r="AQ203" s="3"/>
      <c r="AR203" s="3"/>
      <c r="AS203" s="3"/>
      <c r="AT203" s="3"/>
      <c r="AU203" s="3"/>
      <c r="AV203" s="5"/>
      <c r="AW203" s="16">
        <f ca="1">IF(Table2[[#This Row],[Residence]]="East Legon",1,0)</f>
        <v>0</v>
      </c>
      <c r="AX203" s="13">
        <f ca="1">IF(Table2[[#This Row],[Residence]]="Trasaco",1,0)</f>
        <v>0</v>
      </c>
      <c r="AY203" s="3">
        <f ca="1">IF(Table2[[#This Row],[Residence]]="North Legon",1,0)</f>
        <v>0</v>
      </c>
      <c r="AZ203" s="3">
        <f ca="1">IF(Table2[[#This Row],[Residence]]="Tema",1,0)</f>
        <v>1</v>
      </c>
      <c r="BA203" s="3">
        <f ca="1">IF(Table2[[#This Row],[Residence]]="Spintex",1,0)</f>
        <v>0</v>
      </c>
      <c r="BB203" s="3">
        <f ca="1">IF(Table2[[#This Row],[Residence]]="Airport Hills",1,0)</f>
        <v>0</v>
      </c>
      <c r="BC203" s="3">
        <f ca="1">IF(Table2[[#This Row],[Residence]]="Oyarifa",1,0)</f>
        <v>0</v>
      </c>
      <c r="BD203" s="3">
        <f ca="1">IF(Table2[[#This Row],[Residence]]="Prampram",1,0)</f>
        <v>0</v>
      </c>
      <c r="BE203" s="3">
        <f ca="1">IF(Table2[[#This Row],[Residence]]="Tse-Addo",1,0)</f>
        <v>0</v>
      </c>
      <c r="BF203" s="3">
        <f ca="1">IF(Table2[[#This Row],[Residence]]="Osu",1,0)</f>
        <v>0</v>
      </c>
      <c r="BG203" s="3"/>
      <c r="BH203" s="3"/>
      <c r="BI203" s="3"/>
      <c r="BJ203" s="3"/>
      <c r="BK203" s="3"/>
      <c r="BL203" s="3"/>
      <c r="BM203" s="3"/>
      <c r="BN203" s="3"/>
      <c r="BO203" s="3"/>
      <c r="BP203" s="5"/>
      <c r="BR203" s="26">
        <f ca="1">Table2[[#This Row],[Cars Value]]/Table2[[#This Row],[Cars]]</f>
        <v>4173.8067457839943</v>
      </c>
      <c r="BS203" s="5"/>
      <c r="BT203" s="2">
        <f ca="1">IF(Table2[[#This Row],[Value of Debts]]&gt;$BU$6,1,0)</f>
        <v>0</v>
      </c>
      <c r="BU203" s="3"/>
      <c r="BV203" s="3"/>
      <c r="BW203" s="5"/>
      <c r="BX203" s="30">
        <f ca="1">Table2[[#This Row],[Mortgage Left]]/Table2[[#This Row],[Value of home]]</f>
        <v>5.1369014488604314E-2</v>
      </c>
      <c r="BY203" s="3">
        <f t="shared" ca="1" si="85"/>
        <v>1</v>
      </c>
      <c r="BZ203" s="3"/>
      <c r="CA203" s="39"/>
      <c r="CC203" s="2">
        <f ca="1">IF(Table2[[#This Row],[Residence]]="East Legon",Table2[[#This Row],[Income]],0)</f>
        <v>0</v>
      </c>
      <c r="CD203" s="3">
        <f ca="1">IF(Table2[[#This Row],[Residence]]="Trasaco",Table2[[#This Row],[Income]],0)</f>
        <v>0</v>
      </c>
      <c r="CE203" s="3">
        <f ca="1">IF(Table2[[#This Row],[Residence]]="North Legon",Table2[[#This Row],[Income]],0)</f>
        <v>0</v>
      </c>
      <c r="CF203" s="3">
        <f ca="1">IF(Table2[[#This Row],[Residence]]="Spintex",Table2[[#This Row],[Income]],0)</f>
        <v>0</v>
      </c>
      <c r="CG203" s="3">
        <f ca="1">IF(Table2[[#This Row],[Residence]]="Tema",Table2[[#This Row],[Income]],0)</f>
        <v>39102</v>
      </c>
      <c r="CH203" s="3">
        <f ca="1">IF(Table2[[#This Row],[Residence]]="Airport Hills",Table2[[#This Row],[Income]],0)</f>
        <v>0</v>
      </c>
      <c r="CI203" s="3">
        <f ca="1">IF(Table2[[#This Row],[Residence]]="Oyarifa",Table2[[#This Row],[Income]],0)</f>
        <v>0</v>
      </c>
      <c r="CJ203" s="3">
        <f ca="1">IF(Table2[[#This Row],[Residence]]="Osu",Table2[[#This Row],[Income]],0)</f>
        <v>0</v>
      </c>
      <c r="CK203" s="3">
        <f ca="1">IF(Table2[[#This Row],[Residence]]="Tse-Addo",Table2[[#This Row],[Income]],0)</f>
        <v>0</v>
      </c>
      <c r="CL203" s="5">
        <f ca="1">IF(Table2[[#This Row],[Residence]]="Prampram",Table2[[#This Row],[Income]],0)</f>
        <v>0</v>
      </c>
      <c r="CN203" s="2">
        <f ca="1">IF(Table2[[#This Row],[Field of Work]]="Teaching",Table2[[#This Row],[Income]],0)</f>
        <v>0</v>
      </c>
      <c r="CO203" s="3">
        <f ca="1">IF(Table2[[#This Row],[Field of Work]]="Agriculture",Table2[[#This Row],[Income]],0)</f>
        <v>0</v>
      </c>
      <c r="CP203" s="3">
        <f ca="1">IF(Table2[[#This Row],[Field of Work]]="IT",Table2[[#This Row],[Income]],0)</f>
        <v>0</v>
      </c>
      <c r="CQ203" s="3">
        <f ca="1">IF(Table2[[#This Row],[Field of Work]]="Construction",Table2[[#This Row],[Income]],0)</f>
        <v>39102</v>
      </c>
      <c r="CR203" s="3">
        <f ca="1">IF(Table2[[#This Row],[Field of Work]]="Health",Table2[[#This Row],[Income]],0)</f>
        <v>0</v>
      </c>
      <c r="CS203" s="5">
        <f ca="1">IF(Table2[[#This Row],[Field of Work]]="General work",Table2[[#This Row],[Income]],0)</f>
        <v>0</v>
      </c>
      <c r="CU203" s="2">
        <f t="shared" ca="1" si="74"/>
        <v>0</v>
      </c>
      <c r="CV203" s="5"/>
      <c r="CX203" s="2">
        <f t="shared" ca="1" si="75"/>
        <v>49</v>
      </c>
      <c r="CY203" s="5"/>
    </row>
    <row r="204" spans="1:103" x14ac:dyDescent="0.25">
      <c r="A204">
        <f t="shared" ca="1" si="76"/>
        <v>2</v>
      </c>
      <c r="B204" t="str">
        <f t="shared" ca="1" si="77"/>
        <v>Female</v>
      </c>
      <c r="C204">
        <f t="shared" ca="1" si="78"/>
        <v>49</v>
      </c>
      <c r="D204">
        <f t="shared" ca="1" si="79"/>
        <v>6</v>
      </c>
      <c r="E204" t="str">
        <f ca="1">_xll.XLOOKUP(D204,$Y$8:$Y$13,$Z$8:$Z$13)</f>
        <v>Agriculture</v>
      </c>
      <c r="F204">
        <f t="shared" ca="1" si="80"/>
        <v>2</v>
      </c>
      <c r="G204" t="str">
        <f ca="1">_xll.XLOOKUP(F204,$AA$8:$AA$12,$AB$8:$AB$12)</f>
        <v>College</v>
      </c>
      <c r="H204">
        <f t="shared" ca="1" si="72"/>
        <v>2</v>
      </c>
      <c r="I204">
        <f t="shared" ca="1" si="73"/>
        <v>3</v>
      </c>
      <c r="J204">
        <f t="shared" ca="1" si="81"/>
        <v>84419</v>
      </c>
      <c r="K204">
        <f t="shared" ca="1" si="82"/>
        <v>6</v>
      </c>
      <c r="L204" t="str">
        <f ca="1">_xll.XLOOKUP(K204,$AC$8:$AC$17,$AD$8:$AD$17)</f>
        <v>Tse-Addo</v>
      </c>
      <c r="M204">
        <f t="shared" ca="1" si="65"/>
        <v>253257</v>
      </c>
      <c r="N204" s="12">
        <f t="shared" ca="1" si="83"/>
        <v>17350.997194270662</v>
      </c>
      <c r="O204" s="12">
        <f t="shared" ca="1" si="66"/>
        <v>62109.870553682522</v>
      </c>
      <c r="P204">
        <f t="shared" ca="1" si="84"/>
        <v>50747</v>
      </c>
      <c r="Q204" s="12">
        <f t="shared" ca="1" si="67"/>
        <v>2239.2155217612681</v>
      </c>
      <c r="R204">
        <f t="shared" ca="1" si="68"/>
        <v>59978.060850390226</v>
      </c>
      <c r="S204" s="12">
        <f t="shared" ca="1" si="69"/>
        <v>375344.93140407273</v>
      </c>
      <c r="T204" s="12">
        <f t="shared" ca="1" si="70"/>
        <v>70337.212716031936</v>
      </c>
      <c r="U204" s="12">
        <f t="shared" ca="1" si="71"/>
        <v>305007.7186880408</v>
      </c>
      <c r="X204" s="2"/>
      <c r="Y204" s="3"/>
      <c r="Z204" s="3"/>
      <c r="AA204" s="3"/>
      <c r="AB204" s="3"/>
      <c r="AC204" s="3"/>
      <c r="AD204" s="3"/>
      <c r="AE204" s="3">
        <f ca="1">IF(Table2[[#This Row],[Gender]]="Male",1,0)</f>
        <v>0</v>
      </c>
      <c r="AF204" s="3">
        <f ca="1">IF(Table2[[#This Row],[Gender]]="Female",1,0)</f>
        <v>1</v>
      </c>
      <c r="AG204" s="3"/>
      <c r="AH204" s="3"/>
      <c r="AI204" s="5"/>
      <c r="AK204" s="2">
        <f ca="1">IF(Table2[[#This Row],[Field of Work]]="Teaching",1,0)</f>
        <v>0</v>
      </c>
      <c r="AL204" s="3">
        <f ca="1">IF(Table2[[#This Row],[Field of Work]]="Agriculture",1,0)</f>
        <v>1</v>
      </c>
      <c r="AM204" s="3">
        <f ca="1">IF(Table2[[#This Row],[Field of Work]]="IT",1,0)</f>
        <v>0</v>
      </c>
      <c r="AN204" s="3">
        <f ca="1">IF(Table2[[#This Row],[Field of Work]]="Construction",1,0)</f>
        <v>0</v>
      </c>
      <c r="AO204" s="3">
        <f ca="1">IF(Table2[[#This Row],[Field of Work]]="Health",1,0)</f>
        <v>0</v>
      </c>
      <c r="AP204" s="3">
        <f ca="1">IF(Table2[[#This Row],[Field of Work]]="General work",1,0)</f>
        <v>0</v>
      </c>
      <c r="AQ204" s="3"/>
      <c r="AR204" s="3"/>
      <c r="AS204" s="3"/>
      <c r="AT204" s="3"/>
      <c r="AU204" s="3"/>
      <c r="AV204" s="5"/>
      <c r="AW204" s="16">
        <f ca="1">IF(Table2[[#This Row],[Residence]]="East Legon",1,0)</f>
        <v>0</v>
      </c>
      <c r="AX204" s="13">
        <f ca="1">IF(Table2[[#This Row],[Residence]]="Trasaco",1,0)</f>
        <v>0</v>
      </c>
      <c r="AY204" s="3">
        <f ca="1">IF(Table2[[#This Row],[Residence]]="North Legon",1,0)</f>
        <v>0</v>
      </c>
      <c r="AZ204" s="3">
        <f ca="1">IF(Table2[[#This Row],[Residence]]="Tema",1,0)</f>
        <v>0</v>
      </c>
      <c r="BA204" s="3">
        <f ca="1">IF(Table2[[#This Row],[Residence]]="Spintex",1,0)</f>
        <v>0</v>
      </c>
      <c r="BB204" s="3">
        <f ca="1">IF(Table2[[#This Row],[Residence]]="Airport Hills",1,0)</f>
        <v>0</v>
      </c>
      <c r="BC204" s="3">
        <f ca="1">IF(Table2[[#This Row],[Residence]]="Oyarifa",1,0)</f>
        <v>0</v>
      </c>
      <c r="BD204" s="3">
        <f ca="1">IF(Table2[[#This Row],[Residence]]="Prampram",1,0)</f>
        <v>0</v>
      </c>
      <c r="BE204" s="3">
        <f ca="1">IF(Table2[[#This Row],[Residence]]="Tse-Addo",1,0)</f>
        <v>1</v>
      </c>
      <c r="BF204" s="3">
        <f ca="1">IF(Table2[[#This Row],[Residence]]="Osu",1,0)</f>
        <v>0</v>
      </c>
      <c r="BG204" s="3"/>
      <c r="BH204" s="3"/>
      <c r="BI204" s="3"/>
      <c r="BJ204" s="3"/>
      <c r="BK204" s="3"/>
      <c r="BL204" s="3"/>
      <c r="BM204" s="3"/>
      <c r="BN204" s="3"/>
      <c r="BO204" s="3"/>
      <c r="BP204" s="5"/>
      <c r="BR204" s="26">
        <f ca="1">Table2[[#This Row],[Cars Value]]/Table2[[#This Row],[Cars]]</f>
        <v>20703.290184560839</v>
      </c>
      <c r="BS204" s="5"/>
      <c r="BT204" s="2">
        <f ca="1">IF(Table2[[#This Row],[Value of Debts]]&gt;$BU$6,1,0)</f>
        <v>0</v>
      </c>
      <c r="BU204" s="3"/>
      <c r="BV204" s="3"/>
      <c r="BW204" s="5"/>
      <c r="BX204" s="30">
        <f ca="1">Table2[[#This Row],[Mortgage Left]]/Table2[[#This Row],[Value of home]]</f>
        <v>6.8511421971636163E-2</v>
      </c>
      <c r="BY204" s="3">
        <f t="shared" ca="1" si="85"/>
        <v>1</v>
      </c>
      <c r="BZ204" s="3"/>
      <c r="CA204" s="39"/>
      <c r="CC204" s="2">
        <f ca="1">IF(Table2[[#This Row],[Residence]]="East Legon",Table2[[#This Row],[Income]],0)</f>
        <v>0</v>
      </c>
      <c r="CD204" s="3">
        <f ca="1">IF(Table2[[#This Row],[Residence]]="Trasaco",Table2[[#This Row],[Income]],0)</f>
        <v>0</v>
      </c>
      <c r="CE204" s="3">
        <f ca="1">IF(Table2[[#This Row],[Residence]]="North Legon",Table2[[#This Row],[Income]],0)</f>
        <v>0</v>
      </c>
      <c r="CF204" s="3">
        <f ca="1">IF(Table2[[#This Row],[Residence]]="Spintex",Table2[[#This Row],[Income]],0)</f>
        <v>0</v>
      </c>
      <c r="CG204" s="3">
        <f ca="1">IF(Table2[[#This Row],[Residence]]="Tema",Table2[[#This Row],[Income]],0)</f>
        <v>0</v>
      </c>
      <c r="CH204" s="3">
        <f ca="1">IF(Table2[[#This Row],[Residence]]="Airport Hills",Table2[[#This Row],[Income]],0)</f>
        <v>0</v>
      </c>
      <c r="CI204" s="3">
        <f ca="1">IF(Table2[[#This Row],[Residence]]="Oyarifa",Table2[[#This Row],[Income]],0)</f>
        <v>0</v>
      </c>
      <c r="CJ204" s="3">
        <f ca="1">IF(Table2[[#This Row],[Residence]]="Osu",Table2[[#This Row],[Income]],0)</f>
        <v>0</v>
      </c>
      <c r="CK204" s="3">
        <f ca="1">IF(Table2[[#This Row],[Residence]]="Tse-Addo",Table2[[#This Row],[Income]],0)</f>
        <v>84419</v>
      </c>
      <c r="CL204" s="5">
        <f ca="1">IF(Table2[[#This Row],[Residence]]="Prampram",Table2[[#This Row],[Income]],0)</f>
        <v>0</v>
      </c>
      <c r="CN204" s="2">
        <f ca="1">IF(Table2[[#This Row],[Field of Work]]="Teaching",Table2[[#This Row],[Income]],0)</f>
        <v>0</v>
      </c>
      <c r="CO204" s="3">
        <f ca="1">IF(Table2[[#This Row],[Field of Work]]="Agriculture",Table2[[#This Row],[Income]],0)</f>
        <v>84419</v>
      </c>
      <c r="CP204" s="3">
        <f ca="1">IF(Table2[[#This Row],[Field of Work]]="IT",Table2[[#This Row],[Income]],0)</f>
        <v>0</v>
      </c>
      <c r="CQ204" s="3">
        <f ca="1">IF(Table2[[#This Row],[Field of Work]]="Construction",Table2[[#This Row],[Income]],0)</f>
        <v>0</v>
      </c>
      <c r="CR204" s="3">
        <f ca="1">IF(Table2[[#This Row],[Field of Work]]="Health",Table2[[#This Row],[Income]],0)</f>
        <v>0</v>
      </c>
      <c r="CS204" s="5">
        <f ca="1">IF(Table2[[#This Row],[Field of Work]]="General work",Table2[[#This Row],[Income]],0)</f>
        <v>0</v>
      </c>
      <c r="CU204" s="2">
        <f t="shared" ca="1" si="74"/>
        <v>1</v>
      </c>
      <c r="CV204" s="5"/>
      <c r="CX204" s="2">
        <f t="shared" ca="1" si="75"/>
        <v>26</v>
      </c>
      <c r="CY204" s="5"/>
    </row>
    <row r="205" spans="1:103" x14ac:dyDescent="0.25">
      <c r="A205">
        <f t="shared" ca="1" si="76"/>
        <v>2</v>
      </c>
      <c r="B205" t="str">
        <f t="shared" ca="1" si="77"/>
        <v>Female</v>
      </c>
      <c r="C205">
        <f t="shared" ca="1" si="78"/>
        <v>26</v>
      </c>
      <c r="D205">
        <f t="shared" ca="1" si="79"/>
        <v>5</v>
      </c>
      <c r="E205" t="str">
        <f ca="1">_xll.XLOOKUP(D205,$Y$8:$Y$13,$Z$8:$Z$13)</f>
        <v>General work</v>
      </c>
      <c r="F205">
        <f t="shared" ca="1" si="80"/>
        <v>4</v>
      </c>
      <c r="G205" t="str">
        <f ca="1">_xll.XLOOKUP(F205,$AA$8:$AA$12,$AB$8:$AB$12)</f>
        <v>Techical</v>
      </c>
      <c r="H205">
        <f t="shared" ca="1" si="72"/>
        <v>3</v>
      </c>
      <c r="I205">
        <f t="shared" ca="1" si="73"/>
        <v>1</v>
      </c>
      <c r="J205">
        <f t="shared" ca="1" si="81"/>
        <v>88592</v>
      </c>
      <c r="K205">
        <f t="shared" ca="1" si="82"/>
        <v>8</v>
      </c>
      <c r="L205" t="str">
        <f ca="1">_xll.XLOOKUP(K205,$AC$8:$AC$17,$AD$8:$AD$17)</f>
        <v>Oyarifa</v>
      </c>
      <c r="M205">
        <f t="shared" ca="1" si="65"/>
        <v>265776</v>
      </c>
      <c r="N205" s="12">
        <f t="shared" ca="1" si="83"/>
        <v>38906.485237614346</v>
      </c>
      <c r="O205" s="12">
        <f t="shared" ca="1" si="66"/>
        <v>60412.286420758937</v>
      </c>
      <c r="P205">
        <f t="shared" ca="1" si="84"/>
        <v>19795</v>
      </c>
      <c r="Q205" s="12">
        <f t="shared" ca="1" si="67"/>
        <v>110835.50418465835</v>
      </c>
      <c r="R205">
        <f t="shared" ca="1" si="68"/>
        <v>70970.032546581919</v>
      </c>
      <c r="S205" s="12">
        <f t="shared" ca="1" si="69"/>
        <v>397158.31896734086</v>
      </c>
      <c r="T205" s="12">
        <f t="shared" ca="1" si="70"/>
        <v>169536.98942227269</v>
      </c>
      <c r="U205" s="12">
        <f t="shared" ca="1" si="71"/>
        <v>227621.32954506818</v>
      </c>
      <c r="X205" s="2"/>
      <c r="Y205" s="3"/>
      <c r="Z205" s="3"/>
      <c r="AA205" s="3"/>
      <c r="AB205" s="3"/>
      <c r="AC205" s="3"/>
      <c r="AD205" s="3"/>
      <c r="AE205" s="3">
        <f ca="1">IF(Table2[[#This Row],[Gender]]="Male",1,0)</f>
        <v>0</v>
      </c>
      <c r="AF205" s="3">
        <f ca="1">IF(Table2[[#This Row],[Gender]]="Female",1,0)</f>
        <v>1</v>
      </c>
      <c r="AG205" s="3"/>
      <c r="AH205" s="3"/>
      <c r="AI205" s="5"/>
      <c r="AK205" s="2">
        <f ca="1">IF(Table2[[#This Row],[Field of Work]]="Teaching",1,0)</f>
        <v>0</v>
      </c>
      <c r="AL205" s="3">
        <f ca="1">IF(Table2[[#This Row],[Field of Work]]="Agriculture",1,0)</f>
        <v>0</v>
      </c>
      <c r="AM205" s="3">
        <f ca="1">IF(Table2[[#This Row],[Field of Work]]="IT",1,0)</f>
        <v>0</v>
      </c>
      <c r="AN205" s="3">
        <f ca="1">IF(Table2[[#This Row],[Field of Work]]="Construction",1,0)</f>
        <v>0</v>
      </c>
      <c r="AO205" s="3">
        <f ca="1">IF(Table2[[#This Row],[Field of Work]]="Health",1,0)</f>
        <v>0</v>
      </c>
      <c r="AP205" s="3">
        <f ca="1">IF(Table2[[#This Row],[Field of Work]]="General work",1,0)</f>
        <v>1</v>
      </c>
      <c r="AQ205" s="3"/>
      <c r="AR205" s="3"/>
      <c r="AS205" s="3"/>
      <c r="AT205" s="3"/>
      <c r="AU205" s="3"/>
      <c r="AV205" s="5"/>
      <c r="AW205" s="16">
        <f ca="1">IF(Table2[[#This Row],[Residence]]="East Legon",1,0)</f>
        <v>0</v>
      </c>
      <c r="AX205" s="13">
        <f ca="1">IF(Table2[[#This Row],[Residence]]="Trasaco",1,0)</f>
        <v>0</v>
      </c>
      <c r="AY205" s="3">
        <f ca="1">IF(Table2[[#This Row],[Residence]]="North Legon",1,0)</f>
        <v>0</v>
      </c>
      <c r="AZ205" s="3">
        <f ca="1">IF(Table2[[#This Row],[Residence]]="Tema",1,0)</f>
        <v>0</v>
      </c>
      <c r="BA205" s="3">
        <f ca="1">IF(Table2[[#This Row],[Residence]]="Spintex",1,0)</f>
        <v>0</v>
      </c>
      <c r="BB205" s="3">
        <f ca="1">IF(Table2[[#This Row],[Residence]]="Airport Hills",1,0)</f>
        <v>0</v>
      </c>
      <c r="BC205" s="3">
        <f ca="1">IF(Table2[[#This Row],[Residence]]="Oyarifa",1,0)</f>
        <v>1</v>
      </c>
      <c r="BD205" s="3">
        <f ca="1">IF(Table2[[#This Row],[Residence]]="Prampram",1,0)</f>
        <v>0</v>
      </c>
      <c r="BE205" s="3">
        <f ca="1">IF(Table2[[#This Row],[Residence]]="Tse-Addo",1,0)</f>
        <v>0</v>
      </c>
      <c r="BF205" s="3">
        <f ca="1">IF(Table2[[#This Row],[Residence]]="Osu",1,0)</f>
        <v>0</v>
      </c>
      <c r="BG205" s="3"/>
      <c r="BH205" s="3"/>
      <c r="BI205" s="3"/>
      <c r="BJ205" s="3"/>
      <c r="BK205" s="3"/>
      <c r="BL205" s="3"/>
      <c r="BM205" s="3"/>
      <c r="BN205" s="3"/>
      <c r="BO205" s="3"/>
      <c r="BP205" s="5"/>
      <c r="BR205" s="26">
        <f ca="1">Table2[[#This Row],[Cars Value]]/Table2[[#This Row],[Cars]]</f>
        <v>60412.286420758937</v>
      </c>
      <c r="BS205" s="5"/>
      <c r="BT205" s="2">
        <f ca="1">IF(Table2[[#This Row],[Value of Debts]]&gt;$BU$6,1,0)</f>
        <v>1</v>
      </c>
      <c r="BU205" s="3"/>
      <c r="BV205" s="3"/>
      <c r="BW205" s="5"/>
      <c r="BX205" s="30">
        <f ca="1">Table2[[#This Row],[Mortgage Left]]/Table2[[#This Row],[Value of home]]</f>
        <v>0.14638825641748821</v>
      </c>
      <c r="BY205" s="3">
        <f t="shared" ca="1" si="85"/>
        <v>1</v>
      </c>
      <c r="BZ205" s="3"/>
      <c r="CA205" s="39"/>
      <c r="CC205" s="2">
        <f ca="1">IF(Table2[[#This Row],[Residence]]="East Legon",Table2[[#This Row],[Income]],0)</f>
        <v>0</v>
      </c>
      <c r="CD205" s="3">
        <f ca="1">IF(Table2[[#This Row],[Residence]]="Trasaco",Table2[[#This Row],[Income]],0)</f>
        <v>0</v>
      </c>
      <c r="CE205" s="3">
        <f ca="1">IF(Table2[[#This Row],[Residence]]="North Legon",Table2[[#This Row],[Income]],0)</f>
        <v>0</v>
      </c>
      <c r="CF205" s="3">
        <f ca="1">IF(Table2[[#This Row],[Residence]]="Spintex",Table2[[#This Row],[Income]],0)</f>
        <v>0</v>
      </c>
      <c r="CG205" s="3">
        <f ca="1">IF(Table2[[#This Row],[Residence]]="Tema",Table2[[#This Row],[Income]],0)</f>
        <v>0</v>
      </c>
      <c r="CH205" s="3">
        <f ca="1">IF(Table2[[#This Row],[Residence]]="Airport Hills",Table2[[#This Row],[Income]],0)</f>
        <v>0</v>
      </c>
      <c r="CI205" s="3">
        <f ca="1">IF(Table2[[#This Row],[Residence]]="Oyarifa",Table2[[#This Row],[Income]],0)</f>
        <v>88592</v>
      </c>
      <c r="CJ205" s="3">
        <f ca="1">IF(Table2[[#This Row],[Residence]]="Osu",Table2[[#This Row],[Income]],0)</f>
        <v>0</v>
      </c>
      <c r="CK205" s="3">
        <f ca="1">IF(Table2[[#This Row],[Residence]]="Tse-Addo",Table2[[#This Row],[Income]],0)</f>
        <v>0</v>
      </c>
      <c r="CL205" s="5">
        <f ca="1">IF(Table2[[#This Row],[Residence]]="Prampram",Table2[[#This Row],[Income]],0)</f>
        <v>0</v>
      </c>
      <c r="CN205" s="2">
        <f ca="1">IF(Table2[[#This Row],[Field of Work]]="Teaching",Table2[[#This Row],[Income]],0)</f>
        <v>0</v>
      </c>
      <c r="CO205" s="3">
        <f ca="1">IF(Table2[[#This Row],[Field of Work]]="Agriculture",Table2[[#This Row],[Income]],0)</f>
        <v>0</v>
      </c>
      <c r="CP205" s="3">
        <f ca="1">IF(Table2[[#This Row],[Field of Work]]="IT",Table2[[#This Row],[Income]],0)</f>
        <v>0</v>
      </c>
      <c r="CQ205" s="3">
        <f ca="1">IF(Table2[[#This Row],[Field of Work]]="Construction",Table2[[#This Row],[Income]],0)</f>
        <v>0</v>
      </c>
      <c r="CR205" s="3">
        <f ca="1">IF(Table2[[#This Row],[Field of Work]]="Health",Table2[[#This Row],[Income]],0)</f>
        <v>0</v>
      </c>
      <c r="CS205" s="5">
        <f ca="1">IF(Table2[[#This Row],[Field of Work]]="General work",Table2[[#This Row],[Income]],0)</f>
        <v>88592</v>
      </c>
      <c r="CU205" s="2">
        <f t="shared" ca="1" si="74"/>
        <v>1</v>
      </c>
      <c r="CV205" s="5"/>
      <c r="CX205" s="2">
        <f t="shared" ca="1" si="75"/>
        <v>35</v>
      </c>
      <c r="CY205" s="5"/>
    </row>
    <row r="206" spans="1:103" x14ac:dyDescent="0.25">
      <c r="A206">
        <f t="shared" ca="1" si="76"/>
        <v>2</v>
      </c>
      <c r="B206" t="str">
        <f t="shared" ca="1" si="77"/>
        <v>Female</v>
      </c>
      <c r="C206">
        <f t="shared" ca="1" si="78"/>
        <v>35</v>
      </c>
      <c r="D206">
        <f t="shared" ca="1" si="79"/>
        <v>4</v>
      </c>
      <c r="E206" t="str">
        <f ca="1">_xll.XLOOKUP(D206,$Y$8:$Y$13,$Z$8:$Z$13)</f>
        <v>IT</v>
      </c>
      <c r="F206">
        <f t="shared" ca="1" si="80"/>
        <v>1</v>
      </c>
      <c r="G206" t="str">
        <f ca="1">_xll.XLOOKUP(F206,$AA$8:$AA$12,$AB$8:$AB$12)</f>
        <v>Highschool</v>
      </c>
      <c r="H206">
        <f t="shared" ca="1" si="72"/>
        <v>4</v>
      </c>
      <c r="I206">
        <f t="shared" ca="1" si="73"/>
        <v>4</v>
      </c>
      <c r="J206">
        <f t="shared" ca="1" si="81"/>
        <v>77172</v>
      </c>
      <c r="K206">
        <f t="shared" ca="1" si="82"/>
        <v>7</v>
      </c>
      <c r="L206" t="str">
        <f ca="1">_xll.XLOOKUP(K206,$AC$8:$AC$17,$AD$8:$AD$17)</f>
        <v>Tema</v>
      </c>
      <c r="M206">
        <f t="shared" ref="M206:M269" ca="1" si="86">J206*RANDBETWEEN(3,6)</f>
        <v>231516</v>
      </c>
      <c r="N206" s="12">
        <f t="shared" ca="1" si="83"/>
        <v>57739.606737956841</v>
      </c>
      <c r="O206" s="12">
        <f t="shared" ref="O206:O269" ca="1" si="87">I206*RAND()*J206</f>
        <v>235276.06959424375</v>
      </c>
      <c r="P206">
        <f t="shared" ca="1" si="84"/>
        <v>90563</v>
      </c>
      <c r="Q206" s="12">
        <f t="shared" ref="Q206:Q269" ca="1" si="88">RAND()*J206*2</f>
        <v>133656.76224250181</v>
      </c>
      <c r="R206">
        <f t="shared" ref="R206:R269" ca="1" si="89">RAND()*J206*1.5</f>
        <v>6100.8118300288879</v>
      </c>
      <c r="S206" s="12">
        <f t="shared" ref="S206:S269" ca="1" si="90">M206+O206+R206</f>
        <v>472892.88142427267</v>
      </c>
      <c r="T206" s="12">
        <f t="shared" ref="T206:T269" ca="1" si="91">N206+P206+Q206</f>
        <v>281959.36898045865</v>
      </c>
      <c r="U206" s="12">
        <f t="shared" ref="U206:U269" ca="1" si="92">S206-T206</f>
        <v>190933.51244381402</v>
      </c>
      <c r="X206" s="2"/>
      <c r="Y206" s="3"/>
      <c r="Z206" s="3"/>
      <c r="AA206" s="3"/>
      <c r="AB206" s="3"/>
      <c r="AC206" s="3"/>
      <c r="AD206" s="3"/>
      <c r="AE206" s="3">
        <f ca="1">IF(Table2[[#This Row],[Gender]]="Male",1,0)</f>
        <v>0</v>
      </c>
      <c r="AF206" s="3">
        <f ca="1">IF(Table2[[#This Row],[Gender]]="Female",1,0)</f>
        <v>1</v>
      </c>
      <c r="AG206" s="3"/>
      <c r="AH206" s="3"/>
      <c r="AI206" s="5"/>
      <c r="AK206" s="2">
        <f ca="1">IF(Table2[[#This Row],[Field of Work]]="Teaching",1,0)</f>
        <v>0</v>
      </c>
      <c r="AL206" s="3">
        <f ca="1">IF(Table2[[#This Row],[Field of Work]]="Agriculture",1,0)</f>
        <v>0</v>
      </c>
      <c r="AM206" s="3">
        <f ca="1">IF(Table2[[#This Row],[Field of Work]]="IT",1,0)</f>
        <v>1</v>
      </c>
      <c r="AN206" s="3">
        <f ca="1">IF(Table2[[#This Row],[Field of Work]]="Construction",1,0)</f>
        <v>0</v>
      </c>
      <c r="AO206" s="3">
        <f ca="1">IF(Table2[[#This Row],[Field of Work]]="Health",1,0)</f>
        <v>0</v>
      </c>
      <c r="AP206" s="3">
        <f ca="1">IF(Table2[[#This Row],[Field of Work]]="General work",1,0)</f>
        <v>0</v>
      </c>
      <c r="AQ206" s="3"/>
      <c r="AR206" s="3"/>
      <c r="AS206" s="3"/>
      <c r="AT206" s="3"/>
      <c r="AU206" s="3"/>
      <c r="AV206" s="5"/>
      <c r="AW206" s="16">
        <f ca="1">IF(Table2[[#This Row],[Residence]]="East Legon",1,0)</f>
        <v>0</v>
      </c>
      <c r="AX206" s="13">
        <f ca="1">IF(Table2[[#This Row],[Residence]]="Trasaco",1,0)</f>
        <v>0</v>
      </c>
      <c r="AY206" s="3">
        <f ca="1">IF(Table2[[#This Row],[Residence]]="North Legon",1,0)</f>
        <v>0</v>
      </c>
      <c r="AZ206" s="3">
        <f ca="1">IF(Table2[[#This Row],[Residence]]="Tema",1,0)</f>
        <v>1</v>
      </c>
      <c r="BA206" s="3">
        <f ca="1">IF(Table2[[#This Row],[Residence]]="Spintex",1,0)</f>
        <v>0</v>
      </c>
      <c r="BB206" s="3">
        <f ca="1">IF(Table2[[#This Row],[Residence]]="Airport Hills",1,0)</f>
        <v>0</v>
      </c>
      <c r="BC206" s="3">
        <f ca="1">IF(Table2[[#This Row],[Residence]]="Oyarifa",1,0)</f>
        <v>0</v>
      </c>
      <c r="BD206" s="3">
        <f ca="1">IF(Table2[[#This Row],[Residence]]="Prampram",1,0)</f>
        <v>0</v>
      </c>
      <c r="BE206" s="3">
        <f ca="1">IF(Table2[[#This Row],[Residence]]="Tse-Addo",1,0)</f>
        <v>0</v>
      </c>
      <c r="BF206" s="3">
        <f ca="1">IF(Table2[[#This Row],[Residence]]="Osu",1,0)</f>
        <v>0</v>
      </c>
      <c r="BG206" s="3"/>
      <c r="BH206" s="3"/>
      <c r="BI206" s="3"/>
      <c r="BJ206" s="3"/>
      <c r="BK206" s="3"/>
      <c r="BL206" s="3"/>
      <c r="BM206" s="3"/>
      <c r="BN206" s="3"/>
      <c r="BO206" s="3"/>
      <c r="BP206" s="5"/>
      <c r="BR206" s="26">
        <f ca="1">Table2[[#This Row],[Cars Value]]/Table2[[#This Row],[Cars]]</f>
        <v>58819.017398560936</v>
      </c>
      <c r="BS206" s="5"/>
      <c r="BT206" s="2">
        <f ca="1">IF(Table2[[#This Row],[Value of Debts]]&gt;$BU$6,1,0)</f>
        <v>1</v>
      </c>
      <c r="BU206" s="3"/>
      <c r="BV206" s="3"/>
      <c r="BW206" s="5"/>
      <c r="BX206" s="30">
        <f ca="1">Table2[[#This Row],[Mortgage Left]]/Table2[[#This Row],[Value of home]]</f>
        <v>0.2493979108915014</v>
      </c>
      <c r="BY206" s="3">
        <f t="shared" ca="1" si="85"/>
        <v>1</v>
      </c>
      <c r="BZ206" s="3"/>
      <c r="CA206" s="39"/>
      <c r="CC206" s="2">
        <f ca="1">IF(Table2[[#This Row],[Residence]]="East Legon",Table2[[#This Row],[Income]],0)</f>
        <v>0</v>
      </c>
      <c r="CD206" s="3">
        <f ca="1">IF(Table2[[#This Row],[Residence]]="Trasaco",Table2[[#This Row],[Income]],0)</f>
        <v>0</v>
      </c>
      <c r="CE206" s="3">
        <f ca="1">IF(Table2[[#This Row],[Residence]]="North Legon",Table2[[#This Row],[Income]],0)</f>
        <v>0</v>
      </c>
      <c r="CF206" s="3">
        <f ca="1">IF(Table2[[#This Row],[Residence]]="Spintex",Table2[[#This Row],[Income]],0)</f>
        <v>0</v>
      </c>
      <c r="CG206" s="3">
        <f ca="1">IF(Table2[[#This Row],[Residence]]="Tema",Table2[[#This Row],[Income]],0)</f>
        <v>77172</v>
      </c>
      <c r="CH206" s="3">
        <f ca="1">IF(Table2[[#This Row],[Residence]]="Airport Hills",Table2[[#This Row],[Income]],0)</f>
        <v>0</v>
      </c>
      <c r="CI206" s="3">
        <f ca="1">IF(Table2[[#This Row],[Residence]]="Oyarifa",Table2[[#This Row],[Income]],0)</f>
        <v>0</v>
      </c>
      <c r="CJ206" s="3">
        <f ca="1">IF(Table2[[#This Row],[Residence]]="Osu",Table2[[#This Row],[Income]],0)</f>
        <v>0</v>
      </c>
      <c r="CK206" s="3">
        <f ca="1">IF(Table2[[#This Row],[Residence]]="Tse-Addo",Table2[[#This Row],[Income]],0)</f>
        <v>0</v>
      </c>
      <c r="CL206" s="5">
        <f ca="1">IF(Table2[[#This Row],[Residence]]="Prampram",Table2[[#This Row],[Income]],0)</f>
        <v>0</v>
      </c>
      <c r="CN206" s="2">
        <f ca="1">IF(Table2[[#This Row],[Field of Work]]="Teaching",Table2[[#This Row],[Income]],0)</f>
        <v>0</v>
      </c>
      <c r="CO206" s="3">
        <f ca="1">IF(Table2[[#This Row],[Field of Work]]="Agriculture",Table2[[#This Row],[Income]],0)</f>
        <v>0</v>
      </c>
      <c r="CP206" s="3">
        <f ca="1">IF(Table2[[#This Row],[Field of Work]]="IT",Table2[[#This Row],[Income]],0)</f>
        <v>77172</v>
      </c>
      <c r="CQ206" s="3">
        <f ca="1">IF(Table2[[#This Row],[Field of Work]]="Construction",Table2[[#This Row],[Income]],0)</f>
        <v>0</v>
      </c>
      <c r="CR206" s="3">
        <f ca="1">IF(Table2[[#This Row],[Field of Work]]="Health",Table2[[#This Row],[Income]],0)</f>
        <v>0</v>
      </c>
      <c r="CS206" s="5">
        <f ca="1">IF(Table2[[#This Row],[Field of Work]]="General work",Table2[[#This Row],[Income]],0)</f>
        <v>0</v>
      </c>
      <c r="CU206" s="2">
        <f t="shared" ca="1" si="74"/>
        <v>1</v>
      </c>
      <c r="CV206" s="5"/>
      <c r="CX206" s="2">
        <f t="shared" ca="1" si="75"/>
        <v>43</v>
      </c>
      <c r="CY206" s="5"/>
    </row>
    <row r="207" spans="1:103" x14ac:dyDescent="0.25">
      <c r="A207">
        <f t="shared" ca="1" si="76"/>
        <v>2</v>
      </c>
      <c r="B207" t="str">
        <f t="shared" ca="1" si="77"/>
        <v>Female</v>
      </c>
      <c r="C207">
        <f t="shared" ca="1" si="78"/>
        <v>43</v>
      </c>
      <c r="D207">
        <f t="shared" ca="1" si="79"/>
        <v>5</v>
      </c>
      <c r="E207" t="str">
        <f ca="1">_xll.XLOOKUP(D207,$Y$8:$Y$13,$Z$8:$Z$13)</f>
        <v>General work</v>
      </c>
      <c r="F207">
        <f t="shared" ca="1" si="80"/>
        <v>1</v>
      </c>
      <c r="G207" t="str">
        <f ca="1">_xll.XLOOKUP(F207,$AA$8:$AA$12,$AB$8:$AB$12)</f>
        <v>Highschool</v>
      </c>
      <c r="H207">
        <f t="shared" ca="1" si="72"/>
        <v>3</v>
      </c>
      <c r="I207">
        <f t="shared" ca="1" si="73"/>
        <v>4</v>
      </c>
      <c r="J207">
        <f t="shared" ca="1" si="81"/>
        <v>37111</v>
      </c>
      <c r="K207">
        <f t="shared" ca="1" si="82"/>
        <v>8</v>
      </c>
      <c r="L207" t="str">
        <f ca="1">_xll.XLOOKUP(K207,$AC$8:$AC$17,$AD$8:$AD$17)</f>
        <v>Oyarifa</v>
      </c>
      <c r="M207">
        <f t="shared" ca="1" si="86"/>
        <v>185555</v>
      </c>
      <c r="N207" s="12">
        <f t="shared" ca="1" si="83"/>
        <v>47829.790363142813</v>
      </c>
      <c r="O207" s="12">
        <f t="shared" ca="1" si="87"/>
        <v>47753.496322374791</v>
      </c>
      <c r="P207">
        <f t="shared" ca="1" si="84"/>
        <v>22732</v>
      </c>
      <c r="Q207" s="12">
        <f t="shared" ca="1" si="88"/>
        <v>64292.831238167142</v>
      </c>
      <c r="R207">
        <f t="shared" ca="1" si="89"/>
        <v>41305.542775476002</v>
      </c>
      <c r="S207" s="12">
        <f t="shared" ca="1" si="90"/>
        <v>274614.03909785079</v>
      </c>
      <c r="T207" s="12">
        <f t="shared" ca="1" si="91"/>
        <v>134854.62160130998</v>
      </c>
      <c r="U207" s="12">
        <f t="shared" ca="1" si="92"/>
        <v>139759.41749654082</v>
      </c>
      <c r="X207" s="2"/>
      <c r="Y207" s="3"/>
      <c r="Z207" s="3"/>
      <c r="AA207" s="3"/>
      <c r="AB207" s="3"/>
      <c r="AC207" s="3"/>
      <c r="AD207" s="3"/>
      <c r="AE207" s="3">
        <f ca="1">IF(Table2[[#This Row],[Gender]]="Male",1,0)</f>
        <v>0</v>
      </c>
      <c r="AF207" s="3">
        <f ca="1">IF(Table2[[#This Row],[Gender]]="Female",1,0)</f>
        <v>1</v>
      </c>
      <c r="AG207" s="3"/>
      <c r="AH207" s="3"/>
      <c r="AI207" s="5"/>
      <c r="AK207" s="2">
        <f ca="1">IF(Table2[[#This Row],[Field of Work]]="Teaching",1,0)</f>
        <v>0</v>
      </c>
      <c r="AL207" s="3">
        <f ca="1">IF(Table2[[#This Row],[Field of Work]]="Agriculture",1,0)</f>
        <v>0</v>
      </c>
      <c r="AM207" s="3">
        <f ca="1">IF(Table2[[#This Row],[Field of Work]]="IT",1,0)</f>
        <v>0</v>
      </c>
      <c r="AN207" s="3">
        <f ca="1">IF(Table2[[#This Row],[Field of Work]]="Construction",1,0)</f>
        <v>0</v>
      </c>
      <c r="AO207" s="3">
        <f ca="1">IF(Table2[[#This Row],[Field of Work]]="Health",1,0)</f>
        <v>0</v>
      </c>
      <c r="AP207" s="3">
        <f ca="1">IF(Table2[[#This Row],[Field of Work]]="General work",1,0)</f>
        <v>1</v>
      </c>
      <c r="AQ207" s="3"/>
      <c r="AR207" s="3"/>
      <c r="AS207" s="3"/>
      <c r="AT207" s="3"/>
      <c r="AU207" s="3"/>
      <c r="AV207" s="5"/>
      <c r="AW207" s="16">
        <f ca="1">IF(Table2[[#This Row],[Residence]]="East Legon",1,0)</f>
        <v>0</v>
      </c>
      <c r="AX207" s="13">
        <f ca="1">IF(Table2[[#This Row],[Residence]]="Trasaco",1,0)</f>
        <v>0</v>
      </c>
      <c r="AY207" s="3">
        <f ca="1">IF(Table2[[#This Row],[Residence]]="North Legon",1,0)</f>
        <v>0</v>
      </c>
      <c r="AZ207" s="3">
        <f ca="1">IF(Table2[[#This Row],[Residence]]="Tema",1,0)</f>
        <v>0</v>
      </c>
      <c r="BA207" s="3">
        <f ca="1">IF(Table2[[#This Row],[Residence]]="Spintex",1,0)</f>
        <v>0</v>
      </c>
      <c r="BB207" s="3">
        <f ca="1">IF(Table2[[#This Row],[Residence]]="Airport Hills",1,0)</f>
        <v>0</v>
      </c>
      <c r="BC207" s="3">
        <f ca="1">IF(Table2[[#This Row],[Residence]]="Oyarifa",1,0)</f>
        <v>1</v>
      </c>
      <c r="BD207" s="3">
        <f ca="1">IF(Table2[[#This Row],[Residence]]="Prampram",1,0)</f>
        <v>0</v>
      </c>
      <c r="BE207" s="3">
        <f ca="1">IF(Table2[[#This Row],[Residence]]="Tse-Addo",1,0)</f>
        <v>0</v>
      </c>
      <c r="BF207" s="3">
        <f ca="1">IF(Table2[[#This Row],[Residence]]="Osu",1,0)</f>
        <v>0</v>
      </c>
      <c r="BG207" s="3"/>
      <c r="BH207" s="3"/>
      <c r="BI207" s="3"/>
      <c r="BJ207" s="3"/>
      <c r="BK207" s="3"/>
      <c r="BL207" s="3"/>
      <c r="BM207" s="3"/>
      <c r="BN207" s="3"/>
      <c r="BO207" s="3"/>
      <c r="BP207" s="5"/>
      <c r="BR207" s="26">
        <f ca="1">Table2[[#This Row],[Cars Value]]/Table2[[#This Row],[Cars]]</f>
        <v>11938.374080593698</v>
      </c>
      <c r="BS207" s="5"/>
      <c r="BT207" s="2">
        <f ca="1">IF(Table2[[#This Row],[Value of Debts]]&gt;$BU$6,1,0)</f>
        <v>1</v>
      </c>
      <c r="BU207" s="3"/>
      <c r="BV207" s="3"/>
      <c r="BW207" s="5"/>
      <c r="BX207" s="30">
        <f ca="1">Table2[[#This Row],[Mortgage Left]]/Table2[[#This Row],[Value of home]]</f>
        <v>0.25776610904121589</v>
      </c>
      <c r="BY207" s="3">
        <f t="shared" ca="1" si="85"/>
        <v>1</v>
      </c>
      <c r="BZ207" s="3"/>
      <c r="CA207" s="39"/>
      <c r="CC207" s="2">
        <f ca="1">IF(Table2[[#This Row],[Residence]]="East Legon",Table2[[#This Row],[Income]],0)</f>
        <v>0</v>
      </c>
      <c r="CD207" s="3">
        <f ca="1">IF(Table2[[#This Row],[Residence]]="Trasaco",Table2[[#This Row],[Income]],0)</f>
        <v>0</v>
      </c>
      <c r="CE207" s="3">
        <f ca="1">IF(Table2[[#This Row],[Residence]]="North Legon",Table2[[#This Row],[Income]],0)</f>
        <v>0</v>
      </c>
      <c r="CF207" s="3">
        <f ca="1">IF(Table2[[#This Row],[Residence]]="Spintex",Table2[[#This Row],[Income]],0)</f>
        <v>0</v>
      </c>
      <c r="CG207" s="3">
        <f ca="1">IF(Table2[[#This Row],[Residence]]="Tema",Table2[[#This Row],[Income]],0)</f>
        <v>0</v>
      </c>
      <c r="CH207" s="3">
        <f ca="1">IF(Table2[[#This Row],[Residence]]="Airport Hills",Table2[[#This Row],[Income]],0)</f>
        <v>0</v>
      </c>
      <c r="CI207" s="3">
        <f ca="1">IF(Table2[[#This Row],[Residence]]="Oyarifa",Table2[[#This Row],[Income]],0)</f>
        <v>37111</v>
      </c>
      <c r="CJ207" s="3">
        <f ca="1">IF(Table2[[#This Row],[Residence]]="Osu",Table2[[#This Row],[Income]],0)</f>
        <v>0</v>
      </c>
      <c r="CK207" s="3">
        <f ca="1">IF(Table2[[#This Row],[Residence]]="Tse-Addo",Table2[[#This Row],[Income]],0)</f>
        <v>0</v>
      </c>
      <c r="CL207" s="5">
        <f ca="1">IF(Table2[[#This Row],[Residence]]="Prampram",Table2[[#This Row],[Income]],0)</f>
        <v>0</v>
      </c>
      <c r="CN207" s="2">
        <f ca="1">IF(Table2[[#This Row],[Field of Work]]="Teaching",Table2[[#This Row],[Income]],0)</f>
        <v>0</v>
      </c>
      <c r="CO207" s="3">
        <f ca="1">IF(Table2[[#This Row],[Field of Work]]="Agriculture",Table2[[#This Row],[Income]],0)</f>
        <v>0</v>
      </c>
      <c r="CP207" s="3">
        <f ca="1">IF(Table2[[#This Row],[Field of Work]]="IT",Table2[[#This Row],[Income]],0)</f>
        <v>0</v>
      </c>
      <c r="CQ207" s="3">
        <f ca="1">IF(Table2[[#This Row],[Field of Work]]="Construction",Table2[[#This Row],[Income]],0)</f>
        <v>0</v>
      </c>
      <c r="CR207" s="3">
        <f ca="1">IF(Table2[[#This Row],[Field of Work]]="Health",Table2[[#This Row],[Income]],0)</f>
        <v>0</v>
      </c>
      <c r="CS207" s="5">
        <f ca="1">IF(Table2[[#This Row],[Field of Work]]="General work",Table2[[#This Row],[Income]],0)</f>
        <v>37111</v>
      </c>
      <c r="CU207" s="2">
        <f t="shared" ca="1" si="74"/>
        <v>1</v>
      </c>
      <c r="CV207" s="5"/>
      <c r="CX207" s="2">
        <f t="shared" ca="1" si="75"/>
        <v>32</v>
      </c>
      <c r="CY207" s="5"/>
    </row>
    <row r="208" spans="1:103" x14ac:dyDescent="0.25">
      <c r="A208">
        <f t="shared" ca="1" si="76"/>
        <v>1</v>
      </c>
      <c r="B208" t="str">
        <f t="shared" ca="1" si="77"/>
        <v>Male</v>
      </c>
      <c r="C208">
        <f t="shared" ca="1" si="78"/>
        <v>32</v>
      </c>
      <c r="D208">
        <f t="shared" ca="1" si="79"/>
        <v>3</v>
      </c>
      <c r="E208" t="str">
        <f ca="1">_xll.XLOOKUP(D208,$Y$8:$Y$13,$Z$8:$Z$13)</f>
        <v>Teaching</v>
      </c>
      <c r="F208">
        <f t="shared" ca="1" si="80"/>
        <v>5</v>
      </c>
      <c r="G208" t="str">
        <f ca="1">_xll.XLOOKUP(F208,$AA$8:$AA$12,$AB$8:$AB$12)</f>
        <v>Other</v>
      </c>
      <c r="H208">
        <f t="shared" ca="1" si="72"/>
        <v>0</v>
      </c>
      <c r="I208">
        <f t="shared" ca="1" si="73"/>
        <v>1</v>
      </c>
      <c r="J208">
        <f t="shared" ca="1" si="81"/>
        <v>81539</v>
      </c>
      <c r="K208">
        <f t="shared" ca="1" si="82"/>
        <v>10</v>
      </c>
      <c r="L208" t="str">
        <f ca="1">_xll.XLOOKUP(K208,$AC$8:$AC$17,$AD$8:$AD$17)</f>
        <v>Osu</v>
      </c>
      <c r="M208">
        <f t="shared" ca="1" si="86"/>
        <v>326156</v>
      </c>
      <c r="N208" s="12">
        <f t="shared" ca="1" si="83"/>
        <v>83245.714033682438</v>
      </c>
      <c r="O208" s="12">
        <f t="shared" ca="1" si="87"/>
        <v>26743.703388440772</v>
      </c>
      <c r="P208">
        <f t="shared" ca="1" si="84"/>
        <v>2791</v>
      </c>
      <c r="Q208" s="12">
        <f t="shared" ca="1" si="88"/>
        <v>3820.9458203873442</v>
      </c>
      <c r="R208">
        <f t="shared" ca="1" si="89"/>
        <v>77432.555087219851</v>
      </c>
      <c r="S208" s="12">
        <f t="shared" ca="1" si="90"/>
        <v>430332.25847566064</v>
      </c>
      <c r="T208" s="12">
        <f t="shared" ca="1" si="91"/>
        <v>89857.659854069789</v>
      </c>
      <c r="U208" s="12">
        <f t="shared" ca="1" si="92"/>
        <v>340474.59862159088</v>
      </c>
      <c r="X208" s="2"/>
      <c r="Y208" s="3"/>
      <c r="Z208" s="3"/>
      <c r="AA208" s="3"/>
      <c r="AB208" s="3"/>
      <c r="AC208" s="3"/>
      <c r="AD208" s="3"/>
      <c r="AE208" s="3">
        <f ca="1">IF(Table2[[#This Row],[Gender]]="Male",1,0)</f>
        <v>1</v>
      </c>
      <c r="AF208" s="3">
        <f ca="1">IF(Table2[[#This Row],[Gender]]="Female",1,0)</f>
        <v>0</v>
      </c>
      <c r="AG208" s="3"/>
      <c r="AH208" s="3"/>
      <c r="AI208" s="5"/>
      <c r="AK208" s="2">
        <f ca="1">IF(Table2[[#This Row],[Field of Work]]="Teaching",1,0)</f>
        <v>1</v>
      </c>
      <c r="AL208" s="3">
        <f ca="1">IF(Table2[[#This Row],[Field of Work]]="Agriculture",1,0)</f>
        <v>0</v>
      </c>
      <c r="AM208" s="3">
        <f ca="1">IF(Table2[[#This Row],[Field of Work]]="IT",1,0)</f>
        <v>0</v>
      </c>
      <c r="AN208" s="3">
        <f ca="1">IF(Table2[[#This Row],[Field of Work]]="Construction",1,0)</f>
        <v>0</v>
      </c>
      <c r="AO208" s="3">
        <f ca="1">IF(Table2[[#This Row],[Field of Work]]="Health",1,0)</f>
        <v>0</v>
      </c>
      <c r="AP208" s="3">
        <f ca="1">IF(Table2[[#This Row],[Field of Work]]="General work",1,0)</f>
        <v>0</v>
      </c>
      <c r="AQ208" s="3"/>
      <c r="AR208" s="3"/>
      <c r="AS208" s="3"/>
      <c r="AT208" s="3"/>
      <c r="AU208" s="3"/>
      <c r="AV208" s="5"/>
      <c r="AW208" s="16">
        <f ca="1">IF(Table2[[#This Row],[Residence]]="East Legon",1,0)</f>
        <v>0</v>
      </c>
      <c r="AX208" s="13">
        <f ca="1">IF(Table2[[#This Row],[Residence]]="Trasaco",1,0)</f>
        <v>0</v>
      </c>
      <c r="AY208" s="3">
        <f ca="1">IF(Table2[[#This Row],[Residence]]="North Legon",1,0)</f>
        <v>0</v>
      </c>
      <c r="AZ208" s="3">
        <f ca="1">IF(Table2[[#This Row],[Residence]]="Tema",1,0)</f>
        <v>0</v>
      </c>
      <c r="BA208" s="3">
        <f ca="1">IF(Table2[[#This Row],[Residence]]="Spintex",1,0)</f>
        <v>0</v>
      </c>
      <c r="BB208" s="3">
        <f ca="1">IF(Table2[[#This Row],[Residence]]="Airport Hills",1,0)</f>
        <v>0</v>
      </c>
      <c r="BC208" s="3">
        <f ca="1">IF(Table2[[#This Row],[Residence]]="Oyarifa",1,0)</f>
        <v>0</v>
      </c>
      <c r="BD208" s="3">
        <f ca="1">IF(Table2[[#This Row],[Residence]]="Prampram",1,0)</f>
        <v>0</v>
      </c>
      <c r="BE208" s="3">
        <f ca="1">IF(Table2[[#This Row],[Residence]]="Tse-Addo",1,0)</f>
        <v>0</v>
      </c>
      <c r="BF208" s="3">
        <f ca="1">IF(Table2[[#This Row],[Residence]]="Osu",1,0)</f>
        <v>1</v>
      </c>
      <c r="BG208" s="3"/>
      <c r="BH208" s="3"/>
      <c r="BI208" s="3"/>
      <c r="BJ208" s="3"/>
      <c r="BK208" s="3"/>
      <c r="BL208" s="3"/>
      <c r="BM208" s="3"/>
      <c r="BN208" s="3"/>
      <c r="BO208" s="3"/>
      <c r="BP208" s="5"/>
      <c r="BR208" s="26">
        <f ca="1">Table2[[#This Row],[Cars Value]]/Table2[[#This Row],[Cars]]</f>
        <v>26743.703388440772</v>
      </c>
      <c r="BS208" s="5"/>
      <c r="BT208" s="2">
        <f ca="1">IF(Table2[[#This Row],[Value of Debts]]&gt;$BU$6,1,0)</f>
        <v>0</v>
      </c>
      <c r="BU208" s="3"/>
      <c r="BV208" s="3"/>
      <c r="BW208" s="5"/>
      <c r="BX208" s="30">
        <f ca="1">Table2[[#This Row],[Mortgage Left]]/Table2[[#This Row],[Value of home]]</f>
        <v>0.25523281507524753</v>
      </c>
      <c r="BY208" s="3">
        <f t="shared" ca="1" si="85"/>
        <v>1</v>
      </c>
      <c r="BZ208" s="3"/>
      <c r="CA208" s="39"/>
      <c r="CC208" s="2">
        <f ca="1">IF(Table2[[#This Row],[Residence]]="East Legon",Table2[[#This Row],[Income]],0)</f>
        <v>0</v>
      </c>
      <c r="CD208" s="3">
        <f ca="1">IF(Table2[[#This Row],[Residence]]="Trasaco",Table2[[#This Row],[Income]],0)</f>
        <v>0</v>
      </c>
      <c r="CE208" s="3">
        <f ca="1">IF(Table2[[#This Row],[Residence]]="North Legon",Table2[[#This Row],[Income]],0)</f>
        <v>0</v>
      </c>
      <c r="CF208" s="3">
        <f ca="1">IF(Table2[[#This Row],[Residence]]="Spintex",Table2[[#This Row],[Income]],0)</f>
        <v>0</v>
      </c>
      <c r="CG208" s="3">
        <f ca="1">IF(Table2[[#This Row],[Residence]]="Tema",Table2[[#This Row],[Income]],0)</f>
        <v>0</v>
      </c>
      <c r="CH208" s="3">
        <f ca="1">IF(Table2[[#This Row],[Residence]]="Airport Hills",Table2[[#This Row],[Income]],0)</f>
        <v>0</v>
      </c>
      <c r="CI208" s="3">
        <f ca="1">IF(Table2[[#This Row],[Residence]]="Oyarifa",Table2[[#This Row],[Income]],0)</f>
        <v>0</v>
      </c>
      <c r="CJ208" s="3">
        <f ca="1">IF(Table2[[#This Row],[Residence]]="Osu",Table2[[#This Row],[Income]],0)</f>
        <v>81539</v>
      </c>
      <c r="CK208" s="3">
        <f ca="1">IF(Table2[[#This Row],[Residence]]="Tse-Addo",Table2[[#This Row],[Income]],0)</f>
        <v>0</v>
      </c>
      <c r="CL208" s="5">
        <f ca="1">IF(Table2[[#This Row],[Residence]]="Prampram",Table2[[#This Row],[Income]],0)</f>
        <v>0</v>
      </c>
      <c r="CN208" s="2">
        <f ca="1">IF(Table2[[#This Row],[Field of Work]]="Teaching",Table2[[#This Row],[Income]],0)</f>
        <v>81539</v>
      </c>
      <c r="CO208" s="3">
        <f ca="1">IF(Table2[[#This Row],[Field of Work]]="Agriculture",Table2[[#This Row],[Income]],0)</f>
        <v>0</v>
      </c>
      <c r="CP208" s="3">
        <f ca="1">IF(Table2[[#This Row],[Field of Work]]="IT",Table2[[#This Row],[Income]],0)</f>
        <v>0</v>
      </c>
      <c r="CQ208" s="3">
        <f ca="1">IF(Table2[[#This Row],[Field of Work]]="Construction",Table2[[#This Row],[Income]],0)</f>
        <v>0</v>
      </c>
      <c r="CR208" s="3">
        <f ca="1">IF(Table2[[#This Row],[Field of Work]]="Health",Table2[[#This Row],[Income]],0)</f>
        <v>0</v>
      </c>
      <c r="CS208" s="5">
        <f ca="1">IF(Table2[[#This Row],[Field of Work]]="General work",Table2[[#This Row],[Income]],0)</f>
        <v>0</v>
      </c>
      <c r="CU208" s="2">
        <f t="shared" ca="1" si="74"/>
        <v>1</v>
      </c>
      <c r="CV208" s="5"/>
      <c r="CX208" s="2">
        <f t="shared" ca="1" si="75"/>
        <v>26</v>
      </c>
      <c r="CY208" s="5"/>
    </row>
    <row r="209" spans="1:103" x14ac:dyDescent="0.25">
      <c r="A209">
        <f t="shared" ca="1" si="76"/>
        <v>2</v>
      </c>
      <c r="B209" t="str">
        <f t="shared" ca="1" si="77"/>
        <v>Female</v>
      </c>
      <c r="C209">
        <f t="shared" ca="1" si="78"/>
        <v>26</v>
      </c>
      <c r="D209">
        <f t="shared" ca="1" si="79"/>
        <v>2</v>
      </c>
      <c r="E209" t="str">
        <f ca="1">_xll.XLOOKUP(D209,$Y$8:$Y$13,$Z$8:$Z$13)</f>
        <v>Construction</v>
      </c>
      <c r="F209">
        <f t="shared" ca="1" si="80"/>
        <v>5</v>
      </c>
      <c r="G209" t="str">
        <f ca="1">_xll.XLOOKUP(F209,$AA$8:$AA$12,$AB$8:$AB$12)</f>
        <v>Other</v>
      </c>
      <c r="H209">
        <f t="shared" ca="1" si="72"/>
        <v>1</v>
      </c>
      <c r="I209">
        <f t="shared" ca="1" si="73"/>
        <v>3</v>
      </c>
      <c r="J209">
        <f t="shared" ca="1" si="81"/>
        <v>44320</v>
      </c>
      <c r="K209">
        <f t="shared" ca="1" si="82"/>
        <v>3</v>
      </c>
      <c r="L209" t="str">
        <f ca="1">_xll.XLOOKUP(K209,$AC$8:$AC$17,$AD$8:$AD$17)</f>
        <v>North Legon</v>
      </c>
      <c r="M209">
        <f t="shared" ca="1" si="86"/>
        <v>221600</v>
      </c>
      <c r="N209" s="12">
        <f t="shared" ca="1" si="83"/>
        <v>90826.671219021664</v>
      </c>
      <c r="O209" s="12">
        <f t="shared" ca="1" si="87"/>
        <v>42520.166806499459</v>
      </c>
      <c r="P209">
        <f t="shared" ca="1" si="84"/>
        <v>6506</v>
      </c>
      <c r="Q209" s="12">
        <f t="shared" ca="1" si="88"/>
        <v>88198.469963960903</v>
      </c>
      <c r="R209">
        <f t="shared" ca="1" si="89"/>
        <v>25608.966444953156</v>
      </c>
      <c r="S209" s="12">
        <f t="shared" ca="1" si="90"/>
        <v>289729.13325145264</v>
      </c>
      <c r="T209" s="12">
        <f t="shared" ca="1" si="91"/>
        <v>185531.14118298257</v>
      </c>
      <c r="U209" s="12">
        <f t="shared" ca="1" si="92"/>
        <v>104197.99206847008</v>
      </c>
      <c r="X209" s="2"/>
      <c r="Y209" s="3"/>
      <c r="Z209" s="3"/>
      <c r="AA209" s="3"/>
      <c r="AB209" s="3"/>
      <c r="AC209" s="3"/>
      <c r="AD209" s="3"/>
      <c r="AE209" s="3">
        <f ca="1">IF(Table2[[#This Row],[Gender]]="Male",1,0)</f>
        <v>0</v>
      </c>
      <c r="AF209" s="3">
        <f ca="1">IF(Table2[[#This Row],[Gender]]="Female",1,0)</f>
        <v>1</v>
      </c>
      <c r="AG209" s="3"/>
      <c r="AH209" s="3"/>
      <c r="AI209" s="5"/>
      <c r="AK209" s="2">
        <f ca="1">IF(Table2[[#This Row],[Field of Work]]="Teaching",1,0)</f>
        <v>0</v>
      </c>
      <c r="AL209" s="3">
        <f ca="1">IF(Table2[[#This Row],[Field of Work]]="Agriculture",1,0)</f>
        <v>0</v>
      </c>
      <c r="AM209" s="3">
        <f ca="1">IF(Table2[[#This Row],[Field of Work]]="IT",1,0)</f>
        <v>0</v>
      </c>
      <c r="AN209" s="3">
        <f ca="1">IF(Table2[[#This Row],[Field of Work]]="Construction",1,0)</f>
        <v>1</v>
      </c>
      <c r="AO209" s="3">
        <f ca="1">IF(Table2[[#This Row],[Field of Work]]="Health",1,0)</f>
        <v>0</v>
      </c>
      <c r="AP209" s="3">
        <f ca="1">IF(Table2[[#This Row],[Field of Work]]="General work",1,0)</f>
        <v>0</v>
      </c>
      <c r="AQ209" s="3"/>
      <c r="AR209" s="3"/>
      <c r="AS209" s="3"/>
      <c r="AT209" s="3"/>
      <c r="AU209" s="3"/>
      <c r="AV209" s="5"/>
      <c r="AW209" s="16">
        <f ca="1">IF(Table2[[#This Row],[Residence]]="East Legon",1,0)</f>
        <v>0</v>
      </c>
      <c r="AX209" s="13">
        <f ca="1">IF(Table2[[#This Row],[Residence]]="Trasaco",1,0)</f>
        <v>0</v>
      </c>
      <c r="AY209" s="3">
        <f ca="1">IF(Table2[[#This Row],[Residence]]="North Legon",1,0)</f>
        <v>1</v>
      </c>
      <c r="AZ209" s="3">
        <f ca="1">IF(Table2[[#This Row],[Residence]]="Tema",1,0)</f>
        <v>0</v>
      </c>
      <c r="BA209" s="3">
        <f ca="1">IF(Table2[[#This Row],[Residence]]="Spintex",1,0)</f>
        <v>0</v>
      </c>
      <c r="BB209" s="3">
        <f ca="1">IF(Table2[[#This Row],[Residence]]="Airport Hills",1,0)</f>
        <v>0</v>
      </c>
      <c r="BC209" s="3">
        <f ca="1">IF(Table2[[#This Row],[Residence]]="Oyarifa",1,0)</f>
        <v>0</v>
      </c>
      <c r="BD209" s="3">
        <f ca="1">IF(Table2[[#This Row],[Residence]]="Prampram",1,0)</f>
        <v>0</v>
      </c>
      <c r="BE209" s="3">
        <f ca="1">IF(Table2[[#This Row],[Residence]]="Tse-Addo",1,0)</f>
        <v>0</v>
      </c>
      <c r="BF209" s="3">
        <f ca="1">IF(Table2[[#This Row],[Residence]]="Osu",1,0)</f>
        <v>0</v>
      </c>
      <c r="BG209" s="3"/>
      <c r="BH209" s="3"/>
      <c r="BI209" s="3"/>
      <c r="BJ209" s="3"/>
      <c r="BK209" s="3"/>
      <c r="BL209" s="3"/>
      <c r="BM209" s="3"/>
      <c r="BN209" s="3"/>
      <c r="BO209" s="3"/>
      <c r="BP209" s="5"/>
      <c r="BR209" s="26">
        <f ca="1">Table2[[#This Row],[Cars Value]]/Table2[[#This Row],[Cars]]</f>
        <v>14173.388935499819</v>
      </c>
      <c r="BS209" s="5"/>
      <c r="BT209" s="2">
        <f ca="1">IF(Table2[[#This Row],[Value of Debts]]&gt;$BU$6,1,0)</f>
        <v>1</v>
      </c>
      <c r="BU209" s="3"/>
      <c r="BV209" s="3"/>
      <c r="BW209" s="5"/>
      <c r="BX209" s="30">
        <f ca="1">Table2[[#This Row],[Mortgage Left]]/Table2[[#This Row],[Value of home]]</f>
        <v>0.40986764990533242</v>
      </c>
      <c r="BY209" s="3">
        <f t="shared" ca="1" si="85"/>
        <v>1</v>
      </c>
      <c r="BZ209" s="3"/>
      <c r="CA209" s="39"/>
      <c r="CC209" s="2">
        <f ca="1">IF(Table2[[#This Row],[Residence]]="East Legon",Table2[[#This Row],[Income]],0)</f>
        <v>0</v>
      </c>
      <c r="CD209" s="3">
        <f ca="1">IF(Table2[[#This Row],[Residence]]="Trasaco",Table2[[#This Row],[Income]],0)</f>
        <v>0</v>
      </c>
      <c r="CE209" s="3">
        <f ca="1">IF(Table2[[#This Row],[Residence]]="North Legon",Table2[[#This Row],[Income]],0)</f>
        <v>44320</v>
      </c>
      <c r="CF209" s="3">
        <f ca="1">IF(Table2[[#This Row],[Residence]]="Spintex",Table2[[#This Row],[Income]],0)</f>
        <v>0</v>
      </c>
      <c r="CG209" s="3">
        <f ca="1">IF(Table2[[#This Row],[Residence]]="Tema",Table2[[#This Row],[Income]],0)</f>
        <v>0</v>
      </c>
      <c r="CH209" s="3">
        <f ca="1">IF(Table2[[#This Row],[Residence]]="Airport Hills",Table2[[#This Row],[Income]],0)</f>
        <v>0</v>
      </c>
      <c r="CI209" s="3">
        <f ca="1">IF(Table2[[#This Row],[Residence]]="Oyarifa",Table2[[#This Row],[Income]],0)</f>
        <v>0</v>
      </c>
      <c r="CJ209" s="3">
        <f ca="1">IF(Table2[[#This Row],[Residence]]="Osu",Table2[[#This Row],[Income]],0)</f>
        <v>0</v>
      </c>
      <c r="CK209" s="3">
        <f ca="1">IF(Table2[[#This Row],[Residence]]="Tse-Addo",Table2[[#This Row],[Income]],0)</f>
        <v>0</v>
      </c>
      <c r="CL209" s="5">
        <f ca="1">IF(Table2[[#This Row],[Residence]]="Prampram",Table2[[#This Row],[Income]],0)</f>
        <v>0</v>
      </c>
      <c r="CN209" s="2">
        <f ca="1">IF(Table2[[#This Row],[Field of Work]]="Teaching",Table2[[#This Row],[Income]],0)</f>
        <v>0</v>
      </c>
      <c r="CO209" s="3">
        <f ca="1">IF(Table2[[#This Row],[Field of Work]]="Agriculture",Table2[[#This Row],[Income]],0)</f>
        <v>0</v>
      </c>
      <c r="CP209" s="3">
        <f ca="1">IF(Table2[[#This Row],[Field of Work]]="IT",Table2[[#This Row],[Income]],0)</f>
        <v>0</v>
      </c>
      <c r="CQ209" s="3">
        <f ca="1">IF(Table2[[#This Row],[Field of Work]]="Construction",Table2[[#This Row],[Income]],0)</f>
        <v>44320</v>
      </c>
      <c r="CR209" s="3">
        <f ca="1">IF(Table2[[#This Row],[Field of Work]]="Health",Table2[[#This Row],[Income]],0)</f>
        <v>0</v>
      </c>
      <c r="CS209" s="5">
        <f ca="1">IF(Table2[[#This Row],[Field of Work]]="General work",Table2[[#This Row],[Income]],0)</f>
        <v>0</v>
      </c>
      <c r="CU209" s="2">
        <f t="shared" ca="1" si="74"/>
        <v>1</v>
      </c>
      <c r="CV209" s="5"/>
      <c r="CX209" s="2">
        <f t="shared" ca="1" si="75"/>
        <v>35</v>
      </c>
      <c r="CY209" s="5"/>
    </row>
    <row r="210" spans="1:103" x14ac:dyDescent="0.25">
      <c r="A210">
        <f t="shared" ca="1" si="76"/>
        <v>1</v>
      </c>
      <c r="B210" t="str">
        <f t="shared" ca="1" si="77"/>
        <v>Male</v>
      </c>
      <c r="C210">
        <f t="shared" ca="1" si="78"/>
        <v>35</v>
      </c>
      <c r="D210">
        <f t="shared" ca="1" si="79"/>
        <v>2</v>
      </c>
      <c r="E210" t="str">
        <f ca="1">_xll.XLOOKUP(D210,$Y$8:$Y$13,$Z$8:$Z$13)</f>
        <v>Construction</v>
      </c>
      <c r="F210">
        <f t="shared" ca="1" si="80"/>
        <v>4</v>
      </c>
      <c r="G210" t="str">
        <f ca="1">_xll.XLOOKUP(F210,$AA$8:$AA$12,$AB$8:$AB$12)</f>
        <v>Techical</v>
      </c>
      <c r="H210">
        <f t="shared" ca="1" si="72"/>
        <v>4</v>
      </c>
      <c r="I210">
        <f t="shared" ca="1" si="73"/>
        <v>1</v>
      </c>
      <c r="J210">
        <f t="shared" ca="1" si="81"/>
        <v>52182</v>
      </c>
      <c r="K210">
        <f t="shared" ca="1" si="82"/>
        <v>4</v>
      </c>
      <c r="L210" t="str">
        <f ca="1">_xll.XLOOKUP(K210,$AC$8:$AC$17,$AD$8:$AD$17)</f>
        <v>Spintex</v>
      </c>
      <c r="M210">
        <f t="shared" ca="1" si="86"/>
        <v>208728</v>
      </c>
      <c r="N210" s="12">
        <f t="shared" ca="1" si="83"/>
        <v>4877.9717967744646</v>
      </c>
      <c r="O210" s="12">
        <f t="shared" ca="1" si="87"/>
        <v>16621.212966714877</v>
      </c>
      <c r="P210">
        <f t="shared" ca="1" si="84"/>
        <v>13887</v>
      </c>
      <c r="Q210" s="12">
        <f t="shared" ca="1" si="88"/>
        <v>77516.791367075071</v>
      </c>
      <c r="R210">
        <f t="shared" ca="1" si="89"/>
        <v>62777.182874399281</v>
      </c>
      <c r="S210" s="12">
        <f t="shared" ca="1" si="90"/>
        <v>288126.39584111416</v>
      </c>
      <c r="T210" s="12">
        <f t="shared" ca="1" si="91"/>
        <v>96281.763163849537</v>
      </c>
      <c r="U210" s="12">
        <f t="shared" ca="1" si="92"/>
        <v>191844.63267726463</v>
      </c>
      <c r="X210" s="2"/>
      <c r="Y210" s="3"/>
      <c r="Z210" s="3"/>
      <c r="AA210" s="3"/>
      <c r="AB210" s="3"/>
      <c r="AC210" s="3"/>
      <c r="AD210" s="3"/>
      <c r="AE210" s="3">
        <f ca="1">IF(Table2[[#This Row],[Gender]]="Male",1,0)</f>
        <v>1</v>
      </c>
      <c r="AF210" s="3">
        <f ca="1">IF(Table2[[#This Row],[Gender]]="Female",1,0)</f>
        <v>0</v>
      </c>
      <c r="AG210" s="3"/>
      <c r="AH210" s="3"/>
      <c r="AI210" s="5"/>
      <c r="AK210" s="2">
        <f ca="1">IF(Table2[[#This Row],[Field of Work]]="Teaching",1,0)</f>
        <v>0</v>
      </c>
      <c r="AL210" s="3">
        <f ca="1">IF(Table2[[#This Row],[Field of Work]]="Agriculture",1,0)</f>
        <v>0</v>
      </c>
      <c r="AM210" s="3">
        <f ca="1">IF(Table2[[#This Row],[Field of Work]]="IT",1,0)</f>
        <v>0</v>
      </c>
      <c r="AN210" s="3">
        <f ca="1">IF(Table2[[#This Row],[Field of Work]]="Construction",1,0)</f>
        <v>1</v>
      </c>
      <c r="AO210" s="3">
        <f ca="1">IF(Table2[[#This Row],[Field of Work]]="Health",1,0)</f>
        <v>0</v>
      </c>
      <c r="AP210" s="3">
        <f ca="1">IF(Table2[[#This Row],[Field of Work]]="General work",1,0)</f>
        <v>0</v>
      </c>
      <c r="AQ210" s="3"/>
      <c r="AR210" s="3"/>
      <c r="AS210" s="3"/>
      <c r="AT210" s="3"/>
      <c r="AU210" s="3"/>
      <c r="AV210" s="5"/>
      <c r="AW210" s="16">
        <f ca="1">IF(Table2[[#This Row],[Residence]]="East Legon",1,0)</f>
        <v>0</v>
      </c>
      <c r="AX210" s="13">
        <f ca="1">IF(Table2[[#This Row],[Residence]]="Trasaco",1,0)</f>
        <v>0</v>
      </c>
      <c r="AY210" s="3">
        <f ca="1">IF(Table2[[#This Row],[Residence]]="North Legon",1,0)</f>
        <v>0</v>
      </c>
      <c r="AZ210" s="3">
        <f ca="1">IF(Table2[[#This Row],[Residence]]="Tema",1,0)</f>
        <v>0</v>
      </c>
      <c r="BA210" s="3">
        <f ca="1">IF(Table2[[#This Row],[Residence]]="Spintex",1,0)</f>
        <v>1</v>
      </c>
      <c r="BB210" s="3">
        <f ca="1">IF(Table2[[#This Row],[Residence]]="Airport Hills",1,0)</f>
        <v>0</v>
      </c>
      <c r="BC210" s="3">
        <f ca="1">IF(Table2[[#This Row],[Residence]]="Oyarifa",1,0)</f>
        <v>0</v>
      </c>
      <c r="BD210" s="3">
        <f ca="1">IF(Table2[[#This Row],[Residence]]="Prampram",1,0)</f>
        <v>0</v>
      </c>
      <c r="BE210" s="3">
        <f ca="1">IF(Table2[[#This Row],[Residence]]="Tse-Addo",1,0)</f>
        <v>0</v>
      </c>
      <c r="BF210" s="3">
        <f ca="1">IF(Table2[[#This Row],[Residence]]="Osu",1,0)</f>
        <v>0</v>
      </c>
      <c r="BG210" s="3"/>
      <c r="BH210" s="3"/>
      <c r="BI210" s="3"/>
      <c r="BJ210" s="3"/>
      <c r="BK210" s="3"/>
      <c r="BL210" s="3"/>
      <c r="BM210" s="3"/>
      <c r="BN210" s="3"/>
      <c r="BO210" s="3"/>
      <c r="BP210" s="5"/>
      <c r="BR210" s="26">
        <f ca="1">Table2[[#This Row],[Cars Value]]/Table2[[#This Row],[Cars]]</f>
        <v>16621.212966714877</v>
      </c>
      <c r="BS210" s="5"/>
      <c r="BT210" s="2">
        <f ca="1">IF(Table2[[#This Row],[Value of Debts]]&gt;$BU$6,1,0)</f>
        <v>0</v>
      </c>
      <c r="BU210" s="3"/>
      <c r="BV210" s="3"/>
      <c r="BW210" s="5"/>
      <c r="BX210" s="30">
        <f ca="1">Table2[[#This Row],[Mortgage Left]]/Table2[[#This Row],[Value of home]]</f>
        <v>2.3369992510705151E-2</v>
      </c>
      <c r="BY210" s="3">
        <f t="shared" ca="1" si="85"/>
        <v>1</v>
      </c>
      <c r="BZ210" s="3"/>
      <c r="CA210" s="39"/>
      <c r="CC210" s="2">
        <f ca="1">IF(Table2[[#This Row],[Residence]]="East Legon",Table2[[#This Row],[Income]],0)</f>
        <v>0</v>
      </c>
      <c r="CD210" s="3">
        <f ca="1">IF(Table2[[#This Row],[Residence]]="Trasaco",Table2[[#This Row],[Income]],0)</f>
        <v>0</v>
      </c>
      <c r="CE210" s="3">
        <f ca="1">IF(Table2[[#This Row],[Residence]]="North Legon",Table2[[#This Row],[Income]],0)</f>
        <v>0</v>
      </c>
      <c r="CF210" s="3">
        <f ca="1">IF(Table2[[#This Row],[Residence]]="Spintex",Table2[[#This Row],[Income]],0)</f>
        <v>52182</v>
      </c>
      <c r="CG210" s="3">
        <f ca="1">IF(Table2[[#This Row],[Residence]]="Tema",Table2[[#This Row],[Income]],0)</f>
        <v>0</v>
      </c>
      <c r="CH210" s="3">
        <f ca="1">IF(Table2[[#This Row],[Residence]]="Airport Hills",Table2[[#This Row],[Income]],0)</f>
        <v>0</v>
      </c>
      <c r="CI210" s="3">
        <f ca="1">IF(Table2[[#This Row],[Residence]]="Oyarifa",Table2[[#This Row],[Income]],0)</f>
        <v>0</v>
      </c>
      <c r="CJ210" s="3">
        <f ca="1">IF(Table2[[#This Row],[Residence]]="Osu",Table2[[#This Row],[Income]],0)</f>
        <v>0</v>
      </c>
      <c r="CK210" s="3">
        <f ca="1">IF(Table2[[#This Row],[Residence]]="Tse-Addo",Table2[[#This Row],[Income]],0)</f>
        <v>0</v>
      </c>
      <c r="CL210" s="5">
        <f ca="1">IF(Table2[[#This Row],[Residence]]="Prampram",Table2[[#This Row],[Income]],0)</f>
        <v>0</v>
      </c>
      <c r="CN210" s="2">
        <f ca="1">IF(Table2[[#This Row],[Field of Work]]="Teaching",Table2[[#This Row],[Income]],0)</f>
        <v>0</v>
      </c>
      <c r="CO210" s="3">
        <f ca="1">IF(Table2[[#This Row],[Field of Work]]="Agriculture",Table2[[#This Row],[Income]],0)</f>
        <v>0</v>
      </c>
      <c r="CP210" s="3">
        <f ca="1">IF(Table2[[#This Row],[Field of Work]]="IT",Table2[[#This Row],[Income]],0)</f>
        <v>0</v>
      </c>
      <c r="CQ210" s="3">
        <f ca="1">IF(Table2[[#This Row],[Field of Work]]="Construction",Table2[[#This Row],[Income]],0)</f>
        <v>52182</v>
      </c>
      <c r="CR210" s="3">
        <f ca="1">IF(Table2[[#This Row],[Field of Work]]="Health",Table2[[#This Row],[Income]],0)</f>
        <v>0</v>
      </c>
      <c r="CS210" s="5">
        <f ca="1">IF(Table2[[#This Row],[Field of Work]]="General work",Table2[[#This Row],[Income]],0)</f>
        <v>0</v>
      </c>
      <c r="CU210" s="2">
        <f t="shared" ca="1" si="74"/>
        <v>1</v>
      </c>
      <c r="CV210" s="5"/>
      <c r="CX210" s="2">
        <f t="shared" ca="1" si="75"/>
        <v>25</v>
      </c>
      <c r="CY210" s="5"/>
    </row>
    <row r="211" spans="1:103" x14ac:dyDescent="0.25">
      <c r="A211">
        <f t="shared" ca="1" si="76"/>
        <v>2</v>
      </c>
      <c r="B211" t="str">
        <f t="shared" ca="1" si="77"/>
        <v>Female</v>
      </c>
      <c r="C211">
        <f t="shared" ca="1" si="78"/>
        <v>25</v>
      </c>
      <c r="D211">
        <f t="shared" ca="1" si="79"/>
        <v>2</v>
      </c>
      <c r="E211" t="str">
        <f ca="1">_xll.XLOOKUP(D211,$Y$8:$Y$13,$Z$8:$Z$13)</f>
        <v>Construction</v>
      </c>
      <c r="F211">
        <f t="shared" ca="1" si="80"/>
        <v>4</v>
      </c>
      <c r="G211" t="str">
        <f ca="1">_xll.XLOOKUP(F211,$AA$8:$AA$12,$AB$8:$AB$12)</f>
        <v>Techical</v>
      </c>
      <c r="H211">
        <f t="shared" ca="1" si="72"/>
        <v>1</v>
      </c>
      <c r="I211">
        <f t="shared" ca="1" si="73"/>
        <v>1</v>
      </c>
      <c r="J211">
        <f t="shared" ca="1" si="81"/>
        <v>42940</v>
      </c>
      <c r="K211">
        <f t="shared" ca="1" si="82"/>
        <v>1</v>
      </c>
      <c r="L211" t="str">
        <f ca="1">_xll.XLOOKUP(K211,$AC$8:$AC$17,$AD$8:$AD$17)</f>
        <v>East Legon</v>
      </c>
      <c r="M211">
        <f t="shared" ca="1" si="86"/>
        <v>214700</v>
      </c>
      <c r="N211" s="12">
        <f t="shared" ca="1" si="83"/>
        <v>107746.83070757524</v>
      </c>
      <c r="O211" s="12">
        <f t="shared" ca="1" si="87"/>
        <v>34320.992787875737</v>
      </c>
      <c r="P211">
        <f t="shared" ca="1" si="84"/>
        <v>14941</v>
      </c>
      <c r="Q211" s="12">
        <f t="shared" ca="1" si="88"/>
        <v>16895.918229697891</v>
      </c>
      <c r="R211">
        <f t="shared" ca="1" si="89"/>
        <v>59297.604005037661</v>
      </c>
      <c r="S211" s="12">
        <f t="shared" ca="1" si="90"/>
        <v>308318.59679291339</v>
      </c>
      <c r="T211" s="12">
        <f t="shared" ca="1" si="91"/>
        <v>139583.74893727314</v>
      </c>
      <c r="U211" s="12">
        <f t="shared" ca="1" si="92"/>
        <v>168734.84785564026</v>
      </c>
      <c r="X211" s="2"/>
      <c r="Y211" s="3"/>
      <c r="Z211" s="3"/>
      <c r="AA211" s="3"/>
      <c r="AB211" s="3"/>
      <c r="AC211" s="3"/>
      <c r="AD211" s="3"/>
      <c r="AE211" s="3">
        <f ca="1">IF(Table2[[#This Row],[Gender]]="Male",1,0)</f>
        <v>0</v>
      </c>
      <c r="AF211" s="3">
        <f ca="1">IF(Table2[[#This Row],[Gender]]="Female",1,0)</f>
        <v>1</v>
      </c>
      <c r="AG211" s="3"/>
      <c r="AH211" s="3"/>
      <c r="AI211" s="5"/>
      <c r="AK211" s="2">
        <f ca="1">IF(Table2[[#This Row],[Field of Work]]="Teaching",1,0)</f>
        <v>0</v>
      </c>
      <c r="AL211" s="3">
        <f ca="1">IF(Table2[[#This Row],[Field of Work]]="Agriculture",1,0)</f>
        <v>0</v>
      </c>
      <c r="AM211" s="3">
        <f ca="1">IF(Table2[[#This Row],[Field of Work]]="IT",1,0)</f>
        <v>0</v>
      </c>
      <c r="AN211" s="3">
        <f ca="1">IF(Table2[[#This Row],[Field of Work]]="Construction",1,0)</f>
        <v>1</v>
      </c>
      <c r="AO211" s="3">
        <f ca="1">IF(Table2[[#This Row],[Field of Work]]="Health",1,0)</f>
        <v>0</v>
      </c>
      <c r="AP211" s="3">
        <f ca="1">IF(Table2[[#This Row],[Field of Work]]="General work",1,0)</f>
        <v>0</v>
      </c>
      <c r="AQ211" s="3"/>
      <c r="AR211" s="3"/>
      <c r="AS211" s="3"/>
      <c r="AT211" s="3"/>
      <c r="AU211" s="3"/>
      <c r="AV211" s="5"/>
      <c r="AW211" s="16">
        <f ca="1">IF(Table2[[#This Row],[Residence]]="East Legon",1,0)</f>
        <v>1</v>
      </c>
      <c r="AX211" s="13">
        <f ca="1">IF(Table2[[#This Row],[Residence]]="Trasaco",1,0)</f>
        <v>0</v>
      </c>
      <c r="AY211" s="3">
        <f ca="1">IF(Table2[[#This Row],[Residence]]="North Legon",1,0)</f>
        <v>0</v>
      </c>
      <c r="AZ211" s="3">
        <f ca="1">IF(Table2[[#This Row],[Residence]]="Tema",1,0)</f>
        <v>0</v>
      </c>
      <c r="BA211" s="3">
        <f ca="1">IF(Table2[[#This Row],[Residence]]="Spintex",1,0)</f>
        <v>0</v>
      </c>
      <c r="BB211" s="3">
        <f ca="1">IF(Table2[[#This Row],[Residence]]="Airport Hills",1,0)</f>
        <v>0</v>
      </c>
      <c r="BC211" s="3">
        <f ca="1">IF(Table2[[#This Row],[Residence]]="Oyarifa",1,0)</f>
        <v>0</v>
      </c>
      <c r="BD211" s="3">
        <f ca="1">IF(Table2[[#This Row],[Residence]]="Prampram",1,0)</f>
        <v>0</v>
      </c>
      <c r="BE211" s="3">
        <f ca="1">IF(Table2[[#This Row],[Residence]]="Tse-Addo",1,0)</f>
        <v>0</v>
      </c>
      <c r="BF211" s="3">
        <f ca="1">IF(Table2[[#This Row],[Residence]]="Osu",1,0)</f>
        <v>0</v>
      </c>
      <c r="BG211" s="3"/>
      <c r="BH211" s="3"/>
      <c r="BI211" s="3"/>
      <c r="BJ211" s="3"/>
      <c r="BK211" s="3"/>
      <c r="BL211" s="3"/>
      <c r="BM211" s="3"/>
      <c r="BN211" s="3"/>
      <c r="BO211" s="3"/>
      <c r="BP211" s="5"/>
      <c r="BR211" s="26">
        <f ca="1">Table2[[#This Row],[Cars Value]]/Table2[[#This Row],[Cars]]</f>
        <v>34320.992787875737</v>
      </c>
      <c r="BS211" s="5"/>
      <c r="BT211" s="2">
        <f ca="1">IF(Table2[[#This Row],[Value of Debts]]&gt;$BU$6,1,0)</f>
        <v>1</v>
      </c>
      <c r="BU211" s="3"/>
      <c r="BV211" s="3"/>
      <c r="BW211" s="5"/>
      <c r="BX211" s="30">
        <f ca="1">Table2[[#This Row],[Mortgage Left]]/Table2[[#This Row],[Value of home]]</f>
        <v>0.50184830324906959</v>
      </c>
      <c r="BY211" s="3">
        <f t="shared" ca="1" si="85"/>
        <v>0</v>
      </c>
      <c r="BZ211" s="3"/>
      <c r="CA211" s="39"/>
      <c r="CC211" s="2">
        <f ca="1">IF(Table2[[#This Row],[Residence]]="East Legon",Table2[[#This Row],[Income]],0)</f>
        <v>42940</v>
      </c>
      <c r="CD211" s="3">
        <f ca="1">IF(Table2[[#This Row],[Residence]]="Trasaco",Table2[[#This Row],[Income]],0)</f>
        <v>0</v>
      </c>
      <c r="CE211" s="3">
        <f ca="1">IF(Table2[[#This Row],[Residence]]="North Legon",Table2[[#This Row],[Income]],0)</f>
        <v>0</v>
      </c>
      <c r="CF211" s="3">
        <f ca="1">IF(Table2[[#This Row],[Residence]]="Spintex",Table2[[#This Row],[Income]],0)</f>
        <v>0</v>
      </c>
      <c r="CG211" s="3">
        <f ca="1">IF(Table2[[#This Row],[Residence]]="Tema",Table2[[#This Row],[Income]],0)</f>
        <v>0</v>
      </c>
      <c r="CH211" s="3">
        <f ca="1">IF(Table2[[#This Row],[Residence]]="Airport Hills",Table2[[#This Row],[Income]],0)</f>
        <v>0</v>
      </c>
      <c r="CI211" s="3">
        <f ca="1">IF(Table2[[#This Row],[Residence]]="Oyarifa",Table2[[#This Row],[Income]],0)</f>
        <v>0</v>
      </c>
      <c r="CJ211" s="3">
        <f ca="1">IF(Table2[[#This Row],[Residence]]="Osu",Table2[[#This Row],[Income]],0)</f>
        <v>0</v>
      </c>
      <c r="CK211" s="3">
        <f ca="1">IF(Table2[[#This Row],[Residence]]="Tse-Addo",Table2[[#This Row],[Income]],0)</f>
        <v>0</v>
      </c>
      <c r="CL211" s="5">
        <f ca="1">IF(Table2[[#This Row],[Residence]]="Prampram",Table2[[#This Row],[Income]],0)</f>
        <v>0</v>
      </c>
      <c r="CN211" s="2">
        <f ca="1">IF(Table2[[#This Row],[Field of Work]]="Teaching",Table2[[#This Row],[Income]],0)</f>
        <v>0</v>
      </c>
      <c r="CO211" s="3">
        <f ca="1">IF(Table2[[#This Row],[Field of Work]]="Agriculture",Table2[[#This Row],[Income]],0)</f>
        <v>0</v>
      </c>
      <c r="CP211" s="3">
        <f ca="1">IF(Table2[[#This Row],[Field of Work]]="IT",Table2[[#This Row],[Income]],0)</f>
        <v>0</v>
      </c>
      <c r="CQ211" s="3">
        <f ca="1">IF(Table2[[#This Row],[Field of Work]]="Construction",Table2[[#This Row],[Income]],0)</f>
        <v>42940</v>
      </c>
      <c r="CR211" s="3">
        <f ca="1">IF(Table2[[#This Row],[Field of Work]]="Health",Table2[[#This Row],[Income]],0)</f>
        <v>0</v>
      </c>
      <c r="CS211" s="5">
        <f ca="1">IF(Table2[[#This Row],[Field of Work]]="General work",Table2[[#This Row],[Income]],0)</f>
        <v>0</v>
      </c>
      <c r="CU211" s="2">
        <f t="shared" ca="1" si="74"/>
        <v>1</v>
      </c>
      <c r="CV211" s="5"/>
      <c r="CX211" s="2">
        <f t="shared" ca="1" si="75"/>
        <v>27</v>
      </c>
      <c r="CY211" s="5"/>
    </row>
    <row r="212" spans="1:103" x14ac:dyDescent="0.25">
      <c r="A212">
        <f t="shared" ca="1" si="76"/>
        <v>2</v>
      </c>
      <c r="B212" t="str">
        <f t="shared" ca="1" si="77"/>
        <v>Female</v>
      </c>
      <c r="C212">
        <f t="shared" ca="1" si="78"/>
        <v>27</v>
      </c>
      <c r="D212">
        <f t="shared" ca="1" si="79"/>
        <v>2</v>
      </c>
      <c r="E212" t="str">
        <f ca="1">_xll.XLOOKUP(D212,$Y$8:$Y$13,$Z$8:$Z$13)</f>
        <v>Construction</v>
      </c>
      <c r="F212">
        <f t="shared" ca="1" si="80"/>
        <v>5</v>
      </c>
      <c r="G212" t="str">
        <f ca="1">_xll.XLOOKUP(F212,$AA$8:$AA$12,$AB$8:$AB$12)</f>
        <v>Other</v>
      </c>
      <c r="H212">
        <f t="shared" ca="1" si="72"/>
        <v>3</v>
      </c>
      <c r="I212">
        <f t="shared" ca="1" si="73"/>
        <v>2</v>
      </c>
      <c r="J212">
        <f t="shared" ca="1" si="81"/>
        <v>29846</v>
      </c>
      <c r="K212">
        <f t="shared" ca="1" si="82"/>
        <v>3</v>
      </c>
      <c r="L212" t="str">
        <f ca="1">_xll.XLOOKUP(K212,$AC$8:$AC$17,$AD$8:$AD$17)</f>
        <v>North Legon</v>
      </c>
      <c r="M212">
        <f t="shared" ca="1" si="86"/>
        <v>89538</v>
      </c>
      <c r="N212" s="12">
        <f t="shared" ca="1" si="83"/>
        <v>28330.428939298898</v>
      </c>
      <c r="O212" s="12">
        <f t="shared" ca="1" si="87"/>
        <v>7186.6806093876976</v>
      </c>
      <c r="P212">
        <f t="shared" ca="1" si="84"/>
        <v>3278</v>
      </c>
      <c r="Q212" s="12">
        <f t="shared" ca="1" si="88"/>
        <v>39590.431341633259</v>
      </c>
      <c r="R212">
        <f t="shared" ca="1" si="89"/>
        <v>6676.5979772830779</v>
      </c>
      <c r="S212" s="12">
        <f t="shared" ca="1" si="90"/>
        <v>103401.27858667077</v>
      </c>
      <c r="T212" s="12">
        <f t="shared" ca="1" si="91"/>
        <v>71198.86028093216</v>
      </c>
      <c r="U212" s="12">
        <f t="shared" ca="1" si="92"/>
        <v>32202.418305738611</v>
      </c>
      <c r="X212" s="2"/>
      <c r="Y212" s="3"/>
      <c r="Z212" s="3"/>
      <c r="AA212" s="3"/>
      <c r="AB212" s="3"/>
      <c r="AC212" s="3"/>
      <c r="AD212" s="3"/>
      <c r="AE212" s="3">
        <f ca="1">IF(Table2[[#This Row],[Gender]]="Male",1,0)</f>
        <v>0</v>
      </c>
      <c r="AF212" s="3">
        <f ca="1">IF(Table2[[#This Row],[Gender]]="Female",1,0)</f>
        <v>1</v>
      </c>
      <c r="AG212" s="3"/>
      <c r="AH212" s="3"/>
      <c r="AI212" s="5"/>
      <c r="AK212" s="2">
        <f ca="1">IF(Table2[[#This Row],[Field of Work]]="Teaching",1,0)</f>
        <v>0</v>
      </c>
      <c r="AL212" s="3">
        <f ca="1">IF(Table2[[#This Row],[Field of Work]]="Agriculture",1,0)</f>
        <v>0</v>
      </c>
      <c r="AM212" s="3">
        <f ca="1">IF(Table2[[#This Row],[Field of Work]]="IT",1,0)</f>
        <v>0</v>
      </c>
      <c r="AN212" s="3">
        <f ca="1">IF(Table2[[#This Row],[Field of Work]]="Construction",1,0)</f>
        <v>1</v>
      </c>
      <c r="AO212" s="3">
        <f ca="1">IF(Table2[[#This Row],[Field of Work]]="Health",1,0)</f>
        <v>0</v>
      </c>
      <c r="AP212" s="3">
        <f ca="1">IF(Table2[[#This Row],[Field of Work]]="General work",1,0)</f>
        <v>0</v>
      </c>
      <c r="AQ212" s="3"/>
      <c r="AR212" s="3"/>
      <c r="AS212" s="3"/>
      <c r="AT212" s="3"/>
      <c r="AU212" s="3"/>
      <c r="AV212" s="5"/>
      <c r="AW212" s="16">
        <f ca="1">IF(Table2[[#This Row],[Residence]]="East Legon",1,0)</f>
        <v>0</v>
      </c>
      <c r="AX212" s="13">
        <f ca="1">IF(Table2[[#This Row],[Residence]]="Trasaco",1,0)</f>
        <v>0</v>
      </c>
      <c r="AY212" s="3">
        <f ca="1">IF(Table2[[#This Row],[Residence]]="North Legon",1,0)</f>
        <v>1</v>
      </c>
      <c r="AZ212" s="3">
        <f ca="1">IF(Table2[[#This Row],[Residence]]="Tema",1,0)</f>
        <v>0</v>
      </c>
      <c r="BA212" s="3">
        <f ca="1">IF(Table2[[#This Row],[Residence]]="Spintex",1,0)</f>
        <v>0</v>
      </c>
      <c r="BB212" s="3">
        <f ca="1">IF(Table2[[#This Row],[Residence]]="Airport Hills",1,0)</f>
        <v>0</v>
      </c>
      <c r="BC212" s="3">
        <f ca="1">IF(Table2[[#This Row],[Residence]]="Oyarifa",1,0)</f>
        <v>0</v>
      </c>
      <c r="BD212" s="3">
        <f ca="1">IF(Table2[[#This Row],[Residence]]="Prampram",1,0)</f>
        <v>0</v>
      </c>
      <c r="BE212" s="3">
        <f ca="1">IF(Table2[[#This Row],[Residence]]="Tse-Addo",1,0)</f>
        <v>0</v>
      </c>
      <c r="BF212" s="3">
        <f ca="1">IF(Table2[[#This Row],[Residence]]="Osu",1,0)</f>
        <v>0</v>
      </c>
      <c r="BG212" s="3"/>
      <c r="BH212" s="3"/>
      <c r="BI212" s="3"/>
      <c r="BJ212" s="3"/>
      <c r="BK212" s="3"/>
      <c r="BL212" s="3"/>
      <c r="BM212" s="3"/>
      <c r="BN212" s="3"/>
      <c r="BO212" s="3"/>
      <c r="BP212" s="5"/>
      <c r="BR212" s="26">
        <f ca="1">Table2[[#This Row],[Cars Value]]/Table2[[#This Row],[Cars]]</f>
        <v>3593.3403046938488</v>
      </c>
      <c r="BS212" s="5"/>
      <c r="BT212" s="2">
        <f ca="1">IF(Table2[[#This Row],[Value of Debts]]&gt;$BU$6,1,0)</f>
        <v>0</v>
      </c>
      <c r="BU212" s="3"/>
      <c r="BV212" s="3"/>
      <c r="BW212" s="5"/>
      <c r="BX212" s="30">
        <f ca="1">Table2[[#This Row],[Mortgage Left]]/Table2[[#This Row],[Value of home]]</f>
        <v>0.31640676516449884</v>
      </c>
      <c r="BY212" s="3">
        <f t="shared" ca="1" si="85"/>
        <v>1</v>
      </c>
      <c r="BZ212" s="3"/>
      <c r="CA212" s="39"/>
      <c r="CC212" s="2">
        <f ca="1">IF(Table2[[#This Row],[Residence]]="East Legon",Table2[[#This Row],[Income]],0)</f>
        <v>0</v>
      </c>
      <c r="CD212" s="3">
        <f ca="1">IF(Table2[[#This Row],[Residence]]="Trasaco",Table2[[#This Row],[Income]],0)</f>
        <v>0</v>
      </c>
      <c r="CE212" s="3">
        <f ca="1">IF(Table2[[#This Row],[Residence]]="North Legon",Table2[[#This Row],[Income]],0)</f>
        <v>29846</v>
      </c>
      <c r="CF212" s="3">
        <f ca="1">IF(Table2[[#This Row],[Residence]]="Spintex",Table2[[#This Row],[Income]],0)</f>
        <v>0</v>
      </c>
      <c r="CG212" s="3">
        <f ca="1">IF(Table2[[#This Row],[Residence]]="Tema",Table2[[#This Row],[Income]],0)</f>
        <v>0</v>
      </c>
      <c r="CH212" s="3">
        <f ca="1">IF(Table2[[#This Row],[Residence]]="Airport Hills",Table2[[#This Row],[Income]],0)</f>
        <v>0</v>
      </c>
      <c r="CI212" s="3">
        <f ca="1">IF(Table2[[#This Row],[Residence]]="Oyarifa",Table2[[#This Row],[Income]],0)</f>
        <v>0</v>
      </c>
      <c r="CJ212" s="3">
        <f ca="1">IF(Table2[[#This Row],[Residence]]="Osu",Table2[[#This Row],[Income]],0)</f>
        <v>0</v>
      </c>
      <c r="CK212" s="3">
        <f ca="1">IF(Table2[[#This Row],[Residence]]="Tse-Addo",Table2[[#This Row],[Income]],0)</f>
        <v>0</v>
      </c>
      <c r="CL212" s="5">
        <f ca="1">IF(Table2[[#This Row],[Residence]]="Prampram",Table2[[#This Row],[Income]],0)</f>
        <v>0</v>
      </c>
      <c r="CN212" s="2">
        <f ca="1">IF(Table2[[#This Row],[Field of Work]]="Teaching",Table2[[#This Row],[Income]],0)</f>
        <v>0</v>
      </c>
      <c r="CO212" s="3">
        <f ca="1">IF(Table2[[#This Row],[Field of Work]]="Agriculture",Table2[[#This Row],[Income]],0)</f>
        <v>0</v>
      </c>
      <c r="CP212" s="3">
        <f ca="1">IF(Table2[[#This Row],[Field of Work]]="IT",Table2[[#This Row],[Income]],0)</f>
        <v>0</v>
      </c>
      <c r="CQ212" s="3">
        <f ca="1">IF(Table2[[#This Row],[Field of Work]]="Construction",Table2[[#This Row],[Income]],0)</f>
        <v>29846</v>
      </c>
      <c r="CR212" s="3">
        <f ca="1">IF(Table2[[#This Row],[Field of Work]]="Health",Table2[[#This Row],[Income]],0)</f>
        <v>0</v>
      </c>
      <c r="CS212" s="5">
        <f ca="1">IF(Table2[[#This Row],[Field of Work]]="General work",Table2[[#This Row],[Income]],0)</f>
        <v>0</v>
      </c>
      <c r="CU212" s="2">
        <f t="shared" ca="1" si="74"/>
        <v>1</v>
      </c>
      <c r="CV212" s="5"/>
      <c r="CX212" s="2">
        <f t="shared" ca="1" si="75"/>
        <v>45</v>
      </c>
      <c r="CY212" s="5"/>
    </row>
    <row r="213" spans="1:103" x14ac:dyDescent="0.25">
      <c r="A213">
        <f t="shared" ca="1" si="76"/>
        <v>1</v>
      </c>
      <c r="B213" t="str">
        <f t="shared" ca="1" si="77"/>
        <v>Male</v>
      </c>
      <c r="C213">
        <f t="shared" ca="1" si="78"/>
        <v>45</v>
      </c>
      <c r="D213">
        <f t="shared" ca="1" si="79"/>
        <v>3</v>
      </c>
      <c r="E213" t="str">
        <f ca="1">_xll.XLOOKUP(D213,$Y$8:$Y$13,$Z$8:$Z$13)</f>
        <v>Teaching</v>
      </c>
      <c r="F213">
        <f t="shared" ca="1" si="80"/>
        <v>2</v>
      </c>
      <c r="G213" t="str">
        <f ca="1">_xll.XLOOKUP(F213,$AA$8:$AA$12,$AB$8:$AB$12)</f>
        <v>College</v>
      </c>
      <c r="H213">
        <f t="shared" ca="1" si="72"/>
        <v>0</v>
      </c>
      <c r="I213">
        <f t="shared" ca="1" si="73"/>
        <v>3</v>
      </c>
      <c r="J213">
        <f t="shared" ca="1" si="81"/>
        <v>71010</v>
      </c>
      <c r="K213">
        <f t="shared" ca="1" si="82"/>
        <v>2</v>
      </c>
      <c r="L213" t="str">
        <f ca="1">_xll.XLOOKUP(K213,$AC$8:$AC$17,$AD$8:$AD$17)</f>
        <v>Trasaco</v>
      </c>
      <c r="M213">
        <f t="shared" ca="1" si="86"/>
        <v>213030</v>
      </c>
      <c r="N213" s="12">
        <f t="shared" ca="1" si="83"/>
        <v>168936.40685457436</v>
      </c>
      <c r="O213" s="12">
        <f t="shared" ca="1" si="87"/>
        <v>88192.412330366729</v>
      </c>
      <c r="P213">
        <f t="shared" ca="1" si="84"/>
        <v>77236</v>
      </c>
      <c r="Q213" s="12">
        <f t="shared" ca="1" si="88"/>
        <v>51094.028489036391</v>
      </c>
      <c r="R213">
        <f t="shared" ca="1" si="89"/>
        <v>15210.241344859885</v>
      </c>
      <c r="S213" s="12">
        <f t="shared" ca="1" si="90"/>
        <v>316432.65367522661</v>
      </c>
      <c r="T213" s="12">
        <f t="shared" ca="1" si="91"/>
        <v>297266.43534361076</v>
      </c>
      <c r="U213" s="12">
        <f t="shared" ca="1" si="92"/>
        <v>19166.218331615848</v>
      </c>
      <c r="X213" s="2"/>
      <c r="Y213" s="3"/>
      <c r="Z213" s="3"/>
      <c r="AA213" s="3"/>
      <c r="AB213" s="3"/>
      <c r="AC213" s="3"/>
      <c r="AD213" s="3"/>
      <c r="AE213" s="3">
        <f ca="1">IF(Table2[[#This Row],[Gender]]="Male",1,0)</f>
        <v>1</v>
      </c>
      <c r="AF213" s="3">
        <f ca="1">IF(Table2[[#This Row],[Gender]]="Female",1,0)</f>
        <v>0</v>
      </c>
      <c r="AG213" s="3"/>
      <c r="AH213" s="3"/>
      <c r="AI213" s="5"/>
      <c r="AK213" s="2">
        <f ca="1">IF(Table2[[#This Row],[Field of Work]]="Teaching",1,0)</f>
        <v>1</v>
      </c>
      <c r="AL213" s="3">
        <f ca="1">IF(Table2[[#This Row],[Field of Work]]="Agriculture",1,0)</f>
        <v>0</v>
      </c>
      <c r="AM213" s="3">
        <f ca="1">IF(Table2[[#This Row],[Field of Work]]="IT",1,0)</f>
        <v>0</v>
      </c>
      <c r="AN213" s="3">
        <f ca="1">IF(Table2[[#This Row],[Field of Work]]="Construction",1,0)</f>
        <v>0</v>
      </c>
      <c r="AO213" s="3">
        <f ca="1">IF(Table2[[#This Row],[Field of Work]]="Health",1,0)</f>
        <v>0</v>
      </c>
      <c r="AP213" s="3">
        <f ca="1">IF(Table2[[#This Row],[Field of Work]]="General work",1,0)</f>
        <v>0</v>
      </c>
      <c r="AQ213" s="3"/>
      <c r="AR213" s="3"/>
      <c r="AS213" s="3"/>
      <c r="AT213" s="3"/>
      <c r="AU213" s="3"/>
      <c r="AV213" s="5"/>
      <c r="AW213" s="16">
        <f ca="1">IF(Table2[[#This Row],[Residence]]="East Legon",1,0)</f>
        <v>0</v>
      </c>
      <c r="AX213" s="13">
        <f ca="1">IF(Table2[[#This Row],[Residence]]="Trasaco",1,0)</f>
        <v>1</v>
      </c>
      <c r="AY213" s="3">
        <f ca="1">IF(Table2[[#This Row],[Residence]]="North Legon",1,0)</f>
        <v>0</v>
      </c>
      <c r="AZ213" s="3">
        <f ca="1">IF(Table2[[#This Row],[Residence]]="Tema",1,0)</f>
        <v>0</v>
      </c>
      <c r="BA213" s="3">
        <f ca="1">IF(Table2[[#This Row],[Residence]]="Spintex",1,0)</f>
        <v>0</v>
      </c>
      <c r="BB213" s="3">
        <f ca="1">IF(Table2[[#This Row],[Residence]]="Airport Hills",1,0)</f>
        <v>0</v>
      </c>
      <c r="BC213" s="3">
        <f ca="1">IF(Table2[[#This Row],[Residence]]="Oyarifa",1,0)</f>
        <v>0</v>
      </c>
      <c r="BD213" s="3">
        <f ca="1">IF(Table2[[#This Row],[Residence]]="Prampram",1,0)</f>
        <v>0</v>
      </c>
      <c r="BE213" s="3">
        <f ca="1">IF(Table2[[#This Row],[Residence]]="Tse-Addo",1,0)</f>
        <v>0</v>
      </c>
      <c r="BF213" s="3">
        <f ca="1">IF(Table2[[#This Row],[Residence]]="Osu",1,0)</f>
        <v>0</v>
      </c>
      <c r="BG213" s="3"/>
      <c r="BH213" s="3"/>
      <c r="BI213" s="3"/>
      <c r="BJ213" s="3"/>
      <c r="BK213" s="3"/>
      <c r="BL213" s="3"/>
      <c r="BM213" s="3"/>
      <c r="BN213" s="3"/>
      <c r="BO213" s="3"/>
      <c r="BP213" s="5"/>
      <c r="BR213" s="26">
        <f ca="1">Table2[[#This Row],[Cars Value]]/Table2[[#This Row],[Cars]]</f>
        <v>29397.470776788909</v>
      </c>
      <c r="BS213" s="5"/>
      <c r="BT213" s="2">
        <f ca="1">IF(Table2[[#This Row],[Value of Debts]]&gt;$BU$6,1,0)</f>
        <v>1</v>
      </c>
      <c r="BU213" s="3"/>
      <c r="BV213" s="3"/>
      <c r="BW213" s="5"/>
      <c r="BX213" s="30">
        <f ca="1">Table2[[#This Row],[Mortgage Left]]/Table2[[#This Row],[Value of home]]</f>
        <v>0.79301697814661953</v>
      </c>
      <c r="BY213" s="3">
        <f t="shared" ca="1" si="85"/>
        <v>0</v>
      </c>
      <c r="BZ213" s="3"/>
      <c r="CA213" s="39"/>
      <c r="CC213" s="2">
        <f ca="1">IF(Table2[[#This Row],[Residence]]="East Legon",Table2[[#This Row],[Income]],0)</f>
        <v>0</v>
      </c>
      <c r="CD213" s="3">
        <f ca="1">IF(Table2[[#This Row],[Residence]]="Trasaco",Table2[[#This Row],[Income]],0)</f>
        <v>71010</v>
      </c>
      <c r="CE213" s="3">
        <f ca="1">IF(Table2[[#This Row],[Residence]]="North Legon",Table2[[#This Row],[Income]],0)</f>
        <v>0</v>
      </c>
      <c r="CF213" s="3">
        <f ca="1">IF(Table2[[#This Row],[Residence]]="Spintex",Table2[[#This Row],[Income]],0)</f>
        <v>0</v>
      </c>
      <c r="CG213" s="3">
        <f ca="1">IF(Table2[[#This Row],[Residence]]="Tema",Table2[[#This Row],[Income]],0)</f>
        <v>0</v>
      </c>
      <c r="CH213" s="3">
        <f ca="1">IF(Table2[[#This Row],[Residence]]="Airport Hills",Table2[[#This Row],[Income]],0)</f>
        <v>0</v>
      </c>
      <c r="CI213" s="3">
        <f ca="1">IF(Table2[[#This Row],[Residence]]="Oyarifa",Table2[[#This Row],[Income]],0)</f>
        <v>0</v>
      </c>
      <c r="CJ213" s="3">
        <f ca="1">IF(Table2[[#This Row],[Residence]]="Osu",Table2[[#This Row],[Income]],0)</f>
        <v>0</v>
      </c>
      <c r="CK213" s="3">
        <f ca="1">IF(Table2[[#This Row],[Residence]]="Tse-Addo",Table2[[#This Row],[Income]],0)</f>
        <v>0</v>
      </c>
      <c r="CL213" s="5">
        <f ca="1">IF(Table2[[#This Row],[Residence]]="Prampram",Table2[[#This Row],[Income]],0)</f>
        <v>0</v>
      </c>
      <c r="CN213" s="2">
        <f ca="1">IF(Table2[[#This Row],[Field of Work]]="Teaching",Table2[[#This Row],[Income]],0)</f>
        <v>71010</v>
      </c>
      <c r="CO213" s="3">
        <f ca="1">IF(Table2[[#This Row],[Field of Work]]="Agriculture",Table2[[#This Row],[Income]],0)</f>
        <v>0</v>
      </c>
      <c r="CP213" s="3">
        <f ca="1">IF(Table2[[#This Row],[Field of Work]]="IT",Table2[[#This Row],[Income]],0)</f>
        <v>0</v>
      </c>
      <c r="CQ213" s="3">
        <f ca="1">IF(Table2[[#This Row],[Field of Work]]="Construction",Table2[[#This Row],[Income]],0)</f>
        <v>0</v>
      </c>
      <c r="CR213" s="3">
        <f ca="1">IF(Table2[[#This Row],[Field of Work]]="Health",Table2[[#This Row],[Income]],0)</f>
        <v>0</v>
      </c>
      <c r="CS213" s="5">
        <f ca="1">IF(Table2[[#This Row],[Field of Work]]="General work",Table2[[#This Row],[Income]],0)</f>
        <v>0</v>
      </c>
      <c r="CU213" s="2">
        <f t="shared" ca="1" si="74"/>
        <v>1</v>
      </c>
      <c r="CV213" s="5"/>
      <c r="CX213" s="2">
        <f t="shared" ca="1" si="75"/>
        <v>50</v>
      </c>
      <c r="CY213" s="5"/>
    </row>
    <row r="214" spans="1:103" x14ac:dyDescent="0.25">
      <c r="A214">
        <f t="shared" ca="1" si="76"/>
        <v>2</v>
      </c>
      <c r="B214" t="str">
        <f t="shared" ca="1" si="77"/>
        <v>Female</v>
      </c>
      <c r="C214">
        <f t="shared" ca="1" si="78"/>
        <v>50</v>
      </c>
      <c r="D214">
        <f t="shared" ca="1" si="79"/>
        <v>4</v>
      </c>
      <c r="E214" t="str">
        <f ca="1">_xll.XLOOKUP(D214,$Y$8:$Y$13,$Z$8:$Z$13)</f>
        <v>IT</v>
      </c>
      <c r="F214">
        <f t="shared" ca="1" si="80"/>
        <v>2</v>
      </c>
      <c r="G214" t="str">
        <f ca="1">_xll.XLOOKUP(F214,$AA$8:$AA$12,$AB$8:$AB$12)</f>
        <v>College</v>
      </c>
      <c r="H214">
        <f t="shared" ca="1" si="72"/>
        <v>0</v>
      </c>
      <c r="I214">
        <f t="shared" ca="1" si="73"/>
        <v>1</v>
      </c>
      <c r="J214">
        <f t="shared" ca="1" si="81"/>
        <v>64126</v>
      </c>
      <c r="K214">
        <f t="shared" ca="1" si="82"/>
        <v>10</v>
      </c>
      <c r="L214" t="str">
        <f ca="1">_xll.XLOOKUP(K214,$AC$8:$AC$17,$AD$8:$AD$17)</f>
        <v>Osu</v>
      </c>
      <c r="M214">
        <f t="shared" ca="1" si="86"/>
        <v>192378</v>
      </c>
      <c r="N214" s="12">
        <f t="shared" ca="1" si="83"/>
        <v>2709.5807817826121</v>
      </c>
      <c r="O214" s="12">
        <f t="shared" ca="1" si="87"/>
        <v>55260.93827582246</v>
      </c>
      <c r="P214">
        <f t="shared" ca="1" si="84"/>
        <v>47848</v>
      </c>
      <c r="Q214" s="12">
        <f t="shared" ca="1" si="88"/>
        <v>88930.122332942366</v>
      </c>
      <c r="R214">
        <f t="shared" ca="1" si="89"/>
        <v>91888.525021946305</v>
      </c>
      <c r="S214" s="12">
        <f t="shared" ca="1" si="90"/>
        <v>339527.46329776879</v>
      </c>
      <c r="T214" s="12">
        <f t="shared" ca="1" si="91"/>
        <v>139487.70311472498</v>
      </c>
      <c r="U214" s="12">
        <f t="shared" ca="1" si="92"/>
        <v>200039.76018304381</v>
      </c>
      <c r="X214" s="2"/>
      <c r="Y214" s="3"/>
      <c r="Z214" s="3"/>
      <c r="AA214" s="3"/>
      <c r="AB214" s="3"/>
      <c r="AC214" s="3"/>
      <c r="AD214" s="3"/>
      <c r="AE214" s="3">
        <f ca="1">IF(Table2[[#This Row],[Gender]]="Male",1,0)</f>
        <v>0</v>
      </c>
      <c r="AF214" s="3">
        <f ca="1">IF(Table2[[#This Row],[Gender]]="Female",1,0)</f>
        <v>1</v>
      </c>
      <c r="AG214" s="3"/>
      <c r="AH214" s="3"/>
      <c r="AI214" s="5"/>
      <c r="AK214" s="2">
        <f ca="1">IF(Table2[[#This Row],[Field of Work]]="Teaching",1,0)</f>
        <v>0</v>
      </c>
      <c r="AL214" s="3">
        <f ca="1">IF(Table2[[#This Row],[Field of Work]]="Agriculture",1,0)</f>
        <v>0</v>
      </c>
      <c r="AM214" s="3">
        <f ca="1">IF(Table2[[#This Row],[Field of Work]]="IT",1,0)</f>
        <v>1</v>
      </c>
      <c r="AN214" s="3">
        <f ca="1">IF(Table2[[#This Row],[Field of Work]]="Construction",1,0)</f>
        <v>0</v>
      </c>
      <c r="AO214" s="3">
        <f ca="1">IF(Table2[[#This Row],[Field of Work]]="Health",1,0)</f>
        <v>0</v>
      </c>
      <c r="AP214" s="3">
        <f ca="1">IF(Table2[[#This Row],[Field of Work]]="General work",1,0)</f>
        <v>0</v>
      </c>
      <c r="AQ214" s="3"/>
      <c r="AR214" s="3"/>
      <c r="AS214" s="3"/>
      <c r="AT214" s="3"/>
      <c r="AU214" s="3"/>
      <c r="AV214" s="5"/>
      <c r="AW214" s="16">
        <f ca="1">IF(Table2[[#This Row],[Residence]]="East Legon",1,0)</f>
        <v>0</v>
      </c>
      <c r="AX214" s="13">
        <f ca="1">IF(Table2[[#This Row],[Residence]]="Trasaco",1,0)</f>
        <v>0</v>
      </c>
      <c r="AY214" s="3">
        <f ca="1">IF(Table2[[#This Row],[Residence]]="North Legon",1,0)</f>
        <v>0</v>
      </c>
      <c r="AZ214" s="3">
        <f ca="1">IF(Table2[[#This Row],[Residence]]="Tema",1,0)</f>
        <v>0</v>
      </c>
      <c r="BA214" s="3">
        <f ca="1">IF(Table2[[#This Row],[Residence]]="Spintex",1,0)</f>
        <v>0</v>
      </c>
      <c r="BB214" s="3">
        <f ca="1">IF(Table2[[#This Row],[Residence]]="Airport Hills",1,0)</f>
        <v>0</v>
      </c>
      <c r="BC214" s="3">
        <f ca="1">IF(Table2[[#This Row],[Residence]]="Oyarifa",1,0)</f>
        <v>0</v>
      </c>
      <c r="BD214" s="3">
        <f ca="1">IF(Table2[[#This Row],[Residence]]="Prampram",1,0)</f>
        <v>0</v>
      </c>
      <c r="BE214" s="3">
        <f ca="1">IF(Table2[[#This Row],[Residence]]="Tse-Addo",1,0)</f>
        <v>0</v>
      </c>
      <c r="BF214" s="3">
        <f ca="1">IF(Table2[[#This Row],[Residence]]="Osu",1,0)</f>
        <v>1</v>
      </c>
      <c r="BG214" s="3"/>
      <c r="BH214" s="3"/>
      <c r="BI214" s="3"/>
      <c r="BJ214" s="3"/>
      <c r="BK214" s="3"/>
      <c r="BL214" s="3"/>
      <c r="BM214" s="3"/>
      <c r="BN214" s="3"/>
      <c r="BO214" s="3"/>
      <c r="BP214" s="5"/>
      <c r="BR214" s="26">
        <f ca="1">Table2[[#This Row],[Cars Value]]/Table2[[#This Row],[Cars]]</f>
        <v>55260.93827582246</v>
      </c>
      <c r="BS214" s="5"/>
      <c r="BT214" s="2">
        <f ca="1">IF(Table2[[#This Row],[Value of Debts]]&gt;$BU$6,1,0)</f>
        <v>1</v>
      </c>
      <c r="BU214" s="3"/>
      <c r="BV214" s="3"/>
      <c r="BW214" s="5"/>
      <c r="BX214" s="30">
        <f ca="1">Table2[[#This Row],[Mortgage Left]]/Table2[[#This Row],[Value of home]]</f>
        <v>1.4084670709658131E-2</v>
      </c>
      <c r="BY214" s="3">
        <f t="shared" ca="1" si="85"/>
        <v>1</v>
      </c>
      <c r="BZ214" s="3"/>
      <c r="CA214" s="39"/>
      <c r="CC214" s="2">
        <f ca="1">IF(Table2[[#This Row],[Residence]]="East Legon",Table2[[#This Row],[Income]],0)</f>
        <v>0</v>
      </c>
      <c r="CD214" s="3">
        <f ca="1">IF(Table2[[#This Row],[Residence]]="Trasaco",Table2[[#This Row],[Income]],0)</f>
        <v>0</v>
      </c>
      <c r="CE214" s="3">
        <f ca="1">IF(Table2[[#This Row],[Residence]]="North Legon",Table2[[#This Row],[Income]],0)</f>
        <v>0</v>
      </c>
      <c r="CF214" s="3">
        <f ca="1">IF(Table2[[#This Row],[Residence]]="Spintex",Table2[[#This Row],[Income]],0)</f>
        <v>0</v>
      </c>
      <c r="CG214" s="3">
        <f ca="1">IF(Table2[[#This Row],[Residence]]="Tema",Table2[[#This Row],[Income]],0)</f>
        <v>0</v>
      </c>
      <c r="CH214" s="3">
        <f ca="1">IF(Table2[[#This Row],[Residence]]="Airport Hills",Table2[[#This Row],[Income]],0)</f>
        <v>0</v>
      </c>
      <c r="CI214" s="3">
        <f ca="1">IF(Table2[[#This Row],[Residence]]="Oyarifa",Table2[[#This Row],[Income]],0)</f>
        <v>0</v>
      </c>
      <c r="CJ214" s="3">
        <f ca="1">IF(Table2[[#This Row],[Residence]]="Osu",Table2[[#This Row],[Income]],0)</f>
        <v>64126</v>
      </c>
      <c r="CK214" s="3">
        <f ca="1">IF(Table2[[#This Row],[Residence]]="Tse-Addo",Table2[[#This Row],[Income]],0)</f>
        <v>0</v>
      </c>
      <c r="CL214" s="5">
        <f ca="1">IF(Table2[[#This Row],[Residence]]="Prampram",Table2[[#This Row],[Income]],0)</f>
        <v>0</v>
      </c>
      <c r="CN214" s="2">
        <f ca="1">IF(Table2[[#This Row],[Field of Work]]="Teaching",Table2[[#This Row],[Income]],0)</f>
        <v>0</v>
      </c>
      <c r="CO214" s="3">
        <f ca="1">IF(Table2[[#This Row],[Field of Work]]="Agriculture",Table2[[#This Row],[Income]],0)</f>
        <v>0</v>
      </c>
      <c r="CP214" s="3">
        <f ca="1">IF(Table2[[#This Row],[Field of Work]]="IT",Table2[[#This Row],[Income]],0)</f>
        <v>64126</v>
      </c>
      <c r="CQ214" s="3">
        <f ca="1">IF(Table2[[#This Row],[Field of Work]]="Construction",Table2[[#This Row],[Income]],0)</f>
        <v>0</v>
      </c>
      <c r="CR214" s="3">
        <f ca="1">IF(Table2[[#This Row],[Field of Work]]="Health",Table2[[#This Row],[Income]],0)</f>
        <v>0</v>
      </c>
      <c r="CS214" s="5">
        <f ca="1">IF(Table2[[#This Row],[Field of Work]]="General work",Table2[[#This Row],[Income]],0)</f>
        <v>0</v>
      </c>
      <c r="CU214" s="2">
        <f t="shared" ca="1" si="74"/>
        <v>1</v>
      </c>
      <c r="CV214" s="5"/>
      <c r="CX214" s="2">
        <f t="shared" ca="1" si="75"/>
        <v>0</v>
      </c>
      <c r="CY214" s="5"/>
    </row>
    <row r="215" spans="1:103" x14ac:dyDescent="0.25">
      <c r="A215">
        <f t="shared" ca="1" si="76"/>
        <v>1</v>
      </c>
      <c r="B215" t="str">
        <f t="shared" ca="1" si="77"/>
        <v>Male</v>
      </c>
      <c r="C215">
        <f t="shared" ca="1" si="78"/>
        <v>40</v>
      </c>
      <c r="D215">
        <f t="shared" ca="1" si="79"/>
        <v>5</v>
      </c>
      <c r="E215" t="str">
        <f ca="1">_xll.XLOOKUP(D215,$Y$8:$Y$13,$Z$8:$Z$13)</f>
        <v>General work</v>
      </c>
      <c r="F215">
        <f t="shared" ca="1" si="80"/>
        <v>5</v>
      </c>
      <c r="G215" t="str">
        <f ca="1">_xll.XLOOKUP(F215,$AA$8:$AA$12,$AB$8:$AB$12)</f>
        <v>Other</v>
      </c>
      <c r="H215">
        <f t="shared" ca="1" si="72"/>
        <v>2</v>
      </c>
      <c r="I215">
        <f t="shared" ca="1" si="73"/>
        <v>1</v>
      </c>
      <c r="J215">
        <f t="shared" ca="1" si="81"/>
        <v>70441</v>
      </c>
      <c r="K215">
        <f t="shared" ca="1" si="82"/>
        <v>8</v>
      </c>
      <c r="L215" t="str">
        <f ca="1">_xll.XLOOKUP(K215,$AC$8:$AC$17,$AD$8:$AD$17)</f>
        <v>Oyarifa</v>
      </c>
      <c r="M215">
        <f t="shared" ca="1" si="86"/>
        <v>281764</v>
      </c>
      <c r="N215" s="12">
        <f t="shared" ca="1" si="83"/>
        <v>275896.27959740011</v>
      </c>
      <c r="O215" s="12">
        <f t="shared" ca="1" si="87"/>
        <v>33266.618754093659</v>
      </c>
      <c r="P215">
        <f t="shared" ca="1" si="84"/>
        <v>11918</v>
      </c>
      <c r="Q215" s="12">
        <f t="shared" ca="1" si="88"/>
        <v>127667.13384292006</v>
      </c>
      <c r="R215">
        <f t="shared" ca="1" si="89"/>
        <v>25322.098092326545</v>
      </c>
      <c r="S215" s="12">
        <f t="shared" ca="1" si="90"/>
        <v>340352.7168464202</v>
      </c>
      <c r="T215" s="12">
        <f t="shared" ca="1" si="91"/>
        <v>415481.41344032018</v>
      </c>
      <c r="U215" s="12">
        <f t="shared" ca="1" si="92"/>
        <v>-75128.696593899978</v>
      </c>
      <c r="X215" s="2"/>
      <c r="Y215" s="3"/>
      <c r="Z215" s="3"/>
      <c r="AA215" s="3"/>
      <c r="AB215" s="3"/>
      <c r="AC215" s="3"/>
      <c r="AD215" s="3"/>
      <c r="AE215" s="3">
        <f ca="1">IF(Table2[[#This Row],[Gender]]="Male",1,0)</f>
        <v>1</v>
      </c>
      <c r="AF215" s="3">
        <f ca="1">IF(Table2[[#This Row],[Gender]]="Female",1,0)</f>
        <v>0</v>
      </c>
      <c r="AG215" s="3"/>
      <c r="AH215" s="3"/>
      <c r="AI215" s="5"/>
      <c r="AK215" s="2">
        <f ca="1">IF(Table2[[#This Row],[Field of Work]]="Teaching",1,0)</f>
        <v>0</v>
      </c>
      <c r="AL215" s="3">
        <f ca="1">IF(Table2[[#This Row],[Field of Work]]="Agriculture",1,0)</f>
        <v>0</v>
      </c>
      <c r="AM215" s="3">
        <f ca="1">IF(Table2[[#This Row],[Field of Work]]="IT",1,0)</f>
        <v>0</v>
      </c>
      <c r="AN215" s="3">
        <f ca="1">IF(Table2[[#This Row],[Field of Work]]="Construction",1,0)</f>
        <v>0</v>
      </c>
      <c r="AO215" s="3">
        <f ca="1">IF(Table2[[#This Row],[Field of Work]]="Health",1,0)</f>
        <v>0</v>
      </c>
      <c r="AP215" s="3">
        <f ca="1">IF(Table2[[#This Row],[Field of Work]]="General work",1,0)</f>
        <v>1</v>
      </c>
      <c r="AQ215" s="3"/>
      <c r="AR215" s="3"/>
      <c r="AS215" s="3"/>
      <c r="AT215" s="3"/>
      <c r="AU215" s="3"/>
      <c r="AV215" s="5"/>
      <c r="AW215" s="16">
        <f ca="1">IF(Table2[[#This Row],[Residence]]="East Legon",1,0)</f>
        <v>0</v>
      </c>
      <c r="AX215" s="13">
        <f ca="1">IF(Table2[[#This Row],[Residence]]="Trasaco",1,0)</f>
        <v>0</v>
      </c>
      <c r="AY215" s="3">
        <f ca="1">IF(Table2[[#This Row],[Residence]]="North Legon",1,0)</f>
        <v>0</v>
      </c>
      <c r="AZ215" s="3">
        <f ca="1">IF(Table2[[#This Row],[Residence]]="Tema",1,0)</f>
        <v>0</v>
      </c>
      <c r="BA215" s="3">
        <f ca="1">IF(Table2[[#This Row],[Residence]]="Spintex",1,0)</f>
        <v>0</v>
      </c>
      <c r="BB215" s="3">
        <f ca="1">IF(Table2[[#This Row],[Residence]]="Airport Hills",1,0)</f>
        <v>0</v>
      </c>
      <c r="BC215" s="3">
        <f ca="1">IF(Table2[[#This Row],[Residence]]="Oyarifa",1,0)</f>
        <v>1</v>
      </c>
      <c r="BD215" s="3">
        <f ca="1">IF(Table2[[#This Row],[Residence]]="Prampram",1,0)</f>
        <v>0</v>
      </c>
      <c r="BE215" s="3">
        <f ca="1">IF(Table2[[#This Row],[Residence]]="Tse-Addo",1,0)</f>
        <v>0</v>
      </c>
      <c r="BF215" s="3">
        <f ca="1">IF(Table2[[#This Row],[Residence]]="Osu",1,0)</f>
        <v>0</v>
      </c>
      <c r="BG215" s="3"/>
      <c r="BH215" s="3"/>
      <c r="BI215" s="3"/>
      <c r="BJ215" s="3"/>
      <c r="BK215" s="3"/>
      <c r="BL215" s="3"/>
      <c r="BM215" s="3"/>
      <c r="BN215" s="3"/>
      <c r="BO215" s="3"/>
      <c r="BP215" s="5"/>
      <c r="BR215" s="26">
        <f ca="1">Table2[[#This Row],[Cars Value]]/Table2[[#This Row],[Cars]]</f>
        <v>33266.618754093659</v>
      </c>
      <c r="BS215" s="5"/>
      <c r="BT215" s="2">
        <f ca="1">IF(Table2[[#This Row],[Value of Debts]]&gt;$BU$6,1,0)</f>
        <v>1</v>
      </c>
      <c r="BU215" s="3"/>
      <c r="BV215" s="3"/>
      <c r="BW215" s="5"/>
      <c r="BX215" s="30">
        <f ca="1">Table2[[#This Row],[Mortgage Left]]/Table2[[#This Row],[Value of home]]</f>
        <v>0.97917505287190731</v>
      </c>
      <c r="BY215" s="3">
        <f t="shared" ca="1" si="85"/>
        <v>0</v>
      </c>
      <c r="BZ215" s="3"/>
      <c r="CA215" s="39"/>
      <c r="CC215" s="2">
        <f ca="1">IF(Table2[[#This Row],[Residence]]="East Legon",Table2[[#This Row],[Income]],0)</f>
        <v>0</v>
      </c>
      <c r="CD215" s="3">
        <f ca="1">IF(Table2[[#This Row],[Residence]]="Trasaco",Table2[[#This Row],[Income]],0)</f>
        <v>0</v>
      </c>
      <c r="CE215" s="3">
        <f ca="1">IF(Table2[[#This Row],[Residence]]="North Legon",Table2[[#This Row],[Income]],0)</f>
        <v>0</v>
      </c>
      <c r="CF215" s="3">
        <f ca="1">IF(Table2[[#This Row],[Residence]]="Spintex",Table2[[#This Row],[Income]],0)</f>
        <v>0</v>
      </c>
      <c r="CG215" s="3">
        <f ca="1">IF(Table2[[#This Row],[Residence]]="Tema",Table2[[#This Row],[Income]],0)</f>
        <v>0</v>
      </c>
      <c r="CH215" s="3">
        <f ca="1">IF(Table2[[#This Row],[Residence]]="Airport Hills",Table2[[#This Row],[Income]],0)</f>
        <v>0</v>
      </c>
      <c r="CI215" s="3">
        <f ca="1">IF(Table2[[#This Row],[Residence]]="Oyarifa",Table2[[#This Row],[Income]],0)</f>
        <v>70441</v>
      </c>
      <c r="CJ215" s="3">
        <f ca="1">IF(Table2[[#This Row],[Residence]]="Osu",Table2[[#This Row],[Income]],0)</f>
        <v>0</v>
      </c>
      <c r="CK215" s="3">
        <f ca="1">IF(Table2[[#This Row],[Residence]]="Tse-Addo",Table2[[#This Row],[Income]],0)</f>
        <v>0</v>
      </c>
      <c r="CL215" s="5">
        <f ca="1">IF(Table2[[#This Row],[Residence]]="Prampram",Table2[[#This Row],[Income]],0)</f>
        <v>0</v>
      </c>
      <c r="CN215" s="2">
        <f ca="1">IF(Table2[[#This Row],[Field of Work]]="Teaching",Table2[[#This Row],[Income]],0)</f>
        <v>0</v>
      </c>
      <c r="CO215" s="3">
        <f ca="1">IF(Table2[[#This Row],[Field of Work]]="Agriculture",Table2[[#This Row],[Income]],0)</f>
        <v>0</v>
      </c>
      <c r="CP215" s="3">
        <f ca="1">IF(Table2[[#This Row],[Field of Work]]="IT",Table2[[#This Row],[Income]],0)</f>
        <v>0</v>
      </c>
      <c r="CQ215" s="3">
        <f ca="1">IF(Table2[[#This Row],[Field of Work]]="Construction",Table2[[#This Row],[Income]],0)</f>
        <v>0</v>
      </c>
      <c r="CR215" s="3">
        <f ca="1">IF(Table2[[#This Row],[Field of Work]]="Health",Table2[[#This Row],[Income]],0)</f>
        <v>0</v>
      </c>
      <c r="CS215" s="5">
        <f ca="1">IF(Table2[[#This Row],[Field of Work]]="General work",Table2[[#This Row],[Income]],0)</f>
        <v>70441</v>
      </c>
      <c r="CU215" s="2">
        <f t="shared" ca="1" si="74"/>
        <v>1</v>
      </c>
      <c r="CV215" s="5"/>
      <c r="CX215" s="2">
        <f t="shared" ca="1" si="75"/>
        <v>48</v>
      </c>
      <c r="CY215" s="5"/>
    </row>
    <row r="216" spans="1:103" x14ac:dyDescent="0.25">
      <c r="A216">
        <f t="shared" ca="1" si="76"/>
        <v>1</v>
      </c>
      <c r="B216" t="str">
        <f t="shared" ca="1" si="77"/>
        <v>Male</v>
      </c>
      <c r="C216">
        <f t="shared" ca="1" si="78"/>
        <v>48</v>
      </c>
      <c r="D216">
        <f t="shared" ca="1" si="79"/>
        <v>3</v>
      </c>
      <c r="E216" t="str">
        <f ca="1">_xll.XLOOKUP(D216,$Y$8:$Y$13,$Z$8:$Z$13)</f>
        <v>Teaching</v>
      </c>
      <c r="F216">
        <f t="shared" ca="1" si="80"/>
        <v>4</v>
      </c>
      <c r="G216" t="str">
        <f ca="1">_xll.XLOOKUP(F216,$AA$8:$AA$12,$AB$8:$AB$12)</f>
        <v>Techical</v>
      </c>
      <c r="H216">
        <f t="shared" ref="H216:H279" ca="1" si="93">RANDBETWEEN(0,4)</f>
        <v>0</v>
      </c>
      <c r="I216">
        <f t="shared" ca="1" si="73"/>
        <v>3</v>
      </c>
      <c r="J216">
        <f t="shared" ca="1" si="81"/>
        <v>40211</v>
      </c>
      <c r="K216">
        <f t="shared" ca="1" si="82"/>
        <v>3</v>
      </c>
      <c r="L216" t="str">
        <f ca="1">_xll.XLOOKUP(K216,$AC$8:$AC$17,$AD$8:$AD$17)</f>
        <v>North Legon</v>
      </c>
      <c r="M216">
        <f t="shared" ca="1" si="86"/>
        <v>201055</v>
      </c>
      <c r="N216" s="12">
        <f t="shared" ca="1" si="83"/>
        <v>181171.84236983195</v>
      </c>
      <c r="O216" s="12">
        <f t="shared" ca="1" si="87"/>
        <v>41636.327854706491</v>
      </c>
      <c r="P216">
        <f t="shared" ca="1" si="84"/>
        <v>35340</v>
      </c>
      <c r="Q216" s="12">
        <f t="shared" ca="1" si="88"/>
        <v>33988.29540423883</v>
      </c>
      <c r="R216">
        <f t="shared" ca="1" si="89"/>
        <v>39963.000636863704</v>
      </c>
      <c r="S216" s="12">
        <f t="shared" ca="1" si="90"/>
        <v>282654.3284915702</v>
      </c>
      <c r="T216" s="12">
        <f t="shared" ca="1" si="91"/>
        <v>250500.13777407078</v>
      </c>
      <c r="U216" s="12">
        <f t="shared" ca="1" si="92"/>
        <v>32154.190717499412</v>
      </c>
      <c r="X216" s="2"/>
      <c r="Y216" s="3"/>
      <c r="Z216" s="3"/>
      <c r="AA216" s="3"/>
      <c r="AB216" s="3"/>
      <c r="AC216" s="3"/>
      <c r="AD216" s="3"/>
      <c r="AE216" s="3">
        <f ca="1">IF(Table2[[#This Row],[Gender]]="Male",1,0)</f>
        <v>1</v>
      </c>
      <c r="AF216" s="3">
        <f ca="1">IF(Table2[[#This Row],[Gender]]="Female",1,0)</f>
        <v>0</v>
      </c>
      <c r="AG216" s="3"/>
      <c r="AH216" s="3"/>
      <c r="AI216" s="5"/>
      <c r="AK216" s="2">
        <f ca="1">IF(Table2[[#This Row],[Field of Work]]="Teaching",1,0)</f>
        <v>1</v>
      </c>
      <c r="AL216" s="3">
        <f ca="1">IF(Table2[[#This Row],[Field of Work]]="Agriculture",1,0)</f>
        <v>0</v>
      </c>
      <c r="AM216" s="3">
        <f ca="1">IF(Table2[[#This Row],[Field of Work]]="IT",1,0)</f>
        <v>0</v>
      </c>
      <c r="AN216" s="3">
        <f ca="1">IF(Table2[[#This Row],[Field of Work]]="Construction",1,0)</f>
        <v>0</v>
      </c>
      <c r="AO216" s="3">
        <f ca="1">IF(Table2[[#This Row],[Field of Work]]="Health",1,0)</f>
        <v>0</v>
      </c>
      <c r="AP216" s="3">
        <f ca="1">IF(Table2[[#This Row],[Field of Work]]="General work",1,0)</f>
        <v>0</v>
      </c>
      <c r="AQ216" s="3"/>
      <c r="AR216" s="3"/>
      <c r="AS216" s="3"/>
      <c r="AT216" s="3"/>
      <c r="AU216" s="3"/>
      <c r="AV216" s="5"/>
      <c r="AW216" s="16">
        <f ca="1">IF(Table2[[#This Row],[Residence]]="East Legon",1,0)</f>
        <v>0</v>
      </c>
      <c r="AX216" s="13">
        <f ca="1">IF(Table2[[#This Row],[Residence]]="Trasaco",1,0)</f>
        <v>0</v>
      </c>
      <c r="AY216" s="3">
        <f ca="1">IF(Table2[[#This Row],[Residence]]="North Legon",1,0)</f>
        <v>1</v>
      </c>
      <c r="AZ216" s="3">
        <f ca="1">IF(Table2[[#This Row],[Residence]]="Tema",1,0)</f>
        <v>0</v>
      </c>
      <c r="BA216" s="3">
        <f ca="1">IF(Table2[[#This Row],[Residence]]="Spintex",1,0)</f>
        <v>0</v>
      </c>
      <c r="BB216" s="3">
        <f ca="1">IF(Table2[[#This Row],[Residence]]="Airport Hills",1,0)</f>
        <v>0</v>
      </c>
      <c r="BC216" s="3">
        <f ca="1">IF(Table2[[#This Row],[Residence]]="Oyarifa",1,0)</f>
        <v>0</v>
      </c>
      <c r="BD216" s="3">
        <f ca="1">IF(Table2[[#This Row],[Residence]]="Prampram",1,0)</f>
        <v>0</v>
      </c>
      <c r="BE216" s="3">
        <f ca="1">IF(Table2[[#This Row],[Residence]]="Tse-Addo",1,0)</f>
        <v>0</v>
      </c>
      <c r="BF216" s="3">
        <f ca="1">IF(Table2[[#This Row],[Residence]]="Osu",1,0)</f>
        <v>0</v>
      </c>
      <c r="BG216" s="3"/>
      <c r="BH216" s="3"/>
      <c r="BI216" s="3"/>
      <c r="BJ216" s="3"/>
      <c r="BK216" s="3"/>
      <c r="BL216" s="3"/>
      <c r="BM216" s="3"/>
      <c r="BN216" s="3"/>
      <c r="BO216" s="3"/>
      <c r="BP216" s="5"/>
      <c r="BR216" s="26">
        <f ca="1">Table2[[#This Row],[Cars Value]]/Table2[[#This Row],[Cars]]</f>
        <v>13878.77595156883</v>
      </c>
      <c r="BS216" s="5"/>
      <c r="BT216" s="2">
        <f ca="1">IF(Table2[[#This Row],[Value of Debts]]&gt;$BU$6,1,0)</f>
        <v>1</v>
      </c>
      <c r="BU216" s="3"/>
      <c r="BV216" s="3"/>
      <c r="BW216" s="5"/>
      <c r="BX216" s="30">
        <f ca="1">Table2[[#This Row],[Mortgage Left]]/Table2[[#This Row],[Value of home]]</f>
        <v>0.90110587834091149</v>
      </c>
      <c r="BY216" s="3">
        <f t="shared" ca="1" si="85"/>
        <v>0</v>
      </c>
      <c r="BZ216" s="3"/>
      <c r="CA216" s="39"/>
      <c r="CC216" s="2">
        <f ca="1">IF(Table2[[#This Row],[Residence]]="East Legon",Table2[[#This Row],[Income]],0)</f>
        <v>0</v>
      </c>
      <c r="CD216" s="3">
        <f ca="1">IF(Table2[[#This Row],[Residence]]="Trasaco",Table2[[#This Row],[Income]],0)</f>
        <v>0</v>
      </c>
      <c r="CE216" s="3">
        <f ca="1">IF(Table2[[#This Row],[Residence]]="North Legon",Table2[[#This Row],[Income]],0)</f>
        <v>40211</v>
      </c>
      <c r="CF216" s="3">
        <f ca="1">IF(Table2[[#This Row],[Residence]]="Spintex",Table2[[#This Row],[Income]],0)</f>
        <v>0</v>
      </c>
      <c r="CG216" s="3">
        <f ca="1">IF(Table2[[#This Row],[Residence]]="Tema",Table2[[#This Row],[Income]],0)</f>
        <v>0</v>
      </c>
      <c r="CH216" s="3">
        <f ca="1">IF(Table2[[#This Row],[Residence]]="Airport Hills",Table2[[#This Row],[Income]],0)</f>
        <v>0</v>
      </c>
      <c r="CI216" s="3">
        <f ca="1">IF(Table2[[#This Row],[Residence]]="Oyarifa",Table2[[#This Row],[Income]],0)</f>
        <v>0</v>
      </c>
      <c r="CJ216" s="3">
        <f ca="1">IF(Table2[[#This Row],[Residence]]="Osu",Table2[[#This Row],[Income]],0)</f>
        <v>0</v>
      </c>
      <c r="CK216" s="3">
        <f ca="1">IF(Table2[[#This Row],[Residence]]="Tse-Addo",Table2[[#This Row],[Income]],0)</f>
        <v>0</v>
      </c>
      <c r="CL216" s="5">
        <f ca="1">IF(Table2[[#This Row],[Residence]]="Prampram",Table2[[#This Row],[Income]],0)</f>
        <v>0</v>
      </c>
      <c r="CN216" s="2">
        <f ca="1">IF(Table2[[#This Row],[Field of Work]]="Teaching",Table2[[#This Row],[Income]],0)</f>
        <v>40211</v>
      </c>
      <c r="CO216" s="3">
        <f ca="1">IF(Table2[[#This Row],[Field of Work]]="Agriculture",Table2[[#This Row],[Income]],0)</f>
        <v>0</v>
      </c>
      <c r="CP216" s="3">
        <f ca="1">IF(Table2[[#This Row],[Field of Work]]="IT",Table2[[#This Row],[Income]],0)</f>
        <v>0</v>
      </c>
      <c r="CQ216" s="3">
        <f ca="1">IF(Table2[[#This Row],[Field of Work]]="Construction",Table2[[#This Row],[Income]],0)</f>
        <v>0</v>
      </c>
      <c r="CR216" s="3">
        <f ca="1">IF(Table2[[#This Row],[Field of Work]]="Health",Table2[[#This Row],[Income]],0)</f>
        <v>0</v>
      </c>
      <c r="CS216" s="5">
        <f ca="1">IF(Table2[[#This Row],[Field of Work]]="General work",Table2[[#This Row],[Income]],0)</f>
        <v>0</v>
      </c>
      <c r="CU216" s="2">
        <f t="shared" ca="1" si="74"/>
        <v>1</v>
      </c>
      <c r="CV216" s="5"/>
      <c r="CX216" s="2">
        <f t="shared" ca="1" si="75"/>
        <v>0</v>
      </c>
      <c r="CY216" s="5"/>
    </row>
    <row r="217" spans="1:103" x14ac:dyDescent="0.25">
      <c r="A217">
        <f t="shared" ca="1" si="76"/>
        <v>2</v>
      </c>
      <c r="B217" t="str">
        <f t="shared" ca="1" si="77"/>
        <v>Female</v>
      </c>
      <c r="C217">
        <f t="shared" ca="1" si="78"/>
        <v>28</v>
      </c>
      <c r="D217">
        <f t="shared" ca="1" si="79"/>
        <v>4</v>
      </c>
      <c r="E217" t="str">
        <f ca="1">_xll.XLOOKUP(D217,$Y$8:$Y$13,$Z$8:$Z$13)</f>
        <v>IT</v>
      </c>
      <c r="F217">
        <f t="shared" ca="1" si="80"/>
        <v>1</v>
      </c>
      <c r="G217" t="str">
        <f ca="1">_xll.XLOOKUP(F217,$AA$8:$AA$12,$AB$8:$AB$12)</f>
        <v>Highschool</v>
      </c>
      <c r="H217">
        <f t="shared" ca="1" si="93"/>
        <v>3</v>
      </c>
      <c r="I217">
        <f t="shared" ca="1" si="73"/>
        <v>1</v>
      </c>
      <c r="J217">
        <f t="shared" ca="1" si="81"/>
        <v>55576</v>
      </c>
      <c r="K217">
        <f t="shared" ca="1" si="82"/>
        <v>6</v>
      </c>
      <c r="L217" t="str">
        <f ca="1">_xll.XLOOKUP(K217,$AC$8:$AC$17,$AD$8:$AD$17)</f>
        <v>Tse-Addo</v>
      </c>
      <c r="M217">
        <f t="shared" ca="1" si="86"/>
        <v>222304</v>
      </c>
      <c r="N217" s="12">
        <f t="shared" ca="1" si="83"/>
        <v>189080.34223721927</v>
      </c>
      <c r="O217" s="12">
        <f t="shared" ca="1" si="87"/>
        <v>10356.08139684904</v>
      </c>
      <c r="P217">
        <f t="shared" ca="1" si="84"/>
        <v>7878</v>
      </c>
      <c r="Q217" s="12">
        <f t="shared" ca="1" si="88"/>
        <v>110470.33265608687</v>
      </c>
      <c r="R217">
        <f t="shared" ca="1" si="89"/>
        <v>52262.860774915214</v>
      </c>
      <c r="S217" s="12">
        <f t="shared" ca="1" si="90"/>
        <v>284922.94217176427</v>
      </c>
      <c r="T217" s="12">
        <f t="shared" ca="1" si="91"/>
        <v>307428.67489330616</v>
      </c>
      <c r="U217" s="12">
        <f t="shared" ca="1" si="92"/>
        <v>-22505.732721541892</v>
      </c>
      <c r="X217" s="2"/>
      <c r="Y217" s="3"/>
      <c r="Z217" s="3"/>
      <c r="AA217" s="3"/>
      <c r="AB217" s="3"/>
      <c r="AC217" s="3"/>
      <c r="AD217" s="3"/>
      <c r="AE217" s="3">
        <f ca="1">IF(Table2[[#This Row],[Gender]]="Male",1,0)</f>
        <v>0</v>
      </c>
      <c r="AF217" s="3">
        <f ca="1">IF(Table2[[#This Row],[Gender]]="Female",1,0)</f>
        <v>1</v>
      </c>
      <c r="AG217" s="3"/>
      <c r="AH217" s="3"/>
      <c r="AI217" s="5"/>
      <c r="AK217" s="2">
        <f ca="1">IF(Table2[[#This Row],[Field of Work]]="Teaching",1,0)</f>
        <v>0</v>
      </c>
      <c r="AL217" s="3">
        <f ca="1">IF(Table2[[#This Row],[Field of Work]]="Agriculture",1,0)</f>
        <v>0</v>
      </c>
      <c r="AM217" s="3">
        <f ca="1">IF(Table2[[#This Row],[Field of Work]]="IT",1,0)</f>
        <v>1</v>
      </c>
      <c r="AN217" s="3">
        <f ca="1">IF(Table2[[#This Row],[Field of Work]]="Construction",1,0)</f>
        <v>0</v>
      </c>
      <c r="AO217" s="3">
        <f ca="1">IF(Table2[[#This Row],[Field of Work]]="Health",1,0)</f>
        <v>0</v>
      </c>
      <c r="AP217" s="3">
        <f ca="1">IF(Table2[[#This Row],[Field of Work]]="General work",1,0)</f>
        <v>0</v>
      </c>
      <c r="AQ217" s="3"/>
      <c r="AR217" s="3"/>
      <c r="AS217" s="3"/>
      <c r="AT217" s="3"/>
      <c r="AU217" s="3"/>
      <c r="AV217" s="5"/>
      <c r="AW217" s="16">
        <f ca="1">IF(Table2[[#This Row],[Residence]]="East Legon",1,0)</f>
        <v>0</v>
      </c>
      <c r="AX217" s="13">
        <f ca="1">IF(Table2[[#This Row],[Residence]]="Trasaco",1,0)</f>
        <v>0</v>
      </c>
      <c r="AY217" s="3">
        <f ca="1">IF(Table2[[#This Row],[Residence]]="North Legon",1,0)</f>
        <v>0</v>
      </c>
      <c r="AZ217" s="3">
        <f ca="1">IF(Table2[[#This Row],[Residence]]="Tema",1,0)</f>
        <v>0</v>
      </c>
      <c r="BA217" s="3">
        <f ca="1">IF(Table2[[#This Row],[Residence]]="Spintex",1,0)</f>
        <v>0</v>
      </c>
      <c r="BB217" s="3">
        <f ca="1">IF(Table2[[#This Row],[Residence]]="Airport Hills",1,0)</f>
        <v>0</v>
      </c>
      <c r="BC217" s="3">
        <f ca="1">IF(Table2[[#This Row],[Residence]]="Oyarifa",1,0)</f>
        <v>0</v>
      </c>
      <c r="BD217" s="3">
        <f ca="1">IF(Table2[[#This Row],[Residence]]="Prampram",1,0)</f>
        <v>0</v>
      </c>
      <c r="BE217" s="3">
        <f ca="1">IF(Table2[[#This Row],[Residence]]="Tse-Addo",1,0)</f>
        <v>1</v>
      </c>
      <c r="BF217" s="3">
        <f ca="1">IF(Table2[[#This Row],[Residence]]="Osu",1,0)</f>
        <v>0</v>
      </c>
      <c r="BG217" s="3"/>
      <c r="BH217" s="3"/>
      <c r="BI217" s="3"/>
      <c r="BJ217" s="3"/>
      <c r="BK217" s="3"/>
      <c r="BL217" s="3"/>
      <c r="BM217" s="3"/>
      <c r="BN217" s="3"/>
      <c r="BO217" s="3"/>
      <c r="BP217" s="5"/>
      <c r="BR217" s="26">
        <f ca="1">Table2[[#This Row],[Cars Value]]/Table2[[#This Row],[Cars]]</f>
        <v>10356.08139684904</v>
      </c>
      <c r="BS217" s="5"/>
      <c r="BT217" s="2">
        <f ca="1">IF(Table2[[#This Row],[Value of Debts]]&gt;$BU$6,1,0)</f>
        <v>1</v>
      </c>
      <c r="BU217" s="3"/>
      <c r="BV217" s="3"/>
      <c r="BW217" s="5"/>
      <c r="BX217" s="30">
        <f ca="1">Table2[[#This Row],[Mortgage Left]]/Table2[[#This Row],[Value of home]]</f>
        <v>0.85054853820542708</v>
      </c>
      <c r="BY217" s="3">
        <f t="shared" ca="1" si="85"/>
        <v>0</v>
      </c>
      <c r="BZ217" s="3"/>
      <c r="CA217" s="39"/>
      <c r="CC217" s="2">
        <f ca="1">IF(Table2[[#This Row],[Residence]]="East Legon",Table2[[#This Row],[Income]],0)</f>
        <v>0</v>
      </c>
      <c r="CD217" s="3">
        <f ca="1">IF(Table2[[#This Row],[Residence]]="Trasaco",Table2[[#This Row],[Income]],0)</f>
        <v>0</v>
      </c>
      <c r="CE217" s="3">
        <f ca="1">IF(Table2[[#This Row],[Residence]]="North Legon",Table2[[#This Row],[Income]],0)</f>
        <v>0</v>
      </c>
      <c r="CF217" s="3">
        <f ca="1">IF(Table2[[#This Row],[Residence]]="Spintex",Table2[[#This Row],[Income]],0)</f>
        <v>0</v>
      </c>
      <c r="CG217" s="3">
        <f ca="1">IF(Table2[[#This Row],[Residence]]="Tema",Table2[[#This Row],[Income]],0)</f>
        <v>0</v>
      </c>
      <c r="CH217" s="3">
        <f ca="1">IF(Table2[[#This Row],[Residence]]="Airport Hills",Table2[[#This Row],[Income]],0)</f>
        <v>0</v>
      </c>
      <c r="CI217" s="3">
        <f ca="1">IF(Table2[[#This Row],[Residence]]="Oyarifa",Table2[[#This Row],[Income]],0)</f>
        <v>0</v>
      </c>
      <c r="CJ217" s="3">
        <f ca="1">IF(Table2[[#This Row],[Residence]]="Osu",Table2[[#This Row],[Income]],0)</f>
        <v>0</v>
      </c>
      <c r="CK217" s="3">
        <f ca="1">IF(Table2[[#This Row],[Residence]]="Tse-Addo",Table2[[#This Row],[Income]],0)</f>
        <v>55576</v>
      </c>
      <c r="CL217" s="5">
        <f ca="1">IF(Table2[[#This Row],[Residence]]="Prampram",Table2[[#This Row],[Income]],0)</f>
        <v>0</v>
      </c>
      <c r="CN217" s="2">
        <f ca="1">IF(Table2[[#This Row],[Field of Work]]="Teaching",Table2[[#This Row],[Income]],0)</f>
        <v>0</v>
      </c>
      <c r="CO217" s="3">
        <f ca="1">IF(Table2[[#This Row],[Field of Work]]="Agriculture",Table2[[#This Row],[Income]],0)</f>
        <v>0</v>
      </c>
      <c r="CP217" s="3">
        <f ca="1">IF(Table2[[#This Row],[Field of Work]]="IT",Table2[[#This Row],[Income]],0)</f>
        <v>55576</v>
      </c>
      <c r="CQ217" s="3">
        <f ca="1">IF(Table2[[#This Row],[Field of Work]]="Construction",Table2[[#This Row],[Income]],0)</f>
        <v>0</v>
      </c>
      <c r="CR217" s="3">
        <f ca="1">IF(Table2[[#This Row],[Field of Work]]="Health",Table2[[#This Row],[Income]],0)</f>
        <v>0</v>
      </c>
      <c r="CS217" s="5">
        <f ca="1">IF(Table2[[#This Row],[Field of Work]]="General work",Table2[[#This Row],[Income]],0)</f>
        <v>0</v>
      </c>
      <c r="CU217" s="2">
        <f t="shared" ca="1" si="74"/>
        <v>1</v>
      </c>
      <c r="CV217" s="5"/>
      <c r="CX217" s="2">
        <f t="shared" ca="1" si="75"/>
        <v>32</v>
      </c>
      <c r="CY217" s="5"/>
    </row>
    <row r="218" spans="1:103" x14ac:dyDescent="0.25">
      <c r="A218">
        <f t="shared" ca="1" si="76"/>
        <v>1</v>
      </c>
      <c r="B218" t="str">
        <f t="shared" ca="1" si="77"/>
        <v>Male</v>
      </c>
      <c r="C218">
        <f t="shared" ca="1" si="78"/>
        <v>32</v>
      </c>
      <c r="D218">
        <f t="shared" ca="1" si="79"/>
        <v>3</v>
      </c>
      <c r="E218" t="str">
        <f ca="1">_xll.XLOOKUP(D218,$Y$8:$Y$13,$Z$8:$Z$13)</f>
        <v>Teaching</v>
      </c>
      <c r="F218">
        <f t="shared" ca="1" si="80"/>
        <v>2</v>
      </c>
      <c r="G218" t="str">
        <f ca="1">_xll.XLOOKUP(F218,$AA$8:$AA$12,$AB$8:$AB$12)</f>
        <v>College</v>
      </c>
      <c r="H218">
        <f t="shared" ca="1" si="93"/>
        <v>3</v>
      </c>
      <c r="I218">
        <f t="shared" ca="1" si="73"/>
        <v>2</v>
      </c>
      <c r="J218">
        <f t="shared" ca="1" si="81"/>
        <v>64321</v>
      </c>
      <c r="K218">
        <f t="shared" ca="1" si="82"/>
        <v>8</v>
      </c>
      <c r="L218" t="str">
        <f ca="1">_xll.XLOOKUP(K218,$AC$8:$AC$17,$AD$8:$AD$17)</f>
        <v>Oyarifa</v>
      </c>
      <c r="M218">
        <f t="shared" ca="1" si="86"/>
        <v>321605</v>
      </c>
      <c r="N218" s="12">
        <f t="shared" ca="1" si="83"/>
        <v>129670.33712064003</v>
      </c>
      <c r="O218" s="12">
        <f t="shared" ca="1" si="87"/>
        <v>59416.109994487182</v>
      </c>
      <c r="P218">
        <f t="shared" ca="1" si="84"/>
        <v>13764</v>
      </c>
      <c r="Q218" s="12">
        <f t="shared" ca="1" si="88"/>
        <v>97661.581814567617</v>
      </c>
      <c r="R218">
        <f t="shared" ca="1" si="89"/>
        <v>82919.61195729491</v>
      </c>
      <c r="S218" s="12">
        <f t="shared" ca="1" si="90"/>
        <v>463940.72195178212</v>
      </c>
      <c r="T218" s="12">
        <f t="shared" ca="1" si="91"/>
        <v>241095.91893520765</v>
      </c>
      <c r="U218" s="12">
        <f t="shared" ca="1" si="92"/>
        <v>222844.80301657447</v>
      </c>
      <c r="X218" s="2"/>
      <c r="Y218" s="3"/>
      <c r="Z218" s="3"/>
      <c r="AA218" s="3"/>
      <c r="AB218" s="3"/>
      <c r="AC218" s="3"/>
      <c r="AD218" s="3"/>
      <c r="AE218" s="3">
        <f ca="1">IF(Table2[[#This Row],[Gender]]="Male",1,0)</f>
        <v>1</v>
      </c>
      <c r="AF218" s="3">
        <f ca="1">IF(Table2[[#This Row],[Gender]]="Female",1,0)</f>
        <v>0</v>
      </c>
      <c r="AG218" s="3"/>
      <c r="AH218" s="3"/>
      <c r="AI218" s="5"/>
      <c r="AK218" s="2">
        <f ca="1">IF(Table2[[#This Row],[Field of Work]]="Teaching",1,0)</f>
        <v>1</v>
      </c>
      <c r="AL218" s="3">
        <f ca="1">IF(Table2[[#This Row],[Field of Work]]="Agriculture",1,0)</f>
        <v>0</v>
      </c>
      <c r="AM218" s="3">
        <f ca="1">IF(Table2[[#This Row],[Field of Work]]="IT",1,0)</f>
        <v>0</v>
      </c>
      <c r="AN218" s="3">
        <f ca="1">IF(Table2[[#This Row],[Field of Work]]="Construction",1,0)</f>
        <v>0</v>
      </c>
      <c r="AO218" s="3">
        <f ca="1">IF(Table2[[#This Row],[Field of Work]]="Health",1,0)</f>
        <v>0</v>
      </c>
      <c r="AP218" s="3">
        <f ca="1">IF(Table2[[#This Row],[Field of Work]]="General work",1,0)</f>
        <v>0</v>
      </c>
      <c r="AQ218" s="3"/>
      <c r="AR218" s="3"/>
      <c r="AS218" s="3"/>
      <c r="AT218" s="3"/>
      <c r="AU218" s="3"/>
      <c r="AV218" s="5"/>
      <c r="AW218" s="16">
        <f ca="1">IF(Table2[[#This Row],[Residence]]="East Legon",1,0)</f>
        <v>0</v>
      </c>
      <c r="AX218" s="13">
        <f ca="1">IF(Table2[[#This Row],[Residence]]="Trasaco",1,0)</f>
        <v>0</v>
      </c>
      <c r="AY218" s="3">
        <f ca="1">IF(Table2[[#This Row],[Residence]]="North Legon",1,0)</f>
        <v>0</v>
      </c>
      <c r="AZ218" s="3">
        <f ca="1">IF(Table2[[#This Row],[Residence]]="Tema",1,0)</f>
        <v>0</v>
      </c>
      <c r="BA218" s="3">
        <f ca="1">IF(Table2[[#This Row],[Residence]]="Spintex",1,0)</f>
        <v>0</v>
      </c>
      <c r="BB218" s="3">
        <f ca="1">IF(Table2[[#This Row],[Residence]]="Airport Hills",1,0)</f>
        <v>0</v>
      </c>
      <c r="BC218" s="3">
        <f ca="1">IF(Table2[[#This Row],[Residence]]="Oyarifa",1,0)</f>
        <v>1</v>
      </c>
      <c r="BD218" s="3">
        <f ca="1">IF(Table2[[#This Row],[Residence]]="Prampram",1,0)</f>
        <v>0</v>
      </c>
      <c r="BE218" s="3">
        <f ca="1">IF(Table2[[#This Row],[Residence]]="Tse-Addo",1,0)</f>
        <v>0</v>
      </c>
      <c r="BF218" s="3">
        <f ca="1">IF(Table2[[#This Row],[Residence]]="Osu",1,0)</f>
        <v>0</v>
      </c>
      <c r="BG218" s="3"/>
      <c r="BH218" s="3"/>
      <c r="BI218" s="3"/>
      <c r="BJ218" s="3"/>
      <c r="BK218" s="3"/>
      <c r="BL218" s="3"/>
      <c r="BM218" s="3"/>
      <c r="BN218" s="3"/>
      <c r="BO218" s="3"/>
      <c r="BP218" s="5"/>
      <c r="BR218" s="26">
        <f ca="1">Table2[[#This Row],[Cars Value]]/Table2[[#This Row],[Cars]]</f>
        <v>29708.054997243591</v>
      </c>
      <c r="BS218" s="5"/>
      <c r="BT218" s="2">
        <f ca="1">IF(Table2[[#This Row],[Value of Debts]]&gt;$BU$6,1,0)</f>
        <v>1</v>
      </c>
      <c r="BU218" s="3"/>
      <c r="BV218" s="3"/>
      <c r="BW218" s="5"/>
      <c r="BX218" s="30">
        <f ca="1">Table2[[#This Row],[Mortgage Left]]/Table2[[#This Row],[Value of home]]</f>
        <v>0.40319751596100817</v>
      </c>
      <c r="BY218" s="3">
        <f t="shared" ca="1" si="85"/>
        <v>1</v>
      </c>
      <c r="BZ218" s="3"/>
      <c r="CA218" s="39"/>
      <c r="CC218" s="2">
        <f ca="1">IF(Table2[[#This Row],[Residence]]="East Legon",Table2[[#This Row],[Income]],0)</f>
        <v>0</v>
      </c>
      <c r="CD218" s="3">
        <f ca="1">IF(Table2[[#This Row],[Residence]]="Trasaco",Table2[[#This Row],[Income]],0)</f>
        <v>0</v>
      </c>
      <c r="CE218" s="3">
        <f ca="1">IF(Table2[[#This Row],[Residence]]="North Legon",Table2[[#This Row],[Income]],0)</f>
        <v>0</v>
      </c>
      <c r="CF218" s="3">
        <f ca="1">IF(Table2[[#This Row],[Residence]]="Spintex",Table2[[#This Row],[Income]],0)</f>
        <v>0</v>
      </c>
      <c r="CG218" s="3">
        <f ca="1">IF(Table2[[#This Row],[Residence]]="Tema",Table2[[#This Row],[Income]],0)</f>
        <v>0</v>
      </c>
      <c r="CH218" s="3">
        <f ca="1">IF(Table2[[#This Row],[Residence]]="Airport Hills",Table2[[#This Row],[Income]],0)</f>
        <v>0</v>
      </c>
      <c r="CI218" s="3">
        <f ca="1">IF(Table2[[#This Row],[Residence]]="Oyarifa",Table2[[#This Row],[Income]],0)</f>
        <v>64321</v>
      </c>
      <c r="CJ218" s="3">
        <f ca="1">IF(Table2[[#This Row],[Residence]]="Osu",Table2[[#This Row],[Income]],0)</f>
        <v>0</v>
      </c>
      <c r="CK218" s="3">
        <f ca="1">IF(Table2[[#This Row],[Residence]]="Tse-Addo",Table2[[#This Row],[Income]],0)</f>
        <v>0</v>
      </c>
      <c r="CL218" s="5">
        <f ca="1">IF(Table2[[#This Row],[Residence]]="Prampram",Table2[[#This Row],[Income]],0)</f>
        <v>0</v>
      </c>
      <c r="CN218" s="2">
        <f ca="1">IF(Table2[[#This Row],[Field of Work]]="Teaching",Table2[[#This Row],[Income]],0)</f>
        <v>64321</v>
      </c>
      <c r="CO218" s="3">
        <f ca="1">IF(Table2[[#This Row],[Field of Work]]="Agriculture",Table2[[#This Row],[Income]],0)</f>
        <v>0</v>
      </c>
      <c r="CP218" s="3">
        <f ca="1">IF(Table2[[#This Row],[Field of Work]]="IT",Table2[[#This Row],[Income]],0)</f>
        <v>0</v>
      </c>
      <c r="CQ218" s="3">
        <f ca="1">IF(Table2[[#This Row],[Field of Work]]="Construction",Table2[[#This Row],[Income]],0)</f>
        <v>0</v>
      </c>
      <c r="CR218" s="3">
        <f ca="1">IF(Table2[[#This Row],[Field of Work]]="Health",Table2[[#This Row],[Income]],0)</f>
        <v>0</v>
      </c>
      <c r="CS218" s="5">
        <f ca="1">IF(Table2[[#This Row],[Field of Work]]="General work",Table2[[#This Row],[Income]],0)</f>
        <v>0</v>
      </c>
      <c r="CU218" s="2">
        <f t="shared" ca="1" si="74"/>
        <v>1</v>
      </c>
      <c r="CV218" s="5"/>
      <c r="CX218" s="2">
        <f t="shared" ca="1" si="75"/>
        <v>44</v>
      </c>
      <c r="CY218" s="5"/>
    </row>
    <row r="219" spans="1:103" x14ac:dyDescent="0.25">
      <c r="A219">
        <f t="shared" ca="1" si="76"/>
        <v>2</v>
      </c>
      <c r="B219" t="str">
        <f t="shared" ca="1" si="77"/>
        <v>Female</v>
      </c>
      <c r="C219">
        <f t="shared" ca="1" si="78"/>
        <v>44</v>
      </c>
      <c r="D219">
        <f t="shared" ca="1" si="79"/>
        <v>1</v>
      </c>
      <c r="E219" t="str">
        <f ca="1">_xll.XLOOKUP(D219,$Y$8:$Y$13,$Z$8:$Z$13)</f>
        <v>Health</v>
      </c>
      <c r="F219">
        <f t="shared" ca="1" si="80"/>
        <v>5</v>
      </c>
      <c r="G219" t="str">
        <f ca="1">_xll.XLOOKUP(F219,$AA$8:$AA$12,$AB$8:$AB$12)</f>
        <v>Other</v>
      </c>
      <c r="H219">
        <f t="shared" ca="1" si="93"/>
        <v>3</v>
      </c>
      <c r="I219">
        <f t="shared" ca="1" si="73"/>
        <v>1</v>
      </c>
      <c r="J219">
        <f t="shared" ca="1" si="81"/>
        <v>86378</v>
      </c>
      <c r="K219">
        <f t="shared" ca="1" si="82"/>
        <v>5</v>
      </c>
      <c r="L219" t="str">
        <f ca="1">_xll.XLOOKUP(K219,$AC$8:$AC$17,$AD$8:$AD$17)</f>
        <v>Airport Hills</v>
      </c>
      <c r="M219">
        <f t="shared" ca="1" si="86"/>
        <v>518268</v>
      </c>
      <c r="N219" s="12">
        <f t="shared" ca="1" si="83"/>
        <v>186070.82268968932</v>
      </c>
      <c r="O219" s="12">
        <f t="shared" ca="1" si="87"/>
        <v>39639.48444353207</v>
      </c>
      <c r="P219">
        <f t="shared" ca="1" si="84"/>
        <v>27236</v>
      </c>
      <c r="Q219" s="12">
        <f t="shared" ca="1" si="88"/>
        <v>129254.82477507772</v>
      </c>
      <c r="R219">
        <f t="shared" ca="1" si="89"/>
        <v>122256.53755704712</v>
      </c>
      <c r="S219" s="12">
        <f t="shared" ca="1" si="90"/>
        <v>680164.02200057916</v>
      </c>
      <c r="T219" s="12">
        <f t="shared" ca="1" si="91"/>
        <v>342561.64746476704</v>
      </c>
      <c r="U219" s="12">
        <f t="shared" ca="1" si="92"/>
        <v>337602.37453581212</v>
      </c>
      <c r="X219" s="2"/>
      <c r="Y219" s="3"/>
      <c r="Z219" s="3"/>
      <c r="AA219" s="3"/>
      <c r="AB219" s="3"/>
      <c r="AC219" s="3"/>
      <c r="AD219" s="3"/>
      <c r="AE219" s="3">
        <f ca="1">IF(Table2[[#This Row],[Gender]]="Male",1,0)</f>
        <v>0</v>
      </c>
      <c r="AF219" s="3">
        <f ca="1">IF(Table2[[#This Row],[Gender]]="Female",1,0)</f>
        <v>1</v>
      </c>
      <c r="AG219" s="3"/>
      <c r="AH219" s="3"/>
      <c r="AI219" s="5"/>
      <c r="AK219" s="2">
        <f ca="1">IF(Table2[[#This Row],[Field of Work]]="Teaching",1,0)</f>
        <v>0</v>
      </c>
      <c r="AL219" s="3">
        <f ca="1">IF(Table2[[#This Row],[Field of Work]]="Agriculture",1,0)</f>
        <v>0</v>
      </c>
      <c r="AM219" s="3">
        <f ca="1">IF(Table2[[#This Row],[Field of Work]]="IT",1,0)</f>
        <v>0</v>
      </c>
      <c r="AN219" s="3">
        <f ca="1">IF(Table2[[#This Row],[Field of Work]]="Construction",1,0)</f>
        <v>0</v>
      </c>
      <c r="AO219" s="3">
        <f ca="1">IF(Table2[[#This Row],[Field of Work]]="Health",1,0)</f>
        <v>1</v>
      </c>
      <c r="AP219" s="3">
        <f ca="1">IF(Table2[[#This Row],[Field of Work]]="General work",1,0)</f>
        <v>0</v>
      </c>
      <c r="AQ219" s="3"/>
      <c r="AR219" s="3"/>
      <c r="AS219" s="3"/>
      <c r="AT219" s="3"/>
      <c r="AU219" s="3"/>
      <c r="AV219" s="5"/>
      <c r="AW219" s="16">
        <f ca="1">IF(Table2[[#This Row],[Residence]]="East Legon",1,0)</f>
        <v>0</v>
      </c>
      <c r="AX219" s="13">
        <f ca="1">IF(Table2[[#This Row],[Residence]]="Trasaco",1,0)</f>
        <v>0</v>
      </c>
      <c r="AY219" s="3">
        <f ca="1">IF(Table2[[#This Row],[Residence]]="North Legon",1,0)</f>
        <v>0</v>
      </c>
      <c r="AZ219" s="3">
        <f ca="1">IF(Table2[[#This Row],[Residence]]="Tema",1,0)</f>
        <v>0</v>
      </c>
      <c r="BA219" s="3">
        <f ca="1">IF(Table2[[#This Row],[Residence]]="Spintex",1,0)</f>
        <v>0</v>
      </c>
      <c r="BB219" s="3">
        <f ca="1">IF(Table2[[#This Row],[Residence]]="Airport Hills",1,0)</f>
        <v>1</v>
      </c>
      <c r="BC219" s="3">
        <f ca="1">IF(Table2[[#This Row],[Residence]]="Oyarifa",1,0)</f>
        <v>0</v>
      </c>
      <c r="BD219" s="3">
        <f ca="1">IF(Table2[[#This Row],[Residence]]="Prampram",1,0)</f>
        <v>0</v>
      </c>
      <c r="BE219" s="3">
        <f ca="1">IF(Table2[[#This Row],[Residence]]="Tse-Addo",1,0)</f>
        <v>0</v>
      </c>
      <c r="BF219" s="3">
        <f ca="1">IF(Table2[[#This Row],[Residence]]="Osu",1,0)</f>
        <v>0</v>
      </c>
      <c r="BG219" s="3"/>
      <c r="BH219" s="3"/>
      <c r="BI219" s="3"/>
      <c r="BJ219" s="3"/>
      <c r="BK219" s="3"/>
      <c r="BL219" s="3"/>
      <c r="BM219" s="3"/>
      <c r="BN219" s="3"/>
      <c r="BO219" s="3"/>
      <c r="BP219" s="5"/>
      <c r="BR219" s="26">
        <f ca="1">Table2[[#This Row],[Cars Value]]/Table2[[#This Row],[Cars]]</f>
        <v>39639.48444353207</v>
      </c>
      <c r="BS219" s="5"/>
      <c r="BT219" s="2">
        <f ca="1">IF(Table2[[#This Row],[Value of Debts]]&gt;$BU$6,1,0)</f>
        <v>1</v>
      </c>
      <c r="BU219" s="3"/>
      <c r="BV219" s="3"/>
      <c r="BW219" s="5"/>
      <c r="BX219" s="30">
        <f ca="1">Table2[[#This Row],[Mortgage Left]]/Table2[[#This Row],[Value of home]]</f>
        <v>0.35902433237184106</v>
      </c>
      <c r="BY219" s="3">
        <f t="shared" ca="1" si="85"/>
        <v>1</v>
      </c>
      <c r="BZ219" s="3"/>
      <c r="CA219" s="39"/>
      <c r="CC219" s="2">
        <f ca="1">IF(Table2[[#This Row],[Residence]]="East Legon",Table2[[#This Row],[Income]],0)</f>
        <v>0</v>
      </c>
      <c r="CD219" s="3">
        <f ca="1">IF(Table2[[#This Row],[Residence]]="Trasaco",Table2[[#This Row],[Income]],0)</f>
        <v>0</v>
      </c>
      <c r="CE219" s="3">
        <f ca="1">IF(Table2[[#This Row],[Residence]]="North Legon",Table2[[#This Row],[Income]],0)</f>
        <v>0</v>
      </c>
      <c r="CF219" s="3">
        <f ca="1">IF(Table2[[#This Row],[Residence]]="Spintex",Table2[[#This Row],[Income]],0)</f>
        <v>0</v>
      </c>
      <c r="CG219" s="3">
        <f ca="1">IF(Table2[[#This Row],[Residence]]="Tema",Table2[[#This Row],[Income]],0)</f>
        <v>0</v>
      </c>
      <c r="CH219" s="3">
        <f ca="1">IF(Table2[[#This Row],[Residence]]="Airport Hills",Table2[[#This Row],[Income]],0)</f>
        <v>86378</v>
      </c>
      <c r="CI219" s="3">
        <f ca="1">IF(Table2[[#This Row],[Residence]]="Oyarifa",Table2[[#This Row],[Income]],0)</f>
        <v>0</v>
      </c>
      <c r="CJ219" s="3">
        <f ca="1">IF(Table2[[#This Row],[Residence]]="Osu",Table2[[#This Row],[Income]],0)</f>
        <v>0</v>
      </c>
      <c r="CK219" s="3">
        <f ca="1">IF(Table2[[#This Row],[Residence]]="Tse-Addo",Table2[[#This Row],[Income]],0)</f>
        <v>0</v>
      </c>
      <c r="CL219" s="5">
        <f ca="1">IF(Table2[[#This Row],[Residence]]="Prampram",Table2[[#This Row],[Income]],0)</f>
        <v>0</v>
      </c>
      <c r="CN219" s="2">
        <f ca="1">IF(Table2[[#This Row],[Field of Work]]="Teaching",Table2[[#This Row],[Income]],0)</f>
        <v>0</v>
      </c>
      <c r="CO219" s="3">
        <f ca="1">IF(Table2[[#This Row],[Field of Work]]="Agriculture",Table2[[#This Row],[Income]],0)</f>
        <v>0</v>
      </c>
      <c r="CP219" s="3">
        <f ca="1">IF(Table2[[#This Row],[Field of Work]]="IT",Table2[[#This Row],[Income]],0)</f>
        <v>0</v>
      </c>
      <c r="CQ219" s="3">
        <f ca="1">IF(Table2[[#This Row],[Field of Work]]="Construction",Table2[[#This Row],[Income]],0)</f>
        <v>0</v>
      </c>
      <c r="CR219" s="3">
        <f ca="1">IF(Table2[[#This Row],[Field of Work]]="Health",Table2[[#This Row],[Income]],0)</f>
        <v>86378</v>
      </c>
      <c r="CS219" s="5">
        <f ca="1">IF(Table2[[#This Row],[Field of Work]]="General work",Table2[[#This Row],[Income]],0)</f>
        <v>0</v>
      </c>
      <c r="CU219" s="2">
        <f t="shared" ca="1" si="74"/>
        <v>1</v>
      </c>
      <c r="CV219" s="5"/>
      <c r="CX219" s="2">
        <f t="shared" ca="1" si="75"/>
        <v>0</v>
      </c>
      <c r="CY219" s="5"/>
    </row>
    <row r="220" spans="1:103" x14ac:dyDescent="0.25">
      <c r="A220">
        <f t="shared" ca="1" si="76"/>
        <v>1</v>
      </c>
      <c r="B220" t="str">
        <f t="shared" ca="1" si="77"/>
        <v>Male</v>
      </c>
      <c r="C220">
        <f t="shared" ca="1" si="78"/>
        <v>48</v>
      </c>
      <c r="D220">
        <f t="shared" ca="1" si="79"/>
        <v>6</v>
      </c>
      <c r="E220" t="str">
        <f ca="1">_xll.XLOOKUP(D220,$Y$8:$Y$13,$Z$8:$Z$13)</f>
        <v>Agriculture</v>
      </c>
      <c r="F220">
        <f t="shared" ca="1" si="80"/>
        <v>4</v>
      </c>
      <c r="G220" t="str">
        <f ca="1">_xll.XLOOKUP(F220,$AA$8:$AA$12,$AB$8:$AB$12)</f>
        <v>Techical</v>
      </c>
      <c r="H220">
        <f t="shared" ca="1" si="93"/>
        <v>1</v>
      </c>
      <c r="I220">
        <f t="shared" ca="1" si="73"/>
        <v>1</v>
      </c>
      <c r="J220">
        <f t="shared" ca="1" si="81"/>
        <v>31857</v>
      </c>
      <c r="K220">
        <f t="shared" ca="1" si="82"/>
        <v>9</v>
      </c>
      <c r="L220" t="str">
        <f ca="1">_xll.XLOOKUP(K220,$AC$8:$AC$17,$AD$8:$AD$17)</f>
        <v>Prampram</v>
      </c>
      <c r="M220">
        <f t="shared" ca="1" si="86"/>
        <v>159285</v>
      </c>
      <c r="N220" s="12">
        <f t="shared" ca="1" si="83"/>
        <v>150049.32772443048</v>
      </c>
      <c r="O220" s="12">
        <f t="shared" ca="1" si="87"/>
        <v>22232.719854943265</v>
      </c>
      <c r="P220">
        <f t="shared" ca="1" si="84"/>
        <v>20709</v>
      </c>
      <c r="Q220" s="12">
        <f t="shared" ca="1" si="88"/>
        <v>38708.360068066228</v>
      </c>
      <c r="R220">
        <f t="shared" ca="1" si="89"/>
        <v>20510.957428864753</v>
      </c>
      <c r="S220" s="12">
        <f t="shared" ca="1" si="90"/>
        <v>202028.67728380804</v>
      </c>
      <c r="T220" s="12">
        <f t="shared" ca="1" si="91"/>
        <v>209466.6877924967</v>
      </c>
      <c r="U220" s="12">
        <f t="shared" ca="1" si="92"/>
        <v>-7438.0105086886615</v>
      </c>
      <c r="X220" s="2"/>
      <c r="Y220" s="3"/>
      <c r="Z220" s="3"/>
      <c r="AA220" s="3"/>
      <c r="AB220" s="3"/>
      <c r="AC220" s="3"/>
      <c r="AD220" s="3"/>
      <c r="AE220" s="3">
        <f ca="1">IF(Table2[[#This Row],[Gender]]="Male",1,0)</f>
        <v>1</v>
      </c>
      <c r="AF220" s="3">
        <f ca="1">IF(Table2[[#This Row],[Gender]]="Female",1,0)</f>
        <v>0</v>
      </c>
      <c r="AG220" s="3"/>
      <c r="AH220" s="3"/>
      <c r="AI220" s="5"/>
      <c r="AK220" s="2">
        <f ca="1">IF(Table2[[#This Row],[Field of Work]]="Teaching",1,0)</f>
        <v>0</v>
      </c>
      <c r="AL220" s="3">
        <f ca="1">IF(Table2[[#This Row],[Field of Work]]="Agriculture",1,0)</f>
        <v>1</v>
      </c>
      <c r="AM220" s="3">
        <f ca="1">IF(Table2[[#This Row],[Field of Work]]="IT",1,0)</f>
        <v>0</v>
      </c>
      <c r="AN220" s="3">
        <f ca="1">IF(Table2[[#This Row],[Field of Work]]="Construction",1,0)</f>
        <v>0</v>
      </c>
      <c r="AO220" s="3">
        <f ca="1">IF(Table2[[#This Row],[Field of Work]]="Health",1,0)</f>
        <v>0</v>
      </c>
      <c r="AP220" s="3">
        <f ca="1">IF(Table2[[#This Row],[Field of Work]]="General work",1,0)</f>
        <v>0</v>
      </c>
      <c r="AQ220" s="3"/>
      <c r="AR220" s="3"/>
      <c r="AS220" s="3"/>
      <c r="AT220" s="3"/>
      <c r="AU220" s="3"/>
      <c r="AV220" s="5"/>
      <c r="AW220" s="16">
        <f ca="1">IF(Table2[[#This Row],[Residence]]="East Legon",1,0)</f>
        <v>0</v>
      </c>
      <c r="AX220" s="13">
        <f ca="1">IF(Table2[[#This Row],[Residence]]="Trasaco",1,0)</f>
        <v>0</v>
      </c>
      <c r="AY220" s="3">
        <f ca="1">IF(Table2[[#This Row],[Residence]]="North Legon",1,0)</f>
        <v>0</v>
      </c>
      <c r="AZ220" s="3">
        <f ca="1">IF(Table2[[#This Row],[Residence]]="Tema",1,0)</f>
        <v>0</v>
      </c>
      <c r="BA220" s="3">
        <f ca="1">IF(Table2[[#This Row],[Residence]]="Spintex",1,0)</f>
        <v>0</v>
      </c>
      <c r="BB220" s="3">
        <f ca="1">IF(Table2[[#This Row],[Residence]]="Airport Hills",1,0)</f>
        <v>0</v>
      </c>
      <c r="BC220" s="3">
        <f ca="1">IF(Table2[[#This Row],[Residence]]="Oyarifa",1,0)</f>
        <v>0</v>
      </c>
      <c r="BD220" s="3">
        <f ca="1">IF(Table2[[#This Row],[Residence]]="Prampram",1,0)</f>
        <v>1</v>
      </c>
      <c r="BE220" s="3">
        <f ca="1">IF(Table2[[#This Row],[Residence]]="Tse-Addo",1,0)</f>
        <v>0</v>
      </c>
      <c r="BF220" s="3">
        <f ca="1">IF(Table2[[#This Row],[Residence]]="Osu",1,0)</f>
        <v>0</v>
      </c>
      <c r="BG220" s="3"/>
      <c r="BH220" s="3"/>
      <c r="BI220" s="3"/>
      <c r="BJ220" s="3"/>
      <c r="BK220" s="3"/>
      <c r="BL220" s="3"/>
      <c r="BM220" s="3"/>
      <c r="BN220" s="3"/>
      <c r="BO220" s="3"/>
      <c r="BP220" s="5"/>
      <c r="BR220" s="26">
        <f ca="1">Table2[[#This Row],[Cars Value]]/Table2[[#This Row],[Cars]]</f>
        <v>22232.719854943265</v>
      </c>
      <c r="BS220" s="5"/>
      <c r="BT220" s="2">
        <f ca="1">IF(Table2[[#This Row],[Value of Debts]]&gt;$BU$6,1,0)</f>
        <v>1</v>
      </c>
      <c r="BU220" s="3"/>
      <c r="BV220" s="3"/>
      <c r="BW220" s="5"/>
      <c r="BX220" s="30">
        <f ca="1">Table2[[#This Row],[Mortgage Left]]/Table2[[#This Row],[Value of home]]</f>
        <v>0.94201794095131663</v>
      </c>
      <c r="BY220" s="3">
        <f t="shared" ca="1" si="85"/>
        <v>0</v>
      </c>
      <c r="BZ220" s="3"/>
      <c r="CA220" s="39"/>
      <c r="CC220" s="2">
        <f ca="1">IF(Table2[[#This Row],[Residence]]="East Legon",Table2[[#This Row],[Income]],0)</f>
        <v>0</v>
      </c>
      <c r="CD220" s="3">
        <f ca="1">IF(Table2[[#This Row],[Residence]]="Trasaco",Table2[[#This Row],[Income]],0)</f>
        <v>0</v>
      </c>
      <c r="CE220" s="3">
        <f ca="1">IF(Table2[[#This Row],[Residence]]="North Legon",Table2[[#This Row],[Income]],0)</f>
        <v>0</v>
      </c>
      <c r="CF220" s="3">
        <f ca="1">IF(Table2[[#This Row],[Residence]]="Spintex",Table2[[#This Row],[Income]],0)</f>
        <v>0</v>
      </c>
      <c r="CG220" s="3">
        <f ca="1">IF(Table2[[#This Row],[Residence]]="Tema",Table2[[#This Row],[Income]],0)</f>
        <v>0</v>
      </c>
      <c r="CH220" s="3">
        <f ca="1">IF(Table2[[#This Row],[Residence]]="Airport Hills",Table2[[#This Row],[Income]],0)</f>
        <v>0</v>
      </c>
      <c r="CI220" s="3">
        <f ca="1">IF(Table2[[#This Row],[Residence]]="Oyarifa",Table2[[#This Row],[Income]],0)</f>
        <v>0</v>
      </c>
      <c r="CJ220" s="3">
        <f ca="1">IF(Table2[[#This Row],[Residence]]="Osu",Table2[[#This Row],[Income]],0)</f>
        <v>0</v>
      </c>
      <c r="CK220" s="3">
        <f ca="1">IF(Table2[[#This Row],[Residence]]="Tse-Addo",Table2[[#This Row],[Income]],0)</f>
        <v>0</v>
      </c>
      <c r="CL220" s="5">
        <f ca="1">IF(Table2[[#This Row],[Residence]]="Prampram",Table2[[#This Row],[Income]],0)</f>
        <v>31857</v>
      </c>
      <c r="CN220" s="2">
        <f ca="1">IF(Table2[[#This Row],[Field of Work]]="Teaching",Table2[[#This Row],[Income]],0)</f>
        <v>0</v>
      </c>
      <c r="CO220" s="3">
        <f ca="1">IF(Table2[[#This Row],[Field of Work]]="Agriculture",Table2[[#This Row],[Income]],0)</f>
        <v>31857</v>
      </c>
      <c r="CP220" s="3">
        <f ca="1">IF(Table2[[#This Row],[Field of Work]]="IT",Table2[[#This Row],[Income]],0)</f>
        <v>0</v>
      </c>
      <c r="CQ220" s="3">
        <f ca="1">IF(Table2[[#This Row],[Field of Work]]="Construction",Table2[[#This Row],[Income]],0)</f>
        <v>0</v>
      </c>
      <c r="CR220" s="3">
        <f ca="1">IF(Table2[[#This Row],[Field of Work]]="Health",Table2[[#This Row],[Income]],0)</f>
        <v>0</v>
      </c>
      <c r="CS220" s="5">
        <f ca="1">IF(Table2[[#This Row],[Field of Work]]="General work",Table2[[#This Row],[Income]],0)</f>
        <v>0</v>
      </c>
      <c r="CU220" s="2">
        <f t="shared" ca="1" si="74"/>
        <v>1</v>
      </c>
      <c r="CV220" s="5"/>
      <c r="CX220" s="2">
        <f t="shared" ca="1" si="75"/>
        <v>37</v>
      </c>
      <c r="CY220" s="5"/>
    </row>
    <row r="221" spans="1:103" x14ac:dyDescent="0.25">
      <c r="A221">
        <f t="shared" ca="1" si="76"/>
        <v>1</v>
      </c>
      <c r="B221" t="str">
        <f t="shared" ca="1" si="77"/>
        <v>Male</v>
      </c>
      <c r="C221">
        <f t="shared" ca="1" si="78"/>
        <v>37</v>
      </c>
      <c r="D221">
        <f t="shared" ca="1" si="79"/>
        <v>5</v>
      </c>
      <c r="E221" t="str">
        <f ca="1">_xll.XLOOKUP(D221,$Y$8:$Y$13,$Z$8:$Z$13)</f>
        <v>General work</v>
      </c>
      <c r="F221">
        <f t="shared" ca="1" si="80"/>
        <v>3</v>
      </c>
      <c r="G221" t="str">
        <f ca="1">_xll.XLOOKUP(F221,$AA$8:$AA$12,$AB$8:$AB$12)</f>
        <v>University</v>
      </c>
      <c r="H221">
        <f t="shared" ca="1" si="93"/>
        <v>0</v>
      </c>
      <c r="I221">
        <f t="shared" ca="1" si="73"/>
        <v>3</v>
      </c>
      <c r="J221">
        <f t="shared" ca="1" si="81"/>
        <v>80741</v>
      </c>
      <c r="K221">
        <f t="shared" ca="1" si="82"/>
        <v>4</v>
      </c>
      <c r="L221" t="str">
        <f ca="1">_xll.XLOOKUP(K221,$AC$8:$AC$17,$AD$8:$AD$17)</f>
        <v>Spintex</v>
      </c>
      <c r="M221">
        <f t="shared" ca="1" si="86"/>
        <v>403705</v>
      </c>
      <c r="N221" s="12">
        <f t="shared" ca="1" si="83"/>
        <v>244827.45233115909</v>
      </c>
      <c r="O221" s="12">
        <f t="shared" ca="1" si="87"/>
        <v>98124.79833379318</v>
      </c>
      <c r="P221">
        <f t="shared" ca="1" si="84"/>
        <v>54270</v>
      </c>
      <c r="Q221" s="12">
        <f t="shared" ca="1" si="88"/>
        <v>53715.028292015457</v>
      </c>
      <c r="R221">
        <f t="shared" ca="1" si="89"/>
        <v>94698.492125147255</v>
      </c>
      <c r="S221" s="12">
        <f t="shared" ca="1" si="90"/>
        <v>596528.29045894044</v>
      </c>
      <c r="T221" s="12">
        <f t="shared" ca="1" si="91"/>
        <v>352812.48062317458</v>
      </c>
      <c r="U221" s="12">
        <f t="shared" ca="1" si="92"/>
        <v>243715.80983576586</v>
      </c>
      <c r="X221" s="2"/>
      <c r="Y221" s="3"/>
      <c r="Z221" s="3"/>
      <c r="AA221" s="3"/>
      <c r="AB221" s="3"/>
      <c r="AC221" s="3"/>
      <c r="AD221" s="3"/>
      <c r="AE221" s="3">
        <f ca="1">IF(Table2[[#This Row],[Gender]]="Male",1,0)</f>
        <v>1</v>
      </c>
      <c r="AF221" s="3">
        <f ca="1">IF(Table2[[#This Row],[Gender]]="Female",1,0)</f>
        <v>0</v>
      </c>
      <c r="AG221" s="3"/>
      <c r="AH221" s="3"/>
      <c r="AI221" s="5"/>
      <c r="AK221" s="2">
        <f ca="1">IF(Table2[[#This Row],[Field of Work]]="Teaching",1,0)</f>
        <v>0</v>
      </c>
      <c r="AL221" s="3">
        <f ca="1">IF(Table2[[#This Row],[Field of Work]]="Agriculture",1,0)</f>
        <v>0</v>
      </c>
      <c r="AM221" s="3">
        <f ca="1">IF(Table2[[#This Row],[Field of Work]]="IT",1,0)</f>
        <v>0</v>
      </c>
      <c r="AN221" s="3">
        <f ca="1">IF(Table2[[#This Row],[Field of Work]]="Construction",1,0)</f>
        <v>0</v>
      </c>
      <c r="AO221" s="3">
        <f ca="1">IF(Table2[[#This Row],[Field of Work]]="Health",1,0)</f>
        <v>0</v>
      </c>
      <c r="AP221" s="3">
        <f ca="1">IF(Table2[[#This Row],[Field of Work]]="General work",1,0)</f>
        <v>1</v>
      </c>
      <c r="AQ221" s="3"/>
      <c r="AR221" s="3"/>
      <c r="AS221" s="3"/>
      <c r="AT221" s="3"/>
      <c r="AU221" s="3"/>
      <c r="AV221" s="5"/>
      <c r="AW221" s="16">
        <f ca="1">IF(Table2[[#This Row],[Residence]]="East Legon",1,0)</f>
        <v>0</v>
      </c>
      <c r="AX221" s="13">
        <f ca="1">IF(Table2[[#This Row],[Residence]]="Trasaco",1,0)</f>
        <v>0</v>
      </c>
      <c r="AY221" s="3">
        <f ca="1">IF(Table2[[#This Row],[Residence]]="North Legon",1,0)</f>
        <v>0</v>
      </c>
      <c r="AZ221" s="3">
        <f ca="1">IF(Table2[[#This Row],[Residence]]="Tema",1,0)</f>
        <v>0</v>
      </c>
      <c r="BA221" s="3">
        <f ca="1">IF(Table2[[#This Row],[Residence]]="Spintex",1,0)</f>
        <v>1</v>
      </c>
      <c r="BB221" s="3">
        <f ca="1">IF(Table2[[#This Row],[Residence]]="Airport Hills",1,0)</f>
        <v>0</v>
      </c>
      <c r="BC221" s="3">
        <f ca="1">IF(Table2[[#This Row],[Residence]]="Oyarifa",1,0)</f>
        <v>0</v>
      </c>
      <c r="BD221" s="3">
        <f ca="1">IF(Table2[[#This Row],[Residence]]="Prampram",1,0)</f>
        <v>0</v>
      </c>
      <c r="BE221" s="3">
        <f ca="1">IF(Table2[[#This Row],[Residence]]="Tse-Addo",1,0)</f>
        <v>0</v>
      </c>
      <c r="BF221" s="3">
        <f ca="1">IF(Table2[[#This Row],[Residence]]="Osu",1,0)</f>
        <v>0</v>
      </c>
      <c r="BG221" s="3"/>
      <c r="BH221" s="3"/>
      <c r="BI221" s="3"/>
      <c r="BJ221" s="3"/>
      <c r="BK221" s="3"/>
      <c r="BL221" s="3"/>
      <c r="BM221" s="3"/>
      <c r="BN221" s="3"/>
      <c r="BO221" s="3"/>
      <c r="BP221" s="5"/>
      <c r="BR221" s="26">
        <f ca="1">Table2[[#This Row],[Cars Value]]/Table2[[#This Row],[Cars]]</f>
        <v>32708.266111264395</v>
      </c>
      <c r="BS221" s="5"/>
      <c r="BT221" s="2">
        <f ca="1">IF(Table2[[#This Row],[Value of Debts]]&gt;$BU$6,1,0)</f>
        <v>1</v>
      </c>
      <c r="BU221" s="3"/>
      <c r="BV221" s="3"/>
      <c r="BW221" s="5"/>
      <c r="BX221" s="30">
        <f ca="1">Table2[[#This Row],[Mortgage Left]]/Table2[[#This Row],[Value of home]]</f>
        <v>0.60645137496726342</v>
      </c>
      <c r="BY221" s="3">
        <f t="shared" ca="1" si="85"/>
        <v>0</v>
      </c>
      <c r="BZ221" s="3"/>
      <c r="CA221" s="39"/>
      <c r="CC221" s="2">
        <f ca="1">IF(Table2[[#This Row],[Residence]]="East Legon",Table2[[#This Row],[Income]],0)</f>
        <v>0</v>
      </c>
      <c r="CD221" s="3">
        <f ca="1">IF(Table2[[#This Row],[Residence]]="Trasaco",Table2[[#This Row],[Income]],0)</f>
        <v>0</v>
      </c>
      <c r="CE221" s="3">
        <f ca="1">IF(Table2[[#This Row],[Residence]]="North Legon",Table2[[#This Row],[Income]],0)</f>
        <v>0</v>
      </c>
      <c r="CF221" s="3">
        <f ca="1">IF(Table2[[#This Row],[Residence]]="Spintex",Table2[[#This Row],[Income]],0)</f>
        <v>80741</v>
      </c>
      <c r="CG221" s="3">
        <f ca="1">IF(Table2[[#This Row],[Residence]]="Tema",Table2[[#This Row],[Income]],0)</f>
        <v>0</v>
      </c>
      <c r="CH221" s="3">
        <f ca="1">IF(Table2[[#This Row],[Residence]]="Airport Hills",Table2[[#This Row],[Income]],0)</f>
        <v>0</v>
      </c>
      <c r="CI221" s="3">
        <f ca="1">IF(Table2[[#This Row],[Residence]]="Oyarifa",Table2[[#This Row],[Income]],0)</f>
        <v>0</v>
      </c>
      <c r="CJ221" s="3">
        <f ca="1">IF(Table2[[#This Row],[Residence]]="Osu",Table2[[#This Row],[Income]],0)</f>
        <v>0</v>
      </c>
      <c r="CK221" s="3">
        <f ca="1">IF(Table2[[#This Row],[Residence]]="Tse-Addo",Table2[[#This Row],[Income]],0)</f>
        <v>0</v>
      </c>
      <c r="CL221" s="5">
        <f ca="1">IF(Table2[[#This Row],[Residence]]="Prampram",Table2[[#This Row],[Income]],0)</f>
        <v>0</v>
      </c>
      <c r="CN221" s="2">
        <f ca="1">IF(Table2[[#This Row],[Field of Work]]="Teaching",Table2[[#This Row],[Income]],0)</f>
        <v>0</v>
      </c>
      <c r="CO221" s="3">
        <f ca="1">IF(Table2[[#This Row],[Field of Work]]="Agriculture",Table2[[#This Row],[Income]],0)</f>
        <v>0</v>
      </c>
      <c r="CP221" s="3">
        <f ca="1">IF(Table2[[#This Row],[Field of Work]]="IT",Table2[[#This Row],[Income]],0)</f>
        <v>0</v>
      </c>
      <c r="CQ221" s="3">
        <f ca="1">IF(Table2[[#This Row],[Field of Work]]="Construction",Table2[[#This Row],[Income]],0)</f>
        <v>0</v>
      </c>
      <c r="CR221" s="3">
        <f ca="1">IF(Table2[[#This Row],[Field of Work]]="Health",Table2[[#This Row],[Income]],0)</f>
        <v>0</v>
      </c>
      <c r="CS221" s="5">
        <f ca="1">IF(Table2[[#This Row],[Field of Work]]="General work",Table2[[#This Row],[Income]],0)</f>
        <v>80741</v>
      </c>
      <c r="CU221" s="2">
        <f t="shared" ca="1" si="74"/>
        <v>1</v>
      </c>
      <c r="CV221" s="5"/>
      <c r="CX221" s="2">
        <f t="shared" ca="1" si="75"/>
        <v>44</v>
      </c>
      <c r="CY221" s="5"/>
    </row>
    <row r="222" spans="1:103" x14ac:dyDescent="0.25">
      <c r="A222">
        <f t="shared" ca="1" si="76"/>
        <v>1</v>
      </c>
      <c r="B222" t="str">
        <f t="shared" ca="1" si="77"/>
        <v>Male</v>
      </c>
      <c r="C222">
        <f t="shared" ca="1" si="78"/>
        <v>44</v>
      </c>
      <c r="D222">
        <f t="shared" ca="1" si="79"/>
        <v>3</v>
      </c>
      <c r="E222" t="str">
        <f ca="1">_xll.XLOOKUP(D222,$Y$8:$Y$13,$Z$8:$Z$13)</f>
        <v>Teaching</v>
      </c>
      <c r="F222">
        <f t="shared" ca="1" si="80"/>
        <v>1</v>
      </c>
      <c r="G222" t="str">
        <f ca="1">_xll.XLOOKUP(F222,$AA$8:$AA$12,$AB$8:$AB$12)</f>
        <v>Highschool</v>
      </c>
      <c r="H222">
        <f t="shared" ca="1" si="93"/>
        <v>0</v>
      </c>
      <c r="I222">
        <f t="shared" ca="1" si="73"/>
        <v>3</v>
      </c>
      <c r="J222">
        <f t="shared" ca="1" si="81"/>
        <v>48886</v>
      </c>
      <c r="K222">
        <f t="shared" ca="1" si="82"/>
        <v>8</v>
      </c>
      <c r="L222" t="str">
        <f ca="1">_xll.XLOOKUP(K222,$AC$8:$AC$17,$AD$8:$AD$17)</f>
        <v>Oyarifa</v>
      </c>
      <c r="M222">
        <f t="shared" ca="1" si="86"/>
        <v>146658</v>
      </c>
      <c r="N222" s="12">
        <f t="shared" ca="1" si="83"/>
        <v>60423.504925651192</v>
      </c>
      <c r="O222" s="12">
        <f t="shared" ca="1" si="87"/>
        <v>102039.37754466901</v>
      </c>
      <c r="P222">
        <f t="shared" ca="1" si="84"/>
        <v>22278</v>
      </c>
      <c r="Q222" s="12">
        <f t="shared" ca="1" si="88"/>
        <v>5393.6218486286198</v>
      </c>
      <c r="R222">
        <f t="shared" ca="1" si="89"/>
        <v>35383.668430410078</v>
      </c>
      <c r="S222" s="12">
        <f t="shared" ca="1" si="90"/>
        <v>284081.04597507912</v>
      </c>
      <c r="T222" s="12">
        <f t="shared" ca="1" si="91"/>
        <v>88095.126774279808</v>
      </c>
      <c r="U222" s="12">
        <f t="shared" ca="1" si="92"/>
        <v>195985.91920079931</v>
      </c>
      <c r="X222" s="2"/>
      <c r="Y222" s="3"/>
      <c r="Z222" s="3"/>
      <c r="AA222" s="3"/>
      <c r="AB222" s="3"/>
      <c r="AC222" s="3"/>
      <c r="AD222" s="3"/>
      <c r="AE222" s="3">
        <f ca="1">IF(Table2[[#This Row],[Gender]]="Male",1,0)</f>
        <v>1</v>
      </c>
      <c r="AF222" s="3">
        <f ca="1">IF(Table2[[#This Row],[Gender]]="Female",1,0)</f>
        <v>0</v>
      </c>
      <c r="AG222" s="3"/>
      <c r="AH222" s="3"/>
      <c r="AI222" s="5"/>
      <c r="AK222" s="2">
        <f ca="1">IF(Table2[[#This Row],[Field of Work]]="Teaching",1,0)</f>
        <v>1</v>
      </c>
      <c r="AL222" s="3">
        <f ca="1">IF(Table2[[#This Row],[Field of Work]]="Agriculture",1,0)</f>
        <v>0</v>
      </c>
      <c r="AM222" s="3">
        <f ca="1">IF(Table2[[#This Row],[Field of Work]]="IT",1,0)</f>
        <v>0</v>
      </c>
      <c r="AN222" s="3">
        <f ca="1">IF(Table2[[#This Row],[Field of Work]]="Construction",1,0)</f>
        <v>0</v>
      </c>
      <c r="AO222" s="3">
        <f ca="1">IF(Table2[[#This Row],[Field of Work]]="Health",1,0)</f>
        <v>0</v>
      </c>
      <c r="AP222" s="3">
        <f ca="1">IF(Table2[[#This Row],[Field of Work]]="General work",1,0)</f>
        <v>0</v>
      </c>
      <c r="AQ222" s="3"/>
      <c r="AR222" s="3"/>
      <c r="AS222" s="3"/>
      <c r="AT222" s="3"/>
      <c r="AU222" s="3"/>
      <c r="AV222" s="5"/>
      <c r="AW222" s="16">
        <f ca="1">IF(Table2[[#This Row],[Residence]]="East Legon",1,0)</f>
        <v>0</v>
      </c>
      <c r="AX222" s="13">
        <f ca="1">IF(Table2[[#This Row],[Residence]]="Trasaco",1,0)</f>
        <v>0</v>
      </c>
      <c r="AY222" s="3">
        <f ca="1">IF(Table2[[#This Row],[Residence]]="North Legon",1,0)</f>
        <v>0</v>
      </c>
      <c r="AZ222" s="3">
        <f ca="1">IF(Table2[[#This Row],[Residence]]="Tema",1,0)</f>
        <v>0</v>
      </c>
      <c r="BA222" s="3">
        <f ca="1">IF(Table2[[#This Row],[Residence]]="Spintex",1,0)</f>
        <v>0</v>
      </c>
      <c r="BB222" s="3">
        <f ca="1">IF(Table2[[#This Row],[Residence]]="Airport Hills",1,0)</f>
        <v>0</v>
      </c>
      <c r="BC222" s="3">
        <f ca="1">IF(Table2[[#This Row],[Residence]]="Oyarifa",1,0)</f>
        <v>1</v>
      </c>
      <c r="BD222" s="3">
        <f ca="1">IF(Table2[[#This Row],[Residence]]="Prampram",1,0)</f>
        <v>0</v>
      </c>
      <c r="BE222" s="3">
        <f ca="1">IF(Table2[[#This Row],[Residence]]="Tse-Addo",1,0)</f>
        <v>0</v>
      </c>
      <c r="BF222" s="3">
        <f ca="1">IF(Table2[[#This Row],[Residence]]="Osu",1,0)</f>
        <v>0</v>
      </c>
      <c r="BG222" s="3"/>
      <c r="BH222" s="3"/>
      <c r="BI222" s="3"/>
      <c r="BJ222" s="3"/>
      <c r="BK222" s="3"/>
      <c r="BL222" s="3"/>
      <c r="BM222" s="3"/>
      <c r="BN222" s="3"/>
      <c r="BO222" s="3"/>
      <c r="BP222" s="5"/>
      <c r="BR222" s="26">
        <f ca="1">Table2[[#This Row],[Cars Value]]/Table2[[#This Row],[Cars]]</f>
        <v>34013.125848223004</v>
      </c>
      <c r="BS222" s="5"/>
      <c r="BT222" s="2">
        <f ca="1">IF(Table2[[#This Row],[Value of Debts]]&gt;$BU$6,1,0)</f>
        <v>0</v>
      </c>
      <c r="BU222" s="3"/>
      <c r="BV222" s="3"/>
      <c r="BW222" s="5"/>
      <c r="BX222" s="30">
        <f ca="1">Table2[[#This Row],[Mortgage Left]]/Table2[[#This Row],[Value of home]]</f>
        <v>0.41200278829420278</v>
      </c>
      <c r="BY222" s="3">
        <f t="shared" ca="1" si="85"/>
        <v>1</v>
      </c>
      <c r="BZ222" s="3"/>
      <c r="CA222" s="39"/>
      <c r="CC222" s="2">
        <f ca="1">IF(Table2[[#This Row],[Residence]]="East Legon",Table2[[#This Row],[Income]],0)</f>
        <v>0</v>
      </c>
      <c r="CD222" s="3">
        <f ca="1">IF(Table2[[#This Row],[Residence]]="Trasaco",Table2[[#This Row],[Income]],0)</f>
        <v>0</v>
      </c>
      <c r="CE222" s="3">
        <f ca="1">IF(Table2[[#This Row],[Residence]]="North Legon",Table2[[#This Row],[Income]],0)</f>
        <v>0</v>
      </c>
      <c r="CF222" s="3">
        <f ca="1">IF(Table2[[#This Row],[Residence]]="Spintex",Table2[[#This Row],[Income]],0)</f>
        <v>0</v>
      </c>
      <c r="CG222" s="3">
        <f ca="1">IF(Table2[[#This Row],[Residence]]="Tema",Table2[[#This Row],[Income]],0)</f>
        <v>0</v>
      </c>
      <c r="CH222" s="3">
        <f ca="1">IF(Table2[[#This Row],[Residence]]="Airport Hills",Table2[[#This Row],[Income]],0)</f>
        <v>0</v>
      </c>
      <c r="CI222" s="3">
        <f ca="1">IF(Table2[[#This Row],[Residence]]="Oyarifa",Table2[[#This Row],[Income]],0)</f>
        <v>48886</v>
      </c>
      <c r="CJ222" s="3">
        <f ca="1">IF(Table2[[#This Row],[Residence]]="Osu",Table2[[#This Row],[Income]],0)</f>
        <v>0</v>
      </c>
      <c r="CK222" s="3">
        <f ca="1">IF(Table2[[#This Row],[Residence]]="Tse-Addo",Table2[[#This Row],[Income]],0)</f>
        <v>0</v>
      </c>
      <c r="CL222" s="5">
        <f ca="1">IF(Table2[[#This Row],[Residence]]="Prampram",Table2[[#This Row],[Income]],0)</f>
        <v>0</v>
      </c>
      <c r="CN222" s="2">
        <f ca="1">IF(Table2[[#This Row],[Field of Work]]="Teaching",Table2[[#This Row],[Income]],0)</f>
        <v>48886</v>
      </c>
      <c r="CO222" s="3">
        <f ca="1">IF(Table2[[#This Row],[Field of Work]]="Agriculture",Table2[[#This Row],[Income]],0)</f>
        <v>0</v>
      </c>
      <c r="CP222" s="3">
        <f ca="1">IF(Table2[[#This Row],[Field of Work]]="IT",Table2[[#This Row],[Income]],0)</f>
        <v>0</v>
      </c>
      <c r="CQ222" s="3">
        <f ca="1">IF(Table2[[#This Row],[Field of Work]]="Construction",Table2[[#This Row],[Income]],0)</f>
        <v>0</v>
      </c>
      <c r="CR222" s="3">
        <f ca="1">IF(Table2[[#This Row],[Field of Work]]="Health",Table2[[#This Row],[Income]],0)</f>
        <v>0</v>
      </c>
      <c r="CS222" s="5">
        <f ca="1">IF(Table2[[#This Row],[Field of Work]]="General work",Table2[[#This Row],[Income]],0)</f>
        <v>0</v>
      </c>
      <c r="CU222" s="2">
        <f t="shared" ca="1" si="74"/>
        <v>1</v>
      </c>
      <c r="CV222" s="5"/>
      <c r="CX222" s="2">
        <f t="shared" ca="1" si="75"/>
        <v>45</v>
      </c>
      <c r="CY222" s="5"/>
    </row>
    <row r="223" spans="1:103" x14ac:dyDescent="0.25">
      <c r="A223">
        <f t="shared" ca="1" si="76"/>
        <v>1</v>
      </c>
      <c r="B223" t="str">
        <f t="shared" ca="1" si="77"/>
        <v>Male</v>
      </c>
      <c r="C223">
        <f t="shared" ca="1" si="78"/>
        <v>45</v>
      </c>
      <c r="D223">
        <f t="shared" ca="1" si="79"/>
        <v>1</v>
      </c>
      <c r="E223" t="str">
        <f ca="1">_xll.XLOOKUP(D223,$Y$8:$Y$13,$Z$8:$Z$13)</f>
        <v>Health</v>
      </c>
      <c r="F223">
        <f t="shared" ca="1" si="80"/>
        <v>5</v>
      </c>
      <c r="G223" t="str">
        <f ca="1">_xll.XLOOKUP(F223,$AA$8:$AA$12,$AB$8:$AB$12)</f>
        <v>Other</v>
      </c>
      <c r="H223">
        <f t="shared" ca="1" si="93"/>
        <v>2</v>
      </c>
      <c r="I223">
        <f t="shared" ca="1" si="73"/>
        <v>3</v>
      </c>
      <c r="J223">
        <f t="shared" ca="1" si="81"/>
        <v>54356</v>
      </c>
      <c r="K223">
        <f t="shared" ca="1" si="82"/>
        <v>6</v>
      </c>
      <c r="L223" t="str">
        <f ca="1">_xll.XLOOKUP(K223,$AC$8:$AC$17,$AD$8:$AD$17)</f>
        <v>Tse-Addo</v>
      </c>
      <c r="M223">
        <f t="shared" ca="1" si="86"/>
        <v>271780</v>
      </c>
      <c r="N223" s="12">
        <f t="shared" ca="1" si="83"/>
        <v>88359.390914277639</v>
      </c>
      <c r="O223" s="12">
        <f t="shared" ca="1" si="87"/>
        <v>97891.296618916138</v>
      </c>
      <c r="P223">
        <f t="shared" ca="1" si="84"/>
        <v>3675</v>
      </c>
      <c r="Q223" s="12">
        <f t="shared" ca="1" si="88"/>
        <v>106303.63362987697</v>
      </c>
      <c r="R223">
        <f t="shared" ca="1" si="89"/>
        <v>7262.3631963237658</v>
      </c>
      <c r="S223" s="12">
        <f t="shared" ca="1" si="90"/>
        <v>376933.65981523989</v>
      </c>
      <c r="T223" s="12">
        <f t="shared" ca="1" si="91"/>
        <v>198338.02454415461</v>
      </c>
      <c r="U223" s="12">
        <f t="shared" ca="1" si="92"/>
        <v>178595.63527108528</v>
      </c>
      <c r="X223" s="2"/>
      <c r="Y223" s="3"/>
      <c r="Z223" s="3"/>
      <c r="AA223" s="3"/>
      <c r="AB223" s="3"/>
      <c r="AC223" s="3"/>
      <c r="AD223" s="3"/>
      <c r="AE223" s="3">
        <f ca="1">IF(Table2[[#This Row],[Gender]]="Male",1,0)</f>
        <v>1</v>
      </c>
      <c r="AF223" s="3">
        <f ca="1">IF(Table2[[#This Row],[Gender]]="Female",1,0)</f>
        <v>0</v>
      </c>
      <c r="AG223" s="3"/>
      <c r="AH223" s="3"/>
      <c r="AI223" s="5"/>
      <c r="AK223" s="2">
        <f ca="1">IF(Table2[[#This Row],[Field of Work]]="Teaching",1,0)</f>
        <v>0</v>
      </c>
      <c r="AL223" s="3">
        <f ca="1">IF(Table2[[#This Row],[Field of Work]]="Agriculture",1,0)</f>
        <v>0</v>
      </c>
      <c r="AM223" s="3">
        <f ca="1">IF(Table2[[#This Row],[Field of Work]]="IT",1,0)</f>
        <v>0</v>
      </c>
      <c r="AN223" s="3">
        <f ca="1">IF(Table2[[#This Row],[Field of Work]]="Construction",1,0)</f>
        <v>0</v>
      </c>
      <c r="AO223" s="3">
        <f ca="1">IF(Table2[[#This Row],[Field of Work]]="Health",1,0)</f>
        <v>1</v>
      </c>
      <c r="AP223" s="3">
        <f ca="1">IF(Table2[[#This Row],[Field of Work]]="General work",1,0)</f>
        <v>0</v>
      </c>
      <c r="AQ223" s="3"/>
      <c r="AR223" s="3"/>
      <c r="AS223" s="3"/>
      <c r="AT223" s="3"/>
      <c r="AU223" s="3"/>
      <c r="AV223" s="5"/>
      <c r="AW223" s="16">
        <f ca="1">IF(Table2[[#This Row],[Residence]]="East Legon",1,0)</f>
        <v>0</v>
      </c>
      <c r="AX223" s="13">
        <f ca="1">IF(Table2[[#This Row],[Residence]]="Trasaco",1,0)</f>
        <v>0</v>
      </c>
      <c r="AY223" s="3">
        <f ca="1">IF(Table2[[#This Row],[Residence]]="North Legon",1,0)</f>
        <v>0</v>
      </c>
      <c r="AZ223" s="3">
        <f ca="1">IF(Table2[[#This Row],[Residence]]="Tema",1,0)</f>
        <v>0</v>
      </c>
      <c r="BA223" s="3">
        <f ca="1">IF(Table2[[#This Row],[Residence]]="Spintex",1,0)</f>
        <v>0</v>
      </c>
      <c r="BB223" s="3">
        <f ca="1">IF(Table2[[#This Row],[Residence]]="Airport Hills",1,0)</f>
        <v>0</v>
      </c>
      <c r="BC223" s="3">
        <f ca="1">IF(Table2[[#This Row],[Residence]]="Oyarifa",1,0)</f>
        <v>0</v>
      </c>
      <c r="BD223" s="3">
        <f ca="1">IF(Table2[[#This Row],[Residence]]="Prampram",1,0)</f>
        <v>0</v>
      </c>
      <c r="BE223" s="3">
        <f ca="1">IF(Table2[[#This Row],[Residence]]="Tse-Addo",1,0)</f>
        <v>1</v>
      </c>
      <c r="BF223" s="3">
        <f ca="1">IF(Table2[[#This Row],[Residence]]="Osu",1,0)</f>
        <v>0</v>
      </c>
      <c r="BG223" s="3"/>
      <c r="BH223" s="3"/>
      <c r="BI223" s="3"/>
      <c r="BJ223" s="3"/>
      <c r="BK223" s="3"/>
      <c r="BL223" s="3"/>
      <c r="BM223" s="3"/>
      <c r="BN223" s="3"/>
      <c r="BO223" s="3"/>
      <c r="BP223" s="5"/>
      <c r="BR223" s="26">
        <f ca="1">Table2[[#This Row],[Cars Value]]/Table2[[#This Row],[Cars]]</f>
        <v>32630.432206305381</v>
      </c>
      <c r="BS223" s="5"/>
      <c r="BT223" s="2">
        <f ca="1">IF(Table2[[#This Row],[Value of Debts]]&gt;$BU$6,1,0)</f>
        <v>1</v>
      </c>
      <c r="BU223" s="3"/>
      <c r="BV223" s="3"/>
      <c r="BW223" s="5"/>
      <c r="BX223" s="30">
        <f ca="1">Table2[[#This Row],[Mortgage Left]]/Table2[[#This Row],[Value of home]]</f>
        <v>0.32511366146985665</v>
      </c>
      <c r="BY223" s="3">
        <f t="shared" ca="1" si="85"/>
        <v>1</v>
      </c>
      <c r="BZ223" s="3"/>
      <c r="CA223" s="39"/>
      <c r="CC223" s="2">
        <f ca="1">IF(Table2[[#This Row],[Residence]]="East Legon",Table2[[#This Row],[Income]],0)</f>
        <v>0</v>
      </c>
      <c r="CD223" s="3">
        <f ca="1">IF(Table2[[#This Row],[Residence]]="Trasaco",Table2[[#This Row],[Income]],0)</f>
        <v>0</v>
      </c>
      <c r="CE223" s="3">
        <f ca="1">IF(Table2[[#This Row],[Residence]]="North Legon",Table2[[#This Row],[Income]],0)</f>
        <v>0</v>
      </c>
      <c r="CF223" s="3">
        <f ca="1">IF(Table2[[#This Row],[Residence]]="Spintex",Table2[[#This Row],[Income]],0)</f>
        <v>0</v>
      </c>
      <c r="CG223" s="3">
        <f ca="1">IF(Table2[[#This Row],[Residence]]="Tema",Table2[[#This Row],[Income]],0)</f>
        <v>0</v>
      </c>
      <c r="CH223" s="3">
        <f ca="1">IF(Table2[[#This Row],[Residence]]="Airport Hills",Table2[[#This Row],[Income]],0)</f>
        <v>0</v>
      </c>
      <c r="CI223" s="3">
        <f ca="1">IF(Table2[[#This Row],[Residence]]="Oyarifa",Table2[[#This Row],[Income]],0)</f>
        <v>0</v>
      </c>
      <c r="CJ223" s="3">
        <f ca="1">IF(Table2[[#This Row],[Residence]]="Osu",Table2[[#This Row],[Income]],0)</f>
        <v>0</v>
      </c>
      <c r="CK223" s="3">
        <f ca="1">IF(Table2[[#This Row],[Residence]]="Tse-Addo",Table2[[#This Row],[Income]],0)</f>
        <v>54356</v>
      </c>
      <c r="CL223" s="5">
        <f ca="1">IF(Table2[[#This Row],[Residence]]="Prampram",Table2[[#This Row],[Income]],0)</f>
        <v>0</v>
      </c>
      <c r="CN223" s="2">
        <f ca="1">IF(Table2[[#This Row],[Field of Work]]="Teaching",Table2[[#This Row],[Income]],0)</f>
        <v>0</v>
      </c>
      <c r="CO223" s="3">
        <f ca="1">IF(Table2[[#This Row],[Field of Work]]="Agriculture",Table2[[#This Row],[Income]],0)</f>
        <v>0</v>
      </c>
      <c r="CP223" s="3">
        <f ca="1">IF(Table2[[#This Row],[Field of Work]]="IT",Table2[[#This Row],[Income]],0)</f>
        <v>0</v>
      </c>
      <c r="CQ223" s="3">
        <f ca="1">IF(Table2[[#This Row],[Field of Work]]="Construction",Table2[[#This Row],[Income]],0)</f>
        <v>0</v>
      </c>
      <c r="CR223" s="3">
        <f ca="1">IF(Table2[[#This Row],[Field of Work]]="Health",Table2[[#This Row],[Income]],0)</f>
        <v>54356</v>
      </c>
      <c r="CS223" s="5">
        <f ca="1">IF(Table2[[#This Row],[Field of Work]]="General work",Table2[[#This Row],[Income]],0)</f>
        <v>0</v>
      </c>
      <c r="CU223" s="2">
        <f t="shared" ca="1" si="74"/>
        <v>1</v>
      </c>
      <c r="CV223" s="5"/>
      <c r="CX223" s="2">
        <f t="shared" ca="1" si="75"/>
        <v>41</v>
      </c>
      <c r="CY223" s="5"/>
    </row>
    <row r="224" spans="1:103" x14ac:dyDescent="0.25">
      <c r="A224">
        <f t="shared" ca="1" si="76"/>
        <v>2</v>
      </c>
      <c r="B224" t="str">
        <f t="shared" ca="1" si="77"/>
        <v>Female</v>
      </c>
      <c r="C224">
        <f t="shared" ca="1" si="78"/>
        <v>41</v>
      </c>
      <c r="D224">
        <f t="shared" ca="1" si="79"/>
        <v>2</v>
      </c>
      <c r="E224" t="str">
        <f ca="1">_xll.XLOOKUP(D224,$Y$8:$Y$13,$Z$8:$Z$13)</f>
        <v>Construction</v>
      </c>
      <c r="F224">
        <f t="shared" ca="1" si="80"/>
        <v>1</v>
      </c>
      <c r="G224" t="str">
        <f ca="1">_xll.XLOOKUP(F224,$AA$8:$AA$12,$AB$8:$AB$12)</f>
        <v>Highschool</v>
      </c>
      <c r="H224">
        <f t="shared" ca="1" si="93"/>
        <v>4</v>
      </c>
      <c r="I224">
        <f t="shared" ca="1" si="73"/>
        <v>1</v>
      </c>
      <c r="J224">
        <f t="shared" ca="1" si="81"/>
        <v>46498</v>
      </c>
      <c r="K224">
        <f t="shared" ca="1" si="82"/>
        <v>8</v>
      </c>
      <c r="L224" t="str">
        <f ca="1">_xll.XLOOKUP(K224,$AC$8:$AC$17,$AD$8:$AD$17)</f>
        <v>Oyarifa</v>
      </c>
      <c r="M224">
        <f t="shared" ca="1" si="86"/>
        <v>232490</v>
      </c>
      <c r="N224" s="12">
        <f t="shared" ca="1" si="83"/>
        <v>209201.64811577444</v>
      </c>
      <c r="O224" s="12">
        <f t="shared" ca="1" si="87"/>
        <v>43345.323540320744</v>
      </c>
      <c r="P224">
        <f t="shared" ca="1" si="84"/>
        <v>9079</v>
      </c>
      <c r="Q224" s="12">
        <f t="shared" ca="1" si="88"/>
        <v>28917.003339597719</v>
      </c>
      <c r="R224">
        <f t="shared" ca="1" si="89"/>
        <v>41953.763570498864</v>
      </c>
      <c r="S224" s="12">
        <f t="shared" ca="1" si="90"/>
        <v>317789.08711081959</v>
      </c>
      <c r="T224" s="12">
        <f t="shared" ca="1" si="91"/>
        <v>247197.65145537216</v>
      </c>
      <c r="U224" s="12">
        <f t="shared" ca="1" si="92"/>
        <v>70591.435655447422</v>
      </c>
      <c r="X224" s="2"/>
      <c r="Y224" s="3"/>
      <c r="Z224" s="3"/>
      <c r="AA224" s="3"/>
      <c r="AB224" s="3"/>
      <c r="AC224" s="3"/>
      <c r="AD224" s="3"/>
      <c r="AE224" s="3">
        <f ca="1">IF(Table2[[#This Row],[Gender]]="Male",1,0)</f>
        <v>0</v>
      </c>
      <c r="AF224" s="3">
        <f ca="1">IF(Table2[[#This Row],[Gender]]="Female",1,0)</f>
        <v>1</v>
      </c>
      <c r="AG224" s="3"/>
      <c r="AH224" s="3"/>
      <c r="AI224" s="5"/>
      <c r="AK224" s="2">
        <f ca="1">IF(Table2[[#This Row],[Field of Work]]="Teaching",1,0)</f>
        <v>0</v>
      </c>
      <c r="AL224" s="3">
        <f ca="1">IF(Table2[[#This Row],[Field of Work]]="Agriculture",1,0)</f>
        <v>0</v>
      </c>
      <c r="AM224" s="3">
        <f ca="1">IF(Table2[[#This Row],[Field of Work]]="IT",1,0)</f>
        <v>0</v>
      </c>
      <c r="AN224" s="3">
        <f ca="1">IF(Table2[[#This Row],[Field of Work]]="Construction",1,0)</f>
        <v>1</v>
      </c>
      <c r="AO224" s="3">
        <f ca="1">IF(Table2[[#This Row],[Field of Work]]="Health",1,0)</f>
        <v>0</v>
      </c>
      <c r="AP224" s="3">
        <f ca="1">IF(Table2[[#This Row],[Field of Work]]="General work",1,0)</f>
        <v>0</v>
      </c>
      <c r="AQ224" s="3"/>
      <c r="AR224" s="3"/>
      <c r="AS224" s="3"/>
      <c r="AT224" s="3"/>
      <c r="AU224" s="3"/>
      <c r="AV224" s="5"/>
      <c r="AW224" s="16">
        <f ca="1">IF(Table2[[#This Row],[Residence]]="East Legon",1,0)</f>
        <v>0</v>
      </c>
      <c r="AX224" s="13">
        <f ca="1">IF(Table2[[#This Row],[Residence]]="Trasaco",1,0)</f>
        <v>0</v>
      </c>
      <c r="AY224" s="3">
        <f ca="1">IF(Table2[[#This Row],[Residence]]="North Legon",1,0)</f>
        <v>0</v>
      </c>
      <c r="AZ224" s="3">
        <f ca="1">IF(Table2[[#This Row],[Residence]]="Tema",1,0)</f>
        <v>0</v>
      </c>
      <c r="BA224" s="3">
        <f ca="1">IF(Table2[[#This Row],[Residence]]="Spintex",1,0)</f>
        <v>0</v>
      </c>
      <c r="BB224" s="3">
        <f ca="1">IF(Table2[[#This Row],[Residence]]="Airport Hills",1,0)</f>
        <v>0</v>
      </c>
      <c r="BC224" s="3">
        <f ca="1">IF(Table2[[#This Row],[Residence]]="Oyarifa",1,0)</f>
        <v>1</v>
      </c>
      <c r="BD224" s="3">
        <f ca="1">IF(Table2[[#This Row],[Residence]]="Prampram",1,0)</f>
        <v>0</v>
      </c>
      <c r="BE224" s="3">
        <f ca="1">IF(Table2[[#This Row],[Residence]]="Tse-Addo",1,0)</f>
        <v>0</v>
      </c>
      <c r="BF224" s="3">
        <f ca="1">IF(Table2[[#This Row],[Residence]]="Osu",1,0)</f>
        <v>0</v>
      </c>
      <c r="BG224" s="3"/>
      <c r="BH224" s="3"/>
      <c r="BI224" s="3"/>
      <c r="BJ224" s="3"/>
      <c r="BK224" s="3"/>
      <c r="BL224" s="3"/>
      <c r="BM224" s="3"/>
      <c r="BN224" s="3"/>
      <c r="BO224" s="3"/>
      <c r="BP224" s="5"/>
      <c r="BR224" s="26">
        <f ca="1">Table2[[#This Row],[Cars Value]]/Table2[[#This Row],[Cars]]</f>
        <v>43345.323540320744</v>
      </c>
      <c r="BS224" s="5"/>
      <c r="BT224" s="2">
        <f ca="1">IF(Table2[[#This Row],[Value of Debts]]&gt;$BU$6,1,0)</f>
        <v>1</v>
      </c>
      <c r="BU224" s="3"/>
      <c r="BV224" s="3"/>
      <c r="BW224" s="5"/>
      <c r="BX224" s="30">
        <f ca="1">Table2[[#This Row],[Mortgage Left]]/Table2[[#This Row],[Value of home]]</f>
        <v>0.8998307373038601</v>
      </c>
      <c r="BY224" s="3">
        <f t="shared" ca="1" si="85"/>
        <v>0</v>
      </c>
      <c r="BZ224" s="3"/>
      <c r="CA224" s="39"/>
      <c r="CC224" s="2">
        <f ca="1">IF(Table2[[#This Row],[Residence]]="East Legon",Table2[[#This Row],[Income]],0)</f>
        <v>0</v>
      </c>
      <c r="CD224" s="3">
        <f ca="1">IF(Table2[[#This Row],[Residence]]="Trasaco",Table2[[#This Row],[Income]],0)</f>
        <v>0</v>
      </c>
      <c r="CE224" s="3">
        <f ca="1">IF(Table2[[#This Row],[Residence]]="North Legon",Table2[[#This Row],[Income]],0)</f>
        <v>0</v>
      </c>
      <c r="CF224" s="3">
        <f ca="1">IF(Table2[[#This Row],[Residence]]="Spintex",Table2[[#This Row],[Income]],0)</f>
        <v>0</v>
      </c>
      <c r="CG224" s="3">
        <f ca="1">IF(Table2[[#This Row],[Residence]]="Tema",Table2[[#This Row],[Income]],0)</f>
        <v>0</v>
      </c>
      <c r="CH224" s="3">
        <f ca="1">IF(Table2[[#This Row],[Residence]]="Airport Hills",Table2[[#This Row],[Income]],0)</f>
        <v>0</v>
      </c>
      <c r="CI224" s="3">
        <f ca="1">IF(Table2[[#This Row],[Residence]]="Oyarifa",Table2[[#This Row],[Income]],0)</f>
        <v>46498</v>
      </c>
      <c r="CJ224" s="3">
        <f ca="1">IF(Table2[[#This Row],[Residence]]="Osu",Table2[[#This Row],[Income]],0)</f>
        <v>0</v>
      </c>
      <c r="CK224" s="3">
        <f ca="1">IF(Table2[[#This Row],[Residence]]="Tse-Addo",Table2[[#This Row],[Income]],0)</f>
        <v>0</v>
      </c>
      <c r="CL224" s="5">
        <f ca="1">IF(Table2[[#This Row],[Residence]]="Prampram",Table2[[#This Row],[Income]],0)</f>
        <v>0</v>
      </c>
      <c r="CN224" s="2">
        <f ca="1">IF(Table2[[#This Row],[Field of Work]]="Teaching",Table2[[#This Row],[Income]],0)</f>
        <v>0</v>
      </c>
      <c r="CO224" s="3">
        <f ca="1">IF(Table2[[#This Row],[Field of Work]]="Agriculture",Table2[[#This Row],[Income]],0)</f>
        <v>0</v>
      </c>
      <c r="CP224" s="3">
        <f ca="1">IF(Table2[[#This Row],[Field of Work]]="IT",Table2[[#This Row],[Income]],0)</f>
        <v>0</v>
      </c>
      <c r="CQ224" s="3">
        <f ca="1">IF(Table2[[#This Row],[Field of Work]]="Construction",Table2[[#This Row],[Income]],0)</f>
        <v>46498</v>
      </c>
      <c r="CR224" s="3">
        <f ca="1">IF(Table2[[#This Row],[Field of Work]]="Health",Table2[[#This Row],[Income]],0)</f>
        <v>0</v>
      </c>
      <c r="CS224" s="5">
        <f ca="1">IF(Table2[[#This Row],[Field of Work]]="General work",Table2[[#This Row],[Income]],0)</f>
        <v>0</v>
      </c>
      <c r="CU224" s="2">
        <f t="shared" ca="1" si="74"/>
        <v>1</v>
      </c>
      <c r="CV224" s="5"/>
      <c r="CX224" s="2">
        <f t="shared" ca="1" si="75"/>
        <v>41</v>
      </c>
      <c r="CY224" s="5"/>
    </row>
    <row r="225" spans="1:103" x14ac:dyDescent="0.25">
      <c r="A225">
        <f t="shared" ca="1" si="76"/>
        <v>1</v>
      </c>
      <c r="B225" t="str">
        <f t="shared" ca="1" si="77"/>
        <v>Male</v>
      </c>
      <c r="C225">
        <f t="shared" ca="1" si="78"/>
        <v>41</v>
      </c>
      <c r="D225">
        <f t="shared" ca="1" si="79"/>
        <v>5</v>
      </c>
      <c r="E225" t="str">
        <f ca="1">_xll.XLOOKUP(D225,$Y$8:$Y$13,$Z$8:$Z$13)</f>
        <v>General work</v>
      </c>
      <c r="F225">
        <f t="shared" ca="1" si="80"/>
        <v>2</v>
      </c>
      <c r="G225" t="str">
        <f ca="1">_xll.XLOOKUP(F225,$AA$8:$AA$12,$AB$8:$AB$12)</f>
        <v>College</v>
      </c>
      <c r="H225">
        <f t="shared" ca="1" si="93"/>
        <v>3</v>
      </c>
      <c r="I225">
        <f t="shared" ca="1" si="73"/>
        <v>1</v>
      </c>
      <c r="J225">
        <f t="shared" ca="1" si="81"/>
        <v>41628</v>
      </c>
      <c r="K225">
        <f t="shared" ca="1" si="82"/>
        <v>2</v>
      </c>
      <c r="L225" t="str">
        <f ca="1">_xll.XLOOKUP(K225,$AC$8:$AC$17,$AD$8:$AD$17)</f>
        <v>Trasaco</v>
      </c>
      <c r="M225">
        <f t="shared" ca="1" si="86"/>
        <v>208140</v>
      </c>
      <c r="N225" s="12">
        <f t="shared" ca="1" si="83"/>
        <v>137370.25186955175</v>
      </c>
      <c r="O225" s="12">
        <f t="shared" ca="1" si="87"/>
        <v>5027.9282309598921</v>
      </c>
      <c r="P225">
        <f t="shared" ca="1" si="84"/>
        <v>3494</v>
      </c>
      <c r="Q225" s="12">
        <f t="shared" ca="1" si="88"/>
        <v>46090.876176027399</v>
      </c>
      <c r="R225">
        <f t="shared" ca="1" si="89"/>
        <v>41737.213298062219</v>
      </c>
      <c r="S225" s="12">
        <f t="shared" ca="1" si="90"/>
        <v>254905.1415290221</v>
      </c>
      <c r="T225" s="12">
        <f t="shared" ca="1" si="91"/>
        <v>186955.12804557916</v>
      </c>
      <c r="U225" s="12">
        <f t="shared" ca="1" si="92"/>
        <v>67950.013483442948</v>
      </c>
      <c r="X225" s="2"/>
      <c r="Y225" s="3"/>
      <c r="Z225" s="3"/>
      <c r="AA225" s="3"/>
      <c r="AB225" s="3"/>
      <c r="AC225" s="3"/>
      <c r="AD225" s="3"/>
      <c r="AE225" s="3">
        <f ca="1">IF(Table2[[#This Row],[Gender]]="Male",1,0)</f>
        <v>1</v>
      </c>
      <c r="AF225" s="3">
        <f ca="1">IF(Table2[[#This Row],[Gender]]="Female",1,0)</f>
        <v>0</v>
      </c>
      <c r="AG225" s="3"/>
      <c r="AH225" s="3"/>
      <c r="AI225" s="5"/>
      <c r="AK225" s="2">
        <f ca="1">IF(Table2[[#This Row],[Field of Work]]="Teaching",1,0)</f>
        <v>0</v>
      </c>
      <c r="AL225" s="3">
        <f ca="1">IF(Table2[[#This Row],[Field of Work]]="Agriculture",1,0)</f>
        <v>0</v>
      </c>
      <c r="AM225" s="3">
        <f ca="1">IF(Table2[[#This Row],[Field of Work]]="IT",1,0)</f>
        <v>0</v>
      </c>
      <c r="AN225" s="3">
        <f ca="1">IF(Table2[[#This Row],[Field of Work]]="Construction",1,0)</f>
        <v>0</v>
      </c>
      <c r="AO225" s="3">
        <f ca="1">IF(Table2[[#This Row],[Field of Work]]="Health",1,0)</f>
        <v>0</v>
      </c>
      <c r="AP225" s="3">
        <f ca="1">IF(Table2[[#This Row],[Field of Work]]="General work",1,0)</f>
        <v>1</v>
      </c>
      <c r="AQ225" s="3"/>
      <c r="AR225" s="3"/>
      <c r="AS225" s="3"/>
      <c r="AT225" s="3"/>
      <c r="AU225" s="3"/>
      <c r="AV225" s="5"/>
      <c r="AW225" s="16">
        <f ca="1">IF(Table2[[#This Row],[Residence]]="East Legon",1,0)</f>
        <v>0</v>
      </c>
      <c r="AX225" s="13">
        <f ca="1">IF(Table2[[#This Row],[Residence]]="Trasaco",1,0)</f>
        <v>1</v>
      </c>
      <c r="AY225" s="3">
        <f ca="1">IF(Table2[[#This Row],[Residence]]="North Legon",1,0)</f>
        <v>0</v>
      </c>
      <c r="AZ225" s="3">
        <f ca="1">IF(Table2[[#This Row],[Residence]]="Tema",1,0)</f>
        <v>0</v>
      </c>
      <c r="BA225" s="3">
        <f ca="1">IF(Table2[[#This Row],[Residence]]="Spintex",1,0)</f>
        <v>0</v>
      </c>
      <c r="BB225" s="3">
        <f ca="1">IF(Table2[[#This Row],[Residence]]="Airport Hills",1,0)</f>
        <v>0</v>
      </c>
      <c r="BC225" s="3">
        <f ca="1">IF(Table2[[#This Row],[Residence]]="Oyarifa",1,0)</f>
        <v>0</v>
      </c>
      <c r="BD225" s="3">
        <f ca="1">IF(Table2[[#This Row],[Residence]]="Prampram",1,0)</f>
        <v>0</v>
      </c>
      <c r="BE225" s="3">
        <f ca="1">IF(Table2[[#This Row],[Residence]]="Tse-Addo",1,0)</f>
        <v>0</v>
      </c>
      <c r="BF225" s="3">
        <f ca="1">IF(Table2[[#This Row],[Residence]]="Osu",1,0)</f>
        <v>0</v>
      </c>
      <c r="BG225" s="3"/>
      <c r="BH225" s="3"/>
      <c r="BI225" s="3"/>
      <c r="BJ225" s="3"/>
      <c r="BK225" s="3"/>
      <c r="BL225" s="3"/>
      <c r="BM225" s="3"/>
      <c r="BN225" s="3"/>
      <c r="BO225" s="3"/>
      <c r="BP225" s="5"/>
      <c r="BR225" s="26">
        <f ca="1">Table2[[#This Row],[Cars Value]]/Table2[[#This Row],[Cars]]</f>
        <v>5027.9282309598921</v>
      </c>
      <c r="BS225" s="5"/>
      <c r="BT225" s="2">
        <f ca="1">IF(Table2[[#This Row],[Value of Debts]]&gt;$BU$6,1,0)</f>
        <v>1</v>
      </c>
      <c r="BU225" s="3"/>
      <c r="BV225" s="3"/>
      <c r="BW225" s="5"/>
      <c r="BX225" s="30">
        <f ca="1">Table2[[#This Row],[Mortgage Left]]/Table2[[#This Row],[Value of home]]</f>
        <v>0.65998967939632824</v>
      </c>
      <c r="BY225" s="3">
        <f t="shared" ca="1" si="85"/>
        <v>0</v>
      </c>
      <c r="BZ225" s="3"/>
      <c r="CA225" s="39"/>
      <c r="CC225" s="2">
        <f ca="1">IF(Table2[[#This Row],[Residence]]="East Legon",Table2[[#This Row],[Income]],0)</f>
        <v>0</v>
      </c>
      <c r="CD225" s="3">
        <f ca="1">IF(Table2[[#This Row],[Residence]]="Trasaco",Table2[[#This Row],[Income]],0)</f>
        <v>41628</v>
      </c>
      <c r="CE225" s="3">
        <f ca="1">IF(Table2[[#This Row],[Residence]]="North Legon",Table2[[#This Row],[Income]],0)</f>
        <v>0</v>
      </c>
      <c r="CF225" s="3">
        <f ca="1">IF(Table2[[#This Row],[Residence]]="Spintex",Table2[[#This Row],[Income]],0)</f>
        <v>0</v>
      </c>
      <c r="CG225" s="3">
        <f ca="1">IF(Table2[[#This Row],[Residence]]="Tema",Table2[[#This Row],[Income]],0)</f>
        <v>0</v>
      </c>
      <c r="CH225" s="3">
        <f ca="1">IF(Table2[[#This Row],[Residence]]="Airport Hills",Table2[[#This Row],[Income]],0)</f>
        <v>0</v>
      </c>
      <c r="CI225" s="3">
        <f ca="1">IF(Table2[[#This Row],[Residence]]="Oyarifa",Table2[[#This Row],[Income]],0)</f>
        <v>0</v>
      </c>
      <c r="CJ225" s="3">
        <f ca="1">IF(Table2[[#This Row],[Residence]]="Osu",Table2[[#This Row],[Income]],0)</f>
        <v>0</v>
      </c>
      <c r="CK225" s="3">
        <f ca="1">IF(Table2[[#This Row],[Residence]]="Tse-Addo",Table2[[#This Row],[Income]],0)</f>
        <v>0</v>
      </c>
      <c r="CL225" s="5">
        <f ca="1">IF(Table2[[#This Row],[Residence]]="Prampram",Table2[[#This Row],[Income]],0)</f>
        <v>0</v>
      </c>
      <c r="CN225" s="2">
        <f ca="1">IF(Table2[[#This Row],[Field of Work]]="Teaching",Table2[[#This Row],[Income]],0)</f>
        <v>0</v>
      </c>
      <c r="CO225" s="3">
        <f ca="1">IF(Table2[[#This Row],[Field of Work]]="Agriculture",Table2[[#This Row],[Income]],0)</f>
        <v>0</v>
      </c>
      <c r="CP225" s="3">
        <f ca="1">IF(Table2[[#This Row],[Field of Work]]="IT",Table2[[#This Row],[Income]],0)</f>
        <v>0</v>
      </c>
      <c r="CQ225" s="3">
        <f ca="1">IF(Table2[[#This Row],[Field of Work]]="Construction",Table2[[#This Row],[Income]],0)</f>
        <v>0</v>
      </c>
      <c r="CR225" s="3">
        <f ca="1">IF(Table2[[#This Row],[Field of Work]]="Health",Table2[[#This Row],[Income]],0)</f>
        <v>0</v>
      </c>
      <c r="CS225" s="5">
        <f ca="1">IF(Table2[[#This Row],[Field of Work]]="General work",Table2[[#This Row],[Income]],0)</f>
        <v>41628</v>
      </c>
      <c r="CU225" s="2">
        <f t="shared" ca="1" si="74"/>
        <v>1</v>
      </c>
      <c r="CV225" s="5"/>
      <c r="CX225" s="2">
        <f t="shared" ca="1" si="75"/>
        <v>25</v>
      </c>
      <c r="CY225" s="5"/>
    </row>
    <row r="226" spans="1:103" x14ac:dyDescent="0.25">
      <c r="A226">
        <f t="shared" ca="1" si="76"/>
        <v>2</v>
      </c>
      <c r="B226" t="str">
        <f t="shared" ca="1" si="77"/>
        <v>Female</v>
      </c>
      <c r="C226">
        <f t="shared" ca="1" si="78"/>
        <v>25</v>
      </c>
      <c r="D226">
        <f t="shared" ca="1" si="79"/>
        <v>5</v>
      </c>
      <c r="E226" t="str">
        <f ca="1">_xll.XLOOKUP(D226,$Y$8:$Y$13,$Z$8:$Z$13)</f>
        <v>General work</v>
      </c>
      <c r="F226">
        <f t="shared" ca="1" si="80"/>
        <v>4</v>
      </c>
      <c r="G226" t="str">
        <f ca="1">_xll.XLOOKUP(F226,$AA$8:$AA$12,$AB$8:$AB$12)</f>
        <v>Techical</v>
      </c>
      <c r="H226">
        <f t="shared" ca="1" si="93"/>
        <v>1</v>
      </c>
      <c r="I226">
        <f t="shared" ca="1" si="73"/>
        <v>2</v>
      </c>
      <c r="J226">
        <f t="shared" ca="1" si="81"/>
        <v>47519</v>
      </c>
      <c r="K226">
        <f t="shared" ca="1" si="82"/>
        <v>7</v>
      </c>
      <c r="L226" t="str">
        <f ca="1">_xll.XLOOKUP(K226,$AC$8:$AC$17,$AD$8:$AD$17)</f>
        <v>Tema</v>
      </c>
      <c r="M226">
        <f t="shared" ca="1" si="86"/>
        <v>285114</v>
      </c>
      <c r="N226" s="12">
        <f t="shared" ca="1" si="83"/>
        <v>66113.354879055609</v>
      </c>
      <c r="O226" s="12">
        <f t="shared" ca="1" si="87"/>
        <v>73477.610573754908</v>
      </c>
      <c r="P226">
        <f t="shared" ca="1" si="84"/>
        <v>30190</v>
      </c>
      <c r="Q226" s="12">
        <f t="shared" ca="1" si="88"/>
        <v>20950.29904234999</v>
      </c>
      <c r="R226">
        <f t="shared" ca="1" si="89"/>
        <v>52246.384836115554</v>
      </c>
      <c r="S226" s="12">
        <f t="shared" ca="1" si="90"/>
        <v>410837.9954098704</v>
      </c>
      <c r="T226" s="12">
        <f t="shared" ca="1" si="91"/>
        <v>117253.6539214056</v>
      </c>
      <c r="U226" s="12">
        <f t="shared" ca="1" si="92"/>
        <v>293584.34148846479</v>
      </c>
      <c r="X226" s="2"/>
      <c r="Y226" s="3"/>
      <c r="Z226" s="3"/>
      <c r="AA226" s="3"/>
      <c r="AB226" s="3"/>
      <c r="AC226" s="3"/>
      <c r="AD226" s="3"/>
      <c r="AE226" s="3">
        <f ca="1">IF(Table2[[#This Row],[Gender]]="Male",1,0)</f>
        <v>0</v>
      </c>
      <c r="AF226" s="3">
        <f ca="1">IF(Table2[[#This Row],[Gender]]="Female",1,0)</f>
        <v>1</v>
      </c>
      <c r="AG226" s="3"/>
      <c r="AH226" s="3"/>
      <c r="AI226" s="5"/>
      <c r="AK226" s="2">
        <f ca="1">IF(Table2[[#This Row],[Field of Work]]="Teaching",1,0)</f>
        <v>0</v>
      </c>
      <c r="AL226" s="3">
        <f ca="1">IF(Table2[[#This Row],[Field of Work]]="Agriculture",1,0)</f>
        <v>0</v>
      </c>
      <c r="AM226" s="3">
        <f ca="1">IF(Table2[[#This Row],[Field of Work]]="IT",1,0)</f>
        <v>0</v>
      </c>
      <c r="AN226" s="3">
        <f ca="1">IF(Table2[[#This Row],[Field of Work]]="Construction",1,0)</f>
        <v>0</v>
      </c>
      <c r="AO226" s="3">
        <f ca="1">IF(Table2[[#This Row],[Field of Work]]="Health",1,0)</f>
        <v>0</v>
      </c>
      <c r="AP226" s="3">
        <f ca="1">IF(Table2[[#This Row],[Field of Work]]="General work",1,0)</f>
        <v>1</v>
      </c>
      <c r="AQ226" s="3"/>
      <c r="AR226" s="3"/>
      <c r="AS226" s="3"/>
      <c r="AT226" s="3"/>
      <c r="AU226" s="3"/>
      <c r="AV226" s="5"/>
      <c r="AW226" s="16">
        <f ca="1">IF(Table2[[#This Row],[Residence]]="East Legon",1,0)</f>
        <v>0</v>
      </c>
      <c r="AX226" s="13">
        <f ca="1">IF(Table2[[#This Row],[Residence]]="Trasaco",1,0)</f>
        <v>0</v>
      </c>
      <c r="AY226" s="3">
        <f ca="1">IF(Table2[[#This Row],[Residence]]="North Legon",1,0)</f>
        <v>0</v>
      </c>
      <c r="AZ226" s="3">
        <f ca="1">IF(Table2[[#This Row],[Residence]]="Tema",1,0)</f>
        <v>1</v>
      </c>
      <c r="BA226" s="3">
        <f ca="1">IF(Table2[[#This Row],[Residence]]="Spintex",1,0)</f>
        <v>0</v>
      </c>
      <c r="BB226" s="3">
        <f ca="1">IF(Table2[[#This Row],[Residence]]="Airport Hills",1,0)</f>
        <v>0</v>
      </c>
      <c r="BC226" s="3">
        <f ca="1">IF(Table2[[#This Row],[Residence]]="Oyarifa",1,0)</f>
        <v>0</v>
      </c>
      <c r="BD226" s="3">
        <f ca="1">IF(Table2[[#This Row],[Residence]]="Prampram",1,0)</f>
        <v>0</v>
      </c>
      <c r="BE226" s="3">
        <f ca="1">IF(Table2[[#This Row],[Residence]]="Tse-Addo",1,0)</f>
        <v>0</v>
      </c>
      <c r="BF226" s="3">
        <f ca="1">IF(Table2[[#This Row],[Residence]]="Osu",1,0)</f>
        <v>0</v>
      </c>
      <c r="BG226" s="3"/>
      <c r="BH226" s="3"/>
      <c r="BI226" s="3"/>
      <c r="BJ226" s="3"/>
      <c r="BK226" s="3"/>
      <c r="BL226" s="3"/>
      <c r="BM226" s="3"/>
      <c r="BN226" s="3"/>
      <c r="BO226" s="3"/>
      <c r="BP226" s="5"/>
      <c r="BR226" s="26">
        <f ca="1">Table2[[#This Row],[Cars Value]]/Table2[[#This Row],[Cars]]</f>
        <v>36738.805286877454</v>
      </c>
      <c r="BS226" s="5"/>
      <c r="BT226" s="2">
        <f ca="1">IF(Table2[[#This Row],[Value of Debts]]&gt;$BU$6,1,0)</f>
        <v>1</v>
      </c>
      <c r="BU226" s="3"/>
      <c r="BV226" s="3"/>
      <c r="BW226" s="5"/>
      <c r="BX226" s="30">
        <f ca="1">Table2[[#This Row],[Mortgage Left]]/Table2[[#This Row],[Value of home]]</f>
        <v>0.23188393021407441</v>
      </c>
      <c r="BY226" s="3">
        <f t="shared" ca="1" si="85"/>
        <v>1</v>
      </c>
      <c r="BZ226" s="3"/>
      <c r="CA226" s="39"/>
      <c r="CC226" s="2">
        <f ca="1">IF(Table2[[#This Row],[Residence]]="East Legon",Table2[[#This Row],[Income]],0)</f>
        <v>0</v>
      </c>
      <c r="CD226" s="3">
        <f ca="1">IF(Table2[[#This Row],[Residence]]="Trasaco",Table2[[#This Row],[Income]],0)</f>
        <v>0</v>
      </c>
      <c r="CE226" s="3">
        <f ca="1">IF(Table2[[#This Row],[Residence]]="North Legon",Table2[[#This Row],[Income]],0)</f>
        <v>0</v>
      </c>
      <c r="CF226" s="3">
        <f ca="1">IF(Table2[[#This Row],[Residence]]="Spintex",Table2[[#This Row],[Income]],0)</f>
        <v>0</v>
      </c>
      <c r="CG226" s="3">
        <f ca="1">IF(Table2[[#This Row],[Residence]]="Tema",Table2[[#This Row],[Income]],0)</f>
        <v>47519</v>
      </c>
      <c r="CH226" s="3">
        <f ca="1">IF(Table2[[#This Row],[Residence]]="Airport Hills",Table2[[#This Row],[Income]],0)</f>
        <v>0</v>
      </c>
      <c r="CI226" s="3">
        <f ca="1">IF(Table2[[#This Row],[Residence]]="Oyarifa",Table2[[#This Row],[Income]],0)</f>
        <v>0</v>
      </c>
      <c r="CJ226" s="3">
        <f ca="1">IF(Table2[[#This Row],[Residence]]="Osu",Table2[[#This Row],[Income]],0)</f>
        <v>0</v>
      </c>
      <c r="CK226" s="3">
        <f ca="1">IF(Table2[[#This Row],[Residence]]="Tse-Addo",Table2[[#This Row],[Income]],0)</f>
        <v>0</v>
      </c>
      <c r="CL226" s="5">
        <f ca="1">IF(Table2[[#This Row],[Residence]]="Prampram",Table2[[#This Row],[Income]],0)</f>
        <v>0</v>
      </c>
      <c r="CN226" s="2">
        <f ca="1">IF(Table2[[#This Row],[Field of Work]]="Teaching",Table2[[#This Row],[Income]],0)</f>
        <v>0</v>
      </c>
      <c r="CO226" s="3">
        <f ca="1">IF(Table2[[#This Row],[Field of Work]]="Agriculture",Table2[[#This Row],[Income]],0)</f>
        <v>0</v>
      </c>
      <c r="CP226" s="3">
        <f ca="1">IF(Table2[[#This Row],[Field of Work]]="IT",Table2[[#This Row],[Income]],0)</f>
        <v>0</v>
      </c>
      <c r="CQ226" s="3">
        <f ca="1">IF(Table2[[#This Row],[Field of Work]]="Construction",Table2[[#This Row],[Income]],0)</f>
        <v>0</v>
      </c>
      <c r="CR226" s="3">
        <f ca="1">IF(Table2[[#This Row],[Field of Work]]="Health",Table2[[#This Row],[Income]],0)</f>
        <v>0</v>
      </c>
      <c r="CS226" s="5">
        <f ca="1">IF(Table2[[#This Row],[Field of Work]]="General work",Table2[[#This Row],[Income]],0)</f>
        <v>47519</v>
      </c>
      <c r="CU226" s="2">
        <f t="shared" ca="1" si="74"/>
        <v>1</v>
      </c>
      <c r="CV226" s="5"/>
      <c r="CX226" s="2">
        <f t="shared" ca="1" si="75"/>
        <v>31</v>
      </c>
      <c r="CY226" s="5"/>
    </row>
    <row r="227" spans="1:103" x14ac:dyDescent="0.25">
      <c r="A227">
        <f t="shared" ca="1" si="76"/>
        <v>1</v>
      </c>
      <c r="B227" t="str">
        <f t="shared" ca="1" si="77"/>
        <v>Male</v>
      </c>
      <c r="C227">
        <f t="shared" ca="1" si="78"/>
        <v>31</v>
      </c>
      <c r="D227">
        <f t="shared" ca="1" si="79"/>
        <v>3</v>
      </c>
      <c r="E227" t="str">
        <f ca="1">_xll.XLOOKUP(D227,$Y$8:$Y$13,$Z$8:$Z$13)</f>
        <v>Teaching</v>
      </c>
      <c r="F227">
        <f t="shared" ca="1" si="80"/>
        <v>5</v>
      </c>
      <c r="G227" t="str">
        <f ca="1">_xll.XLOOKUP(F227,$AA$8:$AA$12,$AB$8:$AB$12)</f>
        <v>Other</v>
      </c>
      <c r="H227">
        <f t="shared" ca="1" si="93"/>
        <v>0</v>
      </c>
      <c r="I227">
        <f t="shared" ca="1" si="73"/>
        <v>2</v>
      </c>
      <c r="J227">
        <f t="shared" ca="1" si="81"/>
        <v>45878</v>
      </c>
      <c r="K227">
        <f t="shared" ca="1" si="82"/>
        <v>9</v>
      </c>
      <c r="L227" t="str">
        <f ca="1">_xll.XLOOKUP(K227,$AC$8:$AC$17,$AD$8:$AD$17)</f>
        <v>Prampram</v>
      </c>
      <c r="M227">
        <f t="shared" ca="1" si="86"/>
        <v>275268</v>
      </c>
      <c r="N227" s="12">
        <f t="shared" ca="1" si="83"/>
        <v>75678.143210065668</v>
      </c>
      <c r="O227" s="12">
        <f t="shared" ca="1" si="87"/>
        <v>82711.548122147098</v>
      </c>
      <c r="P227">
        <f t="shared" ca="1" si="84"/>
        <v>72128</v>
      </c>
      <c r="Q227" s="12">
        <f t="shared" ca="1" si="88"/>
        <v>84422.071833503316</v>
      </c>
      <c r="R227">
        <f t="shared" ca="1" si="89"/>
        <v>24053.64881946738</v>
      </c>
      <c r="S227" s="12">
        <f t="shared" ca="1" si="90"/>
        <v>382033.1969416145</v>
      </c>
      <c r="T227" s="12">
        <f t="shared" ca="1" si="91"/>
        <v>232228.21504356898</v>
      </c>
      <c r="U227" s="12">
        <f t="shared" ca="1" si="92"/>
        <v>149804.98189804552</v>
      </c>
      <c r="X227" s="2"/>
      <c r="Y227" s="3"/>
      <c r="Z227" s="3"/>
      <c r="AA227" s="3"/>
      <c r="AB227" s="3"/>
      <c r="AC227" s="3"/>
      <c r="AD227" s="3"/>
      <c r="AE227" s="3">
        <f ca="1">IF(Table2[[#This Row],[Gender]]="Male",1,0)</f>
        <v>1</v>
      </c>
      <c r="AF227" s="3">
        <f ca="1">IF(Table2[[#This Row],[Gender]]="Female",1,0)</f>
        <v>0</v>
      </c>
      <c r="AG227" s="3"/>
      <c r="AH227" s="3"/>
      <c r="AI227" s="5"/>
      <c r="AK227" s="2">
        <f ca="1">IF(Table2[[#This Row],[Field of Work]]="Teaching",1,0)</f>
        <v>1</v>
      </c>
      <c r="AL227" s="3">
        <f ca="1">IF(Table2[[#This Row],[Field of Work]]="Agriculture",1,0)</f>
        <v>0</v>
      </c>
      <c r="AM227" s="3">
        <f ca="1">IF(Table2[[#This Row],[Field of Work]]="IT",1,0)</f>
        <v>0</v>
      </c>
      <c r="AN227" s="3">
        <f ca="1">IF(Table2[[#This Row],[Field of Work]]="Construction",1,0)</f>
        <v>0</v>
      </c>
      <c r="AO227" s="3">
        <f ca="1">IF(Table2[[#This Row],[Field of Work]]="Health",1,0)</f>
        <v>0</v>
      </c>
      <c r="AP227" s="3">
        <f ca="1">IF(Table2[[#This Row],[Field of Work]]="General work",1,0)</f>
        <v>0</v>
      </c>
      <c r="AQ227" s="3"/>
      <c r="AR227" s="3"/>
      <c r="AS227" s="3"/>
      <c r="AT227" s="3"/>
      <c r="AU227" s="3"/>
      <c r="AV227" s="5"/>
      <c r="AW227" s="16">
        <f ca="1">IF(Table2[[#This Row],[Residence]]="East Legon",1,0)</f>
        <v>0</v>
      </c>
      <c r="AX227" s="13">
        <f ca="1">IF(Table2[[#This Row],[Residence]]="Trasaco",1,0)</f>
        <v>0</v>
      </c>
      <c r="AY227" s="3">
        <f ca="1">IF(Table2[[#This Row],[Residence]]="North Legon",1,0)</f>
        <v>0</v>
      </c>
      <c r="AZ227" s="3">
        <f ca="1">IF(Table2[[#This Row],[Residence]]="Tema",1,0)</f>
        <v>0</v>
      </c>
      <c r="BA227" s="3">
        <f ca="1">IF(Table2[[#This Row],[Residence]]="Spintex",1,0)</f>
        <v>0</v>
      </c>
      <c r="BB227" s="3">
        <f ca="1">IF(Table2[[#This Row],[Residence]]="Airport Hills",1,0)</f>
        <v>0</v>
      </c>
      <c r="BC227" s="3">
        <f ca="1">IF(Table2[[#This Row],[Residence]]="Oyarifa",1,0)</f>
        <v>0</v>
      </c>
      <c r="BD227" s="3">
        <f ca="1">IF(Table2[[#This Row],[Residence]]="Prampram",1,0)</f>
        <v>1</v>
      </c>
      <c r="BE227" s="3">
        <f ca="1">IF(Table2[[#This Row],[Residence]]="Tse-Addo",1,0)</f>
        <v>0</v>
      </c>
      <c r="BF227" s="3">
        <f ca="1">IF(Table2[[#This Row],[Residence]]="Osu",1,0)</f>
        <v>0</v>
      </c>
      <c r="BG227" s="3"/>
      <c r="BH227" s="3"/>
      <c r="BI227" s="3"/>
      <c r="BJ227" s="3"/>
      <c r="BK227" s="3"/>
      <c r="BL227" s="3"/>
      <c r="BM227" s="3"/>
      <c r="BN227" s="3"/>
      <c r="BO227" s="3"/>
      <c r="BP227" s="5"/>
      <c r="BR227" s="26">
        <f ca="1">Table2[[#This Row],[Cars Value]]/Table2[[#This Row],[Cars]]</f>
        <v>41355.774061073549</v>
      </c>
      <c r="BS227" s="5"/>
      <c r="BT227" s="2">
        <f ca="1">IF(Table2[[#This Row],[Value of Debts]]&gt;$BU$6,1,0)</f>
        <v>1</v>
      </c>
      <c r="BU227" s="3"/>
      <c r="BV227" s="3"/>
      <c r="BW227" s="5"/>
      <c r="BX227" s="30">
        <f ca="1">Table2[[#This Row],[Mortgage Left]]/Table2[[#This Row],[Value of home]]</f>
        <v>0.27492532081486287</v>
      </c>
      <c r="BY227" s="3">
        <f t="shared" ca="1" si="85"/>
        <v>1</v>
      </c>
      <c r="BZ227" s="3"/>
      <c r="CA227" s="39"/>
      <c r="CC227" s="2">
        <f ca="1">IF(Table2[[#This Row],[Residence]]="East Legon",Table2[[#This Row],[Income]],0)</f>
        <v>0</v>
      </c>
      <c r="CD227" s="3">
        <f ca="1">IF(Table2[[#This Row],[Residence]]="Trasaco",Table2[[#This Row],[Income]],0)</f>
        <v>0</v>
      </c>
      <c r="CE227" s="3">
        <f ca="1">IF(Table2[[#This Row],[Residence]]="North Legon",Table2[[#This Row],[Income]],0)</f>
        <v>0</v>
      </c>
      <c r="CF227" s="3">
        <f ca="1">IF(Table2[[#This Row],[Residence]]="Spintex",Table2[[#This Row],[Income]],0)</f>
        <v>0</v>
      </c>
      <c r="CG227" s="3">
        <f ca="1">IF(Table2[[#This Row],[Residence]]="Tema",Table2[[#This Row],[Income]],0)</f>
        <v>0</v>
      </c>
      <c r="CH227" s="3">
        <f ca="1">IF(Table2[[#This Row],[Residence]]="Airport Hills",Table2[[#This Row],[Income]],0)</f>
        <v>0</v>
      </c>
      <c r="CI227" s="3">
        <f ca="1">IF(Table2[[#This Row],[Residence]]="Oyarifa",Table2[[#This Row],[Income]],0)</f>
        <v>0</v>
      </c>
      <c r="CJ227" s="3">
        <f ca="1">IF(Table2[[#This Row],[Residence]]="Osu",Table2[[#This Row],[Income]],0)</f>
        <v>0</v>
      </c>
      <c r="CK227" s="3">
        <f ca="1">IF(Table2[[#This Row],[Residence]]="Tse-Addo",Table2[[#This Row],[Income]],0)</f>
        <v>0</v>
      </c>
      <c r="CL227" s="5">
        <f ca="1">IF(Table2[[#This Row],[Residence]]="Prampram",Table2[[#This Row],[Income]],0)</f>
        <v>45878</v>
      </c>
      <c r="CN227" s="2">
        <f ca="1">IF(Table2[[#This Row],[Field of Work]]="Teaching",Table2[[#This Row],[Income]],0)</f>
        <v>45878</v>
      </c>
      <c r="CO227" s="3">
        <f ca="1">IF(Table2[[#This Row],[Field of Work]]="Agriculture",Table2[[#This Row],[Income]],0)</f>
        <v>0</v>
      </c>
      <c r="CP227" s="3">
        <f ca="1">IF(Table2[[#This Row],[Field of Work]]="IT",Table2[[#This Row],[Income]],0)</f>
        <v>0</v>
      </c>
      <c r="CQ227" s="3">
        <f ca="1">IF(Table2[[#This Row],[Field of Work]]="Construction",Table2[[#This Row],[Income]],0)</f>
        <v>0</v>
      </c>
      <c r="CR227" s="3">
        <f ca="1">IF(Table2[[#This Row],[Field of Work]]="Health",Table2[[#This Row],[Income]],0)</f>
        <v>0</v>
      </c>
      <c r="CS227" s="5">
        <f ca="1">IF(Table2[[#This Row],[Field of Work]]="General work",Table2[[#This Row],[Income]],0)</f>
        <v>0</v>
      </c>
      <c r="CU227" s="2">
        <f t="shared" ca="1" si="74"/>
        <v>1</v>
      </c>
      <c r="CV227" s="5"/>
      <c r="CX227" s="2">
        <f t="shared" ca="1" si="75"/>
        <v>36</v>
      </c>
      <c r="CY227" s="5"/>
    </row>
    <row r="228" spans="1:103" x14ac:dyDescent="0.25">
      <c r="A228">
        <f t="shared" ca="1" si="76"/>
        <v>2</v>
      </c>
      <c r="B228" t="str">
        <f t="shared" ca="1" si="77"/>
        <v>Female</v>
      </c>
      <c r="C228">
        <f t="shared" ca="1" si="78"/>
        <v>36</v>
      </c>
      <c r="D228">
        <f t="shared" ca="1" si="79"/>
        <v>5</v>
      </c>
      <c r="E228" t="str">
        <f ca="1">_xll.XLOOKUP(D228,$Y$8:$Y$13,$Z$8:$Z$13)</f>
        <v>General work</v>
      </c>
      <c r="F228">
        <f t="shared" ca="1" si="80"/>
        <v>2</v>
      </c>
      <c r="G228" t="str">
        <f ca="1">_xll.XLOOKUP(F228,$AA$8:$AA$12,$AB$8:$AB$12)</f>
        <v>College</v>
      </c>
      <c r="H228">
        <f t="shared" ca="1" si="93"/>
        <v>3</v>
      </c>
      <c r="I228">
        <f t="shared" ca="1" si="73"/>
        <v>1</v>
      </c>
      <c r="J228">
        <f t="shared" ca="1" si="81"/>
        <v>52411</v>
      </c>
      <c r="K228">
        <f t="shared" ca="1" si="82"/>
        <v>7</v>
      </c>
      <c r="L228" t="str">
        <f ca="1">_xll.XLOOKUP(K228,$AC$8:$AC$17,$AD$8:$AD$17)</f>
        <v>Tema</v>
      </c>
      <c r="M228">
        <f t="shared" ca="1" si="86"/>
        <v>209644</v>
      </c>
      <c r="N228" s="12">
        <f t="shared" ca="1" si="83"/>
        <v>134038.71846124905</v>
      </c>
      <c r="O228" s="12">
        <f t="shared" ca="1" si="87"/>
        <v>15463.474320485606</v>
      </c>
      <c r="P228">
        <f t="shared" ca="1" si="84"/>
        <v>320</v>
      </c>
      <c r="Q228" s="12">
        <f t="shared" ca="1" si="88"/>
        <v>77993.20498444933</v>
      </c>
      <c r="R228">
        <f t="shared" ca="1" si="89"/>
        <v>42628.807654172422</v>
      </c>
      <c r="S228" s="12">
        <f t="shared" ca="1" si="90"/>
        <v>267736.28197465802</v>
      </c>
      <c r="T228" s="12">
        <f t="shared" ca="1" si="91"/>
        <v>212351.9234456984</v>
      </c>
      <c r="U228" s="12">
        <f t="shared" ca="1" si="92"/>
        <v>55384.358528959623</v>
      </c>
      <c r="X228" s="2"/>
      <c r="Y228" s="3"/>
      <c r="Z228" s="3"/>
      <c r="AA228" s="3"/>
      <c r="AB228" s="3"/>
      <c r="AC228" s="3"/>
      <c r="AD228" s="3"/>
      <c r="AE228" s="3">
        <f ca="1">IF(Table2[[#This Row],[Gender]]="Male",1,0)</f>
        <v>0</v>
      </c>
      <c r="AF228" s="3">
        <f ca="1">IF(Table2[[#This Row],[Gender]]="Female",1,0)</f>
        <v>1</v>
      </c>
      <c r="AG228" s="3"/>
      <c r="AH228" s="3"/>
      <c r="AI228" s="5"/>
      <c r="AK228" s="2">
        <f ca="1">IF(Table2[[#This Row],[Field of Work]]="Teaching",1,0)</f>
        <v>0</v>
      </c>
      <c r="AL228" s="3">
        <f ca="1">IF(Table2[[#This Row],[Field of Work]]="Agriculture",1,0)</f>
        <v>0</v>
      </c>
      <c r="AM228" s="3">
        <f ca="1">IF(Table2[[#This Row],[Field of Work]]="IT",1,0)</f>
        <v>0</v>
      </c>
      <c r="AN228" s="3">
        <f ca="1">IF(Table2[[#This Row],[Field of Work]]="Construction",1,0)</f>
        <v>0</v>
      </c>
      <c r="AO228" s="3">
        <f ca="1">IF(Table2[[#This Row],[Field of Work]]="Health",1,0)</f>
        <v>0</v>
      </c>
      <c r="AP228" s="3">
        <f ca="1">IF(Table2[[#This Row],[Field of Work]]="General work",1,0)</f>
        <v>1</v>
      </c>
      <c r="AQ228" s="3"/>
      <c r="AR228" s="3"/>
      <c r="AS228" s="3"/>
      <c r="AT228" s="3"/>
      <c r="AU228" s="3"/>
      <c r="AV228" s="5"/>
      <c r="AW228" s="16">
        <f ca="1">IF(Table2[[#This Row],[Residence]]="East Legon",1,0)</f>
        <v>0</v>
      </c>
      <c r="AX228" s="13">
        <f ca="1">IF(Table2[[#This Row],[Residence]]="Trasaco",1,0)</f>
        <v>0</v>
      </c>
      <c r="AY228" s="3">
        <f ca="1">IF(Table2[[#This Row],[Residence]]="North Legon",1,0)</f>
        <v>0</v>
      </c>
      <c r="AZ228" s="3">
        <f ca="1">IF(Table2[[#This Row],[Residence]]="Tema",1,0)</f>
        <v>1</v>
      </c>
      <c r="BA228" s="3">
        <f ca="1">IF(Table2[[#This Row],[Residence]]="Spintex",1,0)</f>
        <v>0</v>
      </c>
      <c r="BB228" s="3">
        <f ca="1">IF(Table2[[#This Row],[Residence]]="Airport Hills",1,0)</f>
        <v>0</v>
      </c>
      <c r="BC228" s="3">
        <f ca="1">IF(Table2[[#This Row],[Residence]]="Oyarifa",1,0)</f>
        <v>0</v>
      </c>
      <c r="BD228" s="3">
        <f ca="1">IF(Table2[[#This Row],[Residence]]="Prampram",1,0)</f>
        <v>0</v>
      </c>
      <c r="BE228" s="3">
        <f ca="1">IF(Table2[[#This Row],[Residence]]="Tse-Addo",1,0)</f>
        <v>0</v>
      </c>
      <c r="BF228" s="3">
        <f ca="1">IF(Table2[[#This Row],[Residence]]="Osu",1,0)</f>
        <v>0</v>
      </c>
      <c r="BG228" s="3"/>
      <c r="BH228" s="3"/>
      <c r="BI228" s="3"/>
      <c r="BJ228" s="3"/>
      <c r="BK228" s="3"/>
      <c r="BL228" s="3"/>
      <c r="BM228" s="3"/>
      <c r="BN228" s="3"/>
      <c r="BO228" s="3"/>
      <c r="BP228" s="5"/>
      <c r="BR228" s="26">
        <f ca="1">Table2[[#This Row],[Cars Value]]/Table2[[#This Row],[Cars]]</f>
        <v>15463.474320485606</v>
      </c>
      <c r="BS228" s="5"/>
      <c r="BT228" s="2">
        <f ca="1">IF(Table2[[#This Row],[Value of Debts]]&gt;$BU$6,1,0)</f>
        <v>1</v>
      </c>
      <c r="BU228" s="3"/>
      <c r="BV228" s="3"/>
      <c r="BW228" s="5"/>
      <c r="BX228" s="30">
        <f ca="1">Table2[[#This Row],[Mortgage Left]]/Table2[[#This Row],[Value of home]]</f>
        <v>0.63936348505680607</v>
      </c>
      <c r="BY228" s="3">
        <f t="shared" ca="1" si="85"/>
        <v>0</v>
      </c>
      <c r="BZ228" s="3"/>
      <c r="CA228" s="39"/>
      <c r="CC228" s="2">
        <f ca="1">IF(Table2[[#This Row],[Residence]]="East Legon",Table2[[#This Row],[Income]],0)</f>
        <v>0</v>
      </c>
      <c r="CD228" s="3">
        <f ca="1">IF(Table2[[#This Row],[Residence]]="Trasaco",Table2[[#This Row],[Income]],0)</f>
        <v>0</v>
      </c>
      <c r="CE228" s="3">
        <f ca="1">IF(Table2[[#This Row],[Residence]]="North Legon",Table2[[#This Row],[Income]],0)</f>
        <v>0</v>
      </c>
      <c r="CF228" s="3">
        <f ca="1">IF(Table2[[#This Row],[Residence]]="Spintex",Table2[[#This Row],[Income]],0)</f>
        <v>0</v>
      </c>
      <c r="CG228" s="3">
        <f ca="1">IF(Table2[[#This Row],[Residence]]="Tema",Table2[[#This Row],[Income]],0)</f>
        <v>52411</v>
      </c>
      <c r="CH228" s="3">
        <f ca="1">IF(Table2[[#This Row],[Residence]]="Airport Hills",Table2[[#This Row],[Income]],0)</f>
        <v>0</v>
      </c>
      <c r="CI228" s="3">
        <f ca="1">IF(Table2[[#This Row],[Residence]]="Oyarifa",Table2[[#This Row],[Income]],0)</f>
        <v>0</v>
      </c>
      <c r="CJ228" s="3">
        <f ca="1">IF(Table2[[#This Row],[Residence]]="Osu",Table2[[#This Row],[Income]],0)</f>
        <v>0</v>
      </c>
      <c r="CK228" s="3">
        <f ca="1">IF(Table2[[#This Row],[Residence]]="Tse-Addo",Table2[[#This Row],[Income]],0)</f>
        <v>0</v>
      </c>
      <c r="CL228" s="5">
        <f ca="1">IF(Table2[[#This Row],[Residence]]="Prampram",Table2[[#This Row],[Income]],0)</f>
        <v>0</v>
      </c>
      <c r="CN228" s="2">
        <f ca="1">IF(Table2[[#This Row],[Field of Work]]="Teaching",Table2[[#This Row],[Income]],0)</f>
        <v>0</v>
      </c>
      <c r="CO228" s="3">
        <f ca="1">IF(Table2[[#This Row],[Field of Work]]="Agriculture",Table2[[#This Row],[Income]],0)</f>
        <v>0</v>
      </c>
      <c r="CP228" s="3">
        <f ca="1">IF(Table2[[#This Row],[Field of Work]]="IT",Table2[[#This Row],[Income]],0)</f>
        <v>0</v>
      </c>
      <c r="CQ228" s="3">
        <f ca="1">IF(Table2[[#This Row],[Field of Work]]="Construction",Table2[[#This Row],[Income]],0)</f>
        <v>0</v>
      </c>
      <c r="CR228" s="3">
        <f ca="1">IF(Table2[[#This Row],[Field of Work]]="Health",Table2[[#This Row],[Income]],0)</f>
        <v>0</v>
      </c>
      <c r="CS228" s="5">
        <f ca="1">IF(Table2[[#This Row],[Field of Work]]="General work",Table2[[#This Row],[Income]],0)</f>
        <v>52411</v>
      </c>
      <c r="CU228" s="2">
        <f t="shared" ca="1" si="74"/>
        <v>1</v>
      </c>
      <c r="CV228" s="5"/>
      <c r="CX228" s="2">
        <f t="shared" ca="1" si="75"/>
        <v>27</v>
      </c>
      <c r="CY228" s="5"/>
    </row>
    <row r="229" spans="1:103" x14ac:dyDescent="0.25">
      <c r="A229">
        <f t="shared" ca="1" si="76"/>
        <v>1</v>
      </c>
      <c r="B229" t="str">
        <f t="shared" ca="1" si="77"/>
        <v>Male</v>
      </c>
      <c r="C229">
        <f t="shared" ca="1" si="78"/>
        <v>27</v>
      </c>
      <c r="D229">
        <f t="shared" ca="1" si="79"/>
        <v>3</v>
      </c>
      <c r="E229" t="str">
        <f ca="1">_xll.XLOOKUP(D229,$Y$8:$Y$13,$Z$8:$Z$13)</f>
        <v>Teaching</v>
      </c>
      <c r="F229">
        <f t="shared" ca="1" si="80"/>
        <v>2</v>
      </c>
      <c r="G229" t="str">
        <f ca="1">_xll.XLOOKUP(F229,$AA$8:$AA$12,$AB$8:$AB$12)</f>
        <v>College</v>
      </c>
      <c r="H229">
        <f t="shared" ca="1" si="93"/>
        <v>1</v>
      </c>
      <c r="I229">
        <f t="shared" ca="1" si="73"/>
        <v>4</v>
      </c>
      <c r="J229">
        <f t="shared" ca="1" si="81"/>
        <v>26684</v>
      </c>
      <c r="K229">
        <f t="shared" ca="1" si="82"/>
        <v>4</v>
      </c>
      <c r="L229" t="str">
        <f ca="1">_xll.XLOOKUP(K229,$AC$8:$AC$17,$AD$8:$AD$17)</f>
        <v>Spintex</v>
      </c>
      <c r="M229">
        <f t="shared" ca="1" si="86"/>
        <v>106736</v>
      </c>
      <c r="N229" s="12">
        <f t="shared" ca="1" si="83"/>
        <v>36598.22886439562</v>
      </c>
      <c r="O229" s="12">
        <f t="shared" ca="1" si="87"/>
        <v>99750.117102773234</v>
      </c>
      <c r="P229">
        <f t="shared" ca="1" si="84"/>
        <v>30578</v>
      </c>
      <c r="Q229" s="12">
        <f t="shared" ca="1" si="88"/>
        <v>25328.728464273459</v>
      </c>
      <c r="R229">
        <f t="shared" ca="1" si="89"/>
        <v>4598.4542674459826</v>
      </c>
      <c r="S229" s="12">
        <f t="shared" ca="1" si="90"/>
        <v>211084.5713702192</v>
      </c>
      <c r="T229" s="12">
        <f t="shared" ca="1" si="91"/>
        <v>92504.957328669072</v>
      </c>
      <c r="U229" s="12">
        <f t="shared" ca="1" si="92"/>
        <v>118579.61404155013</v>
      </c>
      <c r="X229" s="2"/>
      <c r="Y229" s="3"/>
      <c r="Z229" s="3"/>
      <c r="AA229" s="3"/>
      <c r="AB229" s="3"/>
      <c r="AC229" s="3"/>
      <c r="AD229" s="3"/>
      <c r="AE229" s="3">
        <f ca="1">IF(Table2[[#This Row],[Gender]]="Male",1,0)</f>
        <v>1</v>
      </c>
      <c r="AF229" s="3">
        <f ca="1">IF(Table2[[#This Row],[Gender]]="Female",1,0)</f>
        <v>0</v>
      </c>
      <c r="AG229" s="3"/>
      <c r="AH229" s="3"/>
      <c r="AI229" s="5"/>
      <c r="AK229" s="2">
        <f ca="1">IF(Table2[[#This Row],[Field of Work]]="Teaching",1,0)</f>
        <v>1</v>
      </c>
      <c r="AL229" s="3">
        <f ca="1">IF(Table2[[#This Row],[Field of Work]]="Agriculture",1,0)</f>
        <v>0</v>
      </c>
      <c r="AM229" s="3">
        <f ca="1">IF(Table2[[#This Row],[Field of Work]]="IT",1,0)</f>
        <v>0</v>
      </c>
      <c r="AN229" s="3">
        <f ca="1">IF(Table2[[#This Row],[Field of Work]]="Construction",1,0)</f>
        <v>0</v>
      </c>
      <c r="AO229" s="3">
        <f ca="1">IF(Table2[[#This Row],[Field of Work]]="Health",1,0)</f>
        <v>0</v>
      </c>
      <c r="AP229" s="3">
        <f ca="1">IF(Table2[[#This Row],[Field of Work]]="General work",1,0)</f>
        <v>0</v>
      </c>
      <c r="AQ229" s="3"/>
      <c r="AR229" s="3"/>
      <c r="AS229" s="3"/>
      <c r="AT229" s="3"/>
      <c r="AU229" s="3"/>
      <c r="AV229" s="5"/>
      <c r="AW229" s="16">
        <f ca="1">IF(Table2[[#This Row],[Residence]]="East Legon",1,0)</f>
        <v>0</v>
      </c>
      <c r="AX229" s="13">
        <f ca="1">IF(Table2[[#This Row],[Residence]]="Trasaco",1,0)</f>
        <v>0</v>
      </c>
      <c r="AY229" s="3">
        <f ca="1">IF(Table2[[#This Row],[Residence]]="North Legon",1,0)</f>
        <v>0</v>
      </c>
      <c r="AZ229" s="3">
        <f ca="1">IF(Table2[[#This Row],[Residence]]="Tema",1,0)</f>
        <v>0</v>
      </c>
      <c r="BA229" s="3">
        <f ca="1">IF(Table2[[#This Row],[Residence]]="Spintex",1,0)</f>
        <v>1</v>
      </c>
      <c r="BB229" s="3">
        <f ca="1">IF(Table2[[#This Row],[Residence]]="Airport Hills",1,0)</f>
        <v>0</v>
      </c>
      <c r="BC229" s="3">
        <f ca="1">IF(Table2[[#This Row],[Residence]]="Oyarifa",1,0)</f>
        <v>0</v>
      </c>
      <c r="BD229" s="3">
        <f ca="1">IF(Table2[[#This Row],[Residence]]="Prampram",1,0)</f>
        <v>0</v>
      </c>
      <c r="BE229" s="3">
        <f ca="1">IF(Table2[[#This Row],[Residence]]="Tse-Addo",1,0)</f>
        <v>0</v>
      </c>
      <c r="BF229" s="3">
        <f ca="1">IF(Table2[[#This Row],[Residence]]="Osu",1,0)</f>
        <v>0</v>
      </c>
      <c r="BG229" s="3"/>
      <c r="BH229" s="3"/>
      <c r="BI229" s="3"/>
      <c r="BJ229" s="3"/>
      <c r="BK229" s="3"/>
      <c r="BL229" s="3"/>
      <c r="BM229" s="3"/>
      <c r="BN229" s="3"/>
      <c r="BO229" s="3"/>
      <c r="BP229" s="5"/>
      <c r="BR229" s="26">
        <f ca="1">Table2[[#This Row],[Cars Value]]/Table2[[#This Row],[Cars]]</f>
        <v>24937.529275693309</v>
      </c>
      <c r="BS229" s="5"/>
      <c r="BT229" s="2">
        <f ca="1">IF(Table2[[#This Row],[Value of Debts]]&gt;$BU$6,1,0)</f>
        <v>0</v>
      </c>
      <c r="BU229" s="3"/>
      <c r="BV229" s="3"/>
      <c r="BW229" s="5"/>
      <c r="BX229" s="30">
        <f ca="1">Table2[[#This Row],[Mortgage Left]]/Table2[[#This Row],[Value of home]]</f>
        <v>0.34288552001569872</v>
      </c>
      <c r="BY229" s="3">
        <f t="shared" ca="1" si="85"/>
        <v>1</v>
      </c>
      <c r="BZ229" s="3"/>
      <c r="CA229" s="39"/>
      <c r="CC229" s="2">
        <f ca="1">IF(Table2[[#This Row],[Residence]]="East Legon",Table2[[#This Row],[Income]],0)</f>
        <v>0</v>
      </c>
      <c r="CD229" s="3">
        <f ca="1">IF(Table2[[#This Row],[Residence]]="Trasaco",Table2[[#This Row],[Income]],0)</f>
        <v>0</v>
      </c>
      <c r="CE229" s="3">
        <f ca="1">IF(Table2[[#This Row],[Residence]]="North Legon",Table2[[#This Row],[Income]],0)</f>
        <v>0</v>
      </c>
      <c r="CF229" s="3">
        <f ca="1">IF(Table2[[#This Row],[Residence]]="Spintex",Table2[[#This Row],[Income]],0)</f>
        <v>26684</v>
      </c>
      <c r="CG229" s="3">
        <f ca="1">IF(Table2[[#This Row],[Residence]]="Tema",Table2[[#This Row],[Income]],0)</f>
        <v>0</v>
      </c>
      <c r="CH229" s="3">
        <f ca="1">IF(Table2[[#This Row],[Residence]]="Airport Hills",Table2[[#This Row],[Income]],0)</f>
        <v>0</v>
      </c>
      <c r="CI229" s="3">
        <f ca="1">IF(Table2[[#This Row],[Residence]]="Oyarifa",Table2[[#This Row],[Income]],0)</f>
        <v>0</v>
      </c>
      <c r="CJ229" s="3">
        <f ca="1">IF(Table2[[#This Row],[Residence]]="Osu",Table2[[#This Row],[Income]],0)</f>
        <v>0</v>
      </c>
      <c r="CK229" s="3">
        <f ca="1">IF(Table2[[#This Row],[Residence]]="Tse-Addo",Table2[[#This Row],[Income]],0)</f>
        <v>0</v>
      </c>
      <c r="CL229" s="5">
        <f ca="1">IF(Table2[[#This Row],[Residence]]="Prampram",Table2[[#This Row],[Income]],0)</f>
        <v>0</v>
      </c>
      <c r="CN229" s="2">
        <f ca="1">IF(Table2[[#This Row],[Field of Work]]="Teaching",Table2[[#This Row],[Income]],0)</f>
        <v>26684</v>
      </c>
      <c r="CO229" s="3">
        <f ca="1">IF(Table2[[#This Row],[Field of Work]]="Agriculture",Table2[[#This Row],[Income]],0)</f>
        <v>0</v>
      </c>
      <c r="CP229" s="3">
        <f ca="1">IF(Table2[[#This Row],[Field of Work]]="IT",Table2[[#This Row],[Income]],0)</f>
        <v>0</v>
      </c>
      <c r="CQ229" s="3">
        <f ca="1">IF(Table2[[#This Row],[Field of Work]]="Construction",Table2[[#This Row],[Income]],0)</f>
        <v>0</v>
      </c>
      <c r="CR229" s="3">
        <f ca="1">IF(Table2[[#This Row],[Field of Work]]="Health",Table2[[#This Row],[Income]],0)</f>
        <v>0</v>
      </c>
      <c r="CS229" s="5">
        <f ca="1">IF(Table2[[#This Row],[Field of Work]]="General work",Table2[[#This Row],[Income]],0)</f>
        <v>0</v>
      </c>
      <c r="CU229" s="2">
        <f t="shared" ca="1" si="74"/>
        <v>1</v>
      </c>
      <c r="CV229" s="5"/>
      <c r="CX229" s="2">
        <f t="shared" ca="1" si="75"/>
        <v>32</v>
      </c>
      <c r="CY229" s="5"/>
    </row>
    <row r="230" spans="1:103" x14ac:dyDescent="0.25">
      <c r="A230">
        <f t="shared" ca="1" si="76"/>
        <v>2</v>
      </c>
      <c r="B230" t="str">
        <f t="shared" ca="1" si="77"/>
        <v>Female</v>
      </c>
      <c r="C230">
        <f t="shared" ca="1" si="78"/>
        <v>32</v>
      </c>
      <c r="D230">
        <f t="shared" ca="1" si="79"/>
        <v>3</v>
      </c>
      <c r="E230" t="str">
        <f ca="1">_xll.XLOOKUP(D230,$Y$8:$Y$13,$Z$8:$Z$13)</f>
        <v>Teaching</v>
      </c>
      <c r="F230">
        <f t="shared" ca="1" si="80"/>
        <v>2</v>
      </c>
      <c r="G230" t="str">
        <f ca="1">_xll.XLOOKUP(F230,$AA$8:$AA$12,$AB$8:$AB$12)</f>
        <v>College</v>
      </c>
      <c r="H230">
        <f t="shared" ca="1" si="93"/>
        <v>1</v>
      </c>
      <c r="I230">
        <f t="shared" ca="1" si="73"/>
        <v>1</v>
      </c>
      <c r="J230">
        <f t="shared" ca="1" si="81"/>
        <v>76873</v>
      </c>
      <c r="K230">
        <f t="shared" ca="1" si="82"/>
        <v>10</v>
      </c>
      <c r="L230" t="str">
        <f ca="1">_xll.XLOOKUP(K230,$AC$8:$AC$17,$AD$8:$AD$17)</f>
        <v>Osu</v>
      </c>
      <c r="M230">
        <f t="shared" ca="1" si="86"/>
        <v>461238</v>
      </c>
      <c r="N230" s="12">
        <f t="shared" ca="1" si="83"/>
        <v>257721.65951665526</v>
      </c>
      <c r="O230" s="12">
        <f t="shared" ca="1" si="87"/>
        <v>63533.649628101557</v>
      </c>
      <c r="P230">
        <f t="shared" ca="1" si="84"/>
        <v>62994</v>
      </c>
      <c r="Q230" s="12">
        <f t="shared" ca="1" si="88"/>
        <v>1333.8435541071303</v>
      </c>
      <c r="R230">
        <f t="shared" ca="1" si="89"/>
        <v>55667.103835901471</v>
      </c>
      <c r="S230" s="12">
        <f t="shared" ca="1" si="90"/>
        <v>580438.75346400309</v>
      </c>
      <c r="T230" s="12">
        <f t="shared" ca="1" si="91"/>
        <v>322049.50307076238</v>
      </c>
      <c r="U230" s="12">
        <f t="shared" ca="1" si="92"/>
        <v>258389.25039324071</v>
      </c>
      <c r="X230" s="2"/>
      <c r="Y230" s="3"/>
      <c r="Z230" s="3"/>
      <c r="AA230" s="3"/>
      <c r="AB230" s="3"/>
      <c r="AC230" s="3"/>
      <c r="AD230" s="3"/>
      <c r="AE230" s="3">
        <f ca="1">IF(Table2[[#This Row],[Gender]]="Male",1,0)</f>
        <v>0</v>
      </c>
      <c r="AF230" s="3">
        <f ca="1">IF(Table2[[#This Row],[Gender]]="Female",1,0)</f>
        <v>1</v>
      </c>
      <c r="AG230" s="3"/>
      <c r="AH230" s="3"/>
      <c r="AI230" s="5"/>
      <c r="AK230" s="2">
        <f ca="1">IF(Table2[[#This Row],[Field of Work]]="Teaching",1,0)</f>
        <v>1</v>
      </c>
      <c r="AL230" s="3">
        <f ca="1">IF(Table2[[#This Row],[Field of Work]]="Agriculture",1,0)</f>
        <v>0</v>
      </c>
      <c r="AM230" s="3">
        <f ca="1">IF(Table2[[#This Row],[Field of Work]]="IT",1,0)</f>
        <v>0</v>
      </c>
      <c r="AN230" s="3">
        <f ca="1">IF(Table2[[#This Row],[Field of Work]]="Construction",1,0)</f>
        <v>0</v>
      </c>
      <c r="AO230" s="3">
        <f ca="1">IF(Table2[[#This Row],[Field of Work]]="Health",1,0)</f>
        <v>0</v>
      </c>
      <c r="AP230" s="3">
        <f ca="1">IF(Table2[[#This Row],[Field of Work]]="General work",1,0)</f>
        <v>0</v>
      </c>
      <c r="AQ230" s="3"/>
      <c r="AR230" s="3"/>
      <c r="AS230" s="3"/>
      <c r="AT230" s="3"/>
      <c r="AU230" s="3"/>
      <c r="AV230" s="5"/>
      <c r="AW230" s="16">
        <f ca="1">IF(Table2[[#This Row],[Residence]]="East Legon",1,0)</f>
        <v>0</v>
      </c>
      <c r="AX230" s="13">
        <f ca="1">IF(Table2[[#This Row],[Residence]]="Trasaco",1,0)</f>
        <v>0</v>
      </c>
      <c r="AY230" s="3">
        <f ca="1">IF(Table2[[#This Row],[Residence]]="North Legon",1,0)</f>
        <v>0</v>
      </c>
      <c r="AZ230" s="3">
        <f ca="1">IF(Table2[[#This Row],[Residence]]="Tema",1,0)</f>
        <v>0</v>
      </c>
      <c r="BA230" s="3">
        <f ca="1">IF(Table2[[#This Row],[Residence]]="Spintex",1,0)</f>
        <v>0</v>
      </c>
      <c r="BB230" s="3">
        <f ca="1">IF(Table2[[#This Row],[Residence]]="Airport Hills",1,0)</f>
        <v>0</v>
      </c>
      <c r="BC230" s="3">
        <f ca="1">IF(Table2[[#This Row],[Residence]]="Oyarifa",1,0)</f>
        <v>0</v>
      </c>
      <c r="BD230" s="3">
        <f ca="1">IF(Table2[[#This Row],[Residence]]="Prampram",1,0)</f>
        <v>0</v>
      </c>
      <c r="BE230" s="3">
        <f ca="1">IF(Table2[[#This Row],[Residence]]="Tse-Addo",1,0)</f>
        <v>0</v>
      </c>
      <c r="BF230" s="3">
        <f ca="1">IF(Table2[[#This Row],[Residence]]="Osu",1,0)</f>
        <v>1</v>
      </c>
      <c r="BG230" s="3"/>
      <c r="BH230" s="3"/>
      <c r="BI230" s="3"/>
      <c r="BJ230" s="3"/>
      <c r="BK230" s="3"/>
      <c r="BL230" s="3"/>
      <c r="BM230" s="3"/>
      <c r="BN230" s="3"/>
      <c r="BO230" s="3"/>
      <c r="BP230" s="5"/>
      <c r="BR230" s="26">
        <f ca="1">Table2[[#This Row],[Cars Value]]/Table2[[#This Row],[Cars]]</f>
        <v>63533.649628101557</v>
      </c>
      <c r="BS230" s="5"/>
      <c r="BT230" s="2">
        <f ca="1">IF(Table2[[#This Row],[Value of Debts]]&gt;$BU$6,1,0)</f>
        <v>1</v>
      </c>
      <c r="BU230" s="3"/>
      <c r="BV230" s="3"/>
      <c r="BW230" s="5"/>
      <c r="BX230" s="30">
        <f ca="1">Table2[[#This Row],[Mortgage Left]]/Table2[[#This Row],[Value of home]]</f>
        <v>0.55876068215683716</v>
      </c>
      <c r="BY230" s="3">
        <f t="shared" ca="1" si="85"/>
        <v>0</v>
      </c>
      <c r="BZ230" s="3"/>
      <c r="CA230" s="39"/>
      <c r="CC230" s="2">
        <f ca="1">IF(Table2[[#This Row],[Residence]]="East Legon",Table2[[#This Row],[Income]],0)</f>
        <v>0</v>
      </c>
      <c r="CD230" s="3">
        <f ca="1">IF(Table2[[#This Row],[Residence]]="Trasaco",Table2[[#This Row],[Income]],0)</f>
        <v>0</v>
      </c>
      <c r="CE230" s="3">
        <f ca="1">IF(Table2[[#This Row],[Residence]]="North Legon",Table2[[#This Row],[Income]],0)</f>
        <v>0</v>
      </c>
      <c r="CF230" s="3">
        <f ca="1">IF(Table2[[#This Row],[Residence]]="Spintex",Table2[[#This Row],[Income]],0)</f>
        <v>0</v>
      </c>
      <c r="CG230" s="3">
        <f ca="1">IF(Table2[[#This Row],[Residence]]="Tema",Table2[[#This Row],[Income]],0)</f>
        <v>0</v>
      </c>
      <c r="CH230" s="3">
        <f ca="1">IF(Table2[[#This Row],[Residence]]="Airport Hills",Table2[[#This Row],[Income]],0)</f>
        <v>0</v>
      </c>
      <c r="CI230" s="3">
        <f ca="1">IF(Table2[[#This Row],[Residence]]="Oyarifa",Table2[[#This Row],[Income]],0)</f>
        <v>0</v>
      </c>
      <c r="CJ230" s="3">
        <f ca="1">IF(Table2[[#This Row],[Residence]]="Osu",Table2[[#This Row],[Income]],0)</f>
        <v>76873</v>
      </c>
      <c r="CK230" s="3">
        <f ca="1">IF(Table2[[#This Row],[Residence]]="Tse-Addo",Table2[[#This Row],[Income]],0)</f>
        <v>0</v>
      </c>
      <c r="CL230" s="5">
        <f ca="1">IF(Table2[[#This Row],[Residence]]="Prampram",Table2[[#This Row],[Income]],0)</f>
        <v>0</v>
      </c>
      <c r="CN230" s="2">
        <f ca="1">IF(Table2[[#This Row],[Field of Work]]="Teaching",Table2[[#This Row],[Income]],0)</f>
        <v>76873</v>
      </c>
      <c r="CO230" s="3">
        <f ca="1">IF(Table2[[#This Row],[Field of Work]]="Agriculture",Table2[[#This Row],[Income]],0)</f>
        <v>0</v>
      </c>
      <c r="CP230" s="3">
        <f ca="1">IF(Table2[[#This Row],[Field of Work]]="IT",Table2[[#This Row],[Income]],0)</f>
        <v>0</v>
      </c>
      <c r="CQ230" s="3">
        <f ca="1">IF(Table2[[#This Row],[Field of Work]]="Construction",Table2[[#This Row],[Income]],0)</f>
        <v>0</v>
      </c>
      <c r="CR230" s="3">
        <f ca="1">IF(Table2[[#This Row],[Field of Work]]="Health",Table2[[#This Row],[Income]],0)</f>
        <v>0</v>
      </c>
      <c r="CS230" s="5">
        <f ca="1">IF(Table2[[#This Row],[Field of Work]]="General work",Table2[[#This Row],[Income]],0)</f>
        <v>0</v>
      </c>
      <c r="CU230" s="2">
        <f t="shared" ca="1" si="74"/>
        <v>1</v>
      </c>
      <c r="CV230" s="5"/>
      <c r="CX230" s="2">
        <f t="shared" ca="1" si="75"/>
        <v>42</v>
      </c>
      <c r="CY230" s="5"/>
    </row>
    <row r="231" spans="1:103" x14ac:dyDescent="0.25">
      <c r="A231">
        <f t="shared" ca="1" si="76"/>
        <v>2</v>
      </c>
      <c r="B231" t="str">
        <f t="shared" ca="1" si="77"/>
        <v>Female</v>
      </c>
      <c r="C231">
        <f t="shared" ca="1" si="78"/>
        <v>42</v>
      </c>
      <c r="D231">
        <f t="shared" ca="1" si="79"/>
        <v>3</v>
      </c>
      <c r="E231" t="str">
        <f ca="1">_xll.XLOOKUP(D231,$Y$8:$Y$13,$Z$8:$Z$13)</f>
        <v>Teaching</v>
      </c>
      <c r="F231">
        <f t="shared" ca="1" si="80"/>
        <v>1</v>
      </c>
      <c r="G231" t="str">
        <f ca="1">_xll.XLOOKUP(F231,$AA$8:$AA$12,$AB$8:$AB$12)</f>
        <v>Highschool</v>
      </c>
      <c r="H231">
        <f t="shared" ca="1" si="93"/>
        <v>0</v>
      </c>
      <c r="I231">
        <f t="shared" ca="1" si="73"/>
        <v>1</v>
      </c>
      <c r="J231">
        <f t="shared" ca="1" si="81"/>
        <v>65884</v>
      </c>
      <c r="K231">
        <f t="shared" ca="1" si="82"/>
        <v>7</v>
      </c>
      <c r="L231" t="str">
        <f ca="1">_xll.XLOOKUP(K231,$AC$8:$AC$17,$AD$8:$AD$17)</f>
        <v>Tema</v>
      </c>
      <c r="M231">
        <f t="shared" ca="1" si="86"/>
        <v>197652</v>
      </c>
      <c r="N231" s="12">
        <f t="shared" ca="1" si="83"/>
        <v>167452.87402413934</v>
      </c>
      <c r="O231" s="12">
        <f t="shared" ca="1" si="87"/>
        <v>59880.111699317429</v>
      </c>
      <c r="P231">
        <f t="shared" ca="1" si="84"/>
        <v>27497</v>
      </c>
      <c r="Q231" s="12">
        <f t="shared" ca="1" si="88"/>
        <v>61371.284416373477</v>
      </c>
      <c r="R231">
        <f t="shared" ca="1" si="89"/>
        <v>91781.007690729166</v>
      </c>
      <c r="S231" s="12">
        <f t="shared" ca="1" si="90"/>
        <v>349313.11939004657</v>
      </c>
      <c r="T231" s="12">
        <f t="shared" ca="1" si="91"/>
        <v>256321.15844051281</v>
      </c>
      <c r="U231" s="12">
        <f t="shared" ca="1" si="92"/>
        <v>92991.960949533765</v>
      </c>
      <c r="X231" s="2"/>
      <c r="Y231" s="3"/>
      <c r="Z231" s="3"/>
      <c r="AA231" s="3"/>
      <c r="AB231" s="3"/>
      <c r="AC231" s="3"/>
      <c r="AD231" s="3"/>
      <c r="AE231" s="3">
        <f ca="1">IF(Table2[[#This Row],[Gender]]="Male",1,0)</f>
        <v>0</v>
      </c>
      <c r="AF231" s="3">
        <f ca="1">IF(Table2[[#This Row],[Gender]]="Female",1,0)</f>
        <v>1</v>
      </c>
      <c r="AG231" s="3"/>
      <c r="AH231" s="3"/>
      <c r="AI231" s="5"/>
      <c r="AK231" s="2">
        <f ca="1">IF(Table2[[#This Row],[Field of Work]]="Teaching",1,0)</f>
        <v>1</v>
      </c>
      <c r="AL231" s="3">
        <f ca="1">IF(Table2[[#This Row],[Field of Work]]="Agriculture",1,0)</f>
        <v>0</v>
      </c>
      <c r="AM231" s="3">
        <f ca="1">IF(Table2[[#This Row],[Field of Work]]="IT",1,0)</f>
        <v>0</v>
      </c>
      <c r="AN231" s="3">
        <f ca="1">IF(Table2[[#This Row],[Field of Work]]="Construction",1,0)</f>
        <v>0</v>
      </c>
      <c r="AO231" s="3">
        <f ca="1">IF(Table2[[#This Row],[Field of Work]]="Health",1,0)</f>
        <v>0</v>
      </c>
      <c r="AP231" s="3">
        <f ca="1">IF(Table2[[#This Row],[Field of Work]]="General work",1,0)</f>
        <v>0</v>
      </c>
      <c r="AQ231" s="3"/>
      <c r="AR231" s="3"/>
      <c r="AS231" s="3"/>
      <c r="AT231" s="3"/>
      <c r="AU231" s="3"/>
      <c r="AV231" s="5"/>
      <c r="AW231" s="16">
        <f ca="1">IF(Table2[[#This Row],[Residence]]="East Legon",1,0)</f>
        <v>0</v>
      </c>
      <c r="AX231" s="13">
        <f ca="1">IF(Table2[[#This Row],[Residence]]="Trasaco",1,0)</f>
        <v>0</v>
      </c>
      <c r="AY231" s="3">
        <f ca="1">IF(Table2[[#This Row],[Residence]]="North Legon",1,0)</f>
        <v>0</v>
      </c>
      <c r="AZ231" s="3">
        <f ca="1">IF(Table2[[#This Row],[Residence]]="Tema",1,0)</f>
        <v>1</v>
      </c>
      <c r="BA231" s="3">
        <f ca="1">IF(Table2[[#This Row],[Residence]]="Spintex",1,0)</f>
        <v>0</v>
      </c>
      <c r="BB231" s="3">
        <f ca="1">IF(Table2[[#This Row],[Residence]]="Airport Hills",1,0)</f>
        <v>0</v>
      </c>
      <c r="BC231" s="3">
        <f ca="1">IF(Table2[[#This Row],[Residence]]="Oyarifa",1,0)</f>
        <v>0</v>
      </c>
      <c r="BD231" s="3">
        <f ca="1">IF(Table2[[#This Row],[Residence]]="Prampram",1,0)</f>
        <v>0</v>
      </c>
      <c r="BE231" s="3">
        <f ca="1">IF(Table2[[#This Row],[Residence]]="Tse-Addo",1,0)</f>
        <v>0</v>
      </c>
      <c r="BF231" s="3">
        <f ca="1">IF(Table2[[#This Row],[Residence]]="Osu",1,0)</f>
        <v>0</v>
      </c>
      <c r="BG231" s="3"/>
      <c r="BH231" s="3"/>
      <c r="BI231" s="3"/>
      <c r="BJ231" s="3"/>
      <c r="BK231" s="3"/>
      <c r="BL231" s="3"/>
      <c r="BM231" s="3"/>
      <c r="BN231" s="3"/>
      <c r="BO231" s="3"/>
      <c r="BP231" s="5"/>
      <c r="BR231" s="26">
        <f ca="1">Table2[[#This Row],[Cars Value]]/Table2[[#This Row],[Cars]]</f>
        <v>59880.111699317429</v>
      </c>
      <c r="BS231" s="5"/>
      <c r="BT231" s="2">
        <f ca="1">IF(Table2[[#This Row],[Value of Debts]]&gt;$BU$6,1,0)</f>
        <v>1</v>
      </c>
      <c r="BU231" s="3"/>
      <c r="BV231" s="3"/>
      <c r="BW231" s="5"/>
      <c r="BX231" s="30">
        <f ca="1">Table2[[#This Row],[Mortgage Left]]/Table2[[#This Row],[Value of home]]</f>
        <v>0.84721062283275317</v>
      </c>
      <c r="BY231" s="3">
        <f t="shared" ca="1" si="85"/>
        <v>0</v>
      </c>
      <c r="BZ231" s="3"/>
      <c r="CA231" s="39"/>
      <c r="CC231" s="2">
        <f ca="1">IF(Table2[[#This Row],[Residence]]="East Legon",Table2[[#This Row],[Income]],0)</f>
        <v>0</v>
      </c>
      <c r="CD231" s="3">
        <f ca="1">IF(Table2[[#This Row],[Residence]]="Trasaco",Table2[[#This Row],[Income]],0)</f>
        <v>0</v>
      </c>
      <c r="CE231" s="3">
        <f ca="1">IF(Table2[[#This Row],[Residence]]="North Legon",Table2[[#This Row],[Income]],0)</f>
        <v>0</v>
      </c>
      <c r="CF231" s="3">
        <f ca="1">IF(Table2[[#This Row],[Residence]]="Spintex",Table2[[#This Row],[Income]],0)</f>
        <v>0</v>
      </c>
      <c r="CG231" s="3">
        <f ca="1">IF(Table2[[#This Row],[Residence]]="Tema",Table2[[#This Row],[Income]],0)</f>
        <v>65884</v>
      </c>
      <c r="CH231" s="3">
        <f ca="1">IF(Table2[[#This Row],[Residence]]="Airport Hills",Table2[[#This Row],[Income]],0)</f>
        <v>0</v>
      </c>
      <c r="CI231" s="3">
        <f ca="1">IF(Table2[[#This Row],[Residence]]="Oyarifa",Table2[[#This Row],[Income]],0)</f>
        <v>0</v>
      </c>
      <c r="CJ231" s="3">
        <f ca="1">IF(Table2[[#This Row],[Residence]]="Osu",Table2[[#This Row],[Income]],0)</f>
        <v>0</v>
      </c>
      <c r="CK231" s="3">
        <f ca="1">IF(Table2[[#This Row],[Residence]]="Tse-Addo",Table2[[#This Row],[Income]],0)</f>
        <v>0</v>
      </c>
      <c r="CL231" s="5">
        <f ca="1">IF(Table2[[#This Row],[Residence]]="Prampram",Table2[[#This Row],[Income]],0)</f>
        <v>0</v>
      </c>
      <c r="CN231" s="2">
        <f ca="1">IF(Table2[[#This Row],[Field of Work]]="Teaching",Table2[[#This Row],[Income]],0)</f>
        <v>65884</v>
      </c>
      <c r="CO231" s="3">
        <f ca="1">IF(Table2[[#This Row],[Field of Work]]="Agriculture",Table2[[#This Row],[Income]],0)</f>
        <v>0</v>
      </c>
      <c r="CP231" s="3">
        <f ca="1">IF(Table2[[#This Row],[Field of Work]]="IT",Table2[[#This Row],[Income]],0)</f>
        <v>0</v>
      </c>
      <c r="CQ231" s="3">
        <f ca="1">IF(Table2[[#This Row],[Field of Work]]="Construction",Table2[[#This Row],[Income]],0)</f>
        <v>0</v>
      </c>
      <c r="CR231" s="3">
        <f ca="1">IF(Table2[[#This Row],[Field of Work]]="Health",Table2[[#This Row],[Income]],0)</f>
        <v>0</v>
      </c>
      <c r="CS231" s="5">
        <f ca="1">IF(Table2[[#This Row],[Field of Work]]="General work",Table2[[#This Row],[Income]],0)</f>
        <v>0</v>
      </c>
      <c r="CU231" s="2">
        <f t="shared" ca="1" si="74"/>
        <v>1</v>
      </c>
      <c r="CV231" s="5"/>
      <c r="CX231" s="2">
        <f t="shared" ca="1" si="75"/>
        <v>38</v>
      </c>
      <c r="CY231" s="5"/>
    </row>
    <row r="232" spans="1:103" x14ac:dyDescent="0.25">
      <c r="A232">
        <f t="shared" ca="1" si="76"/>
        <v>2</v>
      </c>
      <c r="B232" t="str">
        <f t="shared" ca="1" si="77"/>
        <v>Female</v>
      </c>
      <c r="C232">
        <f t="shared" ca="1" si="78"/>
        <v>38</v>
      </c>
      <c r="D232">
        <f t="shared" ca="1" si="79"/>
        <v>1</v>
      </c>
      <c r="E232" t="str">
        <f ca="1">_xll.XLOOKUP(D232,$Y$8:$Y$13,$Z$8:$Z$13)</f>
        <v>Health</v>
      </c>
      <c r="F232">
        <f t="shared" ca="1" si="80"/>
        <v>1</v>
      </c>
      <c r="G232" t="str">
        <f ca="1">_xll.XLOOKUP(F232,$AA$8:$AA$12,$AB$8:$AB$12)</f>
        <v>Highschool</v>
      </c>
      <c r="H232">
        <f t="shared" ca="1" si="93"/>
        <v>0</v>
      </c>
      <c r="I232">
        <f t="shared" ca="1" si="73"/>
        <v>2</v>
      </c>
      <c r="J232">
        <f t="shared" ca="1" si="81"/>
        <v>75957</v>
      </c>
      <c r="K232">
        <f t="shared" ca="1" si="82"/>
        <v>5</v>
      </c>
      <c r="L232" t="str">
        <f ca="1">_xll.XLOOKUP(K232,$AC$8:$AC$17,$AD$8:$AD$17)</f>
        <v>Airport Hills</v>
      </c>
      <c r="M232">
        <f t="shared" ca="1" si="86"/>
        <v>455742</v>
      </c>
      <c r="N232" s="12">
        <f t="shared" ca="1" si="83"/>
        <v>405067.46976301941</v>
      </c>
      <c r="O232" s="12">
        <f t="shared" ca="1" si="87"/>
        <v>80842.017991584522</v>
      </c>
      <c r="P232">
        <f t="shared" ca="1" si="84"/>
        <v>73700</v>
      </c>
      <c r="Q232" s="12">
        <f t="shared" ca="1" si="88"/>
        <v>41489.778312531242</v>
      </c>
      <c r="R232">
        <f t="shared" ca="1" si="89"/>
        <v>79890.427665924377</v>
      </c>
      <c r="S232" s="12">
        <f t="shared" ca="1" si="90"/>
        <v>616474.44565750891</v>
      </c>
      <c r="T232" s="12">
        <f t="shared" ca="1" si="91"/>
        <v>520257.24807555065</v>
      </c>
      <c r="U232" s="12">
        <f t="shared" ca="1" si="92"/>
        <v>96217.197581958259</v>
      </c>
      <c r="X232" s="2"/>
      <c r="Y232" s="3"/>
      <c r="Z232" s="3"/>
      <c r="AA232" s="3"/>
      <c r="AB232" s="3"/>
      <c r="AC232" s="3"/>
      <c r="AD232" s="3"/>
      <c r="AE232" s="3">
        <f ca="1">IF(Table2[[#This Row],[Gender]]="Male",1,0)</f>
        <v>0</v>
      </c>
      <c r="AF232" s="3">
        <f ca="1">IF(Table2[[#This Row],[Gender]]="Female",1,0)</f>
        <v>1</v>
      </c>
      <c r="AG232" s="3"/>
      <c r="AH232" s="3"/>
      <c r="AI232" s="5"/>
      <c r="AK232" s="2">
        <f ca="1">IF(Table2[[#This Row],[Field of Work]]="Teaching",1,0)</f>
        <v>0</v>
      </c>
      <c r="AL232" s="3">
        <f ca="1">IF(Table2[[#This Row],[Field of Work]]="Agriculture",1,0)</f>
        <v>0</v>
      </c>
      <c r="AM232" s="3">
        <f ca="1">IF(Table2[[#This Row],[Field of Work]]="IT",1,0)</f>
        <v>0</v>
      </c>
      <c r="AN232" s="3">
        <f ca="1">IF(Table2[[#This Row],[Field of Work]]="Construction",1,0)</f>
        <v>0</v>
      </c>
      <c r="AO232" s="3">
        <f ca="1">IF(Table2[[#This Row],[Field of Work]]="Health",1,0)</f>
        <v>1</v>
      </c>
      <c r="AP232" s="3">
        <f ca="1">IF(Table2[[#This Row],[Field of Work]]="General work",1,0)</f>
        <v>0</v>
      </c>
      <c r="AQ232" s="3"/>
      <c r="AR232" s="3"/>
      <c r="AS232" s="3"/>
      <c r="AT232" s="3"/>
      <c r="AU232" s="3"/>
      <c r="AV232" s="5"/>
      <c r="AW232" s="16">
        <f ca="1">IF(Table2[[#This Row],[Residence]]="East Legon",1,0)</f>
        <v>0</v>
      </c>
      <c r="AX232" s="13">
        <f ca="1">IF(Table2[[#This Row],[Residence]]="Trasaco",1,0)</f>
        <v>0</v>
      </c>
      <c r="AY232" s="3">
        <f ca="1">IF(Table2[[#This Row],[Residence]]="North Legon",1,0)</f>
        <v>0</v>
      </c>
      <c r="AZ232" s="3">
        <f ca="1">IF(Table2[[#This Row],[Residence]]="Tema",1,0)</f>
        <v>0</v>
      </c>
      <c r="BA232" s="3">
        <f ca="1">IF(Table2[[#This Row],[Residence]]="Spintex",1,0)</f>
        <v>0</v>
      </c>
      <c r="BB232" s="3">
        <f ca="1">IF(Table2[[#This Row],[Residence]]="Airport Hills",1,0)</f>
        <v>1</v>
      </c>
      <c r="BC232" s="3">
        <f ca="1">IF(Table2[[#This Row],[Residence]]="Oyarifa",1,0)</f>
        <v>0</v>
      </c>
      <c r="BD232" s="3">
        <f ca="1">IF(Table2[[#This Row],[Residence]]="Prampram",1,0)</f>
        <v>0</v>
      </c>
      <c r="BE232" s="3">
        <f ca="1">IF(Table2[[#This Row],[Residence]]="Tse-Addo",1,0)</f>
        <v>0</v>
      </c>
      <c r="BF232" s="3">
        <f ca="1">IF(Table2[[#This Row],[Residence]]="Osu",1,0)</f>
        <v>0</v>
      </c>
      <c r="BG232" s="3"/>
      <c r="BH232" s="3"/>
      <c r="BI232" s="3"/>
      <c r="BJ232" s="3"/>
      <c r="BK232" s="3"/>
      <c r="BL232" s="3"/>
      <c r="BM232" s="3"/>
      <c r="BN232" s="3"/>
      <c r="BO232" s="3"/>
      <c r="BP232" s="5"/>
      <c r="BR232" s="26">
        <f ca="1">Table2[[#This Row],[Cars Value]]/Table2[[#This Row],[Cars]]</f>
        <v>40421.008995792261</v>
      </c>
      <c r="BS232" s="5"/>
      <c r="BT232" s="2">
        <f ca="1">IF(Table2[[#This Row],[Value of Debts]]&gt;$BU$6,1,0)</f>
        <v>1</v>
      </c>
      <c r="BU232" s="3"/>
      <c r="BV232" s="3"/>
      <c r="BW232" s="5"/>
      <c r="BX232" s="30">
        <f ca="1">Table2[[#This Row],[Mortgage Left]]/Table2[[#This Row],[Value of home]]</f>
        <v>0.88880873336892241</v>
      </c>
      <c r="BY232" s="3">
        <f t="shared" ca="1" si="85"/>
        <v>0</v>
      </c>
      <c r="BZ232" s="3"/>
      <c r="CA232" s="39"/>
      <c r="CC232" s="2">
        <f ca="1">IF(Table2[[#This Row],[Residence]]="East Legon",Table2[[#This Row],[Income]],0)</f>
        <v>0</v>
      </c>
      <c r="CD232" s="3">
        <f ca="1">IF(Table2[[#This Row],[Residence]]="Trasaco",Table2[[#This Row],[Income]],0)</f>
        <v>0</v>
      </c>
      <c r="CE232" s="3">
        <f ca="1">IF(Table2[[#This Row],[Residence]]="North Legon",Table2[[#This Row],[Income]],0)</f>
        <v>0</v>
      </c>
      <c r="CF232" s="3">
        <f ca="1">IF(Table2[[#This Row],[Residence]]="Spintex",Table2[[#This Row],[Income]],0)</f>
        <v>0</v>
      </c>
      <c r="CG232" s="3">
        <f ca="1">IF(Table2[[#This Row],[Residence]]="Tema",Table2[[#This Row],[Income]],0)</f>
        <v>0</v>
      </c>
      <c r="CH232" s="3">
        <f ca="1">IF(Table2[[#This Row],[Residence]]="Airport Hills",Table2[[#This Row],[Income]],0)</f>
        <v>75957</v>
      </c>
      <c r="CI232" s="3">
        <f ca="1">IF(Table2[[#This Row],[Residence]]="Oyarifa",Table2[[#This Row],[Income]],0)</f>
        <v>0</v>
      </c>
      <c r="CJ232" s="3">
        <f ca="1">IF(Table2[[#This Row],[Residence]]="Osu",Table2[[#This Row],[Income]],0)</f>
        <v>0</v>
      </c>
      <c r="CK232" s="3">
        <f ca="1">IF(Table2[[#This Row],[Residence]]="Tse-Addo",Table2[[#This Row],[Income]],0)</f>
        <v>0</v>
      </c>
      <c r="CL232" s="5">
        <f ca="1">IF(Table2[[#This Row],[Residence]]="Prampram",Table2[[#This Row],[Income]],0)</f>
        <v>0</v>
      </c>
      <c r="CN232" s="2">
        <f ca="1">IF(Table2[[#This Row],[Field of Work]]="Teaching",Table2[[#This Row],[Income]],0)</f>
        <v>0</v>
      </c>
      <c r="CO232" s="3">
        <f ca="1">IF(Table2[[#This Row],[Field of Work]]="Agriculture",Table2[[#This Row],[Income]],0)</f>
        <v>0</v>
      </c>
      <c r="CP232" s="3">
        <f ca="1">IF(Table2[[#This Row],[Field of Work]]="IT",Table2[[#This Row],[Income]],0)</f>
        <v>0</v>
      </c>
      <c r="CQ232" s="3">
        <f ca="1">IF(Table2[[#This Row],[Field of Work]]="Construction",Table2[[#This Row],[Income]],0)</f>
        <v>0</v>
      </c>
      <c r="CR232" s="3">
        <f ca="1">IF(Table2[[#This Row],[Field of Work]]="Health",Table2[[#This Row],[Income]],0)</f>
        <v>75957</v>
      </c>
      <c r="CS232" s="5">
        <f ca="1">IF(Table2[[#This Row],[Field of Work]]="General work",Table2[[#This Row],[Income]],0)</f>
        <v>0</v>
      </c>
      <c r="CU232" s="2">
        <f t="shared" ca="1" si="74"/>
        <v>1</v>
      </c>
      <c r="CV232" s="5"/>
      <c r="CX232" s="2">
        <f t="shared" ca="1" si="75"/>
        <v>49</v>
      </c>
      <c r="CY232" s="5"/>
    </row>
    <row r="233" spans="1:103" x14ac:dyDescent="0.25">
      <c r="A233">
        <f t="shared" ca="1" si="76"/>
        <v>1</v>
      </c>
      <c r="B233" t="str">
        <f t="shared" ca="1" si="77"/>
        <v>Male</v>
      </c>
      <c r="C233">
        <f t="shared" ca="1" si="78"/>
        <v>49</v>
      </c>
      <c r="D233">
        <f t="shared" ca="1" si="79"/>
        <v>2</v>
      </c>
      <c r="E233" t="str">
        <f ca="1">_xll.XLOOKUP(D233,$Y$8:$Y$13,$Z$8:$Z$13)</f>
        <v>Construction</v>
      </c>
      <c r="F233">
        <f t="shared" ca="1" si="80"/>
        <v>3</v>
      </c>
      <c r="G233" t="str">
        <f ca="1">_xll.XLOOKUP(F233,$AA$8:$AA$12,$AB$8:$AB$12)</f>
        <v>University</v>
      </c>
      <c r="H233">
        <f t="shared" ca="1" si="93"/>
        <v>4</v>
      </c>
      <c r="I233">
        <f t="shared" ca="1" si="73"/>
        <v>4</v>
      </c>
      <c r="J233">
        <f t="shared" ca="1" si="81"/>
        <v>78257</v>
      </c>
      <c r="K233">
        <f t="shared" ca="1" si="82"/>
        <v>2</v>
      </c>
      <c r="L233" t="str">
        <f ca="1">_xll.XLOOKUP(K233,$AC$8:$AC$17,$AD$8:$AD$17)</f>
        <v>Trasaco</v>
      </c>
      <c r="M233">
        <f t="shared" ca="1" si="86"/>
        <v>234771</v>
      </c>
      <c r="N233" s="12">
        <f t="shared" ca="1" si="83"/>
        <v>114071.79252311008</v>
      </c>
      <c r="O233" s="12">
        <f t="shared" ca="1" si="87"/>
        <v>246790.57822201561</v>
      </c>
      <c r="P233">
        <f t="shared" ca="1" si="84"/>
        <v>233984</v>
      </c>
      <c r="Q233" s="12">
        <f t="shared" ca="1" si="88"/>
        <v>133080.1628139262</v>
      </c>
      <c r="R233">
        <f t="shared" ca="1" si="89"/>
        <v>18540.471329322641</v>
      </c>
      <c r="S233" s="12">
        <f t="shared" ca="1" si="90"/>
        <v>500102.04955133831</v>
      </c>
      <c r="T233" s="12">
        <f t="shared" ca="1" si="91"/>
        <v>481135.95533703628</v>
      </c>
      <c r="U233" s="12">
        <f t="shared" ca="1" si="92"/>
        <v>18966.094214302022</v>
      </c>
      <c r="X233" s="2"/>
      <c r="Y233" s="3"/>
      <c r="Z233" s="3"/>
      <c r="AA233" s="3"/>
      <c r="AB233" s="3"/>
      <c r="AC233" s="3"/>
      <c r="AD233" s="3"/>
      <c r="AE233" s="3">
        <f ca="1">IF(Table2[[#This Row],[Gender]]="Male",1,0)</f>
        <v>1</v>
      </c>
      <c r="AF233" s="3">
        <f ca="1">IF(Table2[[#This Row],[Gender]]="Female",1,0)</f>
        <v>0</v>
      </c>
      <c r="AG233" s="3"/>
      <c r="AH233" s="3"/>
      <c r="AI233" s="5"/>
      <c r="AK233" s="2">
        <f ca="1">IF(Table2[[#This Row],[Field of Work]]="Teaching",1,0)</f>
        <v>0</v>
      </c>
      <c r="AL233" s="3">
        <f ca="1">IF(Table2[[#This Row],[Field of Work]]="Agriculture",1,0)</f>
        <v>0</v>
      </c>
      <c r="AM233" s="3">
        <f ca="1">IF(Table2[[#This Row],[Field of Work]]="IT",1,0)</f>
        <v>0</v>
      </c>
      <c r="AN233" s="3">
        <f ca="1">IF(Table2[[#This Row],[Field of Work]]="Construction",1,0)</f>
        <v>1</v>
      </c>
      <c r="AO233" s="3">
        <f ca="1">IF(Table2[[#This Row],[Field of Work]]="Health",1,0)</f>
        <v>0</v>
      </c>
      <c r="AP233" s="3">
        <f ca="1">IF(Table2[[#This Row],[Field of Work]]="General work",1,0)</f>
        <v>0</v>
      </c>
      <c r="AQ233" s="3"/>
      <c r="AR233" s="3"/>
      <c r="AS233" s="3"/>
      <c r="AT233" s="3"/>
      <c r="AU233" s="3"/>
      <c r="AV233" s="5"/>
      <c r="AW233" s="16">
        <f ca="1">IF(Table2[[#This Row],[Residence]]="East Legon",1,0)</f>
        <v>0</v>
      </c>
      <c r="AX233" s="13">
        <f ca="1">IF(Table2[[#This Row],[Residence]]="Trasaco",1,0)</f>
        <v>1</v>
      </c>
      <c r="AY233" s="3">
        <f ca="1">IF(Table2[[#This Row],[Residence]]="North Legon",1,0)</f>
        <v>0</v>
      </c>
      <c r="AZ233" s="3">
        <f ca="1">IF(Table2[[#This Row],[Residence]]="Tema",1,0)</f>
        <v>0</v>
      </c>
      <c r="BA233" s="3">
        <f ca="1">IF(Table2[[#This Row],[Residence]]="Spintex",1,0)</f>
        <v>0</v>
      </c>
      <c r="BB233" s="3">
        <f ca="1">IF(Table2[[#This Row],[Residence]]="Airport Hills",1,0)</f>
        <v>0</v>
      </c>
      <c r="BC233" s="3">
        <f ca="1">IF(Table2[[#This Row],[Residence]]="Oyarifa",1,0)</f>
        <v>0</v>
      </c>
      <c r="BD233" s="3">
        <f ca="1">IF(Table2[[#This Row],[Residence]]="Prampram",1,0)</f>
        <v>0</v>
      </c>
      <c r="BE233" s="3">
        <f ca="1">IF(Table2[[#This Row],[Residence]]="Tse-Addo",1,0)</f>
        <v>0</v>
      </c>
      <c r="BF233" s="3">
        <f ca="1">IF(Table2[[#This Row],[Residence]]="Osu",1,0)</f>
        <v>0</v>
      </c>
      <c r="BG233" s="3"/>
      <c r="BH233" s="3"/>
      <c r="BI233" s="3"/>
      <c r="BJ233" s="3"/>
      <c r="BK233" s="3"/>
      <c r="BL233" s="3"/>
      <c r="BM233" s="3"/>
      <c r="BN233" s="3"/>
      <c r="BO233" s="3"/>
      <c r="BP233" s="5"/>
      <c r="BR233" s="26">
        <f ca="1">Table2[[#This Row],[Cars Value]]/Table2[[#This Row],[Cars]]</f>
        <v>61697.644555503903</v>
      </c>
      <c r="BS233" s="5"/>
      <c r="BT233" s="2">
        <f ca="1">IF(Table2[[#This Row],[Value of Debts]]&gt;$BU$6,1,0)</f>
        <v>1</v>
      </c>
      <c r="BU233" s="3"/>
      <c r="BV233" s="3"/>
      <c r="BW233" s="5"/>
      <c r="BX233" s="30">
        <f ca="1">Table2[[#This Row],[Mortgage Left]]/Table2[[#This Row],[Value of home]]</f>
        <v>0.48588536285618789</v>
      </c>
      <c r="BY233" s="3">
        <f t="shared" ca="1" si="85"/>
        <v>0</v>
      </c>
      <c r="BZ233" s="3"/>
      <c r="CA233" s="39"/>
      <c r="CC233" s="2">
        <f ca="1">IF(Table2[[#This Row],[Residence]]="East Legon",Table2[[#This Row],[Income]],0)</f>
        <v>0</v>
      </c>
      <c r="CD233" s="3">
        <f ca="1">IF(Table2[[#This Row],[Residence]]="Trasaco",Table2[[#This Row],[Income]],0)</f>
        <v>78257</v>
      </c>
      <c r="CE233" s="3">
        <f ca="1">IF(Table2[[#This Row],[Residence]]="North Legon",Table2[[#This Row],[Income]],0)</f>
        <v>0</v>
      </c>
      <c r="CF233" s="3">
        <f ca="1">IF(Table2[[#This Row],[Residence]]="Spintex",Table2[[#This Row],[Income]],0)</f>
        <v>0</v>
      </c>
      <c r="CG233" s="3">
        <f ca="1">IF(Table2[[#This Row],[Residence]]="Tema",Table2[[#This Row],[Income]],0)</f>
        <v>0</v>
      </c>
      <c r="CH233" s="3">
        <f ca="1">IF(Table2[[#This Row],[Residence]]="Airport Hills",Table2[[#This Row],[Income]],0)</f>
        <v>0</v>
      </c>
      <c r="CI233" s="3">
        <f ca="1">IF(Table2[[#This Row],[Residence]]="Oyarifa",Table2[[#This Row],[Income]],0)</f>
        <v>0</v>
      </c>
      <c r="CJ233" s="3">
        <f ca="1">IF(Table2[[#This Row],[Residence]]="Osu",Table2[[#This Row],[Income]],0)</f>
        <v>0</v>
      </c>
      <c r="CK233" s="3">
        <f ca="1">IF(Table2[[#This Row],[Residence]]="Tse-Addo",Table2[[#This Row],[Income]],0)</f>
        <v>0</v>
      </c>
      <c r="CL233" s="5">
        <f ca="1">IF(Table2[[#This Row],[Residence]]="Prampram",Table2[[#This Row],[Income]],0)</f>
        <v>0</v>
      </c>
      <c r="CN233" s="2">
        <f ca="1">IF(Table2[[#This Row],[Field of Work]]="Teaching",Table2[[#This Row],[Income]],0)</f>
        <v>0</v>
      </c>
      <c r="CO233" s="3">
        <f ca="1">IF(Table2[[#This Row],[Field of Work]]="Agriculture",Table2[[#This Row],[Income]],0)</f>
        <v>0</v>
      </c>
      <c r="CP233" s="3">
        <f ca="1">IF(Table2[[#This Row],[Field of Work]]="IT",Table2[[#This Row],[Income]],0)</f>
        <v>0</v>
      </c>
      <c r="CQ233" s="3">
        <f ca="1">IF(Table2[[#This Row],[Field of Work]]="Construction",Table2[[#This Row],[Income]],0)</f>
        <v>78257</v>
      </c>
      <c r="CR233" s="3">
        <f ca="1">IF(Table2[[#This Row],[Field of Work]]="Health",Table2[[#This Row],[Income]],0)</f>
        <v>0</v>
      </c>
      <c r="CS233" s="5">
        <f ca="1">IF(Table2[[#This Row],[Field of Work]]="General work",Table2[[#This Row],[Income]],0)</f>
        <v>0</v>
      </c>
      <c r="CU233" s="2">
        <f t="shared" ca="1" si="74"/>
        <v>1</v>
      </c>
      <c r="CV233" s="5"/>
      <c r="CX233" s="2">
        <f t="shared" ca="1" si="75"/>
        <v>0</v>
      </c>
      <c r="CY233" s="5"/>
    </row>
    <row r="234" spans="1:103" x14ac:dyDescent="0.25">
      <c r="A234">
        <f t="shared" ca="1" si="76"/>
        <v>2</v>
      </c>
      <c r="B234" t="str">
        <f t="shared" ca="1" si="77"/>
        <v>Female</v>
      </c>
      <c r="C234">
        <f t="shared" ca="1" si="78"/>
        <v>36</v>
      </c>
      <c r="D234">
        <f t="shared" ca="1" si="79"/>
        <v>4</v>
      </c>
      <c r="E234" t="str">
        <f ca="1">_xll.XLOOKUP(D234,$Y$8:$Y$13,$Z$8:$Z$13)</f>
        <v>IT</v>
      </c>
      <c r="F234">
        <f t="shared" ca="1" si="80"/>
        <v>4</v>
      </c>
      <c r="G234" t="str">
        <f ca="1">_xll.XLOOKUP(F234,$AA$8:$AA$12,$AB$8:$AB$12)</f>
        <v>Techical</v>
      </c>
      <c r="H234">
        <f t="shared" ca="1" si="93"/>
        <v>4</v>
      </c>
      <c r="I234">
        <f t="shared" ca="1" si="73"/>
        <v>2</v>
      </c>
      <c r="J234">
        <f t="shared" ca="1" si="81"/>
        <v>37957</v>
      </c>
      <c r="K234">
        <f t="shared" ca="1" si="82"/>
        <v>9</v>
      </c>
      <c r="L234" t="str">
        <f ca="1">_xll.XLOOKUP(K234,$AC$8:$AC$17,$AD$8:$AD$17)</f>
        <v>Prampram</v>
      </c>
      <c r="M234">
        <f t="shared" ca="1" si="86"/>
        <v>113871</v>
      </c>
      <c r="N234" s="12">
        <f t="shared" ca="1" si="83"/>
        <v>91903.55173095809</v>
      </c>
      <c r="O234" s="12">
        <f t="shared" ca="1" si="87"/>
        <v>43667.262842897726</v>
      </c>
      <c r="P234">
        <f t="shared" ca="1" si="84"/>
        <v>37638</v>
      </c>
      <c r="Q234" s="12">
        <f t="shared" ca="1" si="88"/>
        <v>68510.115522048058</v>
      </c>
      <c r="R234">
        <f t="shared" ca="1" si="89"/>
        <v>10989.256898810305</v>
      </c>
      <c r="S234" s="12">
        <f t="shared" ca="1" si="90"/>
        <v>168527.51974170803</v>
      </c>
      <c r="T234" s="12">
        <f t="shared" ca="1" si="91"/>
        <v>198051.66725300613</v>
      </c>
      <c r="U234" s="12">
        <f t="shared" ca="1" si="92"/>
        <v>-29524.147511298099</v>
      </c>
      <c r="X234" s="2"/>
      <c r="Y234" s="3"/>
      <c r="Z234" s="3"/>
      <c r="AA234" s="3"/>
      <c r="AB234" s="3"/>
      <c r="AC234" s="3"/>
      <c r="AD234" s="3"/>
      <c r="AE234" s="3">
        <f ca="1">IF(Table2[[#This Row],[Gender]]="Male",1,0)</f>
        <v>0</v>
      </c>
      <c r="AF234" s="3">
        <f ca="1">IF(Table2[[#This Row],[Gender]]="Female",1,0)</f>
        <v>1</v>
      </c>
      <c r="AG234" s="3"/>
      <c r="AH234" s="3"/>
      <c r="AI234" s="5"/>
      <c r="AK234" s="2">
        <f ca="1">IF(Table2[[#This Row],[Field of Work]]="Teaching",1,0)</f>
        <v>0</v>
      </c>
      <c r="AL234" s="3">
        <f ca="1">IF(Table2[[#This Row],[Field of Work]]="Agriculture",1,0)</f>
        <v>0</v>
      </c>
      <c r="AM234" s="3">
        <f ca="1">IF(Table2[[#This Row],[Field of Work]]="IT",1,0)</f>
        <v>1</v>
      </c>
      <c r="AN234" s="3">
        <f ca="1">IF(Table2[[#This Row],[Field of Work]]="Construction",1,0)</f>
        <v>0</v>
      </c>
      <c r="AO234" s="3">
        <f ca="1">IF(Table2[[#This Row],[Field of Work]]="Health",1,0)</f>
        <v>0</v>
      </c>
      <c r="AP234" s="3">
        <f ca="1">IF(Table2[[#This Row],[Field of Work]]="General work",1,0)</f>
        <v>0</v>
      </c>
      <c r="AQ234" s="3"/>
      <c r="AR234" s="3"/>
      <c r="AS234" s="3"/>
      <c r="AT234" s="3"/>
      <c r="AU234" s="3"/>
      <c r="AV234" s="5"/>
      <c r="AW234" s="16">
        <f ca="1">IF(Table2[[#This Row],[Residence]]="East Legon",1,0)</f>
        <v>0</v>
      </c>
      <c r="AX234" s="13">
        <f ca="1">IF(Table2[[#This Row],[Residence]]="Trasaco",1,0)</f>
        <v>0</v>
      </c>
      <c r="AY234" s="3">
        <f ca="1">IF(Table2[[#This Row],[Residence]]="North Legon",1,0)</f>
        <v>0</v>
      </c>
      <c r="AZ234" s="3">
        <f ca="1">IF(Table2[[#This Row],[Residence]]="Tema",1,0)</f>
        <v>0</v>
      </c>
      <c r="BA234" s="3">
        <f ca="1">IF(Table2[[#This Row],[Residence]]="Spintex",1,0)</f>
        <v>0</v>
      </c>
      <c r="BB234" s="3">
        <f ca="1">IF(Table2[[#This Row],[Residence]]="Airport Hills",1,0)</f>
        <v>0</v>
      </c>
      <c r="BC234" s="3">
        <f ca="1">IF(Table2[[#This Row],[Residence]]="Oyarifa",1,0)</f>
        <v>0</v>
      </c>
      <c r="BD234" s="3">
        <f ca="1">IF(Table2[[#This Row],[Residence]]="Prampram",1,0)</f>
        <v>1</v>
      </c>
      <c r="BE234" s="3">
        <f ca="1">IF(Table2[[#This Row],[Residence]]="Tse-Addo",1,0)</f>
        <v>0</v>
      </c>
      <c r="BF234" s="3">
        <f ca="1">IF(Table2[[#This Row],[Residence]]="Osu",1,0)</f>
        <v>0</v>
      </c>
      <c r="BG234" s="3"/>
      <c r="BH234" s="3"/>
      <c r="BI234" s="3"/>
      <c r="BJ234" s="3"/>
      <c r="BK234" s="3"/>
      <c r="BL234" s="3"/>
      <c r="BM234" s="3"/>
      <c r="BN234" s="3"/>
      <c r="BO234" s="3"/>
      <c r="BP234" s="5"/>
      <c r="BR234" s="26">
        <f ca="1">Table2[[#This Row],[Cars Value]]/Table2[[#This Row],[Cars]]</f>
        <v>21833.631421448863</v>
      </c>
      <c r="BS234" s="5"/>
      <c r="BT234" s="2">
        <f ca="1">IF(Table2[[#This Row],[Value of Debts]]&gt;$BU$6,1,0)</f>
        <v>1</v>
      </c>
      <c r="BU234" s="3"/>
      <c r="BV234" s="3"/>
      <c r="BW234" s="5"/>
      <c r="BX234" s="30">
        <f ca="1">Table2[[#This Row],[Mortgage Left]]/Table2[[#This Row],[Value of home]]</f>
        <v>0.8070847865651315</v>
      </c>
      <c r="BY234" s="3">
        <f t="shared" ca="1" si="85"/>
        <v>0</v>
      </c>
      <c r="BZ234" s="3"/>
      <c r="CA234" s="39"/>
      <c r="CC234" s="2">
        <f ca="1">IF(Table2[[#This Row],[Residence]]="East Legon",Table2[[#This Row],[Income]],0)</f>
        <v>0</v>
      </c>
      <c r="CD234" s="3">
        <f ca="1">IF(Table2[[#This Row],[Residence]]="Trasaco",Table2[[#This Row],[Income]],0)</f>
        <v>0</v>
      </c>
      <c r="CE234" s="3">
        <f ca="1">IF(Table2[[#This Row],[Residence]]="North Legon",Table2[[#This Row],[Income]],0)</f>
        <v>0</v>
      </c>
      <c r="CF234" s="3">
        <f ca="1">IF(Table2[[#This Row],[Residence]]="Spintex",Table2[[#This Row],[Income]],0)</f>
        <v>0</v>
      </c>
      <c r="CG234" s="3">
        <f ca="1">IF(Table2[[#This Row],[Residence]]="Tema",Table2[[#This Row],[Income]],0)</f>
        <v>0</v>
      </c>
      <c r="CH234" s="3">
        <f ca="1">IF(Table2[[#This Row],[Residence]]="Airport Hills",Table2[[#This Row],[Income]],0)</f>
        <v>0</v>
      </c>
      <c r="CI234" s="3">
        <f ca="1">IF(Table2[[#This Row],[Residence]]="Oyarifa",Table2[[#This Row],[Income]],0)</f>
        <v>0</v>
      </c>
      <c r="CJ234" s="3">
        <f ca="1">IF(Table2[[#This Row],[Residence]]="Osu",Table2[[#This Row],[Income]],0)</f>
        <v>0</v>
      </c>
      <c r="CK234" s="3">
        <f ca="1">IF(Table2[[#This Row],[Residence]]="Tse-Addo",Table2[[#This Row],[Income]],0)</f>
        <v>0</v>
      </c>
      <c r="CL234" s="5">
        <f ca="1">IF(Table2[[#This Row],[Residence]]="Prampram",Table2[[#This Row],[Income]],0)</f>
        <v>37957</v>
      </c>
      <c r="CN234" s="2">
        <f ca="1">IF(Table2[[#This Row],[Field of Work]]="Teaching",Table2[[#This Row],[Income]],0)</f>
        <v>0</v>
      </c>
      <c r="CO234" s="3">
        <f ca="1">IF(Table2[[#This Row],[Field of Work]]="Agriculture",Table2[[#This Row],[Income]],0)</f>
        <v>0</v>
      </c>
      <c r="CP234" s="3">
        <f ca="1">IF(Table2[[#This Row],[Field of Work]]="IT",Table2[[#This Row],[Income]],0)</f>
        <v>37957</v>
      </c>
      <c r="CQ234" s="3">
        <f ca="1">IF(Table2[[#This Row],[Field of Work]]="Construction",Table2[[#This Row],[Income]],0)</f>
        <v>0</v>
      </c>
      <c r="CR234" s="3">
        <f ca="1">IF(Table2[[#This Row],[Field of Work]]="Health",Table2[[#This Row],[Income]],0)</f>
        <v>0</v>
      </c>
      <c r="CS234" s="5">
        <f ca="1">IF(Table2[[#This Row],[Field of Work]]="General work",Table2[[#This Row],[Income]],0)</f>
        <v>0</v>
      </c>
      <c r="CU234" s="2">
        <f t="shared" ca="1" si="74"/>
        <v>1</v>
      </c>
      <c r="CV234" s="5"/>
      <c r="CX234" s="2">
        <f t="shared" ca="1" si="75"/>
        <v>34</v>
      </c>
      <c r="CY234" s="5"/>
    </row>
    <row r="235" spans="1:103" x14ac:dyDescent="0.25">
      <c r="A235">
        <f t="shared" ca="1" si="76"/>
        <v>1</v>
      </c>
      <c r="B235" t="str">
        <f t="shared" ca="1" si="77"/>
        <v>Male</v>
      </c>
      <c r="C235">
        <f t="shared" ca="1" si="78"/>
        <v>34</v>
      </c>
      <c r="D235">
        <f t="shared" ca="1" si="79"/>
        <v>1</v>
      </c>
      <c r="E235" t="str">
        <f ca="1">_xll.XLOOKUP(D235,$Y$8:$Y$13,$Z$8:$Z$13)</f>
        <v>Health</v>
      </c>
      <c r="F235">
        <f t="shared" ca="1" si="80"/>
        <v>1</v>
      </c>
      <c r="G235" t="str">
        <f ca="1">_xll.XLOOKUP(F235,$AA$8:$AA$12,$AB$8:$AB$12)</f>
        <v>Highschool</v>
      </c>
      <c r="H235">
        <f t="shared" ca="1" si="93"/>
        <v>3</v>
      </c>
      <c r="I235">
        <f t="shared" ca="1" si="73"/>
        <v>1</v>
      </c>
      <c r="J235">
        <f t="shared" ca="1" si="81"/>
        <v>64640</v>
      </c>
      <c r="K235">
        <f t="shared" ca="1" si="82"/>
        <v>10</v>
      </c>
      <c r="L235" t="str">
        <f ca="1">_xll.XLOOKUP(K235,$AC$8:$AC$17,$AD$8:$AD$17)</f>
        <v>Osu</v>
      </c>
      <c r="M235">
        <f t="shared" ca="1" si="86"/>
        <v>387840</v>
      </c>
      <c r="N235" s="12">
        <f t="shared" ca="1" si="83"/>
        <v>104671.7922416549</v>
      </c>
      <c r="O235" s="12">
        <f t="shared" ca="1" si="87"/>
        <v>18267.772668324473</v>
      </c>
      <c r="P235">
        <f t="shared" ca="1" si="84"/>
        <v>6212</v>
      </c>
      <c r="Q235" s="12">
        <f t="shared" ca="1" si="88"/>
        <v>79207.341338695551</v>
      </c>
      <c r="R235">
        <f t="shared" ca="1" si="89"/>
        <v>40736.85305426993</v>
      </c>
      <c r="S235" s="12">
        <f t="shared" ca="1" si="90"/>
        <v>446844.62572259438</v>
      </c>
      <c r="T235" s="12">
        <f t="shared" ca="1" si="91"/>
        <v>190091.13358035043</v>
      </c>
      <c r="U235" s="12">
        <f t="shared" ca="1" si="92"/>
        <v>256753.49214224395</v>
      </c>
      <c r="X235" s="2"/>
      <c r="Y235" s="3"/>
      <c r="Z235" s="3"/>
      <c r="AA235" s="3"/>
      <c r="AB235" s="3"/>
      <c r="AC235" s="3"/>
      <c r="AD235" s="3"/>
      <c r="AE235" s="3">
        <f ca="1">IF(Table2[[#This Row],[Gender]]="Male",1,0)</f>
        <v>1</v>
      </c>
      <c r="AF235" s="3">
        <f ca="1">IF(Table2[[#This Row],[Gender]]="Female",1,0)</f>
        <v>0</v>
      </c>
      <c r="AG235" s="3"/>
      <c r="AH235" s="3"/>
      <c r="AI235" s="5"/>
      <c r="AK235" s="2">
        <f ca="1">IF(Table2[[#This Row],[Field of Work]]="Teaching",1,0)</f>
        <v>0</v>
      </c>
      <c r="AL235" s="3">
        <f ca="1">IF(Table2[[#This Row],[Field of Work]]="Agriculture",1,0)</f>
        <v>0</v>
      </c>
      <c r="AM235" s="3">
        <f ca="1">IF(Table2[[#This Row],[Field of Work]]="IT",1,0)</f>
        <v>0</v>
      </c>
      <c r="AN235" s="3">
        <f ca="1">IF(Table2[[#This Row],[Field of Work]]="Construction",1,0)</f>
        <v>0</v>
      </c>
      <c r="AO235" s="3">
        <f ca="1">IF(Table2[[#This Row],[Field of Work]]="Health",1,0)</f>
        <v>1</v>
      </c>
      <c r="AP235" s="3">
        <f ca="1">IF(Table2[[#This Row],[Field of Work]]="General work",1,0)</f>
        <v>0</v>
      </c>
      <c r="AQ235" s="3"/>
      <c r="AR235" s="3"/>
      <c r="AS235" s="3"/>
      <c r="AT235" s="3"/>
      <c r="AU235" s="3"/>
      <c r="AV235" s="5"/>
      <c r="AW235" s="16">
        <f ca="1">IF(Table2[[#This Row],[Residence]]="East Legon",1,0)</f>
        <v>0</v>
      </c>
      <c r="AX235" s="13">
        <f ca="1">IF(Table2[[#This Row],[Residence]]="Trasaco",1,0)</f>
        <v>0</v>
      </c>
      <c r="AY235" s="3">
        <f ca="1">IF(Table2[[#This Row],[Residence]]="North Legon",1,0)</f>
        <v>0</v>
      </c>
      <c r="AZ235" s="3">
        <f ca="1">IF(Table2[[#This Row],[Residence]]="Tema",1,0)</f>
        <v>0</v>
      </c>
      <c r="BA235" s="3">
        <f ca="1">IF(Table2[[#This Row],[Residence]]="Spintex",1,0)</f>
        <v>0</v>
      </c>
      <c r="BB235" s="3">
        <f ca="1">IF(Table2[[#This Row],[Residence]]="Airport Hills",1,0)</f>
        <v>0</v>
      </c>
      <c r="BC235" s="3">
        <f ca="1">IF(Table2[[#This Row],[Residence]]="Oyarifa",1,0)</f>
        <v>0</v>
      </c>
      <c r="BD235" s="3">
        <f ca="1">IF(Table2[[#This Row],[Residence]]="Prampram",1,0)</f>
        <v>0</v>
      </c>
      <c r="BE235" s="3">
        <f ca="1">IF(Table2[[#This Row],[Residence]]="Tse-Addo",1,0)</f>
        <v>0</v>
      </c>
      <c r="BF235" s="3">
        <f ca="1">IF(Table2[[#This Row],[Residence]]="Osu",1,0)</f>
        <v>1</v>
      </c>
      <c r="BG235" s="3"/>
      <c r="BH235" s="3"/>
      <c r="BI235" s="3"/>
      <c r="BJ235" s="3"/>
      <c r="BK235" s="3"/>
      <c r="BL235" s="3"/>
      <c r="BM235" s="3"/>
      <c r="BN235" s="3"/>
      <c r="BO235" s="3"/>
      <c r="BP235" s="5"/>
      <c r="BR235" s="26">
        <f ca="1">Table2[[#This Row],[Cars Value]]/Table2[[#This Row],[Cars]]</f>
        <v>18267.772668324473</v>
      </c>
      <c r="BS235" s="5"/>
      <c r="BT235" s="2">
        <f ca="1">IF(Table2[[#This Row],[Value of Debts]]&gt;$BU$6,1,0)</f>
        <v>1</v>
      </c>
      <c r="BU235" s="3"/>
      <c r="BV235" s="3"/>
      <c r="BW235" s="5"/>
      <c r="BX235" s="30">
        <f ca="1">Table2[[#This Row],[Mortgage Left]]/Table2[[#This Row],[Value of home]]</f>
        <v>0.26988395276829336</v>
      </c>
      <c r="BY235" s="3">
        <f t="shared" ca="1" si="85"/>
        <v>1</v>
      </c>
      <c r="BZ235" s="3"/>
      <c r="CA235" s="39"/>
      <c r="CC235" s="2">
        <f ca="1">IF(Table2[[#This Row],[Residence]]="East Legon",Table2[[#This Row],[Income]],0)</f>
        <v>0</v>
      </c>
      <c r="CD235" s="3">
        <f ca="1">IF(Table2[[#This Row],[Residence]]="Trasaco",Table2[[#This Row],[Income]],0)</f>
        <v>0</v>
      </c>
      <c r="CE235" s="3">
        <f ca="1">IF(Table2[[#This Row],[Residence]]="North Legon",Table2[[#This Row],[Income]],0)</f>
        <v>0</v>
      </c>
      <c r="CF235" s="3">
        <f ca="1">IF(Table2[[#This Row],[Residence]]="Spintex",Table2[[#This Row],[Income]],0)</f>
        <v>0</v>
      </c>
      <c r="CG235" s="3">
        <f ca="1">IF(Table2[[#This Row],[Residence]]="Tema",Table2[[#This Row],[Income]],0)</f>
        <v>0</v>
      </c>
      <c r="CH235" s="3">
        <f ca="1">IF(Table2[[#This Row],[Residence]]="Airport Hills",Table2[[#This Row],[Income]],0)</f>
        <v>0</v>
      </c>
      <c r="CI235" s="3">
        <f ca="1">IF(Table2[[#This Row],[Residence]]="Oyarifa",Table2[[#This Row],[Income]],0)</f>
        <v>0</v>
      </c>
      <c r="CJ235" s="3">
        <f ca="1">IF(Table2[[#This Row],[Residence]]="Osu",Table2[[#This Row],[Income]],0)</f>
        <v>64640</v>
      </c>
      <c r="CK235" s="3">
        <f ca="1">IF(Table2[[#This Row],[Residence]]="Tse-Addo",Table2[[#This Row],[Income]],0)</f>
        <v>0</v>
      </c>
      <c r="CL235" s="5">
        <f ca="1">IF(Table2[[#This Row],[Residence]]="Prampram",Table2[[#This Row],[Income]],0)</f>
        <v>0</v>
      </c>
      <c r="CN235" s="2">
        <f ca="1">IF(Table2[[#This Row],[Field of Work]]="Teaching",Table2[[#This Row],[Income]],0)</f>
        <v>0</v>
      </c>
      <c r="CO235" s="3">
        <f ca="1">IF(Table2[[#This Row],[Field of Work]]="Agriculture",Table2[[#This Row],[Income]],0)</f>
        <v>0</v>
      </c>
      <c r="CP235" s="3">
        <f ca="1">IF(Table2[[#This Row],[Field of Work]]="IT",Table2[[#This Row],[Income]],0)</f>
        <v>0</v>
      </c>
      <c r="CQ235" s="3">
        <f ca="1">IF(Table2[[#This Row],[Field of Work]]="Construction",Table2[[#This Row],[Income]],0)</f>
        <v>0</v>
      </c>
      <c r="CR235" s="3">
        <f ca="1">IF(Table2[[#This Row],[Field of Work]]="Health",Table2[[#This Row],[Income]],0)</f>
        <v>64640</v>
      </c>
      <c r="CS235" s="5">
        <f ca="1">IF(Table2[[#This Row],[Field of Work]]="General work",Table2[[#This Row],[Income]],0)</f>
        <v>0</v>
      </c>
      <c r="CU235" s="2">
        <f t="shared" ca="1" si="74"/>
        <v>0</v>
      </c>
      <c r="CV235" s="5"/>
      <c r="CX235" s="2">
        <f t="shared" ca="1" si="75"/>
        <v>44</v>
      </c>
      <c r="CY235" s="5"/>
    </row>
    <row r="236" spans="1:103" x14ac:dyDescent="0.25">
      <c r="A236">
        <f t="shared" ca="1" si="76"/>
        <v>2</v>
      </c>
      <c r="B236" t="str">
        <f t="shared" ca="1" si="77"/>
        <v>Female</v>
      </c>
      <c r="C236">
        <f t="shared" ca="1" si="78"/>
        <v>44</v>
      </c>
      <c r="D236">
        <f t="shared" ca="1" si="79"/>
        <v>1</v>
      </c>
      <c r="E236" t="str">
        <f ca="1">_xll.XLOOKUP(D236,$Y$8:$Y$13,$Z$8:$Z$13)</f>
        <v>Health</v>
      </c>
      <c r="F236">
        <f t="shared" ca="1" si="80"/>
        <v>4</v>
      </c>
      <c r="G236" t="str">
        <f ca="1">_xll.XLOOKUP(F236,$AA$8:$AA$12,$AB$8:$AB$12)</f>
        <v>Techical</v>
      </c>
      <c r="H236">
        <f t="shared" ca="1" si="93"/>
        <v>4</v>
      </c>
      <c r="I236">
        <f t="shared" ca="1" si="73"/>
        <v>2</v>
      </c>
      <c r="J236">
        <f t="shared" ca="1" si="81"/>
        <v>88043</v>
      </c>
      <c r="K236">
        <f t="shared" ca="1" si="82"/>
        <v>8</v>
      </c>
      <c r="L236" t="str">
        <f ca="1">_xll.XLOOKUP(K236,$AC$8:$AC$17,$AD$8:$AD$17)</f>
        <v>Oyarifa</v>
      </c>
      <c r="M236">
        <f t="shared" ca="1" si="86"/>
        <v>264129</v>
      </c>
      <c r="N236" s="12">
        <f t="shared" ca="1" si="83"/>
        <v>29230.853397306939</v>
      </c>
      <c r="O236" s="12">
        <f t="shared" ca="1" si="87"/>
        <v>163403.31428780407</v>
      </c>
      <c r="P236">
        <f t="shared" ca="1" si="84"/>
        <v>15393</v>
      </c>
      <c r="Q236" s="12">
        <f t="shared" ca="1" si="88"/>
        <v>24580.032588331651</v>
      </c>
      <c r="R236">
        <f t="shared" ca="1" si="89"/>
        <v>80892.373797516295</v>
      </c>
      <c r="S236" s="12">
        <f t="shared" ca="1" si="90"/>
        <v>508424.68808532035</v>
      </c>
      <c r="T236" s="12">
        <f t="shared" ca="1" si="91"/>
        <v>69203.885985638597</v>
      </c>
      <c r="U236" s="12">
        <f t="shared" ca="1" si="92"/>
        <v>439220.80209968175</v>
      </c>
      <c r="X236" s="2"/>
      <c r="Y236" s="3"/>
      <c r="Z236" s="3"/>
      <c r="AA236" s="3"/>
      <c r="AB236" s="3"/>
      <c r="AC236" s="3"/>
      <c r="AD236" s="3"/>
      <c r="AE236" s="3">
        <f ca="1">IF(Table2[[#This Row],[Gender]]="Male",1,0)</f>
        <v>0</v>
      </c>
      <c r="AF236" s="3">
        <f ca="1">IF(Table2[[#This Row],[Gender]]="Female",1,0)</f>
        <v>1</v>
      </c>
      <c r="AG236" s="3"/>
      <c r="AH236" s="3"/>
      <c r="AI236" s="5"/>
      <c r="AK236" s="2">
        <f ca="1">IF(Table2[[#This Row],[Field of Work]]="Teaching",1,0)</f>
        <v>0</v>
      </c>
      <c r="AL236" s="3">
        <f ca="1">IF(Table2[[#This Row],[Field of Work]]="Agriculture",1,0)</f>
        <v>0</v>
      </c>
      <c r="AM236" s="3">
        <f ca="1">IF(Table2[[#This Row],[Field of Work]]="IT",1,0)</f>
        <v>0</v>
      </c>
      <c r="AN236" s="3">
        <f ca="1">IF(Table2[[#This Row],[Field of Work]]="Construction",1,0)</f>
        <v>0</v>
      </c>
      <c r="AO236" s="3">
        <f ca="1">IF(Table2[[#This Row],[Field of Work]]="Health",1,0)</f>
        <v>1</v>
      </c>
      <c r="AP236" s="3">
        <f ca="1">IF(Table2[[#This Row],[Field of Work]]="General work",1,0)</f>
        <v>0</v>
      </c>
      <c r="AQ236" s="3"/>
      <c r="AR236" s="3"/>
      <c r="AS236" s="3"/>
      <c r="AT236" s="3"/>
      <c r="AU236" s="3"/>
      <c r="AV236" s="5"/>
      <c r="AW236" s="16">
        <f ca="1">IF(Table2[[#This Row],[Residence]]="East Legon",1,0)</f>
        <v>0</v>
      </c>
      <c r="AX236" s="13">
        <f ca="1">IF(Table2[[#This Row],[Residence]]="Trasaco",1,0)</f>
        <v>0</v>
      </c>
      <c r="AY236" s="3">
        <f ca="1">IF(Table2[[#This Row],[Residence]]="North Legon",1,0)</f>
        <v>0</v>
      </c>
      <c r="AZ236" s="3">
        <f ca="1">IF(Table2[[#This Row],[Residence]]="Tema",1,0)</f>
        <v>0</v>
      </c>
      <c r="BA236" s="3">
        <f ca="1">IF(Table2[[#This Row],[Residence]]="Spintex",1,0)</f>
        <v>0</v>
      </c>
      <c r="BB236" s="3">
        <f ca="1">IF(Table2[[#This Row],[Residence]]="Airport Hills",1,0)</f>
        <v>0</v>
      </c>
      <c r="BC236" s="3">
        <f ca="1">IF(Table2[[#This Row],[Residence]]="Oyarifa",1,0)</f>
        <v>1</v>
      </c>
      <c r="BD236" s="3">
        <f ca="1">IF(Table2[[#This Row],[Residence]]="Prampram",1,0)</f>
        <v>0</v>
      </c>
      <c r="BE236" s="3">
        <f ca="1">IF(Table2[[#This Row],[Residence]]="Tse-Addo",1,0)</f>
        <v>0</v>
      </c>
      <c r="BF236" s="3">
        <f ca="1">IF(Table2[[#This Row],[Residence]]="Osu",1,0)</f>
        <v>0</v>
      </c>
      <c r="BG236" s="3"/>
      <c r="BH236" s="3"/>
      <c r="BI236" s="3"/>
      <c r="BJ236" s="3"/>
      <c r="BK236" s="3"/>
      <c r="BL236" s="3"/>
      <c r="BM236" s="3"/>
      <c r="BN236" s="3"/>
      <c r="BO236" s="3"/>
      <c r="BP236" s="5"/>
      <c r="BR236" s="26">
        <f ca="1">Table2[[#This Row],[Cars Value]]/Table2[[#This Row],[Cars]]</f>
        <v>81701.657143902034</v>
      </c>
      <c r="BS236" s="5"/>
      <c r="BT236" s="2">
        <f ca="1">IF(Table2[[#This Row],[Value of Debts]]&gt;$BU$6,1,0)</f>
        <v>0</v>
      </c>
      <c r="BU236" s="3"/>
      <c r="BV236" s="3"/>
      <c r="BW236" s="5"/>
      <c r="BX236" s="30">
        <f ca="1">Table2[[#This Row],[Mortgage Left]]/Table2[[#This Row],[Value of home]]</f>
        <v>0.11066885270949778</v>
      </c>
      <c r="BY236" s="3">
        <f t="shared" ca="1" si="85"/>
        <v>1</v>
      </c>
      <c r="BZ236" s="3"/>
      <c r="CA236" s="39"/>
      <c r="CC236" s="2">
        <f ca="1">IF(Table2[[#This Row],[Residence]]="East Legon",Table2[[#This Row],[Income]],0)</f>
        <v>0</v>
      </c>
      <c r="CD236" s="3">
        <f ca="1">IF(Table2[[#This Row],[Residence]]="Trasaco",Table2[[#This Row],[Income]],0)</f>
        <v>0</v>
      </c>
      <c r="CE236" s="3">
        <f ca="1">IF(Table2[[#This Row],[Residence]]="North Legon",Table2[[#This Row],[Income]],0)</f>
        <v>0</v>
      </c>
      <c r="CF236" s="3">
        <f ca="1">IF(Table2[[#This Row],[Residence]]="Spintex",Table2[[#This Row],[Income]],0)</f>
        <v>0</v>
      </c>
      <c r="CG236" s="3">
        <f ca="1">IF(Table2[[#This Row],[Residence]]="Tema",Table2[[#This Row],[Income]],0)</f>
        <v>0</v>
      </c>
      <c r="CH236" s="3">
        <f ca="1">IF(Table2[[#This Row],[Residence]]="Airport Hills",Table2[[#This Row],[Income]],0)</f>
        <v>0</v>
      </c>
      <c r="CI236" s="3">
        <f ca="1">IF(Table2[[#This Row],[Residence]]="Oyarifa",Table2[[#This Row],[Income]],0)</f>
        <v>88043</v>
      </c>
      <c r="CJ236" s="3">
        <f ca="1">IF(Table2[[#This Row],[Residence]]="Osu",Table2[[#This Row],[Income]],0)</f>
        <v>0</v>
      </c>
      <c r="CK236" s="3">
        <f ca="1">IF(Table2[[#This Row],[Residence]]="Tse-Addo",Table2[[#This Row],[Income]],0)</f>
        <v>0</v>
      </c>
      <c r="CL236" s="5">
        <f ca="1">IF(Table2[[#This Row],[Residence]]="Prampram",Table2[[#This Row],[Income]],0)</f>
        <v>0</v>
      </c>
      <c r="CN236" s="2">
        <f ca="1">IF(Table2[[#This Row],[Field of Work]]="Teaching",Table2[[#This Row],[Income]],0)</f>
        <v>0</v>
      </c>
      <c r="CO236" s="3">
        <f ca="1">IF(Table2[[#This Row],[Field of Work]]="Agriculture",Table2[[#This Row],[Income]],0)</f>
        <v>0</v>
      </c>
      <c r="CP236" s="3">
        <f ca="1">IF(Table2[[#This Row],[Field of Work]]="IT",Table2[[#This Row],[Income]],0)</f>
        <v>0</v>
      </c>
      <c r="CQ236" s="3">
        <f ca="1">IF(Table2[[#This Row],[Field of Work]]="Construction",Table2[[#This Row],[Income]],0)</f>
        <v>0</v>
      </c>
      <c r="CR236" s="3">
        <f ca="1">IF(Table2[[#This Row],[Field of Work]]="Health",Table2[[#This Row],[Income]],0)</f>
        <v>88043</v>
      </c>
      <c r="CS236" s="5">
        <f ca="1">IF(Table2[[#This Row],[Field of Work]]="General work",Table2[[#This Row],[Income]],0)</f>
        <v>0</v>
      </c>
      <c r="CU236" s="2">
        <f t="shared" ca="1" si="74"/>
        <v>0</v>
      </c>
      <c r="CV236" s="5"/>
      <c r="CX236" s="2">
        <f t="shared" ca="1" si="75"/>
        <v>42</v>
      </c>
      <c r="CY236" s="5"/>
    </row>
    <row r="237" spans="1:103" x14ac:dyDescent="0.25">
      <c r="A237">
        <f t="shared" ca="1" si="76"/>
        <v>2</v>
      </c>
      <c r="B237" t="str">
        <f t="shared" ca="1" si="77"/>
        <v>Female</v>
      </c>
      <c r="C237">
        <f t="shared" ca="1" si="78"/>
        <v>42</v>
      </c>
      <c r="D237">
        <f t="shared" ca="1" si="79"/>
        <v>2</v>
      </c>
      <c r="E237" t="str">
        <f ca="1">_xll.XLOOKUP(D237,$Y$8:$Y$13,$Z$8:$Z$13)</f>
        <v>Construction</v>
      </c>
      <c r="F237">
        <f t="shared" ca="1" si="80"/>
        <v>5</v>
      </c>
      <c r="G237" t="str">
        <f ca="1">_xll.XLOOKUP(F237,$AA$8:$AA$12,$AB$8:$AB$12)</f>
        <v>Other</v>
      </c>
      <c r="H237">
        <f t="shared" ca="1" si="93"/>
        <v>2</v>
      </c>
      <c r="I237">
        <f t="shared" ca="1" si="73"/>
        <v>1</v>
      </c>
      <c r="J237">
        <f t="shared" ca="1" si="81"/>
        <v>32036</v>
      </c>
      <c r="K237">
        <f t="shared" ca="1" si="82"/>
        <v>5</v>
      </c>
      <c r="L237" t="str">
        <f ca="1">_xll.XLOOKUP(K237,$AC$8:$AC$17,$AD$8:$AD$17)</f>
        <v>Airport Hills</v>
      </c>
      <c r="M237">
        <f t="shared" ca="1" si="86"/>
        <v>128144</v>
      </c>
      <c r="N237" s="12">
        <f t="shared" ca="1" si="83"/>
        <v>875.49383304443927</v>
      </c>
      <c r="O237" s="12">
        <f t="shared" ca="1" si="87"/>
        <v>21091.589467439684</v>
      </c>
      <c r="P237">
        <f t="shared" ca="1" si="84"/>
        <v>18704</v>
      </c>
      <c r="Q237" s="12">
        <f t="shared" ca="1" si="88"/>
        <v>9087.4918132778494</v>
      </c>
      <c r="R237">
        <f t="shared" ca="1" si="89"/>
        <v>42603.562026058484</v>
      </c>
      <c r="S237" s="12">
        <f t="shared" ca="1" si="90"/>
        <v>191839.15149349818</v>
      </c>
      <c r="T237" s="12">
        <f t="shared" ca="1" si="91"/>
        <v>28666.98564632229</v>
      </c>
      <c r="U237" s="12">
        <f t="shared" ca="1" si="92"/>
        <v>163172.1658471759</v>
      </c>
      <c r="X237" s="2"/>
      <c r="Y237" s="3"/>
      <c r="Z237" s="3"/>
      <c r="AA237" s="3"/>
      <c r="AB237" s="3"/>
      <c r="AC237" s="3"/>
      <c r="AD237" s="3"/>
      <c r="AE237" s="3">
        <f ca="1">IF(Table2[[#This Row],[Gender]]="Male",1,0)</f>
        <v>0</v>
      </c>
      <c r="AF237" s="3">
        <f ca="1">IF(Table2[[#This Row],[Gender]]="Female",1,0)</f>
        <v>1</v>
      </c>
      <c r="AG237" s="3"/>
      <c r="AH237" s="3"/>
      <c r="AI237" s="5"/>
      <c r="AK237" s="2">
        <f ca="1">IF(Table2[[#This Row],[Field of Work]]="Teaching",1,0)</f>
        <v>0</v>
      </c>
      <c r="AL237" s="3">
        <f ca="1">IF(Table2[[#This Row],[Field of Work]]="Agriculture",1,0)</f>
        <v>0</v>
      </c>
      <c r="AM237" s="3">
        <f ca="1">IF(Table2[[#This Row],[Field of Work]]="IT",1,0)</f>
        <v>0</v>
      </c>
      <c r="AN237" s="3">
        <f ca="1">IF(Table2[[#This Row],[Field of Work]]="Construction",1,0)</f>
        <v>1</v>
      </c>
      <c r="AO237" s="3">
        <f ca="1">IF(Table2[[#This Row],[Field of Work]]="Health",1,0)</f>
        <v>0</v>
      </c>
      <c r="AP237" s="3">
        <f ca="1">IF(Table2[[#This Row],[Field of Work]]="General work",1,0)</f>
        <v>0</v>
      </c>
      <c r="AQ237" s="3"/>
      <c r="AR237" s="3"/>
      <c r="AS237" s="3"/>
      <c r="AT237" s="3"/>
      <c r="AU237" s="3"/>
      <c r="AV237" s="5"/>
      <c r="AW237" s="16">
        <f ca="1">IF(Table2[[#This Row],[Residence]]="East Legon",1,0)</f>
        <v>0</v>
      </c>
      <c r="AX237" s="13">
        <f ca="1">IF(Table2[[#This Row],[Residence]]="Trasaco",1,0)</f>
        <v>0</v>
      </c>
      <c r="AY237" s="3">
        <f ca="1">IF(Table2[[#This Row],[Residence]]="North Legon",1,0)</f>
        <v>0</v>
      </c>
      <c r="AZ237" s="3">
        <f ca="1">IF(Table2[[#This Row],[Residence]]="Tema",1,0)</f>
        <v>0</v>
      </c>
      <c r="BA237" s="3">
        <f ca="1">IF(Table2[[#This Row],[Residence]]="Spintex",1,0)</f>
        <v>0</v>
      </c>
      <c r="BB237" s="3">
        <f ca="1">IF(Table2[[#This Row],[Residence]]="Airport Hills",1,0)</f>
        <v>1</v>
      </c>
      <c r="BC237" s="3">
        <f ca="1">IF(Table2[[#This Row],[Residence]]="Oyarifa",1,0)</f>
        <v>0</v>
      </c>
      <c r="BD237" s="3">
        <f ca="1">IF(Table2[[#This Row],[Residence]]="Prampram",1,0)</f>
        <v>0</v>
      </c>
      <c r="BE237" s="3">
        <f ca="1">IF(Table2[[#This Row],[Residence]]="Tse-Addo",1,0)</f>
        <v>0</v>
      </c>
      <c r="BF237" s="3">
        <f ca="1">IF(Table2[[#This Row],[Residence]]="Osu",1,0)</f>
        <v>0</v>
      </c>
      <c r="BG237" s="3"/>
      <c r="BH237" s="3"/>
      <c r="BI237" s="3"/>
      <c r="BJ237" s="3"/>
      <c r="BK237" s="3"/>
      <c r="BL237" s="3"/>
      <c r="BM237" s="3"/>
      <c r="BN237" s="3"/>
      <c r="BO237" s="3"/>
      <c r="BP237" s="5"/>
      <c r="BR237" s="26">
        <f ca="1">Table2[[#This Row],[Cars Value]]/Table2[[#This Row],[Cars]]</f>
        <v>21091.589467439684</v>
      </c>
      <c r="BS237" s="5"/>
      <c r="BT237" s="2">
        <f ca="1">IF(Table2[[#This Row],[Value of Debts]]&gt;$BU$6,1,0)</f>
        <v>0</v>
      </c>
      <c r="BU237" s="3"/>
      <c r="BV237" s="3"/>
      <c r="BW237" s="5"/>
      <c r="BX237" s="30">
        <f ca="1">Table2[[#This Row],[Mortgage Left]]/Table2[[#This Row],[Value of home]]</f>
        <v>6.8321094475312094E-3</v>
      </c>
      <c r="BY237" s="3">
        <f t="shared" ca="1" si="85"/>
        <v>1</v>
      </c>
      <c r="BZ237" s="3"/>
      <c r="CA237" s="39"/>
      <c r="CC237" s="2">
        <f ca="1">IF(Table2[[#This Row],[Residence]]="East Legon",Table2[[#This Row],[Income]],0)</f>
        <v>0</v>
      </c>
      <c r="CD237" s="3">
        <f ca="1">IF(Table2[[#This Row],[Residence]]="Trasaco",Table2[[#This Row],[Income]],0)</f>
        <v>0</v>
      </c>
      <c r="CE237" s="3">
        <f ca="1">IF(Table2[[#This Row],[Residence]]="North Legon",Table2[[#This Row],[Income]],0)</f>
        <v>0</v>
      </c>
      <c r="CF237" s="3">
        <f ca="1">IF(Table2[[#This Row],[Residence]]="Spintex",Table2[[#This Row],[Income]],0)</f>
        <v>0</v>
      </c>
      <c r="CG237" s="3">
        <f ca="1">IF(Table2[[#This Row],[Residence]]="Tema",Table2[[#This Row],[Income]],0)</f>
        <v>0</v>
      </c>
      <c r="CH237" s="3">
        <f ca="1">IF(Table2[[#This Row],[Residence]]="Airport Hills",Table2[[#This Row],[Income]],0)</f>
        <v>32036</v>
      </c>
      <c r="CI237" s="3">
        <f ca="1">IF(Table2[[#This Row],[Residence]]="Oyarifa",Table2[[#This Row],[Income]],0)</f>
        <v>0</v>
      </c>
      <c r="CJ237" s="3">
        <f ca="1">IF(Table2[[#This Row],[Residence]]="Osu",Table2[[#This Row],[Income]],0)</f>
        <v>0</v>
      </c>
      <c r="CK237" s="3">
        <f ca="1">IF(Table2[[#This Row],[Residence]]="Tse-Addo",Table2[[#This Row],[Income]],0)</f>
        <v>0</v>
      </c>
      <c r="CL237" s="5">
        <f ca="1">IF(Table2[[#This Row],[Residence]]="Prampram",Table2[[#This Row],[Income]],0)</f>
        <v>0</v>
      </c>
      <c r="CN237" s="2">
        <f ca="1">IF(Table2[[#This Row],[Field of Work]]="Teaching",Table2[[#This Row],[Income]],0)</f>
        <v>0</v>
      </c>
      <c r="CO237" s="3">
        <f ca="1">IF(Table2[[#This Row],[Field of Work]]="Agriculture",Table2[[#This Row],[Income]],0)</f>
        <v>0</v>
      </c>
      <c r="CP237" s="3">
        <f ca="1">IF(Table2[[#This Row],[Field of Work]]="IT",Table2[[#This Row],[Income]],0)</f>
        <v>0</v>
      </c>
      <c r="CQ237" s="3">
        <f ca="1">IF(Table2[[#This Row],[Field of Work]]="Construction",Table2[[#This Row],[Income]],0)</f>
        <v>32036</v>
      </c>
      <c r="CR237" s="3">
        <f ca="1">IF(Table2[[#This Row],[Field of Work]]="Health",Table2[[#This Row],[Income]],0)</f>
        <v>0</v>
      </c>
      <c r="CS237" s="5">
        <f ca="1">IF(Table2[[#This Row],[Field of Work]]="General work",Table2[[#This Row],[Income]],0)</f>
        <v>0</v>
      </c>
      <c r="CU237" s="2">
        <f t="shared" ca="1" si="74"/>
        <v>1</v>
      </c>
      <c r="CV237" s="5"/>
      <c r="CX237" s="2">
        <f t="shared" ca="1" si="75"/>
        <v>37</v>
      </c>
      <c r="CY237" s="5"/>
    </row>
    <row r="238" spans="1:103" x14ac:dyDescent="0.25">
      <c r="A238">
        <f t="shared" ca="1" si="76"/>
        <v>1</v>
      </c>
      <c r="B238" t="str">
        <f t="shared" ca="1" si="77"/>
        <v>Male</v>
      </c>
      <c r="C238">
        <f t="shared" ca="1" si="78"/>
        <v>37</v>
      </c>
      <c r="D238">
        <f t="shared" ca="1" si="79"/>
        <v>5</v>
      </c>
      <c r="E238" t="str">
        <f ca="1">_xll.XLOOKUP(D238,$Y$8:$Y$13,$Z$8:$Z$13)</f>
        <v>General work</v>
      </c>
      <c r="F238">
        <f t="shared" ca="1" si="80"/>
        <v>3</v>
      </c>
      <c r="G238" t="str">
        <f ca="1">_xll.XLOOKUP(F238,$AA$8:$AA$12,$AB$8:$AB$12)</f>
        <v>University</v>
      </c>
      <c r="H238">
        <f t="shared" ca="1" si="93"/>
        <v>2</v>
      </c>
      <c r="I238">
        <f t="shared" ca="1" si="73"/>
        <v>1</v>
      </c>
      <c r="J238">
        <f t="shared" ca="1" si="81"/>
        <v>61698</v>
      </c>
      <c r="K238">
        <f t="shared" ca="1" si="82"/>
        <v>8</v>
      </c>
      <c r="L238" t="str">
        <f ca="1">_xll.XLOOKUP(K238,$AC$8:$AC$17,$AD$8:$AD$17)</f>
        <v>Oyarifa</v>
      </c>
      <c r="M238">
        <f t="shared" ca="1" si="86"/>
        <v>246792</v>
      </c>
      <c r="N238" s="12">
        <f t="shared" ca="1" si="83"/>
        <v>238671.49789224859</v>
      </c>
      <c r="O238" s="12">
        <f t="shared" ca="1" si="87"/>
        <v>392.79099272571551</v>
      </c>
      <c r="P238">
        <f t="shared" ca="1" si="84"/>
        <v>0</v>
      </c>
      <c r="Q238" s="12">
        <f t="shared" ca="1" si="88"/>
        <v>6306.5959618787874</v>
      </c>
      <c r="R238">
        <f t="shared" ca="1" si="89"/>
        <v>3014.319006125249</v>
      </c>
      <c r="S238" s="12">
        <f t="shared" ca="1" si="90"/>
        <v>250199.10999885097</v>
      </c>
      <c r="T238" s="12">
        <f t="shared" ca="1" si="91"/>
        <v>244978.09385412736</v>
      </c>
      <c r="U238" s="12">
        <f t="shared" ca="1" si="92"/>
        <v>5221.0161447236023</v>
      </c>
      <c r="X238" s="2"/>
      <c r="Y238" s="3"/>
      <c r="Z238" s="3"/>
      <c r="AA238" s="3"/>
      <c r="AB238" s="3"/>
      <c r="AC238" s="3"/>
      <c r="AD238" s="3"/>
      <c r="AE238" s="3">
        <f ca="1">IF(Table2[[#This Row],[Gender]]="Male",1,0)</f>
        <v>1</v>
      </c>
      <c r="AF238" s="3">
        <f ca="1">IF(Table2[[#This Row],[Gender]]="Female",1,0)</f>
        <v>0</v>
      </c>
      <c r="AG238" s="3"/>
      <c r="AH238" s="3"/>
      <c r="AI238" s="5"/>
      <c r="AK238" s="2">
        <f ca="1">IF(Table2[[#This Row],[Field of Work]]="Teaching",1,0)</f>
        <v>0</v>
      </c>
      <c r="AL238" s="3">
        <f ca="1">IF(Table2[[#This Row],[Field of Work]]="Agriculture",1,0)</f>
        <v>0</v>
      </c>
      <c r="AM238" s="3">
        <f ca="1">IF(Table2[[#This Row],[Field of Work]]="IT",1,0)</f>
        <v>0</v>
      </c>
      <c r="AN238" s="3">
        <f ca="1">IF(Table2[[#This Row],[Field of Work]]="Construction",1,0)</f>
        <v>0</v>
      </c>
      <c r="AO238" s="3">
        <f ca="1">IF(Table2[[#This Row],[Field of Work]]="Health",1,0)</f>
        <v>0</v>
      </c>
      <c r="AP238" s="3">
        <f ca="1">IF(Table2[[#This Row],[Field of Work]]="General work",1,0)</f>
        <v>1</v>
      </c>
      <c r="AQ238" s="3"/>
      <c r="AR238" s="3"/>
      <c r="AS238" s="3"/>
      <c r="AT238" s="3"/>
      <c r="AU238" s="3"/>
      <c r="AV238" s="5"/>
      <c r="AW238" s="16">
        <f ca="1">IF(Table2[[#This Row],[Residence]]="East Legon",1,0)</f>
        <v>0</v>
      </c>
      <c r="AX238" s="13">
        <f ca="1">IF(Table2[[#This Row],[Residence]]="Trasaco",1,0)</f>
        <v>0</v>
      </c>
      <c r="AY238" s="3">
        <f ca="1">IF(Table2[[#This Row],[Residence]]="North Legon",1,0)</f>
        <v>0</v>
      </c>
      <c r="AZ238" s="3">
        <f ca="1">IF(Table2[[#This Row],[Residence]]="Tema",1,0)</f>
        <v>0</v>
      </c>
      <c r="BA238" s="3">
        <f ca="1">IF(Table2[[#This Row],[Residence]]="Spintex",1,0)</f>
        <v>0</v>
      </c>
      <c r="BB238" s="3">
        <f ca="1">IF(Table2[[#This Row],[Residence]]="Airport Hills",1,0)</f>
        <v>0</v>
      </c>
      <c r="BC238" s="3">
        <f ca="1">IF(Table2[[#This Row],[Residence]]="Oyarifa",1,0)</f>
        <v>1</v>
      </c>
      <c r="BD238" s="3">
        <f ca="1">IF(Table2[[#This Row],[Residence]]="Prampram",1,0)</f>
        <v>0</v>
      </c>
      <c r="BE238" s="3">
        <f ca="1">IF(Table2[[#This Row],[Residence]]="Tse-Addo",1,0)</f>
        <v>0</v>
      </c>
      <c r="BF238" s="3">
        <f ca="1">IF(Table2[[#This Row],[Residence]]="Osu",1,0)</f>
        <v>0</v>
      </c>
      <c r="BG238" s="3"/>
      <c r="BH238" s="3"/>
      <c r="BI238" s="3"/>
      <c r="BJ238" s="3"/>
      <c r="BK238" s="3"/>
      <c r="BL238" s="3"/>
      <c r="BM238" s="3"/>
      <c r="BN238" s="3"/>
      <c r="BO238" s="3"/>
      <c r="BP238" s="5"/>
      <c r="BR238" s="26">
        <f ca="1">Table2[[#This Row],[Cars Value]]/Table2[[#This Row],[Cars]]</f>
        <v>392.79099272571551</v>
      </c>
      <c r="BS238" s="5"/>
      <c r="BT238" s="2">
        <f ca="1">IF(Table2[[#This Row],[Value of Debts]]&gt;$BU$6,1,0)</f>
        <v>1</v>
      </c>
      <c r="BU238" s="3"/>
      <c r="BV238" s="3"/>
      <c r="BW238" s="5"/>
      <c r="BX238" s="30">
        <f ca="1">Table2[[#This Row],[Mortgage Left]]/Table2[[#This Row],[Value of home]]</f>
        <v>0.96709576441800627</v>
      </c>
      <c r="BY238" s="3">
        <f t="shared" ca="1" si="85"/>
        <v>0</v>
      </c>
      <c r="BZ238" s="3"/>
      <c r="CA238" s="39"/>
      <c r="CC238" s="2">
        <f ca="1">IF(Table2[[#This Row],[Residence]]="East Legon",Table2[[#This Row],[Income]],0)</f>
        <v>0</v>
      </c>
      <c r="CD238" s="3">
        <f ca="1">IF(Table2[[#This Row],[Residence]]="Trasaco",Table2[[#This Row],[Income]],0)</f>
        <v>0</v>
      </c>
      <c r="CE238" s="3">
        <f ca="1">IF(Table2[[#This Row],[Residence]]="North Legon",Table2[[#This Row],[Income]],0)</f>
        <v>0</v>
      </c>
      <c r="CF238" s="3">
        <f ca="1">IF(Table2[[#This Row],[Residence]]="Spintex",Table2[[#This Row],[Income]],0)</f>
        <v>0</v>
      </c>
      <c r="CG238" s="3">
        <f ca="1">IF(Table2[[#This Row],[Residence]]="Tema",Table2[[#This Row],[Income]],0)</f>
        <v>0</v>
      </c>
      <c r="CH238" s="3">
        <f ca="1">IF(Table2[[#This Row],[Residence]]="Airport Hills",Table2[[#This Row],[Income]],0)</f>
        <v>0</v>
      </c>
      <c r="CI238" s="3">
        <f ca="1">IF(Table2[[#This Row],[Residence]]="Oyarifa",Table2[[#This Row],[Income]],0)</f>
        <v>61698</v>
      </c>
      <c r="CJ238" s="3">
        <f ca="1">IF(Table2[[#This Row],[Residence]]="Osu",Table2[[#This Row],[Income]],0)</f>
        <v>0</v>
      </c>
      <c r="CK238" s="3">
        <f ca="1">IF(Table2[[#This Row],[Residence]]="Tse-Addo",Table2[[#This Row],[Income]],0)</f>
        <v>0</v>
      </c>
      <c r="CL238" s="5">
        <f ca="1">IF(Table2[[#This Row],[Residence]]="Prampram",Table2[[#This Row],[Income]],0)</f>
        <v>0</v>
      </c>
      <c r="CN238" s="2">
        <f ca="1">IF(Table2[[#This Row],[Field of Work]]="Teaching",Table2[[#This Row],[Income]],0)</f>
        <v>0</v>
      </c>
      <c r="CO238" s="3">
        <f ca="1">IF(Table2[[#This Row],[Field of Work]]="Agriculture",Table2[[#This Row],[Income]],0)</f>
        <v>0</v>
      </c>
      <c r="CP238" s="3">
        <f ca="1">IF(Table2[[#This Row],[Field of Work]]="IT",Table2[[#This Row],[Income]],0)</f>
        <v>0</v>
      </c>
      <c r="CQ238" s="3">
        <f ca="1">IF(Table2[[#This Row],[Field of Work]]="Construction",Table2[[#This Row],[Income]],0)</f>
        <v>0</v>
      </c>
      <c r="CR238" s="3">
        <f ca="1">IF(Table2[[#This Row],[Field of Work]]="Health",Table2[[#This Row],[Income]],0)</f>
        <v>0</v>
      </c>
      <c r="CS238" s="5">
        <f ca="1">IF(Table2[[#This Row],[Field of Work]]="General work",Table2[[#This Row],[Income]],0)</f>
        <v>61698</v>
      </c>
      <c r="CU238" s="2">
        <f t="shared" ca="1" si="74"/>
        <v>1</v>
      </c>
      <c r="CV238" s="5"/>
      <c r="CX238" s="2">
        <f t="shared" ca="1" si="75"/>
        <v>33</v>
      </c>
      <c r="CY238" s="5"/>
    </row>
    <row r="239" spans="1:103" x14ac:dyDescent="0.25">
      <c r="A239">
        <f t="shared" ca="1" si="76"/>
        <v>2</v>
      </c>
      <c r="B239" t="str">
        <f t="shared" ca="1" si="77"/>
        <v>Female</v>
      </c>
      <c r="C239">
        <f t="shared" ca="1" si="78"/>
        <v>33</v>
      </c>
      <c r="D239">
        <f t="shared" ca="1" si="79"/>
        <v>3</v>
      </c>
      <c r="E239" t="str">
        <f ca="1">_xll.XLOOKUP(D239,$Y$8:$Y$13,$Z$8:$Z$13)</f>
        <v>Teaching</v>
      </c>
      <c r="F239">
        <f t="shared" ca="1" si="80"/>
        <v>1</v>
      </c>
      <c r="G239" t="str">
        <f ca="1">_xll.XLOOKUP(F239,$AA$8:$AA$12,$AB$8:$AB$12)</f>
        <v>Highschool</v>
      </c>
      <c r="H239">
        <f t="shared" ca="1" si="93"/>
        <v>2</v>
      </c>
      <c r="I239">
        <f t="shared" ca="1" si="73"/>
        <v>1</v>
      </c>
      <c r="J239">
        <f t="shared" ca="1" si="81"/>
        <v>80371</v>
      </c>
      <c r="K239">
        <f t="shared" ca="1" si="82"/>
        <v>8</v>
      </c>
      <c r="L239" t="str">
        <f ca="1">_xll.XLOOKUP(K239,$AC$8:$AC$17,$AD$8:$AD$17)</f>
        <v>Oyarifa</v>
      </c>
      <c r="M239">
        <f t="shared" ca="1" si="86"/>
        <v>241113</v>
      </c>
      <c r="N239" s="12">
        <f t="shared" ca="1" si="83"/>
        <v>211043.32756849361</v>
      </c>
      <c r="O239" s="12">
        <f t="shared" ca="1" si="87"/>
        <v>73604.902772839414</v>
      </c>
      <c r="P239">
        <f t="shared" ca="1" si="84"/>
        <v>35856</v>
      </c>
      <c r="Q239" s="12">
        <f t="shared" ca="1" si="88"/>
        <v>85184.650453362614</v>
      </c>
      <c r="R239">
        <f t="shared" ca="1" si="89"/>
        <v>50057.174128646067</v>
      </c>
      <c r="S239" s="12">
        <f t="shared" ca="1" si="90"/>
        <v>364775.0769014855</v>
      </c>
      <c r="T239" s="12">
        <f t="shared" ca="1" si="91"/>
        <v>332083.97802185622</v>
      </c>
      <c r="U239" s="12">
        <f t="shared" ca="1" si="92"/>
        <v>32691.09887962928</v>
      </c>
      <c r="X239" s="2"/>
      <c r="Y239" s="3"/>
      <c r="Z239" s="3"/>
      <c r="AA239" s="3"/>
      <c r="AB239" s="3"/>
      <c r="AC239" s="3"/>
      <c r="AD239" s="3"/>
      <c r="AE239" s="3">
        <f ca="1">IF(Table2[[#This Row],[Gender]]="Male",1,0)</f>
        <v>0</v>
      </c>
      <c r="AF239" s="3">
        <f ca="1">IF(Table2[[#This Row],[Gender]]="Female",1,0)</f>
        <v>1</v>
      </c>
      <c r="AG239" s="3"/>
      <c r="AH239" s="3"/>
      <c r="AI239" s="5"/>
      <c r="AK239" s="2">
        <f ca="1">IF(Table2[[#This Row],[Field of Work]]="Teaching",1,0)</f>
        <v>1</v>
      </c>
      <c r="AL239" s="3">
        <f ca="1">IF(Table2[[#This Row],[Field of Work]]="Agriculture",1,0)</f>
        <v>0</v>
      </c>
      <c r="AM239" s="3">
        <f ca="1">IF(Table2[[#This Row],[Field of Work]]="IT",1,0)</f>
        <v>0</v>
      </c>
      <c r="AN239" s="3">
        <f ca="1">IF(Table2[[#This Row],[Field of Work]]="Construction",1,0)</f>
        <v>0</v>
      </c>
      <c r="AO239" s="3">
        <f ca="1">IF(Table2[[#This Row],[Field of Work]]="Health",1,0)</f>
        <v>0</v>
      </c>
      <c r="AP239" s="3">
        <f ca="1">IF(Table2[[#This Row],[Field of Work]]="General work",1,0)</f>
        <v>0</v>
      </c>
      <c r="AQ239" s="3"/>
      <c r="AR239" s="3"/>
      <c r="AS239" s="3"/>
      <c r="AT239" s="3"/>
      <c r="AU239" s="3"/>
      <c r="AV239" s="5"/>
      <c r="AW239" s="16">
        <f ca="1">IF(Table2[[#This Row],[Residence]]="East Legon",1,0)</f>
        <v>0</v>
      </c>
      <c r="AX239" s="13">
        <f ca="1">IF(Table2[[#This Row],[Residence]]="Trasaco",1,0)</f>
        <v>0</v>
      </c>
      <c r="AY239" s="3">
        <f ca="1">IF(Table2[[#This Row],[Residence]]="North Legon",1,0)</f>
        <v>0</v>
      </c>
      <c r="AZ239" s="3">
        <f ca="1">IF(Table2[[#This Row],[Residence]]="Tema",1,0)</f>
        <v>0</v>
      </c>
      <c r="BA239" s="3">
        <f ca="1">IF(Table2[[#This Row],[Residence]]="Spintex",1,0)</f>
        <v>0</v>
      </c>
      <c r="BB239" s="3">
        <f ca="1">IF(Table2[[#This Row],[Residence]]="Airport Hills",1,0)</f>
        <v>0</v>
      </c>
      <c r="BC239" s="3">
        <f ca="1">IF(Table2[[#This Row],[Residence]]="Oyarifa",1,0)</f>
        <v>1</v>
      </c>
      <c r="BD239" s="3">
        <f ca="1">IF(Table2[[#This Row],[Residence]]="Prampram",1,0)</f>
        <v>0</v>
      </c>
      <c r="BE239" s="3">
        <f ca="1">IF(Table2[[#This Row],[Residence]]="Tse-Addo",1,0)</f>
        <v>0</v>
      </c>
      <c r="BF239" s="3">
        <f ca="1">IF(Table2[[#This Row],[Residence]]="Osu",1,0)</f>
        <v>0</v>
      </c>
      <c r="BG239" s="3"/>
      <c r="BH239" s="3"/>
      <c r="BI239" s="3"/>
      <c r="BJ239" s="3"/>
      <c r="BK239" s="3"/>
      <c r="BL239" s="3"/>
      <c r="BM239" s="3"/>
      <c r="BN239" s="3"/>
      <c r="BO239" s="3"/>
      <c r="BP239" s="5"/>
      <c r="BR239" s="26">
        <f ca="1">Table2[[#This Row],[Cars Value]]/Table2[[#This Row],[Cars]]</f>
        <v>73604.902772839414</v>
      </c>
      <c r="BS239" s="5"/>
      <c r="BT239" s="2">
        <f ca="1">IF(Table2[[#This Row],[Value of Debts]]&gt;$BU$6,1,0)</f>
        <v>1</v>
      </c>
      <c r="BU239" s="3"/>
      <c r="BV239" s="3"/>
      <c r="BW239" s="5"/>
      <c r="BX239" s="30">
        <f ca="1">Table2[[#This Row],[Mortgage Left]]/Table2[[#This Row],[Value of home]]</f>
        <v>0.8752880498707809</v>
      </c>
      <c r="BY239" s="3">
        <f t="shared" ca="1" si="85"/>
        <v>0</v>
      </c>
      <c r="BZ239" s="3"/>
      <c r="CA239" s="39"/>
      <c r="CC239" s="2">
        <f ca="1">IF(Table2[[#This Row],[Residence]]="East Legon",Table2[[#This Row],[Income]],0)</f>
        <v>0</v>
      </c>
      <c r="CD239" s="3">
        <f ca="1">IF(Table2[[#This Row],[Residence]]="Trasaco",Table2[[#This Row],[Income]],0)</f>
        <v>0</v>
      </c>
      <c r="CE239" s="3">
        <f ca="1">IF(Table2[[#This Row],[Residence]]="North Legon",Table2[[#This Row],[Income]],0)</f>
        <v>0</v>
      </c>
      <c r="CF239" s="3">
        <f ca="1">IF(Table2[[#This Row],[Residence]]="Spintex",Table2[[#This Row],[Income]],0)</f>
        <v>0</v>
      </c>
      <c r="CG239" s="3">
        <f ca="1">IF(Table2[[#This Row],[Residence]]="Tema",Table2[[#This Row],[Income]],0)</f>
        <v>0</v>
      </c>
      <c r="CH239" s="3">
        <f ca="1">IF(Table2[[#This Row],[Residence]]="Airport Hills",Table2[[#This Row],[Income]],0)</f>
        <v>0</v>
      </c>
      <c r="CI239" s="3">
        <f ca="1">IF(Table2[[#This Row],[Residence]]="Oyarifa",Table2[[#This Row],[Income]],0)</f>
        <v>80371</v>
      </c>
      <c r="CJ239" s="3">
        <f ca="1">IF(Table2[[#This Row],[Residence]]="Osu",Table2[[#This Row],[Income]],0)</f>
        <v>0</v>
      </c>
      <c r="CK239" s="3">
        <f ca="1">IF(Table2[[#This Row],[Residence]]="Tse-Addo",Table2[[#This Row],[Income]],0)</f>
        <v>0</v>
      </c>
      <c r="CL239" s="5">
        <f ca="1">IF(Table2[[#This Row],[Residence]]="Prampram",Table2[[#This Row],[Income]],0)</f>
        <v>0</v>
      </c>
      <c r="CN239" s="2">
        <f ca="1">IF(Table2[[#This Row],[Field of Work]]="Teaching",Table2[[#This Row],[Income]],0)</f>
        <v>80371</v>
      </c>
      <c r="CO239" s="3">
        <f ca="1">IF(Table2[[#This Row],[Field of Work]]="Agriculture",Table2[[#This Row],[Income]],0)</f>
        <v>0</v>
      </c>
      <c r="CP239" s="3">
        <f ca="1">IF(Table2[[#This Row],[Field of Work]]="IT",Table2[[#This Row],[Income]],0)</f>
        <v>0</v>
      </c>
      <c r="CQ239" s="3">
        <f ca="1">IF(Table2[[#This Row],[Field of Work]]="Construction",Table2[[#This Row],[Income]],0)</f>
        <v>0</v>
      </c>
      <c r="CR239" s="3">
        <f ca="1">IF(Table2[[#This Row],[Field of Work]]="Health",Table2[[#This Row],[Income]],0)</f>
        <v>0</v>
      </c>
      <c r="CS239" s="5">
        <f ca="1">IF(Table2[[#This Row],[Field of Work]]="General work",Table2[[#This Row],[Income]],0)</f>
        <v>0</v>
      </c>
      <c r="CU239" s="2">
        <f t="shared" ca="1" si="74"/>
        <v>1</v>
      </c>
      <c r="CV239" s="5"/>
      <c r="CX239" s="2">
        <f t="shared" ca="1" si="75"/>
        <v>30</v>
      </c>
      <c r="CY239" s="5"/>
    </row>
    <row r="240" spans="1:103" x14ac:dyDescent="0.25">
      <c r="A240">
        <f t="shared" ca="1" si="76"/>
        <v>2</v>
      </c>
      <c r="B240" t="str">
        <f t="shared" ca="1" si="77"/>
        <v>Female</v>
      </c>
      <c r="C240">
        <f t="shared" ca="1" si="78"/>
        <v>30</v>
      </c>
      <c r="D240">
        <f t="shared" ca="1" si="79"/>
        <v>5</v>
      </c>
      <c r="E240" t="str">
        <f ca="1">_xll.XLOOKUP(D240,$Y$8:$Y$13,$Z$8:$Z$13)</f>
        <v>General work</v>
      </c>
      <c r="F240">
        <f t="shared" ca="1" si="80"/>
        <v>4</v>
      </c>
      <c r="G240" t="str">
        <f ca="1">_xll.XLOOKUP(F240,$AA$8:$AA$12,$AB$8:$AB$12)</f>
        <v>Techical</v>
      </c>
      <c r="H240">
        <f t="shared" ca="1" si="93"/>
        <v>0</v>
      </c>
      <c r="I240">
        <f t="shared" ca="1" si="73"/>
        <v>1</v>
      </c>
      <c r="J240">
        <f t="shared" ca="1" si="81"/>
        <v>70976</v>
      </c>
      <c r="K240">
        <f t="shared" ca="1" si="82"/>
        <v>1</v>
      </c>
      <c r="L240" t="str">
        <f ca="1">_xll.XLOOKUP(K240,$AC$8:$AC$17,$AD$8:$AD$17)</f>
        <v>East Legon</v>
      </c>
      <c r="M240">
        <f t="shared" ca="1" si="86"/>
        <v>283904</v>
      </c>
      <c r="N240" s="12">
        <f t="shared" ca="1" si="83"/>
        <v>167890.71219836085</v>
      </c>
      <c r="O240" s="12">
        <f t="shared" ca="1" si="87"/>
        <v>44981.423033668121</v>
      </c>
      <c r="P240">
        <f t="shared" ca="1" si="84"/>
        <v>20000</v>
      </c>
      <c r="Q240" s="12">
        <f t="shared" ca="1" si="88"/>
        <v>46866.729199819521</v>
      </c>
      <c r="R240">
        <f t="shared" ca="1" si="89"/>
        <v>97208.432939360442</v>
      </c>
      <c r="S240" s="12">
        <f t="shared" ca="1" si="90"/>
        <v>426093.85597302858</v>
      </c>
      <c r="T240" s="12">
        <f t="shared" ca="1" si="91"/>
        <v>234757.44139818038</v>
      </c>
      <c r="U240" s="12">
        <f t="shared" ca="1" si="92"/>
        <v>191336.4145748482</v>
      </c>
      <c r="X240" s="2"/>
      <c r="Y240" s="3"/>
      <c r="Z240" s="3"/>
      <c r="AA240" s="3"/>
      <c r="AB240" s="3"/>
      <c r="AC240" s="3"/>
      <c r="AD240" s="3"/>
      <c r="AE240" s="3">
        <f ca="1">IF(Table2[[#This Row],[Gender]]="Male",1,0)</f>
        <v>0</v>
      </c>
      <c r="AF240" s="3">
        <f ca="1">IF(Table2[[#This Row],[Gender]]="Female",1,0)</f>
        <v>1</v>
      </c>
      <c r="AG240" s="3"/>
      <c r="AH240" s="3"/>
      <c r="AI240" s="5"/>
      <c r="AK240" s="2">
        <f ca="1">IF(Table2[[#This Row],[Field of Work]]="Teaching",1,0)</f>
        <v>0</v>
      </c>
      <c r="AL240" s="3">
        <f ca="1">IF(Table2[[#This Row],[Field of Work]]="Agriculture",1,0)</f>
        <v>0</v>
      </c>
      <c r="AM240" s="3">
        <f ca="1">IF(Table2[[#This Row],[Field of Work]]="IT",1,0)</f>
        <v>0</v>
      </c>
      <c r="AN240" s="3">
        <f ca="1">IF(Table2[[#This Row],[Field of Work]]="Construction",1,0)</f>
        <v>0</v>
      </c>
      <c r="AO240" s="3">
        <f ca="1">IF(Table2[[#This Row],[Field of Work]]="Health",1,0)</f>
        <v>0</v>
      </c>
      <c r="AP240" s="3">
        <f ca="1">IF(Table2[[#This Row],[Field of Work]]="General work",1,0)</f>
        <v>1</v>
      </c>
      <c r="AQ240" s="3"/>
      <c r="AR240" s="3"/>
      <c r="AS240" s="3"/>
      <c r="AT240" s="3"/>
      <c r="AU240" s="3"/>
      <c r="AV240" s="5"/>
      <c r="AW240" s="16">
        <f ca="1">IF(Table2[[#This Row],[Residence]]="East Legon",1,0)</f>
        <v>1</v>
      </c>
      <c r="AX240" s="13">
        <f ca="1">IF(Table2[[#This Row],[Residence]]="Trasaco",1,0)</f>
        <v>0</v>
      </c>
      <c r="AY240" s="3">
        <f ca="1">IF(Table2[[#This Row],[Residence]]="North Legon",1,0)</f>
        <v>0</v>
      </c>
      <c r="AZ240" s="3">
        <f ca="1">IF(Table2[[#This Row],[Residence]]="Tema",1,0)</f>
        <v>0</v>
      </c>
      <c r="BA240" s="3">
        <f ca="1">IF(Table2[[#This Row],[Residence]]="Spintex",1,0)</f>
        <v>0</v>
      </c>
      <c r="BB240" s="3">
        <f ca="1">IF(Table2[[#This Row],[Residence]]="Airport Hills",1,0)</f>
        <v>0</v>
      </c>
      <c r="BC240" s="3">
        <f ca="1">IF(Table2[[#This Row],[Residence]]="Oyarifa",1,0)</f>
        <v>0</v>
      </c>
      <c r="BD240" s="3">
        <f ca="1">IF(Table2[[#This Row],[Residence]]="Prampram",1,0)</f>
        <v>0</v>
      </c>
      <c r="BE240" s="3">
        <f ca="1">IF(Table2[[#This Row],[Residence]]="Tse-Addo",1,0)</f>
        <v>0</v>
      </c>
      <c r="BF240" s="3">
        <f ca="1">IF(Table2[[#This Row],[Residence]]="Osu",1,0)</f>
        <v>0</v>
      </c>
      <c r="BG240" s="3"/>
      <c r="BH240" s="3"/>
      <c r="BI240" s="3"/>
      <c r="BJ240" s="3"/>
      <c r="BK240" s="3"/>
      <c r="BL240" s="3"/>
      <c r="BM240" s="3"/>
      <c r="BN240" s="3"/>
      <c r="BO240" s="3"/>
      <c r="BP240" s="5"/>
      <c r="BR240" s="26">
        <f ca="1">Table2[[#This Row],[Cars Value]]/Table2[[#This Row],[Cars]]</f>
        <v>44981.423033668121</v>
      </c>
      <c r="BS240" s="5"/>
      <c r="BT240" s="2">
        <f ca="1">IF(Table2[[#This Row],[Value of Debts]]&gt;$BU$6,1,0)</f>
        <v>1</v>
      </c>
      <c r="BU240" s="3"/>
      <c r="BV240" s="3"/>
      <c r="BW240" s="5"/>
      <c r="BX240" s="30">
        <f ca="1">Table2[[#This Row],[Mortgage Left]]/Table2[[#This Row],[Value of home]]</f>
        <v>0.59136437738940228</v>
      </c>
      <c r="BY240" s="3">
        <f t="shared" ca="1" si="85"/>
        <v>0</v>
      </c>
      <c r="BZ240" s="3"/>
      <c r="CA240" s="39"/>
      <c r="CC240" s="2">
        <f ca="1">IF(Table2[[#This Row],[Residence]]="East Legon",Table2[[#This Row],[Income]],0)</f>
        <v>70976</v>
      </c>
      <c r="CD240" s="3">
        <f ca="1">IF(Table2[[#This Row],[Residence]]="Trasaco",Table2[[#This Row],[Income]],0)</f>
        <v>0</v>
      </c>
      <c r="CE240" s="3">
        <f ca="1">IF(Table2[[#This Row],[Residence]]="North Legon",Table2[[#This Row],[Income]],0)</f>
        <v>0</v>
      </c>
      <c r="CF240" s="3">
        <f ca="1">IF(Table2[[#This Row],[Residence]]="Spintex",Table2[[#This Row],[Income]],0)</f>
        <v>0</v>
      </c>
      <c r="CG240" s="3">
        <f ca="1">IF(Table2[[#This Row],[Residence]]="Tema",Table2[[#This Row],[Income]],0)</f>
        <v>0</v>
      </c>
      <c r="CH240" s="3">
        <f ca="1">IF(Table2[[#This Row],[Residence]]="Airport Hills",Table2[[#This Row],[Income]],0)</f>
        <v>0</v>
      </c>
      <c r="CI240" s="3">
        <f ca="1">IF(Table2[[#This Row],[Residence]]="Oyarifa",Table2[[#This Row],[Income]],0)</f>
        <v>0</v>
      </c>
      <c r="CJ240" s="3">
        <f ca="1">IF(Table2[[#This Row],[Residence]]="Osu",Table2[[#This Row],[Income]],0)</f>
        <v>0</v>
      </c>
      <c r="CK240" s="3">
        <f ca="1">IF(Table2[[#This Row],[Residence]]="Tse-Addo",Table2[[#This Row],[Income]],0)</f>
        <v>0</v>
      </c>
      <c r="CL240" s="5">
        <f ca="1">IF(Table2[[#This Row],[Residence]]="Prampram",Table2[[#This Row],[Income]],0)</f>
        <v>0</v>
      </c>
      <c r="CN240" s="2">
        <f ca="1">IF(Table2[[#This Row],[Field of Work]]="Teaching",Table2[[#This Row],[Income]],0)</f>
        <v>0</v>
      </c>
      <c r="CO240" s="3">
        <f ca="1">IF(Table2[[#This Row],[Field of Work]]="Agriculture",Table2[[#This Row],[Income]],0)</f>
        <v>0</v>
      </c>
      <c r="CP240" s="3">
        <f ca="1">IF(Table2[[#This Row],[Field of Work]]="IT",Table2[[#This Row],[Income]],0)</f>
        <v>0</v>
      </c>
      <c r="CQ240" s="3">
        <f ca="1">IF(Table2[[#This Row],[Field of Work]]="Construction",Table2[[#This Row],[Income]],0)</f>
        <v>0</v>
      </c>
      <c r="CR240" s="3">
        <f ca="1">IF(Table2[[#This Row],[Field of Work]]="Health",Table2[[#This Row],[Income]],0)</f>
        <v>0</v>
      </c>
      <c r="CS240" s="5">
        <f ca="1">IF(Table2[[#This Row],[Field of Work]]="General work",Table2[[#This Row],[Income]],0)</f>
        <v>70976</v>
      </c>
      <c r="CU240" s="2">
        <f t="shared" ca="1" si="74"/>
        <v>1</v>
      </c>
      <c r="CV240" s="5"/>
      <c r="CX240" s="2">
        <f t="shared" ca="1" si="75"/>
        <v>49</v>
      </c>
      <c r="CY240" s="5"/>
    </row>
    <row r="241" spans="1:103" x14ac:dyDescent="0.25">
      <c r="A241">
        <f t="shared" ca="1" si="76"/>
        <v>1</v>
      </c>
      <c r="B241" t="str">
        <f t="shared" ca="1" si="77"/>
        <v>Male</v>
      </c>
      <c r="C241">
        <f t="shared" ca="1" si="78"/>
        <v>49</v>
      </c>
      <c r="D241">
        <f t="shared" ca="1" si="79"/>
        <v>1</v>
      </c>
      <c r="E241" t="str">
        <f ca="1">_xll.XLOOKUP(D241,$Y$8:$Y$13,$Z$8:$Z$13)</f>
        <v>Health</v>
      </c>
      <c r="F241">
        <f t="shared" ca="1" si="80"/>
        <v>2</v>
      </c>
      <c r="G241" t="str">
        <f ca="1">_xll.XLOOKUP(F241,$AA$8:$AA$12,$AB$8:$AB$12)</f>
        <v>College</v>
      </c>
      <c r="H241">
        <f t="shared" ca="1" si="93"/>
        <v>2</v>
      </c>
      <c r="I241">
        <f t="shared" ca="1" si="73"/>
        <v>1</v>
      </c>
      <c r="J241">
        <f t="shared" ca="1" si="81"/>
        <v>39489</v>
      </c>
      <c r="K241">
        <f t="shared" ca="1" si="82"/>
        <v>2</v>
      </c>
      <c r="L241" t="str">
        <f ca="1">_xll.XLOOKUP(K241,$AC$8:$AC$17,$AD$8:$AD$17)</f>
        <v>Trasaco</v>
      </c>
      <c r="M241">
        <f t="shared" ca="1" si="86"/>
        <v>236934</v>
      </c>
      <c r="N241" s="12">
        <f t="shared" ca="1" si="83"/>
        <v>157629.26819363717</v>
      </c>
      <c r="O241" s="12">
        <f t="shared" ca="1" si="87"/>
        <v>419.12254516760424</v>
      </c>
      <c r="P241">
        <f t="shared" ca="1" si="84"/>
        <v>45</v>
      </c>
      <c r="Q241" s="12">
        <f t="shared" ca="1" si="88"/>
        <v>27519.912122748894</v>
      </c>
      <c r="R241">
        <f t="shared" ca="1" si="89"/>
        <v>56022.202273670991</v>
      </c>
      <c r="S241" s="12">
        <f t="shared" ca="1" si="90"/>
        <v>293375.32481883862</v>
      </c>
      <c r="T241" s="12">
        <f t="shared" ca="1" si="91"/>
        <v>185194.18031638605</v>
      </c>
      <c r="U241" s="12">
        <f t="shared" ca="1" si="92"/>
        <v>108181.14450245257</v>
      </c>
      <c r="X241" s="2"/>
      <c r="Y241" s="3"/>
      <c r="Z241" s="3"/>
      <c r="AA241" s="3"/>
      <c r="AB241" s="3"/>
      <c r="AC241" s="3"/>
      <c r="AD241" s="3"/>
      <c r="AE241" s="3">
        <f ca="1">IF(Table2[[#This Row],[Gender]]="Male",1,0)</f>
        <v>1</v>
      </c>
      <c r="AF241" s="3">
        <f ca="1">IF(Table2[[#This Row],[Gender]]="Female",1,0)</f>
        <v>0</v>
      </c>
      <c r="AG241" s="3"/>
      <c r="AH241" s="3"/>
      <c r="AI241" s="5"/>
      <c r="AK241" s="2">
        <f ca="1">IF(Table2[[#This Row],[Field of Work]]="Teaching",1,0)</f>
        <v>0</v>
      </c>
      <c r="AL241" s="3">
        <f ca="1">IF(Table2[[#This Row],[Field of Work]]="Agriculture",1,0)</f>
        <v>0</v>
      </c>
      <c r="AM241" s="3">
        <f ca="1">IF(Table2[[#This Row],[Field of Work]]="IT",1,0)</f>
        <v>0</v>
      </c>
      <c r="AN241" s="3">
        <f ca="1">IF(Table2[[#This Row],[Field of Work]]="Construction",1,0)</f>
        <v>0</v>
      </c>
      <c r="AO241" s="3">
        <f ca="1">IF(Table2[[#This Row],[Field of Work]]="Health",1,0)</f>
        <v>1</v>
      </c>
      <c r="AP241" s="3">
        <f ca="1">IF(Table2[[#This Row],[Field of Work]]="General work",1,0)</f>
        <v>0</v>
      </c>
      <c r="AQ241" s="3"/>
      <c r="AR241" s="3"/>
      <c r="AS241" s="3"/>
      <c r="AT241" s="3"/>
      <c r="AU241" s="3"/>
      <c r="AV241" s="5"/>
      <c r="AW241" s="16">
        <f ca="1">IF(Table2[[#This Row],[Residence]]="East Legon",1,0)</f>
        <v>0</v>
      </c>
      <c r="AX241" s="13">
        <f ca="1">IF(Table2[[#This Row],[Residence]]="Trasaco",1,0)</f>
        <v>1</v>
      </c>
      <c r="AY241" s="3">
        <f ca="1">IF(Table2[[#This Row],[Residence]]="North Legon",1,0)</f>
        <v>0</v>
      </c>
      <c r="AZ241" s="3">
        <f ca="1">IF(Table2[[#This Row],[Residence]]="Tema",1,0)</f>
        <v>0</v>
      </c>
      <c r="BA241" s="3">
        <f ca="1">IF(Table2[[#This Row],[Residence]]="Spintex",1,0)</f>
        <v>0</v>
      </c>
      <c r="BB241" s="3">
        <f ca="1">IF(Table2[[#This Row],[Residence]]="Airport Hills",1,0)</f>
        <v>0</v>
      </c>
      <c r="BC241" s="3">
        <f ca="1">IF(Table2[[#This Row],[Residence]]="Oyarifa",1,0)</f>
        <v>0</v>
      </c>
      <c r="BD241" s="3">
        <f ca="1">IF(Table2[[#This Row],[Residence]]="Prampram",1,0)</f>
        <v>0</v>
      </c>
      <c r="BE241" s="3">
        <f ca="1">IF(Table2[[#This Row],[Residence]]="Tse-Addo",1,0)</f>
        <v>0</v>
      </c>
      <c r="BF241" s="3">
        <f ca="1">IF(Table2[[#This Row],[Residence]]="Osu",1,0)</f>
        <v>0</v>
      </c>
      <c r="BG241" s="3"/>
      <c r="BH241" s="3"/>
      <c r="BI241" s="3"/>
      <c r="BJ241" s="3"/>
      <c r="BK241" s="3"/>
      <c r="BL241" s="3"/>
      <c r="BM241" s="3"/>
      <c r="BN241" s="3"/>
      <c r="BO241" s="3"/>
      <c r="BP241" s="5"/>
      <c r="BR241" s="26">
        <f ca="1">Table2[[#This Row],[Cars Value]]/Table2[[#This Row],[Cars]]</f>
        <v>419.12254516760424</v>
      </c>
      <c r="BS241" s="5"/>
      <c r="BT241" s="2">
        <f ca="1">IF(Table2[[#This Row],[Value of Debts]]&gt;$BU$6,1,0)</f>
        <v>1</v>
      </c>
      <c r="BU241" s="3"/>
      <c r="BV241" s="3"/>
      <c r="BW241" s="5"/>
      <c r="BX241" s="30">
        <f ca="1">Table2[[#This Row],[Mortgage Left]]/Table2[[#This Row],[Value of home]]</f>
        <v>0.66528766742484058</v>
      </c>
      <c r="BY241" s="3">
        <f t="shared" ca="1" si="85"/>
        <v>0</v>
      </c>
      <c r="BZ241" s="3"/>
      <c r="CA241" s="39"/>
      <c r="CC241" s="2">
        <f ca="1">IF(Table2[[#This Row],[Residence]]="East Legon",Table2[[#This Row],[Income]],0)</f>
        <v>0</v>
      </c>
      <c r="CD241" s="3">
        <f ca="1">IF(Table2[[#This Row],[Residence]]="Trasaco",Table2[[#This Row],[Income]],0)</f>
        <v>39489</v>
      </c>
      <c r="CE241" s="3">
        <f ca="1">IF(Table2[[#This Row],[Residence]]="North Legon",Table2[[#This Row],[Income]],0)</f>
        <v>0</v>
      </c>
      <c r="CF241" s="3">
        <f ca="1">IF(Table2[[#This Row],[Residence]]="Spintex",Table2[[#This Row],[Income]],0)</f>
        <v>0</v>
      </c>
      <c r="CG241" s="3">
        <f ca="1">IF(Table2[[#This Row],[Residence]]="Tema",Table2[[#This Row],[Income]],0)</f>
        <v>0</v>
      </c>
      <c r="CH241" s="3">
        <f ca="1">IF(Table2[[#This Row],[Residence]]="Airport Hills",Table2[[#This Row],[Income]],0)</f>
        <v>0</v>
      </c>
      <c r="CI241" s="3">
        <f ca="1">IF(Table2[[#This Row],[Residence]]="Oyarifa",Table2[[#This Row],[Income]],0)</f>
        <v>0</v>
      </c>
      <c r="CJ241" s="3">
        <f ca="1">IF(Table2[[#This Row],[Residence]]="Osu",Table2[[#This Row],[Income]],0)</f>
        <v>0</v>
      </c>
      <c r="CK241" s="3">
        <f ca="1">IF(Table2[[#This Row],[Residence]]="Tse-Addo",Table2[[#This Row],[Income]],0)</f>
        <v>0</v>
      </c>
      <c r="CL241" s="5">
        <f ca="1">IF(Table2[[#This Row],[Residence]]="Prampram",Table2[[#This Row],[Income]],0)</f>
        <v>0</v>
      </c>
      <c r="CN241" s="2">
        <f ca="1">IF(Table2[[#This Row],[Field of Work]]="Teaching",Table2[[#This Row],[Income]],0)</f>
        <v>0</v>
      </c>
      <c r="CO241" s="3">
        <f ca="1">IF(Table2[[#This Row],[Field of Work]]="Agriculture",Table2[[#This Row],[Income]],0)</f>
        <v>0</v>
      </c>
      <c r="CP241" s="3">
        <f ca="1">IF(Table2[[#This Row],[Field of Work]]="IT",Table2[[#This Row],[Income]],0)</f>
        <v>0</v>
      </c>
      <c r="CQ241" s="3">
        <f ca="1">IF(Table2[[#This Row],[Field of Work]]="Construction",Table2[[#This Row],[Income]],0)</f>
        <v>0</v>
      </c>
      <c r="CR241" s="3">
        <f ca="1">IF(Table2[[#This Row],[Field of Work]]="Health",Table2[[#This Row],[Income]],0)</f>
        <v>39489</v>
      </c>
      <c r="CS241" s="5">
        <f ca="1">IF(Table2[[#This Row],[Field of Work]]="General work",Table2[[#This Row],[Income]],0)</f>
        <v>0</v>
      </c>
      <c r="CU241" s="2">
        <f t="shared" ca="1" si="74"/>
        <v>0</v>
      </c>
      <c r="CV241" s="5"/>
      <c r="CX241" s="2">
        <f t="shared" ca="1" si="75"/>
        <v>50</v>
      </c>
      <c r="CY241" s="5"/>
    </row>
    <row r="242" spans="1:103" x14ac:dyDescent="0.25">
      <c r="A242">
        <f t="shared" ca="1" si="76"/>
        <v>2</v>
      </c>
      <c r="B242" t="str">
        <f t="shared" ca="1" si="77"/>
        <v>Female</v>
      </c>
      <c r="C242">
        <f t="shared" ca="1" si="78"/>
        <v>50</v>
      </c>
      <c r="D242">
        <f t="shared" ca="1" si="79"/>
        <v>2</v>
      </c>
      <c r="E242" t="str">
        <f ca="1">_xll.XLOOKUP(D242,$Y$8:$Y$13,$Z$8:$Z$13)</f>
        <v>Construction</v>
      </c>
      <c r="F242">
        <f t="shared" ca="1" si="80"/>
        <v>3</v>
      </c>
      <c r="G242" t="str">
        <f ca="1">_xll.XLOOKUP(F242,$AA$8:$AA$12,$AB$8:$AB$12)</f>
        <v>University</v>
      </c>
      <c r="H242">
        <f t="shared" ca="1" si="93"/>
        <v>4</v>
      </c>
      <c r="I242">
        <f t="shared" ca="1" si="73"/>
        <v>1</v>
      </c>
      <c r="J242">
        <f t="shared" ca="1" si="81"/>
        <v>42816</v>
      </c>
      <c r="K242">
        <f t="shared" ca="1" si="82"/>
        <v>10</v>
      </c>
      <c r="L242" t="str">
        <f ca="1">_xll.XLOOKUP(K242,$AC$8:$AC$17,$AD$8:$AD$17)</f>
        <v>Osu</v>
      </c>
      <c r="M242">
        <f t="shared" ca="1" si="86"/>
        <v>256896</v>
      </c>
      <c r="N242" s="12">
        <f t="shared" ca="1" si="83"/>
        <v>29898.082851638515</v>
      </c>
      <c r="O242" s="12">
        <f t="shared" ca="1" si="87"/>
        <v>22143.892081629365</v>
      </c>
      <c r="P242">
        <f t="shared" ca="1" si="84"/>
        <v>3489</v>
      </c>
      <c r="Q242" s="12">
        <f t="shared" ca="1" si="88"/>
        <v>8755.4051952947229</v>
      </c>
      <c r="R242">
        <f t="shared" ca="1" si="89"/>
        <v>18980.659795404492</v>
      </c>
      <c r="S242" s="12">
        <f t="shared" ca="1" si="90"/>
        <v>298020.55187703384</v>
      </c>
      <c r="T242" s="12">
        <f t="shared" ca="1" si="91"/>
        <v>42142.488046933242</v>
      </c>
      <c r="U242" s="12">
        <f t="shared" ca="1" si="92"/>
        <v>255878.06383010058</v>
      </c>
      <c r="X242" s="2"/>
      <c r="Y242" s="3"/>
      <c r="Z242" s="3"/>
      <c r="AA242" s="3"/>
      <c r="AB242" s="3"/>
      <c r="AC242" s="3"/>
      <c r="AD242" s="3"/>
      <c r="AE242" s="3">
        <f ca="1">IF(Table2[[#This Row],[Gender]]="Male",1,0)</f>
        <v>0</v>
      </c>
      <c r="AF242" s="3">
        <f ca="1">IF(Table2[[#This Row],[Gender]]="Female",1,0)</f>
        <v>1</v>
      </c>
      <c r="AG242" s="3"/>
      <c r="AH242" s="3"/>
      <c r="AI242" s="5"/>
      <c r="AK242" s="2">
        <f ca="1">IF(Table2[[#This Row],[Field of Work]]="Teaching",1,0)</f>
        <v>0</v>
      </c>
      <c r="AL242" s="3">
        <f ca="1">IF(Table2[[#This Row],[Field of Work]]="Agriculture",1,0)</f>
        <v>0</v>
      </c>
      <c r="AM242" s="3">
        <f ca="1">IF(Table2[[#This Row],[Field of Work]]="IT",1,0)</f>
        <v>0</v>
      </c>
      <c r="AN242" s="3">
        <f ca="1">IF(Table2[[#This Row],[Field of Work]]="Construction",1,0)</f>
        <v>1</v>
      </c>
      <c r="AO242" s="3">
        <f ca="1">IF(Table2[[#This Row],[Field of Work]]="Health",1,0)</f>
        <v>0</v>
      </c>
      <c r="AP242" s="3">
        <f ca="1">IF(Table2[[#This Row],[Field of Work]]="General work",1,0)</f>
        <v>0</v>
      </c>
      <c r="AQ242" s="3"/>
      <c r="AR242" s="3"/>
      <c r="AS242" s="3"/>
      <c r="AT242" s="3"/>
      <c r="AU242" s="3"/>
      <c r="AV242" s="5"/>
      <c r="AW242" s="16">
        <f ca="1">IF(Table2[[#This Row],[Residence]]="East Legon",1,0)</f>
        <v>0</v>
      </c>
      <c r="AX242" s="13">
        <f ca="1">IF(Table2[[#This Row],[Residence]]="Trasaco",1,0)</f>
        <v>0</v>
      </c>
      <c r="AY242" s="3">
        <f ca="1">IF(Table2[[#This Row],[Residence]]="North Legon",1,0)</f>
        <v>0</v>
      </c>
      <c r="AZ242" s="3">
        <f ca="1">IF(Table2[[#This Row],[Residence]]="Tema",1,0)</f>
        <v>0</v>
      </c>
      <c r="BA242" s="3">
        <f ca="1">IF(Table2[[#This Row],[Residence]]="Spintex",1,0)</f>
        <v>0</v>
      </c>
      <c r="BB242" s="3">
        <f ca="1">IF(Table2[[#This Row],[Residence]]="Airport Hills",1,0)</f>
        <v>0</v>
      </c>
      <c r="BC242" s="3">
        <f ca="1">IF(Table2[[#This Row],[Residence]]="Oyarifa",1,0)</f>
        <v>0</v>
      </c>
      <c r="BD242" s="3">
        <f ca="1">IF(Table2[[#This Row],[Residence]]="Prampram",1,0)</f>
        <v>0</v>
      </c>
      <c r="BE242" s="3">
        <f ca="1">IF(Table2[[#This Row],[Residence]]="Tse-Addo",1,0)</f>
        <v>0</v>
      </c>
      <c r="BF242" s="3">
        <f ca="1">IF(Table2[[#This Row],[Residence]]="Osu",1,0)</f>
        <v>1</v>
      </c>
      <c r="BG242" s="3"/>
      <c r="BH242" s="3"/>
      <c r="BI242" s="3"/>
      <c r="BJ242" s="3"/>
      <c r="BK242" s="3"/>
      <c r="BL242" s="3"/>
      <c r="BM242" s="3"/>
      <c r="BN242" s="3"/>
      <c r="BO242" s="3"/>
      <c r="BP242" s="5"/>
      <c r="BR242" s="26">
        <f ca="1">Table2[[#This Row],[Cars Value]]/Table2[[#This Row],[Cars]]</f>
        <v>22143.892081629365</v>
      </c>
      <c r="BS242" s="5"/>
      <c r="BT242" s="2">
        <f ca="1">IF(Table2[[#This Row],[Value of Debts]]&gt;$BU$6,1,0)</f>
        <v>0</v>
      </c>
      <c r="BU242" s="3"/>
      <c r="BV242" s="3"/>
      <c r="BW242" s="5"/>
      <c r="BX242" s="30">
        <f ca="1">Table2[[#This Row],[Mortgage Left]]/Table2[[#This Row],[Value of home]]</f>
        <v>0.11638204896782556</v>
      </c>
      <c r="BY242" s="3">
        <f t="shared" ca="1" si="85"/>
        <v>1</v>
      </c>
      <c r="BZ242" s="3"/>
      <c r="CA242" s="39"/>
      <c r="CC242" s="2">
        <f ca="1">IF(Table2[[#This Row],[Residence]]="East Legon",Table2[[#This Row],[Income]],0)</f>
        <v>0</v>
      </c>
      <c r="CD242" s="3">
        <f ca="1">IF(Table2[[#This Row],[Residence]]="Trasaco",Table2[[#This Row],[Income]],0)</f>
        <v>0</v>
      </c>
      <c r="CE242" s="3">
        <f ca="1">IF(Table2[[#This Row],[Residence]]="North Legon",Table2[[#This Row],[Income]],0)</f>
        <v>0</v>
      </c>
      <c r="CF242" s="3">
        <f ca="1">IF(Table2[[#This Row],[Residence]]="Spintex",Table2[[#This Row],[Income]],0)</f>
        <v>0</v>
      </c>
      <c r="CG242" s="3">
        <f ca="1">IF(Table2[[#This Row],[Residence]]="Tema",Table2[[#This Row],[Income]],0)</f>
        <v>0</v>
      </c>
      <c r="CH242" s="3">
        <f ca="1">IF(Table2[[#This Row],[Residence]]="Airport Hills",Table2[[#This Row],[Income]],0)</f>
        <v>0</v>
      </c>
      <c r="CI242" s="3">
        <f ca="1">IF(Table2[[#This Row],[Residence]]="Oyarifa",Table2[[#This Row],[Income]],0)</f>
        <v>0</v>
      </c>
      <c r="CJ242" s="3">
        <f ca="1">IF(Table2[[#This Row],[Residence]]="Osu",Table2[[#This Row],[Income]],0)</f>
        <v>42816</v>
      </c>
      <c r="CK242" s="3">
        <f ca="1">IF(Table2[[#This Row],[Residence]]="Tse-Addo",Table2[[#This Row],[Income]],0)</f>
        <v>0</v>
      </c>
      <c r="CL242" s="5">
        <f ca="1">IF(Table2[[#This Row],[Residence]]="Prampram",Table2[[#This Row],[Income]],0)</f>
        <v>0</v>
      </c>
      <c r="CN242" s="2">
        <f ca="1">IF(Table2[[#This Row],[Field of Work]]="Teaching",Table2[[#This Row],[Income]],0)</f>
        <v>0</v>
      </c>
      <c r="CO242" s="3">
        <f ca="1">IF(Table2[[#This Row],[Field of Work]]="Agriculture",Table2[[#This Row],[Income]],0)</f>
        <v>0</v>
      </c>
      <c r="CP242" s="3">
        <f ca="1">IF(Table2[[#This Row],[Field of Work]]="IT",Table2[[#This Row],[Income]],0)</f>
        <v>0</v>
      </c>
      <c r="CQ242" s="3">
        <f ca="1">IF(Table2[[#This Row],[Field of Work]]="Construction",Table2[[#This Row],[Income]],0)</f>
        <v>42816</v>
      </c>
      <c r="CR242" s="3">
        <f ca="1">IF(Table2[[#This Row],[Field of Work]]="Health",Table2[[#This Row],[Income]],0)</f>
        <v>0</v>
      </c>
      <c r="CS242" s="5">
        <f ca="1">IF(Table2[[#This Row],[Field of Work]]="General work",Table2[[#This Row],[Income]],0)</f>
        <v>0</v>
      </c>
      <c r="CU242" s="2">
        <f t="shared" ca="1" si="74"/>
        <v>1</v>
      </c>
      <c r="CV242" s="5"/>
      <c r="CX242" s="2">
        <f t="shared" ca="1" si="75"/>
        <v>31</v>
      </c>
      <c r="CY242" s="5"/>
    </row>
    <row r="243" spans="1:103" x14ac:dyDescent="0.25">
      <c r="A243">
        <f t="shared" ca="1" si="76"/>
        <v>2</v>
      </c>
      <c r="B243" t="str">
        <f t="shared" ca="1" si="77"/>
        <v>Female</v>
      </c>
      <c r="C243">
        <f t="shared" ca="1" si="78"/>
        <v>31</v>
      </c>
      <c r="D243">
        <f t="shared" ca="1" si="79"/>
        <v>6</v>
      </c>
      <c r="E243" t="str">
        <f ca="1">_xll.XLOOKUP(D243,$Y$8:$Y$13,$Z$8:$Z$13)</f>
        <v>Agriculture</v>
      </c>
      <c r="F243">
        <f t="shared" ca="1" si="80"/>
        <v>2</v>
      </c>
      <c r="G243" t="str">
        <f ca="1">_xll.XLOOKUP(F243,$AA$8:$AA$12,$AB$8:$AB$12)</f>
        <v>College</v>
      </c>
      <c r="H243">
        <f t="shared" ca="1" si="93"/>
        <v>2</v>
      </c>
      <c r="I243">
        <f t="shared" ca="1" si="73"/>
        <v>1</v>
      </c>
      <c r="J243">
        <f t="shared" ca="1" si="81"/>
        <v>64440</v>
      </c>
      <c r="K243">
        <f t="shared" ca="1" si="82"/>
        <v>9</v>
      </c>
      <c r="L243" t="str">
        <f ca="1">_xll.XLOOKUP(K243,$AC$8:$AC$17,$AD$8:$AD$17)</f>
        <v>Prampram</v>
      </c>
      <c r="M243">
        <f t="shared" ca="1" si="86"/>
        <v>322200</v>
      </c>
      <c r="N243" s="12">
        <f t="shared" ca="1" si="83"/>
        <v>165290.23785725402</v>
      </c>
      <c r="O243" s="12">
        <f t="shared" ca="1" si="87"/>
        <v>35118.381044765105</v>
      </c>
      <c r="P243">
        <f t="shared" ca="1" si="84"/>
        <v>17679</v>
      </c>
      <c r="Q243" s="12">
        <f t="shared" ca="1" si="88"/>
        <v>24078.306755121594</v>
      </c>
      <c r="R243">
        <f t="shared" ca="1" si="89"/>
        <v>30889.563123881682</v>
      </c>
      <c r="S243" s="12">
        <f t="shared" ca="1" si="90"/>
        <v>388207.94416864682</v>
      </c>
      <c r="T243" s="12">
        <f t="shared" ca="1" si="91"/>
        <v>207047.54461237561</v>
      </c>
      <c r="U243" s="12">
        <f t="shared" ca="1" si="92"/>
        <v>181160.39955627121</v>
      </c>
      <c r="X243" s="2"/>
      <c r="Y243" s="3"/>
      <c r="Z243" s="3"/>
      <c r="AA243" s="3"/>
      <c r="AB243" s="3"/>
      <c r="AC243" s="3"/>
      <c r="AD243" s="3"/>
      <c r="AE243" s="3">
        <f ca="1">IF(Table2[[#This Row],[Gender]]="Male",1,0)</f>
        <v>0</v>
      </c>
      <c r="AF243" s="3">
        <f ca="1">IF(Table2[[#This Row],[Gender]]="Female",1,0)</f>
        <v>1</v>
      </c>
      <c r="AG243" s="3"/>
      <c r="AH243" s="3"/>
      <c r="AI243" s="5"/>
      <c r="AK243" s="2">
        <f ca="1">IF(Table2[[#This Row],[Field of Work]]="Teaching",1,0)</f>
        <v>0</v>
      </c>
      <c r="AL243" s="3">
        <f ca="1">IF(Table2[[#This Row],[Field of Work]]="Agriculture",1,0)</f>
        <v>1</v>
      </c>
      <c r="AM243" s="3">
        <f ca="1">IF(Table2[[#This Row],[Field of Work]]="IT",1,0)</f>
        <v>0</v>
      </c>
      <c r="AN243" s="3">
        <f ca="1">IF(Table2[[#This Row],[Field of Work]]="Construction",1,0)</f>
        <v>0</v>
      </c>
      <c r="AO243" s="3">
        <f ca="1">IF(Table2[[#This Row],[Field of Work]]="Health",1,0)</f>
        <v>0</v>
      </c>
      <c r="AP243" s="3">
        <f ca="1">IF(Table2[[#This Row],[Field of Work]]="General work",1,0)</f>
        <v>0</v>
      </c>
      <c r="AQ243" s="3"/>
      <c r="AR243" s="3"/>
      <c r="AS243" s="3"/>
      <c r="AT243" s="3"/>
      <c r="AU243" s="3"/>
      <c r="AV243" s="5"/>
      <c r="AW243" s="16">
        <f ca="1">IF(Table2[[#This Row],[Residence]]="East Legon",1,0)</f>
        <v>0</v>
      </c>
      <c r="AX243" s="13">
        <f ca="1">IF(Table2[[#This Row],[Residence]]="Trasaco",1,0)</f>
        <v>0</v>
      </c>
      <c r="AY243" s="3">
        <f ca="1">IF(Table2[[#This Row],[Residence]]="North Legon",1,0)</f>
        <v>0</v>
      </c>
      <c r="AZ243" s="3">
        <f ca="1">IF(Table2[[#This Row],[Residence]]="Tema",1,0)</f>
        <v>0</v>
      </c>
      <c r="BA243" s="3">
        <f ca="1">IF(Table2[[#This Row],[Residence]]="Spintex",1,0)</f>
        <v>0</v>
      </c>
      <c r="BB243" s="3">
        <f ca="1">IF(Table2[[#This Row],[Residence]]="Airport Hills",1,0)</f>
        <v>0</v>
      </c>
      <c r="BC243" s="3">
        <f ca="1">IF(Table2[[#This Row],[Residence]]="Oyarifa",1,0)</f>
        <v>0</v>
      </c>
      <c r="BD243" s="3">
        <f ca="1">IF(Table2[[#This Row],[Residence]]="Prampram",1,0)</f>
        <v>1</v>
      </c>
      <c r="BE243" s="3">
        <f ca="1">IF(Table2[[#This Row],[Residence]]="Tse-Addo",1,0)</f>
        <v>0</v>
      </c>
      <c r="BF243" s="3">
        <f ca="1">IF(Table2[[#This Row],[Residence]]="Osu",1,0)</f>
        <v>0</v>
      </c>
      <c r="BG243" s="3"/>
      <c r="BH243" s="3"/>
      <c r="BI243" s="3"/>
      <c r="BJ243" s="3"/>
      <c r="BK243" s="3"/>
      <c r="BL243" s="3"/>
      <c r="BM243" s="3"/>
      <c r="BN243" s="3"/>
      <c r="BO243" s="3"/>
      <c r="BP243" s="5"/>
      <c r="BR243" s="26">
        <f ca="1">Table2[[#This Row],[Cars Value]]/Table2[[#This Row],[Cars]]</f>
        <v>35118.381044765105</v>
      </c>
      <c r="BS243" s="5"/>
      <c r="BT243" s="2">
        <f ca="1">IF(Table2[[#This Row],[Value of Debts]]&gt;$BU$6,1,0)</f>
        <v>1</v>
      </c>
      <c r="BU243" s="3"/>
      <c r="BV243" s="3"/>
      <c r="BW243" s="5"/>
      <c r="BX243" s="30">
        <f ca="1">Table2[[#This Row],[Mortgage Left]]/Table2[[#This Row],[Value of home]]</f>
        <v>0.51300508335584738</v>
      </c>
      <c r="BY243" s="3">
        <f t="shared" ca="1" si="85"/>
        <v>0</v>
      </c>
      <c r="BZ243" s="3"/>
      <c r="CA243" s="39"/>
      <c r="CC243" s="2">
        <f ca="1">IF(Table2[[#This Row],[Residence]]="East Legon",Table2[[#This Row],[Income]],0)</f>
        <v>0</v>
      </c>
      <c r="CD243" s="3">
        <f ca="1">IF(Table2[[#This Row],[Residence]]="Trasaco",Table2[[#This Row],[Income]],0)</f>
        <v>0</v>
      </c>
      <c r="CE243" s="3">
        <f ca="1">IF(Table2[[#This Row],[Residence]]="North Legon",Table2[[#This Row],[Income]],0)</f>
        <v>0</v>
      </c>
      <c r="CF243" s="3">
        <f ca="1">IF(Table2[[#This Row],[Residence]]="Spintex",Table2[[#This Row],[Income]],0)</f>
        <v>0</v>
      </c>
      <c r="CG243" s="3">
        <f ca="1">IF(Table2[[#This Row],[Residence]]="Tema",Table2[[#This Row],[Income]],0)</f>
        <v>0</v>
      </c>
      <c r="CH243" s="3">
        <f ca="1">IF(Table2[[#This Row],[Residence]]="Airport Hills",Table2[[#This Row],[Income]],0)</f>
        <v>0</v>
      </c>
      <c r="CI243" s="3">
        <f ca="1">IF(Table2[[#This Row],[Residence]]="Oyarifa",Table2[[#This Row],[Income]],0)</f>
        <v>0</v>
      </c>
      <c r="CJ243" s="3">
        <f ca="1">IF(Table2[[#This Row],[Residence]]="Osu",Table2[[#This Row],[Income]],0)</f>
        <v>0</v>
      </c>
      <c r="CK243" s="3">
        <f ca="1">IF(Table2[[#This Row],[Residence]]="Tse-Addo",Table2[[#This Row],[Income]],0)</f>
        <v>0</v>
      </c>
      <c r="CL243" s="5">
        <f ca="1">IF(Table2[[#This Row],[Residence]]="Prampram",Table2[[#This Row],[Income]],0)</f>
        <v>64440</v>
      </c>
      <c r="CN243" s="2">
        <f ca="1">IF(Table2[[#This Row],[Field of Work]]="Teaching",Table2[[#This Row],[Income]],0)</f>
        <v>0</v>
      </c>
      <c r="CO243" s="3">
        <f ca="1">IF(Table2[[#This Row],[Field of Work]]="Agriculture",Table2[[#This Row],[Income]],0)</f>
        <v>64440</v>
      </c>
      <c r="CP243" s="3">
        <f ca="1">IF(Table2[[#This Row],[Field of Work]]="IT",Table2[[#This Row],[Income]],0)</f>
        <v>0</v>
      </c>
      <c r="CQ243" s="3">
        <f ca="1">IF(Table2[[#This Row],[Field of Work]]="Construction",Table2[[#This Row],[Income]],0)</f>
        <v>0</v>
      </c>
      <c r="CR243" s="3">
        <f ca="1">IF(Table2[[#This Row],[Field of Work]]="Health",Table2[[#This Row],[Income]],0)</f>
        <v>0</v>
      </c>
      <c r="CS243" s="5">
        <f ca="1">IF(Table2[[#This Row],[Field of Work]]="General work",Table2[[#This Row],[Income]],0)</f>
        <v>0</v>
      </c>
      <c r="CU243" s="2">
        <f t="shared" ca="1" si="74"/>
        <v>1</v>
      </c>
      <c r="CV243" s="5"/>
      <c r="CX243" s="2">
        <f t="shared" ca="1" si="75"/>
        <v>46</v>
      </c>
      <c r="CY243" s="5"/>
    </row>
    <row r="244" spans="1:103" x14ac:dyDescent="0.25">
      <c r="A244">
        <f t="shared" ca="1" si="76"/>
        <v>1</v>
      </c>
      <c r="B244" t="str">
        <f t="shared" ca="1" si="77"/>
        <v>Male</v>
      </c>
      <c r="C244">
        <f t="shared" ca="1" si="78"/>
        <v>46</v>
      </c>
      <c r="D244">
        <f t="shared" ca="1" si="79"/>
        <v>6</v>
      </c>
      <c r="E244" t="str">
        <f ca="1">_xll.XLOOKUP(D244,$Y$8:$Y$13,$Z$8:$Z$13)</f>
        <v>Agriculture</v>
      </c>
      <c r="F244">
        <f t="shared" ca="1" si="80"/>
        <v>2</v>
      </c>
      <c r="G244" t="str">
        <f ca="1">_xll.XLOOKUP(F244,$AA$8:$AA$12,$AB$8:$AB$12)</f>
        <v>College</v>
      </c>
      <c r="H244">
        <f t="shared" ca="1" si="93"/>
        <v>0</v>
      </c>
      <c r="I244">
        <f t="shared" ca="1" si="73"/>
        <v>2</v>
      </c>
      <c r="J244">
        <f t="shared" ca="1" si="81"/>
        <v>78304</v>
      </c>
      <c r="K244">
        <f t="shared" ca="1" si="82"/>
        <v>9</v>
      </c>
      <c r="L244" t="str">
        <f ca="1">_xll.XLOOKUP(K244,$AC$8:$AC$17,$AD$8:$AD$17)</f>
        <v>Prampram</v>
      </c>
      <c r="M244">
        <f t="shared" ca="1" si="86"/>
        <v>234912</v>
      </c>
      <c r="N244" s="12">
        <f t="shared" ca="1" si="83"/>
        <v>58124.271100189646</v>
      </c>
      <c r="O244" s="12">
        <f t="shared" ca="1" si="87"/>
        <v>115723.5915640879</v>
      </c>
      <c r="P244">
        <f t="shared" ca="1" si="84"/>
        <v>1754</v>
      </c>
      <c r="Q244" s="12">
        <f t="shared" ca="1" si="88"/>
        <v>144637.43290768765</v>
      </c>
      <c r="R244">
        <f t="shared" ca="1" si="89"/>
        <v>72051.235290732846</v>
      </c>
      <c r="S244" s="12">
        <f t="shared" ca="1" si="90"/>
        <v>422686.82685482071</v>
      </c>
      <c r="T244" s="12">
        <f t="shared" ca="1" si="91"/>
        <v>204515.7040078773</v>
      </c>
      <c r="U244" s="12">
        <f t="shared" ca="1" si="92"/>
        <v>218171.12284694341</v>
      </c>
      <c r="X244" s="2"/>
      <c r="Y244" s="3"/>
      <c r="Z244" s="3"/>
      <c r="AA244" s="3"/>
      <c r="AB244" s="3"/>
      <c r="AC244" s="3"/>
      <c r="AD244" s="3"/>
      <c r="AE244" s="3">
        <f ca="1">IF(Table2[[#This Row],[Gender]]="Male",1,0)</f>
        <v>1</v>
      </c>
      <c r="AF244" s="3">
        <f ca="1">IF(Table2[[#This Row],[Gender]]="Female",1,0)</f>
        <v>0</v>
      </c>
      <c r="AG244" s="3"/>
      <c r="AH244" s="3"/>
      <c r="AI244" s="5"/>
      <c r="AK244" s="2">
        <f ca="1">IF(Table2[[#This Row],[Field of Work]]="Teaching",1,0)</f>
        <v>0</v>
      </c>
      <c r="AL244" s="3">
        <f ca="1">IF(Table2[[#This Row],[Field of Work]]="Agriculture",1,0)</f>
        <v>1</v>
      </c>
      <c r="AM244" s="3">
        <f ca="1">IF(Table2[[#This Row],[Field of Work]]="IT",1,0)</f>
        <v>0</v>
      </c>
      <c r="AN244" s="3">
        <f ca="1">IF(Table2[[#This Row],[Field of Work]]="Construction",1,0)</f>
        <v>0</v>
      </c>
      <c r="AO244" s="3">
        <f ca="1">IF(Table2[[#This Row],[Field of Work]]="Health",1,0)</f>
        <v>0</v>
      </c>
      <c r="AP244" s="3">
        <f ca="1">IF(Table2[[#This Row],[Field of Work]]="General work",1,0)</f>
        <v>0</v>
      </c>
      <c r="AQ244" s="3"/>
      <c r="AR244" s="3"/>
      <c r="AS244" s="3"/>
      <c r="AT244" s="3"/>
      <c r="AU244" s="3"/>
      <c r="AV244" s="5"/>
      <c r="AW244" s="16">
        <f ca="1">IF(Table2[[#This Row],[Residence]]="East Legon",1,0)</f>
        <v>0</v>
      </c>
      <c r="AX244" s="13">
        <f ca="1">IF(Table2[[#This Row],[Residence]]="Trasaco",1,0)</f>
        <v>0</v>
      </c>
      <c r="AY244" s="3">
        <f ca="1">IF(Table2[[#This Row],[Residence]]="North Legon",1,0)</f>
        <v>0</v>
      </c>
      <c r="AZ244" s="3">
        <f ca="1">IF(Table2[[#This Row],[Residence]]="Tema",1,0)</f>
        <v>0</v>
      </c>
      <c r="BA244" s="3">
        <f ca="1">IF(Table2[[#This Row],[Residence]]="Spintex",1,0)</f>
        <v>0</v>
      </c>
      <c r="BB244" s="3">
        <f ca="1">IF(Table2[[#This Row],[Residence]]="Airport Hills",1,0)</f>
        <v>0</v>
      </c>
      <c r="BC244" s="3">
        <f ca="1">IF(Table2[[#This Row],[Residence]]="Oyarifa",1,0)</f>
        <v>0</v>
      </c>
      <c r="BD244" s="3">
        <f ca="1">IF(Table2[[#This Row],[Residence]]="Prampram",1,0)</f>
        <v>1</v>
      </c>
      <c r="BE244" s="3">
        <f ca="1">IF(Table2[[#This Row],[Residence]]="Tse-Addo",1,0)</f>
        <v>0</v>
      </c>
      <c r="BF244" s="3">
        <f ca="1">IF(Table2[[#This Row],[Residence]]="Osu",1,0)</f>
        <v>0</v>
      </c>
      <c r="BG244" s="3"/>
      <c r="BH244" s="3"/>
      <c r="BI244" s="3"/>
      <c r="BJ244" s="3"/>
      <c r="BK244" s="3"/>
      <c r="BL244" s="3"/>
      <c r="BM244" s="3"/>
      <c r="BN244" s="3"/>
      <c r="BO244" s="3"/>
      <c r="BP244" s="5"/>
      <c r="BR244" s="26">
        <f ca="1">Table2[[#This Row],[Cars Value]]/Table2[[#This Row],[Cars]]</f>
        <v>57861.795782043948</v>
      </c>
      <c r="BS244" s="5"/>
      <c r="BT244" s="2">
        <f ca="1">IF(Table2[[#This Row],[Value of Debts]]&gt;$BU$6,1,0)</f>
        <v>1</v>
      </c>
      <c r="BU244" s="3"/>
      <c r="BV244" s="3"/>
      <c r="BW244" s="5"/>
      <c r="BX244" s="30">
        <f ca="1">Table2[[#This Row],[Mortgage Left]]/Table2[[#This Row],[Value of home]]</f>
        <v>0.24742997846082637</v>
      </c>
      <c r="BY244" s="3">
        <f t="shared" ca="1" si="85"/>
        <v>1</v>
      </c>
      <c r="BZ244" s="3"/>
      <c r="CA244" s="39"/>
      <c r="CC244" s="2">
        <f ca="1">IF(Table2[[#This Row],[Residence]]="East Legon",Table2[[#This Row],[Income]],0)</f>
        <v>0</v>
      </c>
      <c r="CD244" s="3">
        <f ca="1">IF(Table2[[#This Row],[Residence]]="Trasaco",Table2[[#This Row],[Income]],0)</f>
        <v>0</v>
      </c>
      <c r="CE244" s="3">
        <f ca="1">IF(Table2[[#This Row],[Residence]]="North Legon",Table2[[#This Row],[Income]],0)</f>
        <v>0</v>
      </c>
      <c r="CF244" s="3">
        <f ca="1">IF(Table2[[#This Row],[Residence]]="Spintex",Table2[[#This Row],[Income]],0)</f>
        <v>0</v>
      </c>
      <c r="CG244" s="3">
        <f ca="1">IF(Table2[[#This Row],[Residence]]="Tema",Table2[[#This Row],[Income]],0)</f>
        <v>0</v>
      </c>
      <c r="CH244" s="3">
        <f ca="1">IF(Table2[[#This Row],[Residence]]="Airport Hills",Table2[[#This Row],[Income]],0)</f>
        <v>0</v>
      </c>
      <c r="CI244" s="3">
        <f ca="1">IF(Table2[[#This Row],[Residence]]="Oyarifa",Table2[[#This Row],[Income]],0)</f>
        <v>0</v>
      </c>
      <c r="CJ244" s="3">
        <f ca="1">IF(Table2[[#This Row],[Residence]]="Osu",Table2[[#This Row],[Income]],0)</f>
        <v>0</v>
      </c>
      <c r="CK244" s="3">
        <f ca="1">IF(Table2[[#This Row],[Residence]]="Tse-Addo",Table2[[#This Row],[Income]],0)</f>
        <v>0</v>
      </c>
      <c r="CL244" s="5">
        <f ca="1">IF(Table2[[#This Row],[Residence]]="Prampram",Table2[[#This Row],[Income]],0)</f>
        <v>78304</v>
      </c>
      <c r="CN244" s="2">
        <f ca="1">IF(Table2[[#This Row],[Field of Work]]="Teaching",Table2[[#This Row],[Income]],0)</f>
        <v>0</v>
      </c>
      <c r="CO244" s="3">
        <f ca="1">IF(Table2[[#This Row],[Field of Work]]="Agriculture",Table2[[#This Row],[Income]],0)</f>
        <v>78304</v>
      </c>
      <c r="CP244" s="3">
        <f ca="1">IF(Table2[[#This Row],[Field of Work]]="IT",Table2[[#This Row],[Income]],0)</f>
        <v>0</v>
      </c>
      <c r="CQ244" s="3">
        <f ca="1">IF(Table2[[#This Row],[Field of Work]]="Construction",Table2[[#This Row],[Income]],0)</f>
        <v>0</v>
      </c>
      <c r="CR244" s="3">
        <f ca="1">IF(Table2[[#This Row],[Field of Work]]="Health",Table2[[#This Row],[Income]],0)</f>
        <v>0</v>
      </c>
      <c r="CS244" s="5">
        <f ca="1">IF(Table2[[#This Row],[Field of Work]]="General work",Table2[[#This Row],[Income]],0)</f>
        <v>0</v>
      </c>
      <c r="CU244" s="2">
        <f t="shared" ca="1" si="74"/>
        <v>1</v>
      </c>
      <c r="CV244" s="5"/>
      <c r="CX244" s="2">
        <f t="shared" ca="1" si="75"/>
        <v>39</v>
      </c>
      <c r="CY244" s="5"/>
    </row>
    <row r="245" spans="1:103" x14ac:dyDescent="0.25">
      <c r="A245">
        <f t="shared" ca="1" si="76"/>
        <v>1</v>
      </c>
      <c r="B245" t="str">
        <f t="shared" ca="1" si="77"/>
        <v>Male</v>
      </c>
      <c r="C245">
        <f t="shared" ca="1" si="78"/>
        <v>39</v>
      </c>
      <c r="D245">
        <f t="shared" ca="1" si="79"/>
        <v>5</v>
      </c>
      <c r="E245" t="str">
        <f ca="1">_xll.XLOOKUP(D245,$Y$8:$Y$13,$Z$8:$Z$13)</f>
        <v>General work</v>
      </c>
      <c r="F245">
        <f t="shared" ca="1" si="80"/>
        <v>4</v>
      </c>
      <c r="G245" t="str">
        <f ca="1">_xll.XLOOKUP(F245,$AA$8:$AA$12,$AB$8:$AB$12)</f>
        <v>Techical</v>
      </c>
      <c r="H245">
        <f t="shared" ca="1" si="93"/>
        <v>1</v>
      </c>
      <c r="I245">
        <f t="shared" ca="1" si="73"/>
        <v>1</v>
      </c>
      <c r="J245">
        <f t="shared" ca="1" si="81"/>
        <v>82971</v>
      </c>
      <c r="K245">
        <f t="shared" ca="1" si="82"/>
        <v>2</v>
      </c>
      <c r="L245" t="str">
        <f ca="1">_xll.XLOOKUP(K245,$AC$8:$AC$17,$AD$8:$AD$17)</f>
        <v>Trasaco</v>
      </c>
      <c r="M245">
        <f t="shared" ca="1" si="86"/>
        <v>414855</v>
      </c>
      <c r="N245" s="12">
        <f t="shared" ca="1" si="83"/>
        <v>93157.998568415816</v>
      </c>
      <c r="O245" s="12">
        <f t="shared" ca="1" si="87"/>
        <v>68213.46118863755</v>
      </c>
      <c r="P245">
        <f t="shared" ca="1" si="84"/>
        <v>57972</v>
      </c>
      <c r="Q245" s="12">
        <f t="shared" ca="1" si="88"/>
        <v>64453.129818106725</v>
      </c>
      <c r="R245">
        <f t="shared" ca="1" si="89"/>
        <v>23609.989331223896</v>
      </c>
      <c r="S245" s="12">
        <f t="shared" ca="1" si="90"/>
        <v>506678.45051986142</v>
      </c>
      <c r="T245" s="12">
        <f t="shared" ca="1" si="91"/>
        <v>215583.12838652253</v>
      </c>
      <c r="U245" s="12">
        <f t="shared" ca="1" si="92"/>
        <v>291095.32213333889</v>
      </c>
      <c r="X245" s="2"/>
      <c r="Y245" s="3"/>
      <c r="Z245" s="3"/>
      <c r="AA245" s="3"/>
      <c r="AB245" s="3"/>
      <c r="AC245" s="3"/>
      <c r="AD245" s="3"/>
      <c r="AE245" s="3">
        <f ca="1">IF(Table2[[#This Row],[Gender]]="Male",1,0)</f>
        <v>1</v>
      </c>
      <c r="AF245" s="3">
        <f ca="1">IF(Table2[[#This Row],[Gender]]="Female",1,0)</f>
        <v>0</v>
      </c>
      <c r="AG245" s="3"/>
      <c r="AH245" s="3"/>
      <c r="AI245" s="5"/>
      <c r="AK245" s="2">
        <f ca="1">IF(Table2[[#This Row],[Field of Work]]="Teaching",1,0)</f>
        <v>0</v>
      </c>
      <c r="AL245" s="3">
        <f ca="1">IF(Table2[[#This Row],[Field of Work]]="Agriculture",1,0)</f>
        <v>0</v>
      </c>
      <c r="AM245" s="3">
        <f ca="1">IF(Table2[[#This Row],[Field of Work]]="IT",1,0)</f>
        <v>0</v>
      </c>
      <c r="AN245" s="3">
        <f ca="1">IF(Table2[[#This Row],[Field of Work]]="Construction",1,0)</f>
        <v>0</v>
      </c>
      <c r="AO245" s="3">
        <f ca="1">IF(Table2[[#This Row],[Field of Work]]="Health",1,0)</f>
        <v>0</v>
      </c>
      <c r="AP245" s="3">
        <f ca="1">IF(Table2[[#This Row],[Field of Work]]="General work",1,0)</f>
        <v>1</v>
      </c>
      <c r="AQ245" s="3"/>
      <c r="AR245" s="3"/>
      <c r="AS245" s="3"/>
      <c r="AT245" s="3"/>
      <c r="AU245" s="3"/>
      <c r="AV245" s="5"/>
      <c r="AW245" s="16">
        <f ca="1">IF(Table2[[#This Row],[Residence]]="East Legon",1,0)</f>
        <v>0</v>
      </c>
      <c r="AX245" s="13">
        <f ca="1">IF(Table2[[#This Row],[Residence]]="Trasaco",1,0)</f>
        <v>1</v>
      </c>
      <c r="AY245" s="3">
        <f ca="1">IF(Table2[[#This Row],[Residence]]="North Legon",1,0)</f>
        <v>0</v>
      </c>
      <c r="AZ245" s="3">
        <f ca="1">IF(Table2[[#This Row],[Residence]]="Tema",1,0)</f>
        <v>0</v>
      </c>
      <c r="BA245" s="3">
        <f ca="1">IF(Table2[[#This Row],[Residence]]="Spintex",1,0)</f>
        <v>0</v>
      </c>
      <c r="BB245" s="3">
        <f ca="1">IF(Table2[[#This Row],[Residence]]="Airport Hills",1,0)</f>
        <v>0</v>
      </c>
      <c r="BC245" s="3">
        <f ca="1">IF(Table2[[#This Row],[Residence]]="Oyarifa",1,0)</f>
        <v>0</v>
      </c>
      <c r="BD245" s="3">
        <f ca="1">IF(Table2[[#This Row],[Residence]]="Prampram",1,0)</f>
        <v>0</v>
      </c>
      <c r="BE245" s="3">
        <f ca="1">IF(Table2[[#This Row],[Residence]]="Tse-Addo",1,0)</f>
        <v>0</v>
      </c>
      <c r="BF245" s="3">
        <f ca="1">IF(Table2[[#This Row],[Residence]]="Osu",1,0)</f>
        <v>0</v>
      </c>
      <c r="BG245" s="3"/>
      <c r="BH245" s="3"/>
      <c r="BI245" s="3"/>
      <c r="BJ245" s="3"/>
      <c r="BK245" s="3"/>
      <c r="BL245" s="3"/>
      <c r="BM245" s="3"/>
      <c r="BN245" s="3"/>
      <c r="BO245" s="3"/>
      <c r="BP245" s="5"/>
      <c r="BR245" s="26">
        <f ca="1">Table2[[#This Row],[Cars Value]]/Table2[[#This Row],[Cars]]</f>
        <v>68213.46118863755</v>
      </c>
      <c r="BS245" s="5"/>
      <c r="BT245" s="2">
        <f ca="1">IF(Table2[[#This Row],[Value of Debts]]&gt;$BU$6,1,0)</f>
        <v>1</v>
      </c>
      <c r="BU245" s="3"/>
      <c r="BV245" s="3"/>
      <c r="BW245" s="5"/>
      <c r="BX245" s="30">
        <f ca="1">Table2[[#This Row],[Mortgage Left]]/Table2[[#This Row],[Value of home]]</f>
        <v>0.22455556415715325</v>
      </c>
      <c r="BY245" s="3">
        <f t="shared" ca="1" si="85"/>
        <v>1</v>
      </c>
      <c r="BZ245" s="3"/>
      <c r="CA245" s="39"/>
      <c r="CC245" s="2">
        <f ca="1">IF(Table2[[#This Row],[Residence]]="East Legon",Table2[[#This Row],[Income]],0)</f>
        <v>0</v>
      </c>
      <c r="CD245" s="3">
        <f ca="1">IF(Table2[[#This Row],[Residence]]="Trasaco",Table2[[#This Row],[Income]],0)</f>
        <v>82971</v>
      </c>
      <c r="CE245" s="3">
        <f ca="1">IF(Table2[[#This Row],[Residence]]="North Legon",Table2[[#This Row],[Income]],0)</f>
        <v>0</v>
      </c>
      <c r="CF245" s="3">
        <f ca="1">IF(Table2[[#This Row],[Residence]]="Spintex",Table2[[#This Row],[Income]],0)</f>
        <v>0</v>
      </c>
      <c r="CG245" s="3">
        <f ca="1">IF(Table2[[#This Row],[Residence]]="Tema",Table2[[#This Row],[Income]],0)</f>
        <v>0</v>
      </c>
      <c r="CH245" s="3">
        <f ca="1">IF(Table2[[#This Row],[Residence]]="Airport Hills",Table2[[#This Row],[Income]],0)</f>
        <v>0</v>
      </c>
      <c r="CI245" s="3">
        <f ca="1">IF(Table2[[#This Row],[Residence]]="Oyarifa",Table2[[#This Row],[Income]],0)</f>
        <v>0</v>
      </c>
      <c r="CJ245" s="3">
        <f ca="1">IF(Table2[[#This Row],[Residence]]="Osu",Table2[[#This Row],[Income]],0)</f>
        <v>0</v>
      </c>
      <c r="CK245" s="3">
        <f ca="1">IF(Table2[[#This Row],[Residence]]="Tse-Addo",Table2[[#This Row],[Income]],0)</f>
        <v>0</v>
      </c>
      <c r="CL245" s="5">
        <f ca="1">IF(Table2[[#This Row],[Residence]]="Prampram",Table2[[#This Row],[Income]],0)</f>
        <v>0</v>
      </c>
      <c r="CN245" s="2">
        <f ca="1">IF(Table2[[#This Row],[Field of Work]]="Teaching",Table2[[#This Row],[Income]],0)</f>
        <v>0</v>
      </c>
      <c r="CO245" s="3">
        <f ca="1">IF(Table2[[#This Row],[Field of Work]]="Agriculture",Table2[[#This Row],[Income]],0)</f>
        <v>0</v>
      </c>
      <c r="CP245" s="3">
        <f ca="1">IF(Table2[[#This Row],[Field of Work]]="IT",Table2[[#This Row],[Income]],0)</f>
        <v>0</v>
      </c>
      <c r="CQ245" s="3">
        <f ca="1">IF(Table2[[#This Row],[Field of Work]]="Construction",Table2[[#This Row],[Income]],0)</f>
        <v>0</v>
      </c>
      <c r="CR245" s="3">
        <f ca="1">IF(Table2[[#This Row],[Field of Work]]="Health",Table2[[#This Row],[Income]],0)</f>
        <v>0</v>
      </c>
      <c r="CS245" s="5">
        <f ca="1">IF(Table2[[#This Row],[Field of Work]]="General work",Table2[[#This Row],[Income]],0)</f>
        <v>82971</v>
      </c>
      <c r="CU245" s="2">
        <f t="shared" ca="1" si="74"/>
        <v>1</v>
      </c>
      <c r="CV245" s="5"/>
      <c r="CX245" s="2">
        <f t="shared" ca="1" si="75"/>
        <v>47</v>
      </c>
      <c r="CY245" s="5"/>
    </row>
    <row r="246" spans="1:103" x14ac:dyDescent="0.25">
      <c r="A246">
        <f t="shared" ca="1" si="76"/>
        <v>2</v>
      </c>
      <c r="B246" t="str">
        <f t="shared" ca="1" si="77"/>
        <v>Female</v>
      </c>
      <c r="C246">
        <f t="shared" ca="1" si="78"/>
        <v>47</v>
      </c>
      <c r="D246">
        <f t="shared" ca="1" si="79"/>
        <v>5</v>
      </c>
      <c r="E246" t="str">
        <f ca="1">_xll.XLOOKUP(D246,$Y$8:$Y$13,$Z$8:$Z$13)</f>
        <v>General work</v>
      </c>
      <c r="F246">
        <f t="shared" ca="1" si="80"/>
        <v>5</v>
      </c>
      <c r="G246" t="str">
        <f ca="1">_xll.XLOOKUP(F246,$AA$8:$AA$12,$AB$8:$AB$12)</f>
        <v>Other</v>
      </c>
      <c r="H246">
        <f t="shared" ca="1" si="93"/>
        <v>4</v>
      </c>
      <c r="I246">
        <f t="shared" ca="1" si="73"/>
        <v>3</v>
      </c>
      <c r="J246">
        <f t="shared" ca="1" si="81"/>
        <v>69975</v>
      </c>
      <c r="K246">
        <f t="shared" ca="1" si="82"/>
        <v>7</v>
      </c>
      <c r="L246" t="str">
        <f ca="1">_xll.XLOOKUP(K246,$AC$8:$AC$17,$AD$8:$AD$17)</f>
        <v>Tema</v>
      </c>
      <c r="M246">
        <f t="shared" ca="1" si="86"/>
        <v>279900</v>
      </c>
      <c r="N246" s="12">
        <f t="shared" ca="1" si="83"/>
        <v>210212.27103890295</v>
      </c>
      <c r="O246" s="12">
        <f t="shared" ca="1" si="87"/>
        <v>162138.23906788538</v>
      </c>
      <c r="P246">
        <f t="shared" ca="1" si="84"/>
        <v>161397</v>
      </c>
      <c r="Q246" s="12">
        <f t="shared" ca="1" si="88"/>
        <v>14476.887591770241</v>
      </c>
      <c r="R246">
        <f t="shared" ca="1" si="89"/>
        <v>55358.904424176013</v>
      </c>
      <c r="S246" s="12">
        <f t="shared" ca="1" si="90"/>
        <v>497397.14349206141</v>
      </c>
      <c r="T246" s="12">
        <f t="shared" ca="1" si="91"/>
        <v>386086.15863067319</v>
      </c>
      <c r="U246" s="12">
        <f t="shared" ca="1" si="92"/>
        <v>111310.98486138822</v>
      </c>
      <c r="X246" s="2"/>
      <c r="Y246" s="3"/>
      <c r="Z246" s="3"/>
      <c r="AA246" s="3"/>
      <c r="AB246" s="3"/>
      <c r="AC246" s="3"/>
      <c r="AD246" s="3"/>
      <c r="AE246" s="3">
        <f ca="1">IF(Table2[[#This Row],[Gender]]="Male",1,0)</f>
        <v>0</v>
      </c>
      <c r="AF246" s="3">
        <f ca="1">IF(Table2[[#This Row],[Gender]]="Female",1,0)</f>
        <v>1</v>
      </c>
      <c r="AG246" s="3"/>
      <c r="AH246" s="3"/>
      <c r="AI246" s="5"/>
      <c r="AK246" s="2">
        <f ca="1">IF(Table2[[#This Row],[Field of Work]]="Teaching",1,0)</f>
        <v>0</v>
      </c>
      <c r="AL246" s="3">
        <f ca="1">IF(Table2[[#This Row],[Field of Work]]="Agriculture",1,0)</f>
        <v>0</v>
      </c>
      <c r="AM246" s="3">
        <f ca="1">IF(Table2[[#This Row],[Field of Work]]="IT",1,0)</f>
        <v>0</v>
      </c>
      <c r="AN246" s="3">
        <f ca="1">IF(Table2[[#This Row],[Field of Work]]="Construction",1,0)</f>
        <v>0</v>
      </c>
      <c r="AO246" s="3">
        <f ca="1">IF(Table2[[#This Row],[Field of Work]]="Health",1,0)</f>
        <v>0</v>
      </c>
      <c r="AP246" s="3">
        <f ca="1">IF(Table2[[#This Row],[Field of Work]]="General work",1,0)</f>
        <v>1</v>
      </c>
      <c r="AQ246" s="3"/>
      <c r="AR246" s="3"/>
      <c r="AS246" s="3"/>
      <c r="AT246" s="3"/>
      <c r="AU246" s="3"/>
      <c r="AV246" s="5"/>
      <c r="AW246" s="16">
        <f ca="1">IF(Table2[[#This Row],[Residence]]="East Legon",1,0)</f>
        <v>0</v>
      </c>
      <c r="AX246" s="13">
        <f ca="1">IF(Table2[[#This Row],[Residence]]="Trasaco",1,0)</f>
        <v>0</v>
      </c>
      <c r="AY246" s="3">
        <f ca="1">IF(Table2[[#This Row],[Residence]]="North Legon",1,0)</f>
        <v>0</v>
      </c>
      <c r="AZ246" s="3">
        <f ca="1">IF(Table2[[#This Row],[Residence]]="Tema",1,0)</f>
        <v>1</v>
      </c>
      <c r="BA246" s="3">
        <f ca="1">IF(Table2[[#This Row],[Residence]]="Spintex",1,0)</f>
        <v>0</v>
      </c>
      <c r="BB246" s="3">
        <f ca="1">IF(Table2[[#This Row],[Residence]]="Airport Hills",1,0)</f>
        <v>0</v>
      </c>
      <c r="BC246" s="3">
        <f ca="1">IF(Table2[[#This Row],[Residence]]="Oyarifa",1,0)</f>
        <v>0</v>
      </c>
      <c r="BD246" s="3">
        <f ca="1">IF(Table2[[#This Row],[Residence]]="Prampram",1,0)</f>
        <v>0</v>
      </c>
      <c r="BE246" s="3">
        <f ca="1">IF(Table2[[#This Row],[Residence]]="Tse-Addo",1,0)</f>
        <v>0</v>
      </c>
      <c r="BF246" s="3">
        <f ca="1">IF(Table2[[#This Row],[Residence]]="Osu",1,0)</f>
        <v>0</v>
      </c>
      <c r="BG246" s="3"/>
      <c r="BH246" s="3"/>
      <c r="BI246" s="3"/>
      <c r="BJ246" s="3"/>
      <c r="BK246" s="3"/>
      <c r="BL246" s="3"/>
      <c r="BM246" s="3"/>
      <c r="BN246" s="3"/>
      <c r="BO246" s="3"/>
      <c r="BP246" s="5"/>
      <c r="BR246" s="26">
        <f ca="1">Table2[[#This Row],[Cars Value]]/Table2[[#This Row],[Cars]]</f>
        <v>54046.079689295126</v>
      </c>
      <c r="BS246" s="5"/>
      <c r="BT246" s="2">
        <f ca="1">IF(Table2[[#This Row],[Value of Debts]]&gt;$BU$6,1,0)</f>
        <v>1</v>
      </c>
      <c r="BU246" s="3"/>
      <c r="BV246" s="3"/>
      <c r="BW246" s="5"/>
      <c r="BX246" s="30">
        <f ca="1">Table2[[#This Row],[Mortgage Left]]/Table2[[#This Row],[Value of home]]</f>
        <v>0.75102633454413348</v>
      </c>
      <c r="BY246" s="3">
        <f t="shared" ca="1" si="85"/>
        <v>0</v>
      </c>
      <c r="BZ246" s="3"/>
      <c r="CA246" s="39"/>
      <c r="CC246" s="2">
        <f ca="1">IF(Table2[[#This Row],[Residence]]="East Legon",Table2[[#This Row],[Income]],0)</f>
        <v>0</v>
      </c>
      <c r="CD246" s="3">
        <f ca="1">IF(Table2[[#This Row],[Residence]]="Trasaco",Table2[[#This Row],[Income]],0)</f>
        <v>0</v>
      </c>
      <c r="CE246" s="3">
        <f ca="1">IF(Table2[[#This Row],[Residence]]="North Legon",Table2[[#This Row],[Income]],0)</f>
        <v>0</v>
      </c>
      <c r="CF246" s="3">
        <f ca="1">IF(Table2[[#This Row],[Residence]]="Spintex",Table2[[#This Row],[Income]],0)</f>
        <v>0</v>
      </c>
      <c r="CG246" s="3">
        <f ca="1">IF(Table2[[#This Row],[Residence]]="Tema",Table2[[#This Row],[Income]],0)</f>
        <v>69975</v>
      </c>
      <c r="CH246" s="3">
        <f ca="1">IF(Table2[[#This Row],[Residence]]="Airport Hills",Table2[[#This Row],[Income]],0)</f>
        <v>0</v>
      </c>
      <c r="CI246" s="3">
        <f ca="1">IF(Table2[[#This Row],[Residence]]="Oyarifa",Table2[[#This Row],[Income]],0)</f>
        <v>0</v>
      </c>
      <c r="CJ246" s="3">
        <f ca="1">IF(Table2[[#This Row],[Residence]]="Osu",Table2[[#This Row],[Income]],0)</f>
        <v>0</v>
      </c>
      <c r="CK246" s="3">
        <f ca="1">IF(Table2[[#This Row],[Residence]]="Tse-Addo",Table2[[#This Row],[Income]],0)</f>
        <v>0</v>
      </c>
      <c r="CL246" s="5">
        <f ca="1">IF(Table2[[#This Row],[Residence]]="Prampram",Table2[[#This Row],[Income]],0)</f>
        <v>0</v>
      </c>
      <c r="CN246" s="2">
        <f ca="1">IF(Table2[[#This Row],[Field of Work]]="Teaching",Table2[[#This Row],[Income]],0)</f>
        <v>0</v>
      </c>
      <c r="CO246" s="3">
        <f ca="1">IF(Table2[[#This Row],[Field of Work]]="Agriculture",Table2[[#This Row],[Income]],0)</f>
        <v>0</v>
      </c>
      <c r="CP246" s="3">
        <f ca="1">IF(Table2[[#This Row],[Field of Work]]="IT",Table2[[#This Row],[Income]],0)</f>
        <v>0</v>
      </c>
      <c r="CQ246" s="3">
        <f ca="1">IF(Table2[[#This Row],[Field of Work]]="Construction",Table2[[#This Row],[Income]],0)</f>
        <v>0</v>
      </c>
      <c r="CR246" s="3">
        <f ca="1">IF(Table2[[#This Row],[Field of Work]]="Health",Table2[[#This Row],[Income]],0)</f>
        <v>0</v>
      </c>
      <c r="CS246" s="5">
        <f ca="1">IF(Table2[[#This Row],[Field of Work]]="General work",Table2[[#This Row],[Income]],0)</f>
        <v>69975</v>
      </c>
      <c r="CU246" s="2">
        <f t="shared" ca="1" si="74"/>
        <v>1</v>
      </c>
      <c r="CV246" s="5"/>
      <c r="CX246" s="2">
        <f t="shared" ca="1" si="75"/>
        <v>50</v>
      </c>
      <c r="CY246" s="5"/>
    </row>
    <row r="247" spans="1:103" x14ac:dyDescent="0.25">
      <c r="A247">
        <f t="shared" ca="1" si="76"/>
        <v>1</v>
      </c>
      <c r="B247" t="str">
        <f t="shared" ca="1" si="77"/>
        <v>Male</v>
      </c>
      <c r="C247">
        <f t="shared" ca="1" si="78"/>
        <v>50</v>
      </c>
      <c r="D247">
        <f t="shared" ca="1" si="79"/>
        <v>6</v>
      </c>
      <c r="E247" t="str">
        <f ca="1">_xll.XLOOKUP(D247,$Y$8:$Y$13,$Z$8:$Z$13)</f>
        <v>Agriculture</v>
      </c>
      <c r="F247">
        <f t="shared" ca="1" si="80"/>
        <v>2</v>
      </c>
      <c r="G247" t="str">
        <f ca="1">_xll.XLOOKUP(F247,$AA$8:$AA$12,$AB$8:$AB$12)</f>
        <v>College</v>
      </c>
      <c r="H247">
        <f t="shared" ca="1" si="93"/>
        <v>3</v>
      </c>
      <c r="I247">
        <f t="shared" ca="1" si="73"/>
        <v>1</v>
      </c>
      <c r="J247">
        <f t="shared" ca="1" si="81"/>
        <v>76839</v>
      </c>
      <c r="K247">
        <f t="shared" ca="1" si="82"/>
        <v>8</v>
      </c>
      <c r="L247" t="str">
        <f ca="1">_xll.XLOOKUP(K247,$AC$8:$AC$17,$AD$8:$AD$17)</f>
        <v>Oyarifa</v>
      </c>
      <c r="M247">
        <f t="shared" ca="1" si="86"/>
        <v>461034</v>
      </c>
      <c r="N247" s="12">
        <f t="shared" ca="1" si="83"/>
        <v>130714.95527427374</v>
      </c>
      <c r="O247" s="12">
        <f t="shared" ca="1" si="87"/>
        <v>62298.392850636505</v>
      </c>
      <c r="P247">
        <f t="shared" ca="1" si="84"/>
        <v>30894</v>
      </c>
      <c r="Q247" s="12">
        <f t="shared" ca="1" si="88"/>
        <v>8657.6482408317424</v>
      </c>
      <c r="R247">
        <f t="shared" ca="1" si="89"/>
        <v>48123.925990511794</v>
      </c>
      <c r="S247" s="12">
        <f t="shared" ca="1" si="90"/>
        <v>571456.31884114828</v>
      </c>
      <c r="T247" s="12">
        <f t="shared" ca="1" si="91"/>
        <v>170266.6035151055</v>
      </c>
      <c r="U247" s="12">
        <f t="shared" ca="1" si="92"/>
        <v>401189.71532604279</v>
      </c>
      <c r="X247" s="2"/>
      <c r="Y247" s="3"/>
      <c r="Z247" s="3"/>
      <c r="AA247" s="3"/>
      <c r="AB247" s="3"/>
      <c r="AC247" s="3"/>
      <c r="AD247" s="3"/>
      <c r="AE247" s="3">
        <f ca="1">IF(Table2[[#This Row],[Gender]]="Male",1,0)</f>
        <v>1</v>
      </c>
      <c r="AF247" s="3">
        <f ca="1">IF(Table2[[#This Row],[Gender]]="Female",1,0)</f>
        <v>0</v>
      </c>
      <c r="AG247" s="3"/>
      <c r="AH247" s="3"/>
      <c r="AI247" s="5"/>
      <c r="AK247" s="2">
        <f ca="1">IF(Table2[[#This Row],[Field of Work]]="Teaching",1,0)</f>
        <v>0</v>
      </c>
      <c r="AL247" s="3">
        <f ca="1">IF(Table2[[#This Row],[Field of Work]]="Agriculture",1,0)</f>
        <v>1</v>
      </c>
      <c r="AM247" s="3">
        <f ca="1">IF(Table2[[#This Row],[Field of Work]]="IT",1,0)</f>
        <v>0</v>
      </c>
      <c r="AN247" s="3">
        <f ca="1">IF(Table2[[#This Row],[Field of Work]]="Construction",1,0)</f>
        <v>0</v>
      </c>
      <c r="AO247" s="3">
        <f ca="1">IF(Table2[[#This Row],[Field of Work]]="Health",1,0)</f>
        <v>0</v>
      </c>
      <c r="AP247" s="3">
        <f ca="1">IF(Table2[[#This Row],[Field of Work]]="General work",1,0)</f>
        <v>0</v>
      </c>
      <c r="AQ247" s="3"/>
      <c r="AR247" s="3"/>
      <c r="AS247" s="3"/>
      <c r="AT247" s="3"/>
      <c r="AU247" s="3"/>
      <c r="AV247" s="5"/>
      <c r="AW247" s="16">
        <f ca="1">IF(Table2[[#This Row],[Residence]]="East Legon",1,0)</f>
        <v>0</v>
      </c>
      <c r="AX247" s="13">
        <f ca="1">IF(Table2[[#This Row],[Residence]]="Trasaco",1,0)</f>
        <v>0</v>
      </c>
      <c r="AY247" s="3">
        <f ca="1">IF(Table2[[#This Row],[Residence]]="North Legon",1,0)</f>
        <v>0</v>
      </c>
      <c r="AZ247" s="3">
        <f ca="1">IF(Table2[[#This Row],[Residence]]="Tema",1,0)</f>
        <v>0</v>
      </c>
      <c r="BA247" s="3">
        <f ca="1">IF(Table2[[#This Row],[Residence]]="Spintex",1,0)</f>
        <v>0</v>
      </c>
      <c r="BB247" s="3">
        <f ca="1">IF(Table2[[#This Row],[Residence]]="Airport Hills",1,0)</f>
        <v>0</v>
      </c>
      <c r="BC247" s="3">
        <f ca="1">IF(Table2[[#This Row],[Residence]]="Oyarifa",1,0)</f>
        <v>1</v>
      </c>
      <c r="BD247" s="3">
        <f ca="1">IF(Table2[[#This Row],[Residence]]="Prampram",1,0)</f>
        <v>0</v>
      </c>
      <c r="BE247" s="3">
        <f ca="1">IF(Table2[[#This Row],[Residence]]="Tse-Addo",1,0)</f>
        <v>0</v>
      </c>
      <c r="BF247" s="3">
        <f ca="1">IF(Table2[[#This Row],[Residence]]="Osu",1,0)</f>
        <v>0</v>
      </c>
      <c r="BG247" s="3"/>
      <c r="BH247" s="3"/>
      <c r="BI247" s="3"/>
      <c r="BJ247" s="3"/>
      <c r="BK247" s="3"/>
      <c r="BL247" s="3"/>
      <c r="BM247" s="3"/>
      <c r="BN247" s="3"/>
      <c r="BO247" s="3"/>
      <c r="BP247" s="5"/>
      <c r="BR247" s="26">
        <f ca="1">Table2[[#This Row],[Cars Value]]/Table2[[#This Row],[Cars]]</f>
        <v>62298.392850636505</v>
      </c>
      <c r="BS247" s="5"/>
      <c r="BT247" s="2">
        <f ca="1">IF(Table2[[#This Row],[Value of Debts]]&gt;$BU$6,1,0)</f>
        <v>1</v>
      </c>
      <c r="BU247" s="3"/>
      <c r="BV247" s="3"/>
      <c r="BW247" s="5"/>
      <c r="BX247" s="30">
        <f ca="1">Table2[[#This Row],[Mortgage Left]]/Table2[[#This Row],[Value of home]]</f>
        <v>0.28352562994111874</v>
      </c>
      <c r="BY247" s="3">
        <f t="shared" ca="1" si="85"/>
        <v>1</v>
      </c>
      <c r="BZ247" s="3"/>
      <c r="CA247" s="39"/>
      <c r="CC247" s="2">
        <f ca="1">IF(Table2[[#This Row],[Residence]]="East Legon",Table2[[#This Row],[Income]],0)</f>
        <v>0</v>
      </c>
      <c r="CD247" s="3">
        <f ca="1">IF(Table2[[#This Row],[Residence]]="Trasaco",Table2[[#This Row],[Income]],0)</f>
        <v>0</v>
      </c>
      <c r="CE247" s="3">
        <f ca="1">IF(Table2[[#This Row],[Residence]]="North Legon",Table2[[#This Row],[Income]],0)</f>
        <v>0</v>
      </c>
      <c r="CF247" s="3">
        <f ca="1">IF(Table2[[#This Row],[Residence]]="Spintex",Table2[[#This Row],[Income]],0)</f>
        <v>0</v>
      </c>
      <c r="CG247" s="3">
        <f ca="1">IF(Table2[[#This Row],[Residence]]="Tema",Table2[[#This Row],[Income]],0)</f>
        <v>0</v>
      </c>
      <c r="CH247" s="3">
        <f ca="1">IF(Table2[[#This Row],[Residence]]="Airport Hills",Table2[[#This Row],[Income]],0)</f>
        <v>0</v>
      </c>
      <c r="CI247" s="3">
        <f ca="1">IF(Table2[[#This Row],[Residence]]="Oyarifa",Table2[[#This Row],[Income]],0)</f>
        <v>76839</v>
      </c>
      <c r="CJ247" s="3">
        <f ca="1">IF(Table2[[#This Row],[Residence]]="Osu",Table2[[#This Row],[Income]],0)</f>
        <v>0</v>
      </c>
      <c r="CK247" s="3">
        <f ca="1">IF(Table2[[#This Row],[Residence]]="Tse-Addo",Table2[[#This Row],[Income]],0)</f>
        <v>0</v>
      </c>
      <c r="CL247" s="5">
        <f ca="1">IF(Table2[[#This Row],[Residence]]="Prampram",Table2[[#This Row],[Income]],0)</f>
        <v>0</v>
      </c>
      <c r="CN247" s="2">
        <f ca="1">IF(Table2[[#This Row],[Field of Work]]="Teaching",Table2[[#This Row],[Income]],0)</f>
        <v>0</v>
      </c>
      <c r="CO247" s="3">
        <f ca="1">IF(Table2[[#This Row],[Field of Work]]="Agriculture",Table2[[#This Row],[Income]],0)</f>
        <v>76839</v>
      </c>
      <c r="CP247" s="3">
        <f ca="1">IF(Table2[[#This Row],[Field of Work]]="IT",Table2[[#This Row],[Income]],0)</f>
        <v>0</v>
      </c>
      <c r="CQ247" s="3">
        <f ca="1">IF(Table2[[#This Row],[Field of Work]]="Construction",Table2[[#This Row],[Income]],0)</f>
        <v>0</v>
      </c>
      <c r="CR247" s="3">
        <f ca="1">IF(Table2[[#This Row],[Field of Work]]="Health",Table2[[#This Row],[Income]],0)</f>
        <v>0</v>
      </c>
      <c r="CS247" s="5">
        <f ca="1">IF(Table2[[#This Row],[Field of Work]]="General work",Table2[[#This Row],[Income]],0)</f>
        <v>0</v>
      </c>
      <c r="CU247" s="2">
        <f t="shared" ca="1" si="74"/>
        <v>1</v>
      </c>
      <c r="CV247" s="5"/>
      <c r="CX247" s="2">
        <f t="shared" ca="1" si="75"/>
        <v>33</v>
      </c>
      <c r="CY247" s="5"/>
    </row>
    <row r="248" spans="1:103" x14ac:dyDescent="0.25">
      <c r="A248">
        <f t="shared" ca="1" si="76"/>
        <v>1</v>
      </c>
      <c r="B248" t="str">
        <f t="shared" ca="1" si="77"/>
        <v>Male</v>
      </c>
      <c r="C248">
        <f t="shared" ca="1" si="78"/>
        <v>33</v>
      </c>
      <c r="D248">
        <f t="shared" ca="1" si="79"/>
        <v>1</v>
      </c>
      <c r="E248" t="str">
        <f ca="1">_xll.XLOOKUP(D248,$Y$8:$Y$13,$Z$8:$Z$13)</f>
        <v>Health</v>
      </c>
      <c r="F248">
        <f t="shared" ca="1" si="80"/>
        <v>5</v>
      </c>
      <c r="G248" t="str">
        <f ca="1">_xll.XLOOKUP(F248,$AA$8:$AA$12,$AB$8:$AB$12)</f>
        <v>Other</v>
      </c>
      <c r="H248">
        <f t="shared" ca="1" si="93"/>
        <v>4</v>
      </c>
      <c r="I248">
        <f t="shared" ca="1" si="73"/>
        <v>3</v>
      </c>
      <c r="J248">
        <f t="shared" ca="1" si="81"/>
        <v>45143</v>
      </c>
      <c r="K248">
        <f t="shared" ca="1" si="82"/>
        <v>2</v>
      </c>
      <c r="L248" t="str">
        <f ca="1">_xll.XLOOKUP(K248,$AC$8:$AC$17,$AD$8:$AD$17)</f>
        <v>Trasaco</v>
      </c>
      <c r="M248">
        <f t="shared" ca="1" si="86"/>
        <v>270858</v>
      </c>
      <c r="N248" s="12">
        <f t="shared" ca="1" si="83"/>
        <v>103247.31719013014</v>
      </c>
      <c r="O248" s="12">
        <f t="shared" ca="1" si="87"/>
        <v>11590.700162510731</v>
      </c>
      <c r="P248">
        <f t="shared" ca="1" si="84"/>
        <v>5645</v>
      </c>
      <c r="Q248" s="12">
        <f t="shared" ca="1" si="88"/>
        <v>25465.165515958375</v>
      </c>
      <c r="R248">
        <f t="shared" ca="1" si="89"/>
        <v>5881.66583130251</v>
      </c>
      <c r="S248" s="12">
        <f t="shared" ca="1" si="90"/>
        <v>288330.36599381326</v>
      </c>
      <c r="T248" s="12">
        <f t="shared" ca="1" si="91"/>
        <v>134357.48270608851</v>
      </c>
      <c r="U248" s="12">
        <f t="shared" ca="1" si="92"/>
        <v>153972.88328772475</v>
      </c>
      <c r="X248" s="2"/>
      <c r="Y248" s="3"/>
      <c r="Z248" s="3"/>
      <c r="AA248" s="3"/>
      <c r="AB248" s="3"/>
      <c r="AC248" s="3"/>
      <c r="AD248" s="3"/>
      <c r="AE248" s="3">
        <f ca="1">IF(Table2[[#This Row],[Gender]]="Male",1,0)</f>
        <v>1</v>
      </c>
      <c r="AF248" s="3">
        <f ca="1">IF(Table2[[#This Row],[Gender]]="Female",1,0)</f>
        <v>0</v>
      </c>
      <c r="AG248" s="3"/>
      <c r="AH248" s="3"/>
      <c r="AI248" s="5"/>
      <c r="AK248" s="2">
        <f ca="1">IF(Table2[[#This Row],[Field of Work]]="Teaching",1,0)</f>
        <v>0</v>
      </c>
      <c r="AL248" s="3">
        <f ca="1">IF(Table2[[#This Row],[Field of Work]]="Agriculture",1,0)</f>
        <v>0</v>
      </c>
      <c r="AM248" s="3">
        <f ca="1">IF(Table2[[#This Row],[Field of Work]]="IT",1,0)</f>
        <v>0</v>
      </c>
      <c r="AN248" s="3">
        <f ca="1">IF(Table2[[#This Row],[Field of Work]]="Construction",1,0)</f>
        <v>0</v>
      </c>
      <c r="AO248" s="3">
        <f ca="1">IF(Table2[[#This Row],[Field of Work]]="Health",1,0)</f>
        <v>1</v>
      </c>
      <c r="AP248" s="3">
        <f ca="1">IF(Table2[[#This Row],[Field of Work]]="General work",1,0)</f>
        <v>0</v>
      </c>
      <c r="AQ248" s="3"/>
      <c r="AR248" s="3"/>
      <c r="AS248" s="3"/>
      <c r="AT248" s="3"/>
      <c r="AU248" s="3"/>
      <c r="AV248" s="5"/>
      <c r="AW248" s="16">
        <f ca="1">IF(Table2[[#This Row],[Residence]]="East Legon",1,0)</f>
        <v>0</v>
      </c>
      <c r="AX248" s="13">
        <f ca="1">IF(Table2[[#This Row],[Residence]]="Trasaco",1,0)</f>
        <v>1</v>
      </c>
      <c r="AY248" s="3">
        <f ca="1">IF(Table2[[#This Row],[Residence]]="North Legon",1,0)</f>
        <v>0</v>
      </c>
      <c r="AZ248" s="3">
        <f ca="1">IF(Table2[[#This Row],[Residence]]="Tema",1,0)</f>
        <v>0</v>
      </c>
      <c r="BA248" s="3">
        <f ca="1">IF(Table2[[#This Row],[Residence]]="Spintex",1,0)</f>
        <v>0</v>
      </c>
      <c r="BB248" s="3">
        <f ca="1">IF(Table2[[#This Row],[Residence]]="Airport Hills",1,0)</f>
        <v>0</v>
      </c>
      <c r="BC248" s="3">
        <f ca="1">IF(Table2[[#This Row],[Residence]]="Oyarifa",1,0)</f>
        <v>0</v>
      </c>
      <c r="BD248" s="3">
        <f ca="1">IF(Table2[[#This Row],[Residence]]="Prampram",1,0)</f>
        <v>0</v>
      </c>
      <c r="BE248" s="3">
        <f ca="1">IF(Table2[[#This Row],[Residence]]="Tse-Addo",1,0)</f>
        <v>0</v>
      </c>
      <c r="BF248" s="3">
        <f ca="1">IF(Table2[[#This Row],[Residence]]="Osu",1,0)</f>
        <v>0</v>
      </c>
      <c r="BG248" s="3"/>
      <c r="BH248" s="3"/>
      <c r="BI248" s="3"/>
      <c r="BJ248" s="3"/>
      <c r="BK248" s="3"/>
      <c r="BL248" s="3"/>
      <c r="BM248" s="3"/>
      <c r="BN248" s="3"/>
      <c r="BO248" s="3"/>
      <c r="BP248" s="5"/>
      <c r="BR248" s="26">
        <f ca="1">Table2[[#This Row],[Cars Value]]/Table2[[#This Row],[Cars]]</f>
        <v>3863.5667208369105</v>
      </c>
      <c r="BS248" s="5"/>
      <c r="BT248" s="2">
        <f ca="1">IF(Table2[[#This Row],[Value of Debts]]&gt;$BU$6,1,0)</f>
        <v>1</v>
      </c>
      <c r="BU248" s="3"/>
      <c r="BV248" s="3"/>
      <c r="BW248" s="5"/>
      <c r="BX248" s="30">
        <f ca="1">Table2[[#This Row],[Mortgage Left]]/Table2[[#This Row],[Value of home]]</f>
        <v>0.38118614620993341</v>
      </c>
      <c r="BY248" s="3">
        <f t="shared" ca="1" si="85"/>
        <v>1</v>
      </c>
      <c r="BZ248" s="3"/>
      <c r="CA248" s="39"/>
      <c r="CC248" s="2">
        <f ca="1">IF(Table2[[#This Row],[Residence]]="East Legon",Table2[[#This Row],[Income]],0)</f>
        <v>0</v>
      </c>
      <c r="CD248" s="3">
        <f ca="1">IF(Table2[[#This Row],[Residence]]="Trasaco",Table2[[#This Row],[Income]],0)</f>
        <v>45143</v>
      </c>
      <c r="CE248" s="3">
        <f ca="1">IF(Table2[[#This Row],[Residence]]="North Legon",Table2[[#This Row],[Income]],0)</f>
        <v>0</v>
      </c>
      <c r="CF248" s="3">
        <f ca="1">IF(Table2[[#This Row],[Residence]]="Spintex",Table2[[#This Row],[Income]],0)</f>
        <v>0</v>
      </c>
      <c r="CG248" s="3">
        <f ca="1">IF(Table2[[#This Row],[Residence]]="Tema",Table2[[#This Row],[Income]],0)</f>
        <v>0</v>
      </c>
      <c r="CH248" s="3">
        <f ca="1">IF(Table2[[#This Row],[Residence]]="Airport Hills",Table2[[#This Row],[Income]],0)</f>
        <v>0</v>
      </c>
      <c r="CI248" s="3">
        <f ca="1">IF(Table2[[#This Row],[Residence]]="Oyarifa",Table2[[#This Row],[Income]],0)</f>
        <v>0</v>
      </c>
      <c r="CJ248" s="3">
        <f ca="1">IF(Table2[[#This Row],[Residence]]="Osu",Table2[[#This Row],[Income]],0)</f>
        <v>0</v>
      </c>
      <c r="CK248" s="3">
        <f ca="1">IF(Table2[[#This Row],[Residence]]="Tse-Addo",Table2[[#This Row],[Income]],0)</f>
        <v>0</v>
      </c>
      <c r="CL248" s="5">
        <f ca="1">IF(Table2[[#This Row],[Residence]]="Prampram",Table2[[#This Row],[Income]],0)</f>
        <v>0</v>
      </c>
      <c r="CN248" s="2">
        <f ca="1">IF(Table2[[#This Row],[Field of Work]]="Teaching",Table2[[#This Row],[Income]],0)</f>
        <v>0</v>
      </c>
      <c r="CO248" s="3">
        <f ca="1">IF(Table2[[#This Row],[Field of Work]]="Agriculture",Table2[[#This Row],[Income]],0)</f>
        <v>0</v>
      </c>
      <c r="CP248" s="3">
        <f ca="1">IF(Table2[[#This Row],[Field of Work]]="IT",Table2[[#This Row],[Income]],0)</f>
        <v>0</v>
      </c>
      <c r="CQ248" s="3">
        <f ca="1">IF(Table2[[#This Row],[Field of Work]]="Construction",Table2[[#This Row],[Income]],0)</f>
        <v>0</v>
      </c>
      <c r="CR248" s="3">
        <f ca="1">IF(Table2[[#This Row],[Field of Work]]="Health",Table2[[#This Row],[Income]],0)</f>
        <v>45143</v>
      </c>
      <c r="CS248" s="5">
        <f ca="1">IF(Table2[[#This Row],[Field of Work]]="General work",Table2[[#This Row],[Income]],0)</f>
        <v>0</v>
      </c>
      <c r="CU248" s="2">
        <f t="shared" ca="1" si="74"/>
        <v>1</v>
      </c>
      <c r="CV248" s="5"/>
      <c r="CX248" s="2">
        <f t="shared" ca="1" si="75"/>
        <v>38</v>
      </c>
      <c r="CY248" s="5"/>
    </row>
    <row r="249" spans="1:103" x14ac:dyDescent="0.25">
      <c r="A249">
        <f t="shared" ca="1" si="76"/>
        <v>1</v>
      </c>
      <c r="B249" t="str">
        <f t="shared" ca="1" si="77"/>
        <v>Male</v>
      </c>
      <c r="C249">
        <f t="shared" ca="1" si="78"/>
        <v>38</v>
      </c>
      <c r="D249">
        <f t="shared" ca="1" si="79"/>
        <v>6</v>
      </c>
      <c r="E249" t="str">
        <f ca="1">_xll.XLOOKUP(D249,$Y$8:$Y$13,$Z$8:$Z$13)</f>
        <v>Agriculture</v>
      </c>
      <c r="F249">
        <f t="shared" ca="1" si="80"/>
        <v>3</v>
      </c>
      <c r="G249" t="str">
        <f ca="1">_xll.XLOOKUP(F249,$AA$8:$AA$12,$AB$8:$AB$12)</f>
        <v>University</v>
      </c>
      <c r="H249">
        <f t="shared" ca="1" si="93"/>
        <v>4</v>
      </c>
      <c r="I249">
        <f t="shared" ca="1" si="73"/>
        <v>2</v>
      </c>
      <c r="J249">
        <f t="shared" ca="1" si="81"/>
        <v>80345</v>
      </c>
      <c r="K249">
        <f t="shared" ca="1" si="82"/>
        <v>7</v>
      </c>
      <c r="L249" t="str">
        <f ca="1">_xll.XLOOKUP(K249,$AC$8:$AC$17,$AD$8:$AD$17)</f>
        <v>Tema</v>
      </c>
      <c r="M249">
        <f t="shared" ca="1" si="86"/>
        <v>482070</v>
      </c>
      <c r="N249" s="12">
        <f t="shared" ca="1" si="83"/>
        <v>375180.60130429862</v>
      </c>
      <c r="O249" s="12">
        <f t="shared" ca="1" si="87"/>
        <v>115738.91181302085</v>
      </c>
      <c r="P249">
        <f t="shared" ca="1" si="84"/>
        <v>1711</v>
      </c>
      <c r="Q249" s="12">
        <f t="shared" ca="1" si="88"/>
        <v>3467.5361458168595</v>
      </c>
      <c r="R249">
        <f t="shared" ca="1" si="89"/>
        <v>48637.275694802702</v>
      </c>
      <c r="S249" s="12">
        <f t="shared" ca="1" si="90"/>
        <v>646446.18750782358</v>
      </c>
      <c r="T249" s="12">
        <f t="shared" ca="1" si="91"/>
        <v>380359.13745011546</v>
      </c>
      <c r="U249" s="12">
        <f t="shared" ca="1" si="92"/>
        <v>266087.05005770811</v>
      </c>
      <c r="X249" s="2"/>
      <c r="Y249" s="3"/>
      <c r="Z249" s="3"/>
      <c r="AA249" s="3"/>
      <c r="AB249" s="3"/>
      <c r="AC249" s="3"/>
      <c r="AD249" s="3"/>
      <c r="AE249" s="3">
        <f ca="1">IF(Table2[[#This Row],[Gender]]="Male",1,0)</f>
        <v>1</v>
      </c>
      <c r="AF249" s="3">
        <f ca="1">IF(Table2[[#This Row],[Gender]]="Female",1,0)</f>
        <v>0</v>
      </c>
      <c r="AG249" s="3"/>
      <c r="AH249" s="3"/>
      <c r="AI249" s="5"/>
      <c r="AK249" s="2">
        <f ca="1">IF(Table2[[#This Row],[Field of Work]]="Teaching",1,0)</f>
        <v>0</v>
      </c>
      <c r="AL249" s="3">
        <f ca="1">IF(Table2[[#This Row],[Field of Work]]="Agriculture",1,0)</f>
        <v>1</v>
      </c>
      <c r="AM249" s="3">
        <f ca="1">IF(Table2[[#This Row],[Field of Work]]="IT",1,0)</f>
        <v>0</v>
      </c>
      <c r="AN249" s="3">
        <f ca="1">IF(Table2[[#This Row],[Field of Work]]="Construction",1,0)</f>
        <v>0</v>
      </c>
      <c r="AO249" s="3">
        <f ca="1">IF(Table2[[#This Row],[Field of Work]]="Health",1,0)</f>
        <v>0</v>
      </c>
      <c r="AP249" s="3">
        <f ca="1">IF(Table2[[#This Row],[Field of Work]]="General work",1,0)</f>
        <v>0</v>
      </c>
      <c r="AQ249" s="3"/>
      <c r="AR249" s="3"/>
      <c r="AS249" s="3"/>
      <c r="AT249" s="3"/>
      <c r="AU249" s="3"/>
      <c r="AV249" s="5"/>
      <c r="AW249" s="16">
        <f ca="1">IF(Table2[[#This Row],[Residence]]="East Legon",1,0)</f>
        <v>0</v>
      </c>
      <c r="AX249" s="13">
        <f ca="1">IF(Table2[[#This Row],[Residence]]="Trasaco",1,0)</f>
        <v>0</v>
      </c>
      <c r="AY249" s="3">
        <f ca="1">IF(Table2[[#This Row],[Residence]]="North Legon",1,0)</f>
        <v>0</v>
      </c>
      <c r="AZ249" s="3">
        <f ca="1">IF(Table2[[#This Row],[Residence]]="Tema",1,0)</f>
        <v>1</v>
      </c>
      <c r="BA249" s="3">
        <f ca="1">IF(Table2[[#This Row],[Residence]]="Spintex",1,0)</f>
        <v>0</v>
      </c>
      <c r="BB249" s="3">
        <f ca="1">IF(Table2[[#This Row],[Residence]]="Airport Hills",1,0)</f>
        <v>0</v>
      </c>
      <c r="BC249" s="3">
        <f ca="1">IF(Table2[[#This Row],[Residence]]="Oyarifa",1,0)</f>
        <v>0</v>
      </c>
      <c r="BD249" s="3">
        <f ca="1">IF(Table2[[#This Row],[Residence]]="Prampram",1,0)</f>
        <v>0</v>
      </c>
      <c r="BE249" s="3">
        <f ca="1">IF(Table2[[#This Row],[Residence]]="Tse-Addo",1,0)</f>
        <v>0</v>
      </c>
      <c r="BF249" s="3">
        <f ca="1">IF(Table2[[#This Row],[Residence]]="Osu",1,0)</f>
        <v>0</v>
      </c>
      <c r="BG249" s="3"/>
      <c r="BH249" s="3"/>
      <c r="BI249" s="3"/>
      <c r="BJ249" s="3"/>
      <c r="BK249" s="3"/>
      <c r="BL249" s="3"/>
      <c r="BM249" s="3"/>
      <c r="BN249" s="3"/>
      <c r="BO249" s="3"/>
      <c r="BP249" s="5"/>
      <c r="BR249" s="26">
        <f ca="1">Table2[[#This Row],[Cars Value]]/Table2[[#This Row],[Cars]]</f>
        <v>57869.455906510426</v>
      </c>
      <c r="BS249" s="5"/>
      <c r="BT249" s="2">
        <f ca="1">IF(Table2[[#This Row],[Value of Debts]]&gt;$BU$6,1,0)</f>
        <v>1</v>
      </c>
      <c r="BU249" s="3"/>
      <c r="BV249" s="3"/>
      <c r="BW249" s="5"/>
      <c r="BX249" s="30">
        <f ca="1">Table2[[#This Row],[Mortgage Left]]/Table2[[#This Row],[Value of home]]</f>
        <v>0.77826996349969635</v>
      </c>
      <c r="BY249" s="3">
        <f t="shared" ca="1" si="85"/>
        <v>0</v>
      </c>
      <c r="BZ249" s="3"/>
      <c r="CA249" s="39"/>
      <c r="CC249" s="2">
        <f ca="1">IF(Table2[[#This Row],[Residence]]="East Legon",Table2[[#This Row],[Income]],0)</f>
        <v>0</v>
      </c>
      <c r="CD249" s="3">
        <f ca="1">IF(Table2[[#This Row],[Residence]]="Trasaco",Table2[[#This Row],[Income]],0)</f>
        <v>0</v>
      </c>
      <c r="CE249" s="3">
        <f ca="1">IF(Table2[[#This Row],[Residence]]="North Legon",Table2[[#This Row],[Income]],0)</f>
        <v>0</v>
      </c>
      <c r="CF249" s="3">
        <f ca="1">IF(Table2[[#This Row],[Residence]]="Spintex",Table2[[#This Row],[Income]],0)</f>
        <v>0</v>
      </c>
      <c r="CG249" s="3">
        <f ca="1">IF(Table2[[#This Row],[Residence]]="Tema",Table2[[#This Row],[Income]],0)</f>
        <v>80345</v>
      </c>
      <c r="CH249" s="3">
        <f ca="1">IF(Table2[[#This Row],[Residence]]="Airport Hills",Table2[[#This Row],[Income]],0)</f>
        <v>0</v>
      </c>
      <c r="CI249" s="3">
        <f ca="1">IF(Table2[[#This Row],[Residence]]="Oyarifa",Table2[[#This Row],[Income]],0)</f>
        <v>0</v>
      </c>
      <c r="CJ249" s="3">
        <f ca="1">IF(Table2[[#This Row],[Residence]]="Osu",Table2[[#This Row],[Income]],0)</f>
        <v>0</v>
      </c>
      <c r="CK249" s="3">
        <f ca="1">IF(Table2[[#This Row],[Residence]]="Tse-Addo",Table2[[#This Row],[Income]],0)</f>
        <v>0</v>
      </c>
      <c r="CL249" s="5">
        <f ca="1">IF(Table2[[#This Row],[Residence]]="Prampram",Table2[[#This Row],[Income]],0)</f>
        <v>0</v>
      </c>
      <c r="CN249" s="2">
        <f ca="1">IF(Table2[[#This Row],[Field of Work]]="Teaching",Table2[[#This Row],[Income]],0)</f>
        <v>0</v>
      </c>
      <c r="CO249" s="3">
        <f ca="1">IF(Table2[[#This Row],[Field of Work]]="Agriculture",Table2[[#This Row],[Income]],0)</f>
        <v>80345</v>
      </c>
      <c r="CP249" s="3">
        <f ca="1">IF(Table2[[#This Row],[Field of Work]]="IT",Table2[[#This Row],[Income]],0)</f>
        <v>0</v>
      </c>
      <c r="CQ249" s="3">
        <f ca="1">IF(Table2[[#This Row],[Field of Work]]="Construction",Table2[[#This Row],[Income]],0)</f>
        <v>0</v>
      </c>
      <c r="CR249" s="3">
        <f ca="1">IF(Table2[[#This Row],[Field of Work]]="Health",Table2[[#This Row],[Income]],0)</f>
        <v>0</v>
      </c>
      <c r="CS249" s="5">
        <f ca="1">IF(Table2[[#This Row],[Field of Work]]="General work",Table2[[#This Row],[Income]],0)</f>
        <v>0</v>
      </c>
      <c r="CU249" s="2">
        <f t="shared" ca="1" si="74"/>
        <v>1</v>
      </c>
      <c r="CV249" s="5"/>
      <c r="CX249" s="2">
        <f t="shared" ca="1" si="75"/>
        <v>40</v>
      </c>
      <c r="CY249" s="5"/>
    </row>
    <row r="250" spans="1:103" x14ac:dyDescent="0.25">
      <c r="A250">
        <f t="shared" ca="1" si="76"/>
        <v>1</v>
      </c>
      <c r="B250" t="str">
        <f t="shared" ca="1" si="77"/>
        <v>Male</v>
      </c>
      <c r="C250">
        <f t="shared" ca="1" si="78"/>
        <v>40</v>
      </c>
      <c r="D250">
        <f t="shared" ca="1" si="79"/>
        <v>2</v>
      </c>
      <c r="E250" t="str">
        <f ca="1">_xll.XLOOKUP(D250,$Y$8:$Y$13,$Z$8:$Z$13)</f>
        <v>Construction</v>
      </c>
      <c r="F250">
        <f t="shared" ca="1" si="80"/>
        <v>5</v>
      </c>
      <c r="G250" t="str">
        <f ca="1">_xll.XLOOKUP(F250,$AA$8:$AA$12,$AB$8:$AB$12)</f>
        <v>Other</v>
      </c>
      <c r="H250">
        <f t="shared" ca="1" si="93"/>
        <v>4</v>
      </c>
      <c r="I250">
        <f t="shared" ca="1" si="73"/>
        <v>4</v>
      </c>
      <c r="J250">
        <f t="shared" ca="1" si="81"/>
        <v>32961</v>
      </c>
      <c r="K250">
        <f t="shared" ca="1" si="82"/>
        <v>8</v>
      </c>
      <c r="L250" t="str">
        <f ca="1">_xll.XLOOKUP(K250,$AC$8:$AC$17,$AD$8:$AD$17)</f>
        <v>Oyarifa</v>
      </c>
      <c r="M250">
        <f t="shared" ca="1" si="86"/>
        <v>98883</v>
      </c>
      <c r="N250" s="12">
        <f t="shared" ca="1" si="83"/>
        <v>33299.972115759243</v>
      </c>
      <c r="O250" s="12">
        <f t="shared" ca="1" si="87"/>
        <v>27565.216607537554</v>
      </c>
      <c r="P250">
        <f t="shared" ca="1" si="84"/>
        <v>3750</v>
      </c>
      <c r="Q250" s="12">
        <f t="shared" ca="1" si="88"/>
        <v>11684.019661048122</v>
      </c>
      <c r="R250">
        <f t="shared" ca="1" si="89"/>
        <v>38748.698296929761</v>
      </c>
      <c r="S250" s="12">
        <f t="shared" ca="1" si="90"/>
        <v>165196.91490446732</v>
      </c>
      <c r="T250" s="12">
        <f t="shared" ca="1" si="91"/>
        <v>48733.991776807365</v>
      </c>
      <c r="U250" s="12">
        <f t="shared" ca="1" si="92"/>
        <v>116462.92312765996</v>
      </c>
      <c r="X250" s="2"/>
      <c r="Y250" s="3"/>
      <c r="Z250" s="3"/>
      <c r="AA250" s="3"/>
      <c r="AB250" s="3"/>
      <c r="AC250" s="3"/>
      <c r="AD250" s="3"/>
      <c r="AE250" s="3">
        <f ca="1">IF(Table2[[#This Row],[Gender]]="Male",1,0)</f>
        <v>1</v>
      </c>
      <c r="AF250" s="3">
        <f ca="1">IF(Table2[[#This Row],[Gender]]="Female",1,0)</f>
        <v>0</v>
      </c>
      <c r="AG250" s="3"/>
      <c r="AH250" s="3"/>
      <c r="AI250" s="5"/>
      <c r="AK250" s="2">
        <f ca="1">IF(Table2[[#This Row],[Field of Work]]="Teaching",1,0)</f>
        <v>0</v>
      </c>
      <c r="AL250" s="3">
        <f ca="1">IF(Table2[[#This Row],[Field of Work]]="Agriculture",1,0)</f>
        <v>0</v>
      </c>
      <c r="AM250" s="3">
        <f ca="1">IF(Table2[[#This Row],[Field of Work]]="IT",1,0)</f>
        <v>0</v>
      </c>
      <c r="AN250" s="3">
        <f ca="1">IF(Table2[[#This Row],[Field of Work]]="Construction",1,0)</f>
        <v>1</v>
      </c>
      <c r="AO250" s="3">
        <f ca="1">IF(Table2[[#This Row],[Field of Work]]="Health",1,0)</f>
        <v>0</v>
      </c>
      <c r="AP250" s="3">
        <f ca="1">IF(Table2[[#This Row],[Field of Work]]="General work",1,0)</f>
        <v>0</v>
      </c>
      <c r="AQ250" s="3"/>
      <c r="AR250" s="3"/>
      <c r="AS250" s="3"/>
      <c r="AT250" s="3"/>
      <c r="AU250" s="3"/>
      <c r="AV250" s="5"/>
      <c r="AW250" s="16">
        <f ca="1">IF(Table2[[#This Row],[Residence]]="East Legon",1,0)</f>
        <v>0</v>
      </c>
      <c r="AX250" s="13">
        <f ca="1">IF(Table2[[#This Row],[Residence]]="Trasaco",1,0)</f>
        <v>0</v>
      </c>
      <c r="AY250" s="3">
        <f ca="1">IF(Table2[[#This Row],[Residence]]="North Legon",1,0)</f>
        <v>0</v>
      </c>
      <c r="AZ250" s="3">
        <f ca="1">IF(Table2[[#This Row],[Residence]]="Tema",1,0)</f>
        <v>0</v>
      </c>
      <c r="BA250" s="3">
        <f ca="1">IF(Table2[[#This Row],[Residence]]="Spintex",1,0)</f>
        <v>0</v>
      </c>
      <c r="BB250" s="3">
        <f ca="1">IF(Table2[[#This Row],[Residence]]="Airport Hills",1,0)</f>
        <v>0</v>
      </c>
      <c r="BC250" s="3">
        <f ca="1">IF(Table2[[#This Row],[Residence]]="Oyarifa",1,0)</f>
        <v>1</v>
      </c>
      <c r="BD250" s="3">
        <f ca="1">IF(Table2[[#This Row],[Residence]]="Prampram",1,0)</f>
        <v>0</v>
      </c>
      <c r="BE250" s="3">
        <f ca="1">IF(Table2[[#This Row],[Residence]]="Tse-Addo",1,0)</f>
        <v>0</v>
      </c>
      <c r="BF250" s="3">
        <f ca="1">IF(Table2[[#This Row],[Residence]]="Osu",1,0)</f>
        <v>0</v>
      </c>
      <c r="BG250" s="3"/>
      <c r="BH250" s="3"/>
      <c r="BI250" s="3"/>
      <c r="BJ250" s="3"/>
      <c r="BK250" s="3"/>
      <c r="BL250" s="3"/>
      <c r="BM250" s="3"/>
      <c r="BN250" s="3"/>
      <c r="BO250" s="3"/>
      <c r="BP250" s="5"/>
      <c r="BR250" s="26">
        <f ca="1">Table2[[#This Row],[Cars Value]]/Table2[[#This Row],[Cars]]</f>
        <v>6891.3041518843884</v>
      </c>
      <c r="BS250" s="5"/>
      <c r="BT250" s="2">
        <f ca="1">IF(Table2[[#This Row],[Value of Debts]]&gt;$BU$6,1,0)</f>
        <v>0</v>
      </c>
      <c r="BU250" s="3"/>
      <c r="BV250" s="3"/>
      <c r="BW250" s="5"/>
      <c r="BX250" s="30">
        <f ca="1">Table2[[#This Row],[Mortgage Left]]/Table2[[#This Row],[Value of home]]</f>
        <v>0.33676134538554903</v>
      </c>
      <c r="BY250" s="3">
        <f t="shared" ca="1" si="85"/>
        <v>1</v>
      </c>
      <c r="BZ250" s="3"/>
      <c r="CA250" s="39"/>
      <c r="CC250" s="2">
        <f ca="1">IF(Table2[[#This Row],[Residence]]="East Legon",Table2[[#This Row],[Income]],0)</f>
        <v>0</v>
      </c>
      <c r="CD250" s="3">
        <f ca="1">IF(Table2[[#This Row],[Residence]]="Trasaco",Table2[[#This Row],[Income]],0)</f>
        <v>0</v>
      </c>
      <c r="CE250" s="3">
        <f ca="1">IF(Table2[[#This Row],[Residence]]="North Legon",Table2[[#This Row],[Income]],0)</f>
        <v>0</v>
      </c>
      <c r="CF250" s="3">
        <f ca="1">IF(Table2[[#This Row],[Residence]]="Spintex",Table2[[#This Row],[Income]],0)</f>
        <v>0</v>
      </c>
      <c r="CG250" s="3">
        <f ca="1">IF(Table2[[#This Row],[Residence]]="Tema",Table2[[#This Row],[Income]],0)</f>
        <v>0</v>
      </c>
      <c r="CH250" s="3">
        <f ca="1">IF(Table2[[#This Row],[Residence]]="Airport Hills",Table2[[#This Row],[Income]],0)</f>
        <v>0</v>
      </c>
      <c r="CI250" s="3">
        <f ca="1">IF(Table2[[#This Row],[Residence]]="Oyarifa",Table2[[#This Row],[Income]],0)</f>
        <v>32961</v>
      </c>
      <c r="CJ250" s="3">
        <f ca="1">IF(Table2[[#This Row],[Residence]]="Osu",Table2[[#This Row],[Income]],0)</f>
        <v>0</v>
      </c>
      <c r="CK250" s="3">
        <f ca="1">IF(Table2[[#This Row],[Residence]]="Tse-Addo",Table2[[#This Row],[Income]],0)</f>
        <v>0</v>
      </c>
      <c r="CL250" s="5">
        <f ca="1">IF(Table2[[#This Row],[Residence]]="Prampram",Table2[[#This Row],[Income]],0)</f>
        <v>0</v>
      </c>
      <c r="CN250" s="2">
        <f ca="1">IF(Table2[[#This Row],[Field of Work]]="Teaching",Table2[[#This Row],[Income]],0)</f>
        <v>0</v>
      </c>
      <c r="CO250" s="3">
        <f ca="1">IF(Table2[[#This Row],[Field of Work]]="Agriculture",Table2[[#This Row],[Income]],0)</f>
        <v>0</v>
      </c>
      <c r="CP250" s="3">
        <f ca="1">IF(Table2[[#This Row],[Field of Work]]="IT",Table2[[#This Row],[Income]],0)</f>
        <v>0</v>
      </c>
      <c r="CQ250" s="3">
        <f ca="1">IF(Table2[[#This Row],[Field of Work]]="Construction",Table2[[#This Row],[Income]],0)</f>
        <v>32961</v>
      </c>
      <c r="CR250" s="3">
        <f ca="1">IF(Table2[[#This Row],[Field of Work]]="Health",Table2[[#This Row],[Income]],0)</f>
        <v>0</v>
      </c>
      <c r="CS250" s="5">
        <f ca="1">IF(Table2[[#This Row],[Field of Work]]="General work",Table2[[#This Row],[Income]],0)</f>
        <v>0</v>
      </c>
      <c r="CU250" s="2">
        <f t="shared" ca="1" si="74"/>
        <v>1</v>
      </c>
      <c r="CV250" s="5"/>
      <c r="CX250" s="2">
        <f t="shared" ca="1" si="75"/>
        <v>49</v>
      </c>
      <c r="CY250" s="5"/>
    </row>
    <row r="251" spans="1:103" x14ac:dyDescent="0.25">
      <c r="A251">
        <f t="shared" ca="1" si="76"/>
        <v>2</v>
      </c>
      <c r="B251" t="str">
        <f t="shared" ca="1" si="77"/>
        <v>Female</v>
      </c>
      <c r="C251">
        <f t="shared" ca="1" si="78"/>
        <v>49</v>
      </c>
      <c r="D251">
        <f t="shared" ca="1" si="79"/>
        <v>6</v>
      </c>
      <c r="E251" t="str">
        <f ca="1">_xll.XLOOKUP(D251,$Y$8:$Y$13,$Z$8:$Z$13)</f>
        <v>Agriculture</v>
      </c>
      <c r="F251">
        <f t="shared" ca="1" si="80"/>
        <v>5</v>
      </c>
      <c r="G251" t="str">
        <f ca="1">_xll.XLOOKUP(F251,$AA$8:$AA$12,$AB$8:$AB$12)</f>
        <v>Other</v>
      </c>
      <c r="H251">
        <f t="shared" ca="1" si="93"/>
        <v>0</v>
      </c>
      <c r="I251">
        <f t="shared" ca="1" si="73"/>
        <v>4</v>
      </c>
      <c r="J251">
        <f t="shared" ca="1" si="81"/>
        <v>50503</v>
      </c>
      <c r="K251">
        <f t="shared" ca="1" si="82"/>
        <v>3</v>
      </c>
      <c r="L251" t="str">
        <f ca="1">_xll.XLOOKUP(K251,$AC$8:$AC$17,$AD$8:$AD$17)</f>
        <v>North Legon</v>
      </c>
      <c r="M251">
        <f t="shared" ca="1" si="86"/>
        <v>151509</v>
      </c>
      <c r="N251" s="12">
        <f t="shared" ca="1" si="83"/>
        <v>132484.05925188746</v>
      </c>
      <c r="O251" s="12">
        <f t="shared" ca="1" si="87"/>
        <v>152209.8410818601</v>
      </c>
      <c r="P251">
        <f t="shared" ca="1" si="84"/>
        <v>87363</v>
      </c>
      <c r="Q251" s="12">
        <f t="shared" ca="1" si="88"/>
        <v>13636.594954108876</v>
      </c>
      <c r="R251">
        <f t="shared" ca="1" si="89"/>
        <v>41640.921548625338</v>
      </c>
      <c r="S251" s="12">
        <f t="shared" ca="1" si="90"/>
        <v>345359.76263048546</v>
      </c>
      <c r="T251" s="12">
        <f t="shared" ca="1" si="91"/>
        <v>233483.65420599634</v>
      </c>
      <c r="U251" s="12">
        <f t="shared" ca="1" si="92"/>
        <v>111876.10842448912</v>
      </c>
      <c r="X251" s="2"/>
      <c r="Y251" s="3"/>
      <c r="Z251" s="3"/>
      <c r="AA251" s="3"/>
      <c r="AB251" s="3"/>
      <c r="AC251" s="3"/>
      <c r="AD251" s="3"/>
      <c r="AE251" s="3">
        <f ca="1">IF(Table2[[#This Row],[Gender]]="Male",1,0)</f>
        <v>0</v>
      </c>
      <c r="AF251" s="3">
        <f ca="1">IF(Table2[[#This Row],[Gender]]="Female",1,0)</f>
        <v>1</v>
      </c>
      <c r="AG251" s="3"/>
      <c r="AH251" s="3"/>
      <c r="AI251" s="5"/>
      <c r="AK251" s="2">
        <f ca="1">IF(Table2[[#This Row],[Field of Work]]="Teaching",1,0)</f>
        <v>0</v>
      </c>
      <c r="AL251" s="3">
        <f ca="1">IF(Table2[[#This Row],[Field of Work]]="Agriculture",1,0)</f>
        <v>1</v>
      </c>
      <c r="AM251" s="3">
        <f ca="1">IF(Table2[[#This Row],[Field of Work]]="IT",1,0)</f>
        <v>0</v>
      </c>
      <c r="AN251" s="3">
        <f ca="1">IF(Table2[[#This Row],[Field of Work]]="Construction",1,0)</f>
        <v>0</v>
      </c>
      <c r="AO251" s="3">
        <f ca="1">IF(Table2[[#This Row],[Field of Work]]="Health",1,0)</f>
        <v>0</v>
      </c>
      <c r="AP251" s="3">
        <f ca="1">IF(Table2[[#This Row],[Field of Work]]="General work",1,0)</f>
        <v>0</v>
      </c>
      <c r="AQ251" s="3"/>
      <c r="AR251" s="3"/>
      <c r="AS251" s="3"/>
      <c r="AT251" s="3"/>
      <c r="AU251" s="3"/>
      <c r="AV251" s="5"/>
      <c r="AW251" s="16">
        <f ca="1">IF(Table2[[#This Row],[Residence]]="East Legon",1,0)</f>
        <v>0</v>
      </c>
      <c r="AX251" s="13">
        <f ca="1">IF(Table2[[#This Row],[Residence]]="Trasaco",1,0)</f>
        <v>0</v>
      </c>
      <c r="AY251" s="3">
        <f ca="1">IF(Table2[[#This Row],[Residence]]="North Legon",1,0)</f>
        <v>1</v>
      </c>
      <c r="AZ251" s="3">
        <f ca="1">IF(Table2[[#This Row],[Residence]]="Tema",1,0)</f>
        <v>0</v>
      </c>
      <c r="BA251" s="3">
        <f ca="1">IF(Table2[[#This Row],[Residence]]="Spintex",1,0)</f>
        <v>0</v>
      </c>
      <c r="BB251" s="3">
        <f ca="1">IF(Table2[[#This Row],[Residence]]="Airport Hills",1,0)</f>
        <v>0</v>
      </c>
      <c r="BC251" s="3">
        <f ca="1">IF(Table2[[#This Row],[Residence]]="Oyarifa",1,0)</f>
        <v>0</v>
      </c>
      <c r="BD251" s="3">
        <f ca="1">IF(Table2[[#This Row],[Residence]]="Prampram",1,0)</f>
        <v>0</v>
      </c>
      <c r="BE251" s="3">
        <f ca="1">IF(Table2[[#This Row],[Residence]]="Tse-Addo",1,0)</f>
        <v>0</v>
      </c>
      <c r="BF251" s="3">
        <f ca="1">IF(Table2[[#This Row],[Residence]]="Osu",1,0)</f>
        <v>0</v>
      </c>
      <c r="BG251" s="3"/>
      <c r="BH251" s="3"/>
      <c r="BI251" s="3"/>
      <c r="BJ251" s="3"/>
      <c r="BK251" s="3"/>
      <c r="BL251" s="3"/>
      <c r="BM251" s="3"/>
      <c r="BN251" s="3"/>
      <c r="BO251" s="3"/>
      <c r="BP251" s="5"/>
      <c r="BR251" s="26">
        <f ca="1">Table2[[#This Row],[Cars Value]]/Table2[[#This Row],[Cars]]</f>
        <v>38052.460270465024</v>
      </c>
      <c r="BS251" s="5"/>
      <c r="BT251" s="2">
        <f ca="1">IF(Table2[[#This Row],[Value of Debts]]&gt;$BU$6,1,0)</f>
        <v>1</v>
      </c>
      <c r="BU251" s="3"/>
      <c r="BV251" s="3"/>
      <c r="BW251" s="5"/>
      <c r="BX251" s="30">
        <f ca="1">Table2[[#This Row],[Mortgage Left]]/Table2[[#This Row],[Value of home]]</f>
        <v>0.87443029293235031</v>
      </c>
      <c r="BY251" s="3">
        <f t="shared" ca="1" si="85"/>
        <v>0</v>
      </c>
      <c r="BZ251" s="3"/>
      <c r="CA251" s="39"/>
      <c r="CC251" s="2">
        <f ca="1">IF(Table2[[#This Row],[Residence]]="East Legon",Table2[[#This Row],[Income]],0)</f>
        <v>0</v>
      </c>
      <c r="CD251" s="3">
        <f ca="1">IF(Table2[[#This Row],[Residence]]="Trasaco",Table2[[#This Row],[Income]],0)</f>
        <v>0</v>
      </c>
      <c r="CE251" s="3">
        <f ca="1">IF(Table2[[#This Row],[Residence]]="North Legon",Table2[[#This Row],[Income]],0)</f>
        <v>50503</v>
      </c>
      <c r="CF251" s="3">
        <f ca="1">IF(Table2[[#This Row],[Residence]]="Spintex",Table2[[#This Row],[Income]],0)</f>
        <v>0</v>
      </c>
      <c r="CG251" s="3">
        <f ca="1">IF(Table2[[#This Row],[Residence]]="Tema",Table2[[#This Row],[Income]],0)</f>
        <v>0</v>
      </c>
      <c r="CH251" s="3">
        <f ca="1">IF(Table2[[#This Row],[Residence]]="Airport Hills",Table2[[#This Row],[Income]],0)</f>
        <v>0</v>
      </c>
      <c r="CI251" s="3">
        <f ca="1">IF(Table2[[#This Row],[Residence]]="Oyarifa",Table2[[#This Row],[Income]],0)</f>
        <v>0</v>
      </c>
      <c r="CJ251" s="3">
        <f ca="1">IF(Table2[[#This Row],[Residence]]="Osu",Table2[[#This Row],[Income]],0)</f>
        <v>0</v>
      </c>
      <c r="CK251" s="3">
        <f ca="1">IF(Table2[[#This Row],[Residence]]="Tse-Addo",Table2[[#This Row],[Income]],0)</f>
        <v>0</v>
      </c>
      <c r="CL251" s="5">
        <f ca="1">IF(Table2[[#This Row],[Residence]]="Prampram",Table2[[#This Row],[Income]],0)</f>
        <v>0</v>
      </c>
      <c r="CN251" s="2">
        <f ca="1">IF(Table2[[#This Row],[Field of Work]]="Teaching",Table2[[#This Row],[Income]],0)</f>
        <v>0</v>
      </c>
      <c r="CO251" s="3">
        <f ca="1">IF(Table2[[#This Row],[Field of Work]]="Agriculture",Table2[[#This Row],[Income]],0)</f>
        <v>50503</v>
      </c>
      <c r="CP251" s="3">
        <f ca="1">IF(Table2[[#This Row],[Field of Work]]="IT",Table2[[#This Row],[Income]],0)</f>
        <v>0</v>
      </c>
      <c r="CQ251" s="3">
        <f ca="1">IF(Table2[[#This Row],[Field of Work]]="Construction",Table2[[#This Row],[Income]],0)</f>
        <v>0</v>
      </c>
      <c r="CR251" s="3">
        <f ca="1">IF(Table2[[#This Row],[Field of Work]]="Health",Table2[[#This Row],[Income]],0)</f>
        <v>0</v>
      </c>
      <c r="CS251" s="5">
        <f ca="1">IF(Table2[[#This Row],[Field of Work]]="General work",Table2[[#This Row],[Income]],0)</f>
        <v>0</v>
      </c>
      <c r="CU251" s="2">
        <f t="shared" ca="1" si="74"/>
        <v>1</v>
      </c>
      <c r="CV251" s="5"/>
      <c r="CX251" s="2">
        <f t="shared" ca="1" si="75"/>
        <v>45</v>
      </c>
      <c r="CY251" s="5"/>
    </row>
    <row r="252" spans="1:103" x14ac:dyDescent="0.25">
      <c r="A252">
        <f t="shared" ca="1" si="76"/>
        <v>1</v>
      </c>
      <c r="B252" t="str">
        <f t="shared" ca="1" si="77"/>
        <v>Male</v>
      </c>
      <c r="C252">
        <f t="shared" ca="1" si="78"/>
        <v>45</v>
      </c>
      <c r="D252">
        <f t="shared" ca="1" si="79"/>
        <v>6</v>
      </c>
      <c r="E252" t="str">
        <f ca="1">_xll.XLOOKUP(D252,$Y$8:$Y$13,$Z$8:$Z$13)</f>
        <v>Agriculture</v>
      </c>
      <c r="F252">
        <f t="shared" ca="1" si="80"/>
        <v>5</v>
      </c>
      <c r="G252" t="str">
        <f ca="1">_xll.XLOOKUP(F252,$AA$8:$AA$12,$AB$8:$AB$12)</f>
        <v>Other</v>
      </c>
      <c r="H252">
        <f t="shared" ca="1" si="93"/>
        <v>2</v>
      </c>
      <c r="I252">
        <f t="shared" ca="1" si="73"/>
        <v>3</v>
      </c>
      <c r="J252">
        <f t="shared" ca="1" si="81"/>
        <v>81862</v>
      </c>
      <c r="K252">
        <f t="shared" ca="1" si="82"/>
        <v>1</v>
      </c>
      <c r="L252" t="str">
        <f ca="1">_xll.XLOOKUP(K252,$AC$8:$AC$17,$AD$8:$AD$17)</f>
        <v>East Legon</v>
      </c>
      <c r="M252">
        <f t="shared" ca="1" si="86"/>
        <v>409310</v>
      </c>
      <c r="N252" s="12">
        <f t="shared" ca="1" si="83"/>
        <v>219333.99922071293</v>
      </c>
      <c r="O252" s="12">
        <f t="shared" ca="1" si="87"/>
        <v>240955.49325082812</v>
      </c>
      <c r="P252">
        <f t="shared" ca="1" si="84"/>
        <v>31192</v>
      </c>
      <c r="Q252" s="12">
        <f t="shared" ca="1" si="88"/>
        <v>158688.36281897413</v>
      </c>
      <c r="R252">
        <f t="shared" ca="1" si="89"/>
        <v>46964.249586901191</v>
      </c>
      <c r="S252" s="12">
        <f t="shared" ca="1" si="90"/>
        <v>697229.74283772928</v>
      </c>
      <c r="T252" s="12">
        <f t="shared" ca="1" si="91"/>
        <v>409214.36203968705</v>
      </c>
      <c r="U252" s="12">
        <f t="shared" ca="1" si="92"/>
        <v>288015.38079804223</v>
      </c>
      <c r="X252" s="2"/>
      <c r="Y252" s="3"/>
      <c r="Z252" s="3"/>
      <c r="AA252" s="3"/>
      <c r="AB252" s="3"/>
      <c r="AC252" s="3"/>
      <c r="AD252" s="3"/>
      <c r="AE252" s="3">
        <f ca="1">IF(Table2[[#This Row],[Gender]]="Male",1,0)</f>
        <v>1</v>
      </c>
      <c r="AF252" s="3">
        <f ca="1">IF(Table2[[#This Row],[Gender]]="Female",1,0)</f>
        <v>0</v>
      </c>
      <c r="AG252" s="3"/>
      <c r="AH252" s="3"/>
      <c r="AI252" s="5"/>
      <c r="AK252" s="2">
        <f ca="1">IF(Table2[[#This Row],[Field of Work]]="Teaching",1,0)</f>
        <v>0</v>
      </c>
      <c r="AL252" s="3">
        <f ca="1">IF(Table2[[#This Row],[Field of Work]]="Agriculture",1,0)</f>
        <v>1</v>
      </c>
      <c r="AM252" s="3">
        <f ca="1">IF(Table2[[#This Row],[Field of Work]]="IT",1,0)</f>
        <v>0</v>
      </c>
      <c r="AN252" s="3">
        <f ca="1">IF(Table2[[#This Row],[Field of Work]]="Construction",1,0)</f>
        <v>0</v>
      </c>
      <c r="AO252" s="3">
        <f ca="1">IF(Table2[[#This Row],[Field of Work]]="Health",1,0)</f>
        <v>0</v>
      </c>
      <c r="AP252" s="3">
        <f ca="1">IF(Table2[[#This Row],[Field of Work]]="General work",1,0)</f>
        <v>0</v>
      </c>
      <c r="AQ252" s="3"/>
      <c r="AR252" s="3"/>
      <c r="AS252" s="3"/>
      <c r="AT252" s="3"/>
      <c r="AU252" s="3"/>
      <c r="AV252" s="5"/>
      <c r="AW252" s="16">
        <f ca="1">IF(Table2[[#This Row],[Residence]]="East Legon",1,0)</f>
        <v>1</v>
      </c>
      <c r="AX252" s="13">
        <f ca="1">IF(Table2[[#This Row],[Residence]]="Trasaco",1,0)</f>
        <v>0</v>
      </c>
      <c r="AY252" s="3">
        <f ca="1">IF(Table2[[#This Row],[Residence]]="North Legon",1,0)</f>
        <v>0</v>
      </c>
      <c r="AZ252" s="3">
        <f ca="1">IF(Table2[[#This Row],[Residence]]="Tema",1,0)</f>
        <v>0</v>
      </c>
      <c r="BA252" s="3">
        <f ca="1">IF(Table2[[#This Row],[Residence]]="Spintex",1,0)</f>
        <v>0</v>
      </c>
      <c r="BB252" s="3">
        <f ca="1">IF(Table2[[#This Row],[Residence]]="Airport Hills",1,0)</f>
        <v>0</v>
      </c>
      <c r="BC252" s="3">
        <f ca="1">IF(Table2[[#This Row],[Residence]]="Oyarifa",1,0)</f>
        <v>0</v>
      </c>
      <c r="BD252" s="3">
        <f ca="1">IF(Table2[[#This Row],[Residence]]="Prampram",1,0)</f>
        <v>0</v>
      </c>
      <c r="BE252" s="3">
        <f ca="1">IF(Table2[[#This Row],[Residence]]="Tse-Addo",1,0)</f>
        <v>0</v>
      </c>
      <c r="BF252" s="3">
        <f ca="1">IF(Table2[[#This Row],[Residence]]="Osu",1,0)</f>
        <v>0</v>
      </c>
      <c r="BG252" s="3"/>
      <c r="BH252" s="3"/>
      <c r="BI252" s="3"/>
      <c r="BJ252" s="3"/>
      <c r="BK252" s="3"/>
      <c r="BL252" s="3"/>
      <c r="BM252" s="3"/>
      <c r="BN252" s="3"/>
      <c r="BO252" s="3"/>
      <c r="BP252" s="5"/>
      <c r="BR252" s="26">
        <f ca="1">Table2[[#This Row],[Cars Value]]/Table2[[#This Row],[Cars]]</f>
        <v>80318.497750276045</v>
      </c>
      <c r="BS252" s="5"/>
      <c r="BT252" s="2">
        <f ca="1">IF(Table2[[#This Row],[Value of Debts]]&gt;$BU$6,1,0)</f>
        <v>1</v>
      </c>
      <c r="BU252" s="3"/>
      <c r="BV252" s="3"/>
      <c r="BW252" s="5"/>
      <c r="BX252" s="30">
        <f ca="1">Table2[[#This Row],[Mortgage Left]]/Table2[[#This Row],[Value of home]]</f>
        <v>0.53586279157780881</v>
      </c>
      <c r="BY252" s="3">
        <f t="shared" ca="1" si="85"/>
        <v>0</v>
      </c>
      <c r="BZ252" s="3"/>
      <c r="CA252" s="39"/>
      <c r="CC252" s="2">
        <f ca="1">IF(Table2[[#This Row],[Residence]]="East Legon",Table2[[#This Row],[Income]],0)</f>
        <v>81862</v>
      </c>
      <c r="CD252" s="3">
        <f ca="1">IF(Table2[[#This Row],[Residence]]="Trasaco",Table2[[#This Row],[Income]],0)</f>
        <v>0</v>
      </c>
      <c r="CE252" s="3">
        <f ca="1">IF(Table2[[#This Row],[Residence]]="North Legon",Table2[[#This Row],[Income]],0)</f>
        <v>0</v>
      </c>
      <c r="CF252" s="3">
        <f ca="1">IF(Table2[[#This Row],[Residence]]="Spintex",Table2[[#This Row],[Income]],0)</f>
        <v>0</v>
      </c>
      <c r="CG252" s="3">
        <f ca="1">IF(Table2[[#This Row],[Residence]]="Tema",Table2[[#This Row],[Income]],0)</f>
        <v>0</v>
      </c>
      <c r="CH252" s="3">
        <f ca="1">IF(Table2[[#This Row],[Residence]]="Airport Hills",Table2[[#This Row],[Income]],0)</f>
        <v>0</v>
      </c>
      <c r="CI252" s="3">
        <f ca="1">IF(Table2[[#This Row],[Residence]]="Oyarifa",Table2[[#This Row],[Income]],0)</f>
        <v>0</v>
      </c>
      <c r="CJ252" s="3">
        <f ca="1">IF(Table2[[#This Row],[Residence]]="Osu",Table2[[#This Row],[Income]],0)</f>
        <v>0</v>
      </c>
      <c r="CK252" s="3">
        <f ca="1">IF(Table2[[#This Row],[Residence]]="Tse-Addo",Table2[[#This Row],[Income]],0)</f>
        <v>0</v>
      </c>
      <c r="CL252" s="5">
        <f ca="1">IF(Table2[[#This Row],[Residence]]="Prampram",Table2[[#This Row],[Income]],0)</f>
        <v>0</v>
      </c>
      <c r="CN252" s="2">
        <f ca="1">IF(Table2[[#This Row],[Field of Work]]="Teaching",Table2[[#This Row],[Income]],0)</f>
        <v>0</v>
      </c>
      <c r="CO252" s="3">
        <f ca="1">IF(Table2[[#This Row],[Field of Work]]="Agriculture",Table2[[#This Row],[Income]],0)</f>
        <v>81862</v>
      </c>
      <c r="CP252" s="3">
        <f ca="1">IF(Table2[[#This Row],[Field of Work]]="IT",Table2[[#This Row],[Income]],0)</f>
        <v>0</v>
      </c>
      <c r="CQ252" s="3">
        <f ca="1">IF(Table2[[#This Row],[Field of Work]]="Construction",Table2[[#This Row],[Income]],0)</f>
        <v>0</v>
      </c>
      <c r="CR252" s="3">
        <f ca="1">IF(Table2[[#This Row],[Field of Work]]="Health",Table2[[#This Row],[Income]],0)</f>
        <v>0</v>
      </c>
      <c r="CS252" s="5">
        <f ca="1">IF(Table2[[#This Row],[Field of Work]]="General work",Table2[[#This Row],[Income]],0)</f>
        <v>0</v>
      </c>
      <c r="CU252" s="2">
        <f t="shared" ca="1" si="74"/>
        <v>1</v>
      </c>
      <c r="CV252" s="5"/>
      <c r="CX252" s="2">
        <f t="shared" ca="1" si="75"/>
        <v>31</v>
      </c>
      <c r="CY252" s="5"/>
    </row>
    <row r="253" spans="1:103" x14ac:dyDescent="0.25">
      <c r="A253">
        <f t="shared" ca="1" si="76"/>
        <v>1</v>
      </c>
      <c r="B253" t="str">
        <f t="shared" ca="1" si="77"/>
        <v>Male</v>
      </c>
      <c r="C253">
        <f t="shared" ca="1" si="78"/>
        <v>31</v>
      </c>
      <c r="D253">
        <f t="shared" ca="1" si="79"/>
        <v>4</v>
      </c>
      <c r="E253" t="str">
        <f ca="1">_xll.XLOOKUP(D253,$Y$8:$Y$13,$Z$8:$Z$13)</f>
        <v>IT</v>
      </c>
      <c r="F253">
        <f t="shared" ca="1" si="80"/>
        <v>5</v>
      </c>
      <c r="G253" t="str">
        <f ca="1">_xll.XLOOKUP(F253,$AA$8:$AA$12,$AB$8:$AB$12)</f>
        <v>Other</v>
      </c>
      <c r="H253">
        <f t="shared" ca="1" si="93"/>
        <v>2</v>
      </c>
      <c r="I253">
        <f t="shared" ca="1" si="73"/>
        <v>4</v>
      </c>
      <c r="J253">
        <f t="shared" ca="1" si="81"/>
        <v>44599</v>
      </c>
      <c r="K253">
        <f t="shared" ca="1" si="82"/>
        <v>1</v>
      </c>
      <c r="L253" t="str">
        <f ca="1">_xll.XLOOKUP(K253,$AC$8:$AC$17,$AD$8:$AD$17)</f>
        <v>East Legon</v>
      </c>
      <c r="M253">
        <f t="shared" ca="1" si="86"/>
        <v>133797</v>
      </c>
      <c r="N253" s="12">
        <f t="shared" ca="1" si="83"/>
        <v>73514.009267144458</v>
      </c>
      <c r="O253" s="12">
        <f t="shared" ca="1" si="87"/>
        <v>112581.55938430666</v>
      </c>
      <c r="P253">
        <f t="shared" ca="1" si="84"/>
        <v>107443</v>
      </c>
      <c r="Q253" s="12">
        <f t="shared" ca="1" si="88"/>
        <v>28109.037591847249</v>
      </c>
      <c r="R253">
        <f t="shared" ca="1" si="89"/>
        <v>36228.600300810154</v>
      </c>
      <c r="S253" s="12">
        <f t="shared" ca="1" si="90"/>
        <v>282607.15968511684</v>
      </c>
      <c r="T253" s="12">
        <f t="shared" ca="1" si="91"/>
        <v>209066.0468589917</v>
      </c>
      <c r="U253" s="12">
        <f t="shared" ca="1" si="92"/>
        <v>73541.112826125143</v>
      </c>
      <c r="X253" s="2"/>
      <c r="Y253" s="3"/>
      <c r="Z253" s="3"/>
      <c r="AA253" s="3"/>
      <c r="AB253" s="3"/>
      <c r="AC253" s="3"/>
      <c r="AD253" s="3"/>
      <c r="AE253" s="3">
        <f ca="1">IF(Table2[[#This Row],[Gender]]="Male",1,0)</f>
        <v>1</v>
      </c>
      <c r="AF253" s="3">
        <f ca="1">IF(Table2[[#This Row],[Gender]]="Female",1,0)</f>
        <v>0</v>
      </c>
      <c r="AG253" s="3"/>
      <c r="AH253" s="3"/>
      <c r="AI253" s="5"/>
      <c r="AK253" s="2">
        <f ca="1">IF(Table2[[#This Row],[Field of Work]]="Teaching",1,0)</f>
        <v>0</v>
      </c>
      <c r="AL253" s="3">
        <f ca="1">IF(Table2[[#This Row],[Field of Work]]="Agriculture",1,0)</f>
        <v>0</v>
      </c>
      <c r="AM253" s="3">
        <f ca="1">IF(Table2[[#This Row],[Field of Work]]="IT",1,0)</f>
        <v>1</v>
      </c>
      <c r="AN253" s="3">
        <f ca="1">IF(Table2[[#This Row],[Field of Work]]="Construction",1,0)</f>
        <v>0</v>
      </c>
      <c r="AO253" s="3">
        <f ca="1">IF(Table2[[#This Row],[Field of Work]]="Health",1,0)</f>
        <v>0</v>
      </c>
      <c r="AP253" s="3">
        <f ca="1">IF(Table2[[#This Row],[Field of Work]]="General work",1,0)</f>
        <v>0</v>
      </c>
      <c r="AQ253" s="3"/>
      <c r="AR253" s="3"/>
      <c r="AS253" s="3"/>
      <c r="AT253" s="3"/>
      <c r="AU253" s="3"/>
      <c r="AV253" s="5"/>
      <c r="AW253" s="16">
        <f ca="1">IF(Table2[[#This Row],[Residence]]="East Legon",1,0)</f>
        <v>1</v>
      </c>
      <c r="AX253" s="13">
        <f ca="1">IF(Table2[[#This Row],[Residence]]="Trasaco",1,0)</f>
        <v>0</v>
      </c>
      <c r="AY253" s="3">
        <f ca="1">IF(Table2[[#This Row],[Residence]]="North Legon",1,0)</f>
        <v>0</v>
      </c>
      <c r="AZ253" s="3">
        <f ca="1">IF(Table2[[#This Row],[Residence]]="Tema",1,0)</f>
        <v>0</v>
      </c>
      <c r="BA253" s="3">
        <f ca="1">IF(Table2[[#This Row],[Residence]]="Spintex",1,0)</f>
        <v>0</v>
      </c>
      <c r="BB253" s="3">
        <f ca="1">IF(Table2[[#This Row],[Residence]]="Airport Hills",1,0)</f>
        <v>0</v>
      </c>
      <c r="BC253" s="3">
        <f ca="1">IF(Table2[[#This Row],[Residence]]="Oyarifa",1,0)</f>
        <v>0</v>
      </c>
      <c r="BD253" s="3">
        <f ca="1">IF(Table2[[#This Row],[Residence]]="Prampram",1,0)</f>
        <v>0</v>
      </c>
      <c r="BE253" s="3">
        <f ca="1">IF(Table2[[#This Row],[Residence]]="Tse-Addo",1,0)</f>
        <v>0</v>
      </c>
      <c r="BF253" s="3">
        <f ca="1">IF(Table2[[#This Row],[Residence]]="Osu",1,0)</f>
        <v>0</v>
      </c>
      <c r="BG253" s="3"/>
      <c r="BH253" s="3"/>
      <c r="BI253" s="3"/>
      <c r="BJ253" s="3"/>
      <c r="BK253" s="3"/>
      <c r="BL253" s="3"/>
      <c r="BM253" s="3"/>
      <c r="BN253" s="3"/>
      <c r="BO253" s="3"/>
      <c r="BP253" s="5"/>
      <c r="BR253" s="26">
        <f ca="1">Table2[[#This Row],[Cars Value]]/Table2[[#This Row],[Cars]]</f>
        <v>28145.389846076665</v>
      </c>
      <c r="BS253" s="5"/>
      <c r="BT253" s="2">
        <f ca="1">IF(Table2[[#This Row],[Value of Debts]]&gt;$BU$6,1,0)</f>
        <v>1</v>
      </c>
      <c r="BU253" s="3"/>
      <c r="BV253" s="3"/>
      <c r="BW253" s="5"/>
      <c r="BX253" s="30">
        <f ca="1">Table2[[#This Row],[Mortgage Left]]/Table2[[#This Row],[Value of home]]</f>
        <v>0.54944437668366597</v>
      </c>
      <c r="BY253" s="3">
        <f t="shared" ca="1" si="85"/>
        <v>0</v>
      </c>
      <c r="BZ253" s="3"/>
      <c r="CA253" s="39"/>
      <c r="CC253" s="2">
        <f ca="1">IF(Table2[[#This Row],[Residence]]="East Legon",Table2[[#This Row],[Income]],0)</f>
        <v>44599</v>
      </c>
      <c r="CD253" s="3">
        <f ca="1">IF(Table2[[#This Row],[Residence]]="Trasaco",Table2[[#This Row],[Income]],0)</f>
        <v>0</v>
      </c>
      <c r="CE253" s="3">
        <f ca="1">IF(Table2[[#This Row],[Residence]]="North Legon",Table2[[#This Row],[Income]],0)</f>
        <v>0</v>
      </c>
      <c r="CF253" s="3">
        <f ca="1">IF(Table2[[#This Row],[Residence]]="Spintex",Table2[[#This Row],[Income]],0)</f>
        <v>0</v>
      </c>
      <c r="CG253" s="3">
        <f ca="1">IF(Table2[[#This Row],[Residence]]="Tema",Table2[[#This Row],[Income]],0)</f>
        <v>0</v>
      </c>
      <c r="CH253" s="3">
        <f ca="1">IF(Table2[[#This Row],[Residence]]="Airport Hills",Table2[[#This Row],[Income]],0)</f>
        <v>0</v>
      </c>
      <c r="CI253" s="3">
        <f ca="1">IF(Table2[[#This Row],[Residence]]="Oyarifa",Table2[[#This Row],[Income]],0)</f>
        <v>0</v>
      </c>
      <c r="CJ253" s="3">
        <f ca="1">IF(Table2[[#This Row],[Residence]]="Osu",Table2[[#This Row],[Income]],0)</f>
        <v>0</v>
      </c>
      <c r="CK253" s="3">
        <f ca="1">IF(Table2[[#This Row],[Residence]]="Tse-Addo",Table2[[#This Row],[Income]],0)</f>
        <v>0</v>
      </c>
      <c r="CL253" s="5">
        <f ca="1">IF(Table2[[#This Row],[Residence]]="Prampram",Table2[[#This Row],[Income]],0)</f>
        <v>0</v>
      </c>
      <c r="CN253" s="2">
        <f ca="1">IF(Table2[[#This Row],[Field of Work]]="Teaching",Table2[[#This Row],[Income]],0)</f>
        <v>0</v>
      </c>
      <c r="CO253" s="3">
        <f ca="1">IF(Table2[[#This Row],[Field of Work]]="Agriculture",Table2[[#This Row],[Income]],0)</f>
        <v>0</v>
      </c>
      <c r="CP253" s="3">
        <f ca="1">IF(Table2[[#This Row],[Field of Work]]="IT",Table2[[#This Row],[Income]],0)</f>
        <v>44599</v>
      </c>
      <c r="CQ253" s="3">
        <f ca="1">IF(Table2[[#This Row],[Field of Work]]="Construction",Table2[[#This Row],[Income]],0)</f>
        <v>0</v>
      </c>
      <c r="CR253" s="3">
        <f ca="1">IF(Table2[[#This Row],[Field of Work]]="Health",Table2[[#This Row],[Income]],0)</f>
        <v>0</v>
      </c>
      <c r="CS253" s="5">
        <f ca="1">IF(Table2[[#This Row],[Field of Work]]="General work",Table2[[#This Row],[Income]],0)</f>
        <v>0</v>
      </c>
      <c r="CU253" s="2">
        <f t="shared" ca="1" si="74"/>
        <v>1</v>
      </c>
      <c r="CV253" s="5"/>
      <c r="CX253" s="2">
        <f t="shared" ca="1" si="75"/>
        <v>50</v>
      </c>
      <c r="CY253" s="5"/>
    </row>
    <row r="254" spans="1:103" x14ac:dyDescent="0.25">
      <c r="A254">
        <f t="shared" ca="1" si="76"/>
        <v>2</v>
      </c>
      <c r="B254" t="str">
        <f t="shared" ca="1" si="77"/>
        <v>Female</v>
      </c>
      <c r="C254">
        <f t="shared" ca="1" si="78"/>
        <v>50</v>
      </c>
      <c r="D254">
        <f t="shared" ca="1" si="79"/>
        <v>2</v>
      </c>
      <c r="E254" t="str">
        <f ca="1">_xll.XLOOKUP(D254,$Y$8:$Y$13,$Z$8:$Z$13)</f>
        <v>Construction</v>
      </c>
      <c r="F254">
        <f t="shared" ca="1" si="80"/>
        <v>4</v>
      </c>
      <c r="G254" t="str">
        <f ca="1">_xll.XLOOKUP(F254,$AA$8:$AA$12,$AB$8:$AB$12)</f>
        <v>Techical</v>
      </c>
      <c r="H254">
        <f t="shared" ca="1" si="93"/>
        <v>3</v>
      </c>
      <c r="I254">
        <f t="shared" ca="1" si="73"/>
        <v>1</v>
      </c>
      <c r="J254">
        <f t="shared" ca="1" si="81"/>
        <v>86959</v>
      </c>
      <c r="K254">
        <f t="shared" ca="1" si="82"/>
        <v>6</v>
      </c>
      <c r="L254" t="str">
        <f ca="1">_xll.XLOOKUP(K254,$AC$8:$AC$17,$AD$8:$AD$17)</f>
        <v>Tse-Addo</v>
      </c>
      <c r="M254">
        <f t="shared" ca="1" si="86"/>
        <v>347836</v>
      </c>
      <c r="N254" s="12">
        <f t="shared" ca="1" si="83"/>
        <v>42801.802371938429</v>
      </c>
      <c r="O254" s="12">
        <f t="shared" ca="1" si="87"/>
        <v>76433.643516003998</v>
      </c>
      <c r="P254">
        <f t="shared" ca="1" si="84"/>
        <v>68965</v>
      </c>
      <c r="Q254" s="12">
        <f t="shared" ca="1" si="88"/>
        <v>27996.339472714168</v>
      </c>
      <c r="R254">
        <f t="shared" ca="1" si="89"/>
        <v>95267.702549809634</v>
      </c>
      <c r="S254" s="12">
        <f t="shared" ca="1" si="90"/>
        <v>519537.34606581362</v>
      </c>
      <c r="T254" s="12">
        <f t="shared" ca="1" si="91"/>
        <v>139763.14184465259</v>
      </c>
      <c r="U254" s="12">
        <f t="shared" ca="1" si="92"/>
        <v>379774.20422116102</v>
      </c>
      <c r="X254" s="2"/>
      <c r="Y254" s="3"/>
      <c r="Z254" s="3"/>
      <c r="AA254" s="3"/>
      <c r="AB254" s="3"/>
      <c r="AC254" s="3"/>
      <c r="AD254" s="3"/>
      <c r="AE254" s="3">
        <f ca="1">IF(Table2[[#This Row],[Gender]]="Male",1,0)</f>
        <v>0</v>
      </c>
      <c r="AF254" s="3">
        <f ca="1">IF(Table2[[#This Row],[Gender]]="Female",1,0)</f>
        <v>1</v>
      </c>
      <c r="AG254" s="3"/>
      <c r="AH254" s="3"/>
      <c r="AI254" s="5"/>
      <c r="AK254" s="2">
        <f ca="1">IF(Table2[[#This Row],[Field of Work]]="Teaching",1,0)</f>
        <v>0</v>
      </c>
      <c r="AL254" s="3">
        <f ca="1">IF(Table2[[#This Row],[Field of Work]]="Agriculture",1,0)</f>
        <v>0</v>
      </c>
      <c r="AM254" s="3">
        <f ca="1">IF(Table2[[#This Row],[Field of Work]]="IT",1,0)</f>
        <v>0</v>
      </c>
      <c r="AN254" s="3">
        <f ca="1">IF(Table2[[#This Row],[Field of Work]]="Construction",1,0)</f>
        <v>1</v>
      </c>
      <c r="AO254" s="3">
        <f ca="1">IF(Table2[[#This Row],[Field of Work]]="Health",1,0)</f>
        <v>0</v>
      </c>
      <c r="AP254" s="3">
        <f ca="1">IF(Table2[[#This Row],[Field of Work]]="General work",1,0)</f>
        <v>0</v>
      </c>
      <c r="AQ254" s="3"/>
      <c r="AR254" s="3"/>
      <c r="AS254" s="3"/>
      <c r="AT254" s="3"/>
      <c r="AU254" s="3"/>
      <c r="AV254" s="5"/>
      <c r="AW254" s="16">
        <f ca="1">IF(Table2[[#This Row],[Residence]]="East Legon",1,0)</f>
        <v>0</v>
      </c>
      <c r="AX254" s="13">
        <f ca="1">IF(Table2[[#This Row],[Residence]]="Trasaco",1,0)</f>
        <v>0</v>
      </c>
      <c r="AY254" s="3">
        <f ca="1">IF(Table2[[#This Row],[Residence]]="North Legon",1,0)</f>
        <v>0</v>
      </c>
      <c r="AZ254" s="3">
        <f ca="1">IF(Table2[[#This Row],[Residence]]="Tema",1,0)</f>
        <v>0</v>
      </c>
      <c r="BA254" s="3">
        <f ca="1">IF(Table2[[#This Row],[Residence]]="Spintex",1,0)</f>
        <v>0</v>
      </c>
      <c r="BB254" s="3">
        <f ca="1">IF(Table2[[#This Row],[Residence]]="Airport Hills",1,0)</f>
        <v>0</v>
      </c>
      <c r="BC254" s="3">
        <f ca="1">IF(Table2[[#This Row],[Residence]]="Oyarifa",1,0)</f>
        <v>0</v>
      </c>
      <c r="BD254" s="3">
        <f ca="1">IF(Table2[[#This Row],[Residence]]="Prampram",1,0)</f>
        <v>0</v>
      </c>
      <c r="BE254" s="3">
        <f ca="1">IF(Table2[[#This Row],[Residence]]="Tse-Addo",1,0)</f>
        <v>1</v>
      </c>
      <c r="BF254" s="3">
        <f ca="1">IF(Table2[[#This Row],[Residence]]="Osu",1,0)</f>
        <v>0</v>
      </c>
      <c r="BG254" s="3"/>
      <c r="BH254" s="3"/>
      <c r="BI254" s="3"/>
      <c r="BJ254" s="3"/>
      <c r="BK254" s="3"/>
      <c r="BL254" s="3"/>
      <c r="BM254" s="3"/>
      <c r="BN254" s="3"/>
      <c r="BO254" s="3"/>
      <c r="BP254" s="5"/>
      <c r="BR254" s="26">
        <f ca="1">Table2[[#This Row],[Cars Value]]/Table2[[#This Row],[Cars]]</f>
        <v>76433.643516003998</v>
      </c>
      <c r="BS254" s="5"/>
      <c r="BT254" s="2">
        <f ca="1">IF(Table2[[#This Row],[Value of Debts]]&gt;$BU$6,1,0)</f>
        <v>1</v>
      </c>
      <c r="BU254" s="3"/>
      <c r="BV254" s="3"/>
      <c r="BW254" s="5"/>
      <c r="BX254" s="30">
        <f ca="1">Table2[[#This Row],[Mortgage Left]]/Table2[[#This Row],[Value of home]]</f>
        <v>0.12305167484658985</v>
      </c>
      <c r="BY254" s="3">
        <f t="shared" ca="1" si="85"/>
        <v>1</v>
      </c>
      <c r="BZ254" s="3"/>
      <c r="CA254" s="39"/>
      <c r="CC254" s="2">
        <f ca="1">IF(Table2[[#This Row],[Residence]]="East Legon",Table2[[#This Row],[Income]],0)</f>
        <v>0</v>
      </c>
      <c r="CD254" s="3">
        <f ca="1">IF(Table2[[#This Row],[Residence]]="Trasaco",Table2[[#This Row],[Income]],0)</f>
        <v>0</v>
      </c>
      <c r="CE254" s="3">
        <f ca="1">IF(Table2[[#This Row],[Residence]]="North Legon",Table2[[#This Row],[Income]],0)</f>
        <v>0</v>
      </c>
      <c r="CF254" s="3">
        <f ca="1">IF(Table2[[#This Row],[Residence]]="Spintex",Table2[[#This Row],[Income]],0)</f>
        <v>0</v>
      </c>
      <c r="CG254" s="3">
        <f ca="1">IF(Table2[[#This Row],[Residence]]="Tema",Table2[[#This Row],[Income]],0)</f>
        <v>0</v>
      </c>
      <c r="CH254" s="3">
        <f ca="1">IF(Table2[[#This Row],[Residence]]="Airport Hills",Table2[[#This Row],[Income]],0)</f>
        <v>0</v>
      </c>
      <c r="CI254" s="3">
        <f ca="1">IF(Table2[[#This Row],[Residence]]="Oyarifa",Table2[[#This Row],[Income]],0)</f>
        <v>0</v>
      </c>
      <c r="CJ254" s="3">
        <f ca="1">IF(Table2[[#This Row],[Residence]]="Osu",Table2[[#This Row],[Income]],0)</f>
        <v>0</v>
      </c>
      <c r="CK254" s="3">
        <f ca="1">IF(Table2[[#This Row],[Residence]]="Tse-Addo",Table2[[#This Row],[Income]],0)</f>
        <v>86959</v>
      </c>
      <c r="CL254" s="5">
        <f ca="1">IF(Table2[[#This Row],[Residence]]="Prampram",Table2[[#This Row],[Income]],0)</f>
        <v>0</v>
      </c>
      <c r="CN254" s="2">
        <f ca="1">IF(Table2[[#This Row],[Field of Work]]="Teaching",Table2[[#This Row],[Income]],0)</f>
        <v>0</v>
      </c>
      <c r="CO254" s="3">
        <f ca="1">IF(Table2[[#This Row],[Field of Work]]="Agriculture",Table2[[#This Row],[Income]],0)</f>
        <v>0</v>
      </c>
      <c r="CP254" s="3">
        <f ca="1">IF(Table2[[#This Row],[Field of Work]]="IT",Table2[[#This Row],[Income]],0)</f>
        <v>0</v>
      </c>
      <c r="CQ254" s="3">
        <f ca="1">IF(Table2[[#This Row],[Field of Work]]="Construction",Table2[[#This Row],[Income]],0)</f>
        <v>86959</v>
      </c>
      <c r="CR254" s="3">
        <f ca="1">IF(Table2[[#This Row],[Field of Work]]="Health",Table2[[#This Row],[Income]],0)</f>
        <v>0</v>
      </c>
      <c r="CS254" s="5">
        <f ca="1">IF(Table2[[#This Row],[Field of Work]]="General work",Table2[[#This Row],[Income]],0)</f>
        <v>0</v>
      </c>
      <c r="CU254" s="2">
        <f t="shared" ca="1" si="74"/>
        <v>0</v>
      </c>
      <c r="CV254" s="5"/>
      <c r="CX254" s="2">
        <f t="shared" ca="1" si="75"/>
        <v>47</v>
      </c>
      <c r="CY254" s="5"/>
    </row>
    <row r="255" spans="1:103" x14ac:dyDescent="0.25">
      <c r="A255">
        <f t="shared" ca="1" si="76"/>
        <v>1</v>
      </c>
      <c r="B255" t="str">
        <f t="shared" ca="1" si="77"/>
        <v>Male</v>
      </c>
      <c r="C255">
        <f t="shared" ca="1" si="78"/>
        <v>47</v>
      </c>
      <c r="D255">
        <f t="shared" ca="1" si="79"/>
        <v>5</v>
      </c>
      <c r="E255" t="str">
        <f ca="1">_xll.XLOOKUP(D255,$Y$8:$Y$13,$Z$8:$Z$13)</f>
        <v>General work</v>
      </c>
      <c r="F255">
        <f t="shared" ca="1" si="80"/>
        <v>5</v>
      </c>
      <c r="G255" t="str">
        <f ca="1">_xll.XLOOKUP(F255,$AA$8:$AA$12,$AB$8:$AB$12)</f>
        <v>Other</v>
      </c>
      <c r="H255">
        <f t="shared" ca="1" si="93"/>
        <v>0</v>
      </c>
      <c r="I255">
        <f t="shared" ca="1" si="73"/>
        <v>2</v>
      </c>
      <c r="J255">
        <f t="shared" ca="1" si="81"/>
        <v>56047</v>
      </c>
      <c r="K255">
        <f t="shared" ca="1" si="82"/>
        <v>7</v>
      </c>
      <c r="L255" t="str">
        <f ca="1">_xll.XLOOKUP(K255,$AC$8:$AC$17,$AD$8:$AD$17)</f>
        <v>Tema</v>
      </c>
      <c r="M255">
        <f t="shared" ca="1" si="86"/>
        <v>168141</v>
      </c>
      <c r="N255" s="12">
        <f t="shared" ca="1" si="83"/>
        <v>42922.824293946556</v>
      </c>
      <c r="O255" s="12">
        <f t="shared" ca="1" si="87"/>
        <v>50249.655756435233</v>
      </c>
      <c r="P255">
        <f t="shared" ca="1" si="84"/>
        <v>4810</v>
      </c>
      <c r="Q255" s="12">
        <f t="shared" ca="1" si="88"/>
        <v>3187.2272739699024</v>
      </c>
      <c r="R255">
        <f t="shared" ca="1" si="89"/>
        <v>7863.8883521306252</v>
      </c>
      <c r="S255" s="12">
        <f t="shared" ca="1" si="90"/>
        <v>226254.54410856587</v>
      </c>
      <c r="T255" s="12">
        <f t="shared" ca="1" si="91"/>
        <v>50920.05156791646</v>
      </c>
      <c r="U255" s="12">
        <f t="shared" ca="1" si="92"/>
        <v>175334.4925406494</v>
      </c>
      <c r="X255" s="2"/>
      <c r="Y255" s="3"/>
      <c r="Z255" s="3"/>
      <c r="AA255" s="3"/>
      <c r="AB255" s="3"/>
      <c r="AC255" s="3"/>
      <c r="AD255" s="3"/>
      <c r="AE255" s="3">
        <f ca="1">IF(Table2[[#This Row],[Gender]]="Male",1,0)</f>
        <v>1</v>
      </c>
      <c r="AF255" s="3">
        <f ca="1">IF(Table2[[#This Row],[Gender]]="Female",1,0)</f>
        <v>0</v>
      </c>
      <c r="AG255" s="3"/>
      <c r="AH255" s="3"/>
      <c r="AI255" s="5"/>
      <c r="AK255" s="2">
        <f ca="1">IF(Table2[[#This Row],[Field of Work]]="Teaching",1,0)</f>
        <v>0</v>
      </c>
      <c r="AL255" s="3">
        <f ca="1">IF(Table2[[#This Row],[Field of Work]]="Agriculture",1,0)</f>
        <v>0</v>
      </c>
      <c r="AM255" s="3">
        <f ca="1">IF(Table2[[#This Row],[Field of Work]]="IT",1,0)</f>
        <v>0</v>
      </c>
      <c r="AN255" s="3">
        <f ca="1">IF(Table2[[#This Row],[Field of Work]]="Construction",1,0)</f>
        <v>0</v>
      </c>
      <c r="AO255" s="3">
        <f ca="1">IF(Table2[[#This Row],[Field of Work]]="Health",1,0)</f>
        <v>0</v>
      </c>
      <c r="AP255" s="3">
        <f ca="1">IF(Table2[[#This Row],[Field of Work]]="General work",1,0)</f>
        <v>1</v>
      </c>
      <c r="AQ255" s="3"/>
      <c r="AR255" s="3"/>
      <c r="AS255" s="3"/>
      <c r="AT255" s="3"/>
      <c r="AU255" s="3"/>
      <c r="AV255" s="5"/>
      <c r="AW255" s="16">
        <f ca="1">IF(Table2[[#This Row],[Residence]]="East Legon",1,0)</f>
        <v>0</v>
      </c>
      <c r="AX255" s="13">
        <f ca="1">IF(Table2[[#This Row],[Residence]]="Trasaco",1,0)</f>
        <v>0</v>
      </c>
      <c r="AY255" s="3">
        <f ca="1">IF(Table2[[#This Row],[Residence]]="North Legon",1,0)</f>
        <v>0</v>
      </c>
      <c r="AZ255" s="3">
        <f ca="1">IF(Table2[[#This Row],[Residence]]="Tema",1,0)</f>
        <v>1</v>
      </c>
      <c r="BA255" s="3">
        <f ca="1">IF(Table2[[#This Row],[Residence]]="Spintex",1,0)</f>
        <v>0</v>
      </c>
      <c r="BB255" s="3">
        <f ca="1">IF(Table2[[#This Row],[Residence]]="Airport Hills",1,0)</f>
        <v>0</v>
      </c>
      <c r="BC255" s="3">
        <f ca="1">IF(Table2[[#This Row],[Residence]]="Oyarifa",1,0)</f>
        <v>0</v>
      </c>
      <c r="BD255" s="3">
        <f ca="1">IF(Table2[[#This Row],[Residence]]="Prampram",1,0)</f>
        <v>0</v>
      </c>
      <c r="BE255" s="3">
        <f ca="1">IF(Table2[[#This Row],[Residence]]="Tse-Addo",1,0)</f>
        <v>0</v>
      </c>
      <c r="BF255" s="3">
        <f ca="1">IF(Table2[[#This Row],[Residence]]="Osu",1,0)</f>
        <v>0</v>
      </c>
      <c r="BG255" s="3"/>
      <c r="BH255" s="3"/>
      <c r="BI255" s="3"/>
      <c r="BJ255" s="3"/>
      <c r="BK255" s="3"/>
      <c r="BL255" s="3"/>
      <c r="BM255" s="3"/>
      <c r="BN255" s="3"/>
      <c r="BO255" s="3"/>
      <c r="BP255" s="5"/>
      <c r="BR255" s="26">
        <f ca="1">Table2[[#This Row],[Cars Value]]/Table2[[#This Row],[Cars]]</f>
        <v>25124.827878217617</v>
      </c>
      <c r="BS255" s="5"/>
      <c r="BT255" s="2">
        <f ca="1">IF(Table2[[#This Row],[Value of Debts]]&gt;$BU$6,1,0)</f>
        <v>0</v>
      </c>
      <c r="BU255" s="3"/>
      <c r="BV255" s="3"/>
      <c r="BW255" s="5"/>
      <c r="BX255" s="30">
        <f ca="1">Table2[[#This Row],[Mortgage Left]]/Table2[[#This Row],[Value of home]]</f>
        <v>0.25527874994169508</v>
      </c>
      <c r="BY255" s="3">
        <f t="shared" ca="1" si="85"/>
        <v>1</v>
      </c>
      <c r="BZ255" s="3"/>
      <c r="CA255" s="39"/>
      <c r="CC255" s="2">
        <f ca="1">IF(Table2[[#This Row],[Residence]]="East Legon",Table2[[#This Row],[Income]],0)</f>
        <v>0</v>
      </c>
      <c r="CD255" s="3">
        <f ca="1">IF(Table2[[#This Row],[Residence]]="Trasaco",Table2[[#This Row],[Income]],0)</f>
        <v>0</v>
      </c>
      <c r="CE255" s="3">
        <f ca="1">IF(Table2[[#This Row],[Residence]]="North Legon",Table2[[#This Row],[Income]],0)</f>
        <v>0</v>
      </c>
      <c r="CF255" s="3">
        <f ca="1">IF(Table2[[#This Row],[Residence]]="Spintex",Table2[[#This Row],[Income]],0)</f>
        <v>0</v>
      </c>
      <c r="CG255" s="3">
        <f ca="1">IF(Table2[[#This Row],[Residence]]="Tema",Table2[[#This Row],[Income]],0)</f>
        <v>56047</v>
      </c>
      <c r="CH255" s="3">
        <f ca="1">IF(Table2[[#This Row],[Residence]]="Airport Hills",Table2[[#This Row],[Income]],0)</f>
        <v>0</v>
      </c>
      <c r="CI255" s="3">
        <f ca="1">IF(Table2[[#This Row],[Residence]]="Oyarifa",Table2[[#This Row],[Income]],0)</f>
        <v>0</v>
      </c>
      <c r="CJ255" s="3">
        <f ca="1">IF(Table2[[#This Row],[Residence]]="Osu",Table2[[#This Row],[Income]],0)</f>
        <v>0</v>
      </c>
      <c r="CK255" s="3">
        <f ca="1">IF(Table2[[#This Row],[Residence]]="Tse-Addo",Table2[[#This Row],[Income]],0)</f>
        <v>0</v>
      </c>
      <c r="CL255" s="5">
        <f ca="1">IF(Table2[[#This Row],[Residence]]="Prampram",Table2[[#This Row],[Income]],0)</f>
        <v>0</v>
      </c>
      <c r="CN255" s="2">
        <f ca="1">IF(Table2[[#This Row],[Field of Work]]="Teaching",Table2[[#This Row],[Income]],0)</f>
        <v>0</v>
      </c>
      <c r="CO255" s="3">
        <f ca="1">IF(Table2[[#This Row],[Field of Work]]="Agriculture",Table2[[#This Row],[Income]],0)</f>
        <v>0</v>
      </c>
      <c r="CP255" s="3">
        <f ca="1">IF(Table2[[#This Row],[Field of Work]]="IT",Table2[[#This Row],[Income]],0)</f>
        <v>0</v>
      </c>
      <c r="CQ255" s="3">
        <f ca="1">IF(Table2[[#This Row],[Field of Work]]="Construction",Table2[[#This Row],[Income]],0)</f>
        <v>0</v>
      </c>
      <c r="CR255" s="3">
        <f ca="1">IF(Table2[[#This Row],[Field of Work]]="Health",Table2[[#This Row],[Income]],0)</f>
        <v>0</v>
      </c>
      <c r="CS255" s="5">
        <f ca="1">IF(Table2[[#This Row],[Field of Work]]="General work",Table2[[#This Row],[Income]],0)</f>
        <v>56047</v>
      </c>
      <c r="CU255" s="2">
        <f t="shared" ca="1" si="74"/>
        <v>1</v>
      </c>
      <c r="CV255" s="5"/>
      <c r="CX255" s="2">
        <f t="shared" ca="1" si="75"/>
        <v>47</v>
      </c>
      <c r="CY255" s="5"/>
    </row>
    <row r="256" spans="1:103" x14ac:dyDescent="0.25">
      <c r="A256">
        <f t="shared" ca="1" si="76"/>
        <v>2</v>
      </c>
      <c r="B256" t="str">
        <f t="shared" ca="1" si="77"/>
        <v>Female</v>
      </c>
      <c r="C256">
        <f t="shared" ca="1" si="78"/>
        <v>47</v>
      </c>
      <c r="D256">
        <f t="shared" ca="1" si="79"/>
        <v>1</v>
      </c>
      <c r="E256" t="str">
        <f ca="1">_xll.XLOOKUP(D256,$Y$8:$Y$13,$Z$8:$Z$13)</f>
        <v>Health</v>
      </c>
      <c r="F256">
        <f t="shared" ca="1" si="80"/>
        <v>3</v>
      </c>
      <c r="G256" t="str">
        <f ca="1">_xll.XLOOKUP(F256,$AA$8:$AA$12,$AB$8:$AB$12)</f>
        <v>University</v>
      </c>
      <c r="H256">
        <f t="shared" ca="1" si="93"/>
        <v>4</v>
      </c>
      <c r="I256">
        <f t="shared" ca="1" si="73"/>
        <v>2</v>
      </c>
      <c r="J256">
        <f t="shared" ca="1" si="81"/>
        <v>66527</v>
      </c>
      <c r="K256">
        <f t="shared" ca="1" si="82"/>
        <v>9</v>
      </c>
      <c r="L256" t="str">
        <f ca="1">_xll.XLOOKUP(K256,$AC$8:$AC$17,$AD$8:$AD$17)</f>
        <v>Prampram</v>
      </c>
      <c r="M256">
        <f t="shared" ca="1" si="86"/>
        <v>199581</v>
      </c>
      <c r="N256" s="12">
        <f t="shared" ca="1" si="83"/>
        <v>60676.037796943747</v>
      </c>
      <c r="O256" s="12">
        <f t="shared" ca="1" si="87"/>
        <v>100516.47444797218</v>
      </c>
      <c r="P256">
        <f t="shared" ca="1" si="84"/>
        <v>14180</v>
      </c>
      <c r="Q256" s="12">
        <f t="shared" ca="1" si="88"/>
        <v>28494.313354513357</v>
      </c>
      <c r="R256">
        <f t="shared" ca="1" si="89"/>
        <v>78470.847888120828</v>
      </c>
      <c r="S256" s="12">
        <f t="shared" ca="1" si="90"/>
        <v>378568.32233609306</v>
      </c>
      <c r="T256" s="12">
        <f t="shared" ca="1" si="91"/>
        <v>103350.3511514571</v>
      </c>
      <c r="U256" s="12">
        <f t="shared" ca="1" si="92"/>
        <v>275217.97118463594</v>
      </c>
      <c r="X256" s="2"/>
      <c r="Y256" s="3"/>
      <c r="Z256" s="3"/>
      <c r="AA256" s="3"/>
      <c r="AB256" s="3"/>
      <c r="AC256" s="3"/>
      <c r="AD256" s="3"/>
      <c r="AE256" s="3">
        <f ca="1">IF(Table2[[#This Row],[Gender]]="Male",1,0)</f>
        <v>0</v>
      </c>
      <c r="AF256" s="3">
        <f ca="1">IF(Table2[[#This Row],[Gender]]="Female",1,0)</f>
        <v>1</v>
      </c>
      <c r="AG256" s="3"/>
      <c r="AH256" s="3"/>
      <c r="AI256" s="5"/>
      <c r="AK256" s="2">
        <f ca="1">IF(Table2[[#This Row],[Field of Work]]="Teaching",1,0)</f>
        <v>0</v>
      </c>
      <c r="AL256" s="3">
        <f ca="1">IF(Table2[[#This Row],[Field of Work]]="Agriculture",1,0)</f>
        <v>0</v>
      </c>
      <c r="AM256" s="3">
        <f ca="1">IF(Table2[[#This Row],[Field of Work]]="IT",1,0)</f>
        <v>0</v>
      </c>
      <c r="AN256" s="3">
        <f ca="1">IF(Table2[[#This Row],[Field of Work]]="Construction",1,0)</f>
        <v>0</v>
      </c>
      <c r="AO256" s="3">
        <f ca="1">IF(Table2[[#This Row],[Field of Work]]="Health",1,0)</f>
        <v>1</v>
      </c>
      <c r="AP256" s="3">
        <f ca="1">IF(Table2[[#This Row],[Field of Work]]="General work",1,0)</f>
        <v>0</v>
      </c>
      <c r="AQ256" s="3"/>
      <c r="AR256" s="3"/>
      <c r="AS256" s="3"/>
      <c r="AT256" s="3"/>
      <c r="AU256" s="3"/>
      <c r="AV256" s="5"/>
      <c r="AW256" s="16">
        <f ca="1">IF(Table2[[#This Row],[Residence]]="East Legon",1,0)</f>
        <v>0</v>
      </c>
      <c r="AX256" s="13">
        <f ca="1">IF(Table2[[#This Row],[Residence]]="Trasaco",1,0)</f>
        <v>0</v>
      </c>
      <c r="AY256" s="3">
        <f ca="1">IF(Table2[[#This Row],[Residence]]="North Legon",1,0)</f>
        <v>0</v>
      </c>
      <c r="AZ256" s="3">
        <f ca="1">IF(Table2[[#This Row],[Residence]]="Tema",1,0)</f>
        <v>0</v>
      </c>
      <c r="BA256" s="3">
        <f ca="1">IF(Table2[[#This Row],[Residence]]="Spintex",1,0)</f>
        <v>0</v>
      </c>
      <c r="BB256" s="3">
        <f ca="1">IF(Table2[[#This Row],[Residence]]="Airport Hills",1,0)</f>
        <v>0</v>
      </c>
      <c r="BC256" s="3">
        <f ca="1">IF(Table2[[#This Row],[Residence]]="Oyarifa",1,0)</f>
        <v>0</v>
      </c>
      <c r="BD256" s="3">
        <f ca="1">IF(Table2[[#This Row],[Residence]]="Prampram",1,0)</f>
        <v>1</v>
      </c>
      <c r="BE256" s="3">
        <f ca="1">IF(Table2[[#This Row],[Residence]]="Tse-Addo",1,0)</f>
        <v>0</v>
      </c>
      <c r="BF256" s="3">
        <f ca="1">IF(Table2[[#This Row],[Residence]]="Osu",1,0)</f>
        <v>0</v>
      </c>
      <c r="BG256" s="3"/>
      <c r="BH256" s="3"/>
      <c r="BI256" s="3"/>
      <c r="BJ256" s="3"/>
      <c r="BK256" s="3"/>
      <c r="BL256" s="3"/>
      <c r="BM256" s="3"/>
      <c r="BN256" s="3"/>
      <c r="BO256" s="3"/>
      <c r="BP256" s="5"/>
      <c r="BR256" s="26">
        <f ca="1">Table2[[#This Row],[Cars Value]]/Table2[[#This Row],[Cars]]</f>
        <v>50258.237223986092</v>
      </c>
      <c r="BS256" s="5"/>
      <c r="BT256" s="2">
        <f ca="1">IF(Table2[[#This Row],[Value of Debts]]&gt;$BU$6,1,0)</f>
        <v>1</v>
      </c>
      <c r="BU256" s="3"/>
      <c r="BV256" s="3"/>
      <c r="BW256" s="5"/>
      <c r="BX256" s="30">
        <f ca="1">Table2[[#This Row],[Mortgage Left]]/Table2[[#This Row],[Value of home]]</f>
        <v>0.30401710481931521</v>
      </c>
      <c r="BY256" s="3">
        <f t="shared" ca="1" si="85"/>
        <v>1</v>
      </c>
      <c r="BZ256" s="3"/>
      <c r="CA256" s="39"/>
      <c r="CC256" s="2">
        <f ca="1">IF(Table2[[#This Row],[Residence]]="East Legon",Table2[[#This Row],[Income]],0)</f>
        <v>0</v>
      </c>
      <c r="CD256" s="3">
        <f ca="1">IF(Table2[[#This Row],[Residence]]="Trasaco",Table2[[#This Row],[Income]],0)</f>
        <v>0</v>
      </c>
      <c r="CE256" s="3">
        <f ca="1">IF(Table2[[#This Row],[Residence]]="North Legon",Table2[[#This Row],[Income]],0)</f>
        <v>0</v>
      </c>
      <c r="CF256" s="3">
        <f ca="1">IF(Table2[[#This Row],[Residence]]="Spintex",Table2[[#This Row],[Income]],0)</f>
        <v>0</v>
      </c>
      <c r="CG256" s="3">
        <f ca="1">IF(Table2[[#This Row],[Residence]]="Tema",Table2[[#This Row],[Income]],0)</f>
        <v>0</v>
      </c>
      <c r="CH256" s="3">
        <f ca="1">IF(Table2[[#This Row],[Residence]]="Airport Hills",Table2[[#This Row],[Income]],0)</f>
        <v>0</v>
      </c>
      <c r="CI256" s="3">
        <f ca="1">IF(Table2[[#This Row],[Residence]]="Oyarifa",Table2[[#This Row],[Income]],0)</f>
        <v>0</v>
      </c>
      <c r="CJ256" s="3">
        <f ca="1">IF(Table2[[#This Row],[Residence]]="Osu",Table2[[#This Row],[Income]],0)</f>
        <v>0</v>
      </c>
      <c r="CK256" s="3">
        <f ca="1">IF(Table2[[#This Row],[Residence]]="Tse-Addo",Table2[[#This Row],[Income]],0)</f>
        <v>0</v>
      </c>
      <c r="CL256" s="5">
        <f ca="1">IF(Table2[[#This Row],[Residence]]="Prampram",Table2[[#This Row],[Income]],0)</f>
        <v>66527</v>
      </c>
      <c r="CN256" s="2">
        <f ca="1">IF(Table2[[#This Row],[Field of Work]]="Teaching",Table2[[#This Row],[Income]],0)</f>
        <v>0</v>
      </c>
      <c r="CO256" s="3">
        <f ca="1">IF(Table2[[#This Row],[Field of Work]]="Agriculture",Table2[[#This Row],[Income]],0)</f>
        <v>0</v>
      </c>
      <c r="CP256" s="3">
        <f ca="1">IF(Table2[[#This Row],[Field of Work]]="IT",Table2[[#This Row],[Income]],0)</f>
        <v>0</v>
      </c>
      <c r="CQ256" s="3">
        <f ca="1">IF(Table2[[#This Row],[Field of Work]]="Construction",Table2[[#This Row],[Income]],0)</f>
        <v>0</v>
      </c>
      <c r="CR256" s="3">
        <f ca="1">IF(Table2[[#This Row],[Field of Work]]="Health",Table2[[#This Row],[Income]],0)</f>
        <v>66527</v>
      </c>
      <c r="CS256" s="5">
        <f ca="1">IF(Table2[[#This Row],[Field of Work]]="General work",Table2[[#This Row],[Income]],0)</f>
        <v>0</v>
      </c>
      <c r="CU256" s="2">
        <f t="shared" ca="1" si="74"/>
        <v>1</v>
      </c>
      <c r="CV256" s="5"/>
      <c r="CX256" s="2">
        <f t="shared" ca="1" si="75"/>
        <v>30</v>
      </c>
      <c r="CY256" s="5"/>
    </row>
    <row r="257" spans="1:103" x14ac:dyDescent="0.25">
      <c r="A257">
        <f t="shared" ca="1" si="76"/>
        <v>1</v>
      </c>
      <c r="B257" t="str">
        <f t="shared" ca="1" si="77"/>
        <v>Male</v>
      </c>
      <c r="C257">
        <f t="shared" ca="1" si="78"/>
        <v>30</v>
      </c>
      <c r="D257">
        <f t="shared" ca="1" si="79"/>
        <v>6</v>
      </c>
      <c r="E257" t="str">
        <f ca="1">_xll.XLOOKUP(D257,$Y$8:$Y$13,$Z$8:$Z$13)</f>
        <v>Agriculture</v>
      </c>
      <c r="F257">
        <f t="shared" ca="1" si="80"/>
        <v>4</v>
      </c>
      <c r="G257" t="str">
        <f ca="1">_xll.XLOOKUP(F257,$AA$8:$AA$12,$AB$8:$AB$12)</f>
        <v>Techical</v>
      </c>
      <c r="H257">
        <f t="shared" ca="1" si="93"/>
        <v>2</v>
      </c>
      <c r="I257">
        <f t="shared" ca="1" si="73"/>
        <v>1</v>
      </c>
      <c r="J257">
        <f t="shared" ca="1" si="81"/>
        <v>25326</v>
      </c>
      <c r="K257">
        <f t="shared" ca="1" si="82"/>
        <v>8</v>
      </c>
      <c r="L257" t="str">
        <f ca="1">_xll.XLOOKUP(K257,$AC$8:$AC$17,$AD$8:$AD$17)</f>
        <v>Oyarifa</v>
      </c>
      <c r="M257">
        <f t="shared" ca="1" si="86"/>
        <v>126630</v>
      </c>
      <c r="N257" s="12">
        <f t="shared" ca="1" si="83"/>
        <v>47679.99401311321</v>
      </c>
      <c r="O257" s="12">
        <f t="shared" ca="1" si="87"/>
        <v>6234.7045942720133</v>
      </c>
      <c r="P257">
        <f t="shared" ca="1" si="84"/>
        <v>1516</v>
      </c>
      <c r="Q257" s="12">
        <f t="shared" ca="1" si="88"/>
        <v>11797.632966047588</v>
      </c>
      <c r="R257">
        <f t="shared" ca="1" si="89"/>
        <v>23363.594803359145</v>
      </c>
      <c r="S257" s="12">
        <f t="shared" ca="1" si="90"/>
        <v>156228.29939763117</v>
      </c>
      <c r="T257" s="12">
        <f t="shared" ca="1" si="91"/>
        <v>60993.626979160799</v>
      </c>
      <c r="U257" s="12">
        <f t="shared" ca="1" si="92"/>
        <v>95234.672418470378</v>
      </c>
      <c r="X257" s="2"/>
      <c r="Y257" s="3"/>
      <c r="Z257" s="3"/>
      <c r="AA257" s="3"/>
      <c r="AB257" s="3"/>
      <c r="AC257" s="3"/>
      <c r="AD257" s="3"/>
      <c r="AE257" s="3">
        <f ca="1">IF(Table2[[#This Row],[Gender]]="Male",1,0)</f>
        <v>1</v>
      </c>
      <c r="AF257" s="3">
        <f ca="1">IF(Table2[[#This Row],[Gender]]="Female",1,0)</f>
        <v>0</v>
      </c>
      <c r="AG257" s="3"/>
      <c r="AH257" s="3"/>
      <c r="AI257" s="5"/>
      <c r="AK257" s="2">
        <f ca="1">IF(Table2[[#This Row],[Field of Work]]="Teaching",1,0)</f>
        <v>0</v>
      </c>
      <c r="AL257" s="3">
        <f ca="1">IF(Table2[[#This Row],[Field of Work]]="Agriculture",1,0)</f>
        <v>1</v>
      </c>
      <c r="AM257" s="3">
        <f ca="1">IF(Table2[[#This Row],[Field of Work]]="IT",1,0)</f>
        <v>0</v>
      </c>
      <c r="AN257" s="3">
        <f ca="1">IF(Table2[[#This Row],[Field of Work]]="Construction",1,0)</f>
        <v>0</v>
      </c>
      <c r="AO257" s="3">
        <f ca="1">IF(Table2[[#This Row],[Field of Work]]="Health",1,0)</f>
        <v>0</v>
      </c>
      <c r="AP257" s="3">
        <f ca="1">IF(Table2[[#This Row],[Field of Work]]="General work",1,0)</f>
        <v>0</v>
      </c>
      <c r="AQ257" s="3"/>
      <c r="AR257" s="3"/>
      <c r="AS257" s="3"/>
      <c r="AT257" s="3"/>
      <c r="AU257" s="3"/>
      <c r="AV257" s="5"/>
      <c r="AW257" s="16">
        <f ca="1">IF(Table2[[#This Row],[Residence]]="East Legon",1,0)</f>
        <v>0</v>
      </c>
      <c r="AX257" s="13">
        <f ca="1">IF(Table2[[#This Row],[Residence]]="Trasaco",1,0)</f>
        <v>0</v>
      </c>
      <c r="AY257" s="3">
        <f ca="1">IF(Table2[[#This Row],[Residence]]="North Legon",1,0)</f>
        <v>0</v>
      </c>
      <c r="AZ257" s="3">
        <f ca="1">IF(Table2[[#This Row],[Residence]]="Tema",1,0)</f>
        <v>0</v>
      </c>
      <c r="BA257" s="3">
        <f ca="1">IF(Table2[[#This Row],[Residence]]="Spintex",1,0)</f>
        <v>0</v>
      </c>
      <c r="BB257" s="3">
        <f ca="1">IF(Table2[[#This Row],[Residence]]="Airport Hills",1,0)</f>
        <v>0</v>
      </c>
      <c r="BC257" s="3">
        <f ca="1">IF(Table2[[#This Row],[Residence]]="Oyarifa",1,0)</f>
        <v>1</v>
      </c>
      <c r="BD257" s="3">
        <f ca="1">IF(Table2[[#This Row],[Residence]]="Prampram",1,0)</f>
        <v>0</v>
      </c>
      <c r="BE257" s="3">
        <f ca="1">IF(Table2[[#This Row],[Residence]]="Tse-Addo",1,0)</f>
        <v>0</v>
      </c>
      <c r="BF257" s="3">
        <f ca="1">IF(Table2[[#This Row],[Residence]]="Osu",1,0)</f>
        <v>0</v>
      </c>
      <c r="BG257" s="3"/>
      <c r="BH257" s="3"/>
      <c r="BI257" s="3"/>
      <c r="BJ257" s="3"/>
      <c r="BK257" s="3"/>
      <c r="BL257" s="3"/>
      <c r="BM257" s="3"/>
      <c r="BN257" s="3"/>
      <c r="BO257" s="3"/>
      <c r="BP257" s="5"/>
      <c r="BR257" s="26">
        <f ca="1">Table2[[#This Row],[Cars Value]]/Table2[[#This Row],[Cars]]</f>
        <v>6234.7045942720133</v>
      </c>
      <c r="BS257" s="5"/>
      <c r="BT257" s="2">
        <f ca="1">IF(Table2[[#This Row],[Value of Debts]]&gt;$BU$6,1,0)</f>
        <v>0</v>
      </c>
      <c r="BU257" s="3"/>
      <c r="BV257" s="3"/>
      <c r="BW257" s="5"/>
      <c r="BX257" s="30">
        <f ca="1">Table2[[#This Row],[Mortgage Left]]/Table2[[#This Row],[Value of home]]</f>
        <v>0.37653000089325761</v>
      </c>
      <c r="BY257" s="3">
        <f t="shared" ca="1" si="85"/>
        <v>1</v>
      </c>
      <c r="BZ257" s="3"/>
      <c r="CA257" s="39"/>
      <c r="CC257" s="2">
        <f ca="1">IF(Table2[[#This Row],[Residence]]="East Legon",Table2[[#This Row],[Income]],0)</f>
        <v>0</v>
      </c>
      <c r="CD257" s="3">
        <f ca="1">IF(Table2[[#This Row],[Residence]]="Trasaco",Table2[[#This Row],[Income]],0)</f>
        <v>0</v>
      </c>
      <c r="CE257" s="3">
        <f ca="1">IF(Table2[[#This Row],[Residence]]="North Legon",Table2[[#This Row],[Income]],0)</f>
        <v>0</v>
      </c>
      <c r="CF257" s="3">
        <f ca="1">IF(Table2[[#This Row],[Residence]]="Spintex",Table2[[#This Row],[Income]],0)</f>
        <v>0</v>
      </c>
      <c r="CG257" s="3">
        <f ca="1">IF(Table2[[#This Row],[Residence]]="Tema",Table2[[#This Row],[Income]],0)</f>
        <v>0</v>
      </c>
      <c r="CH257" s="3">
        <f ca="1">IF(Table2[[#This Row],[Residence]]="Airport Hills",Table2[[#This Row],[Income]],0)</f>
        <v>0</v>
      </c>
      <c r="CI257" s="3">
        <f ca="1">IF(Table2[[#This Row],[Residence]]="Oyarifa",Table2[[#This Row],[Income]],0)</f>
        <v>25326</v>
      </c>
      <c r="CJ257" s="3">
        <f ca="1">IF(Table2[[#This Row],[Residence]]="Osu",Table2[[#This Row],[Income]],0)</f>
        <v>0</v>
      </c>
      <c r="CK257" s="3">
        <f ca="1">IF(Table2[[#This Row],[Residence]]="Tse-Addo",Table2[[#This Row],[Income]],0)</f>
        <v>0</v>
      </c>
      <c r="CL257" s="5">
        <f ca="1">IF(Table2[[#This Row],[Residence]]="Prampram",Table2[[#This Row],[Income]],0)</f>
        <v>0</v>
      </c>
      <c r="CN257" s="2">
        <f ca="1">IF(Table2[[#This Row],[Field of Work]]="Teaching",Table2[[#This Row],[Income]],0)</f>
        <v>0</v>
      </c>
      <c r="CO257" s="3">
        <f ca="1">IF(Table2[[#This Row],[Field of Work]]="Agriculture",Table2[[#This Row],[Income]],0)</f>
        <v>25326</v>
      </c>
      <c r="CP257" s="3">
        <f ca="1">IF(Table2[[#This Row],[Field of Work]]="IT",Table2[[#This Row],[Income]],0)</f>
        <v>0</v>
      </c>
      <c r="CQ257" s="3">
        <f ca="1">IF(Table2[[#This Row],[Field of Work]]="Construction",Table2[[#This Row],[Income]],0)</f>
        <v>0</v>
      </c>
      <c r="CR257" s="3">
        <f ca="1">IF(Table2[[#This Row],[Field of Work]]="Health",Table2[[#This Row],[Income]],0)</f>
        <v>0</v>
      </c>
      <c r="CS257" s="5">
        <f ca="1">IF(Table2[[#This Row],[Field of Work]]="General work",Table2[[#This Row],[Income]],0)</f>
        <v>0</v>
      </c>
      <c r="CU257" s="2">
        <f t="shared" ca="1" si="74"/>
        <v>1</v>
      </c>
      <c r="CV257" s="5"/>
      <c r="CX257" s="2">
        <f t="shared" ca="1" si="75"/>
        <v>47</v>
      </c>
      <c r="CY257" s="5"/>
    </row>
    <row r="258" spans="1:103" x14ac:dyDescent="0.25">
      <c r="A258">
        <f t="shared" ca="1" si="76"/>
        <v>2</v>
      </c>
      <c r="B258" t="str">
        <f t="shared" ca="1" si="77"/>
        <v>Female</v>
      </c>
      <c r="C258">
        <f t="shared" ca="1" si="78"/>
        <v>47</v>
      </c>
      <c r="D258">
        <f t="shared" ca="1" si="79"/>
        <v>2</v>
      </c>
      <c r="E258" t="str">
        <f ca="1">_xll.XLOOKUP(D258,$Y$8:$Y$13,$Z$8:$Z$13)</f>
        <v>Construction</v>
      </c>
      <c r="F258">
        <f t="shared" ca="1" si="80"/>
        <v>3</v>
      </c>
      <c r="G258" t="str">
        <f ca="1">_xll.XLOOKUP(F258,$AA$8:$AA$12,$AB$8:$AB$12)</f>
        <v>University</v>
      </c>
      <c r="H258">
        <f t="shared" ca="1" si="93"/>
        <v>1</v>
      </c>
      <c r="I258">
        <f t="shared" ca="1" si="73"/>
        <v>2</v>
      </c>
      <c r="J258">
        <f t="shared" ca="1" si="81"/>
        <v>63409</v>
      </c>
      <c r="K258">
        <f t="shared" ca="1" si="82"/>
        <v>6</v>
      </c>
      <c r="L258" t="str">
        <f ca="1">_xll.XLOOKUP(K258,$AC$8:$AC$17,$AD$8:$AD$17)</f>
        <v>Tse-Addo</v>
      </c>
      <c r="M258">
        <f t="shared" ca="1" si="86"/>
        <v>253636</v>
      </c>
      <c r="N258" s="12">
        <f t="shared" ca="1" si="83"/>
        <v>63450.119112673856</v>
      </c>
      <c r="O258" s="12">
        <f t="shared" ca="1" si="87"/>
        <v>2712.0009194385771</v>
      </c>
      <c r="P258">
        <f t="shared" ca="1" si="84"/>
        <v>2467</v>
      </c>
      <c r="Q258" s="12">
        <f t="shared" ca="1" si="88"/>
        <v>95238.170330202163</v>
      </c>
      <c r="R258">
        <f t="shared" ca="1" si="89"/>
        <v>81573.428245045303</v>
      </c>
      <c r="S258" s="12">
        <f t="shared" ca="1" si="90"/>
        <v>337921.42916448391</v>
      </c>
      <c r="T258" s="12">
        <f t="shared" ca="1" si="91"/>
        <v>161155.289442876</v>
      </c>
      <c r="U258" s="12">
        <f t="shared" ca="1" si="92"/>
        <v>176766.13972160791</v>
      </c>
      <c r="X258" s="2"/>
      <c r="Y258" s="3"/>
      <c r="Z258" s="3"/>
      <c r="AA258" s="3"/>
      <c r="AB258" s="3"/>
      <c r="AC258" s="3"/>
      <c r="AD258" s="3"/>
      <c r="AE258" s="3">
        <f ca="1">IF(Table2[[#This Row],[Gender]]="Male",1,0)</f>
        <v>0</v>
      </c>
      <c r="AF258" s="3">
        <f ca="1">IF(Table2[[#This Row],[Gender]]="Female",1,0)</f>
        <v>1</v>
      </c>
      <c r="AG258" s="3"/>
      <c r="AH258" s="3"/>
      <c r="AI258" s="5"/>
      <c r="AK258" s="2">
        <f ca="1">IF(Table2[[#This Row],[Field of Work]]="Teaching",1,0)</f>
        <v>0</v>
      </c>
      <c r="AL258" s="3">
        <f ca="1">IF(Table2[[#This Row],[Field of Work]]="Agriculture",1,0)</f>
        <v>0</v>
      </c>
      <c r="AM258" s="3">
        <f ca="1">IF(Table2[[#This Row],[Field of Work]]="IT",1,0)</f>
        <v>0</v>
      </c>
      <c r="AN258" s="3">
        <f ca="1">IF(Table2[[#This Row],[Field of Work]]="Construction",1,0)</f>
        <v>1</v>
      </c>
      <c r="AO258" s="3">
        <f ca="1">IF(Table2[[#This Row],[Field of Work]]="Health",1,0)</f>
        <v>0</v>
      </c>
      <c r="AP258" s="3">
        <f ca="1">IF(Table2[[#This Row],[Field of Work]]="General work",1,0)</f>
        <v>0</v>
      </c>
      <c r="AQ258" s="3"/>
      <c r="AR258" s="3"/>
      <c r="AS258" s="3"/>
      <c r="AT258" s="3"/>
      <c r="AU258" s="3"/>
      <c r="AV258" s="5"/>
      <c r="AW258" s="16">
        <f ca="1">IF(Table2[[#This Row],[Residence]]="East Legon",1,0)</f>
        <v>0</v>
      </c>
      <c r="AX258" s="13">
        <f ca="1">IF(Table2[[#This Row],[Residence]]="Trasaco",1,0)</f>
        <v>0</v>
      </c>
      <c r="AY258" s="3">
        <f ca="1">IF(Table2[[#This Row],[Residence]]="North Legon",1,0)</f>
        <v>0</v>
      </c>
      <c r="AZ258" s="3">
        <f ca="1">IF(Table2[[#This Row],[Residence]]="Tema",1,0)</f>
        <v>0</v>
      </c>
      <c r="BA258" s="3">
        <f ca="1">IF(Table2[[#This Row],[Residence]]="Spintex",1,0)</f>
        <v>0</v>
      </c>
      <c r="BB258" s="3">
        <f ca="1">IF(Table2[[#This Row],[Residence]]="Airport Hills",1,0)</f>
        <v>0</v>
      </c>
      <c r="BC258" s="3">
        <f ca="1">IF(Table2[[#This Row],[Residence]]="Oyarifa",1,0)</f>
        <v>0</v>
      </c>
      <c r="BD258" s="3">
        <f ca="1">IF(Table2[[#This Row],[Residence]]="Prampram",1,0)</f>
        <v>0</v>
      </c>
      <c r="BE258" s="3">
        <f ca="1">IF(Table2[[#This Row],[Residence]]="Tse-Addo",1,0)</f>
        <v>1</v>
      </c>
      <c r="BF258" s="3">
        <f ca="1">IF(Table2[[#This Row],[Residence]]="Osu",1,0)</f>
        <v>0</v>
      </c>
      <c r="BG258" s="3"/>
      <c r="BH258" s="3"/>
      <c r="BI258" s="3"/>
      <c r="BJ258" s="3"/>
      <c r="BK258" s="3"/>
      <c r="BL258" s="3"/>
      <c r="BM258" s="3"/>
      <c r="BN258" s="3"/>
      <c r="BO258" s="3"/>
      <c r="BP258" s="5"/>
      <c r="BR258" s="26">
        <f ca="1">Table2[[#This Row],[Cars Value]]/Table2[[#This Row],[Cars]]</f>
        <v>1356.0004597192885</v>
      </c>
      <c r="BS258" s="5"/>
      <c r="BT258" s="2">
        <f ca="1">IF(Table2[[#This Row],[Value of Debts]]&gt;$BU$6,1,0)</f>
        <v>1</v>
      </c>
      <c r="BU258" s="3"/>
      <c r="BV258" s="3"/>
      <c r="BW258" s="5"/>
      <c r="BX258" s="30">
        <f ca="1">Table2[[#This Row],[Mortgage Left]]/Table2[[#This Row],[Value of home]]</f>
        <v>0.2501621185978089</v>
      </c>
      <c r="BY258" s="3">
        <f t="shared" ca="1" si="85"/>
        <v>1</v>
      </c>
      <c r="BZ258" s="3"/>
      <c r="CA258" s="39"/>
      <c r="CC258" s="2">
        <f ca="1">IF(Table2[[#This Row],[Residence]]="East Legon",Table2[[#This Row],[Income]],0)</f>
        <v>0</v>
      </c>
      <c r="CD258" s="3">
        <f ca="1">IF(Table2[[#This Row],[Residence]]="Trasaco",Table2[[#This Row],[Income]],0)</f>
        <v>0</v>
      </c>
      <c r="CE258" s="3">
        <f ca="1">IF(Table2[[#This Row],[Residence]]="North Legon",Table2[[#This Row],[Income]],0)</f>
        <v>0</v>
      </c>
      <c r="CF258" s="3">
        <f ca="1">IF(Table2[[#This Row],[Residence]]="Spintex",Table2[[#This Row],[Income]],0)</f>
        <v>0</v>
      </c>
      <c r="CG258" s="3">
        <f ca="1">IF(Table2[[#This Row],[Residence]]="Tema",Table2[[#This Row],[Income]],0)</f>
        <v>0</v>
      </c>
      <c r="CH258" s="3">
        <f ca="1">IF(Table2[[#This Row],[Residence]]="Airport Hills",Table2[[#This Row],[Income]],0)</f>
        <v>0</v>
      </c>
      <c r="CI258" s="3">
        <f ca="1">IF(Table2[[#This Row],[Residence]]="Oyarifa",Table2[[#This Row],[Income]],0)</f>
        <v>0</v>
      </c>
      <c r="CJ258" s="3">
        <f ca="1">IF(Table2[[#This Row],[Residence]]="Osu",Table2[[#This Row],[Income]],0)</f>
        <v>0</v>
      </c>
      <c r="CK258" s="3">
        <f ca="1">IF(Table2[[#This Row],[Residence]]="Tse-Addo",Table2[[#This Row],[Income]],0)</f>
        <v>63409</v>
      </c>
      <c r="CL258" s="5">
        <f ca="1">IF(Table2[[#This Row],[Residence]]="Prampram",Table2[[#This Row],[Income]],0)</f>
        <v>0</v>
      </c>
      <c r="CN258" s="2">
        <f ca="1">IF(Table2[[#This Row],[Field of Work]]="Teaching",Table2[[#This Row],[Income]],0)</f>
        <v>0</v>
      </c>
      <c r="CO258" s="3">
        <f ca="1">IF(Table2[[#This Row],[Field of Work]]="Agriculture",Table2[[#This Row],[Income]],0)</f>
        <v>0</v>
      </c>
      <c r="CP258" s="3">
        <f ca="1">IF(Table2[[#This Row],[Field of Work]]="IT",Table2[[#This Row],[Income]],0)</f>
        <v>0</v>
      </c>
      <c r="CQ258" s="3">
        <f ca="1">IF(Table2[[#This Row],[Field of Work]]="Construction",Table2[[#This Row],[Income]],0)</f>
        <v>63409</v>
      </c>
      <c r="CR258" s="3">
        <f ca="1">IF(Table2[[#This Row],[Field of Work]]="Health",Table2[[#This Row],[Income]],0)</f>
        <v>0</v>
      </c>
      <c r="CS258" s="5">
        <f ca="1">IF(Table2[[#This Row],[Field of Work]]="General work",Table2[[#This Row],[Income]],0)</f>
        <v>0</v>
      </c>
      <c r="CU258" s="2">
        <f t="shared" ca="1" si="74"/>
        <v>1</v>
      </c>
      <c r="CV258" s="5"/>
      <c r="CX258" s="2">
        <f t="shared" ca="1" si="75"/>
        <v>39</v>
      </c>
      <c r="CY258" s="5"/>
    </row>
    <row r="259" spans="1:103" x14ac:dyDescent="0.25">
      <c r="A259">
        <f t="shared" ca="1" si="76"/>
        <v>1</v>
      </c>
      <c r="B259" t="str">
        <f t="shared" ca="1" si="77"/>
        <v>Male</v>
      </c>
      <c r="C259">
        <f t="shared" ca="1" si="78"/>
        <v>39</v>
      </c>
      <c r="D259">
        <f t="shared" ca="1" si="79"/>
        <v>6</v>
      </c>
      <c r="E259" t="str">
        <f ca="1">_xll.XLOOKUP(D259,$Y$8:$Y$13,$Z$8:$Z$13)</f>
        <v>Agriculture</v>
      </c>
      <c r="F259">
        <f t="shared" ca="1" si="80"/>
        <v>3</v>
      </c>
      <c r="G259" t="str">
        <f ca="1">_xll.XLOOKUP(F259,$AA$8:$AA$12,$AB$8:$AB$12)</f>
        <v>University</v>
      </c>
      <c r="H259">
        <f t="shared" ca="1" si="93"/>
        <v>3</v>
      </c>
      <c r="I259">
        <f t="shared" ca="1" si="73"/>
        <v>4</v>
      </c>
      <c r="J259">
        <f t="shared" ca="1" si="81"/>
        <v>36718</v>
      </c>
      <c r="K259">
        <f t="shared" ca="1" si="82"/>
        <v>7</v>
      </c>
      <c r="L259" t="str">
        <f ca="1">_xll.XLOOKUP(K259,$AC$8:$AC$17,$AD$8:$AD$17)</f>
        <v>Tema</v>
      </c>
      <c r="M259">
        <f t="shared" ca="1" si="86"/>
        <v>220308</v>
      </c>
      <c r="N259" s="12">
        <f t="shared" ca="1" si="83"/>
        <v>42709.093733465146</v>
      </c>
      <c r="O259" s="12">
        <f t="shared" ca="1" si="87"/>
        <v>85926.399749999982</v>
      </c>
      <c r="P259">
        <f t="shared" ca="1" si="84"/>
        <v>37273</v>
      </c>
      <c r="Q259" s="12">
        <f t="shared" ca="1" si="88"/>
        <v>6827.613436013944</v>
      </c>
      <c r="R259">
        <f t="shared" ca="1" si="89"/>
        <v>23040.511726534038</v>
      </c>
      <c r="S259" s="12">
        <f t="shared" ca="1" si="90"/>
        <v>329274.91147653403</v>
      </c>
      <c r="T259" s="12">
        <f t="shared" ca="1" si="91"/>
        <v>86809.707169479094</v>
      </c>
      <c r="U259" s="12">
        <f t="shared" ca="1" si="92"/>
        <v>242465.20430705493</v>
      </c>
      <c r="X259" s="2"/>
      <c r="Y259" s="3"/>
      <c r="Z259" s="3"/>
      <c r="AA259" s="3"/>
      <c r="AB259" s="3"/>
      <c r="AC259" s="3"/>
      <c r="AD259" s="3"/>
      <c r="AE259" s="3">
        <f ca="1">IF(Table2[[#This Row],[Gender]]="Male",1,0)</f>
        <v>1</v>
      </c>
      <c r="AF259" s="3">
        <f ca="1">IF(Table2[[#This Row],[Gender]]="Female",1,0)</f>
        <v>0</v>
      </c>
      <c r="AG259" s="3"/>
      <c r="AH259" s="3"/>
      <c r="AI259" s="5"/>
      <c r="AK259" s="2">
        <f ca="1">IF(Table2[[#This Row],[Field of Work]]="Teaching",1,0)</f>
        <v>0</v>
      </c>
      <c r="AL259" s="3">
        <f ca="1">IF(Table2[[#This Row],[Field of Work]]="Agriculture",1,0)</f>
        <v>1</v>
      </c>
      <c r="AM259" s="3">
        <f ca="1">IF(Table2[[#This Row],[Field of Work]]="IT",1,0)</f>
        <v>0</v>
      </c>
      <c r="AN259" s="3">
        <f ca="1">IF(Table2[[#This Row],[Field of Work]]="Construction",1,0)</f>
        <v>0</v>
      </c>
      <c r="AO259" s="3">
        <f ca="1">IF(Table2[[#This Row],[Field of Work]]="Health",1,0)</f>
        <v>0</v>
      </c>
      <c r="AP259" s="3">
        <f ca="1">IF(Table2[[#This Row],[Field of Work]]="General work",1,0)</f>
        <v>0</v>
      </c>
      <c r="AQ259" s="3"/>
      <c r="AR259" s="3"/>
      <c r="AS259" s="3"/>
      <c r="AT259" s="3"/>
      <c r="AU259" s="3"/>
      <c r="AV259" s="5"/>
      <c r="AW259" s="16">
        <f ca="1">IF(Table2[[#This Row],[Residence]]="East Legon",1,0)</f>
        <v>0</v>
      </c>
      <c r="AX259" s="13">
        <f ca="1">IF(Table2[[#This Row],[Residence]]="Trasaco",1,0)</f>
        <v>0</v>
      </c>
      <c r="AY259" s="3">
        <f ca="1">IF(Table2[[#This Row],[Residence]]="North Legon",1,0)</f>
        <v>0</v>
      </c>
      <c r="AZ259" s="3">
        <f ca="1">IF(Table2[[#This Row],[Residence]]="Tema",1,0)</f>
        <v>1</v>
      </c>
      <c r="BA259" s="3">
        <f ca="1">IF(Table2[[#This Row],[Residence]]="Spintex",1,0)</f>
        <v>0</v>
      </c>
      <c r="BB259" s="3">
        <f ca="1">IF(Table2[[#This Row],[Residence]]="Airport Hills",1,0)</f>
        <v>0</v>
      </c>
      <c r="BC259" s="3">
        <f ca="1">IF(Table2[[#This Row],[Residence]]="Oyarifa",1,0)</f>
        <v>0</v>
      </c>
      <c r="BD259" s="3">
        <f ca="1">IF(Table2[[#This Row],[Residence]]="Prampram",1,0)</f>
        <v>0</v>
      </c>
      <c r="BE259" s="3">
        <f ca="1">IF(Table2[[#This Row],[Residence]]="Tse-Addo",1,0)</f>
        <v>0</v>
      </c>
      <c r="BF259" s="3">
        <f ca="1">IF(Table2[[#This Row],[Residence]]="Osu",1,0)</f>
        <v>0</v>
      </c>
      <c r="BG259" s="3"/>
      <c r="BH259" s="3"/>
      <c r="BI259" s="3"/>
      <c r="BJ259" s="3"/>
      <c r="BK259" s="3"/>
      <c r="BL259" s="3"/>
      <c r="BM259" s="3"/>
      <c r="BN259" s="3"/>
      <c r="BO259" s="3"/>
      <c r="BP259" s="5"/>
      <c r="BR259" s="26">
        <f ca="1">Table2[[#This Row],[Cars Value]]/Table2[[#This Row],[Cars]]</f>
        <v>21481.599937499996</v>
      </c>
      <c r="BS259" s="5"/>
      <c r="BT259" s="2">
        <f ca="1">IF(Table2[[#This Row],[Value of Debts]]&gt;$BU$6,1,0)</f>
        <v>0</v>
      </c>
      <c r="BU259" s="3"/>
      <c r="BV259" s="3"/>
      <c r="BW259" s="5"/>
      <c r="BX259" s="30">
        <f ca="1">Table2[[#This Row],[Mortgage Left]]/Table2[[#This Row],[Value of home]]</f>
        <v>0.19386083906832774</v>
      </c>
      <c r="BY259" s="3">
        <f t="shared" ca="1" si="85"/>
        <v>1</v>
      </c>
      <c r="BZ259" s="3"/>
      <c r="CA259" s="39"/>
      <c r="CC259" s="2">
        <f ca="1">IF(Table2[[#This Row],[Residence]]="East Legon",Table2[[#This Row],[Income]],0)</f>
        <v>0</v>
      </c>
      <c r="CD259" s="3">
        <f ca="1">IF(Table2[[#This Row],[Residence]]="Trasaco",Table2[[#This Row],[Income]],0)</f>
        <v>0</v>
      </c>
      <c r="CE259" s="3">
        <f ca="1">IF(Table2[[#This Row],[Residence]]="North Legon",Table2[[#This Row],[Income]],0)</f>
        <v>0</v>
      </c>
      <c r="CF259" s="3">
        <f ca="1">IF(Table2[[#This Row],[Residence]]="Spintex",Table2[[#This Row],[Income]],0)</f>
        <v>0</v>
      </c>
      <c r="CG259" s="3">
        <f ca="1">IF(Table2[[#This Row],[Residence]]="Tema",Table2[[#This Row],[Income]],0)</f>
        <v>36718</v>
      </c>
      <c r="CH259" s="3">
        <f ca="1">IF(Table2[[#This Row],[Residence]]="Airport Hills",Table2[[#This Row],[Income]],0)</f>
        <v>0</v>
      </c>
      <c r="CI259" s="3">
        <f ca="1">IF(Table2[[#This Row],[Residence]]="Oyarifa",Table2[[#This Row],[Income]],0)</f>
        <v>0</v>
      </c>
      <c r="CJ259" s="3">
        <f ca="1">IF(Table2[[#This Row],[Residence]]="Osu",Table2[[#This Row],[Income]],0)</f>
        <v>0</v>
      </c>
      <c r="CK259" s="3">
        <f ca="1">IF(Table2[[#This Row],[Residence]]="Tse-Addo",Table2[[#This Row],[Income]],0)</f>
        <v>0</v>
      </c>
      <c r="CL259" s="5">
        <f ca="1">IF(Table2[[#This Row],[Residence]]="Prampram",Table2[[#This Row],[Income]],0)</f>
        <v>0</v>
      </c>
      <c r="CN259" s="2">
        <f ca="1">IF(Table2[[#This Row],[Field of Work]]="Teaching",Table2[[#This Row],[Income]],0)</f>
        <v>0</v>
      </c>
      <c r="CO259" s="3">
        <f ca="1">IF(Table2[[#This Row],[Field of Work]]="Agriculture",Table2[[#This Row],[Income]],0)</f>
        <v>36718</v>
      </c>
      <c r="CP259" s="3">
        <f ca="1">IF(Table2[[#This Row],[Field of Work]]="IT",Table2[[#This Row],[Income]],0)</f>
        <v>0</v>
      </c>
      <c r="CQ259" s="3">
        <f ca="1">IF(Table2[[#This Row],[Field of Work]]="Construction",Table2[[#This Row],[Income]],0)</f>
        <v>0</v>
      </c>
      <c r="CR259" s="3">
        <f ca="1">IF(Table2[[#This Row],[Field of Work]]="Health",Table2[[#This Row],[Income]],0)</f>
        <v>0</v>
      </c>
      <c r="CS259" s="5">
        <f ca="1">IF(Table2[[#This Row],[Field of Work]]="General work",Table2[[#This Row],[Income]],0)</f>
        <v>0</v>
      </c>
      <c r="CU259" s="2">
        <f t="shared" ca="1" si="74"/>
        <v>1</v>
      </c>
      <c r="CV259" s="5"/>
      <c r="CX259" s="2">
        <f t="shared" ca="1" si="75"/>
        <v>46</v>
      </c>
      <c r="CY259" s="5"/>
    </row>
    <row r="260" spans="1:103" x14ac:dyDescent="0.25">
      <c r="A260">
        <f t="shared" ca="1" si="76"/>
        <v>2</v>
      </c>
      <c r="B260" t="str">
        <f t="shared" ca="1" si="77"/>
        <v>Female</v>
      </c>
      <c r="C260">
        <f t="shared" ca="1" si="78"/>
        <v>46</v>
      </c>
      <c r="D260">
        <f t="shared" ca="1" si="79"/>
        <v>5</v>
      </c>
      <c r="E260" t="str">
        <f ca="1">_xll.XLOOKUP(D260,$Y$8:$Y$13,$Z$8:$Z$13)</f>
        <v>General work</v>
      </c>
      <c r="F260">
        <f t="shared" ca="1" si="80"/>
        <v>3</v>
      </c>
      <c r="G260" t="str">
        <f ca="1">_xll.XLOOKUP(F260,$AA$8:$AA$12,$AB$8:$AB$12)</f>
        <v>University</v>
      </c>
      <c r="H260">
        <f t="shared" ca="1" si="93"/>
        <v>0</v>
      </c>
      <c r="I260">
        <f t="shared" ca="1" si="73"/>
        <v>3</v>
      </c>
      <c r="J260">
        <f t="shared" ca="1" si="81"/>
        <v>87507</v>
      </c>
      <c r="K260">
        <f t="shared" ca="1" si="82"/>
        <v>6</v>
      </c>
      <c r="L260" t="str">
        <f ca="1">_xll.XLOOKUP(K260,$AC$8:$AC$17,$AD$8:$AD$17)</f>
        <v>Tse-Addo</v>
      </c>
      <c r="M260">
        <f t="shared" ca="1" si="86"/>
        <v>350028</v>
      </c>
      <c r="N260" s="12">
        <f t="shared" ca="1" si="83"/>
        <v>18710.478026962599</v>
      </c>
      <c r="O260" s="12">
        <f t="shared" ca="1" si="87"/>
        <v>227209.67620838663</v>
      </c>
      <c r="P260">
        <f t="shared" ca="1" si="84"/>
        <v>25494</v>
      </c>
      <c r="Q260" s="12">
        <f t="shared" ca="1" si="88"/>
        <v>113285.51730637063</v>
      </c>
      <c r="R260">
        <f t="shared" ca="1" si="89"/>
        <v>108765.46707023549</v>
      </c>
      <c r="S260" s="12">
        <f t="shared" ca="1" si="90"/>
        <v>686003.14327862218</v>
      </c>
      <c r="T260" s="12">
        <f t="shared" ca="1" si="91"/>
        <v>157489.99533333324</v>
      </c>
      <c r="U260" s="12">
        <f t="shared" ca="1" si="92"/>
        <v>528513.14794528892</v>
      </c>
      <c r="X260" s="2"/>
      <c r="Y260" s="3"/>
      <c r="Z260" s="3"/>
      <c r="AA260" s="3"/>
      <c r="AB260" s="3"/>
      <c r="AC260" s="3"/>
      <c r="AD260" s="3"/>
      <c r="AE260" s="3">
        <f ca="1">IF(Table2[[#This Row],[Gender]]="Male",1,0)</f>
        <v>0</v>
      </c>
      <c r="AF260" s="3">
        <f ca="1">IF(Table2[[#This Row],[Gender]]="Female",1,0)</f>
        <v>1</v>
      </c>
      <c r="AG260" s="3"/>
      <c r="AH260" s="3"/>
      <c r="AI260" s="5"/>
      <c r="AK260" s="2">
        <f ca="1">IF(Table2[[#This Row],[Field of Work]]="Teaching",1,0)</f>
        <v>0</v>
      </c>
      <c r="AL260" s="3">
        <f ca="1">IF(Table2[[#This Row],[Field of Work]]="Agriculture",1,0)</f>
        <v>0</v>
      </c>
      <c r="AM260" s="3">
        <f ca="1">IF(Table2[[#This Row],[Field of Work]]="IT",1,0)</f>
        <v>0</v>
      </c>
      <c r="AN260" s="3">
        <f ca="1">IF(Table2[[#This Row],[Field of Work]]="Construction",1,0)</f>
        <v>0</v>
      </c>
      <c r="AO260" s="3">
        <f ca="1">IF(Table2[[#This Row],[Field of Work]]="Health",1,0)</f>
        <v>0</v>
      </c>
      <c r="AP260" s="3">
        <f ca="1">IF(Table2[[#This Row],[Field of Work]]="General work",1,0)</f>
        <v>1</v>
      </c>
      <c r="AQ260" s="3"/>
      <c r="AR260" s="3"/>
      <c r="AS260" s="3"/>
      <c r="AT260" s="3"/>
      <c r="AU260" s="3"/>
      <c r="AV260" s="5"/>
      <c r="AW260" s="16">
        <f ca="1">IF(Table2[[#This Row],[Residence]]="East Legon",1,0)</f>
        <v>0</v>
      </c>
      <c r="AX260" s="13">
        <f ca="1">IF(Table2[[#This Row],[Residence]]="Trasaco",1,0)</f>
        <v>0</v>
      </c>
      <c r="AY260" s="3">
        <f ca="1">IF(Table2[[#This Row],[Residence]]="North Legon",1,0)</f>
        <v>0</v>
      </c>
      <c r="AZ260" s="3">
        <f ca="1">IF(Table2[[#This Row],[Residence]]="Tema",1,0)</f>
        <v>0</v>
      </c>
      <c r="BA260" s="3">
        <f ca="1">IF(Table2[[#This Row],[Residence]]="Spintex",1,0)</f>
        <v>0</v>
      </c>
      <c r="BB260" s="3">
        <f ca="1">IF(Table2[[#This Row],[Residence]]="Airport Hills",1,0)</f>
        <v>0</v>
      </c>
      <c r="BC260" s="3">
        <f ca="1">IF(Table2[[#This Row],[Residence]]="Oyarifa",1,0)</f>
        <v>0</v>
      </c>
      <c r="BD260" s="3">
        <f ca="1">IF(Table2[[#This Row],[Residence]]="Prampram",1,0)</f>
        <v>0</v>
      </c>
      <c r="BE260" s="3">
        <f ca="1">IF(Table2[[#This Row],[Residence]]="Tse-Addo",1,0)</f>
        <v>1</v>
      </c>
      <c r="BF260" s="3">
        <f ca="1">IF(Table2[[#This Row],[Residence]]="Osu",1,0)</f>
        <v>0</v>
      </c>
      <c r="BG260" s="3"/>
      <c r="BH260" s="3"/>
      <c r="BI260" s="3"/>
      <c r="BJ260" s="3"/>
      <c r="BK260" s="3"/>
      <c r="BL260" s="3"/>
      <c r="BM260" s="3"/>
      <c r="BN260" s="3"/>
      <c r="BO260" s="3"/>
      <c r="BP260" s="5"/>
      <c r="BR260" s="26">
        <f ca="1">Table2[[#This Row],[Cars Value]]/Table2[[#This Row],[Cars]]</f>
        <v>75736.558736128878</v>
      </c>
      <c r="BS260" s="5"/>
      <c r="BT260" s="2">
        <f ca="1">IF(Table2[[#This Row],[Value of Debts]]&gt;$BU$6,1,0)</f>
        <v>1</v>
      </c>
      <c r="BU260" s="3"/>
      <c r="BV260" s="3"/>
      <c r="BW260" s="5"/>
      <c r="BX260" s="30">
        <f ca="1">Table2[[#This Row],[Mortgage Left]]/Table2[[#This Row],[Value of home]]</f>
        <v>5.3454232309879779E-2</v>
      </c>
      <c r="BY260" s="3">
        <f t="shared" ca="1" si="85"/>
        <v>1</v>
      </c>
      <c r="BZ260" s="3"/>
      <c r="CA260" s="39"/>
      <c r="CC260" s="2">
        <f ca="1">IF(Table2[[#This Row],[Residence]]="East Legon",Table2[[#This Row],[Income]],0)</f>
        <v>0</v>
      </c>
      <c r="CD260" s="3">
        <f ca="1">IF(Table2[[#This Row],[Residence]]="Trasaco",Table2[[#This Row],[Income]],0)</f>
        <v>0</v>
      </c>
      <c r="CE260" s="3">
        <f ca="1">IF(Table2[[#This Row],[Residence]]="North Legon",Table2[[#This Row],[Income]],0)</f>
        <v>0</v>
      </c>
      <c r="CF260" s="3">
        <f ca="1">IF(Table2[[#This Row],[Residence]]="Spintex",Table2[[#This Row],[Income]],0)</f>
        <v>0</v>
      </c>
      <c r="CG260" s="3">
        <f ca="1">IF(Table2[[#This Row],[Residence]]="Tema",Table2[[#This Row],[Income]],0)</f>
        <v>0</v>
      </c>
      <c r="CH260" s="3">
        <f ca="1">IF(Table2[[#This Row],[Residence]]="Airport Hills",Table2[[#This Row],[Income]],0)</f>
        <v>0</v>
      </c>
      <c r="CI260" s="3">
        <f ca="1">IF(Table2[[#This Row],[Residence]]="Oyarifa",Table2[[#This Row],[Income]],0)</f>
        <v>0</v>
      </c>
      <c r="CJ260" s="3">
        <f ca="1">IF(Table2[[#This Row],[Residence]]="Osu",Table2[[#This Row],[Income]],0)</f>
        <v>0</v>
      </c>
      <c r="CK260" s="3">
        <f ca="1">IF(Table2[[#This Row],[Residence]]="Tse-Addo",Table2[[#This Row],[Income]],0)</f>
        <v>87507</v>
      </c>
      <c r="CL260" s="5">
        <f ca="1">IF(Table2[[#This Row],[Residence]]="Prampram",Table2[[#This Row],[Income]],0)</f>
        <v>0</v>
      </c>
      <c r="CN260" s="2">
        <f ca="1">IF(Table2[[#This Row],[Field of Work]]="Teaching",Table2[[#This Row],[Income]],0)</f>
        <v>0</v>
      </c>
      <c r="CO260" s="3">
        <f ca="1">IF(Table2[[#This Row],[Field of Work]]="Agriculture",Table2[[#This Row],[Income]],0)</f>
        <v>0</v>
      </c>
      <c r="CP260" s="3">
        <f ca="1">IF(Table2[[#This Row],[Field of Work]]="IT",Table2[[#This Row],[Income]],0)</f>
        <v>0</v>
      </c>
      <c r="CQ260" s="3">
        <f ca="1">IF(Table2[[#This Row],[Field of Work]]="Construction",Table2[[#This Row],[Income]],0)</f>
        <v>0</v>
      </c>
      <c r="CR260" s="3">
        <f ca="1">IF(Table2[[#This Row],[Field of Work]]="Health",Table2[[#This Row],[Income]],0)</f>
        <v>0</v>
      </c>
      <c r="CS260" s="5">
        <f ca="1">IF(Table2[[#This Row],[Field of Work]]="General work",Table2[[#This Row],[Income]],0)</f>
        <v>87507</v>
      </c>
      <c r="CU260" s="2">
        <f t="shared" ca="1" si="74"/>
        <v>1</v>
      </c>
      <c r="CV260" s="5"/>
      <c r="CX260" s="2">
        <f t="shared" ca="1" si="75"/>
        <v>40</v>
      </c>
      <c r="CY260" s="5"/>
    </row>
    <row r="261" spans="1:103" x14ac:dyDescent="0.25">
      <c r="A261">
        <f t="shared" ca="1" si="76"/>
        <v>2</v>
      </c>
      <c r="B261" t="str">
        <f t="shared" ca="1" si="77"/>
        <v>Female</v>
      </c>
      <c r="C261">
        <f t="shared" ca="1" si="78"/>
        <v>40</v>
      </c>
      <c r="D261">
        <f t="shared" ca="1" si="79"/>
        <v>5</v>
      </c>
      <c r="E261" t="str">
        <f ca="1">_xll.XLOOKUP(D261,$Y$8:$Y$13,$Z$8:$Z$13)</f>
        <v>General work</v>
      </c>
      <c r="F261">
        <f t="shared" ca="1" si="80"/>
        <v>2</v>
      </c>
      <c r="G261" t="str">
        <f ca="1">_xll.XLOOKUP(F261,$AA$8:$AA$12,$AB$8:$AB$12)</f>
        <v>College</v>
      </c>
      <c r="H261">
        <f t="shared" ca="1" si="93"/>
        <v>4</v>
      </c>
      <c r="I261">
        <f t="shared" ca="1" si="73"/>
        <v>2</v>
      </c>
      <c r="J261">
        <f t="shared" ca="1" si="81"/>
        <v>87643</v>
      </c>
      <c r="K261">
        <f t="shared" ca="1" si="82"/>
        <v>5</v>
      </c>
      <c r="L261" t="str">
        <f ca="1">_xll.XLOOKUP(K261,$AC$8:$AC$17,$AD$8:$AD$17)</f>
        <v>Airport Hills</v>
      </c>
      <c r="M261">
        <f t="shared" ca="1" si="86"/>
        <v>350572</v>
      </c>
      <c r="N261" s="12">
        <f t="shared" ca="1" si="83"/>
        <v>98559.220120852653</v>
      </c>
      <c r="O261" s="12">
        <f t="shared" ca="1" si="87"/>
        <v>46259.519658140227</v>
      </c>
      <c r="P261">
        <f t="shared" ca="1" si="84"/>
        <v>4413</v>
      </c>
      <c r="Q261" s="12">
        <f t="shared" ca="1" si="88"/>
        <v>169479.9601923757</v>
      </c>
      <c r="R261">
        <f t="shared" ca="1" si="89"/>
        <v>87129.838148711046</v>
      </c>
      <c r="S261" s="12">
        <f t="shared" ca="1" si="90"/>
        <v>483961.35780685127</v>
      </c>
      <c r="T261" s="12">
        <f t="shared" ca="1" si="91"/>
        <v>272452.18031322834</v>
      </c>
      <c r="U261" s="12">
        <f t="shared" ca="1" si="92"/>
        <v>211509.17749362293</v>
      </c>
      <c r="X261" s="2"/>
      <c r="Y261" s="3"/>
      <c r="Z261" s="3"/>
      <c r="AA261" s="3"/>
      <c r="AB261" s="3"/>
      <c r="AC261" s="3"/>
      <c r="AD261" s="3"/>
      <c r="AE261" s="3">
        <f ca="1">IF(Table2[[#This Row],[Gender]]="Male",1,0)</f>
        <v>0</v>
      </c>
      <c r="AF261" s="3">
        <f ca="1">IF(Table2[[#This Row],[Gender]]="Female",1,0)</f>
        <v>1</v>
      </c>
      <c r="AG261" s="3"/>
      <c r="AH261" s="3"/>
      <c r="AI261" s="5"/>
      <c r="AK261" s="2">
        <f ca="1">IF(Table2[[#This Row],[Field of Work]]="Teaching",1,0)</f>
        <v>0</v>
      </c>
      <c r="AL261" s="3">
        <f ca="1">IF(Table2[[#This Row],[Field of Work]]="Agriculture",1,0)</f>
        <v>0</v>
      </c>
      <c r="AM261" s="3">
        <f ca="1">IF(Table2[[#This Row],[Field of Work]]="IT",1,0)</f>
        <v>0</v>
      </c>
      <c r="AN261" s="3">
        <f ca="1">IF(Table2[[#This Row],[Field of Work]]="Construction",1,0)</f>
        <v>0</v>
      </c>
      <c r="AO261" s="3">
        <f ca="1">IF(Table2[[#This Row],[Field of Work]]="Health",1,0)</f>
        <v>0</v>
      </c>
      <c r="AP261" s="3">
        <f ca="1">IF(Table2[[#This Row],[Field of Work]]="General work",1,0)</f>
        <v>1</v>
      </c>
      <c r="AQ261" s="3"/>
      <c r="AR261" s="3"/>
      <c r="AS261" s="3"/>
      <c r="AT261" s="3"/>
      <c r="AU261" s="3"/>
      <c r="AV261" s="5"/>
      <c r="AW261" s="16">
        <f ca="1">IF(Table2[[#This Row],[Residence]]="East Legon",1,0)</f>
        <v>0</v>
      </c>
      <c r="AX261" s="13">
        <f ca="1">IF(Table2[[#This Row],[Residence]]="Trasaco",1,0)</f>
        <v>0</v>
      </c>
      <c r="AY261" s="3">
        <f ca="1">IF(Table2[[#This Row],[Residence]]="North Legon",1,0)</f>
        <v>0</v>
      </c>
      <c r="AZ261" s="3">
        <f ca="1">IF(Table2[[#This Row],[Residence]]="Tema",1,0)</f>
        <v>0</v>
      </c>
      <c r="BA261" s="3">
        <f ca="1">IF(Table2[[#This Row],[Residence]]="Spintex",1,0)</f>
        <v>0</v>
      </c>
      <c r="BB261" s="3">
        <f ca="1">IF(Table2[[#This Row],[Residence]]="Airport Hills",1,0)</f>
        <v>1</v>
      </c>
      <c r="BC261" s="3">
        <f ca="1">IF(Table2[[#This Row],[Residence]]="Oyarifa",1,0)</f>
        <v>0</v>
      </c>
      <c r="BD261" s="3">
        <f ca="1">IF(Table2[[#This Row],[Residence]]="Prampram",1,0)</f>
        <v>0</v>
      </c>
      <c r="BE261" s="3">
        <f ca="1">IF(Table2[[#This Row],[Residence]]="Tse-Addo",1,0)</f>
        <v>0</v>
      </c>
      <c r="BF261" s="3">
        <f ca="1">IF(Table2[[#This Row],[Residence]]="Osu",1,0)</f>
        <v>0</v>
      </c>
      <c r="BG261" s="3"/>
      <c r="BH261" s="3"/>
      <c r="BI261" s="3"/>
      <c r="BJ261" s="3"/>
      <c r="BK261" s="3"/>
      <c r="BL261" s="3"/>
      <c r="BM261" s="3"/>
      <c r="BN261" s="3"/>
      <c r="BO261" s="3"/>
      <c r="BP261" s="5"/>
      <c r="BR261" s="26">
        <f ca="1">Table2[[#This Row],[Cars Value]]/Table2[[#This Row],[Cars]]</f>
        <v>23129.759829070113</v>
      </c>
      <c r="BS261" s="5"/>
      <c r="BT261" s="2">
        <f ca="1">IF(Table2[[#This Row],[Value of Debts]]&gt;$BU$6,1,0)</f>
        <v>1</v>
      </c>
      <c r="BU261" s="3"/>
      <c r="BV261" s="3"/>
      <c r="BW261" s="5"/>
      <c r="BX261" s="30">
        <f ca="1">Table2[[#This Row],[Mortgage Left]]/Table2[[#This Row],[Value of home]]</f>
        <v>0.28113831144772727</v>
      </c>
      <c r="BY261" s="3">
        <f t="shared" ca="1" si="85"/>
        <v>1</v>
      </c>
      <c r="BZ261" s="3"/>
      <c r="CA261" s="39"/>
      <c r="CC261" s="2">
        <f ca="1">IF(Table2[[#This Row],[Residence]]="East Legon",Table2[[#This Row],[Income]],0)</f>
        <v>0</v>
      </c>
      <c r="CD261" s="3">
        <f ca="1">IF(Table2[[#This Row],[Residence]]="Trasaco",Table2[[#This Row],[Income]],0)</f>
        <v>0</v>
      </c>
      <c r="CE261" s="3">
        <f ca="1">IF(Table2[[#This Row],[Residence]]="North Legon",Table2[[#This Row],[Income]],0)</f>
        <v>0</v>
      </c>
      <c r="CF261" s="3">
        <f ca="1">IF(Table2[[#This Row],[Residence]]="Spintex",Table2[[#This Row],[Income]],0)</f>
        <v>0</v>
      </c>
      <c r="CG261" s="3">
        <f ca="1">IF(Table2[[#This Row],[Residence]]="Tema",Table2[[#This Row],[Income]],0)</f>
        <v>0</v>
      </c>
      <c r="CH261" s="3">
        <f ca="1">IF(Table2[[#This Row],[Residence]]="Airport Hills",Table2[[#This Row],[Income]],0)</f>
        <v>87643</v>
      </c>
      <c r="CI261" s="3">
        <f ca="1">IF(Table2[[#This Row],[Residence]]="Oyarifa",Table2[[#This Row],[Income]],0)</f>
        <v>0</v>
      </c>
      <c r="CJ261" s="3">
        <f ca="1">IF(Table2[[#This Row],[Residence]]="Osu",Table2[[#This Row],[Income]],0)</f>
        <v>0</v>
      </c>
      <c r="CK261" s="3">
        <f ca="1">IF(Table2[[#This Row],[Residence]]="Tse-Addo",Table2[[#This Row],[Income]],0)</f>
        <v>0</v>
      </c>
      <c r="CL261" s="5">
        <f ca="1">IF(Table2[[#This Row],[Residence]]="Prampram",Table2[[#This Row],[Income]],0)</f>
        <v>0</v>
      </c>
      <c r="CN261" s="2">
        <f ca="1">IF(Table2[[#This Row],[Field of Work]]="Teaching",Table2[[#This Row],[Income]],0)</f>
        <v>0</v>
      </c>
      <c r="CO261" s="3">
        <f ca="1">IF(Table2[[#This Row],[Field of Work]]="Agriculture",Table2[[#This Row],[Income]],0)</f>
        <v>0</v>
      </c>
      <c r="CP261" s="3">
        <f ca="1">IF(Table2[[#This Row],[Field of Work]]="IT",Table2[[#This Row],[Income]],0)</f>
        <v>0</v>
      </c>
      <c r="CQ261" s="3">
        <f ca="1">IF(Table2[[#This Row],[Field of Work]]="Construction",Table2[[#This Row],[Income]],0)</f>
        <v>0</v>
      </c>
      <c r="CR261" s="3">
        <f ca="1">IF(Table2[[#This Row],[Field of Work]]="Health",Table2[[#This Row],[Income]],0)</f>
        <v>0</v>
      </c>
      <c r="CS261" s="5">
        <f ca="1">IF(Table2[[#This Row],[Field of Work]]="General work",Table2[[#This Row],[Income]],0)</f>
        <v>87643</v>
      </c>
      <c r="CU261" s="2">
        <f t="shared" ca="1" si="74"/>
        <v>1</v>
      </c>
      <c r="CV261" s="5"/>
      <c r="CX261" s="2">
        <f t="shared" ca="1" si="75"/>
        <v>33</v>
      </c>
      <c r="CY261" s="5"/>
    </row>
    <row r="262" spans="1:103" x14ac:dyDescent="0.25">
      <c r="A262">
        <f t="shared" ca="1" si="76"/>
        <v>1</v>
      </c>
      <c r="B262" t="str">
        <f t="shared" ca="1" si="77"/>
        <v>Male</v>
      </c>
      <c r="C262">
        <f t="shared" ca="1" si="78"/>
        <v>33</v>
      </c>
      <c r="D262">
        <f t="shared" ca="1" si="79"/>
        <v>1</v>
      </c>
      <c r="E262" t="str">
        <f ca="1">_xll.XLOOKUP(D262,$Y$8:$Y$13,$Z$8:$Z$13)</f>
        <v>Health</v>
      </c>
      <c r="F262">
        <f t="shared" ca="1" si="80"/>
        <v>5</v>
      </c>
      <c r="G262" t="str">
        <f ca="1">_xll.XLOOKUP(F262,$AA$8:$AA$12,$AB$8:$AB$12)</f>
        <v>Other</v>
      </c>
      <c r="H262">
        <f t="shared" ca="1" si="93"/>
        <v>1</v>
      </c>
      <c r="I262">
        <f t="shared" ca="1" si="73"/>
        <v>2</v>
      </c>
      <c r="J262">
        <f t="shared" ca="1" si="81"/>
        <v>52378</v>
      </c>
      <c r="K262">
        <f t="shared" ca="1" si="82"/>
        <v>8</v>
      </c>
      <c r="L262" t="str">
        <f ca="1">_xll.XLOOKUP(K262,$AC$8:$AC$17,$AD$8:$AD$17)</f>
        <v>Oyarifa</v>
      </c>
      <c r="M262">
        <f t="shared" ca="1" si="86"/>
        <v>209512</v>
      </c>
      <c r="N262" s="12">
        <f t="shared" ca="1" si="83"/>
        <v>67016.413967268803</v>
      </c>
      <c r="O262" s="12">
        <f t="shared" ca="1" si="87"/>
        <v>79833.627070824179</v>
      </c>
      <c r="P262">
        <f t="shared" ca="1" si="84"/>
        <v>52511</v>
      </c>
      <c r="Q262" s="12">
        <f t="shared" ca="1" si="88"/>
        <v>65102.612017556188</v>
      </c>
      <c r="R262">
        <f t="shared" ca="1" si="89"/>
        <v>43062.804281620571</v>
      </c>
      <c r="S262" s="12">
        <f t="shared" ca="1" si="90"/>
        <v>332408.43135244469</v>
      </c>
      <c r="T262" s="12">
        <f t="shared" ca="1" si="91"/>
        <v>184630.02598482498</v>
      </c>
      <c r="U262" s="12">
        <f t="shared" ca="1" si="92"/>
        <v>147778.40536761971</v>
      </c>
      <c r="X262" s="2"/>
      <c r="Y262" s="3"/>
      <c r="Z262" s="3"/>
      <c r="AA262" s="3"/>
      <c r="AB262" s="3"/>
      <c r="AC262" s="3"/>
      <c r="AD262" s="3"/>
      <c r="AE262" s="3">
        <f ca="1">IF(Table2[[#This Row],[Gender]]="Male",1,0)</f>
        <v>1</v>
      </c>
      <c r="AF262" s="3">
        <f ca="1">IF(Table2[[#This Row],[Gender]]="Female",1,0)</f>
        <v>0</v>
      </c>
      <c r="AG262" s="3"/>
      <c r="AH262" s="3"/>
      <c r="AI262" s="5"/>
      <c r="AK262" s="2">
        <f ca="1">IF(Table2[[#This Row],[Field of Work]]="Teaching",1,0)</f>
        <v>0</v>
      </c>
      <c r="AL262" s="3">
        <f ca="1">IF(Table2[[#This Row],[Field of Work]]="Agriculture",1,0)</f>
        <v>0</v>
      </c>
      <c r="AM262" s="3">
        <f ca="1">IF(Table2[[#This Row],[Field of Work]]="IT",1,0)</f>
        <v>0</v>
      </c>
      <c r="AN262" s="3">
        <f ca="1">IF(Table2[[#This Row],[Field of Work]]="Construction",1,0)</f>
        <v>0</v>
      </c>
      <c r="AO262" s="3">
        <f ca="1">IF(Table2[[#This Row],[Field of Work]]="Health",1,0)</f>
        <v>1</v>
      </c>
      <c r="AP262" s="3">
        <f ca="1">IF(Table2[[#This Row],[Field of Work]]="General work",1,0)</f>
        <v>0</v>
      </c>
      <c r="AQ262" s="3"/>
      <c r="AR262" s="3"/>
      <c r="AS262" s="3"/>
      <c r="AT262" s="3"/>
      <c r="AU262" s="3"/>
      <c r="AV262" s="5"/>
      <c r="AW262" s="16">
        <f ca="1">IF(Table2[[#This Row],[Residence]]="East Legon",1,0)</f>
        <v>0</v>
      </c>
      <c r="AX262" s="13">
        <f ca="1">IF(Table2[[#This Row],[Residence]]="Trasaco",1,0)</f>
        <v>0</v>
      </c>
      <c r="AY262" s="3">
        <f ca="1">IF(Table2[[#This Row],[Residence]]="North Legon",1,0)</f>
        <v>0</v>
      </c>
      <c r="AZ262" s="3">
        <f ca="1">IF(Table2[[#This Row],[Residence]]="Tema",1,0)</f>
        <v>0</v>
      </c>
      <c r="BA262" s="3">
        <f ca="1">IF(Table2[[#This Row],[Residence]]="Spintex",1,0)</f>
        <v>0</v>
      </c>
      <c r="BB262" s="3">
        <f ca="1">IF(Table2[[#This Row],[Residence]]="Airport Hills",1,0)</f>
        <v>0</v>
      </c>
      <c r="BC262" s="3">
        <f ca="1">IF(Table2[[#This Row],[Residence]]="Oyarifa",1,0)</f>
        <v>1</v>
      </c>
      <c r="BD262" s="3">
        <f ca="1">IF(Table2[[#This Row],[Residence]]="Prampram",1,0)</f>
        <v>0</v>
      </c>
      <c r="BE262" s="3">
        <f ca="1">IF(Table2[[#This Row],[Residence]]="Tse-Addo",1,0)</f>
        <v>0</v>
      </c>
      <c r="BF262" s="3">
        <f ca="1">IF(Table2[[#This Row],[Residence]]="Osu",1,0)</f>
        <v>0</v>
      </c>
      <c r="BG262" s="3"/>
      <c r="BH262" s="3"/>
      <c r="BI262" s="3"/>
      <c r="BJ262" s="3"/>
      <c r="BK262" s="3"/>
      <c r="BL262" s="3"/>
      <c r="BM262" s="3"/>
      <c r="BN262" s="3"/>
      <c r="BO262" s="3"/>
      <c r="BP262" s="5"/>
      <c r="BR262" s="26">
        <f ca="1">Table2[[#This Row],[Cars Value]]/Table2[[#This Row],[Cars]]</f>
        <v>39916.81353541209</v>
      </c>
      <c r="BS262" s="5"/>
      <c r="BT262" s="2">
        <f ca="1">IF(Table2[[#This Row],[Value of Debts]]&gt;$BU$6,1,0)</f>
        <v>1</v>
      </c>
      <c r="BU262" s="3"/>
      <c r="BV262" s="3"/>
      <c r="BW262" s="5"/>
      <c r="BX262" s="30">
        <f ca="1">Table2[[#This Row],[Mortgage Left]]/Table2[[#This Row],[Value of home]]</f>
        <v>0.31986909564735577</v>
      </c>
      <c r="BY262" s="3">
        <f t="shared" ca="1" si="85"/>
        <v>1</v>
      </c>
      <c r="BZ262" s="3"/>
      <c r="CA262" s="39"/>
      <c r="CC262" s="2">
        <f ca="1">IF(Table2[[#This Row],[Residence]]="East Legon",Table2[[#This Row],[Income]],0)</f>
        <v>0</v>
      </c>
      <c r="CD262" s="3">
        <f ca="1">IF(Table2[[#This Row],[Residence]]="Trasaco",Table2[[#This Row],[Income]],0)</f>
        <v>0</v>
      </c>
      <c r="CE262" s="3">
        <f ca="1">IF(Table2[[#This Row],[Residence]]="North Legon",Table2[[#This Row],[Income]],0)</f>
        <v>0</v>
      </c>
      <c r="CF262" s="3">
        <f ca="1">IF(Table2[[#This Row],[Residence]]="Spintex",Table2[[#This Row],[Income]],0)</f>
        <v>0</v>
      </c>
      <c r="CG262" s="3">
        <f ca="1">IF(Table2[[#This Row],[Residence]]="Tema",Table2[[#This Row],[Income]],0)</f>
        <v>0</v>
      </c>
      <c r="CH262" s="3">
        <f ca="1">IF(Table2[[#This Row],[Residence]]="Airport Hills",Table2[[#This Row],[Income]],0)</f>
        <v>0</v>
      </c>
      <c r="CI262" s="3">
        <f ca="1">IF(Table2[[#This Row],[Residence]]="Oyarifa",Table2[[#This Row],[Income]],0)</f>
        <v>52378</v>
      </c>
      <c r="CJ262" s="3">
        <f ca="1">IF(Table2[[#This Row],[Residence]]="Osu",Table2[[#This Row],[Income]],0)</f>
        <v>0</v>
      </c>
      <c r="CK262" s="3">
        <f ca="1">IF(Table2[[#This Row],[Residence]]="Tse-Addo",Table2[[#This Row],[Income]],0)</f>
        <v>0</v>
      </c>
      <c r="CL262" s="5">
        <f ca="1">IF(Table2[[#This Row],[Residence]]="Prampram",Table2[[#This Row],[Income]],0)</f>
        <v>0</v>
      </c>
      <c r="CN262" s="2">
        <f ca="1">IF(Table2[[#This Row],[Field of Work]]="Teaching",Table2[[#This Row],[Income]],0)</f>
        <v>0</v>
      </c>
      <c r="CO262" s="3">
        <f ca="1">IF(Table2[[#This Row],[Field of Work]]="Agriculture",Table2[[#This Row],[Income]],0)</f>
        <v>0</v>
      </c>
      <c r="CP262" s="3">
        <f ca="1">IF(Table2[[#This Row],[Field of Work]]="IT",Table2[[#This Row],[Income]],0)</f>
        <v>0</v>
      </c>
      <c r="CQ262" s="3">
        <f ca="1">IF(Table2[[#This Row],[Field of Work]]="Construction",Table2[[#This Row],[Income]],0)</f>
        <v>0</v>
      </c>
      <c r="CR262" s="3">
        <f ca="1">IF(Table2[[#This Row],[Field of Work]]="Health",Table2[[#This Row],[Income]],0)</f>
        <v>52378</v>
      </c>
      <c r="CS262" s="5">
        <f ca="1">IF(Table2[[#This Row],[Field of Work]]="General work",Table2[[#This Row],[Income]],0)</f>
        <v>0</v>
      </c>
      <c r="CU262" s="2">
        <f t="shared" ca="1" si="74"/>
        <v>1</v>
      </c>
      <c r="CV262" s="5"/>
      <c r="CX262" s="2">
        <f t="shared" ca="1" si="75"/>
        <v>28</v>
      </c>
      <c r="CY262" s="5"/>
    </row>
    <row r="263" spans="1:103" x14ac:dyDescent="0.25">
      <c r="A263">
        <f t="shared" ca="1" si="76"/>
        <v>2</v>
      </c>
      <c r="B263" t="str">
        <f t="shared" ca="1" si="77"/>
        <v>Female</v>
      </c>
      <c r="C263">
        <f t="shared" ca="1" si="78"/>
        <v>28</v>
      </c>
      <c r="D263">
        <f t="shared" ca="1" si="79"/>
        <v>6</v>
      </c>
      <c r="E263" t="str">
        <f ca="1">_xll.XLOOKUP(D263,$Y$8:$Y$13,$Z$8:$Z$13)</f>
        <v>Agriculture</v>
      </c>
      <c r="F263">
        <f t="shared" ca="1" si="80"/>
        <v>4</v>
      </c>
      <c r="G263" t="str">
        <f ca="1">_xll.XLOOKUP(F263,$AA$8:$AA$12,$AB$8:$AB$12)</f>
        <v>Techical</v>
      </c>
      <c r="H263">
        <f t="shared" ca="1" si="93"/>
        <v>4</v>
      </c>
      <c r="I263">
        <f t="shared" ref="I263:I326" ca="1" si="94">RANDBETWEEN(1,4)</f>
        <v>2</v>
      </c>
      <c r="J263">
        <f t="shared" ca="1" si="81"/>
        <v>55964</v>
      </c>
      <c r="K263">
        <f t="shared" ca="1" si="82"/>
        <v>5</v>
      </c>
      <c r="L263" t="str">
        <f ca="1">_xll.XLOOKUP(K263,$AC$8:$AC$17,$AD$8:$AD$17)</f>
        <v>Airport Hills</v>
      </c>
      <c r="M263">
        <f t="shared" ca="1" si="86"/>
        <v>223856</v>
      </c>
      <c r="N263" s="12">
        <f t="shared" ca="1" si="83"/>
        <v>84924.563747834807</v>
      </c>
      <c r="O263" s="12">
        <f t="shared" ca="1" si="87"/>
        <v>36191.63491704248</v>
      </c>
      <c r="P263">
        <f t="shared" ca="1" si="84"/>
        <v>26522</v>
      </c>
      <c r="Q263" s="12">
        <f t="shared" ca="1" si="88"/>
        <v>90586.065302456293</v>
      </c>
      <c r="R263">
        <f t="shared" ca="1" si="89"/>
        <v>11152.039807213256</v>
      </c>
      <c r="S263" s="12">
        <f t="shared" ca="1" si="90"/>
        <v>271199.67472425575</v>
      </c>
      <c r="T263" s="12">
        <f t="shared" ca="1" si="91"/>
        <v>202032.62905029109</v>
      </c>
      <c r="U263" s="12">
        <f t="shared" ca="1" si="92"/>
        <v>69167.045673964662</v>
      </c>
      <c r="X263" s="2"/>
      <c r="Y263" s="3"/>
      <c r="Z263" s="3"/>
      <c r="AA263" s="3"/>
      <c r="AB263" s="3"/>
      <c r="AC263" s="3"/>
      <c r="AD263" s="3"/>
      <c r="AE263" s="3">
        <f ca="1">IF(Table2[[#This Row],[Gender]]="Male",1,0)</f>
        <v>0</v>
      </c>
      <c r="AF263" s="3">
        <f ca="1">IF(Table2[[#This Row],[Gender]]="Female",1,0)</f>
        <v>1</v>
      </c>
      <c r="AG263" s="3"/>
      <c r="AH263" s="3"/>
      <c r="AI263" s="5"/>
      <c r="AK263" s="2">
        <f ca="1">IF(Table2[[#This Row],[Field of Work]]="Teaching",1,0)</f>
        <v>0</v>
      </c>
      <c r="AL263" s="3">
        <f ca="1">IF(Table2[[#This Row],[Field of Work]]="Agriculture",1,0)</f>
        <v>1</v>
      </c>
      <c r="AM263" s="3">
        <f ca="1">IF(Table2[[#This Row],[Field of Work]]="IT",1,0)</f>
        <v>0</v>
      </c>
      <c r="AN263" s="3">
        <f ca="1">IF(Table2[[#This Row],[Field of Work]]="Construction",1,0)</f>
        <v>0</v>
      </c>
      <c r="AO263" s="3">
        <f ca="1">IF(Table2[[#This Row],[Field of Work]]="Health",1,0)</f>
        <v>0</v>
      </c>
      <c r="AP263" s="3">
        <f ca="1">IF(Table2[[#This Row],[Field of Work]]="General work",1,0)</f>
        <v>0</v>
      </c>
      <c r="AQ263" s="3"/>
      <c r="AR263" s="3"/>
      <c r="AS263" s="3"/>
      <c r="AT263" s="3"/>
      <c r="AU263" s="3"/>
      <c r="AV263" s="5"/>
      <c r="AW263" s="16">
        <f ca="1">IF(Table2[[#This Row],[Residence]]="East Legon",1,0)</f>
        <v>0</v>
      </c>
      <c r="AX263" s="13">
        <f ca="1">IF(Table2[[#This Row],[Residence]]="Trasaco",1,0)</f>
        <v>0</v>
      </c>
      <c r="AY263" s="3">
        <f ca="1">IF(Table2[[#This Row],[Residence]]="North Legon",1,0)</f>
        <v>0</v>
      </c>
      <c r="AZ263" s="3">
        <f ca="1">IF(Table2[[#This Row],[Residence]]="Tema",1,0)</f>
        <v>0</v>
      </c>
      <c r="BA263" s="3">
        <f ca="1">IF(Table2[[#This Row],[Residence]]="Spintex",1,0)</f>
        <v>0</v>
      </c>
      <c r="BB263" s="3">
        <f ca="1">IF(Table2[[#This Row],[Residence]]="Airport Hills",1,0)</f>
        <v>1</v>
      </c>
      <c r="BC263" s="3">
        <f ca="1">IF(Table2[[#This Row],[Residence]]="Oyarifa",1,0)</f>
        <v>0</v>
      </c>
      <c r="BD263" s="3">
        <f ca="1">IF(Table2[[#This Row],[Residence]]="Prampram",1,0)</f>
        <v>0</v>
      </c>
      <c r="BE263" s="3">
        <f ca="1">IF(Table2[[#This Row],[Residence]]="Tse-Addo",1,0)</f>
        <v>0</v>
      </c>
      <c r="BF263" s="3">
        <f ca="1">IF(Table2[[#This Row],[Residence]]="Osu",1,0)</f>
        <v>0</v>
      </c>
      <c r="BG263" s="3"/>
      <c r="BH263" s="3"/>
      <c r="BI263" s="3"/>
      <c r="BJ263" s="3"/>
      <c r="BK263" s="3"/>
      <c r="BL263" s="3"/>
      <c r="BM263" s="3"/>
      <c r="BN263" s="3"/>
      <c r="BO263" s="3"/>
      <c r="BP263" s="5"/>
      <c r="BR263" s="26">
        <f ca="1">Table2[[#This Row],[Cars Value]]/Table2[[#This Row],[Cars]]</f>
        <v>18095.81745852124</v>
      </c>
      <c r="BS263" s="5"/>
      <c r="BT263" s="2">
        <f ca="1">IF(Table2[[#This Row],[Value of Debts]]&gt;$BU$6,1,0)</f>
        <v>1</v>
      </c>
      <c r="BU263" s="3"/>
      <c r="BV263" s="3"/>
      <c r="BW263" s="5"/>
      <c r="BX263" s="30">
        <f ca="1">Table2[[#This Row],[Mortgage Left]]/Table2[[#This Row],[Value of home]]</f>
        <v>0.37937139834462691</v>
      </c>
      <c r="BY263" s="3">
        <f t="shared" ca="1" si="85"/>
        <v>1</v>
      </c>
      <c r="BZ263" s="3"/>
      <c r="CA263" s="39"/>
      <c r="CC263" s="2">
        <f ca="1">IF(Table2[[#This Row],[Residence]]="East Legon",Table2[[#This Row],[Income]],0)</f>
        <v>0</v>
      </c>
      <c r="CD263" s="3">
        <f ca="1">IF(Table2[[#This Row],[Residence]]="Trasaco",Table2[[#This Row],[Income]],0)</f>
        <v>0</v>
      </c>
      <c r="CE263" s="3">
        <f ca="1">IF(Table2[[#This Row],[Residence]]="North Legon",Table2[[#This Row],[Income]],0)</f>
        <v>0</v>
      </c>
      <c r="CF263" s="3">
        <f ca="1">IF(Table2[[#This Row],[Residence]]="Spintex",Table2[[#This Row],[Income]],0)</f>
        <v>0</v>
      </c>
      <c r="CG263" s="3">
        <f ca="1">IF(Table2[[#This Row],[Residence]]="Tema",Table2[[#This Row],[Income]],0)</f>
        <v>0</v>
      </c>
      <c r="CH263" s="3">
        <f ca="1">IF(Table2[[#This Row],[Residence]]="Airport Hills",Table2[[#This Row],[Income]],0)</f>
        <v>55964</v>
      </c>
      <c r="CI263" s="3">
        <f ca="1">IF(Table2[[#This Row],[Residence]]="Oyarifa",Table2[[#This Row],[Income]],0)</f>
        <v>0</v>
      </c>
      <c r="CJ263" s="3">
        <f ca="1">IF(Table2[[#This Row],[Residence]]="Osu",Table2[[#This Row],[Income]],0)</f>
        <v>0</v>
      </c>
      <c r="CK263" s="3">
        <f ca="1">IF(Table2[[#This Row],[Residence]]="Tse-Addo",Table2[[#This Row],[Income]],0)</f>
        <v>0</v>
      </c>
      <c r="CL263" s="5">
        <f ca="1">IF(Table2[[#This Row],[Residence]]="Prampram",Table2[[#This Row],[Income]],0)</f>
        <v>0</v>
      </c>
      <c r="CN263" s="2">
        <f ca="1">IF(Table2[[#This Row],[Field of Work]]="Teaching",Table2[[#This Row],[Income]],0)</f>
        <v>0</v>
      </c>
      <c r="CO263" s="3">
        <f ca="1">IF(Table2[[#This Row],[Field of Work]]="Agriculture",Table2[[#This Row],[Income]],0)</f>
        <v>55964</v>
      </c>
      <c r="CP263" s="3">
        <f ca="1">IF(Table2[[#This Row],[Field of Work]]="IT",Table2[[#This Row],[Income]],0)</f>
        <v>0</v>
      </c>
      <c r="CQ263" s="3">
        <f ca="1">IF(Table2[[#This Row],[Field of Work]]="Construction",Table2[[#This Row],[Income]],0)</f>
        <v>0</v>
      </c>
      <c r="CR263" s="3">
        <f ca="1">IF(Table2[[#This Row],[Field of Work]]="Health",Table2[[#This Row],[Income]],0)</f>
        <v>0</v>
      </c>
      <c r="CS263" s="5">
        <f ca="1">IF(Table2[[#This Row],[Field of Work]]="General work",Table2[[#This Row],[Income]],0)</f>
        <v>0</v>
      </c>
      <c r="CU263" s="2">
        <f t="shared" ref="CU263:CU326" ca="1" si="95">IF(T264&gt;J264,1,0)</f>
        <v>1</v>
      </c>
      <c r="CV263" s="5"/>
      <c r="CX263" s="2">
        <f t="shared" ref="CX263:CX326" ca="1" si="96">IF(U264&gt;CY262,C264,0)</f>
        <v>49</v>
      </c>
      <c r="CY263" s="5"/>
    </row>
    <row r="264" spans="1:103" x14ac:dyDescent="0.25">
      <c r="A264">
        <f t="shared" ref="A264:A327" ca="1" si="97">RANDBETWEEN(1,2)</f>
        <v>2</v>
      </c>
      <c r="B264" t="str">
        <f t="shared" ref="B264:B327" ca="1" si="98">IF(A264=1, "Male","Female")</f>
        <v>Female</v>
      </c>
      <c r="C264">
        <f t="shared" ref="C264:C327" ca="1" si="99">RANDBETWEEN(25,50)</f>
        <v>49</v>
      </c>
      <c r="D264">
        <f t="shared" ref="D264:D327" ca="1" si="100">RANDBETWEEN(1,6)</f>
        <v>6</v>
      </c>
      <c r="E264" t="str">
        <f ca="1">_xll.XLOOKUP(D264,$Y$8:$Y$13,$Z$8:$Z$13)</f>
        <v>Agriculture</v>
      </c>
      <c r="F264">
        <f t="shared" ref="F264:F327" ca="1" si="101">RANDBETWEEN(1,5)</f>
        <v>1</v>
      </c>
      <c r="G264" t="str">
        <f ca="1">_xll.XLOOKUP(F264,$AA$8:$AA$12,$AB$8:$AB$12)</f>
        <v>Highschool</v>
      </c>
      <c r="H264">
        <f t="shared" ca="1" si="93"/>
        <v>0</v>
      </c>
      <c r="I264">
        <f t="shared" ca="1" si="94"/>
        <v>2</v>
      </c>
      <c r="J264">
        <f t="shared" ref="J264:J327" ca="1" si="102">RANDBETWEEN(25000,90000)</f>
        <v>67590</v>
      </c>
      <c r="K264">
        <f t="shared" ref="K264:K327" ca="1" si="103">RANDBETWEEN(1,10)</f>
        <v>5</v>
      </c>
      <c r="L264" t="str">
        <f ca="1">_xll.XLOOKUP(K264,$AC$8:$AC$17,$AD$8:$AD$17)</f>
        <v>Airport Hills</v>
      </c>
      <c r="M264">
        <f t="shared" ca="1" si="86"/>
        <v>202770</v>
      </c>
      <c r="N264" s="12">
        <f t="shared" ref="N264:N327" ca="1" si="104">RAND()*M264</f>
        <v>100520.4733342023</v>
      </c>
      <c r="O264" s="12">
        <f t="shared" ca="1" si="87"/>
        <v>69213.496193155574</v>
      </c>
      <c r="P264">
        <f t="shared" ref="P264:P327" ca="1" si="105">RANDBETWEEN(0,O264)</f>
        <v>60484</v>
      </c>
      <c r="Q264" s="12">
        <f t="shared" ca="1" si="88"/>
        <v>59919.572888769901</v>
      </c>
      <c r="R264">
        <f t="shared" ca="1" si="89"/>
        <v>40698.732896943831</v>
      </c>
      <c r="S264" s="12">
        <f t="shared" ca="1" si="90"/>
        <v>312682.2290900994</v>
      </c>
      <c r="T264" s="12">
        <f t="shared" ca="1" si="91"/>
        <v>220924.04622297222</v>
      </c>
      <c r="U264" s="12">
        <f t="shared" ca="1" si="92"/>
        <v>91758.18286712718</v>
      </c>
      <c r="X264" s="2"/>
      <c r="Y264" s="3"/>
      <c r="Z264" s="3"/>
      <c r="AA264" s="3"/>
      <c r="AB264" s="3"/>
      <c r="AC264" s="3"/>
      <c r="AD264" s="3"/>
      <c r="AE264" s="3">
        <f ca="1">IF(Table2[[#This Row],[Gender]]="Male",1,0)</f>
        <v>0</v>
      </c>
      <c r="AF264" s="3">
        <f ca="1">IF(Table2[[#This Row],[Gender]]="Female",1,0)</f>
        <v>1</v>
      </c>
      <c r="AG264" s="3"/>
      <c r="AH264" s="3"/>
      <c r="AI264" s="5"/>
      <c r="AK264" s="2">
        <f ca="1">IF(Table2[[#This Row],[Field of Work]]="Teaching",1,0)</f>
        <v>0</v>
      </c>
      <c r="AL264" s="3">
        <f ca="1">IF(Table2[[#This Row],[Field of Work]]="Agriculture",1,0)</f>
        <v>1</v>
      </c>
      <c r="AM264" s="3">
        <f ca="1">IF(Table2[[#This Row],[Field of Work]]="IT",1,0)</f>
        <v>0</v>
      </c>
      <c r="AN264" s="3">
        <f ca="1">IF(Table2[[#This Row],[Field of Work]]="Construction",1,0)</f>
        <v>0</v>
      </c>
      <c r="AO264" s="3">
        <f ca="1">IF(Table2[[#This Row],[Field of Work]]="Health",1,0)</f>
        <v>0</v>
      </c>
      <c r="AP264" s="3">
        <f ca="1">IF(Table2[[#This Row],[Field of Work]]="General work",1,0)</f>
        <v>0</v>
      </c>
      <c r="AQ264" s="3"/>
      <c r="AR264" s="3"/>
      <c r="AS264" s="3"/>
      <c r="AT264" s="3"/>
      <c r="AU264" s="3"/>
      <c r="AV264" s="5"/>
      <c r="AW264" s="16">
        <f ca="1">IF(Table2[[#This Row],[Residence]]="East Legon",1,0)</f>
        <v>0</v>
      </c>
      <c r="AX264" s="13">
        <f ca="1">IF(Table2[[#This Row],[Residence]]="Trasaco",1,0)</f>
        <v>0</v>
      </c>
      <c r="AY264" s="3">
        <f ca="1">IF(Table2[[#This Row],[Residence]]="North Legon",1,0)</f>
        <v>0</v>
      </c>
      <c r="AZ264" s="3">
        <f ca="1">IF(Table2[[#This Row],[Residence]]="Tema",1,0)</f>
        <v>0</v>
      </c>
      <c r="BA264" s="3">
        <f ca="1">IF(Table2[[#This Row],[Residence]]="Spintex",1,0)</f>
        <v>0</v>
      </c>
      <c r="BB264" s="3">
        <f ca="1">IF(Table2[[#This Row],[Residence]]="Airport Hills",1,0)</f>
        <v>1</v>
      </c>
      <c r="BC264" s="3">
        <f ca="1">IF(Table2[[#This Row],[Residence]]="Oyarifa",1,0)</f>
        <v>0</v>
      </c>
      <c r="BD264" s="3">
        <f ca="1">IF(Table2[[#This Row],[Residence]]="Prampram",1,0)</f>
        <v>0</v>
      </c>
      <c r="BE264" s="3">
        <f ca="1">IF(Table2[[#This Row],[Residence]]="Tse-Addo",1,0)</f>
        <v>0</v>
      </c>
      <c r="BF264" s="3">
        <f ca="1">IF(Table2[[#This Row],[Residence]]="Osu",1,0)</f>
        <v>0</v>
      </c>
      <c r="BG264" s="3"/>
      <c r="BH264" s="3"/>
      <c r="BI264" s="3"/>
      <c r="BJ264" s="3"/>
      <c r="BK264" s="3"/>
      <c r="BL264" s="3"/>
      <c r="BM264" s="3"/>
      <c r="BN264" s="3"/>
      <c r="BO264" s="3"/>
      <c r="BP264" s="5"/>
      <c r="BR264" s="26">
        <f ca="1">Table2[[#This Row],[Cars Value]]/Table2[[#This Row],[Cars]]</f>
        <v>34606.748096577787</v>
      </c>
      <c r="BS264" s="5"/>
      <c r="BT264" s="2">
        <f ca="1">IF(Table2[[#This Row],[Value of Debts]]&gt;$BU$6,1,0)</f>
        <v>1</v>
      </c>
      <c r="BU264" s="3"/>
      <c r="BV264" s="3"/>
      <c r="BW264" s="5"/>
      <c r="BX264" s="30">
        <f ca="1">Table2[[#This Row],[Mortgage Left]]/Table2[[#This Row],[Value of home]]</f>
        <v>0.49573641729152385</v>
      </c>
      <c r="BY264" s="3">
        <f t="shared" ref="BY264:BY327" ca="1" si="106">IF(BX264&lt;$BZ$6,1,0)</f>
        <v>0</v>
      </c>
      <c r="BZ264" s="3"/>
      <c r="CA264" s="39"/>
      <c r="CC264" s="2">
        <f ca="1">IF(Table2[[#This Row],[Residence]]="East Legon",Table2[[#This Row],[Income]],0)</f>
        <v>0</v>
      </c>
      <c r="CD264" s="3">
        <f ca="1">IF(Table2[[#This Row],[Residence]]="Trasaco",Table2[[#This Row],[Income]],0)</f>
        <v>0</v>
      </c>
      <c r="CE264" s="3">
        <f ca="1">IF(Table2[[#This Row],[Residence]]="North Legon",Table2[[#This Row],[Income]],0)</f>
        <v>0</v>
      </c>
      <c r="CF264" s="3">
        <f ca="1">IF(Table2[[#This Row],[Residence]]="Spintex",Table2[[#This Row],[Income]],0)</f>
        <v>0</v>
      </c>
      <c r="CG264" s="3">
        <f ca="1">IF(Table2[[#This Row],[Residence]]="Tema",Table2[[#This Row],[Income]],0)</f>
        <v>0</v>
      </c>
      <c r="CH264" s="3">
        <f ca="1">IF(Table2[[#This Row],[Residence]]="Airport Hills",Table2[[#This Row],[Income]],0)</f>
        <v>67590</v>
      </c>
      <c r="CI264" s="3">
        <f ca="1">IF(Table2[[#This Row],[Residence]]="Oyarifa",Table2[[#This Row],[Income]],0)</f>
        <v>0</v>
      </c>
      <c r="CJ264" s="3">
        <f ca="1">IF(Table2[[#This Row],[Residence]]="Osu",Table2[[#This Row],[Income]],0)</f>
        <v>0</v>
      </c>
      <c r="CK264" s="3">
        <f ca="1">IF(Table2[[#This Row],[Residence]]="Tse-Addo",Table2[[#This Row],[Income]],0)</f>
        <v>0</v>
      </c>
      <c r="CL264" s="5">
        <f ca="1">IF(Table2[[#This Row],[Residence]]="Prampram",Table2[[#This Row],[Income]],0)</f>
        <v>0</v>
      </c>
      <c r="CN264" s="2">
        <f ca="1">IF(Table2[[#This Row],[Field of Work]]="Teaching",Table2[[#This Row],[Income]],0)</f>
        <v>0</v>
      </c>
      <c r="CO264" s="3">
        <f ca="1">IF(Table2[[#This Row],[Field of Work]]="Agriculture",Table2[[#This Row],[Income]],0)</f>
        <v>67590</v>
      </c>
      <c r="CP264" s="3">
        <f ca="1">IF(Table2[[#This Row],[Field of Work]]="IT",Table2[[#This Row],[Income]],0)</f>
        <v>0</v>
      </c>
      <c r="CQ264" s="3">
        <f ca="1">IF(Table2[[#This Row],[Field of Work]]="Construction",Table2[[#This Row],[Income]],0)</f>
        <v>0</v>
      </c>
      <c r="CR264" s="3">
        <f ca="1">IF(Table2[[#This Row],[Field of Work]]="Health",Table2[[#This Row],[Income]],0)</f>
        <v>0</v>
      </c>
      <c r="CS264" s="5">
        <f ca="1">IF(Table2[[#This Row],[Field of Work]]="General work",Table2[[#This Row],[Income]],0)</f>
        <v>0</v>
      </c>
      <c r="CU264" s="2">
        <f t="shared" ca="1" si="95"/>
        <v>1</v>
      </c>
      <c r="CV264" s="5"/>
      <c r="CX264" s="2">
        <f t="shared" ca="1" si="96"/>
        <v>49</v>
      </c>
      <c r="CY264" s="5"/>
    </row>
    <row r="265" spans="1:103" x14ac:dyDescent="0.25">
      <c r="A265">
        <f t="shared" ca="1" si="97"/>
        <v>2</v>
      </c>
      <c r="B265" t="str">
        <f t="shared" ca="1" si="98"/>
        <v>Female</v>
      </c>
      <c r="C265">
        <f t="shared" ca="1" si="99"/>
        <v>49</v>
      </c>
      <c r="D265">
        <f t="shared" ca="1" si="100"/>
        <v>4</v>
      </c>
      <c r="E265" t="str">
        <f ca="1">_xll.XLOOKUP(D265,$Y$8:$Y$13,$Z$8:$Z$13)</f>
        <v>IT</v>
      </c>
      <c r="F265">
        <f t="shared" ca="1" si="101"/>
        <v>4</v>
      </c>
      <c r="G265" t="str">
        <f ca="1">_xll.XLOOKUP(F265,$AA$8:$AA$12,$AB$8:$AB$12)</f>
        <v>Techical</v>
      </c>
      <c r="H265">
        <f t="shared" ca="1" si="93"/>
        <v>0</v>
      </c>
      <c r="I265">
        <f t="shared" ca="1" si="94"/>
        <v>1</v>
      </c>
      <c r="J265">
        <f t="shared" ca="1" si="102"/>
        <v>47768</v>
      </c>
      <c r="K265">
        <f t="shared" ca="1" si="103"/>
        <v>1</v>
      </c>
      <c r="L265" t="str">
        <f ca="1">_xll.XLOOKUP(K265,$AC$8:$AC$17,$AD$8:$AD$17)</f>
        <v>East Legon</v>
      </c>
      <c r="M265">
        <f t="shared" ca="1" si="86"/>
        <v>143304</v>
      </c>
      <c r="N265" s="12">
        <f t="shared" ca="1" si="104"/>
        <v>57330.094885127204</v>
      </c>
      <c r="O265" s="12">
        <f t="shared" ca="1" si="87"/>
        <v>19880.820390398465</v>
      </c>
      <c r="P265">
        <f t="shared" ca="1" si="105"/>
        <v>1725</v>
      </c>
      <c r="Q265" s="12">
        <f t="shared" ca="1" si="88"/>
        <v>86076.08385297333</v>
      </c>
      <c r="R265">
        <f t="shared" ca="1" si="89"/>
        <v>54217.025083588116</v>
      </c>
      <c r="S265" s="12">
        <f t="shared" ca="1" si="90"/>
        <v>217401.84547398658</v>
      </c>
      <c r="T265" s="12">
        <f t="shared" ca="1" si="91"/>
        <v>145131.17873810054</v>
      </c>
      <c r="U265" s="12">
        <f t="shared" ca="1" si="92"/>
        <v>72270.666735886043</v>
      </c>
      <c r="X265" s="2"/>
      <c r="Y265" s="3"/>
      <c r="Z265" s="3"/>
      <c r="AA265" s="3"/>
      <c r="AB265" s="3"/>
      <c r="AC265" s="3"/>
      <c r="AD265" s="3"/>
      <c r="AE265" s="3">
        <f ca="1">IF(Table2[[#This Row],[Gender]]="Male",1,0)</f>
        <v>0</v>
      </c>
      <c r="AF265" s="3">
        <f ca="1">IF(Table2[[#This Row],[Gender]]="Female",1,0)</f>
        <v>1</v>
      </c>
      <c r="AG265" s="3"/>
      <c r="AH265" s="3"/>
      <c r="AI265" s="5"/>
      <c r="AK265" s="2">
        <f ca="1">IF(Table2[[#This Row],[Field of Work]]="Teaching",1,0)</f>
        <v>0</v>
      </c>
      <c r="AL265" s="3">
        <f ca="1">IF(Table2[[#This Row],[Field of Work]]="Agriculture",1,0)</f>
        <v>0</v>
      </c>
      <c r="AM265" s="3">
        <f ca="1">IF(Table2[[#This Row],[Field of Work]]="IT",1,0)</f>
        <v>1</v>
      </c>
      <c r="AN265" s="3">
        <f ca="1">IF(Table2[[#This Row],[Field of Work]]="Construction",1,0)</f>
        <v>0</v>
      </c>
      <c r="AO265" s="3">
        <f ca="1">IF(Table2[[#This Row],[Field of Work]]="Health",1,0)</f>
        <v>0</v>
      </c>
      <c r="AP265" s="3">
        <f ca="1">IF(Table2[[#This Row],[Field of Work]]="General work",1,0)</f>
        <v>0</v>
      </c>
      <c r="AQ265" s="3"/>
      <c r="AR265" s="3"/>
      <c r="AS265" s="3"/>
      <c r="AT265" s="3"/>
      <c r="AU265" s="3"/>
      <c r="AV265" s="5"/>
      <c r="AW265" s="16">
        <f ca="1">IF(Table2[[#This Row],[Residence]]="East Legon",1,0)</f>
        <v>1</v>
      </c>
      <c r="AX265" s="13">
        <f ca="1">IF(Table2[[#This Row],[Residence]]="Trasaco",1,0)</f>
        <v>0</v>
      </c>
      <c r="AY265" s="3">
        <f ca="1">IF(Table2[[#This Row],[Residence]]="North Legon",1,0)</f>
        <v>0</v>
      </c>
      <c r="AZ265" s="3">
        <f ca="1">IF(Table2[[#This Row],[Residence]]="Tema",1,0)</f>
        <v>0</v>
      </c>
      <c r="BA265" s="3">
        <f ca="1">IF(Table2[[#This Row],[Residence]]="Spintex",1,0)</f>
        <v>0</v>
      </c>
      <c r="BB265" s="3">
        <f ca="1">IF(Table2[[#This Row],[Residence]]="Airport Hills",1,0)</f>
        <v>0</v>
      </c>
      <c r="BC265" s="3">
        <f ca="1">IF(Table2[[#This Row],[Residence]]="Oyarifa",1,0)</f>
        <v>0</v>
      </c>
      <c r="BD265" s="3">
        <f ca="1">IF(Table2[[#This Row],[Residence]]="Prampram",1,0)</f>
        <v>0</v>
      </c>
      <c r="BE265" s="3">
        <f ca="1">IF(Table2[[#This Row],[Residence]]="Tse-Addo",1,0)</f>
        <v>0</v>
      </c>
      <c r="BF265" s="3">
        <f ca="1">IF(Table2[[#This Row],[Residence]]="Osu",1,0)</f>
        <v>0</v>
      </c>
      <c r="BG265" s="3"/>
      <c r="BH265" s="3"/>
      <c r="BI265" s="3"/>
      <c r="BJ265" s="3"/>
      <c r="BK265" s="3"/>
      <c r="BL265" s="3"/>
      <c r="BM265" s="3"/>
      <c r="BN265" s="3"/>
      <c r="BO265" s="3"/>
      <c r="BP265" s="5"/>
      <c r="BR265" s="26">
        <f ca="1">Table2[[#This Row],[Cars Value]]/Table2[[#This Row],[Cars]]</f>
        <v>19880.820390398465</v>
      </c>
      <c r="BS265" s="5"/>
      <c r="BT265" s="2">
        <f ca="1">IF(Table2[[#This Row],[Value of Debts]]&gt;$BU$6,1,0)</f>
        <v>1</v>
      </c>
      <c r="BU265" s="3"/>
      <c r="BV265" s="3"/>
      <c r="BW265" s="5"/>
      <c r="BX265" s="30">
        <f ca="1">Table2[[#This Row],[Mortgage Left]]/Table2[[#This Row],[Value of home]]</f>
        <v>0.40005927877189196</v>
      </c>
      <c r="BY265" s="3">
        <f t="shared" ca="1" si="106"/>
        <v>1</v>
      </c>
      <c r="BZ265" s="3"/>
      <c r="CA265" s="39"/>
      <c r="CC265" s="2">
        <f ca="1">IF(Table2[[#This Row],[Residence]]="East Legon",Table2[[#This Row],[Income]],0)</f>
        <v>47768</v>
      </c>
      <c r="CD265" s="3">
        <f ca="1">IF(Table2[[#This Row],[Residence]]="Trasaco",Table2[[#This Row],[Income]],0)</f>
        <v>0</v>
      </c>
      <c r="CE265" s="3">
        <f ca="1">IF(Table2[[#This Row],[Residence]]="North Legon",Table2[[#This Row],[Income]],0)</f>
        <v>0</v>
      </c>
      <c r="CF265" s="3">
        <f ca="1">IF(Table2[[#This Row],[Residence]]="Spintex",Table2[[#This Row],[Income]],0)</f>
        <v>0</v>
      </c>
      <c r="CG265" s="3">
        <f ca="1">IF(Table2[[#This Row],[Residence]]="Tema",Table2[[#This Row],[Income]],0)</f>
        <v>0</v>
      </c>
      <c r="CH265" s="3">
        <f ca="1">IF(Table2[[#This Row],[Residence]]="Airport Hills",Table2[[#This Row],[Income]],0)</f>
        <v>0</v>
      </c>
      <c r="CI265" s="3">
        <f ca="1">IF(Table2[[#This Row],[Residence]]="Oyarifa",Table2[[#This Row],[Income]],0)</f>
        <v>0</v>
      </c>
      <c r="CJ265" s="3">
        <f ca="1">IF(Table2[[#This Row],[Residence]]="Osu",Table2[[#This Row],[Income]],0)</f>
        <v>0</v>
      </c>
      <c r="CK265" s="3">
        <f ca="1">IF(Table2[[#This Row],[Residence]]="Tse-Addo",Table2[[#This Row],[Income]],0)</f>
        <v>0</v>
      </c>
      <c r="CL265" s="5">
        <f ca="1">IF(Table2[[#This Row],[Residence]]="Prampram",Table2[[#This Row],[Income]],0)</f>
        <v>0</v>
      </c>
      <c r="CN265" s="2">
        <f ca="1">IF(Table2[[#This Row],[Field of Work]]="Teaching",Table2[[#This Row],[Income]],0)</f>
        <v>0</v>
      </c>
      <c r="CO265" s="3">
        <f ca="1">IF(Table2[[#This Row],[Field of Work]]="Agriculture",Table2[[#This Row],[Income]],0)</f>
        <v>0</v>
      </c>
      <c r="CP265" s="3">
        <f ca="1">IF(Table2[[#This Row],[Field of Work]]="IT",Table2[[#This Row],[Income]],0)</f>
        <v>47768</v>
      </c>
      <c r="CQ265" s="3">
        <f ca="1">IF(Table2[[#This Row],[Field of Work]]="Construction",Table2[[#This Row],[Income]],0)</f>
        <v>0</v>
      </c>
      <c r="CR265" s="3">
        <f ca="1">IF(Table2[[#This Row],[Field of Work]]="Health",Table2[[#This Row],[Income]],0)</f>
        <v>0</v>
      </c>
      <c r="CS265" s="5">
        <f ca="1">IF(Table2[[#This Row],[Field of Work]]="General work",Table2[[#This Row],[Income]],0)</f>
        <v>0</v>
      </c>
      <c r="CU265" s="2">
        <f t="shared" ca="1" si="95"/>
        <v>1</v>
      </c>
      <c r="CV265" s="5"/>
      <c r="CX265" s="2">
        <f t="shared" ca="1" si="96"/>
        <v>48</v>
      </c>
      <c r="CY265" s="5"/>
    </row>
    <row r="266" spans="1:103" x14ac:dyDescent="0.25">
      <c r="A266">
        <f t="shared" ca="1" si="97"/>
        <v>1</v>
      </c>
      <c r="B266" t="str">
        <f t="shared" ca="1" si="98"/>
        <v>Male</v>
      </c>
      <c r="C266">
        <f t="shared" ca="1" si="99"/>
        <v>48</v>
      </c>
      <c r="D266">
        <f t="shared" ca="1" si="100"/>
        <v>1</v>
      </c>
      <c r="E266" t="str">
        <f ca="1">_xll.XLOOKUP(D266,$Y$8:$Y$13,$Z$8:$Z$13)</f>
        <v>Health</v>
      </c>
      <c r="F266">
        <f t="shared" ca="1" si="101"/>
        <v>5</v>
      </c>
      <c r="G266" t="str">
        <f ca="1">_xll.XLOOKUP(F266,$AA$8:$AA$12,$AB$8:$AB$12)</f>
        <v>Other</v>
      </c>
      <c r="H266">
        <f t="shared" ca="1" si="93"/>
        <v>3</v>
      </c>
      <c r="I266">
        <f t="shared" ca="1" si="94"/>
        <v>3</v>
      </c>
      <c r="J266">
        <f t="shared" ca="1" si="102"/>
        <v>82609</v>
      </c>
      <c r="K266">
        <f t="shared" ca="1" si="103"/>
        <v>7</v>
      </c>
      <c r="L266" t="str">
        <f ca="1">_xll.XLOOKUP(K266,$AC$8:$AC$17,$AD$8:$AD$17)</f>
        <v>Tema</v>
      </c>
      <c r="M266">
        <f t="shared" ca="1" si="86"/>
        <v>247827</v>
      </c>
      <c r="N266" s="12">
        <f t="shared" ca="1" si="104"/>
        <v>39901.039416459505</v>
      </c>
      <c r="O266" s="12">
        <f t="shared" ca="1" si="87"/>
        <v>157630.85476301148</v>
      </c>
      <c r="P266">
        <f t="shared" ca="1" si="105"/>
        <v>67591</v>
      </c>
      <c r="Q266" s="12">
        <f t="shared" ca="1" si="88"/>
        <v>121908.07528447775</v>
      </c>
      <c r="R266">
        <f t="shared" ca="1" si="89"/>
        <v>11380.835857872804</v>
      </c>
      <c r="S266" s="12">
        <f t="shared" ca="1" si="90"/>
        <v>416838.69062088424</v>
      </c>
      <c r="T266" s="12">
        <f t="shared" ca="1" si="91"/>
        <v>229400.11470093724</v>
      </c>
      <c r="U266" s="12">
        <f t="shared" ca="1" si="92"/>
        <v>187438.575919947</v>
      </c>
      <c r="X266" s="2"/>
      <c r="Y266" s="3"/>
      <c r="Z266" s="3"/>
      <c r="AA266" s="3"/>
      <c r="AB266" s="3"/>
      <c r="AC266" s="3"/>
      <c r="AD266" s="3"/>
      <c r="AE266" s="3">
        <f ca="1">IF(Table2[[#This Row],[Gender]]="Male",1,0)</f>
        <v>1</v>
      </c>
      <c r="AF266" s="3">
        <f ca="1">IF(Table2[[#This Row],[Gender]]="Female",1,0)</f>
        <v>0</v>
      </c>
      <c r="AG266" s="3"/>
      <c r="AH266" s="3"/>
      <c r="AI266" s="5"/>
      <c r="AK266" s="2">
        <f ca="1">IF(Table2[[#This Row],[Field of Work]]="Teaching",1,0)</f>
        <v>0</v>
      </c>
      <c r="AL266" s="3">
        <f ca="1">IF(Table2[[#This Row],[Field of Work]]="Agriculture",1,0)</f>
        <v>0</v>
      </c>
      <c r="AM266" s="3">
        <f ca="1">IF(Table2[[#This Row],[Field of Work]]="IT",1,0)</f>
        <v>0</v>
      </c>
      <c r="AN266" s="3">
        <f ca="1">IF(Table2[[#This Row],[Field of Work]]="Construction",1,0)</f>
        <v>0</v>
      </c>
      <c r="AO266" s="3">
        <f ca="1">IF(Table2[[#This Row],[Field of Work]]="Health",1,0)</f>
        <v>1</v>
      </c>
      <c r="AP266" s="3">
        <f ca="1">IF(Table2[[#This Row],[Field of Work]]="General work",1,0)</f>
        <v>0</v>
      </c>
      <c r="AQ266" s="3"/>
      <c r="AR266" s="3"/>
      <c r="AS266" s="3"/>
      <c r="AT266" s="3"/>
      <c r="AU266" s="3"/>
      <c r="AV266" s="5"/>
      <c r="AW266" s="16">
        <f ca="1">IF(Table2[[#This Row],[Residence]]="East Legon",1,0)</f>
        <v>0</v>
      </c>
      <c r="AX266" s="13">
        <f ca="1">IF(Table2[[#This Row],[Residence]]="Trasaco",1,0)</f>
        <v>0</v>
      </c>
      <c r="AY266" s="3">
        <f ca="1">IF(Table2[[#This Row],[Residence]]="North Legon",1,0)</f>
        <v>0</v>
      </c>
      <c r="AZ266" s="3">
        <f ca="1">IF(Table2[[#This Row],[Residence]]="Tema",1,0)</f>
        <v>1</v>
      </c>
      <c r="BA266" s="3">
        <f ca="1">IF(Table2[[#This Row],[Residence]]="Spintex",1,0)</f>
        <v>0</v>
      </c>
      <c r="BB266" s="3">
        <f ca="1">IF(Table2[[#This Row],[Residence]]="Airport Hills",1,0)</f>
        <v>0</v>
      </c>
      <c r="BC266" s="3">
        <f ca="1">IF(Table2[[#This Row],[Residence]]="Oyarifa",1,0)</f>
        <v>0</v>
      </c>
      <c r="BD266" s="3">
        <f ca="1">IF(Table2[[#This Row],[Residence]]="Prampram",1,0)</f>
        <v>0</v>
      </c>
      <c r="BE266" s="3">
        <f ca="1">IF(Table2[[#This Row],[Residence]]="Tse-Addo",1,0)</f>
        <v>0</v>
      </c>
      <c r="BF266" s="3">
        <f ca="1">IF(Table2[[#This Row],[Residence]]="Osu",1,0)</f>
        <v>0</v>
      </c>
      <c r="BG266" s="3"/>
      <c r="BH266" s="3"/>
      <c r="BI266" s="3"/>
      <c r="BJ266" s="3"/>
      <c r="BK266" s="3"/>
      <c r="BL266" s="3"/>
      <c r="BM266" s="3"/>
      <c r="BN266" s="3"/>
      <c r="BO266" s="3"/>
      <c r="BP266" s="5"/>
      <c r="BR266" s="26">
        <f ca="1">Table2[[#This Row],[Cars Value]]/Table2[[#This Row],[Cars]]</f>
        <v>52543.618254337161</v>
      </c>
      <c r="BS266" s="5"/>
      <c r="BT266" s="2">
        <f ca="1">IF(Table2[[#This Row],[Value of Debts]]&gt;$BU$6,1,0)</f>
        <v>1</v>
      </c>
      <c r="BU266" s="3"/>
      <c r="BV266" s="3"/>
      <c r="BW266" s="5"/>
      <c r="BX266" s="30">
        <f ca="1">Table2[[#This Row],[Mortgage Left]]/Table2[[#This Row],[Value of home]]</f>
        <v>0.16100360096542954</v>
      </c>
      <c r="BY266" s="3">
        <f t="shared" ca="1" si="106"/>
        <v>1</v>
      </c>
      <c r="BZ266" s="3"/>
      <c r="CA266" s="39"/>
      <c r="CC266" s="2">
        <f ca="1">IF(Table2[[#This Row],[Residence]]="East Legon",Table2[[#This Row],[Income]],0)</f>
        <v>0</v>
      </c>
      <c r="CD266" s="3">
        <f ca="1">IF(Table2[[#This Row],[Residence]]="Trasaco",Table2[[#This Row],[Income]],0)</f>
        <v>0</v>
      </c>
      <c r="CE266" s="3">
        <f ca="1">IF(Table2[[#This Row],[Residence]]="North Legon",Table2[[#This Row],[Income]],0)</f>
        <v>0</v>
      </c>
      <c r="CF266" s="3">
        <f ca="1">IF(Table2[[#This Row],[Residence]]="Spintex",Table2[[#This Row],[Income]],0)</f>
        <v>0</v>
      </c>
      <c r="CG266" s="3">
        <f ca="1">IF(Table2[[#This Row],[Residence]]="Tema",Table2[[#This Row],[Income]],0)</f>
        <v>82609</v>
      </c>
      <c r="CH266" s="3">
        <f ca="1">IF(Table2[[#This Row],[Residence]]="Airport Hills",Table2[[#This Row],[Income]],0)</f>
        <v>0</v>
      </c>
      <c r="CI266" s="3">
        <f ca="1">IF(Table2[[#This Row],[Residence]]="Oyarifa",Table2[[#This Row],[Income]],0)</f>
        <v>0</v>
      </c>
      <c r="CJ266" s="3">
        <f ca="1">IF(Table2[[#This Row],[Residence]]="Osu",Table2[[#This Row],[Income]],0)</f>
        <v>0</v>
      </c>
      <c r="CK266" s="3">
        <f ca="1">IF(Table2[[#This Row],[Residence]]="Tse-Addo",Table2[[#This Row],[Income]],0)</f>
        <v>0</v>
      </c>
      <c r="CL266" s="5">
        <f ca="1">IF(Table2[[#This Row],[Residence]]="Prampram",Table2[[#This Row],[Income]],0)</f>
        <v>0</v>
      </c>
      <c r="CN266" s="2">
        <f ca="1">IF(Table2[[#This Row],[Field of Work]]="Teaching",Table2[[#This Row],[Income]],0)</f>
        <v>0</v>
      </c>
      <c r="CO266" s="3">
        <f ca="1">IF(Table2[[#This Row],[Field of Work]]="Agriculture",Table2[[#This Row],[Income]],0)</f>
        <v>0</v>
      </c>
      <c r="CP266" s="3">
        <f ca="1">IF(Table2[[#This Row],[Field of Work]]="IT",Table2[[#This Row],[Income]],0)</f>
        <v>0</v>
      </c>
      <c r="CQ266" s="3">
        <f ca="1">IF(Table2[[#This Row],[Field of Work]]="Construction",Table2[[#This Row],[Income]],0)</f>
        <v>0</v>
      </c>
      <c r="CR266" s="3">
        <f ca="1">IF(Table2[[#This Row],[Field of Work]]="Health",Table2[[#This Row],[Income]],0)</f>
        <v>82609</v>
      </c>
      <c r="CS266" s="5">
        <f ca="1">IF(Table2[[#This Row],[Field of Work]]="General work",Table2[[#This Row],[Income]],0)</f>
        <v>0</v>
      </c>
      <c r="CU266" s="2">
        <f t="shared" ca="1" si="95"/>
        <v>1</v>
      </c>
      <c r="CV266" s="5"/>
      <c r="CX266" s="2">
        <f t="shared" ca="1" si="96"/>
        <v>44</v>
      </c>
      <c r="CY266" s="5"/>
    </row>
    <row r="267" spans="1:103" x14ac:dyDescent="0.25">
      <c r="A267">
        <f t="shared" ca="1" si="97"/>
        <v>1</v>
      </c>
      <c r="B267" t="str">
        <f t="shared" ca="1" si="98"/>
        <v>Male</v>
      </c>
      <c r="C267">
        <f t="shared" ca="1" si="99"/>
        <v>44</v>
      </c>
      <c r="D267">
        <f t="shared" ca="1" si="100"/>
        <v>4</v>
      </c>
      <c r="E267" t="str">
        <f ca="1">_xll.XLOOKUP(D267,$Y$8:$Y$13,$Z$8:$Z$13)</f>
        <v>IT</v>
      </c>
      <c r="F267">
        <f t="shared" ca="1" si="101"/>
        <v>5</v>
      </c>
      <c r="G267" t="str">
        <f ca="1">_xll.XLOOKUP(F267,$AA$8:$AA$12,$AB$8:$AB$12)</f>
        <v>Other</v>
      </c>
      <c r="H267">
        <f t="shared" ca="1" si="93"/>
        <v>0</v>
      </c>
      <c r="I267">
        <f t="shared" ca="1" si="94"/>
        <v>3</v>
      </c>
      <c r="J267">
        <f t="shared" ca="1" si="102"/>
        <v>64273</v>
      </c>
      <c r="K267">
        <f t="shared" ca="1" si="103"/>
        <v>7</v>
      </c>
      <c r="L267" t="str">
        <f ca="1">_xll.XLOOKUP(K267,$AC$8:$AC$17,$AD$8:$AD$17)</f>
        <v>Tema</v>
      </c>
      <c r="M267">
        <f t="shared" ca="1" si="86"/>
        <v>321365</v>
      </c>
      <c r="N267" s="12">
        <f t="shared" ca="1" si="104"/>
        <v>18063.37439466568</v>
      </c>
      <c r="O267" s="12">
        <f t="shared" ca="1" si="87"/>
        <v>127361.76071065485</v>
      </c>
      <c r="P267">
        <f t="shared" ca="1" si="105"/>
        <v>97734</v>
      </c>
      <c r="Q267" s="12">
        <f t="shared" ca="1" si="88"/>
        <v>84870.89699140341</v>
      </c>
      <c r="R267">
        <f t="shared" ca="1" si="89"/>
        <v>63121.236188480703</v>
      </c>
      <c r="S267" s="12">
        <f t="shared" ca="1" si="90"/>
        <v>511847.99689913553</v>
      </c>
      <c r="T267" s="12">
        <f t="shared" ca="1" si="91"/>
        <v>200668.27138606907</v>
      </c>
      <c r="U267" s="12">
        <f t="shared" ca="1" si="92"/>
        <v>311179.72551306646</v>
      </c>
      <c r="X267" s="2"/>
      <c r="Y267" s="3"/>
      <c r="Z267" s="3"/>
      <c r="AA267" s="3"/>
      <c r="AB267" s="3"/>
      <c r="AC267" s="3"/>
      <c r="AD267" s="3"/>
      <c r="AE267" s="3">
        <f ca="1">IF(Table2[[#This Row],[Gender]]="Male",1,0)</f>
        <v>1</v>
      </c>
      <c r="AF267" s="3">
        <f ca="1">IF(Table2[[#This Row],[Gender]]="Female",1,0)</f>
        <v>0</v>
      </c>
      <c r="AG267" s="3"/>
      <c r="AH267" s="3"/>
      <c r="AI267" s="5"/>
      <c r="AK267" s="2">
        <f ca="1">IF(Table2[[#This Row],[Field of Work]]="Teaching",1,0)</f>
        <v>0</v>
      </c>
      <c r="AL267" s="3">
        <f ca="1">IF(Table2[[#This Row],[Field of Work]]="Agriculture",1,0)</f>
        <v>0</v>
      </c>
      <c r="AM267" s="3">
        <f ca="1">IF(Table2[[#This Row],[Field of Work]]="IT",1,0)</f>
        <v>1</v>
      </c>
      <c r="AN267" s="3">
        <f ca="1">IF(Table2[[#This Row],[Field of Work]]="Construction",1,0)</f>
        <v>0</v>
      </c>
      <c r="AO267" s="3">
        <f ca="1">IF(Table2[[#This Row],[Field of Work]]="Health",1,0)</f>
        <v>0</v>
      </c>
      <c r="AP267" s="3">
        <f ca="1">IF(Table2[[#This Row],[Field of Work]]="General work",1,0)</f>
        <v>0</v>
      </c>
      <c r="AQ267" s="3"/>
      <c r="AR267" s="3"/>
      <c r="AS267" s="3"/>
      <c r="AT267" s="3"/>
      <c r="AU267" s="3"/>
      <c r="AV267" s="5"/>
      <c r="AW267" s="16">
        <f ca="1">IF(Table2[[#This Row],[Residence]]="East Legon",1,0)</f>
        <v>0</v>
      </c>
      <c r="AX267" s="13">
        <f ca="1">IF(Table2[[#This Row],[Residence]]="Trasaco",1,0)</f>
        <v>0</v>
      </c>
      <c r="AY267" s="3">
        <f ca="1">IF(Table2[[#This Row],[Residence]]="North Legon",1,0)</f>
        <v>0</v>
      </c>
      <c r="AZ267" s="3">
        <f ca="1">IF(Table2[[#This Row],[Residence]]="Tema",1,0)</f>
        <v>1</v>
      </c>
      <c r="BA267" s="3">
        <f ca="1">IF(Table2[[#This Row],[Residence]]="Spintex",1,0)</f>
        <v>0</v>
      </c>
      <c r="BB267" s="3">
        <f ca="1">IF(Table2[[#This Row],[Residence]]="Airport Hills",1,0)</f>
        <v>0</v>
      </c>
      <c r="BC267" s="3">
        <f ca="1">IF(Table2[[#This Row],[Residence]]="Oyarifa",1,0)</f>
        <v>0</v>
      </c>
      <c r="BD267" s="3">
        <f ca="1">IF(Table2[[#This Row],[Residence]]="Prampram",1,0)</f>
        <v>0</v>
      </c>
      <c r="BE267" s="3">
        <f ca="1">IF(Table2[[#This Row],[Residence]]="Tse-Addo",1,0)</f>
        <v>0</v>
      </c>
      <c r="BF267" s="3">
        <f ca="1">IF(Table2[[#This Row],[Residence]]="Osu",1,0)</f>
        <v>0</v>
      </c>
      <c r="BG267" s="3"/>
      <c r="BH267" s="3"/>
      <c r="BI267" s="3"/>
      <c r="BJ267" s="3"/>
      <c r="BK267" s="3"/>
      <c r="BL267" s="3"/>
      <c r="BM267" s="3"/>
      <c r="BN267" s="3"/>
      <c r="BO267" s="3"/>
      <c r="BP267" s="5"/>
      <c r="BR267" s="26">
        <f ca="1">Table2[[#This Row],[Cars Value]]/Table2[[#This Row],[Cars]]</f>
        <v>42453.920236884951</v>
      </c>
      <c r="BS267" s="5"/>
      <c r="BT267" s="2">
        <f ca="1">IF(Table2[[#This Row],[Value of Debts]]&gt;$BU$6,1,0)</f>
        <v>1</v>
      </c>
      <c r="BU267" s="3"/>
      <c r="BV267" s="3"/>
      <c r="BW267" s="5"/>
      <c r="BX267" s="30">
        <f ca="1">Table2[[#This Row],[Mortgage Left]]/Table2[[#This Row],[Value of home]]</f>
        <v>5.6208281532418525E-2</v>
      </c>
      <c r="BY267" s="3">
        <f t="shared" ca="1" si="106"/>
        <v>1</v>
      </c>
      <c r="BZ267" s="3"/>
      <c r="CA267" s="39"/>
      <c r="CC267" s="2">
        <f ca="1">IF(Table2[[#This Row],[Residence]]="East Legon",Table2[[#This Row],[Income]],0)</f>
        <v>0</v>
      </c>
      <c r="CD267" s="3">
        <f ca="1">IF(Table2[[#This Row],[Residence]]="Trasaco",Table2[[#This Row],[Income]],0)</f>
        <v>0</v>
      </c>
      <c r="CE267" s="3">
        <f ca="1">IF(Table2[[#This Row],[Residence]]="North Legon",Table2[[#This Row],[Income]],0)</f>
        <v>0</v>
      </c>
      <c r="CF267" s="3">
        <f ca="1">IF(Table2[[#This Row],[Residence]]="Spintex",Table2[[#This Row],[Income]],0)</f>
        <v>0</v>
      </c>
      <c r="CG267" s="3">
        <f ca="1">IF(Table2[[#This Row],[Residence]]="Tema",Table2[[#This Row],[Income]],0)</f>
        <v>64273</v>
      </c>
      <c r="CH267" s="3">
        <f ca="1">IF(Table2[[#This Row],[Residence]]="Airport Hills",Table2[[#This Row],[Income]],0)</f>
        <v>0</v>
      </c>
      <c r="CI267" s="3">
        <f ca="1">IF(Table2[[#This Row],[Residence]]="Oyarifa",Table2[[#This Row],[Income]],0)</f>
        <v>0</v>
      </c>
      <c r="CJ267" s="3">
        <f ca="1">IF(Table2[[#This Row],[Residence]]="Osu",Table2[[#This Row],[Income]],0)</f>
        <v>0</v>
      </c>
      <c r="CK267" s="3">
        <f ca="1">IF(Table2[[#This Row],[Residence]]="Tse-Addo",Table2[[#This Row],[Income]],0)</f>
        <v>0</v>
      </c>
      <c r="CL267" s="5">
        <f ca="1">IF(Table2[[#This Row],[Residence]]="Prampram",Table2[[#This Row],[Income]],0)</f>
        <v>0</v>
      </c>
      <c r="CN267" s="2">
        <f ca="1">IF(Table2[[#This Row],[Field of Work]]="Teaching",Table2[[#This Row],[Income]],0)</f>
        <v>0</v>
      </c>
      <c r="CO267" s="3">
        <f ca="1">IF(Table2[[#This Row],[Field of Work]]="Agriculture",Table2[[#This Row],[Income]],0)</f>
        <v>0</v>
      </c>
      <c r="CP267" s="3">
        <f ca="1">IF(Table2[[#This Row],[Field of Work]]="IT",Table2[[#This Row],[Income]],0)</f>
        <v>64273</v>
      </c>
      <c r="CQ267" s="3">
        <f ca="1">IF(Table2[[#This Row],[Field of Work]]="Construction",Table2[[#This Row],[Income]],0)</f>
        <v>0</v>
      </c>
      <c r="CR267" s="3">
        <f ca="1">IF(Table2[[#This Row],[Field of Work]]="Health",Table2[[#This Row],[Income]],0)</f>
        <v>0</v>
      </c>
      <c r="CS267" s="5">
        <f ca="1">IF(Table2[[#This Row],[Field of Work]]="General work",Table2[[#This Row],[Income]],0)</f>
        <v>0</v>
      </c>
      <c r="CU267" s="2">
        <f t="shared" ca="1" si="95"/>
        <v>1</v>
      </c>
      <c r="CV267" s="5"/>
      <c r="CX267" s="2">
        <f t="shared" ca="1" si="96"/>
        <v>37</v>
      </c>
      <c r="CY267" s="5"/>
    </row>
    <row r="268" spans="1:103" x14ac:dyDescent="0.25">
      <c r="A268">
        <f t="shared" ca="1" si="97"/>
        <v>2</v>
      </c>
      <c r="B268" t="str">
        <f t="shared" ca="1" si="98"/>
        <v>Female</v>
      </c>
      <c r="C268">
        <f t="shared" ca="1" si="99"/>
        <v>37</v>
      </c>
      <c r="D268">
        <f t="shared" ca="1" si="100"/>
        <v>4</v>
      </c>
      <c r="E268" t="str">
        <f ca="1">_xll.XLOOKUP(D268,$Y$8:$Y$13,$Z$8:$Z$13)</f>
        <v>IT</v>
      </c>
      <c r="F268">
        <f t="shared" ca="1" si="101"/>
        <v>2</v>
      </c>
      <c r="G268" t="str">
        <f ca="1">_xll.XLOOKUP(F268,$AA$8:$AA$12,$AB$8:$AB$12)</f>
        <v>College</v>
      </c>
      <c r="H268">
        <f t="shared" ca="1" si="93"/>
        <v>3</v>
      </c>
      <c r="I268">
        <f t="shared" ca="1" si="94"/>
        <v>2</v>
      </c>
      <c r="J268">
        <f t="shared" ca="1" si="102"/>
        <v>68695</v>
      </c>
      <c r="K268">
        <f t="shared" ca="1" si="103"/>
        <v>10</v>
      </c>
      <c r="L268" t="str">
        <f ca="1">_xll.XLOOKUP(K268,$AC$8:$AC$17,$AD$8:$AD$17)</f>
        <v>Osu</v>
      </c>
      <c r="M268">
        <f t="shared" ca="1" si="86"/>
        <v>206085</v>
      </c>
      <c r="N268" s="12">
        <f t="shared" ca="1" si="104"/>
        <v>187301.88458124132</v>
      </c>
      <c r="O268" s="12">
        <f t="shared" ca="1" si="87"/>
        <v>103633.27343756268</v>
      </c>
      <c r="P268">
        <f t="shared" ca="1" si="105"/>
        <v>85191</v>
      </c>
      <c r="Q268" s="12">
        <f t="shared" ca="1" si="88"/>
        <v>45244.432198767667</v>
      </c>
      <c r="R268">
        <f t="shared" ca="1" si="89"/>
        <v>93658.964634159434</v>
      </c>
      <c r="S268" s="12">
        <f t="shared" ca="1" si="90"/>
        <v>403377.23807172209</v>
      </c>
      <c r="T268" s="12">
        <f t="shared" ca="1" si="91"/>
        <v>317737.31678000896</v>
      </c>
      <c r="U268" s="12">
        <f t="shared" ca="1" si="92"/>
        <v>85639.921291713137</v>
      </c>
      <c r="X268" s="2"/>
      <c r="Y268" s="3"/>
      <c r="Z268" s="3"/>
      <c r="AA268" s="3"/>
      <c r="AB268" s="3"/>
      <c r="AC268" s="3"/>
      <c r="AD268" s="3"/>
      <c r="AE268" s="3">
        <f ca="1">IF(Table2[[#This Row],[Gender]]="Male",1,0)</f>
        <v>0</v>
      </c>
      <c r="AF268" s="3">
        <f ca="1">IF(Table2[[#This Row],[Gender]]="Female",1,0)</f>
        <v>1</v>
      </c>
      <c r="AG268" s="3"/>
      <c r="AH268" s="3"/>
      <c r="AI268" s="5"/>
      <c r="AK268" s="2">
        <f ca="1">IF(Table2[[#This Row],[Field of Work]]="Teaching",1,0)</f>
        <v>0</v>
      </c>
      <c r="AL268" s="3">
        <f ca="1">IF(Table2[[#This Row],[Field of Work]]="Agriculture",1,0)</f>
        <v>0</v>
      </c>
      <c r="AM268" s="3">
        <f ca="1">IF(Table2[[#This Row],[Field of Work]]="IT",1,0)</f>
        <v>1</v>
      </c>
      <c r="AN268" s="3">
        <f ca="1">IF(Table2[[#This Row],[Field of Work]]="Construction",1,0)</f>
        <v>0</v>
      </c>
      <c r="AO268" s="3">
        <f ca="1">IF(Table2[[#This Row],[Field of Work]]="Health",1,0)</f>
        <v>0</v>
      </c>
      <c r="AP268" s="3">
        <f ca="1">IF(Table2[[#This Row],[Field of Work]]="General work",1,0)</f>
        <v>0</v>
      </c>
      <c r="AQ268" s="3"/>
      <c r="AR268" s="3"/>
      <c r="AS268" s="3"/>
      <c r="AT268" s="3"/>
      <c r="AU268" s="3"/>
      <c r="AV268" s="5"/>
      <c r="AW268" s="16">
        <f ca="1">IF(Table2[[#This Row],[Residence]]="East Legon",1,0)</f>
        <v>0</v>
      </c>
      <c r="AX268" s="13">
        <f ca="1">IF(Table2[[#This Row],[Residence]]="Trasaco",1,0)</f>
        <v>0</v>
      </c>
      <c r="AY268" s="3">
        <f ca="1">IF(Table2[[#This Row],[Residence]]="North Legon",1,0)</f>
        <v>0</v>
      </c>
      <c r="AZ268" s="3">
        <f ca="1">IF(Table2[[#This Row],[Residence]]="Tema",1,0)</f>
        <v>0</v>
      </c>
      <c r="BA268" s="3">
        <f ca="1">IF(Table2[[#This Row],[Residence]]="Spintex",1,0)</f>
        <v>0</v>
      </c>
      <c r="BB268" s="3">
        <f ca="1">IF(Table2[[#This Row],[Residence]]="Airport Hills",1,0)</f>
        <v>0</v>
      </c>
      <c r="BC268" s="3">
        <f ca="1">IF(Table2[[#This Row],[Residence]]="Oyarifa",1,0)</f>
        <v>0</v>
      </c>
      <c r="BD268" s="3">
        <f ca="1">IF(Table2[[#This Row],[Residence]]="Prampram",1,0)</f>
        <v>0</v>
      </c>
      <c r="BE268" s="3">
        <f ca="1">IF(Table2[[#This Row],[Residence]]="Tse-Addo",1,0)</f>
        <v>0</v>
      </c>
      <c r="BF268" s="3">
        <f ca="1">IF(Table2[[#This Row],[Residence]]="Osu",1,0)</f>
        <v>1</v>
      </c>
      <c r="BG268" s="3"/>
      <c r="BH268" s="3"/>
      <c r="BI268" s="3"/>
      <c r="BJ268" s="3"/>
      <c r="BK268" s="3"/>
      <c r="BL268" s="3"/>
      <c r="BM268" s="3"/>
      <c r="BN268" s="3"/>
      <c r="BO268" s="3"/>
      <c r="BP268" s="5"/>
      <c r="BR268" s="26">
        <f ca="1">Table2[[#This Row],[Cars Value]]/Table2[[#This Row],[Cars]]</f>
        <v>51816.636718781338</v>
      </c>
      <c r="BS268" s="5"/>
      <c r="BT268" s="2">
        <f ca="1">IF(Table2[[#This Row],[Value of Debts]]&gt;$BU$6,1,0)</f>
        <v>1</v>
      </c>
      <c r="BU268" s="3"/>
      <c r="BV268" s="3"/>
      <c r="BW268" s="5"/>
      <c r="BX268" s="30">
        <f ca="1">Table2[[#This Row],[Mortgage Left]]/Table2[[#This Row],[Value of home]]</f>
        <v>0.90885743543315289</v>
      </c>
      <c r="BY268" s="3">
        <f t="shared" ca="1" si="106"/>
        <v>0</v>
      </c>
      <c r="BZ268" s="3"/>
      <c r="CA268" s="39"/>
      <c r="CC268" s="2">
        <f ca="1">IF(Table2[[#This Row],[Residence]]="East Legon",Table2[[#This Row],[Income]],0)</f>
        <v>0</v>
      </c>
      <c r="CD268" s="3">
        <f ca="1">IF(Table2[[#This Row],[Residence]]="Trasaco",Table2[[#This Row],[Income]],0)</f>
        <v>0</v>
      </c>
      <c r="CE268" s="3">
        <f ca="1">IF(Table2[[#This Row],[Residence]]="North Legon",Table2[[#This Row],[Income]],0)</f>
        <v>0</v>
      </c>
      <c r="CF268" s="3">
        <f ca="1">IF(Table2[[#This Row],[Residence]]="Spintex",Table2[[#This Row],[Income]],0)</f>
        <v>0</v>
      </c>
      <c r="CG268" s="3">
        <f ca="1">IF(Table2[[#This Row],[Residence]]="Tema",Table2[[#This Row],[Income]],0)</f>
        <v>0</v>
      </c>
      <c r="CH268" s="3">
        <f ca="1">IF(Table2[[#This Row],[Residence]]="Airport Hills",Table2[[#This Row],[Income]],0)</f>
        <v>0</v>
      </c>
      <c r="CI268" s="3">
        <f ca="1">IF(Table2[[#This Row],[Residence]]="Oyarifa",Table2[[#This Row],[Income]],0)</f>
        <v>0</v>
      </c>
      <c r="CJ268" s="3">
        <f ca="1">IF(Table2[[#This Row],[Residence]]="Osu",Table2[[#This Row],[Income]],0)</f>
        <v>68695</v>
      </c>
      <c r="CK268" s="3">
        <f ca="1">IF(Table2[[#This Row],[Residence]]="Tse-Addo",Table2[[#This Row],[Income]],0)</f>
        <v>0</v>
      </c>
      <c r="CL268" s="5">
        <f ca="1">IF(Table2[[#This Row],[Residence]]="Prampram",Table2[[#This Row],[Income]],0)</f>
        <v>0</v>
      </c>
      <c r="CN268" s="2">
        <f ca="1">IF(Table2[[#This Row],[Field of Work]]="Teaching",Table2[[#This Row],[Income]],0)</f>
        <v>0</v>
      </c>
      <c r="CO268" s="3">
        <f ca="1">IF(Table2[[#This Row],[Field of Work]]="Agriculture",Table2[[#This Row],[Income]],0)</f>
        <v>0</v>
      </c>
      <c r="CP268" s="3">
        <f ca="1">IF(Table2[[#This Row],[Field of Work]]="IT",Table2[[#This Row],[Income]],0)</f>
        <v>68695</v>
      </c>
      <c r="CQ268" s="3">
        <f ca="1">IF(Table2[[#This Row],[Field of Work]]="Construction",Table2[[#This Row],[Income]],0)</f>
        <v>0</v>
      </c>
      <c r="CR268" s="3">
        <f ca="1">IF(Table2[[#This Row],[Field of Work]]="Health",Table2[[#This Row],[Income]],0)</f>
        <v>0</v>
      </c>
      <c r="CS268" s="5">
        <f ca="1">IF(Table2[[#This Row],[Field of Work]]="General work",Table2[[#This Row],[Income]],0)</f>
        <v>0</v>
      </c>
      <c r="CU268" s="2">
        <f t="shared" ca="1" si="95"/>
        <v>1</v>
      </c>
      <c r="CV268" s="5"/>
      <c r="CX268" s="2">
        <f t="shared" ca="1" si="96"/>
        <v>0</v>
      </c>
      <c r="CY268" s="5"/>
    </row>
    <row r="269" spans="1:103" x14ac:dyDescent="0.25">
      <c r="A269">
        <f t="shared" ca="1" si="97"/>
        <v>2</v>
      </c>
      <c r="B269" t="str">
        <f t="shared" ca="1" si="98"/>
        <v>Female</v>
      </c>
      <c r="C269">
        <f t="shared" ca="1" si="99"/>
        <v>36</v>
      </c>
      <c r="D269">
        <f t="shared" ca="1" si="100"/>
        <v>6</v>
      </c>
      <c r="E269" t="str">
        <f ca="1">_xll.XLOOKUP(D269,$Y$8:$Y$13,$Z$8:$Z$13)</f>
        <v>Agriculture</v>
      </c>
      <c r="F269">
        <f t="shared" ca="1" si="101"/>
        <v>5</v>
      </c>
      <c r="G269" t="str">
        <f ca="1">_xll.XLOOKUP(F269,$AA$8:$AA$12,$AB$8:$AB$12)</f>
        <v>Other</v>
      </c>
      <c r="H269">
        <f t="shared" ca="1" si="93"/>
        <v>0</v>
      </c>
      <c r="I269">
        <f t="shared" ca="1" si="94"/>
        <v>4</v>
      </c>
      <c r="J269">
        <f t="shared" ca="1" si="102"/>
        <v>35195</v>
      </c>
      <c r="K269">
        <f t="shared" ca="1" si="103"/>
        <v>5</v>
      </c>
      <c r="L269" t="str">
        <f ca="1">_xll.XLOOKUP(K269,$AC$8:$AC$17,$AD$8:$AD$17)</f>
        <v>Airport Hills</v>
      </c>
      <c r="M269">
        <f t="shared" ca="1" si="86"/>
        <v>140780</v>
      </c>
      <c r="N269" s="12">
        <f t="shared" ca="1" si="104"/>
        <v>137600.17358613</v>
      </c>
      <c r="O269" s="12">
        <f t="shared" ca="1" si="87"/>
        <v>71861.639536465373</v>
      </c>
      <c r="P269">
        <f t="shared" ca="1" si="105"/>
        <v>63854</v>
      </c>
      <c r="Q269" s="12">
        <f t="shared" ca="1" si="88"/>
        <v>67810.859460460444</v>
      </c>
      <c r="R269">
        <f t="shared" ca="1" si="89"/>
        <v>12928.631812524614</v>
      </c>
      <c r="S269" s="12">
        <f t="shared" ca="1" si="90"/>
        <v>225570.27134898998</v>
      </c>
      <c r="T269" s="12">
        <f t="shared" ca="1" si="91"/>
        <v>269265.03304659046</v>
      </c>
      <c r="U269" s="12">
        <f t="shared" ca="1" si="92"/>
        <v>-43694.761697600479</v>
      </c>
      <c r="X269" s="2"/>
      <c r="Y269" s="3"/>
      <c r="Z269" s="3"/>
      <c r="AA269" s="3"/>
      <c r="AB269" s="3"/>
      <c r="AC269" s="3"/>
      <c r="AD269" s="3"/>
      <c r="AE269" s="3">
        <f ca="1">IF(Table2[[#This Row],[Gender]]="Male",1,0)</f>
        <v>0</v>
      </c>
      <c r="AF269" s="3">
        <f ca="1">IF(Table2[[#This Row],[Gender]]="Female",1,0)</f>
        <v>1</v>
      </c>
      <c r="AG269" s="3"/>
      <c r="AH269" s="3"/>
      <c r="AI269" s="5"/>
      <c r="AK269" s="2">
        <f ca="1">IF(Table2[[#This Row],[Field of Work]]="Teaching",1,0)</f>
        <v>0</v>
      </c>
      <c r="AL269" s="3">
        <f ca="1">IF(Table2[[#This Row],[Field of Work]]="Agriculture",1,0)</f>
        <v>1</v>
      </c>
      <c r="AM269" s="3">
        <f ca="1">IF(Table2[[#This Row],[Field of Work]]="IT",1,0)</f>
        <v>0</v>
      </c>
      <c r="AN269" s="3">
        <f ca="1">IF(Table2[[#This Row],[Field of Work]]="Construction",1,0)</f>
        <v>0</v>
      </c>
      <c r="AO269" s="3">
        <f ca="1">IF(Table2[[#This Row],[Field of Work]]="Health",1,0)</f>
        <v>0</v>
      </c>
      <c r="AP269" s="3">
        <f ca="1">IF(Table2[[#This Row],[Field of Work]]="General work",1,0)</f>
        <v>0</v>
      </c>
      <c r="AQ269" s="3"/>
      <c r="AR269" s="3"/>
      <c r="AS269" s="3"/>
      <c r="AT269" s="3"/>
      <c r="AU269" s="3"/>
      <c r="AV269" s="5"/>
      <c r="AW269" s="16">
        <f ca="1">IF(Table2[[#This Row],[Residence]]="East Legon",1,0)</f>
        <v>0</v>
      </c>
      <c r="AX269" s="13">
        <f ca="1">IF(Table2[[#This Row],[Residence]]="Trasaco",1,0)</f>
        <v>0</v>
      </c>
      <c r="AY269" s="3">
        <f ca="1">IF(Table2[[#This Row],[Residence]]="North Legon",1,0)</f>
        <v>0</v>
      </c>
      <c r="AZ269" s="3">
        <f ca="1">IF(Table2[[#This Row],[Residence]]="Tema",1,0)</f>
        <v>0</v>
      </c>
      <c r="BA269" s="3">
        <f ca="1">IF(Table2[[#This Row],[Residence]]="Spintex",1,0)</f>
        <v>0</v>
      </c>
      <c r="BB269" s="3">
        <f ca="1">IF(Table2[[#This Row],[Residence]]="Airport Hills",1,0)</f>
        <v>1</v>
      </c>
      <c r="BC269" s="3">
        <f ca="1">IF(Table2[[#This Row],[Residence]]="Oyarifa",1,0)</f>
        <v>0</v>
      </c>
      <c r="BD269" s="3">
        <f ca="1">IF(Table2[[#This Row],[Residence]]="Prampram",1,0)</f>
        <v>0</v>
      </c>
      <c r="BE269" s="3">
        <f ca="1">IF(Table2[[#This Row],[Residence]]="Tse-Addo",1,0)</f>
        <v>0</v>
      </c>
      <c r="BF269" s="3">
        <f ca="1">IF(Table2[[#This Row],[Residence]]="Osu",1,0)</f>
        <v>0</v>
      </c>
      <c r="BG269" s="3"/>
      <c r="BH269" s="3"/>
      <c r="BI269" s="3"/>
      <c r="BJ269" s="3"/>
      <c r="BK269" s="3"/>
      <c r="BL269" s="3"/>
      <c r="BM269" s="3"/>
      <c r="BN269" s="3"/>
      <c r="BO269" s="3"/>
      <c r="BP269" s="5"/>
      <c r="BR269" s="26">
        <f ca="1">Table2[[#This Row],[Cars Value]]/Table2[[#This Row],[Cars]]</f>
        <v>17965.409884116343</v>
      </c>
      <c r="BS269" s="5"/>
      <c r="BT269" s="2">
        <f ca="1">IF(Table2[[#This Row],[Value of Debts]]&gt;$BU$6,1,0)</f>
        <v>1</v>
      </c>
      <c r="BU269" s="3"/>
      <c r="BV269" s="3"/>
      <c r="BW269" s="5"/>
      <c r="BX269" s="30">
        <f ca="1">Table2[[#This Row],[Mortgage Left]]/Table2[[#This Row],[Value of home]]</f>
        <v>0.97741279717381724</v>
      </c>
      <c r="BY269" s="3">
        <f t="shared" ca="1" si="106"/>
        <v>0</v>
      </c>
      <c r="BZ269" s="3"/>
      <c r="CA269" s="39"/>
      <c r="CC269" s="2">
        <f ca="1">IF(Table2[[#This Row],[Residence]]="East Legon",Table2[[#This Row],[Income]],0)</f>
        <v>0</v>
      </c>
      <c r="CD269" s="3">
        <f ca="1">IF(Table2[[#This Row],[Residence]]="Trasaco",Table2[[#This Row],[Income]],0)</f>
        <v>0</v>
      </c>
      <c r="CE269" s="3">
        <f ca="1">IF(Table2[[#This Row],[Residence]]="North Legon",Table2[[#This Row],[Income]],0)</f>
        <v>0</v>
      </c>
      <c r="CF269" s="3">
        <f ca="1">IF(Table2[[#This Row],[Residence]]="Spintex",Table2[[#This Row],[Income]],0)</f>
        <v>0</v>
      </c>
      <c r="CG269" s="3">
        <f ca="1">IF(Table2[[#This Row],[Residence]]="Tema",Table2[[#This Row],[Income]],0)</f>
        <v>0</v>
      </c>
      <c r="CH269" s="3">
        <f ca="1">IF(Table2[[#This Row],[Residence]]="Airport Hills",Table2[[#This Row],[Income]],0)</f>
        <v>35195</v>
      </c>
      <c r="CI269" s="3">
        <f ca="1">IF(Table2[[#This Row],[Residence]]="Oyarifa",Table2[[#This Row],[Income]],0)</f>
        <v>0</v>
      </c>
      <c r="CJ269" s="3">
        <f ca="1">IF(Table2[[#This Row],[Residence]]="Osu",Table2[[#This Row],[Income]],0)</f>
        <v>0</v>
      </c>
      <c r="CK269" s="3">
        <f ca="1">IF(Table2[[#This Row],[Residence]]="Tse-Addo",Table2[[#This Row],[Income]],0)</f>
        <v>0</v>
      </c>
      <c r="CL269" s="5">
        <f ca="1">IF(Table2[[#This Row],[Residence]]="Prampram",Table2[[#This Row],[Income]],0)</f>
        <v>0</v>
      </c>
      <c r="CN269" s="2">
        <f ca="1">IF(Table2[[#This Row],[Field of Work]]="Teaching",Table2[[#This Row],[Income]],0)</f>
        <v>0</v>
      </c>
      <c r="CO269" s="3">
        <f ca="1">IF(Table2[[#This Row],[Field of Work]]="Agriculture",Table2[[#This Row],[Income]],0)</f>
        <v>35195</v>
      </c>
      <c r="CP269" s="3">
        <f ca="1">IF(Table2[[#This Row],[Field of Work]]="IT",Table2[[#This Row],[Income]],0)</f>
        <v>0</v>
      </c>
      <c r="CQ269" s="3">
        <f ca="1">IF(Table2[[#This Row],[Field of Work]]="Construction",Table2[[#This Row],[Income]],0)</f>
        <v>0</v>
      </c>
      <c r="CR269" s="3">
        <f ca="1">IF(Table2[[#This Row],[Field of Work]]="Health",Table2[[#This Row],[Income]],0)</f>
        <v>0</v>
      </c>
      <c r="CS269" s="5">
        <f ca="1">IF(Table2[[#This Row],[Field of Work]]="General work",Table2[[#This Row],[Income]],0)</f>
        <v>0</v>
      </c>
      <c r="CU269" s="2">
        <f t="shared" ca="1" si="95"/>
        <v>1</v>
      </c>
      <c r="CV269" s="5"/>
      <c r="CX269" s="2">
        <f t="shared" ca="1" si="96"/>
        <v>36</v>
      </c>
      <c r="CY269" s="5"/>
    </row>
    <row r="270" spans="1:103" x14ac:dyDescent="0.25">
      <c r="A270">
        <f t="shared" ca="1" si="97"/>
        <v>1</v>
      </c>
      <c r="B270" t="str">
        <f t="shared" ca="1" si="98"/>
        <v>Male</v>
      </c>
      <c r="C270">
        <f t="shared" ca="1" si="99"/>
        <v>36</v>
      </c>
      <c r="D270">
        <f t="shared" ca="1" si="100"/>
        <v>6</v>
      </c>
      <c r="E270" t="str">
        <f ca="1">_xll.XLOOKUP(D270,$Y$8:$Y$13,$Z$8:$Z$13)</f>
        <v>Agriculture</v>
      </c>
      <c r="F270">
        <f t="shared" ca="1" si="101"/>
        <v>3</v>
      </c>
      <c r="G270" t="str">
        <f ca="1">_xll.XLOOKUP(F270,$AA$8:$AA$12,$AB$8:$AB$12)</f>
        <v>University</v>
      </c>
      <c r="H270">
        <f t="shared" ca="1" si="93"/>
        <v>3</v>
      </c>
      <c r="I270">
        <f t="shared" ca="1" si="94"/>
        <v>2</v>
      </c>
      <c r="J270">
        <f t="shared" ca="1" si="102"/>
        <v>83181</v>
      </c>
      <c r="K270">
        <f t="shared" ca="1" si="103"/>
        <v>9</v>
      </c>
      <c r="L270" t="str">
        <f ca="1">_xll.XLOOKUP(K270,$AC$8:$AC$17,$AD$8:$AD$17)</f>
        <v>Prampram</v>
      </c>
      <c r="M270">
        <f t="shared" ref="M270:M333" ca="1" si="107">J270*RANDBETWEEN(3,6)</f>
        <v>249543</v>
      </c>
      <c r="N270" s="12">
        <f t="shared" ca="1" si="104"/>
        <v>173385.94783522713</v>
      </c>
      <c r="O270" s="12">
        <f t="shared" ref="O270:O333" ca="1" si="108">I270*RAND()*J270</f>
        <v>13204.023931241152</v>
      </c>
      <c r="P270">
        <f t="shared" ca="1" si="105"/>
        <v>6696</v>
      </c>
      <c r="Q270" s="12">
        <f t="shared" ref="Q270:Q333" ca="1" si="109">RAND()*J270*2</f>
        <v>69340.905941148201</v>
      </c>
      <c r="R270">
        <f t="shared" ref="R270:R333" ca="1" si="110">RAND()*J270*1.5</f>
        <v>123850.19875139096</v>
      </c>
      <c r="S270" s="12">
        <f t="shared" ref="S270:S333" ca="1" si="111">M270+O270+R270</f>
        <v>386597.2226826321</v>
      </c>
      <c r="T270" s="12">
        <f t="shared" ref="T270:T333" ca="1" si="112">N270+P270+Q270</f>
        <v>249422.85377637533</v>
      </c>
      <c r="U270" s="12">
        <f t="shared" ref="U270:U333" ca="1" si="113">S270-T270</f>
        <v>137174.36890625677</v>
      </c>
      <c r="X270" s="2"/>
      <c r="Y270" s="3"/>
      <c r="Z270" s="3"/>
      <c r="AA270" s="3"/>
      <c r="AB270" s="3"/>
      <c r="AC270" s="3"/>
      <c r="AD270" s="3"/>
      <c r="AE270" s="3">
        <f ca="1">IF(Table2[[#This Row],[Gender]]="Male",1,0)</f>
        <v>1</v>
      </c>
      <c r="AF270" s="3">
        <f ca="1">IF(Table2[[#This Row],[Gender]]="Female",1,0)</f>
        <v>0</v>
      </c>
      <c r="AG270" s="3"/>
      <c r="AH270" s="3"/>
      <c r="AI270" s="5"/>
      <c r="AK270" s="2">
        <f ca="1">IF(Table2[[#This Row],[Field of Work]]="Teaching",1,0)</f>
        <v>0</v>
      </c>
      <c r="AL270" s="3">
        <f ca="1">IF(Table2[[#This Row],[Field of Work]]="Agriculture",1,0)</f>
        <v>1</v>
      </c>
      <c r="AM270" s="3">
        <f ca="1">IF(Table2[[#This Row],[Field of Work]]="IT",1,0)</f>
        <v>0</v>
      </c>
      <c r="AN270" s="3">
        <f ca="1">IF(Table2[[#This Row],[Field of Work]]="Construction",1,0)</f>
        <v>0</v>
      </c>
      <c r="AO270" s="3">
        <f ca="1">IF(Table2[[#This Row],[Field of Work]]="Health",1,0)</f>
        <v>0</v>
      </c>
      <c r="AP270" s="3">
        <f ca="1">IF(Table2[[#This Row],[Field of Work]]="General work",1,0)</f>
        <v>0</v>
      </c>
      <c r="AQ270" s="3"/>
      <c r="AR270" s="3"/>
      <c r="AS270" s="3"/>
      <c r="AT270" s="3"/>
      <c r="AU270" s="3"/>
      <c r="AV270" s="5"/>
      <c r="AW270" s="16">
        <f ca="1">IF(Table2[[#This Row],[Residence]]="East Legon",1,0)</f>
        <v>0</v>
      </c>
      <c r="AX270" s="13">
        <f ca="1">IF(Table2[[#This Row],[Residence]]="Trasaco",1,0)</f>
        <v>0</v>
      </c>
      <c r="AY270" s="3">
        <f ca="1">IF(Table2[[#This Row],[Residence]]="North Legon",1,0)</f>
        <v>0</v>
      </c>
      <c r="AZ270" s="3">
        <f ca="1">IF(Table2[[#This Row],[Residence]]="Tema",1,0)</f>
        <v>0</v>
      </c>
      <c r="BA270" s="3">
        <f ca="1">IF(Table2[[#This Row],[Residence]]="Spintex",1,0)</f>
        <v>0</v>
      </c>
      <c r="BB270" s="3">
        <f ca="1">IF(Table2[[#This Row],[Residence]]="Airport Hills",1,0)</f>
        <v>0</v>
      </c>
      <c r="BC270" s="3">
        <f ca="1">IF(Table2[[#This Row],[Residence]]="Oyarifa",1,0)</f>
        <v>0</v>
      </c>
      <c r="BD270" s="3">
        <f ca="1">IF(Table2[[#This Row],[Residence]]="Prampram",1,0)</f>
        <v>1</v>
      </c>
      <c r="BE270" s="3">
        <f ca="1">IF(Table2[[#This Row],[Residence]]="Tse-Addo",1,0)</f>
        <v>0</v>
      </c>
      <c r="BF270" s="3">
        <f ca="1">IF(Table2[[#This Row],[Residence]]="Osu",1,0)</f>
        <v>0</v>
      </c>
      <c r="BG270" s="3"/>
      <c r="BH270" s="3"/>
      <c r="BI270" s="3"/>
      <c r="BJ270" s="3"/>
      <c r="BK270" s="3"/>
      <c r="BL270" s="3"/>
      <c r="BM270" s="3"/>
      <c r="BN270" s="3"/>
      <c r="BO270" s="3"/>
      <c r="BP270" s="5"/>
      <c r="BR270" s="26">
        <f ca="1">Table2[[#This Row],[Cars Value]]/Table2[[#This Row],[Cars]]</f>
        <v>6602.0119656205761</v>
      </c>
      <c r="BS270" s="5"/>
      <c r="BT270" s="2">
        <f ca="1">IF(Table2[[#This Row],[Value of Debts]]&gt;$BU$6,1,0)</f>
        <v>1</v>
      </c>
      <c r="BU270" s="3"/>
      <c r="BV270" s="3"/>
      <c r="BW270" s="5"/>
      <c r="BX270" s="30">
        <f ca="1">Table2[[#This Row],[Mortgage Left]]/Table2[[#This Row],[Value of home]]</f>
        <v>0.69481391117052826</v>
      </c>
      <c r="BY270" s="3">
        <f t="shared" ca="1" si="106"/>
        <v>0</v>
      </c>
      <c r="BZ270" s="3"/>
      <c r="CA270" s="39"/>
      <c r="CC270" s="2">
        <f ca="1">IF(Table2[[#This Row],[Residence]]="East Legon",Table2[[#This Row],[Income]],0)</f>
        <v>0</v>
      </c>
      <c r="CD270" s="3">
        <f ca="1">IF(Table2[[#This Row],[Residence]]="Trasaco",Table2[[#This Row],[Income]],0)</f>
        <v>0</v>
      </c>
      <c r="CE270" s="3">
        <f ca="1">IF(Table2[[#This Row],[Residence]]="North Legon",Table2[[#This Row],[Income]],0)</f>
        <v>0</v>
      </c>
      <c r="CF270" s="3">
        <f ca="1">IF(Table2[[#This Row],[Residence]]="Spintex",Table2[[#This Row],[Income]],0)</f>
        <v>0</v>
      </c>
      <c r="CG270" s="3">
        <f ca="1">IF(Table2[[#This Row],[Residence]]="Tema",Table2[[#This Row],[Income]],0)</f>
        <v>0</v>
      </c>
      <c r="CH270" s="3">
        <f ca="1">IF(Table2[[#This Row],[Residence]]="Airport Hills",Table2[[#This Row],[Income]],0)</f>
        <v>0</v>
      </c>
      <c r="CI270" s="3">
        <f ca="1">IF(Table2[[#This Row],[Residence]]="Oyarifa",Table2[[#This Row],[Income]],0)</f>
        <v>0</v>
      </c>
      <c r="CJ270" s="3">
        <f ca="1">IF(Table2[[#This Row],[Residence]]="Osu",Table2[[#This Row],[Income]],0)</f>
        <v>0</v>
      </c>
      <c r="CK270" s="3">
        <f ca="1">IF(Table2[[#This Row],[Residence]]="Tse-Addo",Table2[[#This Row],[Income]],0)</f>
        <v>0</v>
      </c>
      <c r="CL270" s="5">
        <f ca="1">IF(Table2[[#This Row],[Residence]]="Prampram",Table2[[#This Row],[Income]],0)</f>
        <v>83181</v>
      </c>
      <c r="CN270" s="2">
        <f ca="1">IF(Table2[[#This Row],[Field of Work]]="Teaching",Table2[[#This Row],[Income]],0)</f>
        <v>0</v>
      </c>
      <c r="CO270" s="3">
        <f ca="1">IF(Table2[[#This Row],[Field of Work]]="Agriculture",Table2[[#This Row],[Income]],0)</f>
        <v>83181</v>
      </c>
      <c r="CP270" s="3">
        <f ca="1">IF(Table2[[#This Row],[Field of Work]]="IT",Table2[[#This Row],[Income]],0)</f>
        <v>0</v>
      </c>
      <c r="CQ270" s="3">
        <f ca="1">IF(Table2[[#This Row],[Field of Work]]="Construction",Table2[[#This Row],[Income]],0)</f>
        <v>0</v>
      </c>
      <c r="CR270" s="3">
        <f ca="1">IF(Table2[[#This Row],[Field of Work]]="Health",Table2[[#This Row],[Income]],0)</f>
        <v>0</v>
      </c>
      <c r="CS270" s="5">
        <f ca="1">IF(Table2[[#This Row],[Field of Work]]="General work",Table2[[#This Row],[Income]],0)</f>
        <v>0</v>
      </c>
      <c r="CU270" s="2">
        <f t="shared" ca="1" si="95"/>
        <v>1</v>
      </c>
      <c r="CV270" s="5"/>
      <c r="CX270" s="2">
        <f t="shared" ca="1" si="96"/>
        <v>38</v>
      </c>
      <c r="CY270" s="5"/>
    </row>
    <row r="271" spans="1:103" x14ac:dyDescent="0.25">
      <c r="A271">
        <f t="shared" ca="1" si="97"/>
        <v>1</v>
      </c>
      <c r="B271" t="str">
        <f t="shared" ca="1" si="98"/>
        <v>Male</v>
      </c>
      <c r="C271">
        <f t="shared" ca="1" si="99"/>
        <v>38</v>
      </c>
      <c r="D271">
        <f t="shared" ca="1" si="100"/>
        <v>1</v>
      </c>
      <c r="E271" t="str">
        <f ca="1">_xll.XLOOKUP(D271,$Y$8:$Y$13,$Z$8:$Z$13)</f>
        <v>Health</v>
      </c>
      <c r="F271">
        <f t="shared" ca="1" si="101"/>
        <v>2</v>
      </c>
      <c r="G271" t="str">
        <f ca="1">_xll.XLOOKUP(F271,$AA$8:$AA$12,$AB$8:$AB$12)</f>
        <v>College</v>
      </c>
      <c r="H271">
        <f t="shared" ca="1" si="93"/>
        <v>4</v>
      </c>
      <c r="I271">
        <f t="shared" ca="1" si="94"/>
        <v>3</v>
      </c>
      <c r="J271">
        <f t="shared" ca="1" si="102"/>
        <v>52123</v>
      </c>
      <c r="K271">
        <f t="shared" ca="1" si="103"/>
        <v>10</v>
      </c>
      <c r="L271" t="str">
        <f ca="1">_xll.XLOOKUP(K271,$AC$8:$AC$17,$AD$8:$AD$17)</f>
        <v>Osu</v>
      </c>
      <c r="M271">
        <f t="shared" ca="1" si="107"/>
        <v>208492</v>
      </c>
      <c r="N271" s="12">
        <f t="shared" ca="1" si="104"/>
        <v>48767.37470925317</v>
      </c>
      <c r="O271" s="12">
        <f t="shared" ca="1" si="108"/>
        <v>38927.497553421235</v>
      </c>
      <c r="P271">
        <f t="shared" ca="1" si="105"/>
        <v>28788</v>
      </c>
      <c r="Q271" s="12">
        <f t="shared" ca="1" si="109"/>
        <v>2657.8442921945257</v>
      </c>
      <c r="R271">
        <f t="shared" ca="1" si="110"/>
        <v>74683.908582967197</v>
      </c>
      <c r="S271" s="12">
        <f t="shared" ca="1" si="111"/>
        <v>322103.40613638842</v>
      </c>
      <c r="T271" s="12">
        <f t="shared" ca="1" si="112"/>
        <v>80213.219001447695</v>
      </c>
      <c r="U271" s="12">
        <f t="shared" ca="1" si="113"/>
        <v>241890.18713494073</v>
      </c>
      <c r="X271" s="2"/>
      <c r="Y271" s="3"/>
      <c r="Z271" s="3"/>
      <c r="AA271" s="3"/>
      <c r="AB271" s="3"/>
      <c r="AC271" s="3"/>
      <c r="AD271" s="3"/>
      <c r="AE271" s="3">
        <f ca="1">IF(Table2[[#This Row],[Gender]]="Male",1,0)</f>
        <v>1</v>
      </c>
      <c r="AF271" s="3">
        <f ca="1">IF(Table2[[#This Row],[Gender]]="Female",1,0)</f>
        <v>0</v>
      </c>
      <c r="AG271" s="3"/>
      <c r="AH271" s="3"/>
      <c r="AI271" s="5"/>
      <c r="AK271" s="2">
        <f ca="1">IF(Table2[[#This Row],[Field of Work]]="Teaching",1,0)</f>
        <v>0</v>
      </c>
      <c r="AL271" s="3">
        <f ca="1">IF(Table2[[#This Row],[Field of Work]]="Agriculture",1,0)</f>
        <v>0</v>
      </c>
      <c r="AM271" s="3">
        <f ca="1">IF(Table2[[#This Row],[Field of Work]]="IT",1,0)</f>
        <v>0</v>
      </c>
      <c r="AN271" s="3">
        <f ca="1">IF(Table2[[#This Row],[Field of Work]]="Construction",1,0)</f>
        <v>0</v>
      </c>
      <c r="AO271" s="3">
        <f ca="1">IF(Table2[[#This Row],[Field of Work]]="Health",1,0)</f>
        <v>1</v>
      </c>
      <c r="AP271" s="3">
        <f ca="1">IF(Table2[[#This Row],[Field of Work]]="General work",1,0)</f>
        <v>0</v>
      </c>
      <c r="AQ271" s="3"/>
      <c r="AR271" s="3"/>
      <c r="AS271" s="3"/>
      <c r="AT271" s="3"/>
      <c r="AU271" s="3"/>
      <c r="AV271" s="5"/>
      <c r="AW271" s="16">
        <f ca="1">IF(Table2[[#This Row],[Residence]]="East Legon",1,0)</f>
        <v>0</v>
      </c>
      <c r="AX271" s="13">
        <f ca="1">IF(Table2[[#This Row],[Residence]]="Trasaco",1,0)</f>
        <v>0</v>
      </c>
      <c r="AY271" s="3">
        <f ca="1">IF(Table2[[#This Row],[Residence]]="North Legon",1,0)</f>
        <v>0</v>
      </c>
      <c r="AZ271" s="3">
        <f ca="1">IF(Table2[[#This Row],[Residence]]="Tema",1,0)</f>
        <v>0</v>
      </c>
      <c r="BA271" s="3">
        <f ca="1">IF(Table2[[#This Row],[Residence]]="Spintex",1,0)</f>
        <v>0</v>
      </c>
      <c r="BB271" s="3">
        <f ca="1">IF(Table2[[#This Row],[Residence]]="Airport Hills",1,0)</f>
        <v>0</v>
      </c>
      <c r="BC271" s="3">
        <f ca="1">IF(Table2[[#This Row],[Residence]]="Oyarifa",1,0)</f>
        <v>0</v>
      </c>
      <c r="BD271" s="3">
        <f ca="1">IF(Table2[[#This Row],[Residence]]="Prampram",1,0)</f>
        <v>0</v>
      </c>
      <c r="BE271" s="3">
        <f ca="1">IF(Table2[[#This Row],[Residence]]="Tse-Addo",1,0)</f>
        <v>0</v>
      </c>
      <c r="BF271" s="3">
        <f ca="1">IF(Table2[[#This Row],[Residence]]="Osu",1,0)</f>
        <v>1</v>
      </c>
      <c r="BG271" s="3"/>
      <c r="BH271" s="3"/>
      <c r="BI271" s="3"/>
      <c r="BJ271" s="3"/>
      <c r="BK271" s="3"/>
      <c r="BL271" s="3"/>
      <c r="BM271" s="3"/>
      <c r="BN271" s="3"/>
      <c r="BO271" s="3"/>
      <c r="BP271" s="5"/>
      <c r="BR271" s="26">
        <f ca="1">Table2[[#This Row],[Cars Value]]/Table2[[#This Row],[Cars]]</f>
        <v>12975.832517807079</v>
      </c>
      <c r="BS271" s="5"/>
      <c r="BT271" s="2">
        <f ca="1">IF(Table2[[#This Row],[Value of Debts]]&gt;$BU$6,1,0)</f>
        <v>0</v>
      </c>
      <c r="BU271" s="3"/>
      <c r="BV271" s="3"/>
      <c r="BW271" s="5"/>
      <c r="BX271" s="30">
        <f ca="1">Table2[[#This Row],[Mortgage Left]]/Table2[[#This Row],[Value of home]]</f>
        <v>0.23390525636117054</v>
      </c>
      <c r="BY271" s="3">
        <f t="shared" ca="1" si="106"/>
        <v>1</v>
      </c>
      <c r="BZ271" s="3"/>
      <c r="CA271" s="39"/>
      <c r="CC271" s="2">
        <f ca="1">IF(Table2[[#This Row],[Residence]]="East Legon",Table2[[#This Row],[Income]],0)</f>
        <v>0</v>
      </c>
      <c r="CD271" s="3">
        <f ca="1">IF(Table2[[#This Row],[Residence]]="Trasaco",Table2[[#This Row],[Income]],0)</f>
        <v>0</v>
      </c>
      <c r="CE271" s="3">
        <f ca="1">IF(Table2[[#This Row],[Residence]]="North Legon",Table2[[#This Row],[Income]],0)</f>
        <v>0</v>
      </c>
      <c r="CF271" s="3">
        <f ca="1">IF(Table2[[#This Row],[Residence]]="Spintex",Table2[[#This Row],[Income]],0)</f>
        <v>0</v>
      </c>
      <c r="CG271" s="3">
        <f ca="1">IF(Table2[[#This Row],[Residence]]="Tema",Table2[[#This Row],[Income]],0)</f>
        <v>0</v>
      </c>
      <c r="CH271" s="3">
        <f ca="1">IF(Table2[[#This Row],[Residence]]="Airport Hills",Table2[[#This Row],[Income]],0)</f>
        <v>0</v>
      </c>
      <c r="CI271" s="3">
        <f ca="1">IF(Table2[[#This Row],[Residence]]="Oyarifa",Table2[[#This Row],[Income]],0)</f>
        <v>0</v>
      </c>
      <c r="CJ271" s="3">
        <f ca="1">IF(Table2[[#This Row],[Residence]]="Osu",Table2[[#This Row],[Income]],0)</f>
        <v>52123</v>
      </c>
      <c r="CK271" s="3">
        <f ca="1">IF(Table2[[#This Row],[Residence]]="Tse-Addo",Table2[[#This Row],[Income]],0)</f>
        <v>0</v>
      </c>
      <c r="CL271" s="5">
        <f ca="1">IF(Table2[[#This Row],[Residence]]="Prampram",Table2[[#This Row],[Income]],0)</f>
        <v>0</v>
      </c>
      <c r="CN271" s="2">
        <f ca="1">IF(Table2[[#This Row],[Field of Work]]="Teaching",Table2[[#This Row],[Income]],0)</f>
        <v>0</v>
      </c>
      <c r="CO271" s="3">
        <f ca="1">IF(Table2[[#This Row],[Field of Work]]="Agriculture",Table2[[#This Row],[Income]],0)</f>
        <v>0</v>
      </c>
      <c r="CP271" s="3">
        <f ca="1">IF(Table2[[#This Row],[Field of Work]]="IT",Table2[[#This Row],[Income]],0)</f>
        <v>0</v>
      </c>
      <c r="CQ271" s="3">
        <f ca="1">IF(Table2[[#This Row],[Field of Work]]="Construction",Table2[[#This Row],[Income]],0)</f>
        <v>0</v>
      </c>
      <c r="CR271" s="3">
        <f ca="1">IF(Table2[[#This Row],[Field of Work]]="Health",Table2[[#This Row],[Income]],0)</f>
        <v>52123</v>
      </c>
      <c r="CS271" s="5">
        <f ca="1">IF(Table2[[#This Row],[Field of Work]]="General work",Table2[[#This Row],[Income]],0)</f>
        <v>0</v>
      </c>
      <c r="CU271" s="2">
        <f t="shared" ca="1" si="95"/>
        <v>1</v>
      </c>
      <c r="CV271" s="5"/>
      <c r="CX271" s="2">
        <f t="shared" ca="1" si="96"/>
        <v>39</v>
      </c>
      <c r="CY271" s="5"/>
    </row>
    <row r="272" spans="1:103" x14ac:dyDescent="0.25">
      <c r="A272">
        <f t="shared" ca="1" si="97"/>
        <v>1</v>
      </c>
      <c r="B272" t="str">
        <f t="shared" ca="1" si="98"/>
        <v>Male</v>
      </c>
      <c r="C272">
        <f t="shared" ca="1" si="99"/>
        <v>39</v>
      </c>
      <c r="D272">
        <f t="shared" ca="1" si="100"/>
        <v>5</v>
      </c>
      <c r="E272" t="str">
        <f ca="1">_xll.XLOOKUP(D272,$Y$8:$Y$13,$Z$8:$Z$13)</f>
        <v>General work</v>
      </c>
      <c r="F272">
        <f t="shared" ca="1" si="101"/>
        <v>3</v>
      </c>
      <c r="G272" t="str">
        <f ca="1">_xll.XLOOKUP(F272,$AA$8:$AA$12,$AB$8:$AB$12)</f>
        <v>University</v>
      </c>
      <c r="H272">
        <f t="shared" ca="1" si="93"/>
        <v>3</v>
      </c>
      <c r="I272">
        <f t="shared" ca="1" si="94"/>
        <v>1</v>
      </c>
      <c r="J272">
        <f t="shared" ca="1" si="102"/>
        <v>88449</v>
      </c>
      <c r="K272">
        <f t="shared" ca="1" si="103"/>
        <v>3</v>
      </c>
      <c r="L272" t="str">
        <f ca="1">_xll.XLOOKUP(K272,$AC$8:$AC$17,$AD$8:$AD$17)</f>
        <v>North Legon</v>
      </c>
      <c r="M272">
        <f t="shared" ca="1" si="107"/>
        <v>442245</v>
      </c>
      <c r="N272" s="12">
        <f t="shared" ca="1" si="104"/>
        <v>215379.30135090734</v>
      </c>
      <c r="O272" s="12">
        <f t="shared" ca="1" si="108"/>
        <v>9926.6139455075718</v>
      </c>
      <c r="P272">
        <f t="shared" ca="1" si="105"/>
        <v>52</v>
      </c>
      <c r="Q272" s="12">
        <f t="shared" ca="1" si="109"/>
        <v>85774.18397347405</v>
      </c>
      <c r="R272">
        <f t="shared" ca="1" si="110"/>
        <v>27955.746109704181</v>
      </c>
      <c r="S272" s="12">
        <f t="shared" ca="1" si="111"/>
        <v>480127.36005521176</v>
      </c>
      <c r="T272" s="12">
        <f t="shared" ca="1" si="112"/>
        <v>301205.48532438138</v>
      </c>
      <c r="U272" s="12">
        <f t="shared" ca="1" si="113"/>
        <v>178921.87473083037</v>
      </c>
      <c r="X272" s="2"/>
      <c r="Y272" s="3"/>
      <c r="Z272" s="3"/>
      <c r="AA272" s="3"/>
      <c r="AB272" s="3"/>
      <c r="AC272" s="3"/>
      <c r="AD272" s="3"/>
      <c r="AE272" s="3">
        <f ca="1">IF(Table2[[#This Row],[Gender]]="Male",1,0)</f>
        <v>1</v>
      </c>
      <c r="AF272" s="3">
        <f ca="1">IF(Table2[[#This Row],[Gender]]="Female",1,0)</f>
        <v>0</v>
      </c>
      <c r="AG272" s="3"/>
      <c r="AH272" s="3"/>
      <c r="AI272" s="5"/>
      <c r="AK272" s="2">
        <f ca="1">IF(Table2[[#This Row],[Field of Work]]="Teaching",1,0)</f>
        <v>0</v>
      </c>
      <c r="AL272" s="3">
        <f ca="1">IF(Table2[[#This Row],[Field of Work]]="Agriculture",1,0)</f>
        <v>0</v>
      </c>
      <c r="AM272" s="3">
        <f ca="1">IF(Table2[[#This Row],[Field of Work]]="IT",1,0)</f>
        <v>0</v>
      </c>
      <c r="AN272" s="3">
        <f ca="1">IF(Table2[[#This Row],[Field of Work]]="Construction",1,0)</f>
        <v>0</v>
      </c>
      <c r="AO272" s="3">
        <f ca="1">IF(Table2[[#This Row],[Field of Work]]="Health",1,0)</f>
        <v>0</v>
      </c>
      <c r="AP272" s="3">
        <f ca="1">IF(Table2[[#This Row],[Field of Work]]="General work",1,0)</f>
        <v>1</v>
      </c>
      <c r="AQ272" s="3"/>
      <c r="AR272" s="3"/>
      <c r="AS272" s="3"/>
      <c r="AT272" s="3"/>
      <c r="AU272" s="3"/>
      <c r="AV272" s="5"/>
      <c r="AW272" s="16">
        <f ca="1">IF(Table2[[#This Row],[Residence]]="East Legon",1,0)</f>
        <v>0</v>
      </c>
      <c r="AX272" s="13">
        <f ca="1">IF(Table2[[#This Row],[Residence]]="Trasaco",1,0)</f>
        <v>0</v>
      </c>
      <c r="AY272" s="3">
        <f ca="1">IF(Table2[[#This Row],[Residence]]="North Legon",1,0)</f>
        <v>1</v>
      </c>
      <c r="AZ272" s="3">
        <f ca="1">IF(Table2[[#This Row],[Residence]]="Tema",1,0)</f>
        <v>0</v>
      </c>
      <c r="BA272" s="3">
        <f ca="1">IF(Table2[[#This Row],[Residence]]="Spintex",1,0)</f>
        <v>0</v>
      </c>
      <c r="BB272" s="3">
        <f ca="1">IF(Table2[[#This Row],[Residence]]="Airport Hills",1,0)</f>
        <v>0</v>
      </c>
      <c r="BC272" s="3">
        <f ca="1">IF(Table2[[#This Row],[Residence]]="Oyarifa",1,0)</f>
        <v>0</v>
      </c>
      <c r="BD272" s="3">
        <f ca="1">IF(Table2[[#This Row],[Residence]]="Prampram",1,0)</f>
        <v>0</v>
      </c>
      <c r="BE272" s="3">
        <f ca="1">IF(Table2[[#This Row],[Residence]]="Tse-Addo",1,0)</f>
        <v>0</v>
      </c>
      <c r="BF272" s="3">
        <f ca="1">IF(Table2[[#This Row],[Residence]]="Osu",1,0)</f>
        <v>0</v>
      </c>
      <c r="BG272" s="3"/>
      <c r="BH272" s="3"/>
      <c r="BI272" s="3"/>
      <c r="BJ272" s="3"/>
      <c r="BK272" s="3"/>
      <c r="BL272" s="3"/>
      <c r="BM272" s="3"/>
      <c r="BN272" s="3"/>
      <c r="BO272" s="3"/>
      <c r="BP272" s="5"/>
      <c r="BR272" s="26">
        <f ca="1">Table2[[#This Row],[Cars Value]]/Table2[[#This Row],[Cars]]</f>
        <v>9926.6139455075718</v>
      </c>
      <c r="BS272" s="5"/>
      <c r="BT272" s="2">
        <f ca="1">IF(Table2[[#This Row],[Value of Debts]]&gt;$BU$6,1,0)</f>
        <v>1</v>
      </c>
      <c r="BU272" s="3"/>
      <c r="BV272" s="3"/>
      <c r="BW272" s="5"/>
      <c r="BX272" s="30">
        <f ca="1">Table2[[#This Row],[Mortgage Left]]/Table2[[#This Row],[Value of home]]</f>
        <v>0.48701353627719324</v>
      </c>
      <c r="BY272" s="3">
        <f t="shared" ca="1" si="106"/>
        <v>0</v>
      </c>
      <c r="BZ272" s="3"/>
      <c r="CA272" s="39"/>
      <c r="CC272" s="2">
        <f ca="1">IF(Table2[[#This Row],[Residence]]="East Legon",Table2[[#This Row],[Income]],0)</f>
        <v>0</v>
      </c>
      <c r="CD272" s="3">
        <f ca="1">IF(Table2[[#This Row],[Residence]]="Trasaco",Table2[[#This Row],[Income]],0)</f>
        <v>0</v>
      </c>
      <c r="CE272" s="3">
        <f ca="1">IF(Table2[[#This Row],[Residence]]="North Legon",Table2[[#This Row],[Income]],0)</f>
        <v>88449</v>
      </c>
      <c r="CF272" s="3">
        <f ca="1">IF(Table2[[#This Row],[Residence]]="Spintex",Table2[[#This Row],[Income]],0)</f>
        <v>0</v>
      </c>
      <c r="CG272" s="3">
        <f ca="1">IF(Table2[[#This Row],[Residence]]="Tema",Table2[[#This Row],[Income]],0)</f>
        <v>0</v>
      </c>
      <c r="CH272" s="3">
        <f ca="1">IF(Table2[[#This Row],[Residence]]="Airport Hills",Table2[[#This Row],[Income]],0)</f>
        <v>0</v>
      </c>
      <c r="CI272" s="3">
        <f ca="1">IF(Table2[[#This Row],[Residence]]="Oyarifa",Table2[[#This Row],[Income]],0)</f>
        <v>0</v>
      </c>
      <c r="CJ272" s="3">
        <f ca="1">IF(Table2[[#This Row],[Residence]]="Osu",Table2[[#This Row],[Income]],0)</f>
        <v>0</v>
      </c>
      <c r="CK272" s="3">
        <f ca="1">IF(Table2[[#This Row],[Residence]]="Tse-Addo",Table2[[#This Row],[Income]],0)</f>
        <v>0</v>
      </c>
      <c r="CL272" s="5">
        <f ca="1">IF(Table2[[#This Row],[Residence]]="Prampram",Table2[[#This Row],[Income]],0)</f>
        <v>0</v>
      </c>
      <c r="CN272" s="2">
        <f ca="1">IF(Table2[[#This Row],[Field of Work]]="Teaching",Table2[[#This Row],[Income]],0)</f>
        <v>0</v>
      </c>
      <c r="CO272" s="3">
        <f ca="1">IF(Table2[[#This Row],[Field of Work]]="Agriculture",Table2[[#This Row],[Income]],0)</f>
        <v>0</v>
      </c>
      <c r="CP272" s="3">
        <f ca="1">IF(Table2[[#This Row],[Field of Work]]="IT",Table2[[#This Row],[Income]],0)</f>
        <v>0</v>
      </c>
      <c r="CQ272" s="3">
        <f ca="1">IF(Table2[[#This Row],[Field of Work]]="Construction",Table2[[#This Row],[Income]],0)</f>
        <v>0</v>
      </c>
      <c r="CR272" s="3">
        <f ca="1">IF(Table2[[#This Row],[Field of Work]]="Health",Table2[[#This Row],[Income]],0)</f>
        <v>0</v>
      </c>
      <c r="CS272" s="5">
        <f ca="1">IF(Table2[[#This Row],[Field of Work]]="General work",Table2[[#This Row],[Income]],0)</f>
        <v>88449</v>
      </c>
      <c r="CU272" s="2">
        <f t="shared" ca="1" si="95"/>
        <v>1</v>
      </c>
      <c r="CV272" s="5"/>
      <c r="CX272" s="2">
        <f t="shared" ca="1" si="96"/>
        <v>49</v>
      </c>
      <c r="CY272" s="5"/>
    </row>
    <row r="273" spans="1:103" x14ac:dyDescent="0.25">
      <c r="A273">
        <f t="shared" ca="1" si="97"/>
        <v>2</v>
      </c>
      <c r="B273" t="str">
        <f t="shared" ca="1" si="98"/>
        <v>Female</v>
      </c>
      <c r="C273">
        <f t="shared" ca="1" si="99"/>
        <v>49</v>
      </c>
      <c r="D273">
        <f t="shared" ca="1" si="100"/>
        <v>4</v>
      </c>
      <c r="E273" t="str">
        <f ca="1">_xll.XLOOKUP(D273,$Y$8:$Y$13,$Z$8:$Z$13)</f>
        <v>IT</v>
      </c>
      <c r="F273">
        <f t="shared" ca="1" si="101"/>
        <v>5</v>
      </c>
      <c r="G273" t="str">
        <f ca="1">_xll.XLOOKUP(F273,$AA$8:$AA$12,$AB$8:$AB$12)</f>
        <v>Other</v>
      </c>
      <c r="H273">
        <f t="shared" ca="1" si="93"/>
        <v>2</v>
      </c>
      <c r="I273">
        <f t="shared" ca="1" si="94"/>
        <v>1</v>
      </c>
      <c r="J273">
        <f t="shared" ca="1" si="102"/>
        <v>77729</v>
      </c>
      <c r="K273">
        <f t="shared" ca="1" si="103"/>
        <v>8</v>
      </c>
      <c r="L273" t="str">
        <f ca="1">_xll.XLOOKUP(K273,$AC$8:$AC$17,$AD$8:$AD$17)</f>
        <v>Oyarifa</v>
      </c>
      <c r="M273">
        <f t="shared" ca="1" si="107"/>
        <v>388645</v>
      </c>
      <c r="N273" s="12">
        <f t="shared" ca="1" si="104"/>
        <v>242555.71384218609</v>
      </c>
      <c r="O273" s="12">
        <f t="shared" ca="1" si="108"/>
        <v>23255.049633364397</v>
      </c>
      <c r="P273">
        <f t="shared" ca="1" si="105"/>
        <v>15487</v>
      </c>
      <c r="Q273" s="12">
        <f t="shared" ca="1" si="109"/>
        <v>42547.206677153634</v>
      </c>
      <c r="R273">
        <f t="shared" ca="1" si="110"/>
        <v>21444.440563814958</v>
      </c>
      <c r="S273" s="12">
        <f t="shared" ca="1" si="111"/>
        <v>433344.49019717937</v>
      </c>
      <c r="T273" s="12">
        <f t="shared" ca="1" si="112"/>
        <v>300589.92051933974</v>
      </c>
      <c r="U273" s="12">
        <f t="shared" ca="1" si="113"/>
        <v>132754.56967783964</v>
      </c>
      <c r="X273" s="2"/>
      <c r="Y273" s="3"/>
      <c r="Z273" s="3"/>
      <c r="AA273" s="3"/>
      <c r="AB273" s="3"/>
      <c r="AC273" s="3"/>
      <c r="AD273" s="3"/>
      <c r="AE273" s="3">
        <f ca="1">IF(Table2[[#This Row],[Gender]]="Male",1,0)</f>
        <v>0</v>
      </c>
      <c r="AF273" s="3">
        <f ca="1">IF(Table2[[#This Row],[Gender]]="Female",1,0)</f>
        <v>1</v>
      </c>
      <c r="AG273" s="3"/>
      <c r="AH273" s="3"/>
      <c r="AI273" s="5"/>
      <c r="AK273" s="2">
        <f ca="1">IF(Table2[[#This Row],[Field of Work]]="Teaching",1,0)</f>
        <v>0</v>
      </c>
      <c r="AL273" s="3">
        <f ca="1">IF(Table2[[#This Row],[Field of Work]]="Agriculture",1,0)</f>
        <v>0</v>
      </c>
      <c r="AM273" s="3">
        <f ca="1">IF(Table2[[#This Row],[Field of Work]]="IT",1,0)</f>
        <v>1</v>
      </c>
      <c r="AN273" s="3">
        <f ca="1">IF(Table2[[#This Row],[Field of Work]]="Construction",1,0)</f>
        <v>0</v>
      </c>
      <c r="AO273" s="3">
        <f ca="1">IF(Table2[[#This Row],[Field of Work]]="Health",1,0)</f>
        <v>0</v>
      </c>
      <c r="AP273" s="3">
        <f ca="1">IF(Table2[[#This Row],[Field of Work]]="General work",1,0)</f>
        <v>0</v>
      </c>
      <c r="AQ273" s="3"/>
      <c r="AR273" s="3"/>
      <c r="AS273" s="3"/>
      <c r="AT273" s="3"/>
      <c r="AU273" s="3"/>
      <c r="AV273" s="5"/>
      <c r="AW273" s="16">
        <f ca="1">IF(Table2[[#This Row],[Residence]]="East Legon",1,0)</f>
        <v>0</v>
      </c>
      <c r="AX273" s="13">
        <f ca="1">IF(Table2[[#This Row],[Residence]]="Trasaco",1,0)</f>
        <v>0</v>
      </c>
      <c r="AY273" s="3">
        <f ca="1">IF(Table2[[#This Row],[Residence]]="North Legon",1,0)</f>
        <v>0</v>
      </c>
      <c r="AZ273" s="3">
        <f ca="1">IF(Table2[[#This Row],[Residence]]="Tema",1,0)</f>
        <v>0</v>
      </c>
      <c r="BA273" s="3">
        <f ca="1">IF(Table2[[#This Row],[Residence]]="Spintex",1,0)</f>
        <v>0</v>
      </c>
      <c r="BB273" s="3">
        <f ca="1">IF(Table2[[#This Row],[Residence]]="Airport Hills",1,0)</f>
        <v>0</v>
      </c>
      <c r="BC273" s="3">
        <f ca="1">IF(Table2[[#This Row],[Residence]]="Oyarifa",1,0)</f>
        <v>1</v>
      </c>
      <c r="BD273" s="3">
        <f ca="1">IF(Table2[[#This Row],[Residence]]="Prampram",1,0)</f>
        <v>0</v>
      </c>
      <c r="BE273" s="3">
        <f ca="1">IF(Table2[[#This Row],[Residence]]="Tse-Addo",1,0)</f>
        <v>0</v>
      </c>
      <c r="BF273" s="3">
        <f ca="1">IF(Table2[[#This Row],[Residence]]="Osu",1,0)</f>
        <v>0</v>
      </c>
      <c r="BG273" s="3"/>
      <c r="BH273" s="3"/>
      <c r="BI273" s="3"/>
      <c r="BJ273" s="3"/>
      <c r="BK273" s="3"/>
      <c r="BL273" s="3"/>
      <c r="BM273" s="3"/>
      <c r="BN273" s="3"/>
      <c r="BO273" s="3"/>
      <c r="BP273" s="5"/>
      <c r="BR273" s="26">
        <f ca="1">Table2[[#This Row],[Cars Value]]/Table2[[#This Row],[Cars]]</f>
        <v>23255.049633364397</v>
      </c>
      <c r="BS273" s="5"/>
      <c r="BT273" s="2">
        <f ca="1">IF(Table2[[#This Row],[Value of Debts]]&gt;$BU$6,1,0)</f>
        <v>1</v>
      </c>
      <c r="BU273" s="3"/>
      <c r="BV273" s="3"/>
      <c r="BW273" s="5"/>
      <c r="BX273" s="30">
        <f ca="1">Table2[[#This Row],[Mortgage Left]]/Table2[[#This Row],[Value of home]]</f>
        <v>0.62410609641751746</v>
      </c>
      <c r="BY273" s="3">
        <f t="shared" ca="1" si="106"/>
        <v>0</v>
      </c>
      <c r="BZ273" s="3"/>
      <c r="CA273" s="39"/>
      <c r="CC273" s="2">
        <f ca="1">IF(Table2[[#This Row],[Residence]]="East Legon",Table2[[#This Row],[Income]],0)</f>
        <v>0</v>
      </c>
      <c r="CD273" s="3">
        <f ca="1">IF(Table2[[#This Row],[Residence]]="Trasaco",Table2[[#This Row],[Income]],0)</f>
        <v>0</v>
      </c>
      <c r="CE273" s="3">
        <f ca="1">IF(Table2[[#This Row],[Residence]]="North Legon",Table2[[#This Row],[Income]],0)</f>
        <v>0</v>
      </c>
      <c r="CF273" s="3">
        <f ca="1">IF(Table2[[#This Row],[Residence]]="Spintex",Table2[[#This Row],[Income]],0)</f>
        <v>0</v>
      </c>
      <c r="CG273" s="3">
        <f ca="1">IF(Table2[[#This Row],[Residence]]="Tema",Table2[[#This Row],[Income]],0)</f>
        <v>0</v>
      </c>
      <c r="CH273" s="3">
        <f ca="1">IF(Table2[[#This Row],[Residence]]="Airport Hills",Table2[[#This Row],[Income]],0)</f>
        <v>0</v>
      </c>
      <c r="CI273" s="3">
        <f ca="1">IF(Table2[[#This Row],[Residence]]="Oyarifa",Table2[[#This Row],[Income]],0)</f>
        <v>77729</v>
      </c>
      <c r="CJ273" s="3">
        <f ca="1">IF(Table2[[#This Row],[Residence]]="Osu",Table2[[#This Row],[Income]],0)</f>
        <v>0</v>
      </c>
      <c r="CK273" s="3">
        <f ca="1">IF(Table2[[#This Row],[Residence]]="Tse-Addo",Table2[[#This Row],[Income]],0)</f>
        <v>0</v>
      </c>
      <c r="CL273" s="5">
        <f ca="1">IF(Table2[[#This Row],[Residence]]="Prampram",Table2[[#This Row],[Income]],0)</f>
        <v>0</v>
      </c>
      <c r="CN273" s="2">
        <f ca="1">IF(Table2[[#This Row],[Field of Work]]="Teaching",Table2[[#This Row],[Income]],0)</f>
        <v>0</v>
      </c>
      <c r="CO273" s="3">
        <f ca="1">IF(Table2[[#This Row],[Field of Work]]="Agriculture",Table2[[#This Row],[Income]],0)</f>
        <v>0</v>
      </c>
      <c r="CP273" s="3">
        <f ca="1">IF(Table2[[#This Row],[Field of Work]]="IT",Table2[[#This Row],[Income]],0)</f>
        <v>77729</v>
      </c>
      <c r="CQ273" s="3">
        <f ca="1">IF(Table2[[#This Row],[Field of Work]]="Construction",Table2[[#This Row],[Income]],0)</f>
        <v>0</v>
      </c>
      <c r="CR273" s="3">
        <f ca="1">IF(Table2[[#This Row],[Field of Work]]="Health",Table2[[#This Row],[Income]],0)</f>
        <v>0</v>
      </c>
      <c r="CS273" s="5">
        <f ca="1">IF(Table2[[#This Row],[Field of Work]]="General work",Table2[[#This Row],[Income]],0)</f>
        <v>0</v>
      </c>
      <c r="CU273" s="2">
        <f t="shared" ca="1" si="95"/>
        <v>1</v>
      </c>
      <c r="CV273" s="5"/>
      <c r="CX273" s="2">
        <f t="shared" ca="1" si="96"/>
        <v>48</v>
      </c>
      <c r="CY273" s="5"/>
    </row>
    <row r="274" spans="1:103" x14ac:dyDescent="0.25">
      <c r="A274">
        <f t="shared" ca="1" si="97"/>
        <v>2</v>
      </c>
      <c r="B274" t="str">
        <f t="shared" ca="1" si="98"/>
        <v>Female</v>
      </c>
      <c r="C274">
        <f t="shared" ca="1" si="99"/>
        <v>48</v>
      </c>
      <c r="D274">
        <f t="shared" ca="1" si="100"/>
        <v>3</v>
      </c>
      <c r="E274" t="str">
        <f ca="1">_xll.XLOOKUP(D274,$Y$8:$Y$13,$Z$8:$Z$13)</f>
        <v>Teaching</v>
      </c>
      <c r="F274">
        <f t="shared" ca="1" si="101"/>
        <v>4</v>
      </c>
      <c r="G274" t="str">
        <f ca="1">_xll.XLOOKUP(F274,$AA$8:$AA$12,$AB$8:$AB$12)</f>
        <v>Techical</v>
      </c>
      <c r="H274">
        <f t="shared" ca="1" si="93"/>
        <v>0</v>
      </c>
      <c r="I274">
        <f t="shared" ca="1" si="94"/>
        <v>4</v>
      </c>
      <c r="J274">
        <f t="shared" ca="1" si="102"/>
        <v>89048</v>
      </c>
      <c r="K274">
        <f t="shared" ca="1" si="103"/>
        <v>9</v>
      </c>
      <c r="L274" t="str">
        <f ca="1">_xll.XLOOKUP(K274,$AC$8:$AC$17,$AD$8:$AD$17)</f>
        <v>Prampram</v>
      </c>
      <c r="M274">
        <f t="shared" ca="1" si="107"/>
        <v>267144</v>
      </c>
      <c r="N274" s="12">
        <f t="shared" ca="1" si="104"/>
        <v>145013.1817272616</v>
      </c>
      <c r="O274" s="12">
        <f t="shared" ca="1" si="108"/>
        <v>279702.85448473413</v>
      </c>
      <c r="P274">
        <f t="shared" ca="1" si="105"/>
        <v>24247</v>
      </c>
      <c r="Q274" s="12">
        <f t="shared" ca="1" si="109"/>
        <v>23827.178936355056</v>
      </c>
      <c r="R274">
        <f t="shared" ca="1" si="110"/>
        <v>88339.967108774101</v>
      </c>
      <c r="S274" s="12">
        <f t="shared" ca="1" si="111"/>
        <v>635186.82159350824</v>
      </c>
      <c r="T274" s="12">
        <f t="shared" ca="1" si="112"/>
        <v>193087.36066361665</v>
      </c>
      <c r="U274" s="12">
        <f t="shared" ca="1" si="113"/>
        <v>442099.46092989156</v>
      </c>
      <c r="X274" s="2"/>
      <c r="Y274" s="3"/>
      <c r="Z274" s="3"/>
      <c r="AA274" s="3"/>
      <c r="AB274" s="3"/>
      <c r="AC274" s="3"/>
      <c r="AD274" s="3"/>
      <c r="AE274" s="3">
        <f ca="1">IF(Table2[[#This Row],[Gender]]="Male",1,0)</f>
        <v>0</v>
      </c>
      <c r="AF274" s="3">
        <f ca="1">IF(Table2[[#This Row],[Gender]]="Female",1,0)</f>
        <v>1</v>
      </c>
      <c r="AG274" s="3"/>
      <c r="AH274" s="3"/>
      <c r="AI274" s="5"/>
      <c r="AK274" s="2">
        <f ca="1">IF(Table2[[#This Row],[Field of Work]]="Teaching",1,0)</f>
        <v>1</v>
      </c>
      <c r="AL274" s="3">
        <f ca="1">IF(Table2[[#This Row],[Field of Work]]="Agriculture",1,0)</f>
        <v>0</v>
      </c>
      <c r="AM274" s="3">
        <f ca="1">IF(Table2[[#This Row],[Field of Work]]="IT",1,0)</f>
        <v>0</v>
      </c>
      <c r="AN274" s="3">
        <f ca="1">IF(Table2[[#This Row],[Field of Work]]="Construction",1,0)</f>
        <v>0</v>
      </c>
      <c r="AO274" s="3">
        <f ca="1">IF(Table2[[#This Row],[Field of Work]]="Health",1,0)</f>
        <v>0</v>
      </c>
      <c r="AP274" s="3">
        <f ca="1">IF(Table2[[#This Row],[Field of Work]]="General work",1,0)</f>
        <v>0</v>
      </c>
      <c r="AQ274" s="3"/>
      <c r="AR274" s="3"/>
      <c r="AS274" s="3"/>
      <c r="AT274" s="3"/>
      <c r="AU274" s="3"/>
      <c r="AV274" s="5"/>
      <c r="AW274" s="16">
        <f ca="1">IF(Table2[[#This Row],[Residence]]="East Legon",1,0)</f>
        <v>0</v>
      </c>
      <c r="AX274" s="13">
        <f ca="1">IF(Table2[[#This Row],[Residence]]="Trasaco",1,0)</f>
        <v>0</v>
      </c>
      <c r="AY274" s="3">
        <f ca="1">IF(Table2[[#This Row],[Residence]]="North Legon",1,0)</f>
        <v>0</v>
      </c>
      <c r="AZ274" s="3">
        <f ca="1">IF(Table2[[#This Row],[Residence]]="Tema",1,0)</f>
        <v>0</v>
      </c>
      <c r="BA274" s="3">
        <f ca="1">IF(Table2[[#This Row],[Residence]]="Spintex",1,0)</f>
        <v>0</v>
      </c>
      <c r="BB274" s="3">
        <f ca="1">IF(Table2[[#This Row],[Residence]]="Airport Hills",1,0)</f>
        <v>0</v>
      </c>
      <c r="BC274" s="3">
        <f ca="1">IF(Table2[[#This Row],[Residence]]="Oyarifa",1,0)</f>
        <v>0</v>
      </c>
      <c r="BD274" s="3">
        <f ca="1">IF(Table2[[#This Row],[Residence]]="Prampram",1,0)</f>
        <v>1</v>
      </c>
      <c r="BE274" s="3">
        <f ca="1">IF(Table2[[#This Row],[Residence]]="Tse-Addo",1,0)</f>
        <v>0</v>
      </c>
      <c r="BF274" s="3">
        <f ca="1">IF(Table2[[#This Row],[Residence]]="Osu",1,0)</f>
        <v>0</v>
      </c>
      <c r="BG274" s="3"/>
      <c r="BH274" s="3"/>
      <c r="BI274" s="3"/>
      <c r="BJ274" s="3"/>
      <c r="BK274" s="3"/>
      <c r="BL274" s="3"/>
      <c r="BM274" s="3"/>
      <c r="BN274" s="3"/>
      <c r="BO274" s="3"/>
      <c r="BP274" s="5"/>
      <c r="BR274" s="26">
        <f ca="1">Table2[[#This Row],[Cars Value]]/Table2[[#This Row],[Cars]]</f>
        <v>69925.713621183531</v>
      </c>
      <c r="BS274" s="5"/>
      <c r="BT274" s="2">
        <f ca="1">IF(Table2[[#This Row],[Value of Debts]]&gt;$BU$6,1,0)</f>
        <v>1</v>
      </c>
      <c r="BU274" s="3"/>
      <c r="BV274" s="3"/>
      <c r="BW274" s="5"/>
      <c r="BX274" s="30">
        <f ca="1">Table2[[#This Row],[Mortgage Left]]/Table2[[#This Row],[Value of home]]</f>
        <v>0.54282776976934388</v>
      </c>
      <c r="BY274" s="3">
        <f t="shared" ca="1" si="106"/>
        <v>0</v>
      </c>
      <c r="BZ274" s="3"/>
      <c r="CA274" s="39"/>
      <c r="CC274" s="2">
        <f ca="1">IF(Table2[[#This Row],[Residence]]="East Legon",Table2[[#This Row],[Income]],0)</f>
        <v>0</v>
      </c>
      <c r="CD274" s="3">
        <f ca="1">IF(Table2[[#This Row],[Residence]]="Trasaco",Table2[[#This Row],[Income]],0)</f>
        <v>0</v>
      </c>
      <c r="CE274" s="3">
        <f ca="1">IF(Table2[[#This Row],[Residence]]="North Legon",Table2[[#This Row],[Income]],0)</f>
        <v>0</v>
      </c>
      <c r="CF274" s="3">
        <f ca="1">IF(Table2[[#This Row],[Residence]]="Spintex",Table2[[#This Row],[Income]],0)</f>
        <v>0</v>
      </c>
      <c r="CG274" s="3">
        <f ca="1">IF(Table2[[#This Row],[Residence]]="Tema",Table2[[#This Row],[Income]],0)</f>
        <v>0</v>
      </c>
      <c r="CH274" s="3">
        <f ca="1">IF(Table2[[#This Row],[Residence]]="Airport Hills",Table2[[#This Row],[Income]],0)</f>
        <v>0</v>
      </c>
      <c r="CI274" s="3">
        <f ca="1">IF(Table2[[#This Row],[Residence]]="Oyarifa",Table2[[#This Row],[Income]],0)</f>
        <v>0</v>
      </c>
      <c r="CJ274" s="3">
        <f ca="1">IF(Table2[[#This Row],[Residence]]="Osu",Table2[[#This Row],[Income]],0)</f>
        <v>0</v>
      </c>
      <c r="CK274" s="3">
        <f ca="1">IF(Table2[[#This Row],[Residence]]="Tse-Addo",Table2[[#This Row],[Income]],0)</f>
        <v>0</v>
      </c>
      <c r="CL274" s="5">
        <f ca="1">IF(Table2[[#This Row],[Residence]]="Prampram",Table2[[#This Row],[Income]],0)</f>
        <v>89048</v>
      </c>
      <c r="CN274" s="2">
        <f ca="1">IF(Table2[[#This Row],[Field of Work]]="Teaching",Table2[[#This Row],[Income]],0)</f>
        <v>89048</v>
      </c>
      <c r="CO274" s="3">
        <f ca="1">IF(Table2[[#This Row],[Field of Work]]="Agriculture",Table2[[#This Row],[Income]],0)</f>
        <v>0</v>
      </c>
      <c r="CP274" s="3">
        <f ca="1">IF(Table2[[#This Row],[Field of Work]]="IT",Table2[[#This Row],[Income]],0)</f>
        <v>0</v>
      </c>
      <c r="CQ274" s="3">
        <f ca="1">IF(Table2[[#This Row],[Field of Work]]="Construction",Table2[[#This Row],[Income]],0)</f>
        <v>0</v>
      </c>
      <c r="CR274" s="3">
        <f ca="1">IF(Table2[[#This Row],[Field of Work]]="Health",Table2[[#This Row],[Income]],0)</f>
        <v>0</v>
      </c>
      <c r="CS274" s="5">
        <f ca="1">IF(Table2[[#This Row],[Field of Work]]="General work",Table2[[#This Row],[Income]],0)</f>
        <v>0</v>
      </c>
      <c r="CU274" s="2">
        <f t="shared" ca="1" si="95"/>
        <v>1</v>
      </c>
      <c r="CV274" s="5"/>
      <c r="CX274" s="2">
        <f t="shared" ca="1" si="96"/>
        <v>25</v>
      </c>
      <c r="CY274" s="5"/>
    </row>
    <row r="275" spans="1:103" x14ac:dyDescent="0.25">
      <c r="A275">
        <f t="shared" ca="1" si="97"/>
        <v>2</v>
      </c>
      <c r="B275" t="str">
        <f t="shared" ca="1" si="98"/>
        <v>Female</v>
      </c>
      <c r="C275">
        <f t="shared" ca="1" si="99"/>
        <v>25</v>
      </c>
      <c r="D275">
        <f t="shared" ca="1" si="100"/>
        <v>3</v>
      </c>
      <c r="E275" t="str">
        <f ca="1">_xll.XLOOKUP(D275,$Y$8:$Y$13,$Z$8:$Z$13)</f>
        <v>Teaching</v>
      </c>
      <c r="F275">
        <f t="shared" ca="1" si="101"/>
        <v>5</v>
      </c>
      <c r="G275" t="str">
        <f ca="1">_xll.XLOOKUP(F275,$AA$8:$AA$12,$AB$8:$AB$12)</f>
        <v>Other</v>
      </c>
      <c r="H275">
        <f t="shared" ca="1" si="93"/>
        <v>1</v>
      </c>
      <c r="I275">
        <f t="shared" ca="1" si="94"/>
        <v>1</v>
      </c>
      <c r="J275">
        <f t="shared" ca="1" si="102"/>
        <v>76770</v>
      </c>
      <c r="K275">
        <f t="shared" ca="1" si="103"/>
        <v>5</v>
      </c>
      <c r="L275" t="str">
        <f ca="1">_xll.XLOOKUP(K275,$AC$8:$AC$17,$AD$8:$AD$17)</f>
        <v>Airport Hills</v>
      </c>
      <c r="M275">
        <f t="shared" ca="1" si="107"/>
        <v>383850</v>
      </c>
      <c r="N275" s="12">
        <f t="shared" ca="1" si="104"/>
        <v>163606.95924851438</v>
      </c>
      <c r="O275" s="12">
        <f t="shared" ca="1" si="108"/>
        <v>38264.327718535162</v>
      </c>
      <c r="P275">
        <f t="shared" ca="1" si="105"/>
        <v>38018</v>
      </c>
      <c r="Q275" s="12">
        <f t="shared" ca="1" si="109"/>
        <v>81115.075682691197</v>
      </c>
      <c r="R275">
        <f t="shared" ca="1" si="110"/>
        <v>26204.983533903633</v>
      </c>
      <c r="S275" s="12">
        <f t="shared" ca="1" si="111"/>
        <v>448319.31125243875</v>
      </c>
      <c r="T275" s="12">
        <f t="shared" ca="1" si="112"/>
        <v>282740.03493120556</v>
      </c>
      <c r="U275" s="12">
        <f t="shared" ca="1" si="113"/>
        <v>165579.27632123319</v>
      </c>
      <c r="X275" s="2"/>
      <c r="Y275" s="3"/>
      <c r="Z275" s="3"/>
      <c r="AA275" s="3"/>
      <c r="AB275" s="3"/>
      <c r="AC275" s="3"/>
      <c r="AD275" s="3"/>
      <c r="AE275" s="3">
        <f ca="1">IF(Table2[[#This Row],[Gender]]="Male",1,0)</f>
        <v>0</v>
      </c>
      <c r="AF275" s="3">
        <f ca="1">IF(Table2[[#This Row],[Gender]]="Female",1,0)</f>
        <v>1</v>
      </c>
      <c r="AG275" s="3"/>
      <c r="AH275" s="3"/>
      <c r="AI275" s="5"/>
      <c r="AK275" s="2">
        <f ca="1">IF(Table2[[#This Row],[Field of Work]]="Teaching",1,0)</f>
        <v>1</v>
      </c>
      <c r="AL275" s="3">
        <f ca="1">IF(Table2[[#This Row],[Field of Work]]="Agriculture",1,0)</f>
        <v>0</v>
      </c>
      <c r="AM275" s="3">
        <f ca="1">IF(Table2[[#This Row],[Field of Work]]="IT",1,0)</f>
        <v>0</v>
      </c>
      <c r="AN275" s="3">
        <f ca="1">IF(Table2[[#This Row],[Field of Work]]="Construction",1,0)</f>
        <v>0</v>
      </c>
      <c r="AO275" s="3">
        <f ca="1">IF(Table2[[#This Row],[Field of Work]]="Health",1,0)</f>
        <v>0</v>
      </c>
      <c r="AP275" s="3">
        <f ca="1">IF(Table2[[#This Row],[Field of Work]]="General work",1,0)</f>
        <v>0</v>
      </c>
      <c r="AQ275" s="3"/>
      <c r="AR275" s="3"/>
      <c r="AS275" s="3"/>
      <c r="AT275" s="3"/>
      <c r="AU275" s="3"/>
      <c r="AV275" s="5"/>
      <c r="AW275" s="16">
        <f ca="1">IF(Table2[[#This Row],[Residence]]="East Legon",1,0)</f>
        <v>0</v>
      </c>
      <c r="AX275" s="13">
        <f ca="1">IF(Table2[[#This Row],[Residence]]="Trasaco",1,0)</f>
        <v>0</v>
      </c>
      <c r="AY275" s="3">
        <f ca="1">IF(Table2[[#This Row],[Residence]]="North Legon",1,0)</f>
        <v>0</v>
      </c>
      <c r="AZ275" s="3">
        <f ca="1">IF(Table2[[#This Row],[Residence]]="Tema",1,0)</f>
        <v>0</v>
      </c>
      <c r="BA275" s="3">
        <f ca="1">IF(Table2[[#This Row],[Residence]]="Spintex",1,0)</f>
        <v>0</v>
      </c>
      <c r="BB275" s="3">
        <f ca="1">IF(Table2[[#This Row],[Residence]]="Airport Hills",1,0)</f>
        <v>1</v>
      </c>
      <c r="BC275" s="3">
        <f ca="1">IF(Table2[[#This Row],[Residence]]="Oyarifa",1,0)</f>
        <v>0</v>
      </c>
      <c r="BD275" s="3">
        <f ca="1">IF(Table2[[#This Row],[Residence]]="Prampram",1,0)</f>
        <v>0</v>
      </c>
      <c r="BE275" s="3">
        <f ca="1">IF(Table2[[#This Row],[Residence]]="Tse-Addo",1,0)</f>
        <v>0</v>
      </c>
      <c r="BF275" s="3">
        <f ca="1">IF(Table2[[#This Row],[Residence]]="Osu",1,0)</f>
        <v>0</v>
      </c>
      <c r="BG275" s="3"/>
      <c r="BH275" s="3"/>
      <c r="BI275" s="3"/>
      <c r="BJ275" s="3"/>
      <c r="BK275" s="3"/>
      <c r="BL275" s="3"/>
      <c r="BM275" s="3"/>
      <c r="BN275" s="3"/>
      <c r="BO275" s="3"/>
      <c r="BP275" s="5"/>
      <c r="BR275" s="26">
        <f ca="1">Table2[[#This Row],[Cars Value]]/Table2[[#This Row],[Cars]]</f>
        <v>38264.327718535162</v>
      </c>
      <c r="BS275" s="5"/>
      <c r="BT275" s="2">
        <f ca="1">IF(Table2[[#This Row],[Value of Debts]]&gt;$BU$6,1,0)</f>
        <v>1</v>
      </c>
      <c r="BU275" s="3"/>
      <c r="BV275" s="3"/>
      <c r="BW275" s="5"/>
      <c r="BX275" s="30">
        <f ca="1">Table2[[#This Row],[Mortgage Left]]/Table2[[#This Row],[Value of home]]</f>
        <v>0.42622628435199789</v>
      </c>
      <c r="BY275" s="3">
        <f t="shared" ca="1" si="106"/>
        <v>1</v>
      </c>
      <c r="BZ275" s="3"/>
      <c r="CA275" s="39"/>
      <c r="CC275" s="2">
        <f ca="1">IF(Table2[[#This Row],[Residence]]="East Legon",Table2[[#This Row],[Income]],0)</f>
        <v>0</v>
      </c>
      <c r="CD275" s="3">
        <f ca="1">IF(Table2[[#This Row],[Residence]]="Trasaco",Table2[[#This Row],[Income]],0)</f>
        <v>0</v>
      </c>
      <c r="CE275" s="3">
        <f ca="1">IF(Table2[[#This Row],[Residence]]="North Legon",Table2[[#This Row],[Income]],0)</f>
        <v>0</v>
      </c>
      <c r="CF275" s="3">
        <f ca="1">IF(Table2[[#This Row],[Residence]]="Spintex",Table2[[#This Row],[Income]],0)</f>
        <v>0</v>
      </c>
      <c r="CG275" s="3">
        <f ca="1">IF(Table2[[#This Row],[Residence]]="Tema",Table2[[#This Row],[Income]],0)</f>
        <v>0</v>
      </c>
      <c r="CH275" s="3">
        <f ca="1">IF(Table2[[#This Row],[Residence]]="Airport Hills",Table2[[#This Row],[Income]],0)</f>
        <v>76770</v>
      </c>
      <c r="CI275" s="3">
        <f ca="1">IF(Table2[[#This Row],[Residence]]="Oyarifa",Table2[[#This Row],[Income]],0)</f>
        <v>0</v>
      </c>
      <c r="CJ275" s="3">
        <f ca="1">IF(Table2[[#This Row],[Residence]]="Osu",Table2[[#This Row],[Income]],0)</f>
        <v>0</v>
      </c>
      <c r="CK275" s="3">
        <f ca="1">IF(Table2[[#This Row],[Residence]]="Tse-Addo",Table2[[#This Row],[Income]],0)</f>
        <v>0</v>
      </c>
      <c r="CL275" s="5">
        <f ca="1">IF(Table2[[#This Row],[Residence]]="Prampram",Table2[[#This Row],[Income]],0)</f>
        <v>0</v>
      </c>
      <c r="CN275" s="2">
        <f ca="1">IF(Table2[[#This Row],[Field of Work]]="Teaching",Table2[[#This Row],[Income]],0)</f>
        <v>76770</v>
      </c>
      <c r="CO275" s="3">
        <f ca="1">IF(Table2[[#This Row],[Field of Work]]="Agriculture",Table2[[#This Row],[Income]],0)</f>
        <v>0</v>
      </c>
      <c r="CP275" s="3">
        <f ca="1">IF(Table2[[#This Row],[Field of Work]]="IT",Table2[[#This Row],[Income]],0)</f>
        <v>0</v>
      </c>
      <c r="CQ275" s="3">
        <f ca="1">IF(Table2[[#This Row],[Field of Work]]="Construction",Table2[[#This Row],[Income]],0)</f>
        <v>0</v>
      </c>
      <c r="CR275" s="3">
        <f ca="1">IF(Table2[[#This Row],[Field of Work]]="Health",Table2[[#This Row],[Income]],0)</f>
        <v>0</v>
      </c>
      <c r="CS275" s="5">
        <f ca="1">IF(Table2[[#This Row],[Field of Work]]="General work",Table2[[#This Row],[Income]],0)</f>
        <v>0</v>
      </c>
      <c r="CU275" s="2">
        <f t="shared" ca="1" si="95"/>
        <v>1</v>
      </c>
      <c r="CV275" s="5"/>
      <c r="CX275" s="2">
        <f t="shared" ca="1" si="96"/>
        <v>31</v>
      </c>
      <c r="CY275" s="5"/>
    </row>
    <row r="276" spans="1:103" x14ac:dyDescent="0.25">
      <c r="A276">
        <f t="shared" ca="1" si="97"/>
        <v>2</v>
      </c>
      <c r="B276" t="str">
        <f t="shared" ca="1" si="98"/>
        <v>Female</v>
      </c>
      <c r="C276">
        <f t="shared" ca="1" si="99"/>
        <v>31</v>
      </c>
      <c r="D276">
        <f t="shared" ca="1" si="100"/>
        <v>5</v>
      </c>
      <c r="E276" t="str">
        <f ca="1">_xll.XLOOKUP(D276,$Y$8:$Y$13,$Z$8:$Z$13)</f>
        <v>General work</v>
      </c>
      <c r="F276">
        <f t="shared" ca="1" si="101"/>
        <v>2</v>
      </c>
      <c r="G276" t="str">
        <f ca="1">_xll.XLOOKUP(F276,$AA$8:$AA$12,$AB$8:$AB$12)</f>
        <v>College</v>
      </c>
      <c r="H276">
        <f t="shared" ca="1" si="93"/>
        <v>1</v>
      </c>
      <c r="I276">
        <f t="shared" ca="1" si="94"/>
        <v>1</v>
      </c>
      <c r="J276">
        <f t="shared" ca="1" si="102"/>
        <v>57830</v>
      </c>
      <c r="K276">
        <f t="shared" ca="1" si="103"/>
        <v>9</v>
      </c>
      <c r="L276" t="str">
        <f ca="1">_xll.XLOOKUP(K276,$AC$8:$AC$17,$AD$8:$AD$17)</f>
        <v>Prampram</v>
      </c>
      <c r="M276">
        <f t="shared" ca="1" si="107"/>
        <v>231320</v>
      </c>
      <c r="N276" s="12">
        <f t="shared" ca="1" si="104"/>
        <v>175019.62995065647</v>
      </c>
      <c r="O276" s="12">
        <f t="shared" ca="1" si="108"/>
        <v>20235.214792112372</v>
      </c>
      <c r="P276">
        <f t="shared" ca="1" si="105"/>
        <v>12689</v>
      </c>
      <c r="Q276" s="12">
        <f t="shared" ca="1" si="109"/>
        <v>16055.501769517348</v>
      </c>
      <c r="R276">
        <f t="shared" ca="1" si="110"/>
        <v>9184.8614062754841</v>
      </c>
      <c r="S276" s="12">
        <f t="shared" ca="1" si="111"/>
        <v>260740.07619838786</v>
      </c>
      <c r="T276" s="12">
        <f t="shared" ca="1" si="112"/>
        <v>203764.13172017381</v>
      </c>
      <c r="U276" s="12">
        <f t="shared" ca="1" si="113"/>
        <v>56975.944478214049</v>
      </c>
      <c r="X276" s="2"/>
      <c r="Y276" s="3"/>
      <c r="Z276" s="3"/>
      <c r="AA276" s="3"/>
      <c r="AB276" s="3"/>
      <c r="AC276" s="3"/>
      <c r="AD276" s="3"/>
      <c r="AE276" s="3">
        <f ca="1">IF(Table2[[#This Row],[Gender]]="Male",1,0)</f>
        <v>0</v>
      </c>
      <c r="AF276" s="3">
        <f ca="1">IF(Table2[[#This Row],[Gender]]="Female",1,0)</f>
        <v>1</v>
      </c>
      <c r="AG276" s="3"/>
      <c r="AH276" s="3"/>
      <c r="AI276" s="5"/>
      <c r="AK276" s="2">
        <f ca="1">IF(Table2[[#This Row],[Field of Work]]="Teaching",1,0)</f>
        <v>0</v>
      </c>
      <c r="AL276" s="3">
        <f ca="1">IF(Table2[[#This Row],[Field of Work]]="Agriculture",1,0)</f>
        <v>0</v>
      </c>
      <c r="AM276" s="3">
        <f ca="1">IF(Table2[[#This Row],[Field of Work]]="IT",1,0)</f>
        <v>0</v>
      </c>
      <c r="AN276" s="3">
        <f ca="1">IF(Table2[[#This Row],[Field of Work]]="Construction",1,0)</f>
        <v>0</v>
      </c>
      <c r="AO276" s="3">
        <f ca="1">IF(Table2[[#This Row],[Field of Work]]="Health",1,0)</f>
        <v>0</v>
      </c>
      <c r="AP276" s="3">
        <f ca="1">IF(Table2[[#This Row],[Field of Work]]="General work",1,0)</f>
        <v>1</v>
      </c>
      <c r="AQ276" s="3"/>
      <c r="AR276" s="3"/>
      <c r="AS276" s="3"/>
      <c r="AT276" s="3"/>
      <c r="AU276" s="3"/>
      <c r="AV276" s="5"/>
      <c r="AW276" s="16">
        <f ca="1">IF(Table2[[#This Row],[Residence]]="East Legon",1,0)</f>
        <v>0</v>
      </c>
      <c r="AX276" s="13">
        <f ca="1">IF(Table2[[#This Row],[Residence]]="Trasaco",1,0)</f>
        <v>0</v>
      </c>
      <c r="AY276" s="3">
        <f ca="1">IF(Table2[[#This Row],[Residence]]="North Legon",1,0)</f>
        <v>0</v>
      </c>
      <c r="AZ276" s="3">
        <f ca="1">IF(Table2[[#This Row],[Residence]]="Tema",1,0)</f>
        <v>0</v>
      </c>
      <c r="BA276" s="3">
        <f ca="1">IF(Table2[[#This Row],[Residence]]="Spintex",1,0)</f>
        <v>0</v>
      </c>
      <c r="BB276" s="3">
        <f ca="1">IF(Table2[[#This Row],[Residence]]="Airport Hills",1,0)</f>
        <v>0</v>
      </c>
      <c r="BC276" s="3">
        <f ca="1">IF(Table2[[#This Row],[Residence]]="Oyarifa",1,0)</f>
        <v>0</v>
      </c>
      <c r="BD276" s="3">
        <f ca="1">IF(Table2[[#This Row],[Residence]]="Prampram",1,0)</f>
        <v>1</v>
      </c>
      <c r="BE276" s="3">
        <f ca="1">IF(Table2[[#This Row],[Residence]]="Tse-Addo",1,0)</f>
        <v>0</v>
      </c>
      <c r="BF276" s="3">
        <f ca="1">IF(Table2[[#This Row],[Residence]]="Osu",1,0)</f>
        <v>0</v>
      </c>
      <c r="BG276" s="3"/>
      <c r="BH276" s="3"/>
      <c r="BI276" s="3"/>
      <c r="BJ276" s="3"/>
      <c r="BK276" s="3"/>
      <c r="BL276" s="3"/>
      <c r="BM276" s="3"/>
      <c r="BN276" s="3"/>
      <c r="BO276" s="3"/>
      <c r="BP276" s="5"/>
      <c r="BR276" s="26">
        <f ca="1">Table2[[#This Row],[Cars Value]]/Table2[[#This Row],[Cars]]</f>
        <v>20235.214792112372</v>
      </c>
      <c r="BS276" s="5"/>
      <c r="BT276" s="2">
        <f ca="1">IF(Table2[[#This Row],[Value of Debts]]&gt;$BU$6,1,0)</f>
        <v>1</v>
      </c>
      <c r="BU276" s="3"/>
      <c r="BV276" s="3"/>
      <c r="BW276" s="5"/>
      <c r="BX276" s="30">
        <f ca="1">Table2[[#This Row],[Mortgage Left]]/Table2[[#This Row],[Value of home]]</f>
        <v>0.7566126143466041</v>
      </c>
      <c r="BY276" s="3">
        <f t="shared" ca="1" si="106"/>
        <v>0</v>
      </c>
      <c r="BZ276" s="3"/>
      <c r="CA276" s="39"/>
      <c r="CC276" s="2">
        <f ca="1">IF(Table2[[#This Row],[Residence]]="East Legon",Table2[[#This Row],[Income]],0)</f>
        <v>0</v>
      </c>
      <c r="CD276" s="3">
        <f ca="1">IF(Table2[[#This Row],[Residence]]="Trasaco",Table2[[#This Row],[Income]],0)</f>
        <v>0</v>
      </c>
      <c r="CE276" s="3">
        <f ca="1">IF(Table2[[#This Row],[Residence]]="North Legon",Table2[[#This Row],[Income]],0)</f>
        <v>0</v>
      </c>
      <c r="CF276" s="3">
        <f ca="1">IF(Table2[[#This Row],[Residence]]="Spintex",Table2[[#This Row],[Income]],0)</f>
        <v>0</v>
      </c>
      <c r="CG276" s="3">
        <f ca="1">IF(Table2[[#This Row],[Residence]]="Tema",Table2[[#This Row],[Income]],0)</f>
        <v>0</v>
      </c>
      <c r="CH276" s="3">
        <f ca="1">IF(Table2[[#This Row],[Residence]]="Airport Hills",Table2[[#This Row],[Income]],0)</f>
        <v>0</v>
      </c>
      <c r="CI276" s="3">
        <f ca="1">IF(Table2[[#This Row],[Residence]]="Oyarifa",Table2[[#This Row],[Income]],0)</f>
        <v>0</v>
      </c>
      <c r="CJ276" s="3">
        <f ca="1">IF(Table2[[#This Row],[Residence]]="Osu",Table2[[#This Row],[Income]],0)</f>
        <v>0</v>
      </c>
      <c r="CK276" s="3">
        <f ca="1">IF(Table2[[#This Row],[Residence]]="Tse-Addo",Table2[[#This Row],[Income]],0)</f>
        <v>0</v>
      </c>
      <c r="CL276" s="5">
        <f ca="1">IF(Table2[[#This Row],[Residence]]="Prampram",Table2[[#This Row],[Income]],0)</f>
        <v>57830</v>
      </c>
      <c r="CN276" s="2">
        <f ca="1">IF(Table2[[#This Row],[Field of Work]]="Teaching",Table2[[#This Row],[Income]],0)</f>
        <v>0</v>
      </c>
      <c r="CO276" s="3">
        <f ca="1">IF(Table2[[#This Row],[Field of Work]]="Agriculture",Table2[[#This Row],[Income]],0)</f>
        <v>0</v>
      </c>
      <c r="CP276" s="3">
        <f ca="1">IF(Table2[[#This Row],[Field of Work]]="IT",Table2[[#This Row],[Income]],0)</f>
        <v>0</v>
      </c>
      <c r="CQ276" s="3">
        <f ca="1">IF(Table2[[#This Row],[Field of Work]]="Construction",Table2[[#This Row],[Income]],0)</f>
        <v>0</v>
      </c>
      <c r="CR276" s="3">
        <f ca="1">IF(Table2[[#This Row],[Field of Work]]="Health",Table2[[#This Row],[Income]],0)</f>
        <v>0</v>
      </c>
      <c r="CS276" s="5">
        <f ca="1">IF(Table2[[#This Row],[Field of Work]]="General work",Table2[[#This Row],[Income]],0)</f>
        <v>57830</v>
      </c>
      <c r="CU276" s="2">
        <f t="shared" ca="1" si="95"/>
        <v>1</v>
      </c>
      <c r="CV276" s="5"/>
      <c r="CX276" s="2">
        <f t="shared" ca="1" si="96"/>
        <v>39</v>
      </c>
      <c r="CY276" s="5"/>
    </row>
    <row r="277" spans="1:103" x14ac:dyDescent="0.25">
      <c r="A277">
        <f t="shared" ca="1" si="97"/>
        <v>2</v>
      </c>
      <c r="B277" t="str">
        <f t="shared" ca="1" si="98"/>
        <v>Female</v>
      </c>
      <c r="C277">
        <f t="shared" ca="1" si="99"/>
        <v>39</v>
      </c>
      <c r="D277">
        <f t="shared" ca="1" si="100"/>
        <v>2</v>
      </c>
      <c r="E277" t="str">
        <f ca="1">_xll.XLOOKUP(D277,$Y$8:$Y$13,$Z$8:$Z$13)</f>
        <v>Construction</v>
      </c>
      <c r="F277">
        <f t="shared" ca="1" si="101"/>
        <v>2</v>
      </c>
      <c r="G277" t="str">
        <f ca="1">_xll.XLOOKUP(F277,$AA$8:$AA$12,$AB$8:$AB$12)</f>
        <v>College</v>
      </c>
      <c r="H277">
        <f t="shared" ca="1" si="93"/>
        <v>1</v>
      </c>
      <c r="I277">
        <f t="shared" ca="1" si="94"/>
        <v>4</v>
      </c>
      <c r="J277">
        <f t="shared" ca="1" si="102"/>
        <v>30274</v>
      </c>
      <c r="K277">
        <f t="shared" ca="1" si="103"/>
        <v>6</v>
      </c>
      <c r="L277" t="str">
        <f ca="1">_xll.XLOOKUP(K277,$AC$8:$AC$17,$AD$8:$AD$17)</f>
        <v>Tse-Addo</v>
      </c>
      <c r="M277">
        <f t="shared" ca="1" si="107"/>
        <v>121096</v>
      </c>
      <c r="N277" s="12">
        <f t="shared" ca="1" si="104"/>
        <v>22209.795750386515</v>
      </c>
      <c r="O277" s="12">
        <f t="shared" ca="1" si="108"/>
        <v>93431.479608835129</v>
      </c>
      <c r="P277">
        <f t="shared" ca="1" si="105"/>
        <v>10625</v>
      </c>
      <c r="Q277" s="12">
        <f t="shared" ca="1" si="109"/>
        <v>20885.933364541834</v>
      </c>
      <c r="R277">
        <f t="shared" ca="1" si="110"/>
        <v>35507.433150201367</v>
      </c>
      <c r="S277" s="12">
        <f t="shared" ca="1" si="111"/>
        <v>250034.9127590365</v>
      </c>
      <c r="T277" s="12">
        <f t="shared" ca="1" si="112"/>
        <v>53720.729114928356</v>
      </c>
      <c r="U277" s="12">
        <f t="shared" ca="1" si="113"/>
        <v>196314.18364410813</v>
      </c>
      <c r="X277" s="2"/>
      <c r="Y277" s="3"/>
      <c r="Z277" s="3"/>
      <c r="AA277" s="3"/>
      <c r="AB277" s="3"/>
      <c r="AC277" s="3"/>
      <c r="AD277" s="3"/>
      <c r="AE277" s="3">
        <f ca="1">IF(Table2[[#This Row],[Gender]]="Male",1,0)</f>
        <v>0</v>
      </c>
      <c r="AF277" s="3">
        <f ca="1">IF(Table2[[#This Row],[Gender]]="Female",1,0)</f>
        <v>1</v>
      </c>
      <c r="AG277" s="3"/>
      <c r="AH277" s="3"/>
      <c r="AI277" s="5"/>
      <c r="AK277" s="2">
        <f ca="1">IF(Table2[[#This Row],[Field of Work]]="Teaching",1,0)</f>
        <v>0</v>
      </c>
      <c r="AL277" s="3">
        <f ca="1">IF(Table2[[#This Row],[Field of Work]]="Agriculture",1,0)</f>
        <v>0</v>
      </c>
      <c r="AM277" s="3">
        <f ca="1">IF(Table2[[#This Row],[Field of Work]]="IT",1,0)</f>
        <v>0</v>
      </c>
      <c r="AN277" s="3">
        <f ca="1">IF(Table2[[#This Row],[Field of Work]]="Construction",1,0)</f>
        <v>1</v>
      </c>
      <c r="AO277" s="3">
        <f ca="1">IF(Table2[[#This Row],[Field of Work]]="Health",1,0)</f>
        <v>0</v>
      </c>
      <c r="AP277" s="3">
        <f ca="1">IF(Table2[[#This Row],[Field of Work]]="General work",1,0)</f>
        <v>0</v>
      </c>
      <c r="AQ277" s="3"/>
      <c r="AR277" s="3"/>
      <c r="AS277" s="3"/>
      <c r="AT277" s="3"/>
      <c r="AU277" s="3"/>
      <c r="AV277" s="5"/>
      <c r="AW277" s="16">
        <f ca="1">IF(Table2[[#This Row],[Residence]]="East Legon",1,0)</f>
        <v>0</v>
      </c>
      <c r="AX277" s="13">
        <f ca="1">IF(Table2[[#This Row],[Residence]]="Trasaco",1,0)</f>
        <v>0</v>
      </c>
      <c r="AY277" s="3">
        <f ca="1">IF(Table2[[#This Row],[Residence]]="North Legon",1,0)</f>
        <v>0</v>
      </c>
      <c r="AZ277" s="3">
        <f ca="1">IF(Table2[[#This Row],[Residence]]="Tema",1,0)</f>
        <v>0</v>
      </c>
      <c r="BA277" s="3">
        <f ca="1">IF(Table2[[#This Row],[Residence]]="Spintex",1,0)</f>
        <v>0</v>
      </c>
      <c r="BB277" s="3">
        <f ca="1">IF(Table2[[#This Row],[Residence]]="Airport Hills",1,0)</f>
        <v>0</v>
      </c>
      <c r="BC277" s="3">
        <f ca="1">IF(Table2[[#This Row],[Residence]]="Oyarifa",1,0)</f>
        <v>0</v>
      </c>
      <c r="BD277" s="3">
        <f ca="1">IF(Table2[[#This Row],[Residence]]="Prampram",1,0)</f>
        <v>0</v>
      </c>
      <c r="BE277" s="3">
        <f ca="1">IF(Table2[[#This Row],[Residence]]="Tse-Addo",1,0)</f>
        <v>1</v>
      </c>
      <c r="BF277" s="3">
        <f ca="1">IF(Table2[[#This Row],[Residence]]="Osu",1,0)</f>
        <v>0</v>
      </c>
      <c r="BG277" s="3"/>
      <c r="BH277" s="3"/>
      <c r="BI277" s="3"/>
      <c r="BJ277" s="3"/>
      <c r="BK277" s="3"/>
      <c r="BL277" s="3"/>
      <c r="BM277" s="3"/>
      <c r="BN277" s="3"/>
      <c r="BO277" s="3"/>
      <c r="BP277" s="5"/>
      <c r="BR277" s="26">
        <f ca="1">Table2[[#This Row],[Cars Value]]/Table2[[#This Row],[Cars]]</f>
        <v>23357.869902208782</v>
      </c>
      <c r="BS277" s="5"/>
      <c r="BT277" s="2">
        <f ca="1">IF(Table2[[#This Row],[Value of Debts]]&gt;$BU$6,1,0)</f>
        <v>0</v>
      </c>
      <c r="BU277" s="3"/>
      <c r="BV277" s="3"/>
      <c r="BW277" s="5"/>
      <c r="BX277" s="30">
        <f ca="1">Table2[[#This Row],[Mortgage Left]]/Table2[[#This Row],[Value of home]]</f>
        <v>0.18340651838530186</v>
      </c>
      <c r="BY277" s="3">
        <f t="shared" ca="1" si="106"/>
        <v>1</v>
      </c>
      <c r="BZ277" s="3"/>
      <c r="CA277" s="39"/>
      <c r="CC277" s="2">
        <f ca="1">IF(Table2[[#This Row],[Residence]]="East Legon",Table2[[#This Row],[Income]],0)</f>
        <v>0</v>
      </c>
      <c r="CD277" s="3">
        <f ca="1">IF(Table2[[#This Row],[Residence]]="Trasaco",Table2[[#This Row],[Income]],0)</f>
        <v>0</v>
      </c>
      <c r="CE277" s="3">
        <f ca="1">IF(Table2[[#This Row],[Residence]]="North Legon",Table2[[#This Row],[Income]],0)</f>
        <v>0</v>
      </c>
      <c r="CF277" s="3">
        <f ca="1">IF(Table2[[#This Row],[Residence]]="Spintex",Table2[[#This Row],[Income]],0)</f>
        <v>0</v>
      </c>
      <c r="CG277" s="3">
        <f ca="1">IF(Table2[[#This Row],[Residence]]="Tema",Table2[[#This Row],[Income]],0)</f>
        <v>0</v>
      </c>
      <c r="CH277" s="3">
        <f ca="1">IF(Table2[[#This Row],[Residence]]="Airport Hills",Table2[[#This Row],[Income]],0)</f>
        <v>0</v>
      </c>
      <c r="CI277" s="3">
        <f ca="1">IF(Table2[[#This Row],[Residence]]="Oyarifa",Table2[[#This Row],[Income]],0)</f>
        <v>0</v>
      </c>
      <c r="CJ277" s="3">
        <f ca="1">IF(Table2[[#This Row],[Residence]]="Osu",Table2[[#This Row],[Income]],0)</f>
        <v>0</v>
      </c>
      <c r="CK277" s="3">
        <f ca="1">IF(Table2[[#This Row],[Residence]]="Tse-Addo",Table2[[#This Row],[Income]],0)</f>
        <v>30274</v>
      </c>
      <c r="CL277" s="5">
        <f ca="1">IF(Table2[[#This Row],[Residence]]="Prampram",Table2[[#This Row],[Income]],0)</f>
        <v>0</v>
      </c>
      <c r="CN277" s="2">
        <f ca="1">IF(Table2[[#This Row],[Field of Work]]="Teaching",Table2[[#This Row],[Income]],0)</f>
        <v>0</v>
      </c>
      <c r="CO277" s="3">
        <f ca="1">IF(Table2[[#This Row],[Field of Work]]="Agriculture",Table2[[#This Row],[Income]],0)</f>
        <v>0</v>
      </c>
      <c r="CP277" s="3">
        <f ca="1">IF(Table2[[#This Row],[Field of Work]]="IT",Table2[[#This Row],[Income]],0)</f>
        <v>0</v>
      </c>
      <c r="CQ277" s="3">
        <f ca="1">IF(Table2[[#This Row],[Field of Work]]="Construction",Table2[[#This Row],[Income]],0)</f>
        <v>30274</v>
      </c>
      <c r="CR277" s="3">
        <f ca="1">IF(Table2[[#This Row],[Field of Work]]="Health",Table2[[#This Row],[Income]],0)</f>
        <v>0</v>
      </c>
      <c r="CS277" s="5">
        <f ca="1">IF(Table2[[#This Row],[Field of Work]]="General work",Table2[[#This Row],[Income]],0)</f>
        <v>0</v>
      </c>
      <c r="CU277" s="2">
        <f t="shared" ca="1" si="95"/>
        <v>1</v>
      </c>
      <c r="CV277" s="5"/>
      <c r="CX277" s="2">
        <f t="shared" ca="1" si="96"/>
        <v>0</v>
      </c>
      <c r="CY277" s="5"/>
    </row>
    <row r="278" spans="1:103" x14ac:dyDescent="0.25">
      <c r="A278">
        <f t="shared" ca="1" si="97"/>
        <v>2</v>
      </c>
      <c r="B278" t="str">
        <f t="shared" ca="1" si="98"/>
        <v>Female</v>
      </c>
      <c r="C278">
        <f t="shared" ca="1" si="99"/>
        <v>50</v>
      </c>
      <c r="D278">
        <f t="shared" ca="1" si="100"/>
        <v>4</v>
      </c>
      <c r="E278" t="str">
        <f ca="1">_xll.XLOOKUP(D278,$Y$8:$Y$13,$Z$8:$Z$13)</f>
        <v>IT</v>
      </c>
      <c r="F278">
        <f t="shared" ca="1" si="101"/>
        <v>1</v>
      </c>
      <c r="G278" t="str">
        <f ca="1">_xll.XLOOKUP(F278,$AA$8:$AA$12,$AB$8:$AB$12)</f>
        <v>Highschool</v>
      </c>
      <c r="H278">
        <f t="shared" ca="1" si="93"/>
        <v>4</v>
      </c>
      <c r="I278">
        <f t="shared" ca="1" si="94"/>
        <v>1</v>
      </c>
      <c r="J278">
        <f t="shared" ca="1" si="102"/>
        <v>32814</v>
      </c>
      <c r="K278">
        <f t="shared" ca="1" si="103"/>
        <v>7</v>
      </c>
      <c r="L278" t="str">
        <f ca="1">_xll.XLOOKUP(K278,$AC$8:$AC$17,$AD$8:$AD$17)</f>
        <v>Tema</v>
      </c>
      <c r="M278">
        <f t="shared" ca="1" si="107"/>
        <v>98442</v>
      </c>
      <c r="N278" s="12">
        <f t="shared" ca="1" si="104"/>
        <v>85401.973955828478</v>
      </c>
      <c r="O278" s="12">
        <f t="shared" ca="1" si="108"/>
        <v>27698.187757217183</v>
      </c>
      <c r="P278">
        <f t="shared" ca="1" si="105"/>
        <v>26659</v>
      </c>
      <c r="Q278" s="12">
        <f t="shared" ca="1" si="109"/>
        <v>63424.025148631619</v>
      </c>
      <c r="R278">
        <f t="shared" ca="1" si="110"/>
        <v>33093.144453090717</v>
      </c>
      <c r="S278" s="12">
        <f t="shared" ca="1" si="111"/>
        <v>159233.33221030788</v>
      </c>
      <c r="T278" s="12">
        <f t="shared" ca="1" si="112"/>
        <v>175484.99910446009</v>
      </c>
      <c r="U278" s="12">
        <f t="shared" ca="1" si="113"/>
        <v>-16251.666894152208</v>
      </c>
      <c r="X278" s="2"/>
      <c r="Y278" s="3"/>
      <c r="Z278" s="3"/>
      <c r="AA278" s="3"/>
      <c r="AB278" s="3"/>
      <c r="AC278" s="3"/>
      <c r="AD278" s="3"/>
      <c r="AE278" s="3">
        <f ca="1">IF(Table2[[#This Row],[Gender]]="Male",1,0)</f>
        <v>0</v>
      </c>
      <c r="AF278" s="3">
        <f ca="1">IF(Table2[[#This Row],[Gender]]="Female",1,0)</f>
        <v>1</v>
      </c>
      <c r="AG278" s="3"/>
      <c r="AH278" s="3"/>
      <c r="AI278" s="5"/>
      <c r="AK278" s="2">
        <f ca="1">IF(Table2[[#This Row],[Field of Work]]="Teaching",1,0)</f>
        <v>0</v>
      </c>
      <c r="AL278" s="3">
        <f ca="1">IF(Table2[[#This Row],[Field of Work]]="Agriculture",1,0)</f>
        <v>0</v>
      </c>
      <c r="AM278" s="3">
        <f ca="1">IF(Table2[[#This Row],[Field of Work]]="IT",1,0)</f>
        <v>1</v>
      </c>
      <c r="AN278" s="3">
        <f ca="1">IF(Table2[[#This Row],[Field of Work]]="Construction",1,0)</f>
        <v>0</v>
      </c>
      <c r="AO278" s="3">
        <f ca="1">IF(Table2[[#This Row],[Field of Work]]="Health",1,0)</f>
        <v>0</v>
      </c>
      <c r="AP278" s="3">
        <f ca="1">IF(Table2[[#This Row],[Field of Work]]="General work",1,0)</f>
        <v>0</v>
      </c>
      <c r="AQ278" s="3"/>
      <c r="AR278" s="3"/>
      <c r="AS278" s="3"/>
      <c r="AT278" s="3"/>
      <c r="AU278" s="3"/>
      <c r="AV278" s="5"/>
      <c r="AW278" s="16">
        <f ca="1">IF(Table2[[#This Row],[Residence]]="East Legon",1,0)</f>
        <v>0</v>
      </c>
      <c r="AX278" s="13">
        <f ca="1">IF(Table2[[#This Row],[Residence]]="Trasaco",1,0)</f>
        <v>0</v>
      </c>
      <c r="AY278" s="3">
        <f ca="1">IF(Table2[[#This Row],[Residence]]="North Legon",1,0)</f>
        <v>0</v>
      </c>
      <c r="AZ278" s="3">
        <f ca="1">IF(Table2[[#This Row],[Residence]]="Tema",1,0)</f>
        <v>1</v>
      </c>
      <c r="BA278" s="3">
        <f ca="1">IF(Table2[[#This Row],[Residence]]="Spintex",1,0)</f>
        <v>0</v>
      </c>
      <c r="BB278" s="3">
        <f ca="1">IF(Table2[[#This Row],[Residence]]="Airport Hills",1,0)</f>
        <v>0</v>
      </c>
      <c r="BC278" s="3">
        <f ca="1">IF(Table2[[#This Row],[Residence]]="Oyarifa",1,0)</f>
        <v>0</v>
      </c>
      <c r="BD278" s="3">
        <f ca="1">IF(Table2[[#This Row],[Residence]]="Prampram",1,0)</f>
        <v>0</v>
      </c>
      <c r="BE278" s="3">
        <f ca="1">IF(Table2[[#This Row],[Residence]]="Tse-Addo",1,0)</f>
        <v>0</v>
      </c>
      <c r="BF278" s="3">
        <f ca="1">IF(Table2[[#This Row],[Residence]]="Osu",1,0)</f>
        <v>0</v>
      </c>
      <c r="BG278" s="3"/>
      <c r="BH278" s="3"/>
      <c r="BI278" s="3"/>
      <c r="BJ278" s="3"/>
      <c r="BK278" s="3"/>
      <c r="BL278" s="3"/>
      <c r="BM278" s="3"/>
      <c r="BN278" s="3"/>
      <c r="BO278" s="3"/>
      <c r="BP278" s="5"/>
      <c r="BR278" s="26">
        <f ca="1">Table2[[#This Row],[Cars Value]]/Table2[[#This Row],[Cars]]</f>
        <v>27698.187757217183</v>
      </c>
      <c r="BS278" s="5"/>
      <c r="BT278" s="2">
        <f ca="1">IF(Table2[[#This Row],[Value of Debts]]&gt;$BU$6,1,0)</f>
        <v>1</v>
      </c>
      <c r="BU278" s="3"/>
      <c r="BV278" s="3"/>
      <c r="BW278" s="5"/>
      <c r="BX278" s="30">
        <f ca="1">Table2[[#This Row],[Mortgage Left]]/Table2[[#This Row],[Value of home]]</f>
        <v>0.86753594965389247</v>
      </c>
      <c r="BY278" s="3">
        <f t="shared" ca="1" si="106"/>
        <v>0</v>
      </c>
      <c r="BZ278" s="3"/>
      <c r="CA278" s="39"/>
      <c r="CC278" s="2">
        <f ca="1">IF(Table2[[#This Row],[Residence]]="East Legon",Table2[[#This Row],[Income]],0)</f>
        <v>0</v>
      </c>
      <c r="CD278" s="3">
        <f ca="1">IF(Table2[[#This Row],[Residence]]="Trasaco",Table2[[#This Row],[Income]],0)</f>
        <v>0</v>
      </c>
      <c r="CE278" s="3">
        <f ca="1">IF(Table2[[#This Row],[Residence]]="North Legon",Table2[[#This Row],[Income]],0)</f>
        <v>0</v>
      </c>
      <c r="CF278" s="3">
        <f ca="1">IF(Table2[[#This Row],[Residence]]="Spintex",Table2[[#This Row],[Income]],0)</f>
        <v>0</v>
      </c>
      <c r="CG278" s="3">
        <f ca="1">IF(Table2[[#This Row],[Residence]]="Tema",Table2[[#This Row],[Income]],0)</f>
        <v>32814</v>
      </c>
      <c r="CH278" s="3">
        <f ca="1">IF(Table2[[#This Row],[Residence]]="Airport Hills",Table2[[#This Row],[Income]],0)</f>
        <v>0</v>
      </c>
      <c r="CI278" s="3">
        <f ca="1">IF(Table2[[#This Row],[Residence]]="Oyarifa",Table2[[#This Row],[Income]],0)</f>
        <v>0</v>
      </c>
      <c r="CJ278" s="3">
        <f ca="1">IF(Table2[[#This Row],[Residence]]="Osu",Table2[[#This Row],[Income]],0)</f>
        <v>0</v>
      </c>
      <c r="CK278" s="3">
        <f ca="1">IF(Table2[[#This Row],[Residence]]="Tse-Addo",Table2[[#This Row],[Income]],0)</f>
        <v>0</v>
      </c>
      <c r="CL278" s="5">
        <f ca="1">IF(Table2[[#This Row],[Residence]]="Prampram",Table2[[#This Row],[Income]],0)</f>
        <v>0</v>
      </c>
      <c r="CN278" s="2">
        <f ca="1">IF(Table2[[#This Row],[Field of Work]]="Teaching",Table2[[#This Row],[Income]],0)</f>
        <v>0</v>
      </c>
      <c r="CO278" s="3">
        <f ca="1">IF(Table2[[#This Row],[Field of Work]]="Agriculture",Table2[[#This Row],[Income]],0)</f>
        <v>0</v>
      </c>
      <c r="CP278" s="3">
        <f ca="1">IF(Table2[[#This Row],[Field of Work]]="IT",Table2[[#This Row],[Income]],0)</f>
        <v>32814</v>
      </c>
      <c r="CQ278" s="3">
        <f ca="1">IF(Table2[[#This Row],[Field of Work]]="Construction",Table2[[#This Row],[Income]],0)</f>
        <v>0</v>
      </c>
      <c r="CR278" s="3">
        <f ca="1">IF(Table2[[#This Row],[Field of Work]]="Health",Table2[[#This Row],[Income]],0)</f>
        <v>0</v>
      </c>
      <c r="CS278" s="5">
        <f ca="1">IF(Table2[[#This Row],[Field of Work]]="General work",Table2[[#This Row],[Income]],0)</f>
        <v>0</v>
      </c>
      <c r="CU278" s="2">
        <f t="shared" ca="1" si="95"/>
        <v>1</v>
      </c>
      <c r="CV278" s="5"/>
      <c r="CX278" s="2">
        <f t="shared" ca="1" si="96"/>
        <v>35</v>
      </c>
      <c r="CY278" s="5"/>
    </row>
    <row r="279" spans="1:103" x14ac:dyDescent="0.25">
      <c r="A279">
        <f t="shared" ca="1" si="97"/>
        <v>2</v>
      </c>
      <c r="B279" t="str">
        <f t="shared" ca="1" si="98"/>
        <v>Female</v>
      </c>
      <c r="C279">
        <f t="shared" ca="1" si="99"/>
        <v>35</v>
      </c>
      <c r="D279">
        <f t="shared" ca="1" si="100"/>
        <v>1</v>
      </c>
      <c r="E279" t="str">
        <f ca="1">_xll.XLOOKUP(D279,$Y$8:$Y$13,$Z$8:$Z$13)</f>
        <v>Health</v>
      </c>
      <c r="F279">
        <f t="shared" ca="1" si="101"/>
        <v>5</v>
      </c>
      <c r="G279" t="str">
        <f ca="1">_xll.XLOOKUP(F279,$AA$8:$AA$12,$AB$8:$AB$12)</f>
        <v>Other</v>
      </c>
      <c r="H279">
        <f t="shared" ca="1" si="93"/>
        <v>2</v>
      </c>
      <c r="I279">
        <f t="shared" ca="1" si="94"/>
        <v>1</v>
      </c>
      <c r="J279">
        <f t="shared" ca="1" si="102"/>
        <v>44877</v>
      </c>
      <c r="K279">
        <f t="shared" ca="1" si="103"/>
        <v>6</v>
      </c>
      <c r="L279" t="str">
        <f ca="1">_xll.XLOOKUP(K279,$AC$8:$AC$17,$AD$8:$AD$17)</f>
        <v>Tse-Addo</v>
      </c>
      <c r="M279">
        <f t="shared" ca="1" si="107"/>
        <v>179508</v>
      </c>
      <c r="N279" s="12">
        <f t="shared" ca="1" si="104"/>
        <v>137617.85987891987</v>
      </c>
      <c r="O279" s="12">
        <f t="shared" ca="1" si="108"/>
        <v>1345.0866637258955</v>
      </c>
      <c r="P279">
        <f t="shared" ca="1" si="105"/>
        <v>522</v>
      </c>
      <c r="Q279" s="12">
        <f t="shared" ca="1" si="109"/>
        <v>7813.650615690809</v>
      </c>
      <c r="R279">
        <f t="shared" ca="1" si="110"/>
        <v>2576.4209999964983</v>
      </c>
      <c r="S279" s="12">
        <f t="shared" ca="1" si="111"/>
        <v>183429.50766372241</v>
      </c>
      <c r="T279" s="12">
        <f t="shared" ca="1" si="112"/>
        <v>145953.51049461067</v>
      </c>
      <c r="U279" s="12">
        <f t="shared" ca="1" si="113"/>
        <v>37475.997169111739</v>
      </c>
      <c r="X279" s="2"/>
      <c r="Y279" s="3"/>
      <c r="Z279" s="3"/>
      <c r="AA279" s="3"/>
      <c r="AB279" s="3"/>
      <c r="AC279" s="3"/>
      <c r="AD279" s="3"/>
      <c r="AE279" s="3">
        <f ca="1">IF(Table2[[#This Row],[Gender]]="Male",1,0)</f>
        <v>0</v>
      </c>
      <c r="AF279" s="3">
        <f ca="1">IF(Table2[[#This Row],[Gender]]="Female",1,0)</f>
        <v>1</v>
      </c>
      <c r="AG279" s="3"/>
      <c r="AH279" s="3"/>
      <c r="AI279" s="5"/>
      <c r="AK279" s="2">
        <f ca="1">IF(Table2[[#This Row],[Field of Work]]="Teaching",1,0)</f>
        <v>0</v>
      </c>
      <c r="AL279" s="3">
        <f ca="1">IF(Table2[[#This Row],[Field of Work]]="Agriculture",1,0)</f>
        <v>0</v>
      </c>
      <c r="AM279" s="3">
        <f ca="1">IF(Table2[[#This Row],[Field of Work]]="IT",1,0)</f>
        <v>0</v>
      </c>
      <c r="AN279" s="3">
        <f ca="1">IF(Table2[[#This Row],[Field of Work]]="Construction",1,0)</f>
        <v>0</v>
      </c>
      <c r="AO279" s="3">
        <f ca="1">IF(Table2[[#This Row],[Field of Work]]="Health",1,0)</f>
        <v>1</v>
      </c>
      <c r="AP279" s="3">
        <f ca="1">IF(Table2[[#This Row],[Field of Work]]="General work",1,0)</f>
        <v>0</v>
      </c>
      <c r="AQ279" s="3"/>
      <c r="AR279" s="3"/>
      <c r="AS279" s="3"/>
      <c r="AT279" s="3"/>
      <c r="AU279" s="3"/>
      <c r="AV279" s="5"/>
      <c r="AW279" s="16">
        <f ca="1">IF(Table2[[#This Row],[Residence]]="East Legon",1,0)</f>
        <v>0</v>
      </c>
      <c r="AX279" s="13">
        <f ca="1">IF(Table2[[#This Row],[Residence]]="Trasaco",1,0)</f>
        <v>0</v>
      </c>
      <c r="AY279" s="3">
        <f ca="1">IF(Table2[[#This Row],[Residence]]="North Legon",1,0)</f>
        <v>0</v>
      </c>
      <c r="AZ279" s="3">
        <f ca="1">IF(Table2[[#This Row],[Residence]]="Tema",1,0)</f>
        <v>0</v>
      </c>
      <c r="BA279" s="3">
        <f ca="1">IF(Table2[[#This Row],[Residence]]="Spintex",1,0)</f>
        <v>0</v>
      </c>
      <c r="BB279" s="3">
        <f ca="1">IF(Table2[[#This Row],[Residence]]="Airport Hills",1,0)</f>
        <v>0</v>
      </c>
      <c r="BC279" s="3">
        <f ca="1">IF(Table2[[#This Row],[Residence]]="Oyarifa",1,0)</f>
        <v>0</v>
      </c>
      <c r="BD279" s="3">
        <f ca="1">IF(Table2[[#This Row],[Residence]]="Prampram",1,0)</f>
        <v>0</v>
      </c>
      <c r="BE279" s="3">
        <f ca="1">IF(Table2[[#This Row],[Residence]]="Tse-Addo",1,0)</f>
        <v>1</v>
      </c>
      <c r="BF279" s="3">
        <f ca="1">IF(Table2[[#This Row],[Residence]]="Osu",1,0)</f>
        <v>0</v>
      </c>
      <c r="BG279" s="3"/>
      <c r="BH279" s="3"/>
      <c r="BI279" s="3"/>
      <c r="BJ279" s="3"/>
      <c r="BK279" s="3"/>
      <c r="BL279" s="3"/>
      <c r="BM279" s="3"/>
      <c r="BN279" s="3"/>
      <c r="BO279" s="3"/>
      <c r="BP279" s="5"/>
      <c r="BR279" s="26">
        <f ca="1">Table2[[#This Row],[Cars Value]]/Table2[[#This Row],[Cars]]</f>
        <v>1345.0866637258955</v>
      </c>
      <c r="BS279" s="5"/>
      <c r="BT279" s="2">
        <f ca="1">IF(Table2[[#This Row],[Value of Debts]]&gt;$BU$6,1,0)</f>
        <v>1</v>
      </c>
      <c r="BU279" s="3"/>
      <c r="BV279" s="3"/>
      <c r="BW279" s="5"/>
      <c r="BX279" s="30">
        <f ca="1">Table2[[#This Row],[Mortgage Left]]/Table2[[#This Row],[Value of home]]</f>
        <v>0.76663914632729391</v>
      </c>
      <c r="BY279" s="3">
        <f t="shared" ca="1" si="106"/>
        <v>0</v>
      </c>
      <c r="BZ279" s="3"/>
      <c r="CA279" s="39"/>
      <c r="CC279" s="2">
        <f ca="1">IF(Table2[[#This Row],[Residence]]="East Legon",Table2[[#This Row],[Income]],0)</f>
        <v>0</v>
      </c>
      <c r="CD279" s="3">
        <f ca="1">IF(Table2[[#This Row],[Residence]]="Trasaco",Table2[[#This Row],[Income]],0)</f>
        <v>0</v>
      </c>
      <c r="CE279" s="3">
        <f ca="1">IF(Table2[[#This Row],[Residence]]="North Legon",Table2[[#This Row],[Income]],0)</f>
        <v>0</v>
      </c>
      <c r="CF279" s="3">
        <f ca="1">IF(Table2[[#This Row],[Residence]]="Spintex",Table2[[#This Row],[Income]],0)</f>
        <v>0</v>
      </c>
      <c r="CG279" s="3">
        <f ca="1">IF(Table2[[#This Row],[Residence]]="Tema",Table2[[#This Row],[Income]],0)</f>
        <v>0</v>
      </c>
      <c r="CH279" s="3">
        <f ca="1">IF(Table2[[#This Row],[Residence]]="Airport Hills",Table2[[#This Row],[Income]],0)</f>
        <v>0</v>
      </c>
      <c r="CI279" s="3">
        <f ca="1">IF(Table2[[#This Row],[Residence]]="Oyarifa",Table2[[#This Row],[Income]],0)</f>
        <v>0</v>
      </c>
      <c r="CJ279" s="3">
        <f ca="1">IF(Table2[[#This Row],[Residence]]="Osu",Table2[[#This Row],[Income]],0)</f>
        <v>0</v>
      </c>
      <c r="CK279" s="3">
        <f ca="1">IF(Table2[[#This Row],[Residence]]="Tse-Addo",Table2[[#This Row],[Income]],0)</f>
        <v>44877</v>
      </c>
      <c r="CL279" s="5">
        <f ca="1">IF(Table2[[#This Row],[Residence]]="Prampram",Table2[[#This Row],[Income]],0)</f>
        <v>0</v>
      </c>
      <c r="CN279" s="2">
        <f ca="1">IF(Table2[[#This Row],[Field of Work]]="Teaching",Table2[[#This Row],[Income]],0)</f>
        <v>0</v>
      </c>
      <c r="CO279" s="3">
        <f ca="1">IF(Table2[[#This Row],[Field of Work]]="Agriculture",Table2[[#This Row],[Income]],0)</f>
        <v>0</v>
      </c>
      <c r="CP279" s="3">
        <f ca="1">IF(Table2[[#This Row],[Field of Work]]="IT",Table2[[#This Row],[Income]],0)</f>
        <v>0</v>
      </c>
      <c r="CQ279" s="3">
        <f ca="1">IF(Table2[[#This Row],[Field of Work]]="Construction",Table2[[#This Row],[Income]],0)</f>
        <v>0</v>
      </c>
      <c r="CR279" s="3">
        <f ca="1">IF(Table2[[#This Row],[Field of Work]]="Health",Table2[[#This Row],[Income]],0)</f>
        <v>44877</v>
      </c>
      <c r="CS279" s="5">
        <f ca="1">IF(Table2[[#This Row],[Field of Work]]="General work",Table2[[#This Row],[Income]],0)</f>
        <v>0</v>
      </c>
      <c r="CU279" s="2">
        <f t="shared" ca="1" si="95"/>
        <v>1</v>
      </c>
      <c r="CV279" s="5"/>
      <c r="CX279" s="2">
        <f t="shared" ca="1" si="96"/>
        <v>28</v>
      </c>
      <c r="CY279" s="5"/>
    </row>
    <row r="280" spans="1:103" x14ac:dyDescent="0.25">
      <c r="A280">
        <f t="shared" ca="1" si="97"/>
        <v>1</v>
      </c>
      <c r="B280" t="str">
        <f t="shared" ca="1" si="98"/>
        <v>Male</v>
      </c>
      <c r="C280">
        <f t="shared" ca="1" si="99"/>
        <v>28</v>
      </c>
      <c r="D280">
        <f t="shared" ca="1" si="100"/>
        <v>5</v>
      </c>
      <c r="E280" t="str">
        <f ca="1">_xll.XLOOKUP(D280,$Y$8:$Y$13,$Z$8:$Z$13)</f>
        <v>General work</v>
      </c>
      <c r="F280">
        <f t="shared" ca="1" si="101"/>
        <v>4</v>
      </c>
      <c r="G280" t="str">
        <f ca="1">_xll.XLOOKUP(F280,$AA$8:$AA$12,$AB$8:$AB$12)</f>
        <v>Techical</v>
      </c>
      <c r="H280">
        <f t="shared" ref="H280:H343" ca="1" si="114">RANDBETWEEN(0,4)</f>
        <v>1</v>
      </c>
      <c r="I280">
        <f t="shared" ca="1" si="94"/>
        <v>2</v>
      </c>
      <c r="J280">
        <f t="shared" ca="1" si="102"/>
        <v>88574</v>
      </c>
      <c r="K280">
        <f t="shared" ca="1" si="103"/>
        <v>4</v>
      </c>
      <c r="L280" t="str">
        <f ca="1">_xll.XLOOKUP(K280,$AC$8:$AC$17,$AD$8:$AD$17)</f>
        <v>Spintex</v>
      </c>
      <c r="M280">
        <f t="shared" ca="1" si="107"/>
        <v>442870</v>
      </c>
      <c r="N280" s="12">
        <f t="shared" ca="1" si="104"/>
        <v>174809.5120341182</v>
      </c>
      <c r="O280" s="12">
        <f t="shared" ca="1" si="108"/>
        <v>35771.834391655393</v>
      </c>
      <c r="P280">
        <f t="shared" ca="1" si="105"/>
        <v>7812</v>
      </c>
      <c r="Q280" s="12">
        <f t="shared" ca="1" si="109"/>
        <v>142142.13905836377</v>
      </c>
      <c r="R280">
        <f t="shared" ca="1" si="110"/>
        <v>14706.920710545153</v>
      </c>
      <c r="S280" s="12">
        <f t="shared" ca="1" si="111"/>
        <v>493348.75510220055</v>
      </c>
      <c r="T280" s="12">
        <f t="shared" ca="1" si="112"/>
        <v>324763.65109248197</v>
      </c>
      <c r="U280" s="12">
        <f t="shared" ca="1" si="113"/>
        <v>168585.10400971858</v>
      </c>
      <c r="X280" s="2"/>
      <c r="Y280" s="3"/>
      <c r="Z280" s="3"/>
      <c r="AA280" s="3"/>
      <c r="AB280" s="3"/>
      <c r="AC280" s="3"/>
      <c r="AD280" s="3"/>
      <c r="AE280" s="3">
        <f ca="1">IF(Table2[[#This Row],[Gender]]="Male",1,0)</f>
        <v>1</v>
      </c>
      <c r="AF280" s="3">
        <f ca="1">IF(Table2[[#This Row],[Gender]]="Female",1,0)</f>
        <v>0</v>
      </c>
      <c r="AG280" s="3"/>
      <c r="AH280" s="3"/>
      <c r="AI280" s="5"/>
      <c r="AK280" s="2">
        <f ca="1">IF(Table2[[#This Row],[Field of Work]]="Teaching",1,0)</f>
        <v>0</v>
      </c>
      <c r="AL280" s="3">
        <f ca="1">IF(Table2[[#This Row],[Field of Work]]="Agriculture",1,0)</f>
        <v>0</v>
      </c>
      <c r="AM280" s="3">
        <f ca="1">IF(Table2[[#This Row],[Field of Work]]="IT",1,0)</f>
        <v>0</v>
      </c>
      <c r="AN280" s="3">
        <f ca="1">IF(Table2[[#This Row],[Field of Work]]="Construction",1,0)</f>
        <v>0</v>
      </c>
      <c r="AO280" s="3">
        <f ca="1">IF(Table2[[#This Row],[Field of Work]]="Health",1,0)</f>
        <v>0</v>
      </c>
      <c r="AP280" s="3">
        <f ca="1">IF(Table2[[#This Row],[Field of Work]]="General work",1,0)</f>
        <v>1</v>
      </c>
      <c r="AQ280" s="3"/>
      <c r="AR280" s="3"/>
      <c r="AS280" s="3"/>
      <c r="AT280" s="3"/>
      <c r="AU280" s="3"/>
      <c r="AV280" s="5"/>
      <c r="AW280" s="16">
        <f ca="1">IF(Table2[[#This Row],[Residence]]="East Legon",1,0)</f>
        <v>0</v>
      </c>
      <c r="AX280" s="13">
        <f ca="1">IF(Table2[[#This Row],[Residence]]="Trasaco",1,0)</f>
        <v>0</v>
      </c>
      <c r="AY280" s="3">
        <f ca="1">IF(Table2[[#This Row],[Residence]]="North Legon",1,0)</f>
        <v>0</v>
      </c>
      <c r="AZ280" s="3">
        <f ca="1">IF(Table2[[#This Row],[Residence]]="Tema",1,0)</f>
        <v>0</v>
      </c>
      <c r="BA280" s="3">
        <f ca="1">IF(Table2[[#This Row],[Residence]]="Spintex",1,0)</f>
        <v>1</v>
      </c>
      <c r="BB280" s="3">
        <f ca="1">IF(Table2[[#This Row],[Residence]]="Airport Hills",1,0)</f>
        <v>0</v>
      </c>
      <c r="BC280" s="3">
        <f ca="1">IF(Table2[[#This Row],[Residence]]="Oyarifa",1,0)</f>
        <v>0</v>
      </c>
      <c r="BD280" s="3">
        <f ca="1">IF(Table2[[#This Row],[Residence]]="Prampram",1,0)</f>
        <v>0</v>
      </c>
      <c r="BE280" s="3">
        <f ca="1">IF(Table2[[#This Row],[Residence]]="Tse-Addo",1,0)</f>
        <v>0</v>
      </c>
      <c r="BF280" s="3">
        <f ca="1">IF(Table2[[#This Row],[Residence]]="Osu",1,0)</f>
        <v>0</v>
      </c>
      <c r="BG280" s="3"/>
      <c r="BH280" s="3"/>
      <c r="BI280" s="3"/>
      <c r="BJ280" s="3"/>
      <c r="BK280" s="3"/>
      <c r="BL280" s="3"/>
      <c r="BM280" s="3"/>
      <c r="BN280" s="3"/>
      <c r="BO280" s="3"/>
      <c r="BP280" s="5"/>
      <c r="BR280" s="26">
        <f ca="1">Table2[[#This Row],[Cars Value]]/Table2[[#This Row],[Cars]]</f>
        <v>17885.917195827697</v>
      </c>
      <c r="BS280" s="5"/>
      <c r="BT280" s="2">
        <f ca="1">IF(Table2[[#This Row],[Value of Debts]]&gt;$BU$6,1,0)</f>
        <v>1</v>
      </c>
      <c r="BU280" s="3"/>
      <c r="BV280" s="3"/>
      <c r="BW280" s="5"/>
      <c r="BX280" s="30">
        <f ca="1">Table2[[#This Row],[Mortgage Left]]/Table2[[#This Row],[Value of home]]</f>
        <v>0.39471969660197848</v>
      </c>
      <c r="BY280" s="3">
        <f t="shared" ca="1" si="106"/>
        <v>1</v>
      </c>
      <c r="BZ280" s="3"/>
      <c r="CA280" s="39"/>
      <c r="CC280" s="2">
        <f ca="1">IF(Table2[[#This Row],[Residence]]="East Legon",Table2[[#This Row],[Income]],0)</f>
        <v>0</v>
      </c>
      <c r="CD280" s="3">
        <f ca="1">IF(Table2[[#This Row],[Residence]]="Trasaco",Table2[[#This Row],[Income]],0)</f>
        <v>0</v>
      </c>
      <c r="CE280" s="3">
        <f ca="1">IF(Table2[[#This Row],[Residence]]="North Legon",Table2[[#This Row],[Income]],0)</f>
        <v>0</v>
      </c>
      <c r="CF280" s="3">
        <f ca="1">IF(Table2[[#This Row],[Residence]]="Spintex",Table2[[#This Row],[Income]],0)</f>
        <v>88574</v>
      </c>
      <c r="CG280" s="3">
        <f ca="1">IF(Table2[[#This Row],[Residence]]="Tema",Table2[[#This Row],[Income]],0)</f>
        <v>0</v>
      </c>
      <c r="CH280" s="3">
        <f ca="1">IF(Table2[[#This Row],[Residence]]="Airport Hills",Table2[[#This Row],[Income]],0)</f>
        <v>0</v>
      </c>
      <c r="CI280" s="3">
        <f ca="1">IF(Table2[[#This Row],[Residence]]="Oyarifa",Table2[[#This Row],[Income]],0)</f>
        <v>0</v>
      </c>
      <c r="CJ280" s="3">
        <f ca="1">IF(Table2[[#This Row],[Residence]]="Osu",Table2[[#This Row],[Income]],0)</f>
        <v>0</v>
      </c>
      <c r="CK280" s="3">
        <f ca="1">IF(Table2[[#This Row],[Residence]]="Tse-Addo",Table2[[#This Row],[Income]],0)</f>
        <v>0</v>
      </c>
      <c r="CL280" s="5">
        <f ca="1">IF(Table2[[#This Row],[Residence]]="Prampram",Table2[[#This Row],[Income]],0)</f>
        <v>0</v>
      </c>
      <c r="CN280" s="2">
        <f ca="1">IF(Table2[[#This Row],[Field of Work]]="Teaching",Table2[[#This Row],[Income]],0)</f>
        <v>0</v>
      </c>
      <c r="CO280" s="3">
        <f ca="1">IF(Table2[[#This Row],[Field of Work]]="Agriculture",Table2[[#This Row],[Income]],0)</f>
        <v>0</v>
      </c>
      <c r="CP280" s="3">
        <f ca="1">IF(Table2[[#This Row],[Field of Work]]="IT",Table2[[#This Row],[Income]],0)</f>
        <v>0</v>
      </c>
      <c r="CQ280" s="3">
        <f ca="1">IF(Table2[[#This Row],[Field of Work]]="Construction",Table2[[#This Row],[Income]],0)</f>
        <v>0</v>
      </c>
      <c r="CR280" s="3">
        <f ca="1">IF(Table2[[#This Row],[Field of Work]]="Health",Table2[[#This Row],[Income]],0)</f>
        <v>0</v>
      </c>
      <c r="CS280" s="5">
        <f ca="1">IF(Table2[[#This Row],[Field of Work]]="General work",Table2[[#This Row],[Income]],0)</f>
        <v>88574</v>
      </c>
      <c r="CU280" s="2">
        <f t="shared" ca="1" si="95"/>
        <v>1</v>
      </c>
      <c r="CV280" s="5"/>
      <c r="CX280" s="2">
        <f t="shared" ca="1" si="96"/>
        <v>37</v>
      </c>
      <c r="CY280" s="5"/>
    </row>
    <row r="281" spans="1:103" x14ac:dyDescent="0.25">
      <c r="A281">
        <f t="shared" ca="1" si="97"/>
        <v>1</v>
      </c>
      <c r="B281" t="str">
        <f t="shared" ca="1" si="98"/>
        <v>Male</v>
      </c>
      <c r="C281">
        <f t="shared" ca="1" si="99"/>
        <v>37</v>
      </c>
      <c r="D281">
        <f t="shared" ca="1" si="100"/>
        <v>6</v>
      </c>
      <c r="E281" t="str">
        <f ca="1">_xll.XLOOKUP(D281,$Y$8:$Y$13,$Z$8:$Z$13)</f>
        <v>Agriculture</v>
      </c>
      <c r="F281">
        <f t="shared" ca="1" si="101"/>
        <v>2</v>
      </c>
      <c r="G281" t="str">
        <f ca="1">_xll.XLOOKUP(F281,$AA$8:$AA$12,$AB$8:$AB$12)</f>
        <v>College</v>
      </c>
      <c r="H281">
        <f t="shared" ca="1" si="114"/>
        <v>3</v>
      </c>
      <c r="I281">
        <f t="shared" ca="1" si="94"/>
        <v>1</v>
      </c>
      <c r="J281">
        <f t="shared" ca="1" si="102"/>
        <v>86668</v>
      </c>
      <c r="K281">
        <f t="shared" ca="1" si="103"/>
        <v>4</v>
      </c>
      <c r="L281" t="str">
        <f ca="1">_xll.XLOOKUP(K281,$AC$8:$AC$17,$AD$8:$AD$17)</f>
        <v>Spintex</v>
      </c>
      <c r="M281">
        <f t="shared" ca="1" si="107"/>
        <v>346672</v>
      </c>
      <c r="N281" s="12">
        <f t="shared" ca="1" si="104"/>
        <v>99560.352647882595</v>
      </c>
      <c r="O281" s="12">
        <f t="shared" ca="1" si="108"/>
        <v>317.93213852638559</v>
      </c>
      <c r="P281">
        <f t="shared" ca="1" si="105"/>
        <v>175</v>
      </c>
      <c r="Q281" s="12">
        <f t="shared" ca="1" si="109"/>
        <v>129240.18698993085</v>
      </c>
      <c r="R281">
        <f t="shared" ca="1" si="110"/>
        <v>25569.169891244368</v>
      </c>
      <c r="S281" s="12">
        <f t="shared" ca="1" si="111"/>
        <v>372559.10202977079</v>
      </c>
      <c r="T281" s="12">
        <f t="shared" ca="1" si="112"/>
        <v>228975.53963781346</v>
      </c>
      <c r="U281" s="12">
        <f t="shared" ca="1" si="113"/>
        <v>143583.56239195733</v>
      </c>
      <c r="X281" s="2"/>
      <c r="Y281" s="3"/>
      <c r="Z281" s="3"/>
      <c r="AA281" s="3"/>
      <c r="AB281" s="3"/>
      <c r="AC281" s="3"/>
      <c r="AD281" s="3"/>
      <c r="AE281" s="3">
        <f ca="1">IF(Table2[[#This Row],[Gender]]="Male",1,0)</f>
        <v>1</v>
      </c>
      <c r="AF281" s="3">
        <f ca="1">IF(Table2[[#This Row],[Gender]]="Female",1,0)</f>
        <v>0</v>
      </c>
      <c r="AG281" s="3"/>
      <c r="AH281" s="3"/>
      <c r="AI281" s="5"/>
      <c r="AK281" s="2">
        <f ca="1">IF(Table2[[#This Row],[Field of Work]]="Teaching",1,0)</f>
        <v>0</v>
      </c>
      <c r="AL281" s="3">
        <f ca="1">IF(Table2[[#This Row],[Field of Work]]="Agriculture",1,0)</f>
        <v>1</v>
      </c>
      <c r="AM281" s="3">
        <f ca="1">IF(Table2[[#This Row],[Field of Work]]="IT",1,0)</f>
        <v>0</v>
      </c>
      <c r="AN281" s="3">
        <f ca="1">IF(Table2[[#This Row],[Field of Work]]="Construction",1,0)</f>
        <v>0</v>
      </c>
      <c r="AO281" s="3">
        <f ca="1">IF(Table2[[#This Row],[Field of Work]]="Health",1,0)</f>
        <v>0</v>
      </c>
      <c r="AP281" s="3">
        <f ca="1">IF(Table2[[#This Row],[Field of Work]]="General work",1,0)</f>
        <v>0</v>
      </c>
      <c r="AQ281" s="3"/>
      <c r="AR281" s="3"/>
      <c r="AS281" s="3"/>
      <c r="AT281" s="3"/>
      <c r="AU281" s="3"/>
      <c r="AV281" s="5"/>
      <c r="AW281" s="16">
        <f ca="1">IF(Table2[[#This Row],[Residence]]="East Legon",1,0)</f>
        <v>0</v>
      </c>
      <c r="AX281" s="13">
        <f ca="1">IF(Table2[[#This Row],[Residence]]="Trasaco",1,0)</f>
        <v>0</v>
      </c>
      <c r="AY281" s="3">
        <f ca="1">IF(Table2[[#This Row],[Residence]]="North Legon",1,0)</f>
        <v>0</v>
      </c>
      <c r="AZ281" s="3">
        <f ca="1">IF(Table2[[#This Row],[Residence]]="Tema",1,0)</f>
        <v>0</v>
      </c>
      <c r="BA281" s="3">
        <f ca="1">IF(Table2[[#This Row],[Residence]]="Spintex",1,0)</f>
        <v>1</v>
      </c>
      <c r="BB281" s="3">
        <f ca="1">IF(Table2[[#This Row],[Residence]]="Airport Hills",1,0)</f>
        <v>0</v>
      </c>
      <c r="BC281" s="3">
        <f ca="1">IF(Table2[[#This Row],[Residence]]="Oyarifa",1,0)</f>
        <v>0</v>
      </c>
      <c r="BD281" s="3">
        <f ca="1">IF(Table2[[#This Row],[Residence]]="Prampram",1,0)</f>
        <v>0</v>
      </c>
      <c r="BE281" s="3">
        <f ca="1">IF(Table2[[#This Row],[Residence]]="Tse-Addo",1,0)</f>
        <v>0</v>
      </c>
      <c r="BF281" s="3">
        <f ca="1">IF(Table2[[#This Row],[Residence]]="Osu",1,0)</f>
        <v>0</v>
      </c>
      <c r="BG281" s="3"/>
      <c r="BH281" s="3"/>
      <c r="BI281" s="3"/>
      <c r="BJ281" s="3"/>
      <c r="BK281" s="3"/>
      <c r="BL281" s="3"/>
      <c r="BM281" s="3"/>
      <c r="BN281" s="3"/>
      <c r="BO281" s="3"/>
      <c r="BP281" s="5"/>
      <c r="BR281" s="26">
        <f ca="1">Table2[[#This Row],[Cars Value]]/Table2[[#This Row],[Cars]]</f>
        <v>317.93213852638559</v>
      </c>
      <c r="BS281" s="5"/>
      <c r="BT281" s="2">
        <f ca="1">IF(Table2[[#This Row],[Value of Debts]]&gt;$BU$6,1,0)</f>
        <v>1</v>
      </c>
      <c r="BU281" s="3"/>
      <c r="BV281" s="3"/>
      <c r="BW281" s="5"/>
      <c r="BX281" s="30">
        <f ca="1">Table2[[#This Row],[Mortgage Left]]/Table2[[#This Row],[Value of home]]</f>
        <v>0.28718890665494357</v>
      </c>
      <c r="BY281" s="3">
        <f t="shared" ca="1" si="106"/>
        <v>1</v>
      </c>
      <c r="BZ281" s="3"/>
      <c r="CA281" s="39"/>
      <c r="CC281" s="2">
        <f ca="1">IF(Table2[[#This Row],[Residence]]="East Legon",Table2[[#This Row],[Income]],0)</f>
        <v>0</v>
      </c>
      <c r="CD281" s="3">
        <f ca="1">IF(Table2[[#This Row],[Residence]]="Trasaco",Table2[[#This Row],[Income]],0)</f>
        <v>0</v>
      </c>
      <c r="CE281" s="3">
        <f ca="1">IF(Table2[[#This Row],[Residence]]="North Legon",Table2[[#This Row],[Income]],0)</f>
        <v>0</v>
      </c>
      <c r="CF281" s="3">
        <f ca="1">IF(Table2[[#This Row],[Residence]]="Spintex",Table2[[#This Row],[Income]],0)</f>
        <v>86668</v>
      </c>
      <c r="CG281" s="3">
        <f ca="1">IF(Table2[[#This Row],[Residence]]="Tema",Table2[[#This Row],[Income]],0)</f>
        <v>0</v>
      </c>
      <c r="CH281" s="3">
        <f ca="1">IF(Table2[[#This Row],[Residence]]="Airport Hills",Table2[[#This Row],[Income]],0)</f>
        <v>0</v>
      </c>
      <c r="CI281" s="3">
        <f ca="1">IF(Table2[[#This Row],[Residence]]="Oyarifa",Table2[[#This Row],[Income]],0)</f>
        <v>0</v>
      </c>
      <c r="CJ281" s="3">
        <f ca="1">IF(Table2[[#This Row],[Residence]]="Osu",Table2[[#This Row],[Income]],0)</f>
        <v>0</v>
      </c>
      <c r="CK281" s="3">
        <f ca="1">IF(Table2[[#This Row],[Residence]]="Tse-Addo",Table2[[#This Row],[Income]],0)</f>
        <v>0</v>
      </c>
      <c r="CL281" s="5">
        <f ca="1">IF(Table2[[#This Row],[Residence]]="Prampram",Table2[[#This Row],[Income]],0)</f>
        <v>0</v>
      </c>
      <c r="CN281" s="2">
        <f ca="1">IF(Table2[[#This Row],[Field of Work]]="Teaching",Table2[[#This Row],[Income]],0)</f>
        <v>0</v>
      </c>
      <c r="CO281" s="3">
        <f ca="1">IF(Table2[[#This Row],[Field of Work]]="Agriculture",Table2[[#This Row],[Income]],0)</f>
        <v>86668</v>
      </c>
      <c r="CP281" s="3">
        <f ca="1">IF(Table2[[#This Row],[Field of Work]]="IT",Table2[[#This Row],[Income]],0)</f>
        <v>0</v>
      </c>
      <c r="CQ281" s="3">
        <f ca="1">IF(Table2[[#This Row],[Field of Work]]="Construction",Table2[[#This Row],[Income]],0)</f>
        <v>0</v>
      </c>
      <c r="CR281" s="3">
        <f ca="1">IF(Table2[[#This Row],[Field of Work]]="Health",Table2[[#This Row],[Income]],0)</f>
        <v>0</v>
      </c>
      <c r="CS281" s="5">
        <f ca="1">IF(Table2[[#This Row],[Field of Work]]="General work",Table2[[#This Row],[Income]],0)</f>
        <v>0</v>
      </c>
      <c r="CU281" s="2">
        <f t="shared" ca="1" si="95"/>
        <v>1</v>
      </c>
      <c r="CV281" s="5"/>
      <c r="CX281" s="2">
        <f t="shared" ca="1" si="96"/>
        <v>31</v>
      </c>
      <c r="CY281" s="5"/>
    </row>
    <row r="282" spans="1:103" x14ac:dyDescent="0.25">
      <c r="A282">
        <f t="shared" ca="1" si="97"/>
        <v>2</v>
      </c>
      <c r="B282" t="str">
        <f t="shared" ca="1" si="98"/>
        <v>Female</v>
      </c>
      <c r="C282">
        <f t="shared" ca="1" si="99"/>
        <v>31</v>
      </c>
      <c r="D282">
        <f t="shared" ca="1" si="100"/>
        <v>4</v>
      </c>
      <c r="E282" t="str">
        <f ca="1">_xll.XLOOKUP(D282,$Y$8:$Y$13,$Z$8:$Z$13)</f>
        <v>IT</v>
      </c>
      <c r="F282">
        <f t="shared" ca="1" si="101"/>
        <v>3</v>
      </c>
      <c r="G282" t="str">
        <f ca="1">_xll.XLOOKUP(F282,$AA$8:$AA$12,$AB$8:$AB$12)</f>
        <v>University</v>
      </c>
      <c r="H282">
        <f t="shared" ca="1" si="114"/>
        <v>1</v>
      </c>
      <c r="I282">
        <f t="shared" ca="1" si="94"/>
        <v>4</v>
      </c>
      <c r="J282">
        <f t="shared" ca="1" si="102"/>
        <v>34077</v>
      </c>
      <c r="K282">
        <f t="shared" ca="1" si="103"/>
        <v>7</v>
      </c>
      <c r="L282" t="str">
        <f ca="1">_xll.XLOOKUP(K282,$AC$8:$AC$17,$AD$8:$AD$17)</f>
        <v>Tema</v>
      </c>
      <c r="M282">
        <f t="shared" ca="1" si="107"/>
        <v>204462</v>
      </c>
      <c r="N282" s="12">
        <f t="shared" ca="1" si="104"/>
        <v>8924.9563057591586</v>
      </c>
      <c r="O282" s="12">
        <f t="shared" ca="1" si="108"/>
        <v>56609.103135961792</v>
      </c>
      <c r="P282">
        <f t="shared" ca="1" si="105"/>
        <v>8732</v>
      </c>
      <c r="Q282" s="12">
        <f t="shared" ca="1" si="109"/>
        <v>66779.236659911097</v>
      </c>
      <c r="R282">
        <f t="shared" ca="1" si="110"/>
        <v>33070.292367601818</v>
      </c>
      <c r="S282" s="12">
        <f t="shared" ca="1" si="111"/>
        <v>294141.39550356363</v>
      </c>
      <c r="T282" s="12">
        <f t="shared" ca="1" si="112"/>
        <v>84436.192965670256</v>
      </c>
      <c r="U282" s="12">
        <f t="shared" ca="1" si="113"/>
        <v>209705.20253789338</v>
      </c>
      <c r="X282" s="2"/>
      <c r="Y282" s="3"/>
      <c r="Z282" s="3"/>
      <c r="AA282" s="3"/>
      <c r="AB282" s="3"/>
      <c r="AC282" s="3"/>
      <c r="AD282" s="3"/>
      <c r="AE282" s="3">
        <f ca="1">IF(Table2[[#This Row],[Gender]]="Male",1,0)</f>
        <v>0</v>
      </c>
      <c r="AF282" s="3">
        <f ca="1">IF(Table2[[#This Row],[Gender]]="Female",1,0)</f>
        <v>1</v>
      </c>
      <c r="AG282" s="3"/>
      <c r="AH282" s="3"/>
      <c r="AI282" s="5"/>
      <c r="AK282" s="2">
        <f ca="1">IF(Table2[[#This Row],[Field of Work]]="Teaching",1,0)</f>
        <v>0</v>
      </c>
      <c r="AL282" s="3">
        <f ca="1">IF(Table2[[#This Row],[Field of Work]]="Agriculture",1,0)</f>
        <v>0</v>
      </c>
      <c r="AM282" s="3">
        <f ca="1">IF(Table2[[#This Row],[Field of Work]]="IT",1,0)</f>
        <v>1</v>
      </c>
      <c r="AN282" s="3">
        <f ca="1">IF(Table2[[#This Row],[Field of Work]]="Construction",1,0)</f>
        <v>0</v>
      </c>
      <c r="AO282" s="3">
        <f ca="1">IF(Table2[[#This Row],[Field of Work]]="Health",1,0)</f>
        <v>0</v>
      </c>
      <c r="AP282" s="3">
        <f ca="1">IF(Table2[[#This Row],[Field of Work]]="General work",1,0)</f>
        <v>0</v>
      </c>
      <c r="AQ282" s="3"/>
      <c r="AR282" s="3"/>
      <c r="AS282" s="3"/>
      <c r="AT282" s="3"/>
      <c r="AU282" s="3"/>
      <c r="AV282" s="5"/>
      <c r="AW282" s="16">
        <f ca="1">IF(Table2[[#This Row],[Residence]]="East Legon",1,0)</f>
        <v>0</v>
      </c>
      <c r="AX282" s="13">
        <f ca="1">IF(Table2[[#This Row],[Residence]]="Trasaco",1,0)</f>
        <v>0</v>
      </c>
      <c r="AY282" s="3">
        <f ca="1">IF(Table2[[#This Row],[Residence]]="North Legon",1,0)</f>
        <v>0</v>
      </c>
      <c r="AZ282" s="3">
        <f ca="1">IF(Table2[[#This Row],[Residence]]="Tema",1,0)</f>
        <v>1</v>
      </c>
      <c r="BA282" s="3">
        <f ca="1">IF(Table2[[#This Row],[Residence]]="Spintex",1,0)</f>
        <v>0</v>
      </c>
      <c r="BB282" s="3">
        <f ca="1">IF(Table2[[#This Row],[Residence]]="Airport Hills",1,0)</f>
        <v>0</v>
      </c>
      <c r="BC282" s="3">
        <f ca="1">IF(Table2[[#This Row],[Residence]]="Oyarifa",1,0)</f>
        <v>0</v>
      </c>
      <c r="BD282" s="3">
        <f ca="1">IF(Table2[[#This Row],[Residence]]="Prampram",1,0)</f>
        <v>0</v>
      </c>
      <c r="BE282" s="3">
        <f ca="1">IF(Table2[[#This Row],[Residence]]="Tse-Addo",1,0)</f>
        <v>0</v>
      </c>
      <c r="BF282" s="3">
        <f ca="1">IF(Table2[[#This Row],[Residence]]="Osu",1,0)</f>
        <v>0</v>
      </c>
      <c r="BG282" s="3"/>
      <c r="BH282" s="3"/>
      <c r="BI282" s="3"/>
      <c r="BJ282" s="3"/>
      <c r="BK282" s="3"/>
      <c r="BL282" s="3"/>
      <c r="BM282" s="3"/>
      <c r="BN282" s="3"/>
      <c r="BO282" s="3"/>
      <c r="BP282" s="5"/>
      <c r="BR282" s="26">
        <f ca="1">Table2[[#This Row],[Cars Value]]/Table2[[#This Row],[Cars]]</f>
        <v>14152.275783990448</v>
      </c>
      <c r="BS282" s="5"/>
      <c r="BT282" s="2">
        <f ca="1">IF(Table2[[#This Row],[Value of Debts]]&gt;$BU$6,1,0)</f>
        <v>0</v>
      </c>
      <c r="BU282" s="3"/>
      <c r="BV282" s="3"/>
      <c r="BW282" s="5"/>
      <c r="BX282" s="30">
        <f ca="1">Table2[[#This Row],[Mortgage Left]]/Table2[[#This Row],[Value of home]]</f>
        <v>4.3650929296197627E-2</v>
      </c>
      <c r="BY282" s="3">
        <f t="shared" ca="1" si="106"/>
        <v>1</v>
      </c>
      <c r="BZ282" s="3"/>
      <c r="CA282" s="39"/>
      <c r="CC282" s="2">
        <f ca="1">IF(Table2[[#This Row],[Residence]]="East Legon",Table2[[#This Row],[Income]],0)</f>
        <v>0</v>
      </c>
      <c r="CD282" s="3">
        <f ca="1">IF(Table2[[#This Row],[Residence]]="Trasaco",Table2[[#This Row],[Income]],0)</f>
        <v>0</v>
      </c>
      <c r="CE282" s="3">
        <f ca="1">IF(Table2[[#This Row],[Residence]]="North Legon",Table2[[#This Row],[Income]],0)</f>
        <v>0</v>
      </c>
      <c r="CF282" s="3">
        <f ca="1">IF(Table2[[#This Row],[Residence]]="Spintex",Table2[[#This Row],[Income]],0)</f>
        <v>0</v>
      </c>
      <c r="CG282" s="3">
        <f ca="1">IF(Table2[[#This Row],[Residence]]="Tema",Table2[[#This Row],[Income]],0)</f>
        <v>34077</v>
      </c>
      <c r="CH282" s="3">
        <f ca="1">IF(Table2[[#This Row],[Residence]]="Airport Hills",Table2[[#This Row],[Income]],0)</f>
        <v>0</v>
      </c>
      <c r="CI282" s="3">
        <f ca="1">IF(Table2[[#This Row],[Residence]]="Oyarifa",Table2[[#This Row],[Income]],0)</f>
        <v>0</v>
      </c>
      <c r="CJ282" s="3">
        <f ca="1">IF(Table2[[#This Row],[Residence]]="Osu",Table2[[#This Row],[Income]],0)</f>
        <v>0</v>
      </c>
      <c r="CK282" s="3">
        <f ca="1">IF(Table2[[#This Row],[Residence]]="Tse-Addo",Table2[[#This Row],[Income]],0)</f>
        <v>0</v>
      </c>
      <c r="CL282" s="5">
        <f ca="1">IF(Table2[[#This Row],[Residence]]="Prampram",Table2[[#This Row],[Income]],0)</f>
        <v>0</v>
      </c>
      <c r="CN282" s="2">
        <f ca="1">IF(Table2[[#This Row],[Field of Work]]="Teaching",Table2[[#This Row],[Income]],0)</f>
        <v>0</v>
      </c>
      <c r="CO282" s="3">
        <f ca="1">IF(Table2[[#This Row],[Field of Work]]="Agriculture",Table2[[#This Row],[Income]],0)</f>
        <v>0</v>
      </c>
      <c r="CP282" s="3">
        <f ca="1">IF(Table2[[#This Row],[Field of Work]]="IT",Table2[[#This Row],[Income]],0)</f>
        <v>34077</v>
      </c>
      <c r="CQ282" s="3">
        <f ca="1">IF(Table2[[#This Row],[Field of Work]]="Construction",Table2[[#This Row],[Income]],0)</f>
        <v>0</v>
      </c>
      <c r="CR282" s="3">
        <f ca="1">IF(Table2[[#This Row],[Field of Work]]="Health",Table2[[#This Row],[Income]],0)</f>
        <v>0</v>
      </c>
      <c r="CS282" s="5">
        <f ca="1">IF(Table2[[#This Row],[Field of Work]]="General work",Table2[[#This Row],[Income]],0)</f>
        <v>0</v>
      </c>
      <c r="CU282" s="2">
        <f t="shared" ca="1" si="95"/>
        <v>1</v>
      </c>
      <c r="CV282" s="5"/>
      <c r="CX282" s="2">
        <f t="shared" ca="1" si="96"/>
        <v>41</v>
      </c>
      <c r="CY282" s="5"/>
    </row>
    <row r="283" spans="1:103" x14ac:dyDescent="0.25">
      <c r="A283">
        <f t="shared" ca="1" si="97"/>
        <v>1</v>
      </c>
      <c r="B283" t="str">
        <f t="shared" ca="1" si="98"/>
        <v>Male</v>
      </c>
      <c r="C283">
        <f t="shared" ca="1" si="99"/>
        <v>41</v>
      </c>
      <c r="D283">
        <f t="shared" ca="1" si="100"/>
        <v>2</v>
      </c>
      <c r="E283" t="str">
        <f ca="1">_xll.XLOOKUP(D283,$Y$8:$Y$13,$Z$8:$Z$13)</f>
        <v>Construction</v>
      </c>
      <c r="F283">
        <f t="shared" ca="1" si="101"/>
        <v>5</v>
      </c>
      <c r="G283" t="str">
        <f ca="1">_xll.XLOOKUP(F283,$AA$8:$AA$12,$AB$8:$AB$12)</f>
        <v>Other</v>
      </c>
      <c r="H283">
        <f t="shared" ca="1" si="114"/>
        <v>4</v>
      </c>
      <c r="I283">
        <f t="shared" ca="1" si="94"/>
        <v>3</v>
      </c>
      <c r="J283">
        <f t="shared" ca="1" si="102"/>
        <v>82542</v>
      </c>
      <c r="K283">
        <f t="shared" ca="1" si="103"/>
        <v>6</v>
      </c>
      <c r="L283" t="str">
        <f ca="1">_xll.XLOOKUP(K283,$AC$8:$AC$17,$AD$8:$AD$17)</f>
        <v>Tse-Addo</v>
      </c>
      <c r="M283">
        <f t="shared" ca="1" si="107"/>
        <v>330168</v>
      </c>
      <c r="N283" s="12">
        <f t="shared" ca="1" si="104"/>
        <v>285195.97961905011</v>
      </c>
      <c r="O283" s="12">
        <f t="shared" ca="1" si="108"/>
        <v>176741.0979244909</v>
      </c>
      <c r="P283">
        <f t="shared" ca="1" si="105"/>
        <v>82164</v>
      </c>
      <c r="Q283" s="12">
        <f t="shared" ca="1" si="109"/>
        <v>105608.01596665441</v>
      </c>
      <c r="R283">
        <f t="shared" ca="1" si="110"/>
        <v>43095.31052895989</v>
      </c>
      <c r="S283" s="12">
        <f t="shared" ca="1" si="111"/>
        <v>550004.40845345077</v>
      </c>
      <c r="T283" s="12">
        <f t="shared" ca="1" si="112"/>
        <v>472967.99558570451</v>
      </c>
      <c r="U283" s="12">
        <f t="shared" ca="1" si="113"/>
        <v>77036.412867746258</v>
      </c>
      <c r="X283" s="2"/>
      <c r="Y283" s="3"/>
      <c r="Z283" s="3"/>
      <c r="AA283" s="3"/>
      <c r="AB283" s="3"/>
      <c r="AC283" s="3"/>
      <c r="AD283" s="3"/>
      <c r="AE283" s="3">
        <f ca="1">IF(Table2[[#This Row],[Gender]]="Male",1,0)</f>
        <v>1</v>
      </c>
      <c r="AF283" s="3">
        <f ca="1">IF(Table2[[#This Row],[Gender]]="Female",1,0)</f>
        <v>0</v>
      </c>
      <c r="AG283" s="3"/>
      <c r="AH283" s="3"/>
      <c r="AI283" s="5"/>
      <c r="AK283" s="2">
        <f ca="1">IF(Table2[[#This Row],[Field of Work]]="Teaching",1,0)</f>
        <v>0</v>
      </c>
      <c r="AL283" s="3">
        <f ca="1">IF(Table2[[#This Row],[Field of Work]]="Agriculture",1,0)</f>
        <v>0</v>
      </c>
      <c r="AM283" s="3">
        <f ca="1">IF(Table2[[#This Row],[Field of Work]]="IT",1,0)</f>
        <v>0</v>
      </c>
      <c r="AN283" s="3">
        <f ca="1">IF(Table2[[#This Row],[Field of Work]]="Construction",1,0)</f>
        <v>1</v>
      </c>
      <c r="AO283" s="3">
        <f ca="1">IF(Table2[[#This Row],[Field of Work]]="Health",1,0)</f>
        <v>0</v>
      </c>
      <c r="AP283" s="3">
        <f ca="1">IF(Table2[[#This Row],[Field of Work]]="General work",1,0)</f>
        <v>0</v>
      </c>
      <c r="AQ283" s="3"/>
      <c r="AR283" s="3"/>
      <c r="AS283" s="3"/>
      <c r="AT283" s="3"/>
      <c r="AU283" s="3"/>
      <c r="AV283" s="5"/>
      <c r="AW283" s="16">
        <f ca="1">IF(Table2[[#This Row],[Residence]]="East Legon",1,0)</f>
        <v>0</v>
      </c>
      <c r="AX283" s="13">
        <f ca="1">IF(Table2[[#This Row],[Residence]]="Trasaco",1,0)</f>
        <v>0</v>
      </c>
      <c r="AY283" s="3">
        <f ca="1">IF(Table2[[#This Row],[Residence]]="North Legon",1,0)</f>
        <v>0</v>
      </c>
      <c r="AZ283" s="3">
        <f ca="1">IF(Table2[[#This Row],[Residence]]="Tema",1,0)</f>
        <v>0</v>
      </c>
      <c r="BA283" s="3">
        <f ca="1">IF(Table2[[#This Row],[Residence]]="Spintex",1,0)</f>
        <v>0</v>
      </c>
      <c r="BB283" s="3">
        <f ca="1">IF(Table2[[#This Row],[Residence]]="Airport Hills",1,0)</f>
        <v>0</v>
      </c>
      <c r="BC283" s="3">
        <f ca="1">IF(Table2[[#This Row],[Residence]]="Oyarifa",1,0)</f>
        <v>0</v>
      </c>
      <c r="BD283" s="3">
        <f ca="1">IF(Table2[[#This Row],[Residence]]="Prampram",1,0)</f>
        <v>0</v>
      </c>
      <c r="BE283" s="3">
        <f ca="1">IF(Table2[[#This Row],[Residence]]="Tse-Addo",1,0)</f>
        <v>1</v>
      </c>
      <c r="BF283" s="3">
        <f ca="1">IF(Table2[[#This Row],[Residence]]="Osu",1,0)</f>
        <v>0</v>
      </c>
      <c r="BG283" s="3"/>
      <c r="BH283" s="3"/>
      <c r="BI283" s="3"/>
      <c r="BJ283" s="3"/>
      <c r="BK283" s="3"/>
      <c r="BL283" s="3"/>
      <c r="BM283" s="3"/>
      <c r="BN283" s="3"/>
      <c r="BO283" s="3"/>
      <c r="BP283" s="5"/>
      <c r="BR283" s="26">
        <f ca="1">Table2[[#This Row],[Cars Value]]/Table2[[#This Row],[Cars]]</f>
        <v>58913.699308163632</v>
      </c>
      <c r="BS283" s="5"/>
      <c r="BT283" s="2">
        <f ca="1">IF(Table2[[#This Row],[Value of Debts]]&gt;$BU$6,1,0)</f>
        <v>1</v>
      </c>
      <c r="BU283" s="3"/>
      <c r="BV283" s="3"/>
      <c r="BW283" s="5"/>
      <c r="BX283" s="30">
        <f ca="1">Table2[[#This Row],[Mortgage Left]]/Table2[[#This Row],[Value of home]]</f>
        <v>0.86379049338230873</v>
      </c>
      <c r="BY283" s="3">
        <f t="shared" ca="1" si="106"/>
        <v>0</v>
      </c>
      <c r="BZ283" s="3"/>
      <c r="CA283" s="39"/>
      <c r="CC283" s="2">
        <f ca="1">IF(Table2[[#This Row],[Residence]]="East Legon",Table2[[#This Row],[Income]],0)</f>
        <v>0</v>
      </c>
      <c r="CD283" s="3">
        <f ca="1">IF(Table2[[#This Row],[Residence]]="Trasaco",Table2[[#This Row],[Income]],0)</f>
        <v>0</v>
      </c>
      <c r="CE283" s="3">
        <f ca="1">IF(Table2[[#This Row],[Residence]]="North Legon",Table2[[#This Row],[Income]],0)</f>
        <v>0</v>
      </c>
      <c r="CF283" s="3">
        <f ca="1">IF(Table2[[#This Row],[Residence]]="Spintex",Table2[[#This Row],[Income]],0)</f>
        <v>0</v>
      </c>
      <c r="CG283" s="3">
        <f ca="1">IF(Table2[[#This Row],[Residence]]="Tema",Table2[[#This Row],[Income]],0)</f>
        <v>0</v>
      </c>
      <c r="CH283" s="3">
        <f ca="1">IF(Table2[[#This Row],[Residence]]="Airport Hills",Table2[[#This Row],[Income]],0)</f>
        <v>0</v>
      </c>
      <c r="CI283" s="3">
        <f ca="1">IF(Table2[[#This Row],[Residence]]="Oyarifa",Table2[[#This Row],[Income]],0)</f>
        <v>0</v>
      </c>
      <c r="CJ283" s="3">
        <f ca="1">IF(Table2[[#This Row],[Residence]]="Osu",Table2[[#This Row],[Income]],0)</f>
        <v>0</v>
      </c>
      <c r="CK283" s="3">
        <f ca="1">IF(Table2[[#This Row],[Residence]]="Tse-Addo",Table2[[#This Row],[Income]],0)</f>
        <v>82542</v>
      </c>
      <c r="CL283" s="5">
        <f ca="1">IF(Table2[[#This Row],[Residence]]="Prampram",Table2[[#This Row],[Income]],0)</f>
        <v>0</v>
      </c>
      <c r="CN283" s="2">
        <f ca="1">IF(Table2[[#This Row],[Field of Work]]="Teaching",Table2[[#This Row],[Income]],0)</f>
        <v>0</v>
      </c>
      <c r="CO283" s="3">
        <f ca="1">IF(Table2[[#This Row],[Field of Work]]="Agriculture",Table2[[#This Row],[Income]],0)</f>
        <v>0</v>
      </c>
      <c r="CP283" s="3">
        <f ca="1">IF(Table2[[#This Row],[Field of Work]]="IT",Table2[[#This Row],[Income]],0)</f>
        <v>0</v>
      </c>
      <c r="CQ283" s="3">
        <f ca="1">IF(Table2[[#This Row],[Field of Work]]="Construction",Table2[[#This Row],[Income]],0)</f>
        <v>82542</v>
      </c>
      <c r="CR283" s="3">
        <f ca="1">IF(Table2[[#This Row],[Field of Work]]="Health",Table2[[#This Row],[Income]],0)</f>
        <v>0</v>
      </c>
      <c r="CS283" s="5">
        <f ca="1">IF(Table2[[#This Row],[Field of Work]]="General work",Table2[[#This Row],[Income]],0)</f>
        <v>0</v>
      </c>
      <c r="CU283" s="2">
        <f t="shared" ca="1" si="95"/>
        <v>1</v>
      </c>
      <c r="CV283" s="5"/>
      <c r="CX283" s="2">
        <f t="shared" ca="1" si="96"/>
        <v>38</v>
      </c>
      <c r="CY283" s="5"/>
    </row>
    <row r="284" spans="1:103" x14ac:dyDescent="0.25">
      <c r="A284">
        <f t="shared" ca="1" si="97"/>
        <v>1</v>
      </c>
      <c r="B284" t="str">
        <f t="shared" ca="1" si="98"/>
        <v>Male</v>
      </c>
      <c r="C284">
        <f t="shared" ca="1" si="99"/>
        <v>38</v>
      </c>
      <c r="D284">
        <f t="shared" ca="1" si="100"/>
        <v>5</v>
      </c>
      <c r="E284" t="str">
        <f ca="1">_xll.XLOOKUP(D284,$Y$8:$Y$13,$Z$8:$Z$13)</f>
        <v>General work</v>
      </c>
      <c r="F284">
        <f t="shared" ca="1" si="101"/>
        <v>5</v>
      </c>
      <c r="G284" t="str">
        <f ca="1">_xll.XLOOKUP(F284,$AA$8:$AA$12,$AB$8:$AB$12)</f>
        <v>Other</v>
      </c>
      <c r="H284">
        <f t="shared" ca="1" si="114"/>
        <v>1</v>
      </c>
      <c r="I284">
        <f t="shared" ca="1" si="94"/>
        <v>4</v>
      </c>
      <c r="J284">
        <f t="shared" ca="1" si="102"/>
        <v>29709</v>
      </c>
      <c r="K284">
        <f t="shared" ca="1" si="103"/>
        <v>1</v>
      </c>
      <c r="L284" t="str">
        <f ca="1">_xll.XLOOKUP(K284,$AC$8:$AC$17,$AD$8:$AD$17)</f>
        <v>East Legon</v>
      </c>
      <c r="M284">
        <f t="shared" ca="1" si="107"/>
        <v>148545</v>
      </c>
      <c r="N284" s="12">
        <f t="shared" ca="1" si="104"/>
        <v>137253.97784316604</v>
      </c>
      <c r="O284" s="12">
        <f t="shared" ca="1" si="108"/>
        <v>2710.9501924957431</v>
      </c>
      <c r="P284">
        <f t="shared" ca="1" si="105"/>
        <v>116</v>
      </c>
      <c r="Q284" s="12">
        <f t="shared" ca="1" si="109"/>
        <v>26872.801257581439</v>
      </c>
      <c r="R284">
        <f t="shared" ca="1" si="110"/>
        <v>14104.113947392783</v>
      </c>
      <c r="S284" s="12">
        <f t="shared" ca="1" si="111"/>
        <v>165360.06413988853</v>
      </c>
      <c r="T284" s="12">
        <f t="shared" ca="1" si="112"/>
        <v>164242.77910074749</v>
      </c>
      <c r="U284" s="12">
        <f t="shared" ca="1" si="113"/>
        <v>1117.2850391410466</v>
      </c>
      <c r="X284" s="2"/>
      <c r="Y284" s="3"/>
      <c r="Z284" s="3"/>
      <c r="AA284" s="3"/>
      <c r="AB284" s="3"/>
      <c r="AC284" s="3"/>
      <c r="AD284" s="3"/>
      <c r="AE284" s="3">
        <f ca="1">IF(Table2[[#This Row],[Gender]]="Male",1,0)</f>
        <v>1</v>
      </c>
      <c r="AF284" s="3">
        <f ca="1">IF(Table2[[#This Row],[Gender]]="Female",1,0)</f>
        <v>0</v>
      </c>
      <c r="AG284" s="3"/>
      <c r="AH284" s="3"/>
      <c r="AI284" s="5"/>
      <c r="AK284" s="2">
        <f ca="1">IF(Table2[[#This Row],[Field of Work]]="Teaching",1,0)</f>
        <v>0</v>
      </c>
      <c r="AL284" s="3">
        <f ca="1">IF(Table2[[#This Row],[Field of Work]]="Agriculture",1,0)</f>
        <v>0</v>
      </c>
      <c r="AM284" s="3">
        <f ca="1">IF(Table2[[#This Row],[Field of Work]]="IT",1,0)</f>
        <v>0</v>
      </c>
      <c r="AN284" s="3">
        <f ca="1">IF(Table2[[#This Row],[Field of Work]]="Construction",1,0)</f>
        <v>0</v>
      </c>
      <c r="AO284" s="3">
        <f ca="1">IF(Table2[[#This Row],[Field of Work]]="Health",1,0)</f>
        <v>0</v>
      </c>
      <c r="AP284" s="3">
        <f ca="1">IF(Table2[[#This Row],[Field of Work]]="General work",1,0)</f>
        <v>1</v>
      </c>
      <c r="AQ284" s="3"/>
      <c r="AR284" s="3"/>
      <c r="AS284" s="3"/>
      <c r="AT284" s="3"/>
      <c r="AU284" s="3"/>
      <c r="AV284" s="5"/>
      <c r="AW284" s="16">
        <f ca="1">IF(Table2[[#This Row],[Residence]]="East Legon",1,0)</f>
        <v>1</v>
      </c>
      <c r="AX284" s="13">
        <f ca="1">IF(Table2[[#This Row],[Residence]]="Trasaco",1,0)</f>
        <v>0</v>
      </c>
      <c r="AY284" s="3">
        <f ca="1">IF(Table2[[#This Row],[Residence]]="North Legon",1,0)</f>
        <v>0</v>
      </c>
      <c r="AZ284" s="3">
        <f ca="1">IF(Table2[[#This Row],[Residence]]="Tema",1,0)</f>
        <v>0</v>
      </c>
      <c r="BA284" s="3">
        <f ca="1">IF(Table2[[#This Row],[Residence]]="Spintex",1,0)</f>
        <v>0</v>
      </c>
      <c r="BB284" s="3">
        <f ca="1">IF(Table2[[#This Row],[Residence]]="Airport Hills",1,0)</f>
        <v>0</v>
      </c>
      <c r="BC284" s="3">
        <f ca="1">IF(Table2[[#This Row],[Residence]]="Oyarifa",1,0)</f>
        <v>0</v>
      </c>
      <c r="BD284" s="3">
        <f ca="1">IF(Table2[[#This Row],[Residence]]="Prampram",1,0)</f>
        <v>0</v>
      </c>
      <c r="BE284" s="3">
        <f ca="1">IF(Table2[[#This Row],[Residence]]="Tse-Addo",1,0)</f>
        <v>0</v>
      </c>
      <c r="BF284" s="3">
        <f ca="1">IF(Table2[[#This Row],[Residence]]="Osu",1,0)</f>
        <v>0</v>
      </c>
      <c r="BG284" s="3"/>
      <c r="BH284" s="3"/>
      <c r="BI284" s="3"/>
      <c r="BJ284" s="3"/>
      <c r="BK284" s="3"/>
      <c r="BL284" s="3"/>
      <c r="BM284" s="3"/>
      <c r="BN284" s="3"/>
      <c r="BO284" s="3"/>
      <c r="BP284" s="5"/>
      <c r="BR284" s="26">
        <f ca="1">Table2[[#This Row],[Cars Value]]/Table2[[#This Row],[Cars]]</f>
        <v>677.73754812393577</v>
      </c>
      <c r="BS284" s="5"/>
      <c r="BT284" s="2">
        <f ca="1">IF(Table2[[#This Row],[Value of Debts]]&gt;$BU$6,1,0)</f>
        <v>1</v>
      </c>
      <c r="BU284" s="3"/>
      <c r="BV284" s="3"/>
      <c r="BW284" s="5"/>
      <c r="BX284" s="30">
        <f ca="1">Table2[[#This Row],[Mortgage Left]]/Table2[[#This Row],[Value of home]]</f>
        <v>0.92398921433347492</v>
      </c>
      <c r="BY284" s="3">
        <f t="shared" ca="1" si="106"/>
        <v>0</v>
      </c>
      <c r="BZ284" s="3"/>
      <c r="CA284" s="39"/>
      <c r="CC284" s="2">
        <f ca="1">IF(Table2[[#This Row],[Residence]]="East Legon",Table2[[#This Row],[Income]],0)</f>
        <v>29709</v>
      </c>
      <c r="CD284" s="3">
        <f ca="1">IF(Table2[[#This Row],[Residence]]="Trasaco",Table2[[#This Row],[Income]],0)</f>
        <v>0</v>
      </c>
      <c r="CE284" s="3">
        <f ca="1">IF(Table2[[#This Row],[Residence]]="North Legon",Table2[[#This Row],[Income]],0)</f>
        <v>0</v>
      </c>
      <c r="CF284" s="3">
        <f ca="1">IF(Table2[[#This Row],[Residence]]="Spintex",Table2[[#This Row],[Income]],0)</f>
        <v>0</v>
      </c>
      <c r="CG284" s="3">
        <f ca="1">IF(Table2[[#This Row],[Residence]]="Tema",Table2[[#This Row],[Income]],0)</f>
        <v>0</v>
      </c>
      <c r="CH284" s="3">
        <f ca="1">IF(Table2[[#This Row],[Residence]]="Airport Hills",Table2[[#This Row],[Income]],0)</f>
        <v>0</v>
      </c>
      <c r="CI284" s="3">
        <f ca="1">IF(Table2[[#This Row],[Residence]]="Oyarifa",Table2[[#This Row],[Income]],0)</f>
        <v>0</v>
      </c>
      <c r="CJ284" s="3">
        <f ca="1">IF(Table2[[#This Row],[Residence]]="Osu",Table2[[#This Row],[Income]],0)</f>
        <v>0</v>
      </c>
      <c r="CK284" s="3">
        <f ca="1">IF(Table2[[#This Row],[Residence]]="Tse-Addo",Table2[[#This Row],[Income]],0)</f>
        <v>0</v>
      </c>
      <c r="CL284" s="5">
        <f ca="1">IF(Table2[[#This Row],[Residence]]="Prampram",Table2[[#This Row],[Income]],0)</f>
        <v>0</v>
      </c>
      <c r="CN284" s="2">
        <f ca="1">IF(Table2[[#This Row],[Field of Work]]="Teaching",Table2[[#This Row],[Income]],0)</f>
        <v>0</v>
      </c>
      <c r="CO284" s="3">
        <f ca="1">IF(Table2[[#This Row],[Field of Work]]="Agriculture",Table2[[#This Row],[Income]],0)</f>
        <v>0</v>
      </c>
      <c r="CP284" s="3">
        <f ca="1">IF(Table2[[#This Row],[Field of Work]]="IT",Table2[[#This Row],[Income]],0)</f>
        <v>0</v>
      </c>
      <c r="CQ284" s="3">
        <f ca="1">IF(Table2[[#This Row],[Field of Work]]="Construction",Table2[[#This Row],[Income]],0)</f>
        <v>0</v>
      </c>
      <c r="CR284" s="3">
        <f ca="1">IF(Table2[[#This Row],[Field of Work]]="Health",Table2[[#This Row],[Income]],0)</f>
        <v>0</v>
      </c>
      <c r="CS284" s="5">
        <f ca="1">IF(Table2[[#This Row],[Field of Work]]="General work",Table2[[#This Row],[Income]],0)</f>
        <v>29709</v>
      </c>
      <c r="CU284" s="2">
        <f t="shared" ca="1" si="95"/>
        <v>1</v>
      </c>
      <c r="CV284" s="5"/>
      <c r="CX284" s="2">
        <f t="shared" ca="1" si="96"/>
        <v>34</v>
      </c>
      <c r="CY284" s="5"/>
    </row>
    <row r="285" spans="1:103" x14ac:dyDescent="0.25">
      <c r="A285">
        <f t="shared" ca="1" si="97"/>
        <v>1</v>
      </c>
      <c r="B285" t="str">
        <f t="shared" ca="1" si="98"/>
        <v>Male</v>
      </c>
      <c r="C285">
        <f t="shared" ca="1" si="99"/>
        <v>34</v>
      </c>
      <c r="D285">
        <f t="shared" ca="1" si="100"/>
        <v>2</v>
      </c>
      <c r="E285" t="str">
        <f ca="1">_xll.XLOOKUP(D285,$Y$8:$Y$13,$Z$8:$Z$13)</f>
        <v>Construction</v>
      </c>
      <c r="F285">
        <f t="shared" ca="1" si="101"/>
        <v>4</v>
      </c>
      <c r="G285" t="str">
        <f ca="1">_xll.XLOOKUP(F285,$AA$8:$AA$12,$AB$8:$AB$12)</f>
        <v>Techical</v>
      </c>
      <c r="H285">
        <f t="shared" ca="1" si="114"/>
        <v>0</v>
      </c>
      <c r="I285">
        <f t="shared" ca="1" si="94"/>
        <v>2</v>
      </c>
      <c r="J285">
        <f t="shared" ca="1" si="102"/>
        <v>79909</v>
      </c>
      <c r="K285">
        <f t="shared" ca="1" si="103"/>
        <v>9</v>
      </c>
      <c r="L285" t="str">
        <f ca="1">_xll.XLOOKUP(K285,$AC$8:$AC$17,$AD$8:$AD$17)</f>
        <v>Prampram</v>
      </c>
      <c r="M285">
        <f t="shared" ca="1" si="107"/>
        <v>399545</v>
      </c>
      <c r="N285" s="12">
        <f t="shared" ca="1" si="104"/>
        <v>80202.563701178588</v>
      </c>
      <c r="O285" s="12">
        <f t="shared" ca="1" si="108"/>
        <v>71623.514614364918</v>
      </c>
      <c r="P285">
        <f t="shared" ca="1" si="105"/>
        <v>12743</v>
      </c>
      <c r="Q285" s="12">
        <f t="shared" ca="1" si="109"/>
        <v>151296.18715905622</v>
      </c>
      <c r="R285">
        <f t="shared" ca="1" si="110"/>
        <v>52209.52068540136</v>
      </c>
      <c r="S285" s="12">
        <f t="shared" ca="1" si="111"/>
        <v>523378.03529976628</v>
      </c>
      <c r="T285" s="12">
        <f t="shared" ca="1" si="112"/>
        <v>244241.75086023481</v>
      </c>
      <c r="U285" s="12">
        <f t="shared" ca="1" si="113"/>
        <v>279136.2844395315</v>
      </c>
      <c r="X285" s="2"/>
      <c r="Y285" s="3"/>
      <c r="Z285" s="3"/>
      <c r="AA285" s="3"/>
      <c r="AB285" s="3"/>
      <c r="AC285" s="3"/>
      <c r="AD285" s="3"/>
      <c r="AE285" s="3">
        <f ca="1">IF(Table2[[#This Row],[Gender]]="Male",1,0)</f>
        <v>1</v>
      </c>
      <c r="AF285" s="3">
        <f ca="1">IF(Table2[[#This Row],[Gender]]="Female",1,0)</f>
        <v>0</v>
      </c>
      <c r="AG285" s="3"/>
      <c r="AH285" s="3"/>
      <c r="AI285" s="5"/>
      <c r="AK285" s="2">
        <f ca="1">IF(Table2[[#This Row],[Field of Work]]="Teaching",1,0)</f>
        <v>0</v>
      </c>
      <c r="AL285" s="3">
        <f ca="1">IF(Table2[[#This Row],[Field of Work]]="Agriculture",1,0)</f>
        <v>0</v>
      </c>
      <c r="AM285" s="3">
        <f ca="1">IF(Table2[[#This Row],[Field of Work]]="IT",1,0)</f>
        <v>0</v>
      </c>
      <c r="AN285" s="3">
        <f ca="1">IF(Table2[[#This Row],[Field of Work]]="Construction",1,0)</f>
        <v>1</v>
      </c>
      <c r="AO285" s="3">
        <f ca="1">IF(Table2[[#This Row],[Field of Work]]="Health",1,0)</f>
        <v>0</v>
      </c>
      <c r="AP285" s="3">
        <f ca="1">IF(Table2[[#This Row],[Field of Work]]="General work",1,0)</f>
        <v>0</v>
      </c>
      <c r="AQ285" s="3"/>
      <c r="AR285" s="3"/>
      <c r="AS285" s="3"/>
      <c r="AT285" s="3"/>
      <c r="AU285" s="3"/>
      <c r="AV285" s="5"/>
      <c r="AW285" s="16">
        <f ca="1">IF(Table2[[#This Row],[Residence]]="East Legon",1,0)</f>
        <v>0</v>
      </c>
      <c r="AX285" s="13">
        <f ca="1">IF(Table2[[#This Row],[Residence]]="Trasaco",1,0)</f>
        <v>0</v>
      </c>
      <c r="AY285" s="3">
        <f ca="1">IF(Table2[[#This Row],[Residence]]="North Legon",1,0)</f>
        <v>0</v>
      </c>
      <c r="AZ285" s="3">
        <f ca="1">IF(Table2[[#This Row],[Residence]]="Tema",1,0)</f>
        <v>0</v>
      </c>
      <c r="BA285" s="3">
        <f ca="1">IF(Table2[[#This Row],[Residence]]="Spintex",1,0)</f>
        <v>0</v>
      </c>
      <c r="BB285" s="3">
        <f ca="1">IF(Table2[[#This Row],[Residence]]="Airport Hills",1,0)</f>
        <v>0</v>
      </c>
      <c r="BC285" s="3">
        <f ca="1">IF(Table2[[#This Row],[Residence]]="Oyarifa",1,0)</f>
        <v>0</v>
      </c>
      <c r="BD285" s="3">
        <f ca="1">IF(Table2[[#This Row],[Residence]]="Prampram",1,0)</f>
        <v>1</v>
      </c>
      <c r="BE285" s="3">
        <f ca="1">IF(Table2[[#This Row],[Residence]]="Tse-Addo",1,0)</f>
        <v>0</v>
      </c>
      <c r="BF285" s="3">
        <f ca="1">IF(Table2[[#This Row],[Residence]]="Osu",1,0)</f>
        <v>0</v>
      </c>
      <c r="BG285" s="3"/>
      <c r="BH285" s="3"/>
      <c r="BI285" s="3"/>
      <c r="BJ285" s="3"/>
      <c r="BK285" s="3"/>
      <c r="BL285" s="3"/>
      <c r="BM285" s="3"/>
      <c r="BN285" s="3"/>
      <c r="BO285" s="3"/>
      <c r="BP285" s="5"/>
      <c r="BR285" s="26">
        <f ca="1">Table2[[#This Row],[Cars Value]]/Table2[[#This Row],[Cars]]</f>
        <v>35811.757307182459</v>
      </c>
      <c r="BS285" s="5"/>
      <c r="BT285" s="2">
        <f ca="1">IF(Table2[[#This Row],[Value of Debts]]&gt;$BU$6,1,0)</f>
        <v>1</v>
      </c>
      <c r="BU285" s="3"/>
      <c r="BV285" s="3"/>
      <c r="BW285" s="5"/>
      <c r="BX285" s="30">
        <f ca="1">Table2[[#This Row],[Mortgage Left]]/Table2[[#This Row],[Value of home]]</f>
        <v>0.20073474502541289</v>
      </c>
      <c r="BY285" s="3">
        <f t="shared" ca="1" si="106"/>
        <v>1</v>
      </c>
      <c r="BZ285" s="3"/>
      <c r="CA285" s="39"/>
      <c r="CC285" s="2">
        <f ca="1">IF(Table2[[#This Row],[Residence]]="East Legon",Table2[[#This Row],[Income]],0)</f>
        <v>0</v>
      </c>
      <c r="CD285" s="3">
        <f ca="1">IF(Table2[[#This Row],[Residence]]="Trasaco",Table2[[#This Row],[Income]],0)</f>
        <v>0</v>
      </c>
      <c r="CE285" s="3">
        <f ca="1">IF(Table2[[#This Row],[Residence]]="North Legon",Table2[[#This Row],[Income]],0)</f>
        <v>0</v>
      </c>
      <c r="CF285" s="3">
        <f ca="1">IF(Table2[[#This Row],[Residence]]="Spintex",Table2[[#This Row],[Income]],0)</f>
        <v>0</v>
      </c>
      <c r="CG285" s="3">
        <f ca="1">IF(Table2[[#This Row],[Residence]]="Tema",Table2[[#This Row],[Income]],0)</f>
        <v>0</v>
      </c>
      <c r="CH285" s="3">
        <f ca="1">IF(Table2[[#This Row],[Residence]]="Airport Hills",Table2[[#This Row],[Income]],0)</f>
        <v>0</v>
      </c>
      <c r="CI285" s="3">
        <f ca="1">IF(Table2[[#This Row],[Residence]]="Oyarifa",Table2[[#This Row],[Income]],0)</f>
        <v>0</v>
      </c>
      <c r="CJ285" s="3">
        <f ca="1">IF(Table2[[#This Row],[Residence]]="Osu",Table2[[#This Row],[Income]],0)</f>
        <v>0</v>
      </c>
      <c r="CK285" s="3">
        <f ca="1">IF(Table2[[#This Row],[Residence]]="Tse-Addo",Table2[[#This Row],[Income]],0)</f>
        <v>0</v>
      </c>
      <c r="CL285" s="5">
        <f ca="1">IF(Table2[[#This Row],[Residence]]="Prampram",Table2[[#This Row],[Income]],0)</f>
        <v>79909</v>
      </c>
      <c r="CN285" s="2">
        <f ca="1">IF(Table2[[#This Row],[Field of Work]]="Teaching",Table2[[#This Row],[Income]],0)</f>
        <v>0</v>
      </c>
      <c r="CO285" s="3">
        <f ca="1">IF(Table2[[#This Row],[Field of Work]]="Agriculture",Table2[[#This Row],[Income]],0)</f>
        <v>0</v>
      </c>
      <c r="CP285" s="3">
        <f ca="1">IF(Table2[[#This Row],[Field of Work]]="IT",Table2[[#This Row],[Income]],0)</f>
        <v>0</v>
      </c>
      <c r="CQ285" s="3">
        <f ca="1">IF(Table2[[#This Row],[Field of Work]]="Construction",Table2[[#This Row],[Income]],0)</f>
        <v>79909</v>
      </c>
      <c r="CR285" s="3">
        <f ca="1">IF(Table2[[#This Row],[Field of Work]]="Health",Table2[[#This Row],[Income]],0)</f>
        <v>0</v>
      </c>
      <c r="CS285" s="5">
        <f ca="1">IF(Table2[[#This Row],[Field of Work]]="General work",Table2[[#This Row],[Income]],0)</f>
        <v>0</v>
      </c>
      <c r="CU285" s="2">
        <f t="shared" ca="1" si="95"/>
        <v>0</v>
      </c>
      <c r="CV285" s="5"/>
      <c r="CX285" s="2">
        <f t="shared" ca="1" si="96"/>
        <v>37</v>
      </c>
      <c r="CY285" s="5"/>
    </row>
    <row r="286" spans="1:103" x14ac:dyDescent="0.25">
      <c r="A286">
        <f t="shared" ca="1" si="97"/>
        <v>2</v>
      </c>
      <c r="B286" t="str">
        <f t="shared" ca="1" si="98"/>
        <v>Female</v>
      </c>
      <c r="C286">
        <f t="shared" ca="1" si="99"/>
        <v>37</v>
      </c>
      <c r="D286">
        <f t="shared" ca="1" si="100"/>
        <v>2</v>
      </c>
      <c r="E286" t="str">
        <f ca="1">_xll.XLOOKUP(D286,$Y$8:$Y$13,$Z$8:$Z$13)</f>
        <v>Construction</v>
      </c>
      <c r="F286">
        <f t="shared" ca="1" si="101"/>
        <v>4</v>
      </c>
      <c r="G286" t="str">
        <f ca="1">_xll.XLOOKUP(F286,$AA$8:$AA$12,$AB$8:$AB$12)</f>
        <v>Techical</v>
      </c>
      <c r="H286">
        <f t="shared" ca="1" si="114"/>
        <v>2</v>
      </c>
      <c r="I286">
        <f t="shared" ca="1" si="94"/>
        <v>3</v>
      </c>
      <c r="J286">
        <f t="shared" ca="1" si="102"/>
        <v>76164</v>
      </c>
      <c r="K286">
        <f t="shared" ca="1" si="103"/>
        <v>1</v>
      </c>
      <c r="L286" t="str">
        <f ca="1">_xll.XLOOKUP(K286,$AC$8:$AC$17,$AD$8:$AD$17)</f>
        <v>East Legon</v>
      </c>
      <c r="M286">
        <f t="shared" ca="1" si="107"/>
        <v>380820</v>
      </c>
      <c r="N286" s="12">
        <f t="shared" ca="1" si="104"/>
        <v>1661.6483162180407</v>
      </c>
      <c r="O286" s="12">
        <f t="shared" ca="1" si="108"/>
        <v>112433.31398970193</v>
      </c>
      <c r="P286">
        <f t="shared" ca="1" si="105"/>
        <v>23193</v>
      </c>
      <c r="Q286" s="12">
        <f t="shared" ca="1" si="109"/>
        <v>11891.138486061784</v>
      </c>
      <c r="R286">
        <f t="shared" ca="1" si="110"/>
        <v>12408.031226293959</v>
      </c>
      <c r="S286" s="12">
        <f t="shared" ca="1" si="111"/>
        <v>505661.34521599585</v>
      </c>
      <c r="T286" s="12">
        <f t="shared" ca="1" si="112"/>
        <v>36745.786802279821</v>
      </c>
      <c r="U286" s="12">
        <f t="shared" ca="1" si="113"/>
        <v>468915.55841371603</v>
      </c>
      <c r="X286" s="2"/>
      <c r="Y286" s="3"/>
      <c r="Z286" s="3"/>
      <c r="AA286" s="3"/>
      <c r="AB286" s="3"/>
      <c r="AC286" s="3"/>
      <c r="AD286" s="3"/>
      <c r="AE286" s="3">
        <f ca="1">IF(Table2[[#This Row],[Gender]]="Male",1,0)</f>
        <v>0</v>
      </c>
      <c r="AF286" s="3">
        <f ca="1">IF(Table2[[#This Row],[Gender]]="Female",1,0)</f>
        <v>1</v>
      </c>
      <c r="AG286" s="3"/>
      <c r="AH286" s="3"/>
      <c r="AI286" s="5"/>
      <c r="AK286" s="2">
        <f ca="1">IF(Table2[[#This Row],[Field of Work]]="Teaching",1,0)</f>
        <v>0</v>
      </c>
      <c r="AL286" s="3">
        <f ca="1">IF(Table2[[#This Row],[Field of Work]]="Agriculture",1,0)</f>
        <v>0</v>
      </c>
      <c r="AM286" s="3">
        <f ca="1">IF(Table2[[#This Row],[Field of Work]]="IT",1,0)</f>
        <v>0</v>
      </c>
      <c r="AN286" s="3">
        <f ca="1">IF(Table2[[#This Row],[Field of Work]]="Construction",1,0)</f>
        <v>1</v>
      </c>
      <c r="AO286" s="3">
        <f ca="1">IF(Table2[[#This Row],[Field of Work]]="Health",1,0)</f>
        <v>0</v>
      </c>
      <c r="AP286" s="3">
        <f ca="1">IF(Table2[[#This Row],[Field of Work]]="General work",1,0)</f>
        <v>0</v>
      </c>
      <c r="AQ286" s="3"/>
      <c r="AR286" s="3"/>
      <c r="AS286" s="3"/>
      <c r="AT286" s="3"/>
      <c r="AU286" s="3"/>
      <c r="AV286" s="5"/>
      <c r="AW286" s="16">
        <f ca="1">IF(Table2[[#This Row],[Residence]]="East Legon",1,0)</f>
        <v>1</v>
      </c>
      <c r="AX286" s="13">
        <f ca="1">IF(Table2[[#This Row],[Residence]]="Trasaco",1,0)</f>
        <v>0</v>
      </c>
      <c r="AY286" s="3">
        <f ca="1">IF(Table2[[#This Row],[Residence]]="North Legon",1,0)</f>
        <v>0</v>
      </c>
      <c r="AZ286" s="3">
        <f ca="1">IF(Table2[[#This Row],[Residence]]="Tema",1,0)</f>
        <v>0</v>
      </c>
      <c r="BA286" s="3">
        <f ca="1">IF(Table2[[#This Row],[Residence]]="Spintex",1,0)</f>
        <v>0</v>
      </c>
      <c r="BB286" s="3">
        <f ca="1">IF(Table2[[#This Row],[Residence]]="Airport Hills",1,0)</f>
        <v>0</v>
      </c>
      <c r="BC286" s="3">
        <f ca="1">IF(Table2[[#This Row],[Residence]]="Oyarifa",1,0)</f>
        <v>0</v>
      </c>
      <c r="BD286" s="3">
        <f ca="1">IF(Table2[[#This Row],[Residence]]="Prampram",1,0)</f>
        <v>0</v>
      </c>
      <c r="BE286" s="3">
        <f ca="1">IF(Table2[[#This Row],[Residence]]="Tse-Addo",1,0)</f>
        <v>0</v>
      </c>
      <c r="BF286" s="3">
        <f ca="1">IF(Table2[[#This Row],[Residence]]="Osu",1,0)</f>
        <v>0</v>
      </c>
      <c r="BG286" s="3"/>
      <c r="BH286" s="3"/>
      <c r="BI286" s="3"/>
      <c r="BJ286" s="3"/>
      <c r="BK286" s="3"/>
      <c r="BL286" s="3"/>
      <c r="BM286" s="3"/>
      <c r="BN286" s="3"/>
      <c r="BO286" s="3"/>
      <c r="BP286" s="5"/>
      <c r="BR286" s="26">
        <f ca="1">Table2[[#This Row],[Cars Value]]/Table2[[#This Row],[Cars]]</f>
        <v>37477.771329900643</v>
      </c>
      <c r="BS286" s="5"/>
      <c r="BT286" s="2">
        <f ca="1">IF(Table2[[#This Row],[Value of Debts]]&gt;$BU$6,1,0)</f>
        <v>0</v>
      </c>
      <c r="BU286" s="3"/>
      <c r="BV286" s="3"/>
      <c r="BW286" s="5"/>
      <c r="BX286" s="30">
        <f ca="1">Table2[[#This Row],[Mortgage Left]]/Table2[[#This Row],[Value of home]]</f>
        <v>4.3633430917967564E-3</v>
      </c>
      <c r="BY286" s="3">
        <f t="shared" ca="1" si="106"/>
        <v>1</v>
      </c>
      <c r="BZ286" s="3"/>
      <c r="CA286" s="39"/>
      <c r="CC286" s="2">
        <f ca="1">IF(Table2[[#This Row],[Residence]]="East Legon",Table2[[#This Row],[Income]],0)</f>
        <v>76164</v>
      </c>
      <c r="CD286" s="3">
        <f ca="1">IF(Table2[[#This Row],[Residence]]="Trasaco",Table2[[#This Row],[Income]],0)</f>
        <v>0</v>
      </c>
      <c r="CE286" s="3">
        <f ca="1">IF(Table2[[#This Row],[Residence]]="North Legon",Table2[[#This Row],[Income]],0)</f>
        <v>0</v>
      </c>
      <c r="CF286" s="3">
        <f ca="1">IF(Table2[[#This Row],[Residence]]="Spintex",Table2[[#This Row],[Income]],0)</f>
        <v>0</v>
      </c>
      <c r="CG286" s="3">
        <f ca="1">IF(Table2[[#This Row],[Residence]]="Tema",Table2[[#This Row],[Income]],0)</f>
        <v>0</v>
      </c>
      <c r="CH286" s="3">
        <f ca="1">IF(Table2[[#This Row],[Residence]]="Airport Hills",Table2[[#This Row],[Income]],0)</f>
        <v>0</v>
      </c>
      <c r="CI286" s="3">
        <f ca="1">IF(Table2[[#This Row],[Residence]]="Oyarifa",Table2[[#This Row],[Income]],0)</f>
        <v>0</v>
      </c>
      <c r="CJ286" s="3">
        <f ca="1">IF(Table2[[#This Row],[Residence]]="Osu",Table2[[#This Row],[Income]],0)</f>
        <v>0</v>
      </c>
      <c r="CK286" s="3">
        <f ca="1">IF(Table2[[#This Row],[Residence]]="Tse-Addo",Table2[[#This Row],[Income]],0)</f>
        <v>0</v>
      </c>
      <c r="CL286" s="5">
        <f ca="1">IF(Table2[[#This Row],[Residence]]="Prampram",Table2[[#This Row],[Income]],0)</f>
        <v>0</v>
      </c>
      <c r="CN286" s="2">
        <f ca="1">IF(Table2[[#This Row],[Field of Work]]="Teaching",Table2[[#This Row],[Income]],0)</f>
        <v>0</v>
      </c>
      <c r="CO286" s="3">
        <f ca="1">IF(Table2[[#This Row],[Field of Work]]="Agriculture",Table2[[#This Row],[Income]],0)</f>
        <v>0</v>
      </c>
      <c r="CP286" s="3">
        <f ca="1">IF(Table2[[#This Row],[Field of Work]]="IT",Table2[[#This Row],[Income]],0)</f>
        <v>0</v>
      </c>
      <c r="CQ286" s="3">
        <f ca="1">IF(Table2[[#This Row],[Field of Work]]="Construction",Table2[[#This Row],[Income]],0)</f>
        <v>76164</v>
      </c>
      <c r="CR286" s="3">
        <f ca="1">IF(Table2[[#This Row],[Field of Work]]="Health",Table2[[#This Row],[Income]],0)</f>
        <v>0</v>
      </c>
      <c r="CS286" s="5">
        <f ca="1">IF(Table2[[#This Row],[Field of Work]]="General work",Table2[[#This Row],[Income]],0)</f>
        <v>0</v>
      </c>
      <c r="CU286" s="2">
        <f t="shared" ca="1" si="95"/>
        <v>1</v>
      </c>
      <c r="CV286" s="5"/>
      <c r="CX286" s="2">
        <f t="shared" ca="1" si="96"/>
        <v>41</v>
      </c>
      <c r="CY286" s="5"/>
    </row>
    <row r="287" spans="1:103" x14ac:dyDescent="0.25">
      <c r="A287">
        <f t="shared" ca="1" si="97"/>
        <v>1</v>
      </c>
      <c r="B287" t="str">
        <f t="shared" ca="1" si="98"/>
        <v>Male</v>
      </c>
      <c r="C287">
        <f t="shared" ca="1" si="99"/>
        <v>41</v>
      </c>
      <c r="D287">
        <f t="shared" ca="1" si="100"/>
        <v>5</v>
      </c>
      <c r="E287" t="str">
        <f ca="1">_xll.XLOOKUP(D287,$Y$8:$Y$13,$Z$8:$Z$13)</f>
        <v>General work</v>
      </c>
      <c r="F287">
        <f t="shared" ca="1" si="101"/>
        <v>3</v>
      </c>
      <c r="G287" t="str">
        <f ca="1">_xll.XLOOKUP(F287,$AA$8:$AA$12,$AB$8:$AB$12)</f>
        <v>University</v>
      </c>
      <c r="H287">
        <f t="shared" ca="1" si="114"/>
        <v>3</v>
      </c>
      <c r="I287">
        <f t="shared" ca="1" si="94"/>
        <v>3</v>
      </c>
      <c r="J287">
        <f t="shared" ca="1" si="102"/>
        <v>32043</v>
      </c>
      <c r="K287">
        <f t="shared" ca="1" si="103"/>
        <v>3</v>
      </c>
      <c r="L287" t="str">
        <f ca="1">_xll.XLOOKUP(K287,$AC$8:$AC$17,$AD$8:$AD$17)</f>
        <v>North Legon</v>
      </c>
      <c r="M287">
        <f t="shared" ca="1" si="107"/>
        <v>96129</v>
      </c>
      <c r="N287" s="12">
        <f t="shared" ca="1" si="104"/>
        <v>37755.968527112556</v>
      </c>
      <c r="O287" s="12">
        <f t="shared" ca="1" si="108"/>
        <v>20701.043359863444</v>
      </c>
      <c r="P287">
        <f t="shared" ca="1" si="105"/>
        <v>4650</v>
      </c>
      <c r="Q287" s="12">
        <f t="shared" ca="1" si="109"/>
        <v>49010.601490517045</v>
      </c>
      <c r="R287">
        <f t="shared" ca="1" si="110"/>
        <v>32445.339849954864</v>
      </c>
      <c r="S287" s="12">
        <f t="shared" ca="1" si="111"/>
        <v>149275.3832098183</v>
      </c>
      <c r="T287" s="12">
        <f t="shared" ca="1" si="112"/>
        <v>91416.570017629594</v>
      </c>
      <c r="U287" s="12">
        <f t="shared" ca="1" si="113"/>
        <v>57858.813192188711</v>
      </c>
      <c r="X287" s="2"/>
      <c r="Y287" s="3"/>
      <c r="Z287" s="3"/>
      <c r="AA287" s="3"/>
      <c r="AB287" s="3"/>
      <c r="AC287" s="3"/>
      <c r="AD287" s="3"/>
      <c r="AE287" s="3">
        <f ca="1">IF(Table2[[#This Row],[Gender]]="Male",1,0)</f>
        <v>1</v>
      </c>
      <c r="AF287" s="3">
        <f ca="1">IF(Table2[[#This Row],[Gender]]="Female",1,0)</f>
        <v>0</v>
      </c>
      <c r="AG287" s="3"/>
      <c r="AH287" s="3"/>
      <c r="AI287" s="5"/>
      <c r="AK287" s="2">
        <f ca="1">IF(Table2[[#This Row],[Field of Work]]="Teaching",1,0)</f>
        <v>0</v>
      </c>
      <c r="AL287" s="3">
        <f ca="1">IF(Table2[[#This Row],[Field of Work]]="Agriculture",1,0)</f>
        <v>0</v>
      </c>
      <c r="AM287" s="3">
        <f ca="1">IF(Table2[[#This Row],[Field of Work]]="IT",1,0)</f>
        <v>0</v>
      </c>
      <c r="AN287" s="3">
        <f ca="1">IF(Table2[[#This Row],[Field of Work]]="Construction",1,0)</f>
        <v>0</v>
      </c>
      <c r="AO287" s="3">
        <f ca="1">IF(Table2[[#This Row],[Field of Work]]="Health",1,0)</f>
        <v>0</v>
      </c>
      <c r="AP287" s="3">
        <f ca="1">IF(Table2[[#This Row],[Field of Work]]="General work",1,0)</f>
        <v>1</v>
      </c>
      <c r="AQ287" s="3"/>
      <c r="AR287" s="3"/>
      <c r="AS287" s="3"/>
      <c r="AT287" s="3"/>
      <c r="AU287" s="3"/>
      <c r="AV287" s="5"/>
      <c r="AW287" s="16">
        <f ca="1">IF(Table2[[#This Row],[Residence]]="East Legon",1,0)</f>
        <v>0</v>
      </c>
      <c r="AX287" s="13">
        <f ca="1">IF(Table2[[#This Row],[Residence]]="Trasaco",1,0)</f>
        <v>0</v>
      </c>
      <c r="AY287" s="3">
        <f ca="1">IF(Table2[[#This Row],[Residence]]="North Legon",1,0)</f>
        <v>1</v>
      </c>
      <c r="AZ287" s="3">
        <f ca="1">IF(Table2[[#This Row],[Residence]]="Tema",1,0)</f>
        <v>0</v>
      </c>
      <c r="BA287" s="3">
        <f ca="1">IF(Table2[[#This Row],[Residence]]="Spintex",1,0)</f>
        <v>0</v>
      </c>
      <c r="BB287" s="3">
        <f ca="1">IF(Table2[[#This Row],[Residence]]="Airport Hills",1,0)</f>
        <v>0</v>
      </c>
      <c r="BC287" s="3">
        <f ca="1">IF(Table2[[#This Row],[Residence]]="Oyarifa",1,0)</f>
        <v>0</v>
      </c>
      <c r="BD287" s="3">
        <f ca="1">IF(Table2[[#This Row],[Residence]]="Prampram",1,0)</f>
        <v>0</v>
      </c>
      <c r="BE287" s="3">
        <f ca="1">IF(Table2[[#This Row],[Residence]]="Tse-Addo",1,0)</f>
        <v>0</v>
      </c>
      <c r="BF287" s="3">
        <f ca="1">IF(Table2[[#This Row],[Residence]]="Osu",1,0)</f>
        <v>0</v>
      </c>
      <c r="BG287" s="3"/>
      <c r="BH287" s="3"/>
      <c r="BI287" s="3"/>
      <c r="BJ287" s="3"/>
      <c r="BK287" s="3"/>
      <c r="BL287" s="3"/>
      <c r="BM287" s="3"/>
      <c r="BN287" s="3"/>
      <c r="BO287" s="3"/>
      <c r="BP287" s="5"/>
      <c r="BR287" s="26">
        <f ca="1">Table2[[#This Row],[Cars Value]]/Table2[[#This Row],[Cars]]</f>
        <v>6900.3477866211479</v>
      </c>
      <c r="BS287" s="5"/>
      <c r="BT287" s="2">
        <f ca="1">IF(Table2[[#This Row],[Value of Debts]]&gt;$BU$6,1,0)</f>
        <v>0</v>
      </c>
      <c r="BU287" s="3"/>
      <c r="BV287" s="3"/>
      <c r="BW287" s="5"/>
      <c r="BX287" s="30">
        <f ca="1">Table2[[#This Row],[Mortgage Left]]/Table2[[#This Row],[Value of home]]</f>
        <v>0.39276356278659463</v>
      </c>
      <c r="BY287" s="3">
        <f t="shared" ca="1" si="106"/>
        <v>1</v>
      </c>
      <c r="BZ287" s="3"/>
      <c r="CA287" s="39"/>
      <c r="CC287" s="2">
        <f ca="1">IF(Table2[[#This Row],[Residence]]="East Legon",Table2[[#This Row],[Income]],0)</f>
        <v>0</v>
      </c>
      <c r="CD287" s="3">
        <f ca="1">IF(Table2[[#This Row],[Residence]]="Trasaco",Table2[[#This Row],[Income]],0)</f>
        <v>0</v>
      </c>
      <c r="CE287" s="3">
        <f ca="1">IF(Table2[[#This Row],[Residence]]="North Legon",Table2[[#This Row],[Income]],0)</f>
        <v>32043</v>
      </c>
      <c r="CF287" s="3">
        <f ca="1">IF(Table2[[#This Row],[Residence]]="Spintex",Table2[[#This Row],[Income]],0)</f>
        <v>0</v>
      </c>
      <c r="CG287" s="3">
        <f ca="1">IF(Table2[[#This Row],[Residence]]="Tema",Table2[[#This Row],[Income]],0)</f>
        <v>0</v>
      </c>
      <c r="CH287" s="3">
        <f ca="1">IF(Table2[[#This Row],[Residence]]="Airport Hills",Table2[[#This Row],[Income]],0)</f>
        <v>0</v>
      </c>
      <c r="CI287" s="3">
        <f ca="1">IF(Table2[[#This Row],[Residence]]="Oyarifa",Table2[[#This Row],[Income]],0)</f>
        <v>0</v>
      </c>
      <c r="CJ287" s="3">
        <f ca="1">IF(Table2[[#This Row],[Residence]]="Osu",Table2[[#This Row],[Income]],0)</f>
        <v>0</v>
      </c>
      <c r="CK287" s="3">
        <f ca="1">IF(Table2[[#This Row],[Residence]]="Tse-Addo",Table2[[#This Row],[Income]],0)</f>
        <v>0</v>
      </c>
      <c r="CL287" s="5">
        <f ca="1">IF(Table2[[#This Row],[Residence]]="Prampram",Table2[[#This Row],[Income]],0)</f>
        <v>0</v>
      </c>
      <c r="CN287" s="2">
        <f ca="1">IF(Table2[[#This Row],[Field of Work]]="Teaching",Table2[[#This Row],[Income]],0)</f>
        <v>0</v>
      </c>
      <c r="CO287" s="3">
        <f ca="1">IF(Table2[[#This Row],[Field of Work]]="Agriculture",Table2[[#This Row],[Income]],0)</f>
        <v>0</v>
      </c>
      <c r="CP287" s="3">
        <f ca="1">IF(Table2[[#This Row],[Field of Work]]="IT",Table2[[#This Row],[Income]],0)</f>
        <v>0</v>
      </c>
      <c r="CQ287" s="3">
        <f ca="1">IF(Table2[[#This Row],[Field of Work]]="Construction",Table2[[#This Row],[Income]],0)</f>
        <v>0</v>
      </c>
      <c r="CR287" s="3">
        <f ca="1">IF(Table2[[#This Row],[Field of Work]]="Health",Table2[[#This Row],[Income]],0)</f>
        <v>0</v>
      </c>
      <c r="CS287" s="5">
        <f ca="1">IF(Table2[[#This Row],[Field of Work]]="General work",Table2[[#This Row],[Income]],0)</f>
        <v>32043</v>
      </c>
      <c r="CU287" s="2">
        <f t="shared" ca="1" si="95"/>
        <v>1</v>
      </c>
      <c r="CV287" s="5"/>
      <c r="CX287" s="2">
        <f t="shared" ca="1" si="96"/>
        <v>36</v>
      </c>
      <c r="CY287" s="5"/>
    </row>
    <row r="288" spans="1:103" x14ac:dyDescent="0.25">
      <c r="A288">
        <f t="shared" ca="1" si="97"/>
        <v>2</v>
      </c>
      <c r="B288" t="str">
        <f t="shared" ca="1" si="98"/>
        <v>Female</v>
      </c>
      <c r="C288">
        <f t="shared" ca="1" si="99"/>
        <v>36</v>
      </c>
      <c r="D288">
        <f t="shared" ca="1" si="100"/>
        <v>6</v>
      </c>
      <c r="E288" t="str">
        <f ca="1">_xll.XLOOKUP(D288,$Y$8:$Y$13,$Z$8:$Z$13)</f>
        <v>Agriculture</v>
      </c>
      <c r="F288">
        <f t="shared" ca="1" si="101"/>
        <v>5</v>
      </c>
      <c r="G288" t="str">
        <f ca="1">_xll.XLOOKUP(F288,$AA$8:$AA$12,$AB$8:$AB$12)</f>
        <v>Other</v>
      </c>
      <c r="H288">
        <f t="shared" ca="1" si="114"/>
        <v>1</v>
      </c>
      <c r="I288">
        <f t="shared" ca="1" si="94"/>
        <v>1</v>
      </c>
      <c r="J288">
        <f t="shared" ca="1" si="102"/>
        <v>34104</v>
      </c>
      <c r="K288">
        <f t="shared" ca="1" si="103"/>
        <v>8</v>
      </c>
      <c r="L288" t="str">
        <f ca="1">_xll.XLOOKUP(K288,$AC$8:$AC$17,$AD$8:$AD$17)</f>
        <v>Oyarifa</v>
      </c>
      <c r="M288">
        <f t="shared" ca="1" si="107"/>
        <v>102312</v>
      </c>
      <c r="N288" s="12">
        <f t="shared" ca="1" si="104"/>
        <v>97020.784589515926</v>
      </c>
      <c r="O288" s="12">
        <f t="shared" ca="1" si="108"/>
        <v>19429.571299300675</v>
      </c>
      <c r="P288">
        <f t="shared" ca="1" si="105"/>
        <v>6557</v>
      </c>
      <c r="Q288" s="12">
        <f t="shared" ca="1" si="109"/>
        <v>27113.793778065858</v>
      </c>
      <c r="R288">
        <f t="shared" ca="1" si="110"/>
        <v>44393.550320527313</v>
      </c>
      <c r="S288" s="12">
        <f t="shared" ca="1" si="111"/>
        <v>166135.12161982799</v>
      </c>
      <c r="T288" s="12">
        <f t="shared" ca="1" si="112"/>
        <v>130691.57836758178</v>
      </c>
      <c r="U288" s="12">
        <f t="shared" ca="1" si="113"/>
        <v>35443.543252246207</v>
      </c>
      <c r="X288" s="2"/>
      <c r="Y288" s="3"/>
      <c r="Z288" s="3"/>
      <c r="AA288" s="3"/>
      <c r="AB288" s="3"/>
      <c r="AC288" s="3"/>
      <c r="AD288" s="3"/>
      <c r="AE288" s="3">
        <f ca="1">IF(Table2[[#This Row],[Gender]]="Male",1,0)</f>
        <v>0</v>
      </c>
      <c r="AF288" s="3">
        <f ca="1">IF(Table2[[#This Row],[Gender]]="Female",1,0)</f>
        <v>1</v>
      </c>
      <c r="AG288" s="3"/>
      <c r="AH288" s="3"/>
      <c r="AI288" s="5"/>
      <c r="AK288" s="2">
        <f ca="1">IF(Table2[[#This Row],[Field of Work]]="Teaching",1,0)</f>
        <v>0</v>
      </c>
      <c r="AL288" s="3">
        <f ca="1">IF(Table2[[#This Row],[Field of Work]]="Agriculture",1,0)</f>
        <v>1</v>
      </c>
      <c r="AM288" s="3">
        <f ca="1">IF(Table2[[#This Row],[Field of Work]]="IT",1,0)</f>
        <v>0</v>
      </c>
      <c r="AN288" s="3">
        <f ca="1">IF(Table2[[#This Row],[Field of Work]]="Construction",1,0)</f>
        <v>0</v>
      </c>
      <c r="AO288" s="3">
        <f ca="1">IF(Table2[[#This Row],[Field of Work]]="Health",1,0)</f>
        <v>0</v>
      </c>
      <c r="AP288" s="3">
        <f ca="1">IF(Table2[[#This Row],[Field of Work]]="General work",1,0)</f>
        <v>0</v>
      </c>
      <c r="AQ288" s="3"/>
      <c r="AR288" s="3"/>
      <c r="AS288" s="3"/>
      <c r="AT288" s="3"/>
      <c r="AU288" s="3"/>
      <c r="AV288" s="5"/>
      <c r="AW288" s="16">
        <f ca="1">IF(Table2[[#This Row],[Residence]]="East Legon",1,0)</f>
        <v>0</v>
      </c>
      <c r="AX288" s="13">
        <f ca="1">IF(Table2[[#This Row],[Residence]]="Trasaco",1,0)</f>
        <v>0</v>
      </c>
      <c r="AY288" s="3">
        <f ca="1">IF(Table2[[#This Row],[Residence]]="North Legon",1,0)</f>
        <v>0</v>
      </c>
      <c r="AZ288" s="3">
        <f ca="1">IF(Table2[[#This Row],[Residence]]="Tema",1,0)</f>
        <v>0</v>
      </c>
      <c r="BA288" s="3">
        <f ca="1">IF(Table2[[#This Row],[Residence]]="Spintex",1,0)</f>
        <v>0</v>
      </c>
      <c r="BB288" s="3">
        <f ca="1">IF(Table2[[#This Row],[Residence]]="Airport Hills",1,0)</f>
        <v>0</v>
      </c>
      <c r="BC288" s="3">
        <f ca="1">IF(Table2[[#This Row],[Residence]]="Oyarifa",1,0)</f>
        <v>1</v>
      </c>
      <c r="BD288" s="3">
        <f ca="1">IF(Table2[[#This Row],[Residence]]="Prampram",1,0)</f>
        <v>0</v>
      </c>
      <c r="BE288" s="3">
        <f ca="1">IF(Table2[[#This Row],[Residence]]="Tse-Addo",1,0)</f>
        <v>0</v>
      </c>
      <c r="BF288" s="3">
        <f ca="1">IF(Table2[[#This Row],[Residence]]="Osu",1,0)</f>
        <v>0</v>
      </c>
      <c r="BG288" s="3"/>
      <c r="BH288" s="3"/>
      <c r="BI288" s="3"/>
      <c r="BJ288" s="3"/>
      <c r="BK288" s="3"/>
      <c r="BL288" s="3"/>
      <c r="BM288" s="3"/>
      <c r="BN288" s="3"/>
      <c r="BO288" s="3"/>
      <c r="BP288" s="5"/>
      <c r="BR288" s="26">
        <f ca="1">Table2[[#This Row],[Cars Value]]/Table2[[#This Row],[Cars]]</f>
        <v>19429.571299300675</v>
      </c>
      <c r="BS288" s="5"/>
      <c r="BT288" s="2">
        <f ca="1">IF(Table2[[#This Row],[Value of Debts]]&gt;$BU$6,1,0)</f>
        <v>1</v>
      </c>
      <c r="BU288" s="3"/>
      <c r="BV288" s="3"/>
      <c r="BW288" s="5"/>
      <c r="BX288" s="30">
        <f ca="1">Table2[[#This Row],[Mortgage Left]]/Table2[[#This Row],[Value of home]]</f>
        <v>0.94828353066615767</v>
      </c>
      <c r="BY288" s="3">
        <f t="shared" ca="1" si="106"/>
        <v>0</v>
      </c>
      <c r="BZ288" s="3"/>
      <c r="CA288" s="39"/>
      <c r="CC288" s="2">
        <f ca="1">IF(Table2[[#This Row],[Residence]]="East Legon",Table2[[#This Row],[Income]],0)</f>
        <v>0</v>
      </c>
      <c r="CD288" s="3">
        <f ca="1">IF(Table2[[#This Row],[Residence]]="Trasaco",Table2[[#This Row],[Income]],0)</f>
        <v>0</v>
      </c>
      <c r="CE288" s="3">
        <f ca="1">IF(Table2[[#This Row],[Residence]]="North Legon",Table2[[#This Row],[Income]],0)</f>
        <v>0</v>
      </c>
      <c r="CF288" s="3">
        <f ca="1">IF(Table2[[#This Row],[Residence]]="Spintex",Table2[[#This Row],[Income]],0)</f>
        <v>0</v>
      </c>
      <c r="CG288" s="3">
        <f ca="1">IF(Table2[[#This Row],[Residence]]="Tema",Table2[[#This Row],[Income]],0)</f>
        <v>0</v>
      </c>
      <c r="CH288" s="3">
        <f ca="1">IF(Table2[[#This Row],[Residence]]="Airport Hills",Table2[[#This Row],[Income]],0)</f>
        <v>0</v>
      </c>
      <c r="CI288" s="3">
        <f ca="1">IF(Table2[[#This Row],[Residence]]="Oyarifa",Table2[[#This Row],[Income]],0)</f>
        <v>34104</v>
      </c>
      <c r="CJ288" s="3">
        <f ca="1">IF(Table2[[#This Row],[Residence]]="Osu",Table2[[#This Row],[Income]],0)</f>
        <v>0</v>
      </c>
      <c r="CK288" s="3">
        <f ca="1">IF(Table2[[#This Row],[Residence]]="Tse-Addo",Table2[[#This Row],[Income]],0)</f>
        <v>0</v>
      </c>
      <c r="CL288" s="5">
        <f ca="1">IF(Table2[[#This Row],[Residence]]="Prampram",Table2[[#This Row],[Income]],0)</f>
        <v>0</v>
      </c>
      <c r="CN288" s="2">
        <f ca="1">IF(Table2[[#This Row],[Field of Work]]="Teaching",Table2[[#This Row],[Income]],0)</f>
        <v>0</v>
      </c>
      <c r="CO288" s="3">
        <f ca="1">IF(Table2[[#This Row],[Field of Work]]="Agriculture",Table2[[#This Row],[Income]],0)</f>
        <v>34104</v>
      </c>
      <c r="CP288" s="3">
        <f ca="1">IF(Table2[[#This Row],[Field of Work]]="IT",Table2[[#This Row],[Income]],0)</f>
        <v>0</v>
      </c>
      <c r="CQ288" s="3">
        <f ca="1">IF(Table2[[#This Row],[Field of Work]]="Construction",Table2[[#This Row],[Income]],0)</f>
        <v>0</v>
      </c>
      <c r="CR288" s="3">
        <f ca="1">IF(Table2[[#This Row],[Field of Work]]="Health",Table2[[#This Row],[Income]],0)</f>
        <v>0</v>
      </c>
      <c r="CS288" s="5">
        <f ca="1">IF(Table2[[#This Row],[Field of Work]]="General work",Table2[[#This Row],[Income]],0)</f>
        <v>0</v>
      </c>
      <c r="CU288" s="2">
        <f t="shared" ca="1" si="95"/>
        <v>1</v>
      </c>
      <c r="CV288" s="5"/>
      <c r="CX288" s="2">
        <f t="shared" ca="1" si="96"/>
        <v>41</v>
      </c>
      <c r="CY288" s="5"/>
    </row>
    <row r="289" spans="1:103" x14ac:dyDescent="0.25">
      <c r="A289">
        <f t="shared" ca="1" si="97"/>
        <v>1</v>
      </c>
      <c r="B289" t="str">
        <f t="shared" ca="1" si="98"/>
        <v>Male</v>
      </c>
      <c r="C289">
        <f t="shared" ca="1" si="99"/>
        <v>41</v>
      </c>
      <c r="D289">
        <f t="shared" ca="1" si="100"/>
        <v>2</v>
      </c>
      <c r="E289" t="str">
        <f ca="1">_xll.XLOOKUP(D289,$Y$8:$Y$13,$Z$8:$Z$13)</f>
        <v>Construction</v>
      </c>
      <c r="F289">
        <f t="shared" ca="1" si="101"/>
        <v>2</v>
      </c>
      <c r="G289" t="str">
        <f ca="1">_xll.XLOOKUP(F289,$AA$8:$AA$12,$AB$8:$AB$12)</f>
        <v>College</v>
      </c>
      <c r="H289">
        <f t="shared" ca="1" si="114"/>
        <v>0</v>
      </c>
      <c r="I289">
        <f t="shared" ca="1" si="94"/>
        <v>1</v>
      </c>
      <c r="J289">
        <f t="shared" ca="1" si="102"/>
        <v>88183</v>
      </c>
      <c r="K289">
        <f t="shared" ca="1" si="103"/>
        <v>7</v>
      </c>
      <c r="L289" t="str">
        <f ca="1">_xll.XLOOKUP(K289,$AC$8:$AC$17,$AD$8:$AD$17)</f>
        <v>Tema</v>
      </c>
      <c r="M289">
        <f t="shared" ca="1" si="107"/>
        <v>529098</v>
      </c>
      <c r="N289" s="12">
        <f t="shared" ca="1" si="104"/>
        <v>172330.16526604447</v>
      </c>
      <c r="O289" s="12">
        <f t="shared" ca="1" si="108"/>
        <v>7091.863815896837</v>
      </c>
      <c r="P289">
        <f t="shared" ca="1" si="105"/>
        <v>1214</v>
      </c>
      <c r="Q289" s="12">
        <f t="shared" ca="1" si="109"/>
        <v>128945.55045706048</v>
      </c>
      <c r="R289">
        <f t="shared" ca="1" si="110"/>
        <v>52265.208061055258</v>
      </c>
      <c r="S289" s="12">
        <f t="shared" ca="1" si="111"/>
        <v>588455.07187695208</v>
      </c>
      <c r="T289" s="12">
        <f t="shared" ca="1" si="112"/>
        <v>302489.71572310495</v>
      </c>
      <c r="U289" s="12">
        <f t="shared" ca="1" si="113"/>
        <v>285965.35615384713</v>
      </c>
      <c r="X289" s="2"/>
      <c r="Y289" s="3"/>
      <c r="Z289" s="3"/>
      <c r="AA289" s="3"/>
      <c r="AB289" s="3"/>
      <c r="AC289" s="3"/>
      <c r="AD289" s="3"/>
      <c r="AE289" s="3">
        <f ca="1">IF(Table2[[#This Row],[Gender]]="Male",1,0)</f>
        <v>1</v>
      </c>
      <c r="AF289" s="3">
        <f ca="1">IF(Table2[[#This Row],[Gender]]="Female",1,0)</f>
        <v>0</v>
      </c>
      <c r="AG289" s="3"/>
      <c r="AH289" s="3"/>
      <c r="AI289" s="5"/>
      <c r="AK289" s="2">
        <f ca="1">IF(Table2[[#This Row],[Field of Work]]="Teaching",1,0)</f>
        <v>0</v>
      </c>
      <c r="AL289" s="3">
        <f ca="1">IF(Table2[[#This Row],[Field of Work]]="Agriculture",1,0)</f>
        <v>0</v>
      </c>
      <c r="AM289" s="3">
        <f ca="1">IF(Table2[[#This Row],[Field of Work]]="IT",1,0)</f>
        <v>0</v>
      </c>
      <c r="AN289" s="3">
        <f ca="1">IF(Table2[[#This Row],[Field of Work]]="Construction",1,0)</f>
        <v>1</v>
      </c>
      <c r="AO289" s="3">
        <f ca="1">IF(Table2[[#This Row],[Field of Work]]="Health",1,0)</f>
        <v>0</v>
      </c>
      <c r="AP289" s="3">
        <f ca="1">IF(Table2[[#This Row],[Field of Work]]="General work",1,0)</f>
        <v>0</v>
      </c>
      <c r="AQ289" s="3"/>
      <c r="AR289" s="3"/>
      <c r="AS289" s="3"/>
      <c r="AT289" s="3"/>
      <c r="AU289" s="3"/>
      <c r="AV289" s="5"/>
      <c r="AW289" s="16">
        <f ca="1">IF(Table2[[#This Row],[Residence]]="East Legon",1,0)</f>
        <v>0</v>
      </c>
      <c r="AX289" s="13">
        <f ca="1">IF(Table2[[#This Row],[Residence]]="Trasaco",1,0)</f>
        <v>0</v>
      </c>
      <c r="AY289" s="3">
        <f ca="1">IF(Table2[[#This Row],[Residence]]="North Legon",1,0)</f>
        <v>0</v>
      </c>
      <c r="AZ289" s="3">
        <f ca="1">IF(Table2[[#This Row],[Residence]]="Tema",1,0)</f>
        <v>1</v>
      </c>
      <c r="BA289" s="3">
        <f ca="1">IF(Table2[[#This Row],[Residence]]="Spintex",1,0)</f>
        <v>0</v>
      </c>
      <c r="BB289" s="3">
        <f ca="1">IF(Table2[[#This Row],[Residence]]="Airport Hills",1,0)</f>
        <v>0</v>
      </c>
      <c r="BC289" s="3">
        <f ca="1">IF(Table2[[#This Row],[Residence]]="Oyarifa",1,0)</f>
        <v>0</v>
      </c>
      <c r="BD289" s="3">
        <f ca="1">IF(Table2[[#This Row],[Residence]]="Prampram",1,0)</f>
        <v>0</v>
      </c>
      <c r="BE289" s="3">
        <f ca="1">IF(Table2[[#This Row],[Residence]]="Tse-Addo",1,0)</f>
        <v>0</v>
      </c>
      <c r="BF289" s="3">
        <f ca="1">IF(Table2[[#This Row],[Residence]]="Osu",1,0)</f>
        <v>0</v>
      </c>
      <c r="BG289" s="3"/>
      <c r="BH289" s="3"/>
      <c r="BI289" s="3"/>
      <c r="BJ289" s="3"/>
      <c r="BK289" s="3"/>
      <c r="BL289" s="3"/>
      <c r="BM289" s="3"/>
      <c r="BN289" s="3"/>
      <c r="BO289" s="3"/>
      <c r="BP289" s="5"/>
      <c r="BR289" s="26">
        <f ca="1">Table2[[#This Row],[Cars Value]]/Table2[[#This Row],[Cars]]</f>
        <v>7091.863815896837</v>
      </c>
      <c r="BS289" s="5"/>
      <c r="BT289" s="2">
        <f ca="1">IF(Table2[[#This Row],[Value of Debts]]&gt;$BU$6,1,0)</f>
        <v>1</v>
      </c>
      <c r="BU289" s="3"/>
      <c r="BV289" s="3"/>
      <c r="BW289" s="5"/>
      <c r="BX289" s="30">
        <f ca="1">Table2[[#This Row],[Mortgage Left]]/Table2[[#This Row],[Value of home]]</f>
        <v>0.32570556922544491</v>
      </c>
      <c r="BY289" s="3">
        <f t="shared" ca="1" si="106"/>
        <v>1</v>
      </c>
      <c r="BZ289" s="3"/>
      <c r="CA289" s="39"/>
      <c r="CC289" s="2">
        <f ca="1">IF(Table2[[#This Row],[Residence]]="East Legon",Table2[[#This Row],[Income]],0)</f>
        <v>0</v>
      </c>
      <c r="CD289" s="3">
        <f ca="1">IF(Table2[[#This Row],[Residence]]="Trasaco",Table2[[#This Row],[Income]],0)</f>
        <v>0</v>
      </c>
      <c r="CE289" s="3">
        <f ca="1">IF(Table2[[#This Row],[Residence]]="North Legon",Table2[[#This Row],[Income]],0)</f>
        <v>0</v>
      </c>
      <c r="CF289" s="3">
        <f ca="1">IF(Table2[[#This Row],[Residence]]="Spintex",Table2[[#This Row],[Income]],0)</f>
        <v>0</v>
      </c>
      <c r="CG289" s="3">
        <f ca="1">IF(Table2[[#This Row],[Residence]]="Tema",Table2[[#This Row],[Income]],0)</f>
        <v>88183</v>
      </c>
      <c r="CH289" s="3">
        <f ca="1">IF(Table2[[#This Row],[Residence]]="Airport Hills",Table2[[#This Row],[Income]],0)</f>
        <v>0</v>
      </c>
      <c r="CI289" s="3">
        <f ca="1">IF(Table2[[#This Row],[Residence]]="Oyarifa",Table2[[#This Row],[Income]],0)</f>
        <v>0</v>
      </c>
      <c r="CJ289" s="3">
        <f ca="1">IF(Table2[[#This Row],[Residence]]="Osu",Table2[[#This Row],[Income]],0)</f>
        <v>0</v>
      </c>
      <c r="CK289" s="3">
        <f ca="1">IF(Table2[[#This Row],[Residence]]="Tse-Addo",Table2[[#This Row],[Income]],0)</f>
        <v>0</v>
      </c>
      <c r="CL289" s="5">
        <f ca="1">IF(Table2[[#This Row],[Residence]]="Prampram",Table2[[#This Row],[Income]],0)</f>
        <v>0</v>
      </c>
      <c r="CN289" s="2">
        <f ca="1">IF(Table2[[#This Row],[Field of Work]]="Teaching",Table2[[#This Row],[Income]],0)</f>
        <v>0</v>
      </c>
      <c r="CO289" s="3">
        <f ca="1">IF(Table2[[#This Row],[Field of Work]]="Agriculture",Table2[[#This Row],[Income]],0)</f>
        <v>0</v>
      </c>
      <c r="CP289" s="3">
        <f ca="1">IF(Table2[[#This Row],[Field of Work]]="IT",Table2[[#This Row],[Income]],0)</f>
        <v>0</v>
      </c>
      <c r="CQ289" s="3">
        <f ca="1">IF(Table2[[#This Row],[Field of Work]]="Construction",Table2[[#This Row],[Income]],0)</f>
        <v>88183</v>
      </c>
      <c r="CR289" s="3">
        <f ca="1">IF(Table2[[#This Row],[Field of Work]]="Health",Table2[[#This Row],[Income]],0)</f>
        <v>0</v>
      </c>
      <c r="CS289" s="5">
        <f ca="1">IF(Table2[[#This Row],[Field of Work]]="General work",Table2[[#This Row],[Income]],0)</f>
        <v>0</v>
      </c>
      <c r="CU289" s="2">
        <f t="shared" ca="1" si="95"/>
        <v>1</v>
      </c>
      <c r="CV289" s="5"/>
      <c r="CX289" s="2">
        <f t="shared" ca="1" si="96"/>
        <v>47</v>
      </c>
      <c r="CY289" s="5"/>
    </row>
    <row r="290" spans="1:103" x14ac:dyDescent="0.25">
      <c r="A290">
        <f t="shared" ca="1" si="97"/>
        <v>2</v>
      </c>
      <c r="B290" t="str">
        <f t="shared" ca="1" si="98"/>
        <v>Female</v>
      </c>
      <c r="C290">
        <f t="shared" ca="1" si="99"/>
        <v>47</v>
      </c>
      <c r="D290">
        <f t="shared" ca="1" si="100"/>
        <v>6</v>
      </c>
      <c r="E290" t="str">
        <f ca="1">_xll.XLOOKUP(D290,$Y$8:$Y$13,$Z$8:$Z$13)</f>
        <v>Agriculture</v>
      </c>
      <c r="F290">
        <f t="shared" ca="1" si="101"/>
        <v>2</v>
      </c>
      <c r="G290" t="str">
        <f ca="1">_xll.XLOOKUP(F290,$AA$8:$AA$12,$AB$8:$AB$12)</f>
        <v>College</v>
      </c>
      <c r="H290">
        <f t="shared" ca="1" si="114"/>
        <v>0</v>
      </c>
      <c r="I290">
        <f t="shared" ca="1" si="94"/>
        <v>3</v>
      </c>
      <c r="J290">
        <f t="shared" ca="1" si="102"/>
        <v>60745</v>
      </c>
      <c r="K290">
        <f t="shared" ca="1" si="103"/>
        <v>6</v>
      </c>
      <c r="L290" t="str">
        <f ca="1">_xll.XLOOKUP(K290,$AC$8:$AC$17,$AD$8:$AD$17)</f>
        <v>Tse-Addo</v>
      </c>
      <c r="M290">
        <f t="shared" ca="1" si="107"/>
        <v>182235</v>
      </c>
      <c r="N290" s="12">
        <f t="shared" ca="1" si="104"/>
        <v>103411.68719600051</v>
      </c>
      <c r="O290" s="12">
        <f t="shared" ca="1" si="108"/>
        <v>87449.341924765482</v>
      </c>
      <c r="P290">
        <f t="shared" ca="1" si="105"/>
        <v>43514</v>
      </c>
      <c r="Q290" s="12">
        <f t="shared" ca="1" si="109"/>
        <v>88080.124964473798</v>
      </c>
      <c r="R290">
        <f t="shared" ca="1" si="110"/>
        <v>53191.428592430559</v>
      </c>
      <c r="S290" s="12">
        <f t="shared" ca="1" si="111"/>
        <v>322875.77051719604</v>
      </c>
      <c r="T290" s="12">
        <f t="shared" ca="1" si="112"/>
        <v>235005.81216047431</v>
      </c>
      <c r="U290" s="12">
        <f t="shared" ca="1" si="113"/>
        <v>87869.958356721734</v>
      </c>
      <c r="X290" s="2"/>
      <c r="Y290" s="3"/>
      <c r="Z290" s="3"/>
      <c r="AA290" s="3"/>
      <c r="AB290" s="3"/>
      <c r="AC290" s="3"/>
      <c r="AD290" s="3"/>
      <c r="AE290" s="3">
        <f ca="1">IF(Table2[[#This Row],[Gender]]="Male",1,0)</f>
        <v>0</v>
      </c>
      <c r="AF290" s="3">
        <f ca="1">IF(Table2[[#This Row],[Gender]]="Female",1,0)</f>
        <v>1</v>
      </c>
      <c r="AG290" s="3"/>
      <c r="AH290" s="3"/>
      <c r="AI290" s="5"/>
      <c r="AK290" s="2">
        <f ca="1">IF(Table2[[#This Row],[Field of Work]]="Teaching",1,0)</f>
        <v>0</v>
      </c>
      <c r="AL290" s="3">
        <f ca="1">IF(Table2[[#This Row],[Field of Work]]="Agriculture",1,0)</f>
        <v>1</v>
      </c>
      <c r="AM290" s="3">
        <f ca="1">IF(Table2[[#This Row],[Field of Work]]="IT",1,0)</f>
        <v>0</v>
      </c>
      <c r="AN290" s="3">
        <f ca="1">IF(Table2[[#This Row],[Field of Work]]="Construction",1,0)</f>
        <v>0</v>
      </c>
      <c r="AO290" s="3">
        <f ca="1">IF(Table2[[#This Row],[Field of Work]]="Health",1,0)</f>
        <v>0</v>
      </c>
      <c r="AP290" s="3">
        <f ca="1">IF(Table2[[#This Row],[Field of Work]]="General work",1,0)</f>
        <v>0</v>
      </c>
      <c r="AQ290" s="3"/>
      <c r="AR290" s="3"/>
      <c r="AS290" s="3"/>
      <c r="AT290" s="3"/>
      <c r="AU290" s="3"/>
      <c r="AV290" s="5"/>
      <c r="AW290" s="16">
        <f ca="1">IF(Table2[[#This Row],[Residence]]="East Legon",1,0)</f>
        <v>0</v>
      </c>
      <c r="AX290" s="13">
        <f ca="1">IF(Table2[[#This Row],[Residence]]="Trasaco",1,0)</f>
        <v>0</v>
      </c>
      <c r="AY290" s="3">
        <f ca="1">IF(Table2[[#This Row],[Residence]]="North Legon",1,0)</f>
        <v>0</v>
      </c>
      <c r="AZ290" s="3">
        <f ca="1">IF(Table2[[#This Row],[Residence]]="Tema",1,0)</f>
        <v>0</v>
      </c>
      <c r="BA290" s="3">
        <f ca="1">IF(Table2[[#This Row],[Residence]]="Spintex",1,0)</f>
        <v>0</v>
      </c>
      <c r="BB290" s="3">
        <f ca="1">IF(Table2[[#This Row],[Residence]]="Airport Hills",1,0)</f>
        <v>0</v>
      </c>
      <c r="BC290" s="3">
        <f ca="1">IF(Table2[[#This Row],[Residence]]="Oyarifa",1,0)</f>
        <v>0</v>
      </c>
      <c r="BD290" s="3">
        <f ca="1">IF(Table2[[#This Row],[Residence]]="Prampram",1,0)</f>
        <v>0</v>
      </c>
      <c r="BE290" s="3">
        <f ca="1">IF(Table2[[#This Row],[Residence]]="Tse-Addo",1,0)</f>
        <v>1</v>
      </c>
      <c r="BF290" s="3">
        <f ca="1">IF(Table2[[#This Row],[Residence]]="Osu",1,0)</f>
        <v>0</v>
      </c>
      <c r="BG290" s="3"/>
      <c r="BH290" s="3"/>
      <c r="BI290" s="3"/>
      <c r="BJ290" s="3"/>
      <c r="BK290" s="3"/>
      <c r="BL290" s="3"/>
      <c r="BM290" s="3"/>
      <c r="BN290" s="3"/>
      <c r="BO290" s="3"/>
      <c r="BP290" s="5"/>
      <c r="BR290" s="26">
        <f ca="1">Table2[[#This Row],[Cars Value]]/Table2[[#This Row],[Cars]]</f>
        <v>29149.780641588495</v>
      </c>
      <c r="BS290" s="5"/>
      <c r="BT290" s="2">
        <f ca="1">IF(Table2[[#This Row],[Value of Debts]]&gt;$BU$6,1,0)</f>
        <v>1</v>
      </c>
      <c r="BU290" s="3"/>
      <c r="BV290" s="3"/>
      <c r="BW290" s="5"/>
      <c r="BX290" s="30">
        <f ca="1">Table2[[#This Row],[Mortgage Left]]/Table2[[#This Row],[Value of home]]</f>
        <v>0.56746336980273004</v>
      </c>
      <c r="BY290" s="3">
        <f t="shared" ca="1" si="106"/>
        <v>0</v>
      </c>
      <c r="BZ290" s="3"/>
      <c r="CA290" s="39"/>
      <c r="CC290" s="2">
        <f ca="1">IF(Table2[[#This Row],[Residence]]="East Legon",Table2[[#This Row],[Income]],0)</f>
        <v>0</v>
      </c>
      <c r="CD290" s="3">
        <f ca="1">IF(Table2[[#This Row],[Residence]]="Trasaco",Table2[[#This Row],[Income]],0)</f>
        <v>0</v>
      </c>
      <c r="CE290" s="3">
        <f ca="1">IF(Table2[[#This Row],[Residence]]="North Legon",Table2[[#This Row],[Income]],0)</f>
        <v>0</v>
      </c>
      <c r="CF290" s="3">
        <f ca="1">IF(Table2[[#This Row],[Residence]]="Spintex",Table2[[#This Row],[Income]],0)</f>
        <v>0</v>
      </c>
      <c r="CG290" s="3">
        <f ca="1">IF(Table2[[#This Row],[Residence]]="Tema",Table2[[#This Row],[Income]],0)</f>
        <v>0</v>
      </c>
      <c r="CH290" s="3">
        <f ca="1">IF(Table2[[#This Row],[Residence]]="Airport Hills",Table2[[#This Row],[Income]],0)</f>
        <v>0</v>
      </c>
      <c r="CI290" s="3">
        <f ca="1">IF(Table2[[#This Row],[Residence]]="Oyarifa",Table2[[#This Row],[Income]],0)</f>
        <v>0</v>
      </c>
      <c r="CJ290" s="3">
        <f ca="1">IF(Table2[[#This Row],[Residence]]="Osu",Table2[[#This Row],[Income]],0)</f>
        <v>0</v>
      </c>
      <c r="CK290" s="3">
        <f ca="1">IF(Table2[[#This Row],[Residence]]="Tse-Addo",Table2[[#This Row],[Income]],0)</f>
        <v>60745</v>
      </c>
      <c r="CL290" s="5">
        <f ca="1">IF(Table2[[#This Row],[Residence]]="Prampram",Table2[[#This Row],[Income]],0)</f>
        <v>0</v>
      </c>
      <c r="CN290" s="2">
        <f ca="1">IF(Table2[[#This Row],[Field of Work]]="Teaching",Table2[[#This Row],[Income]],0)</f>
        <v>0</v>
      </c>
      <c r="CO290" s="3">
        <f ca="1">IF(Table2[[#This Row],[Field of Work]]="Agriculture",Table2[[#This Row],[Income]],0)</f>
        <v>60745</v>
      </c>
      <c r="CP290" s="3">
        <f ca="1">IF(Table2[[#This Row],[Field of Work]]="IT",Table2[[#This Row],[Income]],0)</f>
        <v>0</v>
      </c>
      <c r="CQ290" s="3">
        <f ca="1">IF(Table2[[#This Row],[Field of Work]]="Construction",Table2[[#This Row],[Income]],0)</f>
        <v>0</v>
      </c>
      <c r="CR290" s="3">
        <f ca="1">IF(Table2[[#This Row],[Field of Work]]="Health",Table2[[#This Row],[Income]],0)</f>
        <v>0</v>
      </c>
      <c r="CS290" s="5">
        <f ca="1">IF(Table2[[#This Row],[Field of Work]]="General work",Table2[[#This Row],[Income]],0)</f>
        <v>0</v>
      </c>
      <c r="CU290" s="2">
        <f t="shared" ca="1" si="95"/>
        <v>1</v>
      </c>
      <c r="CV290" s="5"/>
      <c r="CX290" s="2">
        <f t="shared" ca="1" si="96"/>
        <v>26</v>
      </c>
      <c r="CY290" s="5"/>
    </row>
    <row r="291" spans="1:103" x14ac:dyDescent="0.25">
      <c r="A291">
        <f t="shared" ca="1" si="97"/>
        <v>1</v>
      </c>
      <c r="B291" t="str">
        <f t="shared" ca="1" si="98"/>
        <v>Male</v>
      </c>
      <c r="C291">
        <f t="shared" ca="1" si="99"/>
        <v>26</v>
      </c>
      <c r="D291">
        <f t="shared" ca="1" si="100"/>
        <v>3</v>
      </c>
      <c r="E291" t="str">
        <f ca="1">_xll.XLOOKUP(D291,$Y$8:$Y$13,$Z$8:$Z$13)</f>
        <v>Teaching</v>
      </c>
      <c r="F291">
        <f t="shared" ca="1" si="101"/>
        <v>5</v>
      </c>
      <c r="G291" t="str">
        <f ca="1">_xll.XLOOKUP(F291,$AA$8:$AA$12,$AB$8:$AB$12)</f>
        <v>Other</v>
      </c>
      <c r="H291">
        <f t="shared" ca="1" si="114"/>
        <v>4</v>
      </c>
      <c r="I291">
        <f t="shared" ca="1" si="94"/>
        <v>1</v>
      </c>
      <c r="J291">
        <f t="shared" ca="1" si="102"/>
        <v>49899</v>
      </c>
      <c r="K291">
        <f t="shared" ca="1" si="103"/>
        <v>9</v>
      </c>
      <c r="L291" t="str">
        <f ca="1">_xll.XLOOKUP(K291,$AC$8:$AC$17,$AD$8:$AD$17)</f>
        <v>Prampram</v>
      </c>
      <c r="M291">
        <f t="shared" ca="1" si="107"/>
        <v>249495</v>
      </c>
      <c r="N291" s="12">
        <f t="shared" ca="1" si="104"/>
        <v>149537.55433846696</v>
      </c>
      <c r="O291" s="12">
        <f t="shared" ca="1" si="108"/>
        <v>20576.202963107495</v>
      </c>
      <c r="P291">
        <f t="shared" ca="1" si="105"/>
        <v>11166</v>
      </c>
      <c r="Q291" s="12">
        <f t="shared" ca="1" si="109"/>
        <v>58729.288402097256</v>
      </c>
      <c r="R291">
        <f t="shared" ca="1" si="110"/>
        <v>34947.691575893718</v>
      </c>
      <c r="S291" s="12">
        <f t="shared" ca="1" si="111"/>
        <v>305018.89453900122</v>
      </c>
      <c r="T291" s="12">
        <f t="shared" ca="1" si="112"/>
        <v>219432.8427405642</v>
      </c>
      <c r="U291" s="12">
        <f t="shared" ca="1" si="113"/>
        <v>85586.051798437024</v>
      </c>
      <c r="X291" s="2"/>
      <c r="Y291" s="3"/>
      <c r="Z291" s="3"/>
      <c r="AA291" s="3"/>
      <c r="AB291" s="3"/>
      <c r="AC291" s="3"/>
      <c r="AD291" s="3"/>
      <c r="AE291" s="3">
        <f ca="1">IF(Table2[[#This Row],[Gender]]="Male",1,0)</f>
        <v>1</v>
      </c>
      <c r="AF291" s="3">
        <f ca="1">IF(Table2[[#This Row],[Gender]]="Female",1,0)</f>
        <v>0</v>
      </c>
      <c r="AG291" s="3"/>
      <c r="AH291" s="3"/>
      <c r="AI291" s="5"/>
      <c r="AK291" s="2">
        <f ca="1">IF(Table2[[#This Row],[Field of Work]]="Teaching",1,0)</f>
        <v>1</v>
      </c>
      <c r="AL291" s="3">
        <f ca="1">IF(Table2[[#This Row],[Field of Work]]="Agriculture",1,0)</f>
        <v>0</v>
      </c>
      <c r="AM291" s="3">
        <f ca="1">IF(Table2[[#This Row],[Field of Work]]="IT",1,0)</f>
        <v>0</v>
      </c>
      <c r="AN291" s="3">
        <f ca="1">IF(Table2[[#This Row],[Field of Work]]="Construction",1,0)</f>
        <v>0</v>
      </c>
      <c r="AO291" s="3">
        <f ca="1">IF(Table2[[#This Row],[Field of Work]]="Health",1,0)</f>
        <v>0</v>
      </c>
      <c r="AP291" s="3">
        <f ca="1">IF(Table2[[#This Row],[Field of Work]]="General work",1,0)</f>
        <v>0</v>
      </c>
      <c r="AQ291" s="3"/>
      <c r="AR291" s="3"/>
      <c r="AS291" s="3"/>
      <c r="AT291" s="3"/>
      <c r="AU291" s="3"/>
      <c r="AV291" s="5"/>
      <c r="AW291" s="16">
        <f ca="1">IF(Table2[[#This Row],[Residence]]="East Legon",1,0)</f>
        <v>0</v>
      </c>
      <c r="AX291" s="13">
        <f ca="1">IF(Table2[[#This Row],[Residence]]="Trasaco",1,0)</f>
        <v>0</v>
      </c>
      <c r="AY291" s="3">
        <f ca="1">IF(Table2[[#This Row],[Residence]]="North Legon",1,0)</f>
        <v>0</v>
      </c>
      <c r="AZ291" s="3">
        <f ca="1">IF(Table2[[#This Row],[Residence]]="Tema",1,0)</f>
        <v>0</v>
      </c>
      <c r="BA291" s="3">
        <f ca="1">IF(Table2[[#This Row],[Residence]]="Spintex",1,0)</f>
        <v>0</v>
      </c>
      <c r="BB291" s="3">
        <f ca="1">IF(Table2[[#This Row],[Residence]]="Airport Hills",1,0)</f>
        <v>0</v>
      </c>
      <c r="BC291" s="3">
        <f ca="1">IF(Table2[[#This Row],[Residence]]="Oyarifa",1,0)</f>
        <v>0</v>
      </c>
      <c r="BD291" s="3">
        <f ca="1">IF(Table2[[#This Row],[Residence]]="Prampram",1,0)</f>
        <v>1</v>
      </c>
      <c r="BE291" s="3">
        <f ca="1">IF(Table2[[#This Row],[Residence]]="Tse-Addo",1,0)</f>
        <v>0</v>
      </c>
      <c r="BF291" s="3">
        <f ca="1">IF(Table2[[#This Row],[Residence]]="Osu",1,0)</f>
        <v>0</v>
      </c>
      <c r="BG291" s="3"/>
      <c r="BH291" s="3"/>
      <c r="BI291" s="3"/>
      <c r="BJ291" s="3"/>
      <c r="BK291" s="3"/>
      <c r="BL291" s="3"/>
      <c r="BM291" s="3"/>
      <c r="BN291" s="3"/>
      <c r="BO291" s="3"/>
      <c r="BP291" s="5"/>
      <c r="BR291" s="26">
        <f ca="1">Table2[[#This Row],[Cars Value]]/Table2[[#This Row],[Cars]]</f>
        <v>20576.202963107495</v>
      </c>
      <c r="BS291" s="5"/>
      <c r="BT291" s="2">
        <f ca="1">IF(Table2[[#This Row],[Value of Debts]]&gt;$BU$6,1,0)</f>
        <v>1</v>
      </c>
      <c r="BU291" s="3"/>
      <c r="BV291" s="3"/>
      <c r="BW291" s="5"/>
      <c r="BX291" s="30">
        <f ca="1">Table2[[#This Row],[Mortgage Left]]/Table2[[#This Row],[Value of home]]</f>
        <v>0.59936092642524685</v>
      </c>
      <c r="BY291" s="3">
        <f t="shared" ca="1" si="106"/>
        <v>0</v>
      </c>
      <c r="BZ291" s="3"/>
      <c r="CA291" s="39"/>
      <c r="CC291" s="2">
        <f ca="1">IF(Table2[[#This Row],[Residence]]="East Legon",Table2[[#This Row],[Income]],0)</f>
        <v>0</v>
      </c>
      <c r="CD291" s="3">
        <f ca="1">IF(Table2[[#This Row],[Residence]]="Trasaco",Table2[[#This Row],[Income]],0)</f>
        <v>0</v>
      </c>
      <c r="CE291" s="3">
        <f ca="1">IF(Table2[[#This Row],[Residence]]="North Legon",Table2[[#This Row],[Income]],0)</f>
        <v>0</v>
      </c>
      <c r="CF291" s="3">
        <f ca="1">IF(Table2[[#This Row],[Residence]]="Spintex",Table2[[#This Row],[Income]],0)</f>
        <v>0</v>
      </c>
      <c r="CG291" s="3">
        <f ca="1">IF(Table2[[#This Row],[Residence]]="Tema",Table2[[#This Row],[Income]],0)</f>
        <v>0</v>
      </c>
      <c r="CH291" s="3">
        <f ca="1">IF(Table2[[#This Row],[Residence]]="Airport Hills",Table2[[#This Row],[Income]],0)</f>
        <v>0</v>
      </c>
      <c r="CI291" s="3">
        <f ca="1">IF(Table2[[#This Row],[Residence]]="Oyarifa",Table2[[#This Row],[Income]],0)</f>
        <v>0</v>
      </c>
      <c r="CJ291" s="3">
        <f ca="1">IF(Table2[[#This Row],[Residence]]="Osu",Table2[[#This Row],[Income]],0)</f>
        <v>0</v>
      </c>
      <c r="CK291" s="3">
        <f ca="1">IF(Table2[[#This Row],[Residence]]="Tse-Addo",Table2[[#This Row],[Income]],0)</f>
        <v>0</v>
      </c>
      <c r="CL291" s="5">
        <f ca="1">IF(Table2[[#This Row],[Residence]]="Prampram",Table2[[#This Row],[Income]],0)</f>
        <v>49899</v>
      </c>
      <c r="CN291" s="2">
        <f ca="1">IF(Table2[[#This Row],[Field of Work]]="Teaching",Table2[[#This Row],[Income]],0)</f>
        <v>49899</v>
      </c>
      <c r="CO291" s="3">
        <f ca="1">IF(Table2[[#This Row],[Field of Work]]="Agriculture",Table2[[#This Row],[Income]],0)</f>
        <v>0</v>
      </c>
      <c r="CP291" s="3">
        <f ca="1">IF(Table2[[#This Row],[Field of Work]]="IT",Table2[[#This Row],[Income]],0)</f>
        <v>0</v>
      </c>
      <c r="CQ291" s="3">
        <f ca="1">IF(Table2[[#This Row],[Field of Work]]="Construction",Table2[[#This Row],[Income]],0)</f>
        <v>0</v>
      </c>
      <c r="CR291" s="3">
        <f ca="1">IF(Table2[[#This Row],[Field of Work]]="Health",Table2[[#This Row],[Income]],0)</f>
        <v>0</v>
      </c>
      <c r="CS291" s="5">
        <f ca="1">IF(Table2[[#This Row],[Field of Work]]="General work",Table2[[#This Row],[Income]],0)</f>
        <v>0</v>
      </c>
      <c r="CU291" s="2">
        <f t="shared" ca="1" si="95"/>
        <v>1</v>
      </c>
      <c r="CV291" s="5"/>
      <c r="CX291" s="2">
        <f t="shared" ca="1" si="96"/>
        <v>30</v>
      </c>
      <c r="CY291" s="5"/>
    </row>
    <row r="292" spans="1:103" x14ac:dyDescent="0.25">
      <c r="A292">
        <f t="shared" ca="1" si="97"/>
        <v>1</v>
      </c>
      <c r="B292" t="str">
        <f t="shared" ca="1" si="98"/>
        <v>Male</v>
      </c>
      <c r="C292">
        <f t="shared" ca="1" si="99"/>
        <v>30</v>
      </c>
      <c r="D292">
        <f t="shared" ca="1" si="100"/>
        <v>1</v>
      </c>
      <c r="E292" t="str">
        <f ca="1">_xll.XLOOKUP(D292,$Y$8:$Y$13,$Z$8:$Z$13)</f>
        <v>Health</v>
      </c>
      <c r="F292">
        <f t="shared" ca="1" si="101"/>
        <v>3</v>
      </c>
      <c r="G292" t="str">
        <f ca="1">_xll.XLOOKUP(F292,$AA$8:$AA$12,$AB$8:$AB$12)</f>
        <v>University</v>
      </c>
      <c r="H292">
        <f t="shared" ca="1" si="114"/>
        <v>3</v>
      </c>
      <c r="I292">
        <f t="shared" ca="1" si="94"/>
        <v>2</v>
      </c>
      <c r="J292">
        <f t="shared" ca="1" si="102"/>
        <v>73427</v>
      </c>
      <c r="K292">
        <f t="shared" ca="1" si="103"/>
        <v>8</v>
      </c>
      <c r="L292" t="str">
        <f ca="1">_xll.XLOOKUP(K292,$AC$8:$AC$17,$AD$8:$AD$17)</f>
        <v>Oyarifa</v>
      </c>
      <c r="M292">
        <f t="shared" ca="1" si="107"/>
        <v>293708</v>
      </c>
      <c r="N292" s="12">
        <f t="shared" ca="1" si="104"/>
        <v>47981.427169752271</v>
      </c>
      <c r="O292" s="12">
        <f t="shared" ca="1" si="108"/>
        <v>134490.4124372096</v>
      </c>
      <c r="P292">
        <f t="shared" ca="1" si="105"/>
        <v>12884</v>
      </c>
      <c r="Q292" s="12">
        <f t="shared" ca="1" si="109"/>
        <v>96120.391012220178</v>
      </c>
      <c r="R292">
        <f t="shared" ca="1" si="110"/>
        <v>62302.288000610119</v>
      </c>
      <c r="S292" s="12">
        <f t="shared" ca="1" si="111"/>
        <v>490500.70043781976</v>
      </c>
      <c r="T292" s="12">
        <f t="shared" ca="1" si="112"/>
        <v>156985.81818197246</v>
      </c>
      <c r="U292" s="12">
        <f t="shared" ca="1" si="113"/>
        <v>333514.88225584733</v>
      </c>
      <c r="X292" s="2"/>
      <c r="Y292" s="3"/>
      <c r="Z292" s="3"/>
      <c r="AA292" s="3"/>
      <c r="AB292" s="3"/>
      <c r="AC292" s="3"/>
      <c r="AD292" s="3"/>
      <c r="AE292" s="3">
        <f ca="1">IF(Table2[[#This Row],[Gender]]="Male",1,0)</f>
        <v>1</v>
      </c>
      <c r="AF292" s="3">
        <f ca="1">IF(Table2[[#This Row],[Gender]]="Female",1,0)</f>
        <v>0</v>
      </c>
      <c r="AG292" s="3"/>
      <c r="AH292" s="3"/>
      <c r="AI292" s="5"/>
      <c r="AK292" s="2">
        <f ca="1">IF(Table2[[#This Row],[Field of Work]]="Teaching",1,0)</f>
        <v>0</v>
      </c>
      <c r="AL292" s="3">
        <f ca="1">IF(Table2[[#This Row],[Field of Work]]="Agriculture",1,0)</f>
        <v>0</v>
      </c>
      <c r="AM292" s="3">
        <f ca="1">IF(Table2[[#This Row],[Field of Work]]="IT",1,0)</f>
        <v>0</v>
      </c>
      <c r="AN292" s="3">
        <f ca="1">IF(Table2[[#This Row],[Field of Work]]="Construction",1,0)</f>
        <v>0</v>
      </c>
      <c r="AO292" s="3">
        <f ca="1">IF(Table2[[#This Row],[Field of Work]]="Health",1,0)</f>
        <v>1</v>
      </c>
      <c r="AP292" s="3">
        <f ca="1">IF(Table2[[#This Row],[Field of Work]]="General work",1,0)</f>
        <v>0</v>
      </c>
      <c r="AQ292" s="3"/>
      <c r="AR292" s="3"/>
      <c r="AS292" s="3"/>
      <c r="AT292" s="3"/>
      <c r="AU292" s="3"/>
      <c r="AV292" s="5"/>
      <c r="AW292" s="16">
        <f ca="1">IF(Table2[[#This Row],[Residence]]="East Legon",1,0)</f>
        <v>0</v>
      </c>
      <c r="AX292" s="13">
        <f ca="1">IF(Table2[[#This Row],[Residence]]="Trasaco",1,0)</f>
        <v>0</v>
      </c>
      <c r="AY292" s="3">
        <f ca="1">IF(Table2[[#This Row],[Residence]]="North Legon",1,0)</f>
        <v>0</v>
      </c>
      <c r="AZ292" s="3">
        <f ca="1">IF(Table2[[#This Row],[Residence]]="Tema",1,0)</f>
        <v>0</v>
      </c>
      <c r="BA292" s="3">
        <f ca="1">IF(Table2[[#This Row],[Residence]]="Spintex",1,0)</f>
        <v>0</v>
      </c>
      <c r="BB292" s="3">
        <f ca="1">IF(Table2[[#This Row],[Residence]]="Airport Hills",1,0)</f>
        <v>0</v>
      </c>
      <c r="BC292" s="3">
        <f ca="1">IF(Table2[[#This Row],[Residence]]="Oyarifa",1,0)</f>
        <v>1</v>
      </c>
      <c r="BD292" s="3">
        <f ca="1">IF(Table2[[#This Row],[Residence]]="Prampram",1,0)</f>
        <v>0</v>
      </c>
      <c r="BE292" s="3">
        <f ca="1">IF(Table2[[#This Row],[Residence]]="Tse-Addo",1,0)</f>
        <v>0</v>
      </c>
      <c r="BF292" s="3">
        <f ca="1">IF(Table2[[#This Row],[Residence]]="Osu",1,0)</f>
        <v>0</v>
      </c>
      <c r="BG292" s="3"/>
      <c r="BH292" s="3"/>
      <c r="BI292" s="3"/>
      <c r="BJ292" s="3"/>
      <c r="BK292" s="3"/>
      <c r="BL292" s="3"/>
      <c r="BM292" s="3"/>
      <c r="BN292" s="3"/>
      <c r="BO292" s="3"/>
      <c r="BP292" s="5"/>
      <c r="BR292" s="26">
        <f ca="1">Table2[[#This Row],[Cars Value]]/Table2[[#This Row],[Cars]]</f>
        <v>67245.206218604799</v>
      </c>
      <c r="BS292" s="5"/>
      <c r="BT292" s="2">
        <f ca="1">IF(Table2[[#This Row],[Value of Debts]]&gt;$BU$6,1,0)</f>
        <v>1</v>
      </c>
      <c r="BU292" s="3"/>
      <c r="BV292" s="3"/>
      <c r="BW292" s="5"/>
      <c r="BX292" s="30">
        <f ca="1">Table2[[#This Row],[Mortgage Left]]/Table2[[#This Row],[Value of home]]</f>
        <v>0.16336438629438854</v>
      </c>
      <c r="BY292" s="3">
        <f t="shared" ca="1" si="106"/>
        <v>1</v>
      </c>
      <c r="BZ292" s="3"/>
      <c r="CA292" s="39"/>
      <c r="CC292" s="2">
        <f ca="1">IF(Table2[[#This Row],[Residence]]="East Legon",Table2[[#This Row],[Income]],0)</f>
        <v>0</v>
      </c>
      <c r="CD292" s="3">
        <f ca="1">IF(Table2[[#This Row],[Residence]]="Trasaco",Table2[[#This Row],[Income]],0)</f>
        <v>0</v>
      </c>
      <c r="CE292" s="3">
        <f ca="1">IF(Table2[[#This Row],[Residence]]="North Legon",Table2[[#This Row],[Income]],0)</f>
        <v>0</v>
      </c>
      <c r="CF292" s="3">
        <f ca="1">IF(Table2[[#This Row],[Residence]]="Spintex",Table2[[#This Row],[Income]],0)</f>
        <v>0</v>
      </c>
      <c r="CG292" s="3">
        <f ca="1">IF(Table2[[#This Row],[Residence]]="Tema",Table2[[#This Row],[Income]],0)</f>
        <v>0</v>
      </c>
      <c r="CH292" s="3">
        <f ca="1">IF(Table2[[#This Row],[Residence]]="Airport Hills",Table2[[#This Row],[Income]],0)</f>
        <v>0</v>
      </c>
      <c r="CI292" s="3">
        <f ca="1">IF(Table2[[#This Row],[Residence]]="Oyarifa",Table2[[#This Row],[Income]],0)</f>
        <v>73427</v>
      </c>
      <c r="CJ292" s="3">
        <f ca="1">IF(Table2[[#This Row],[Residence]]="Osu",Table2[[#This Row],[Income]],0)</f>
        <v>0</v>
      </c>
      <c r="CK292" s="3">
        <f ca="1">IF(Table2[[#This Row],[Residence]]="Tse-Addo",Table2[[#This Row],[Income]],0)</f>
        <v>0</v>
      </c>
      <c r="CL292" s="5">
        <f ca="1">IF(Table2[[#This Row],[Residence]]="Prampram",Table2[[#This Row],[Income]],0)</f>
        <v>0</v>
      </c>
      <c r="CN292" s="2">
        <f ca="1">IF(Table2[[#This Row],[Field of Work]]="Teaching",Table2[[#This Row],[Income]],0)</f>
        <v>0</v>
      </c>
      <c r="CO292" s="3">
        <f ca="1">IF(Table2[[#This Row],[Field of Work]]="Agriculture",Table2[[#This Row],[Income]],0)</f>
        <v>0</v>
      </c>
      <c r="CP292" s="3">
        <f ca="1">IF(Table2[[#This Row],[Field of Work]]="IT",Table2[[#This Row],[Income]],0)</f>
        <v>0</v>
      </c>
      <c r="CQ292" s="3">
        <f ca="1">IF(Table2[[#This Row],[Field of Work]]="Construction",Table2[[#This Row],[Income]],0)</f>
        <v>0</v>
      </c>
      <c r="CR292" s="3">
        <f ca="1">IF(Table2[[#This Row],[Field of Work]]="Health",Table2[[#This Row],[Income]],0)</f>
        <v>73427</v>
      </c>
      <c r="CS292" s="5">
        <f ca="1">IF(Table2[[#This Row],[Field of Work]]="General work",Table2[[#This Row],[Income]],0)</f>
        <v>0</v>
      </c>
      <c r="CU292" s="2">
        <f t="shared" ca="1" si="95"/>
        <v>1</v>
      </c>
      <c r="CV292" s="5"/>
      <c r="CX292" s="2">
        <f t="shared" ca="1" si="96"/>
        <v>37</v>
      </c>
      <c r="CY292" s="5"/>
    </row>
    <row r="293" spans="1:103" x14ac:dyDescent="0.25">
      <c r="A293">
        <f t="shared" ca="1" si="97"/>
        <v>2</v>
      </c>
      <c r="B293" t="str">
        <f t="shared" ca="1" si="98"/>
        <v>Female</v>
      </c>
      <c r="C293">
        <f t="shared" ca="1" si="99"/>
        <v>37</v>
      </c>
      <c r="D293">
        <f t="shared" ca="1" si="100"/>
        <v>3</v>
      </c>
      <c r="E293" t="str">
        <f ca="1">_xll.XLOOKUP(D293,$Y$8:$Y$13,$Z$8:$Z$13)</f>
        <v>Teaching</v>
      </c>
      <c r="F293">
        <f t="shared" ca="1" si="101"/>
        <v>2</v>
      </c>
      <c r="G293" t="str">
        <f ca="1">_xll.XLOOKUP(F293,$AA$8:$AA$12,$AB$8:$AB$12)</f>
        <v>College</v>
      </c>
      <c r="H293">
        <f t="shared" ca="1" si="114"/>
        <v>4</v>
      </c>
      <c r="I293">
        <f t="shared" ca="1" si="94"/>
        <v>2</v>
      </c>
      <c r="J293">
        <f t="shared" ca="1" si="102"/>
        <v>75884</v>
      </c>
      <c r="K293">
        <f t="shared" ca="1" si="103"/>
        <v>5</v>
      </c>
      <c r="L293" t="str">
        <f ca="1">_xll.XLOOKUP(K293,$AC$8:$AC$17,$AD$8:$AD$17)</f>
        <v>Airport Hills</v>
      </c>
      <c r="M293">
        <f t="shared" ca="1" si="107"/>
        <v>379420</v>
      </c>
      <c r="N293" s="12">
        <f t="shared" ca="1" si="104"/>
        <v>218394.66061503158</v>
      </c>
      <c r="O293" s="12">
        <f t="shared" ca="1" si="108"/>
        <v>1421.4913227213119</v>
      </c>
      <c r="P293">
        <f t="shared" ca="1" si="105"/>
        <v>1151</v>
      </c>
      <c r="Q293" s="12">
        <f t="shared" ca="1" si="109"/>
        <v>74989.479275583377</v>
      </c>
      <c r="R293">
        <f t="shared" ca="1" si="110"/>
        <v>63869.964516782624</v>
      </c>
      <c r="S293" s="12">
        <f t="shared" ca="1" si="111"/>
        <v>444711.45583950391</v>
      </c>
      <c r="T293" s="12">
        <f t="shared" ca="1" si="112"/>
        <v>294535.13989061496</v>
      </c>
      <c r="U293" s="12">
        <f t="shared" ca="1" si="113"/>
        <v>150176.31594888895</v>
      </c>
      <c r="X293" s="2"/>
      <c r="Y293" s="3"/>
      <c r="Z293" s="3"/>
      <c r="AA293" s="3"/>
      <c r="AB293" s="3"/>
      <c r="AC293" s="3"/>
      <c r="AD293" s="3"/>
      <c r="AE293" s="3">
        <f ca="1">IF(Table2[[#This Row],[Gender]]="Male",1,0)</f>
        <v>0</v>
      </c>
      <c r="AF293" s="3">
        <f ca="1">IF(Table2[[#This Row],[Gender]]="Female",1,0)</f>
        <v>1</v>
      </c>
      <c r="AG293" s="3"/>
      <c r="AH293" s="3"/>
      <c r="AI293" s="5"/>
      <c r="AK293" s="2">
        <f ca="1">IF(Table2[[#This Row],[Field of Work]]="Teaching",1,0)</f>
        <v>1</v>
      </c>
      <c r="AL293" s="3">
        <f ca="1">IF(Table2[[#This Row],[Field of Work]]="Agriculture",1,0)</f>
        <v>0</v>
      </c>
      <c r="AM293" s="3">
        <f ca="1">IF(Table2[[#This Row],[Field of Work]]="IT",1,0)</f>
        <v>0</v>
      </c>
      <c r="AN293" s="3">
        <f ca="1">IF(Table2[[#This Row],[Field of Work]]="Construction",1,0)</f>
        <v>0</v>
      </c>
      <c r="AO293" s="3">
        <f ca="1">IF(Table2[[#This Row],[Field of Work]]="Health",1,0)</f>
        <v>0</v>
      </c>
      <c r="AP293" s="3">
        <f ca="1">IF(Table2[[#This Row],[Field of Work]]="General work",1,0)</f>
        <v>0</v>
      </c>
      <c r="AQ293" s="3"/>
      <c r="AR293" s="3"/>
      <c r="AS293" s="3"/>
      <c r="AT293" s="3"/>
      <c r="AU293" s="3"/>
      <c r="AV293" s="5"/>
      <c r="AW293" s="16">
        <f ca="1">IF(Table2[[#This Row],[Residence]]="East Legon",1,0)</f>
        <v>0</v>
      </c>
      <c r="AX293" s="13">
        <f ca="1">IF(Table2[[#This Row],[Residence]]="Trasaco",1,0)</f>
        <v>0</v>
      </c>
      <c r="AY293" s="3">
        <f ca="1">IF(Table2[[#This Row],[Residence]]="North Legon",1,0)</f>
        <v>0</v>
      </c>
      <c r="AZ293" s="3">
        <f ca="1">IF(Table2[[#This Row],[Residence]]="Tema",1,0)</f>
        <v>0</v>
      </c>
      <c r="BA293" s="3">
        <f ca="1">IF(Table2[[#This Row],[Residence]]="Spintex",1,0)</f>
        <v>0</v>
      </c>
      <c r="BB293" s="3">
        <f ca="1">IF(Table2[[#This Row],[Residence]]="Airport Hills",1,0)</f>
        <v>1</v>
      </c>
      <c r="BC293" s="3">
        <f ca="1">IF(Table2[[#This Row],[Residence]]="Oyarifa",1,0)</f>
        <v>0</v>
      </c>
      <c r="BD293" s="3">
        <f ca="1">IF(Table2[[#This Row],[Residence]]="Prampram",1,0)</f>
        <v>0</v>
      </c>
      <c r="BE293" s="3">
        <f ca="1">IF(Table2[[#This Row],[Residence]]="Tse-Addo",1,0)</f>
        <v>0</v>
      </c>
      <c r="BF293" s="3">
        <f ca="1">IF(Table2[[#This Row],[Residence]]="Osu",1,0)</f>
        <v>0</v>
      </c>
      <c r="BG293" s="3"/>
      <c r="BH293" s="3"/>
      <c r="BI293" s="3"/>
      <c r="BJ293" s="3"/>
      <c r="BK293" s="3"/>
      <c r="BL293" s="3"/>
      <c r="BM293" s="3"/>
      <c r="BN293" s="3"/>
      <c r="BO293" s="3"/>
      <c r="BP293" s="5"/>
      <c r="BR293" s="26">
        <f ca="1">Table2[[#This Row],[Cars Value]]/Table2[[#This Row],[Cars]]</f>
        <v>710.74566136065596</v>
      </c>
      <c r="BS293" s="5"/>
      <c r="BT293" s="2">
        <f ca="1">IF(Table2[[#This Row],[Value of Debts]]&gt;$BU$6,1,0)</f>
        <v>1</v>
      </c>
      <c r="BU293" s="3"/>
      <c r="BV293" s="3"/>
      <c r="BW293" s="5"/>
      <c r="BX293" s="30">
        <f ca="1">Table2[[#This Row],[Mortgage Left]]/Table2[[#This Row],[Value of home]]</f>
        <v>0.57560134050664591</v>
      </c>
      <c r="BY293" s="3">
        <f t="shared" ca="1" si="106"/>
        <v>0</v>
      </c>
      <c r="BZ293" s="3"/>
      <c r="CA293" s="39"/>
      <c r="CC293" s="2">
        <f ca="1">IF(Table2[[#This Row],[Residence]]="East Legon",Table2[[#This Row],[Income]],0)</f>
        <v>0</v>
      </c>
      <c r="CD293" s="3">
        <f ca="1">IF(Table2[[#This Row],[Residence]]="Trasaco",Table2[[#This Row],[Income]],0)</f>
        <v>0</v>
      </c>
      <c r="CE293" s="3">
        <f ca="1">IF(Table2[[#This Row],[Residence]]="North Legon",Table2[[#This Row],[Income]],0)</f>
        <v>0</v>
      </c>
      <c r="CF293" s="3">
        <f ca="1">IF(Table2[[#This Row],[Residence]]="Spintex",Table2[[#This Row],[Income]],0)</f>
        <v>0</v>
      </c>
      <c r="CG293" s="3">
        <f ca="1">IF(Table2[[#This Row],[Residence]]="Tema",Table2[[#This Row],[Income]],0)</f>
        <v>0</v>
      </c>
      <c r="CH293" s="3">
        <f ca="1">IF(Table2[[#This Row],[Residence]]="Airport Hills",Table2[[#This Row],[Income]],0)</f>
        <v>75884</v>
      </c>
      <c r="CI293" s="3">
        <f ca="1">IF(Table2[[#This Row],[Residence]]="Oyarifa",Table2[[#This Row],[Income]],0)</f>
        <v>0</v>
      </c>
      <c r="CJ293" s="3">
        <f ca="1">IF(Table2[[#This Row],[Residence]]="Osu",Table2[[#This Row],[Income]],0)</f>
        <v>0</v>
      </c>
      <c r="CK293" s="3">
        <f ca="1">IF(Table2[[#This Row],[Residence]]="Tse-Addo",Table2[[#This Row],[Income]],0)</f>
        <v>0</v>
      </c>
      <c r="CL293" s="5">
        <f ca="1">IF(Table2[[#This Row],[Residence]]="Prampram",Table2[[#This Row],[Income]],0)</f>
        <v>0</v>
      </c>
      <c r="CN293" s="2">
        <f ca="1">IF(Table2[[#This Row],[Field of Work]]="Teaching",Table2[[#This Row],[Income]],0)</f>
        <v>75884</v>
      </c>
      <c r="CO293" s="3">
        <f ca="1">IF(Table2[[#This Row],[Field of Work]]="Agriculture",Table2[[#This Row],[Income]],0)</f>
        <v>0</v>
      </c>
      <c r="CP293" s="3">
        <f ca="1">IF(Table2[[#This Row],[Field of Work]]="IT",Table2[[#This Row],[Income]],0)</f>
        <v>0</v>
      </c>
      <c r="CQ293" s="3">
        <f ca="1">IF(Table2[[#This Row],[Field of Work]]="Construction",Table2[[#This Row],[Income]],0)</f>
        <v>0</v>
      </c>
      <c r="CR293" s="3">
        <f ca="1">IF(Table2[[#This Row],[Field of Work]]="Health",Table2[[#This Row],[Income]],0)</f>
        <v>0</v>
      </c>
      <c r="CS293" s="5">
        <f ca="1">IF(Table2[[#This Row],[Field of Work]]="General work",Table2[[#This Row],[Income]],0)</f>
        <v>0</v>
      </c>
      <c r="CU293" s="2">
        <f t="shared" ca="1" si="95"/>
        <v>1</v>
      </c>
      <c r="CV293" s="5"/>
      <c r="CX293" s="2">
        <f t="shared" ca="1" si="96"/>
        <v>30</v>
      </c>
      <c r="CY293" s="5"/>
    </row>
    <row r="294" spans="1:103" x14ac:dyDescent="0.25">
      <c r="A294">
        <f t="shared" ca="1" si="97"/>
        <v>2</v>
      </c>
      <c r="B294" t="str">
        <f t="shared" ca="1" si="98"/>
        <v>Female</v>
      </c>
      <c r="C294">
        <f t="shared" ca="1" si="99"/>
        <v>30</v>
      </c>
      <c r="D294">
        <f t="shared" ca="1" si="100"/>
        <v>1</v>
      </c>
      <c r="E294" t="str">
        <f ca="1">_xll.XLOOKUP(D294,$Y$8:$Y$13,$Z$8:$Z$13)</f>
        <v>Health</v>
      </c>
      <c r="F294">
        <f t="shared" ca="1" si="101"/>
        <v>4</v>
      </c>
      <c r="G294" t="str">
        <f ca="1">_xll.XLOOKUP(F294,$AA$8:$AA$12,$AB$8:$AB$12)</f>
        <v>Techical</v>
      </c>
      <c r="H294">
        <f t="shared" ca="1" si="114"/>
        <v>3</v>
      </c>
      <c r="I294">
        <f t="shared" ca="1" si="94"/>
        <v>2</v>
      </c>
      <c r="J294">
        <f t="shared" ca="1" si="102"/>
        <v>46932</v>
      </c>
      <c r="K294">
        <f t="shared" ca="1" si="103"/>
        <v>2</v>
      </c>
      <c r="L294" t="str">
        <f ca="1">_xll.XLOOKUP(K294,$AC$8:$AC$17,$AD$8:$AD$17)</f>
        <v>Trasaco</v>
      </c>
      <c r="M294">
        <f t="shared" ca="1" si="107"/>
        <v>234660</v>
      </c>
      <c r="N294" s="12">
        <f t="shared" ca="1" si="104"/>
        <v>156259.46501021186</v>
      </c>
      <c r="O294" s="12">
        <f t="shared" ca="1" si="108"/>
        <v>89800.941458032306</v>
      </c>
      <c r="P294">
        <f t="shared" ca="1" si="105"/>
        <v>85938</v>
      </c>
      <c r="Q294" s="12">
        <f t="shared" ca="1" si="109"/>
        <v>46806.995479901503</v>
      </c>
      <c r="R294">
        <f t="shared" ca="1" si="110"/>
        <v>55393.502130847541</v>
      </c>
      <c r="S294" s="12">
        <f t="shared" ca="1" si="111"/>
        <v>379854.44358887983</v>
      </c>
      <c r="T294" s="12">
        <f t="shared" ca="1" si="112"/>
        <v>289004.46049011336</v>
      </c>
      <c r="U294" s="12">
        <f t="shared" ca="1" si="113"/>
        <v>90849.983098766475</v>
      </c>
      <c r="X294" s="2"/>
      <c r="Y294" s="3"/>
      <c r="Z294" s="3"/>
      <c r="AA294" s="3"/>
      <c r="AB294" s="3"/>
      <c r="AC294" s="3"/>
      <c r="AD294" s="3"/>
      <c r="AE294" s="3">
        <f ca="1">IF(Table2[[#This Row],[Gender]]="Male",1,0)</f>
        <v>0</v>
      </c>
      <c r="AF294" s="3">
        <f ca="1">IF(Table2[[#This Row],[Gender]]="Female",1,0)</f>
        <v>1</v>
      </c>
      <c r="AG294" s="3"/>
      <c r="AH294" s="3"/>
      <c r="AI294" s="5"/>
      <c r="AK294" s="2">
        <f ca="1">IF(Table2[[#This Row],[Field of Work]]="Teaching",1,0)</f>
        <v>0</v>
      </c>
      <c r="AL294" s="3">
        <f ca="1">IF(Table2[[#This Row],[Field of Work]]="Agriculture",1,0)</f>
        <v>0</v>
      </c>
      <c r="AM294" s="3">
        <f ca="1">IF(Table2[[#This Row],[Field of Work]]="IT",1,0)</f>
        <v>0</v>
      </c>
      <c r="AN294" s="3">
        <f ca="1">IF(Table2[[#This Row],[Field of Work]]="Construction",1,0)</f>
        <v>0</v>
      </c>
      <c r="AO294" s="3">
        <f ca="1">IF(Table2[[#This Row],[Field of Work]]="Health",1,0)</f>
        <v>1</v>
      </c>
      <c r="AP294" s="3">
        <f ca="1">IF(Table2[[#This Row],[Field of Work]]="General work",1,0)</f>
        <v>0</v>
      </c>
      <c r="AQ294" s="3"/>
      <c r="AR294" s="3"/>
      <c r="AS294" s="3"/>
      <c r="AT294" s="3"/>
      <c r="AU294" s="3"/>
      <c r="AV294" s="5"/>
      <c r="AW294" s="16">
        <f ca="1">IF(Table2[[#This Row],[Residence]]="East Legon",1,0)</f>
        <v>0</v>
      </c>
      <c r="AX294" s="13">
        <f ca="1">IF(Table2[[#This Row],[Residence]]="Trasaco",1,0)</f>
        <v>1</v>
      </c>
      <c r="AY294" s="3">
        <f ca="1">IF(Table2[[#This Row],[Residence]]="North Legon",1,0)</f>
        <v>0</v>
      </c>
      <c r="AZ294" s="3">
        <f ca="1">IF(Table2[[#This Row],[Residence]]="Tema",1,0)</f>
        <v>0</v>
      </c>
      <c r="BA294" s="3">
        <f ca="1">IF(Table2[[#This Row],[Residence]]="Spintex",1,0)</f>
        <v>0</v>
      </c>
      <c r="BB294" s="3">
        <f ca="1">IF(Table2[[#This Row],[Residence]]="Airport Hills",1,0)</f>
        <v>0</v>
      </c>
      <c r="BC294" s="3">
        <f ca="1">IF(Table2[[#This Row],[Residence]]="Oyarifa",1,0)</f>
        <v>0</v>
      </c>
      <c r="BD294" s="3">
        <f ca="1">IF(Table2[[#This Row],[Residence]]="Prampram",1,0)</f>
        <v>0</v>
      </c>
      <c r="BE294" s="3">
        <f ca="1">IF(Table2[[#This Row],[Residence]]="Tse-Addo",1,0)</f>
        <v>0</v>
      </c>
      <c r="BF294" s="3">
        <f ca="1">IF(Table2[[#This Row],[Residence]]="Osu",1,0)</f>
        <v>0</v>
      </c>
      <c r="BG294" s="3"/>
      <c r="BH294" s="3"/>
      <c r="BI294" s="3"/>
      <c r="BJ294" s="3"/>
      <c r="BK294" s="3"/>
      <c r="BL294" s="3"/>
      <c r="BM294" s="3"/>
      <c r="BN294" s="3"/>
      <c r="BO294" s="3"/>
      <c r="BP294" s="5"/>
      <c r="BR294" s="26">
        <f ca="1">Table2[[#This Row],[Cars Value]]/Table2[[#This Row],[Cars]]</f>
        <v>44900.470729016153</v>
      </c>
      <c r="BS294" s="5"/>
      <c r="BT294" s="2">
        <f ca="1">IF(Table2[[#This Row],[Value of Debts]]&gt;$BU$6,1,0)</f>
        <v>1</v>
      </c>
      <c r="BU294" s="3"/>
      <c r="BV294" s="3"/>
      <c r="BW294" s="5"/>
      <c r="BX294" s="30">
        <f ca="1">Table2[[#This Row],[Mortgage Left]]/Table2[[#This Row],[Value of home]]</f>
        <v>0.6658973195696406</v>
      </c>
      <c r="BY294" s="3">
        <f t="shared" ca="1" si="106"/>
        <v>0</v>
      </c>
      <c r="BZ294" s="3"/>
      <c r="CA294" s="39"/>
      <c r="CC294" s="2">
        <f ca="1">IF(Table2[[#This Row],[Residence]]="East Legon",Table2[[#This Row],[Income]],0)</f>
        <v>0</v>
      </c>
      <c r="CD294" s="3">
        <f ca="1">IF(Table2[[#This Row],[Residence]]="Trasaco",Table2[[#This Row],[Income]],0)</f>
        <v>46932</v>
      </c>
      <c r="CE294" s="3">
        <f ca="1">IF(Table2[[#This Row],[Residence]]="North Legon",Table2[[#This Row],[Income]],0)</f>
        <v>0</v>
      </c>
      <c r="CF294" s="3">
        <f ca="1">IF(Table2[[#This Row],[Residence]]="Spintex",Table2[[#This Row],[Income]],0)</f>
        <v>0</v>
      </c>
      <c r="CG294" s="3">
        <f ca="1">IF(Table2[[#This Row],[Residence]]="Tema",Table2[[#This Row],[Income]],0)</f>
        <v>0</v>
      </c>
      <c r="CH294" s="3">
        <f ca="1">IF(Table2[[#This Row],[Residence]]="Airport Hills",Table2[[#This Row],[Income]],0)</f>
        <v>0</v>
      </c>
      <c r="CI294" s="3">
        <f ca="1">IF(Table2[[#This Row],[Residence]]="Oyarifa",Table2[[#This Row],[Income]],0)</f>
        <v>0</v>
      </c>
      <c r="CJ294" s="3">
        <f ca="1">IF(Table2[[#This Row],[Residence]]="Osu",Table2[[#This Row],[Income]],0)</f>
        <v>0</v>
      </c>
      <c r="CK294" s="3">
        <f ca="1">IF(Table2[[#This Row],[Residence]]="Tse-Addo",Table2[[#This Row],[Income]],0)</f>
        <v>0</v>
      </c>
      <c r="CL294" s="5">
        <f ca="1">IF(Table2[[#This Row],[Residence]]="Prampram",Table2[[#This Row],[Income]],0)</f>
        <v>0</v>
      </c>
      <c r="CN294" s="2">
        <f ca="1">IF(Table2[[#This Row],[Field of Work]]="Teaching",Table2[[#This Row],[Income]],0)</f>
        <v>0</v>
      </c>
      <c r="CO294" s="3">
        <f ca="1">IF(Table2[[#This Row],[Field of Work]]="Agriculture",Table2[[#This Row],[Income]],0)</f>
        <v>0</v>
      </c>
      <c r="CP294" s="3">
        <f ca="1">IF(Table2[[#This Row],[Field of Work]]="IT",Table2[[#This Row],[Income]],0)</f>
        <v>0</v>
      </c>
      <c r="CQ294" s="3">
        <f ca="1">IF(Table2[[#This Row],[Field of Work]]="Construction",Table2[[#This Row],[Income]],0)</f>
        <v>0</v>
      </c>
      <c r="CR294" s="3">
        <f ca="1">IF(Table2[[#This Row],[Field of Work]]="Health",Table2[[#This Row],[Income]],0)</f>
        <v>46932</v>
      </c>
      <c r="CS294" s="5">
        <f ca="1">IF(Table2[[#This Row],[Field of Work]]="General work",Table2[[#This Row],[Income]],0)</f>
        <v>0</v>
      </c>
      <c r="CU294" s="2">
        <f t="shared" ca="1" si="95"/>
        <v>1</v>
      </c>
      <c r="CV294" s="5"/>
      <c r="CX294" s="2">
        <f t="shared" ca="1" si="96"/>
        <v>36</v>
      </c>
      <c r="CY294" s="5"/>
    </row>
    <row r="295" spans="1:103" x14ac:dyDescent="0.25">
      <c r="A295">
        <f t="shared" ca="1" si="97"/>
        <v>2</v>
      </c>
      <c r="B295" t="str">
        <f t="shared" ca="1" si="98"/>
        <v>Female</v>
      </c>
      <c r="C295">
        <f t="shared" ca="1" si="99"/>
        <v>36</v>
      </c>
      <c r="D295">
        <f t="shared" ca="1" si="100"/>
        <v>6</v>
      </c>
      <c r="E295" t="str">
        <f ca="1">_xll.XLOOKUP(D295,$Y$8:$Y$13,$Z$8:$Z$13)</f>
        <v>Agriculture</v>
      </c>
      <c r="F295">
        <f t="shared" ca="1" si="101"/>
        <v>1</v>
      </c>
      <c r="G295" t="str">
        <f ca="1">_xll.XLOOKUP(F295,$AA$8:$AA$12,$AB$8:$AB$12)</f>
        <v>Highschool</v>
      </c>
      <c r="H295">
        <f t="shared" ca="1" si="114"/>
        <v>1</v>
      </c>
      <c r="I295">
        <f t="shared" ca="1" si="94"/>
        <v>1</v>
      </c>
      <c r="J295">
        <f t="shared" ca="1" si="102"/>
        <v>41958</v>
      </c>
      <c r="K295">
        <f t="shared" ca="1" si="103"/>
        <v>9</v>
      </c>
      <c r="L295" t="str">
        <f ca="1">_xll.XLOOKUP(K295,$AC$8:$AC$17,$AD$8:$AD$17)</f>
        <v>Prampram</v>
      </c>
      <c r="M295">
        <f t="shared" ca="1" si="107"/>
        <v>167832</v>
      </c>
      <c r="N295" s="12">
        <f t="shared" ca="1" si="104"/>
        <v>43368.236746059141</v>
      </c>
      <c r="O295" s="12">
        <f t="shared" ca="1" si="108"/>
        <v>39970.838376603693</v>
      </c>
      <c r="P295">
        <f t="shared" ca="1" si="105"/>
        <v>26600</v>
      </c>
      <c r="Q295" s="12">
        <f t="shared" ca="1" si="109"/>
        <v>60867.338637508386</v>
      </c>
      <c r="R295">
        <f t="shared" ca="1" si="110"/>
        <v>51334.397845637606</v>
      </c>
      <c r="S295" s="12">
        <f t="shared" ca="1" si="111"/>
        <v>259137.23622224131</v>
      </c>
      <c r="T295" s="12">
        <f t="shared" ca="1" si="112"/>
        <v>130835.57538356754</v>
      </c>
      <c r="U295" s="12">
        <f t="shared" ca="1" si="113"/>
        <v>128301.66083867376</v>
      </c>
      <c r="X295" s="2"/>
      <c r="Y295" s="3"/>
      <c r="Z295" s="3"/>
      <c r="AA295" s="3"/>
      <c r="AB295" s="3"/>
      <c r="AC295" s="3"/>
      <c r="AD295" s="3"/>
      <c r="AE295" s="3">
        <f ca="1">IF(Table2[[#This Row],[Gender]]="Male",1,0)</f>
        <v>0</v>
      </c>
      <c r="AF295" s="3">
        <f ca="1">IF(Table2[[#This Row],[Gender]]="Female",1,0)</f>
        <v>1</v>
      </c>
      <c r="AG295" s="3"/>
      <c r="AH295" s="3"/>
      <c r="AI295" s="5"/>
      <c r="AK295" s="2">
        <f ca="1">IF(Table2[[#This Row],[Field of Work]]="Teaching",1,0)</f>
        <v>0</v>
      </c>
      <c r="AL295" s="3">
        <f ca="1">IF(Table2[[#This Row],[Field of Work]]="Agriculture",1,0)</f>
        <v>1</v>
      </c>
      <c r="AM295" s="3">
        <f ca="1">IF(Table2[[#This Row],[Field of Work]]="IT",1,0)</f>
        <v>0</v>
      </c>
      <c r="AN295" s="3">
        <f ca="1">IF(Table2[[#This Row],[Field of Work]]="Construction",1,0)</f>
        <v>0</v>
      </c>
      <c r="AO295" s="3">
        <f ca="1">IF(Table2[[#This Row],[Field of Work]]="Health",1,0)</f>
        <v>0</v>
      </c>
      <c r="AP295" s="3">
        <f ca="1">IF(Table2[[#This Row],[Field of Work]]="General work",1,0)</f>
        <v>0</v>
      </c>
      <c r="AQ295" s="3"/>
      <c r="AR295" s="3"/>
      <c r="AS295" s="3"/>
      <c r="AT295" s="3"/>
      <c r="AU295" s="3"/>
      <c r="AV295" s="5"/>
      <c r="AW295" s="16">
        <f ca="1">IF(Table2[[#This Row],[Residence]]="East Legon",1,0)</f>
        <v>0</v>
      </c>
      <c r="AX295" s="13">
        <f ca="1">IF(Table2[[#This Row],[Residence]]="Trasaco",1,0)</f>
        <v>0</v>
      </c>
      <c r="AY295" s="3">
        <f ca="1">IF(Table2[[#This Row],[Residence]]="North Legon",1,0)</f>
        <v>0</v>
      </c>
      <c r="AZ295" s="3">
        <f ca="1">IF(Table2[[#This Row],[Residence]]="Tema",1,0)</f>
        <v>0</v>
      </c>
      <c r="BA295" s="3">
        <f ca="1">IF(Table2[[#This Row],[Residence]]="Spintex",1,0)</f>
        <v>0</v>
      </c>
      <c r="BB295" s="3">
        <f ca="1">IF(Table2[[#This Row],[Residence]]="Airport Hills",1,0)</f>
        <v>0</v>
      </c>
      <c r="BC295" s="3">
        <f ca="1">IF(Table2[[#This Row],[Residence]]="Oyarifa",1,0)</f>
        <v>0</v>
      </c>
      <c r="BD295" s="3">
        <f ca="1">IF(Table2[[#This Row],[Residence]]="Prampram",1,0)</f>
        <v>1</v>
      </c>
      <c r="BE295" s="3">
        <f ca="1">IF(Table2[[#This Row],[Residence]]="Tse-Addo",1,0)</f>
        <v>0</v>
      </c>
      <c r="BF295" s="3">
        <f ca="1">IF(Table2[[#This Row],[Residence]]="Osu",1,0)</f>
        <v>0</v>
      </c>
      <c r="BG295" s="3"/>
      <c r="BH295" s="3"/>
      <c r="BI295" s="3"/>
      <c r="BJ295" s="3"/>
      <c r="BK295" s="3"/>
      <c r="BL295" s="3"/>
      <c r="BM295" s="3"/>
      <c r="BN295" s="3"/>
      <c r="BO295" s="3"/>
      <c r="BP295" s="5"/>
      <c r="BR295" s="26">
        <f ca="1">Table2[[#This Row],[Cars Value]]/Table2[[#This Row],[Cars]]</f>
        <v>39970.838376603693</v>
      </c>
      <c r="BS295" s="5"/>
      <c r="BT295" s="2">
        <f ca="1">IF(Table2[[#This Row],[Value of Debts]]&gt;$BU$6,1,0)</f>
        <v>1</v>
      </c>
      <c r="BU295" s="3"/>
      <c r="BV295" s="3"/>
      <c r="BW295" s="5"/>
      <c r="BX295" s="30">
        <f ca="1">Table2[[#This Row],[Mortgage Left]]/Table2[[#This Row],[Value of home]]</f>
        <v>0.25840266901460474</v>
      </c>
      <c r="BY295" s="3">
        <f t="shared" ca="1" si="106"/>
        <v>1</v>
      </c>
      <c r="BZ295" s="3"/>
      <c r="CA295" s="39"/>
      <c r="CC295" s="2">
        <f ca="1">IF(Table2[[#This Row],[Residence]]="East Legon",Table2[[#This Row],[Income]],0)</f>
        <v>0</v>
      </c>
      <c r="CD295" s="3">
        <f ca="1">IF(Table2[[#This Row],[Residence]]="Trasaco",Table2[[#This Row],[Income]],0)</f>
        <v>0</v>
      </c>
      <c r="CE295" s="3">
        <f ca="1">IF(Table2[[#This Row],[Residence]]="North Legon",Table2[[#This Row],[Income]],0)</f>
        <v>0</v>
      </c>
      <c r="CF295" s="3">
        <f ca="1">IF(Table2[[#This Row],[Residence]]="Spintex",Table2[[#This Row],[Income]],0)</f>
        <v>0</v>
      </c>
      <c r="CG295" s="3">
        <f ca="1">IF(Table2[[#This Row],[Residence]]="Tema",Table2[[#This Row],[Income]],0)</f>
        <v>0</v>
      </c>
      <c r="CH295" s="3">
        <f ca="1">IF(Table2[[#This Row],[Residence]]="Airport Hills",Table2[[#This Row],[Income]],0)</f>
        <v>0</v>
      </c>
      <c r="CI295" s="3">
        <f ca="1">IF(Table2[[#This Row],[Residence]]="Oyarifa",Table2[[#This Row],[Income]],0)</f>
        <v>0</v>
      </c>
      <c r="CJ295" s="3">
        <f ca="1">IF(Table2[[#This Row],[Residence]]="Osu",Table2[[#This Row],[Income]],0)</f>
        <v>0</v>
      </c>
      <c r="CK295" s="3">
        <f ca="1">IF(Table2[[#This Row],[Residence]]="Tse-Addo",Table2[[#This Row],[Income]],0)</f>
        <v>0</v>
      </c>
      <c r="CL295" s="5">
        <f ca="1">IF(Table2[[#This Row],[Residence]]="Prampram",Table2[[#This Row],[Income]],0)</f>
        <v>41958</v>
      </c>
      <c r="CN295" s="2">
        <f ca="1">IF(Table2[[#This Row],[Field of Work]]="Teaching",Table2[[#This Row],[Income]],0)</f>
        <v>0</v>
      </c>
      <c r="CO295" s="3">
        <f ca="1">IF(Table2[[#This Row],[Field of Work]]="Agriculture",Table2[[#This Row],[Income]],0)</f>
        <v>41958</v>
      </c>
      <c r="CP295" s="3">
        <f ca="1">IF(Table2[[#This Row],[Field of Work]]="IT",Table2[[#This Row],[Income]],0)</f>
        <v>0</v>
      </c>
      <c r="CQ295" s="3">
        <f ca="1">IF(Table2[[#This Row],[Field of Work]]="Construction",Table2[[#This Row],[Income]],0)</f>
        <v>0</v>
      </c>
      <c r="CR295" s="3">
        <f ca="1">IF(Table2[[#This Row],[Field of Work]]="Health",Table2[[#This Row],[Income]],0)</f>
        <v>0</v>
      </c>
      <c r="CS295" s="5">
        <f ca="1">IF(Table2[[#This Row],[Field of Work]]="General work",Table2[[#This Row],[Income]],0)</f>
        <v>0</v>
      </c>
      <c r="CU295" s="2">
        <f t="shared" ca="1" si="95"/>
        <v>1</v>
      </c>
      <c r="CV295" s="5"/>
      <c r="CX295" s="2">
        <f t="shared" ca="1" si="96"/>
        <v>35</v>
      </c>
      <c r="CY295" s="5"/>
    </row>
    <row r="296" spans="1:103" x14ac:dyDescent="0.25">
      <c r="A296">
        <f t="shared" ca="1" si="97"/>
        <v>2</v>
      </c>
      <c r="B296" t="str">
        <f t="shared" ca="1" si="98"/>
        <v>Female</v>
      </c>
      <c r="C296">
        <f t="shared" ca="1" si="99"/>
        <v>35</v>
      </c>
      <c r="D296">
        <f t="shared" ca="1" si="100"/>
        <v>4</v>
      </c>
      <c r="E296" t="str">
        <f ca="1">_xll.XLOOKUP(D296,$Y$8:$Y$13,$Z$8:$Z$13)</f>
        <v>IT</v>
      </c>
      <c r="F296">
        <f t="shared" ca="1" si="101"/>
        <v>1</v>
      </c>
      <c r="G296" t="str">
        <f ca="1">_xll.XLOOKUP(F296,$AA$8:$AA$12,$AB$8:$AB$12)</f>
        <v>Highschool</v>
      </c>
      <c r="H296">
        <f t="shared" ca="1" si="114"/>
        <v>4</v>
      </c>
      <c r="I296">
        <f t="shared" ca="1" si="94"/>
        <v>3</v>
      </c>
      <c r="J296">
        <f t="shared" ca="1" si="102"/>
        <v>55263</v>
      </c>
      <c r="K296">
        <f t="shared" ca="1" si="103"/>
        <v>2</v>
      </c>
      <c r="L296" t="str">
        <f ca="1">_xll.XLOOKUP(K296,$AC$8:$AC$17,$AD$8:$AD$17)</f>
        <v>Trasaco</v>
      </c>
      <c r="M296">
        <f t="shared" ca="1" si="107"/>
        <v>331578</v>
      </c>
      <c r="N296" s="12">
        <f t="shared" ca="1" si="104"/>
        <v>96789.432342300206</v>
      </c>
      <c r="O296" s="12">
        <f t="shared" ca="1" si="108"/>
        <v>136874.89149886719</v>
      </c>
      <c r="P296">
        <f t="shared" ca="1" si="105"/>
        <v>7037</v>
      </c>
      <c r="Q296" s="12">
        <f t="shared" ca="1" si="109"/>
        <v>65204.47408929791</v>
      </c>
      <c r="R296">
        <f t="shared" ca="1" si="110"/>
        <v>30955.581890598729</v>
      </c>
      <c r="S296" s="12">
        <f t="shared" ca="1" si="111"/>
        <v>499408.47338946594</v>
      </c>
      <c r="T296" s="12">
        <f t="shared" ca="1" si="112"/>
        <v>169030.90643159812</v>
      </c>
      <c r="U296" s="12">
        <f t="shared" ca="1" si="113"/>
        <v>330377.56695786782</v>
      </c>
      <c r="X296" s="2"/>
      <c r="Y296" s="3"/>
      <c r="Z296" s="3"/>
      <c r="AA296" s="3"/>
      <c r="AB296" s="3"/>
      <c r="AC296" s="3"/>
      <c r="AD296" s="3"/>
      <c r="AE296" s="3">
        <f ca="1">IF(Table2[[#This Row],[Gender]]="Male",1,0)</f>
        <v>0</v>
      </c>
      <c r="AF296" s="3">
        <f ca="1">IF(Table2[[#This Row],[Gender]]="Female",1,0)</f>
        <v>1</v>
      </c>
      <c r="AG296" s="3"/>
      <c r="AH296" s="3"/>
      <c r="AI296" s="5"/>
      <c r="AK296" s="2">
        <f ca="1">IF(Table2[[#This Row],[Field of Work]]="Teaching",1,0)</f>
        <v>0</v>
      </c>
      <c r="AL296" s="3">
        <f ca="1">IF(Table2[[#This Row],[Field of Work]]="Agriculture",1,0)</f>
        <v>0</v>
      </c>
      <c r="AM296" s="3">
        <f ca="1">IF(Table2[[#This Row],[Field of Work]]="IT",1,0)</f>
        <v>1</v>
      </c>
      <c r="AN296" s="3">
        <f ca="1">IF(Table2[[#This Row],[Field of Work]]="Construction",1,0)</f>
        <v>0</v>
      </c>
      <c r="AO296" s="3">
        <f ca="1">IF(Table2[[#This Row],[Field of Work]]="Health",1,0)</f>
        <v>0</v>
      </c>
      <c r="AP296" s="3">
        <f ca="1">IF(Table2[[#This Row],[Field of Work]]="General work",1,0)</f>
        <v>0</v>
      </c>
      <c r="AQ296" s="3"/>
      <c r="AR296" s="3"/>
      <c r="AS296" s="3"/>
      <c r="AT296" s="3"/>
      <c r="AU296" s="3"/>
      <c r="AV296" s="5"/>
      <c r="AW296" s="16">
        <f ca="1">IF(Table2[[#This Row],[Residence]]="East Legon",1,0)</f>
        <v>0</v>
      </c>
      <c r="AX296" s="13">
        <f ca="1">IF(Table2[[#This Row],[Residence]]="Trasaco",1,0)</f>
        <v>1</v>
      </c>
      <c r="AY296" s="3">
        <f ca="1">IF(Table2[[#This Row],[Residence]]="North Legon",1,0)</f>
        <v>0</v>
      </c>
      <c r="AZ296" s="3">
        <f ca="1">IF(Table2[[#This Row],[Residence]]="Tema",1,0)</f>
        <v>0</v>
      </c>
      <c r="BA296" s="3">
        <f ca="1">IF(Table2[[#This Row],[Residence]]="Spintex",1,0)</f>
        <v>0</v>
      </c>
      <c r="BB296" s="3">
        <f ca="1">IF(Table2[[#This Row],[Residence]]="Airport Hills",1,0)</f>
        <v>0</v>
      </c>
      <c r="BC296" s="3">
        <f ca="1">IF(Table2[[#This Row],[Residence]]="Oyarifa",1,0)</f>
        <v>0</v>
      </c>
      <c r="BD296" s="3">
        <f ca="1">IF(Table2[[#This Row],[Residence]]="Prampram",1,0)</f>
        <v>0</v>
      </c>
      <c r="BE296" s="3">
        <f ca="1">IF(Table2[[#This Row],[Residence]]="Tse-Addo",1,0)</f>
        <v>0</v>
      </c>
      <c r="BF296" s="3">
        <f ca="1">IF(Table2[[#This Row],[Residence]]="Osu",1,0)</f>
        <v>0</v>
      </c>
      <c r="BG296" s="3"/>
      <c r="BH296" s="3"/>
      <c r="BI296" s="3"/>
      <c r="BJ296" s="3"/>
      <c r="BK296" s="3"/>
      <c r="BL296" s="3"/>
      <c r="BM296" s="3"/>
      <c r="BN296" s="3"/>
      <c r="BO296" s="3"/>
      <c r="BP296" s="5"/>
      <c r="BR296" s="26">
        <f ca="1">Table2[[#This Row],[Cars Value]]/Table2[[#This Row],[Cars]]</f>
        <v>45624.963832955727</v>
      </c>
      <c r="BS296" s="5"/>
      <c r="BT296" s="2">
        <f ca="1">IF(Table2[[#This Row],[Value of Debts]]&gt;$BU$6,1,0)</f>
        <v>1</v>
      </c>
      <c r="BU296" s="3"/>
      <c r="BV296" s="3"/>
      <c r="BW296" s="5"/>
      <c r="BX296" s="30">
        <f ca="1">Table2[[#This Row],[Mortgage Left]]/Table2[[#This Row],[Value of home]]</f>
        <v>0.29190547123844224</v>
      </c>
      <c r="BY296" s="3">
        <f t="shared" ca="1" si="106"/>
        <v>1</v>
      </c>
      <c r="BZ296" s="3"/>
      <c r="CA296" s="39"/>
      <c r="CC296" s="2">
        <f ca="1">IF(Table2[[#This Row],[Residence]]="East Legon",Table2[[#This Row],[Income]],0)</f>
        <v>0</v>
      </c>
      <c r="CD296" s="3">
        <f ca="1">IF(Table2[[#This Row],[Residence]]="Trasaco",Table2[[#This Row],[Income]],0)</f>
        <v>55263</v>
      </c>
      <c r="CE296" s="3">
        <f ca="1">IF(Table2[[#This Row],[Residence]]="North Legon",Table2[[#This Row],[Income]],0)</f>
        <v>0</v>
      </c>
      <c r="CF296" s="3">
        <f ca="1">IF(Table2[[#This Row],[Residence]]="Spintex",Table2[[#This Row],[Income]],0)</f>
        <v>0</v>
      </c>
      <c r="CG296" s="3">
        <f ca="1">IF(Table2[[#This Row],[Residence]]="Tema",Table2[[#This Row],[Income]],0)</f>
        <v>0</v>
      </c>
      <c r="CH296" s="3">
        <f ca="1">IF(Table2[[#This Row],[Residence]]="Airport Hills",Table2[[#This Row],[Income]],0)</f>
        <v>0</v>
      </c>
      <c r="CI296" s="3">
        <f ca="1">IF(Table2[[#This Row],[Residence]]="Oyarifa",Table2[[#This Row],[Income]],0)</f>
        <v>0</v>
      </c>
      <c r="CJ296" s="3">
        <f ca="1">IF(Table2[[#This Row],[Residence]]="Osu",Table2[[#This Row],[Income]],0)</f>
        <v>0</v>
      </c>
      <c r="CK296" s="3">
        <f ca="1">IF(Table2[[#This Row],[Residence]]="Tse-Addo",Table2[[#This Row],[Income]],0)</f>
        <v>0</v>
      </c>
      <c r="CL296" s="5">
        <f ca="1">IF(Table2[[#This Row],[Residence]]="Prampram",Table2[[#This Row],[Income]],0)</f>
        <v>0</v>
      </c>
      <c r="CN296" s="2">
        <f ca="1">IF(Table2[[#This Row],[Field of Work]]="Teaching",Table2[[#This Row],[Income]],0)</f>
        <v>0</v>
      </c>
      <c r="CO296" s="3">
        <f ca="1">IF(Table2[[#This Row],[Field of Work]]="Agriculture",Table2[[#This Row],[Income]],0)</f>
        <v>0</v>
      </c>
      <c r="CP296" s="3">
        <f ca="1">IF(Table2[[#This Row],[Field of Work]]="IT",Table2[[#This Row],[Income]],0)</f>
        <v>55263</v>
      </c>
      <c r="CQ296" s="3">
        <f ca="1">IF(Table2[[#This Row],[Field of Work]]="Construction",Table2[[#This Row],[Income]],0)</f>
        <v>0</v>
      </c>
      <c r="CR296" s="3">
        <f ca="1">IF(Table2[[#This Row],[Field of Work]]="Health",Table2[[#This Row],[Income]],0)</f>
        <v>0</v>
      </c>
      <c r="CS296" s="5">
        <f ca="1">IF(Table2[[#This Row],[Field of Work]]="General work",Table2[[#This Row],[Income]],0)</f>
        <v>0</v>
      </c>
      <c r="CU296" s="2">
        <f t="shared" ca="1" si="95"/>
        <v>1</v>
      </c>
      <c r="CV296" s="5"/>
      <c r="CX296" s="2">
        <f t="shared" ca="1" si="96"/>
        <v>49</v>
      </c>
      <c r="CY296" s="5"/>
    </row>
    <row r="297" spans="1:103" x14ac:dyDescent="0.25">
      <c r="A297">
        <f t="shared" ca="1" si="97"/>
        <v>2</v>
      </c>
      <c r="B297" t="str">
        <f t="shared" ca="1" si="98"/>
        <v>Female</v>
      </c>
      <c r="C297">
        <f t="shared" ca="1" si="99"/>
        <v>49</v>
      </c>
      <c r="D297">
        <f t="shared" ca="1" si="100"/>
        <v>2</v>
      </c>
      <c r="E297" t="str">
        <f ca="1">_xll.XLOOKUP(D297,$Y$8:$Y$13,$Z$8:$Z$13)</f>
        <v>Construction</v>
      </c>
      <c r="F297">
        <f t="shared" ca="1" si="101"/>
        <v>2</v>
      </c>
      <c r="G297" t="str">
        <f ca="1">_xll.XLOOKUP(F297,$AA$8:$AA$12,$AB$8:$AB$12)</f>
        <v>College</v>
      </c>
      <c r="H297">
        <f t="shared" ca="1" si="114"/>
        <v>3</v>
      </c>
      <c r="I297">
        <f t="shared" ca="1" si="94"/>
        <v>1</v>
      </c>
      <c r="J297">
        <f t="shared" ca="1" si="102"/>
        <v>60738</v>
      </c>
      <c r="K297">
        <f t="shared" ca="1" si="103"/>
        <v>8</v>
      </c>
      <c r="L297" t="str">
        <f ca="1">_xll.XLOOKUP(K297,$AC$8:$AC$17,$AD$8:$AD$17)</f>
        <v>Oyarifa</v>
      </c>
      <c r="M297">
        <f t="shared" ca="1" si="107"/>
        <v>303690</v>
      </c>
      <c r="N297" s="12">
        <f t="shared" ca="1" si="104"/>
        <v>188857.74922738541</v>
      </c>
      <c r="O297" s="12">
        <f t="shared" ca="1" si="108"/>
        <v>59768.756766662904</v>
      </c>
      <c r="P297">
        <f t="shared" ca="1" si="105"/>
        <v>20702</v>
      </c>
      <c r="Q297" s="12">
        <f t="shared" ca="1" si="109"/>
        <v>50556.178766814664</v>
      </c>
      <c r="R297">
        <f t="shared" ca="1" si="110"/>
        <v>82491.954967003927</v>
      </c>
      <c r="S297" s="12">
        <f t="shared" ca="1" si="111"/>
        <v>445950.71173366683</v>
      </c>
      <c r="T297" s="12">
        <f t="shared" ca="1" si="112"/>
        <v>260115.92799420009</v>
      </c>
      <c r="U297" s="12">
        <f t="shared" ca="1" si="113"/>
        <v>185834.78373946674</v>
      </c>
      <c r="X297" s="2"/>
      <c r="Y297" s="3"/>
      <c r="Z297" s="3"/>
      <c r="AA297" s="3"/>
      <c r="AB297" s="3"/>
      <c r="AC297" s="3"/>
      <c r="AD297" s="3"/>
      <c r="AE297" s="3">
        <f ca="1">IF(Table2[[#This Row],[Gender]]="Male",1,0)</f>
        <v>0</v>
      </c>
      <c r="AF297" s="3">
        <f ca="1">IF(Table2[[#This Row],[Gender]]="Female",1,0)</f>
        <v>1</v>
      </c>
      <c r="AG297" s="3"/>
      <c r="AH297" s="3"/>
      <c r="AI297" s="5"/>
      <c r="AK297" s="2">
        <f ca="1">IF(Table2[[#This Row],[Field of Work]]="Teaching",1,0)</f>
        <v>0</v>
      </c>
      <c r="AL297" s="3">
        <f ca="1">IF(Table2[[#This Row],[Field of Work]]="Agriculture",1,0)</f>
        <v>0</v>
      </c>
      <c r="AM297" s="3">
        <f ca="1">IF(Table2[[#This Row],[Field of Work]]="IT",1,0)</f>
        <v>0</v>
      </c>
      <c r="AN297" s="3">
        <f ca="1">IF(Table2[[#This Row],[Field of Work]]="Construction",1,0)</f>
        <v>1</v>
      </c>
      <c r="AO297" s="3">
        <f ca="1">IF(Table2[[#This Row],[Field of Work]]="Health",1,0)</f>
        <v>0</v>
      </c>
      <c r="AP297" s="3">
        <f ca="1">IF(Table2[[#This Row],[Field of Work]]="General work",1,0)</f>
        <v>0</v>
      </c>
      <c r="AQ297" s="3"/>
      <c r="AR297" s="3"/>
      <c r="AS297" s="3"/>
      <c r="AT297" s="3"/>
      <c r="AU297" s="3"/>
      <c r="AV297" s="5"/>
      <c r="AW297" s="16">
        <f ca="1">IF(Table2[[#This Row],[Residence]]="East Legon",1,0)</f>
        <v>0</v>
      </c>
      <c r="AX297" s="13">
        <f ca="1">IF(Table2[[#This Row],[Residence]]="Trasaco",1,0)</f>
        <v>0</v>
      </c>
      <c r="AY297" s="3">
        <f ca="1">IF(Table2[[#This Row],[Residence]]="North Legon",1,0)</f>
        <v>0</v>
      </c>
      <c r="AZ297" s="3">
        <f ca="1">IF(Table2[[#This Row],[Residence]]="Tema",1,0)</f>
        <v>0</v>
      </c>
      <c r="BA297" s="3">
        <f ca="1">IF(Table2[[#This Row],[Residence]]="Spintex",1,0)</f>
        <v>0</v>
      </c>
      <c r="BB297" s="3">
        <f ca="1">IF(Table2[[#This Row],[Residence]]="Airport Hills",1,0)</f>
        <v>0</v>
      </c>
      <c r="BC297" s="3">
        <f ca="1">IF(Table2[[#This Row],[Residence]]="Oyarifa",1,0)</f>
        <v>1</v>
      </c>
      <c r="BD297" s="3">
        <f ca="1">IF(Table2[[#This Row],[Residence]]="Prampram",1,0)</f>
        <v>0</v>
      </c>
      <c r="BE297" s="3">
        <f ca="1">IF(Table2[[#This Row],[Residence]]="Tse-Addo",1,0)</f>
        <v>0</v>
      </c>
      <c r="BF297" s="3">
        <f ca="1">IF(Table2[[#This Row],[Residence]]="Osu",1,0)</f>
        <v>0</v>
      </c>
      <c r="BG297" s="3"/>
      <c r="BH297" s="3"/>
      <c r="BI297" s="3"/>
      <c r="BJ297" s="3"/>
      <c r="BK297" s="3"/>
      <c r="BL297" s="3"/>
      <c r="BM297" s="3"/>
      <c r="BN297" s="3"/>
      <c r="BO297" s="3"/>
      <c r="BP297" s="5"/>
      <c r="BR297" s="26">
        <f ca="1">Table2[[#This Row],[Cars Value]]/Table2[[#This Row],[Cars]]</f>
        <v>59768.756766662904</v>
      </c>
      <c r="BS297" s="5"/>
      <c r="BT297" s="2">
        <f ca="1">IF(Table2[[#This Row],[Value of Debts]]&gt;$BU$6,1,0)</f>
        <v>1</v>
      </c>
      <c r="BU297" s="3"/>
      <c r="BV297" s="3"/>
      <c r="BW297" s="5"/>
      <c r="BX297" s="30">
        <f ca="1">Table2[[#This Row],[Mortgage Left]]/Table2[[#This Row],[Value of home]]</f>
        <v>0.62187674677264781</v>
      </c>
      <c r="BY297" s="3">
        <f t="shared" ca="1" si="106"/>
        <v>0</v>
      </c>
      <c r="BZ297" s="3"/>
      <c r="CA297" s="39"/>
      <c r="CC297" s="2">
        <f ca="1">IF(Table2[[#This Row],[Residence]]="East Legon",Table2[[#This Row],[Income]],0)</f>
        <v>0</v>
      </c>
      <c r="CD297" s="3">
        <f ca="1">IF(Table2[[#This Row],[Residence]]="Trasaco",Table2[[#This Row],[Income]],0)</f>
        <v>0</v>
      </c>
      <c r="CE297" s="3">
        <f ca="1">IF(Table2[[#This Row],[Residence]]="North Legon",Table2[[#This Row],[Income]],0)</f>
        <v>0</v>
      </c>
      <c r="CF297" s="3">
        <f ca="1">IF(Table2[[#This Row],[Residence]]="Spintex",Table2[[#This Row],[Income]],0)</f>
        <v>0</v>
      </c>
      <c r="CG297" s="3">
        <f ca="1">IF(Table2[[#This Row],[Residence]]="Tema",Table2[[#This Row],[Income]],0)</f>
        <v>0</v>
      </c>
      <c r="CH297" s="3">
        <f ca="1">IF(Table2[[#This Row],[Residence]]="Airport Hills",Table2[[#This Row],[Income]],0)</f>
        <v>0</v>
      </c>
      <c r="CI297" s="3">
        <f ca="1">IF(Table2[[#This Row],[Residence]]="Oyarifa",Table2[[#This Row],[Income]],0)</f>
        <v>60738</v>
      </c>
      <c r="CJ297" s="3">
        <f ca="1">IF(Table2[[#This Row],[Residence]]="Osu",Table2[[#This Row],[Income]],0)</f>
        <v>0</v>
      </c>
      <c r="CK297" s="3">
        <f ca="1">IF(Table2[[#This Row],[Residence]]="Tse-Addo",Table2[[#This Row],[Income]],0)</f>
        <v>0</v>
      </c>
      <c r="CL297" s="5">
        <f ca="1">IF(Table2[[#This Row],[Residence]]="Prampram",Table2[[#This Row],[Income]],0)</f>
        <v>0</v>
      </c>
      <c r="CN297" s="2">
        <f ca="1">IF(Table2[[#This Row],[Field of Work]]="Teaching",Table2[[#This Row],[Income]],0)</f>
        <v>0</v>
      </c>
      <c r="CO297" s="3">
        <f ca="1">IF(Table2[[#This Row],[Field of Work]]="Agriculture",Table2[[#This Row],[Income]],0)</f>
        <v>0</v>
      </c>
      <c r="CP297" s="3">
        <f ca="1">IF(Table2[[#This Row],[Field of Work]]="IT",Table2[[#This Row],[Income]],0)</f>
        <v>0</v>
      </c>
      <c r="CQ297" s="3">
        <f ca="1">IF(Table2[[#This Row],[Field of Work]]="Construction",Table2[[#This Row],[Income]],0)</f>
        <v>60738</v>
      </c>
      <c r="CR297" s="3">
        <f ca="1">IF(Table2[[#This Row],[Field of Work]]="Health",Table2[[#This Row],[Income]],0)</f>
        <v>0</v>
      </c>
      <c r="CS297" s="5">
        <f ca="1">IF(Table2[[#This Row],[Field of Work]]="General work",Table2[[#This Row],[Income]],0)</f>
        <v>0</v>
      </c>
      <c r="CU297" s="2">
        <f t="shared" ca="1" si="95"/>
        <v>1</v>
      </c>
      <c r="CV297" s="5"/>
      <c r="CX297" s="2">
        <f t="shared" ca="1" si="96"/>
        <v>39</v>
      </c>
      <c r="CY297" s="5"/>
    </row>
    <row r="298" spans="1:103" x14ac:dyDescent="0.25">
      <c r="A298">
        <f t="shared" ca="1" si="97"/>
        <v>1</v>
      </c>
      <c r="B298" t="str">
        <f t="shared" ca="1" si="98"/>
        <v>Male</v>
      </c>
      <c r="C298">
        <f t="shared" ca="1" si="99"/>
        <v>39</v>
      </c>
      <c r="D298">
        <f t="shared" ca="1" si="100"/>
        <v>6</v>
      </c>
      <c r="E298" t="str">
        <f ca="1">_xll.XLOOKUP(D298,$Y$8:$Y$13,$Z$8:$Z$13)</f>
        <v>Agriculture</v>
      </c>
      <c r="F298">
        <f t="shared" ca="1" si="101"/>
        <v>4</v>
      </c>
      <c r="G298" t="str">
        <f ca="1">_xll.XLOOKUP(F298,$AA$8:$AA$12,$AB$8:$AB$12)</f>
        <v>Techical</v>
      </c>
      <c r="H298">
        <f t="shared" ca="1" si="114"/>
        <v>4</v>
      </c>
      <c r="I298">
        <f t="shared" ca="1" si="94"/>
        <v>1</v>
      </c>
      <c r="J298">
        <f t="shared" ca="1" si="102"/>
        <v>88311</v>
      </c>
      <c r="K298">
        <f t="shared" ca="1" si="103"/>
        <v>4</v>
      </c>
      <c r="L298" t="str">
        <f ca="1">_xll.XLOOKUP(K298,$AC$8:$AC$17,$AD$8:$AD$17)</f>
        <v>Spintex</v>
      </c>
      <c r="M298">
        <f t="shared" ca="1" si="107"/>
        <v>529866</v>
      </c>
      <c r="N298" s="12">
        <f t="shared" ca="1" si="104"/>
        <v>153825.85148013968</v>
      </c>
      <c r="O298" s="12">
        <f t="shared" ca="1" si="108"/>
        <v>38018.977448712329</v>
      </c>
      <c r="P298">
        <f t="shared" ca="1" si="105"/>
        <v>38017</v>
      </c>
      <c r="Q298" s="12">
        <f t="shared" ca="1" si="109"/>
        <v>132979.28013257409</v>
      </c>
      <c r="R298">
        <f t="shared" ca="1" si="110"/>
        <v>105968.41800881387</v>
      </c>
      <c r="S298" s="12">
        <f t="shared" ca="1" si="111"/>
        <v>673853.3954575262</v>
      </c>
      <c r="T298" s="12">
        <f t="shared" ca="1" si="112"/>
        <v>324822.1316127138</v>
      </c>
      <c r="U298" s="12">
        <f t="shared" ca="1" si="113"/>
        <v>349031.26384481241</v>
      </c>
      <c r="X298" s="2"/>
      <c r="Y298" s="3"/>
      <c r="Z298" s="3"/>
      <c r="AA298" s="3"/>
      <c r="AB298" s="3"/>
      <c r="AC298" s="3"/>
      <c r="AD298" s="3"/>
      <c r="AE298" s="3">
        <f ca="1">IF(Table2[[#This Row],[Gender]]="Male",1,0)</f>
        <v>1</v>
      </c>
      <c r="AF298" s="3">
        <f ca="1">IF(Table2[[#This Row],[Gender]]="Female",1,0)</f>
        <v>0</v>
      </c>
      <c r="AG298" s="3"/>
      <c r="AH298" s="3"/>
      <c r="AI298" s="5"/>
      <c r="AK298" s="2">
        <f ca="1">IF(Table2[[#This Row],[Field of Work]]="Teaching",1,0)</f>
        <v>0</v>
      </c>
      <c r="AL298" s="3">
        <f ca="1">IF(Table2[[#This Row],[Field of Work]]="Agriculture",1,0)</f>
        <v>1</v>
      </c>
      <c r="AM298" s="3">
        <f ca="1">IF(Table2[[#This Row],[Field of Work]]="IT",1,0)</f>
        <v>0</v>
      </c>
      <c r="AN298" s="3">
        <f ca="1">IF(Table2[[#This Row],[Field of Work]]="Construction",1,0)</f>
        <v>0</v>
      </c>
      <c r="AO298" s="3">
        <f ca="1">IF(Table2[[#This Row],[Field of Work]]="Health",1,0)</f>
        <v>0</v>
      </c>
      <c r="AP298" s="3">
        <f ca="1">IF(Table2[[#This Row],[Field of Work]]="General work",1,0)</f>
        <v>0</v>
      </c>
      <c r="AQ298" s="3"/>
      <c r="AR298" s="3"/>
      <c r="AS298" s="3"/>
      <c r="AT298" s="3"/>
      <c r="AU298" s="3"/>
      <c r="AV298" s="5"/>
      <c r="AW298" s="16">
        <f ca="1">IF(Table2[[#This Row],[Residence]]="East Legon",1,0)</f>
        <v>0</v>
      </c>
      <c r="AX298" s="13">
        <f ca="1">IF(Table2[[#This Row],[Residence]]="Trasaco",1,0)</f>
        <v>0</v>
      </c>
      <c r="AY298" s="3">
        <f ca="1">IF(Table2[[#This Row],[Residence]]="North Legon",1,0)</f>
        <v>0</v>
      </c>
      <c r="AZ298" s="3">
        <f ca="1">IF(Table2[[#This Row],[Residence]]="Tema",1,0)</f>
        <v>0</v>
      </c>
      <c r="BA298" s="3">
        <f ca="1">IF(Table2[[#This Row],[Residence]]="Spintex",1,0)</f>
        <v>1</v>
      </c>
      <c r="BB298" s="3">
        <f ca="1">IF(Table2[[#This Row],[Residence]]="Airport Hills",1,0)</f>
        <v>0</v>
      </c>
      <c r="BC298" s="3">
        <f ca="1">IF(Table2[[#This Row],[Residence]]="Oyarifa",1,0)</f>
        <v>0</v>
      </c>
      <c r="BD298" s="3">
        <f ca="1">IF(Table2[[#This Row],[Residence]]="Prampram",1,0)</f>
        <v>0</v>
      </c>
      <c r="BE298" s="3">
        <f ca="1">IF(Table2[[#This Row],[Residence]]="Tse-Addo",1,0)</f>
        <v>0</v>
      </c>
      <c r="BF298" s="3">
        <f ca="1">IF(Table2[[#This Row],[Residence]]="Osu",1,0)</f>
        <v>0</v>
      </c>
      <c r="BG298" s="3"/>
      <c r="BH298" s="3"/>
      <c r="BI298" s="3"/>
      <c r="BJ298" s="3"/>
      <c r="BK298" s="3"/>
      <c r="BL298" s="3"/>
      <c r="BM298" s="3"/>
      <c r="BN298" s="3"/>
      <c r="BO298" s="3"/>
      <c r="BP298" s="5"/>
      <c r="BR298" s="26">
        <f ca="1">Table2[[#This Row],[Cars Value]]/Table2[[#This Row],[Cars]]</f>
        <v>38018.977448712329</v>
      </c>
      <c r="BS298" s="5"/>
      <c r="BT298" s="2">
        <f ca="1">IF(Table2[[#This Row],[Value of Debts]]&gt;$BU$6,1,0)</f>
        <v>1</v>
      </c>
      <c r="BU298" s="3"/>
      <c r="BV298" s="3"/>
      <c r="BW298" s="5"/>
      <c r="BX298" s="30">
        <f ca="1">Table2[[#This Row],[Mortgage Left]]/Table2[[#This Row],[Value of home]]</f>
        <v>0.29031085497114306</v>
      </c>
      <c r="BY298" s="3">
        <f t="shared" ca="1" si="106"/>
        <v>1</v>
      </c>
      <c r="BZ298" s="3"/>
      <c r="CA298" s="39"/>
      <c r="CC298" s="2">
        <f ca="1">IF(Table2[[#This Row],[Residence]]="East Legon",Table2[[#This Row],[Income]],0)</f>
        <v>0</v>
      </c>
      <c r="CD298" s="3">
        <f ca="1">IF(Table2[[#This Row],[Residence]]="Trasaco",Table2[[#This Row],[Income]],0)</f>
        <v>0</v>
      </c>
      <c r="CE298" s="3">
        <f ca="1">IF(Table2[[#This Row],[Residence]]="North Legon",Table2[[#This Row],[Income]],0)</f>
        <v>0</v>
      </c>
      <c r="CF298" s="3">
        <f ca="1">IF(Table2[[#This Row],[Residence]]="Spintex",Table2[[#This Row],[Income]],0)</f>
        <v>88311</v>
      </c>
      <c r="CG298" s="3">
        <f ca="1">IF(Table2[[#This Row],[Residence]]="Tema",Table2[[#This Row],[Income]],0)</f>
        <v>0</v>
      </c>
      <c r="CH298" s="3">
        <f ca="1">IF(Table2[[#This Row],[Residence]]="Airport Hills",Table2[[#This Row],[Income]],0)</f>
        <v>0</v>
      </c>
      <c r="CI298" s="3">
        <f ca="1">IF(Table2[[#This Row],[Residence]]="Oyarifa",Table2[[#This Row],[Income]],0)</f>
        <v>0</v>
      </c>
      <c r="CJ298" s="3">
        <f ca="1">IF(Table2[[#This Row],[Residence]]="Osu",Table2[[#This Row],[Income]],0)</f>
        <v>0</v>
      </c>
      <c r="CK298" s="3">
        <f ca="1">IF(Table2[[#This Row],[Residence]]="Tse-Addo",Table2[[#This Row],[Income]],0)</f>
        <v>0</v>
      </c>
      <c r="CL298" s="5">
        <f ca="1">IF(Table2[[#This Row],[Residence]]="Prampram",Table2[[#This Row],[Income]],0)</f>
        <v>0</v>
      </c>
      <c r="CN298" s="2">
        <f ca="1">IF(Table2[[#This Row],[Field of Work]]="Teaching",Table2[[#This Row],[Income]],0)</f>
        <v>0</v>
      </c>
      <c r="CO298" s="3">
        <f ca="1">IF(Table2[[#This Row],[Field of Work]]="Agriculture",Table2[[#This Row],[Income]],0)</f>
        <v>88311</v>
      </c>
      <c r="CP298" s="3">
        <f ca="1">IF(Table2[[#This Row],[Field of Work]]="IT",Table2[[#This Row],[Income]],0)</f>
        <v>0</v>
      </c>
      <c r="CQ298" s="3">
        <f ca="1">IF(Table2[[#This Row],[Field of Work]]="Construction",Table2[[#This Row],[Income]],0)</f>
        <v>0</v>
      </c>
      <c r="CR298" s="3">
        <f ca="1">IF(Table2[[#This Row],[Field of Work]]="Health",Table2[[#This Row],[Income]],0)</f>
        <v>0</v>
      </c>
      <c r="CS298" s="5">
        <f ca="1">IF(Table2[[#This Row],[Field of Work]]="General work",Table2[[#This Row],[Income]],0)</f>
        <v>0</v>
      </c>
      <c r="CU298" s="2">
        <f t="shared" ca="1" si="95"/>
        <v>1</v>
      </c>
      <c r="CV298" s="5"/>
      <c r="CX298" s="2">
        <f t="shared" ca="1" si="96"/>
        <v>27</v>
      </c>
      <c r="CY298" s="5"/>
    </row>
    <row r="299" spans="1:103" x14ac:dyDescent="0.25">
      <c r="A299">
        <f t="shared" ca="1" si="97"/>
        <v>2</v>
      </c>
      <c r="B299" t="str">
        <f t="shared" ca="1" si="98"/>
        <v>Female</v>
      </c>
      <c r="C299">
        <f t="shared" ca="1" si="99"/>
        <v>27</v>
      </c>
      <c r="D299">
        <f t="shared" ca="1" si="100"/>
        <v>3</v>
      </c>
      <c r="E299" t="str">
        <f ca="1">_xll.XLOOKUP(D299,$Y$8:$Y$13,$Z$8:$Z$13)</f>
        <v>Teaching</v>
      </c>
      <c r="F299">
        <f t="shared" ca="1" si="101"/>
        <v>1</v>
      </c>
      <c r="G299" t="str">
        <f ca="1">_xll.XLOOKUP(F299,$AA$8:$AA$12,$AB$8:$AB$12)</f>
        <v>Highschool</v>
      </c>
      <c r="H299">
        <f t="shared" ca="1" si="114"/>
        <v>3</v>
      </c>
      <c r="I299">
        <f t="shared" ca="1" si="94"/>
        <v>2</v>
      </c>
      <c r="J299">
        <f t="shared" ca="1" si="102"/>
        <v>60855</v>
      </c>
      <c r="K299">
        <f t="shared" ca="1" si="103"/>
        <v>10</v>
      </c>
      <c r="L299" t="str">
        <f ca="1">_xll.XLOOKUP(K299,$AC$8:$AC$17,$AD$8:$AD$17)</f>
        <v>Osu</v>
      </c>
      <c r="M299">
        <f t="shared" ca="1" si="107"/>
        <v>182565</v>
      </c>
      <c r="N299" s="12">
        <f t="shared" ca="1" si="104"/>
        <v>178687.43813648174</v>
      </c>
      <c r="O299" s="12">
        <f t="shared" ca="1" si="108"/>
        <v>40728.267657780307</v>
      </c>
      <c r="P299">
        <f t="shared" ca="1" si="105"/>
        <v>34313</v>
      </c>
      <c r="Q299" s="12">
        <f t="shared" ca="1" si="109"/>
        <v>31410.165028286887</v>
      </c>
      <c r="R299">
        <f t="shared" ca="1" si="110"/>
        <v>38012.27604134896</v>
      </c>
      <c r="S299" s="12">
        <f t="shared" ca="1" si="111"/>
        <v>261305.54369912928</v>
      </c>
      <c r="T299" s="12">
        <f t="shared" ca="1" si="112"/>
        <v>244410.60316476863</v>
      </c>
      <c r="U299" s="12">
        <f t="shared" ca="1" si="113"/>
        <v>16894.940534360649</v>
      </c>
      <c r="X299" s="2"/>
      <c r="Y299" s="3"/>
      <c r="Z299" s="3"/>
      <c r="AA299" s="3"/>
      <c r="AB299" s="3"/>
      <c r="AC299" s="3"/>
      <c r="AD299" s="3"/>
      <c r="AE299" s="3">
        <f ca="1">IF(Table2[[#This Row],[Gender]]="Male",1,0)</f>
        <v>0</v>
      </c>
      <c r="AF299" s="3">
        <f ca="1">IF(Table2[[#This Row],[Gender]]="Female",1,0)</f>
        <v>1</v>
      </c>
      <c r="AG299" s="3"/>
      <c r="AH299" s="3"/>
      <c r="AI299" s="5"/>
      <c r="AK299" s="2">
        <f ca="1">IF(Table2[[#This Row],[Field of Work]]="Teaching",1,0)</f>
        <v>1</v>
      </c>
      <c r="AL299" s="3">
        <f ca="1">IF(Table2[[#This Row],[Field of Work]]="Agriculture",1,0)</f>
        <v>0</v>
      </c>
      <c r="AM299" s="3">
        <f ca="1">IF(Table2[[#This Row],[Field of Work]]="IT",1,0)</f>
        <v>0</v>
      </c>
      <c r="AN299" s="3">
        <f ca="1">IF(Table2[[#This Row],[Field of Work]]="Construction",1,0)</f>
        <v>0</v>
      </c>
      <c r="AO299" s="3">
        <f ca="1">IF(Table2[[#This Row],[Field of Work]]="Health",1,0)</f>
        <v>0</v>
      </c>
      <c r="AP299" s="3">
        <f ca="1">IF(Table2[[#This Row],[Field of Work]]="General work",1,0)</f>
        <v>0</v>
      </c>
      <c r="AQ299" s="3"/>
      <c r="AR299" s="3"/>
      <c r="AS299" s="3"/>
      <c r="AT299" s="3"/>
      <c r="AU299" s="3"/>
      <c r="AV299" s="5"/>
      <c r="AW299" s="16">
        <f ca="1">IF(Table2[[#This Row],[Residence]]="East Legon",1,0)</f>
        <v>0</v>
      </c>
      <c r="AX299" s="13">
        <f ca="1">IF(Table2[[#This Row],[Residence]]="Trasaco",1,0)</f>
        <v>0</v>
      </c>
      <c r="AY299" s="3">
        <f ca="1">IF(Table2[[#This Row],[Residence]]="North Legon",1,0)</f>
        <v>0</v>
      </c>
      <c r="AZ299" s="3">
        <f ca="1">IF(Table2[[#This Row],[Residence]]="Tema",1,0)</f>
        <v>0</v>
      </c>
      <c r="BA299" s="3">
        <f ca="1">IF(Table2[[#This Row],[Residence]]="Spintex",1,0)</f>
        <v>0</v>
      </c>
      <c r="BB299" s="3">
        <f ca="1">IF(Table2[[#This Row],[Residence]]="Airport Hills",1,0)</f>
        <v>0</v>
      </c>
      <c r="BC299" s="3">
        <f ca="1">IF(Table2[[#This Row],[Residence]]="Oyarifa",1,0)</f>
        <v>0</v>
      </c>
      <c r="BD299" s="3">
        <f ca="1">IF(Table2[[#This Row],[Residence]]="Prampram",1,0)</f>
        <v>0</v>
      </c>
      <c r="BE299" s="3">
        <f ca="1">IF(Table2[[#This Row],[Residence]]="Tse-Addo",1,0)</f>
        <v>0</v>
      </c>
      <c r="BF299" s="3">
        <f ca="1">IF(Table2[[#This Row],[Residence]]="Osu",1,0)</f>
        <v>1</v>
      </c>
      <c r="BG299" s="3"/>
      <c r="BH299" s="3"/>
      <c r="BI299" s="3"/>
      <c r="BJ299" s="3"/>
      <c r="BK299" s="3"/>
      <c r="BL299" s="3"/>
      <c r="BM299" s="3"/>
      <c r="BN299" s="3"/>
      <c r="BO299" s="3"/>
      <c r="BP299" s="5"/>
      <c r="BR299" s="26">
        <f ca="1">Table2[[#This Row],[Cars Value]]/Table2[[#This Row],[Cars]]</f>
        <v>20364.133828890153</v>
      </c>
      <c r="BS299" s="5"/>
      <c r="BT299" s="2">
        <f ca="1">IF(Table2[[#This Row],[Value of Debts]]&gt;$BU$6,1,0)</f>
        <v>1</v>
      </c>
      <c r="BU299" s="3"/>
      <c r="BV299" s="3"/>
      <c r="BW299" s="5"/>
      <c r="BX299" s="30">
        <f ca="1">Table2[[#This Row],[Mortgage Left]]/Table2[[#This Row],[Value of home]]</f>
        <v>0.97876065037921689</v>
      </c>
      <c r="BY299" s="3">
        <f t="shared" ca="1" si="106"/>
        <v>0</v>
      </c>
      <c r="BZ299" s="3"/>
      <c r="CA299" s="39"/>
      <c r="CC299" s="2">
        <f ca="1">IF(Table2[[#This Row],[Residence]]="East Legon",Table2[[#This Row],[Income]],0)</f>
        <v>0</v>
      </c>
      <c r="CD299" s="3">
        <f ca="1">IF(Table2[[#This Row],[Residence]]="Trasaco",Table2[[#This Row],[Income]],0)</f>
        <v>0</v>
      </c>
      <c r="CE299" s="3">
        <f ca="1">IF(Table2[[#This Row],[Residence]]="North Legon",Table2[[#This Row],[Income]],0)</f>
        <v>0</v>
      </c>
      <c r="CF299" s="3">
        <f ca="1">IF(Table2[[#This Row],[Residence]]="Spintex",Table2[[#This Row],[Income]],0)</f>
        <v>0</v>
      </c>
      <c r="CG299" s="3">
        <f ca="1">IF(Table2[[#This Row],[Residence]]="Tema",Table2[[#This Row],[Income]],0)</f>
        <v>0</v>
      </c>
      <c r="CH299" s="3">
        <f ca="1">IF(Table2[[#This Row],[Residence]]="Airport Hills",Table2[[#This Row],[Income]],0)</f>
        <v>0</v>
      </c>
      <c r="CI299" s="3">
        <f ca="1">IF(Table2[[#This Row],[Residence]]="Oyarifa",Table2[[#This Row],[Income]],0)</f>
        <v>0</v>
      </c>
      <c r="CJ299" s="3">
        <f ca="1">IF(Table2[[#This Row],[Residence]]="Osu",Table2[[#This Row],[Income]],0)</f>
        <v>60855</v>
      </c>
      <c r="CK299" s="3">
        <f ca="1">IF(Table2[[#This Row],[Residence]]="Tse-Addo",Table2[[#This Row],[Income]],0)</f>
        <v>0</v>
      </c>
      <c r="CL299" s="5">
        <f ca="1">IF(Table2[[#This Row],[Residence]]="Prampram",Table2[[#This Row],[Income]],0)</f>
        <v>0</v>
      </c>
      <c r="CN299" s="2">
        <f ca="1">IF(Table2[[#This Row],[Field of Work]]="Teaching",Table2[[#This Row],[Income]],0)</f>
        <v>60855</v>
      </c>
      <c r="CO299" s="3">
        <f ca="1">IF(Table2[[#This Row],[Field of Work]]="Agriculture",Table2[[#This Row],[Income]],0)</f>
        <v>0</v>
      </c>
      <c r="CP299" s="3">
        <f ca="1">IF(Table2[[#This Row],[Field of Work]]="IT",Table2[[#This Row],[Income]],0)</f>
        <v>0</v>
      </c>
      <c r="CQ299" s="3">
        <f ca="1">IF(Table2[[#This Row],[Field of Work]]="Construction",Table2[[#This Row],[Income]],0)</f>
        <v>0</v>
      </c>
      <c r="CR299" s="3">
        <f ca="1">IF(Table2[[#This Row],[Field of Work]]="Health",Table2[[#This Row],[Income]],0)</f>
        <v>0</v>
      </c>
      <c r="CS299" s="5">
        <f ca="1">IF(Table2[[#This Row],[Field of Work]]="General work",Table2[[#This Row],[Income]],0)</f>
        <v>0</v>
      </c>
      <c r="CU299" s="2">
        <f t="shared" ca="1" si="95"/>
        <v>1</v>
      </c>
      <c r="CV299" s="5"/>
      <c r="CX299" s="2">
        <f t="shared" ca="1" si="96"/>
        <v>32</v>
      </c>
      <c r="CY299" s="5"/>
    </row>
    <row r="300" spans="1:103" x14ac:dyDescent="0.25">
      <c r="A300">
        <f t="shared" ca="1" si="97"/>
        <v>1</v>
      </c>
      <c r="B300" t="str">
        <f t="shared" ca="1" si="98"/>
        <v>Male</v>
      </c>
      <c r="C300">
        <f t="shared" ca="1" si="99"/>
        <v>32</v>
      </c>
      <c r="D300">
        <f t="shared" ca="1" si="100"/>
        <v>3</v>
      </c>
      <c r="E300" t="str">
        <f ca="1">_xll.XLOOKUP(D300,$Y$8:$Y$13,$Z$8:$Z$13)</f>
        <v>Teaching</v>
      </c>
      <c r="F300">
        <f t="shared" ca="1" si="101"/>
        <v>2</v>
      </c>
      <c r="G300" t="str">
        <f ca="1">_xll.XLOOKUP(F300,$AA$8:$AA$12,$AB$8:$AB$12)</f>
        <v>College</v>
      </c>
      <c r="H300">
        <f t="shared" ca="1" si="114"/>
        <v>4</v>
      </c>
      <c r="I300">
        <f t="shared" ca="1" si="94"/>
        <v>1</v>
      </c>
      <c r="J300">
        <f t="shared" ca="1" si="102"/>
        <v>78023</v>
      </c>
      <c r="K300">
        <f t="shared" ca="1" si="103"/>
        <v>7</v>
      </c>
      <c r="L300" t="str">
        <f ca="1">_xll.XLOOKUP(K300,$AC$8:$AC$17,$AD$8:$AD$17)</f>
        <v>Tema</v>
      </c>
      <c r="M300">
        <f t="shared" ca="1" si="107"/>
        <v>390115</v>
      </c>
      <c r="N300" s="12">
        <f t="shared" ca="1" si="104"/>
        <v>143909.33079715844</v>
      </c>
      <c r="O300" s="12">
        <f t="shared" ca="1" si="108"/>
        <v>73441.777092724995</v>
      </c>
      <c r="P300">
        <f t="shared" ca="1" si="105"/>
        <v>72790</v>
      </c>
      <c r="Q300" s="12">
        <f t="shared" ca="1" si="109"/>
        <v>143480.88850248934</v>
      </c>
      <c r="R300">
        <f t="shared" ca="1" si="110"/>
        <v>103414.61105619944</v>
      </c>
      <c r="S300" s="12">
        <f t="shared" ca="1" si="111"/>
        <v>566971.38814892445</v>
      </c>
      <c r="T300" s="12">
        <f t="shared" ca="1" si="112"/>
        <v>360180.21929964778</v>
      </c>
      <c r="U300" s="12">
        <f t="shared" ca="1" si="113"/>
        <v>206791.16884927667</v>
      </c>
      <c r="X300" s="2"/>
      <c r="Y300" s="3"/>
      <c r="Z300" s="3"/>
      <c r="AA300" s="3"/>
      <c r="AB300" s="3"/>
      <c r="AC300" s="3"/>
      <c r="AD300" s="3"/>
      <c r="AE300" s="3">
        <f ca="1">IF(Table2[[#This Row],[Gender]]="Male",1,0)</f>
        <v>1</v>
      </c>
      <c r="AF300" s="3">
        <f ca="1">IF(Table2[[#This Row],[Gender]]="Female",1,0)</f>
        <v>0</v>
      </c>
      <c r="AG300" s="3"/>
      <c r="AH300" s="3"/>
      <c r="AI300" s="5"/>
      <c r="AK300" s="2">
        <f ca="1">IF(Table2[[#This Row],[Field of Work]]="Teaching",1,0)</f>
        <v>1</v>
      </c>
      <c r="AL300" s="3">
        <f ca="1">IF(Table2[[#This Row],[Field of Work]]="Agriculture",1,0)</f>
        <v>0</v>
      </c>
      <c r="AM300" s="3">
        <f ca="1">IF(Table2[[#This Row],[Field of Work]]="IT",1,0)</f>
        <v>0</v>
      </c>
      <c r="AN300" s="3">
        <f ca="1">IF(Table2[[#This Row],[Field of Work]]="Construction",1,0)</f>
        <v>0</v>
      </c>
      <c r="AO300" s="3">
        <f ca="1">IF(Table2[[#This Row],[Field of Work]]="Health",1,0)</f>
        <v>0</v>
      </c>
      <c r="AP300" s="3">
        <f ca="1">IF(Table2[[#This Row],[Field of Work]]="General work",1,0)</f>
        <v>0</v>
      </c>
      <c r="AQ300" s="3"/>
      <c r="AR300" s="3"/>
      <c r="AS300" s="3"/>
      <c r="AT300" s="3"/>
      <c r="AU300" s="3"/>
      <c r="AV300" s="5"/>
      <c r="AW300" s="16">
        <f ca="1">IF(Table2[[#This Row],[Residence]]="East Legon",1,0)</f>
        <v>0</v>
      </c>
      <c r="AX300" s="13">
        <f ca="1">IF(Table2[[#This Row],[Residence]]="Trasaco",1,0)</f>
        <v>0</v>
      </c>
      <c r="AY300" s="3">
        <f ca="1">IF(Table2[[#This Row],[Residence]]="North Legon",1,0)</f>
        <v>0</v>
      </c>
      <c r="AZ300" s="3">
        <f ca="1">IF(Table2[[#This Row],[Residence]]="Tema",1,0)</f>
        <v>1</v>
      </c>
      <c r="BA300" s="3">
        <f ca="1">IF(Table2[[#This Row],[Residence]]="Spintex",1,0)</f>
        <v>0</v>
      </c>
      <c r="BB300" s="3">
        <f ca="1">IF(Table2[[#This Row],[Residence]]="Airport Hills",1,0)</f>
        <v>0</v>
      </c>
      <c r="BC300" s="3">
        <f ca="1">IF(Table2[[#This Row],[Residence]]="Oyarifa",1,0)</f>
        <v>0</v>
      </c>
      <c r="BD300" s="3">
        <f ca="1">IF(Table2[[#This Row],[Residence]]="Prampram",1,0)</f>
        <v>0</v>
      </c>
      <c r="BE300" s="3">
        <f ca="1">IF(Table2[[#This Row],[Residence]]="Tse-Addo",1,0)</f>
        <v>0</v>
      </c>
      <c r="BF300" s="3">
        <f ca="1">IF(Table2[[#This Row],[Residence]]="Osu",1,0)</f>
        <v>0</v>
      </c>
      <c r="BG300" s="3"/>
      <c r="BH300" s="3"/>
      <c r="BI300" s="3"/>
      <c r="BJ300" s="3"/>
      <c r="BK300" s="3"/>
      <c r="BL300" s="3"/>
      <c r="BM300" s="3"/>
      <c r="BN300" s="3"/>
      <c r="BO300" s="3"/>
      <c r="BP300" s="5"/>
      <c r="BR300" s="26">
        <f ca="1">Table2[[#This Row],[Cars Value]]/Table2[[#This Row],[Cars]]</f>
        <v>73441.777092724995</v>
      </c>
      <c r="BS300" s="5"/>
      <c r="BT300" s="2">
        <f ca="1">IF(Table2[[#This Row],[Value of Debts]]&gt;$BU$6,1,0)</f>
        <v>1</v>
      </c>
      <c r="BU300" s="3"/>
      <c r="BV300" s="3"/>
      <c r="BW300" s="5"/>
      <c r="BX300" s="30">
        <f ca="1">Table2[[#This Row],[Mortgage Left]]/Table2[[#This Row],[Value of home]]</f>
        <v>0.36888950898365469</v>
      </c>
      <c r="BY300" s="3">
        <f t="shared" ca="1" si="106"/>
        <v>1</v>
      </c>
      <c r="BZ300" s="3"/>
      <c r="CA300" s="39"/>
      <c r="CC300" s="2">
        <f ca="1">IF(Table2[[#This Row],[Residence]]="East Legon",Table2[[#This Row],[Income]],0)</f>
        <v>0</v>
      </c>
      <c r="CD300" s="3">
        <f ca="1">IF(Table2[[#This Row],[Residence]]="Trasaco",Table2[[#This Row],[Income]],0)</f>
        <v>0</v>
      </c>
      <c r="CE300" s="3">
        <f ca="1">IF(Table2[[#This Row],[Residence]]="North Legon",Table2[[#This Row],[Income]],0)</f>
        <v>0</v>
      </c>
      <c r="CF300" s="3">
        <f ca="1">IF(Table2[[#This Row],[Residence]]="Spintex",Table2[[#This Row],[Income]],0)</f>
        <v>0</v>
      </c>
      <c r="CG300" s="3">
        <f ca="1">IF(Table2[[#This Row],[Residence]]="Tema",Table2[[#This Row],[Income]],0)</f>
        <v>78023</v>
      </c>
      <c r="CH300" s="3">
        <f ca="1">IF(Table2[[#This Row],[Residence]]="Airport Hills",Table2[[#This Row],[Income]],0)</f>
        <v>0</v>
      </c>
      <c r="CI300" s="3">
        <f ca="1">IF(Table2[[#This Row],[Residence]]="Oyarifa",Table2[[#This Row],[Income]],0)</f>
        <v>0</v>
      </c>
      <c r="CJ300" s="3">
        <f ca="1">IF(Table2[[#This Row],[Residence]]="Osu",Table2[[#This Row],[Income]],0)</f>
        <v>0</v>
      </c>
      <c r="CK300" s="3">
        <f ca="1">IF(Table2[[#This Row],[Residence]]="Tse-Addo",Table2[[#This Row],[Income]],0)</f>
        <v>0</v>
      </c>
      <c r="CL300" s="5">
        <f ca="1">IF(Table2[[#This Row],[Residence]]="Prampram",Table2[[#This Row],[Income]],0)</f>
        <v>0</v>
      </c>
      <c r="CN300" s="2">
        <f ca="1">IF(Table2[[#This Row],[Field of Work]]="Teaching",Table2[[#This Row],[Income]],0)</f>
        <v>78023</v>
      </c>
      <c r="CO300" s="3">
        <f ca="1">IF(Table2[[#This Row],[Field of Work]]="Agriculture",Table2[[#This Row],[Income]],0)</f>
        <v>0</v>
      </c>
      <c r="CP300" s="3">
        <f ca="1">IF(Table2[[#This Row],[Field of Work]]="IT",Table2[[#This Row],[Income]],0)</f>
        <v>0</v>
      </c>
      <c r="CQ300" s="3">
        <f ca="1">IF(Table2[[#This Row],[Field of Work]]="Construction",Table2[[#This Row],[Income]],0)</f>
        <v>0</v>
      </c>
      <c r="CR300" s="3">
        <f ca="1">IF(Table2[[#This Row],[Field of Work]]="Health",Table2[[#This Row],[Income]],0)</f>
        <v>0</v>
      </c>
      <c r="CS300" s="5">
        <f ca="1">IF(Table2[[#This Row],[Field of Work]]="General work",Table2[[#This Row],[Income]],0)</f>
        <v>0</v>
      </c>
      <c r="CU300" s="2">
        <f t="shared" ca="1" si="95"/>
        <v>1</v>
      </c>
      <c r="CV300" s="5"/>
      <c r="CX300" s="2">
        <f t="shared" ca="1" si="96"/>
        <v>37</v>
      </c>
      <c r="CY300" s="5"/>
    </row>
    <row r="301" spans="1:103" x14ac:dyDescent="0.25">
      <c r="A301">
        <f t="shared" ca="1" si="97"/>
        <v>2</v>
      </c>
      <c r="B301" t="str">
        <f t="shared" ca="1" si="98"/>
        <v>Female</v>
      </c>
      <c r="C301">
        <f t="shared" ca="1" si="99"/>
        <v>37</v>
      </c>
      <c r="D301">
        <f t="shared" ca="1" si="100"/>
        <v>6</v>
      </c>
      <c r="E301" t="str">
        <f ca="1">_xll.XLOOKUP(D301,$Y$8:$Y$13,$Z$8:$Z$13)</f>
        <v>Agriculture</v>
      </c>
      <c r="F301">
        <f t="shared" ca="1" si="101"/>
        <v>5</v>
      </c>
      <c r="G301" t="str">
        <f ca="1">_xll.XLOOKUP(F301,$AA$8:$AA$12,$AB$8:$AB$12)</f>
        <v>Other</v>
      </c>
      <c r="H301">
        <f t="shared" ca="1" si="114"/>
        <v>4</v>
      </c>
      <c r="I301">
        <f t="shared" ca="1" si="94"/>
        <v>3</v>
      </c>
      <c r="J301">
        <f t="shared" ca="1" si="102"/>
        <v>29446</v>
      </c>
      <c r="K301">
        <f t="shared" ca="1" si="103"/>
        <v>7</v>
      </c>
      <c r="L301" t="str">
        <f ca="1">_xll.XLOOKUP(K301,$AC$8:$AC$17,$AD$8:$AD$17)</f>
        <v>Tema</v>
      </c>
      <c r="M301">
        <f t="shared" ca="1" si="107"/>
        <v>176676</v>
      </c>
      <c r="N301" s="12">
        <f t="shared" ca="1" si="104"/>
        <v>69651.984340607232</v>
      </c>
      <c r="O301" s="12">
        <f t="shared" ca="1" si="108"/>
        <v>22583.575348899143</v>
      </c>
      <c r="P301">
        <f t="shared" ca="1" si="105"/>
        <v>20863</v>
      </c>
      <c r="Q301" s="12">
        <f t="shared" ca="1" si="109"/>
        <v>46212.217133517668</v>
      </c>
      <c r="R301">
        <f t="shared" ca="1" si="110"/>
        <v>14350.703461875124</v>
      </c>
      <c r="S301" s="12">
        <f t="shared" ca="1" si="111"/>
        <v>213610.27881077427</v>
      </c>
      <c r="T301" s="12">
        <f t="shared" ca="1" si="112"/>
        <v>136727.20147412491</v>
      </c>
      <c r="U301" s="12">
        <f t="shared" ca="1" si="113"/>
        <v>76883.077336649352</v>
      </c>
      <c r="X301" s="2"/>
      <c r="Y301" s="3"/>
      <c r="Z301" s="3"/>
      <c r="AA301" s="3"/>
      <c r="AB301" s="3"/>
      <c r="AC301" s="3"/>
      <c r="AD301" s="3"/>
      <c r="AE301" s="3">
        <f ca="1">IF(Table2[[#This Row],[Gender]]="Male",1,0)</f>
        <v>0</v>
      </c>
      <c r="AF301" s="3">
        <f ca="1">IF(Table2[[#This Row],[Gender]]="Female",1,0)</f>
        <v>1</v>
      </c>
      <c r="AG301" s="3"/>
      <c r="AH301" s="3"/>
      <c r="AI301" s="5"/>
      <c r="AK301" s="2">
        <f ca="1">IF(Table2[[#This Row],[Field of Work]]="Teaching",1,0)</f>
        <v>0</v>
      </c>
      <c r="AL301" s="3">
        <f ca="1">IF(Table2[[#This Row],[Field of Work]]="Agriculture",1,0)</f>
        <v>1</v>
      </c>
      <c r="AM301" s="3">
        <f ca="1">IF(Table2[[#This Row],[Field of Work]]="IT",1,0)</f>
        <v>0</v>
      </c>
      <c r="AN301" s="3">
        <f ca="1">IF(Table2[[#This Row],[Field of Work]]="Construction",1,0)</f>
        <v>0</v>
      </c>
      <c r="AO301" s="3">
        <f ca="1">IF(Table2[[#This Row],[Field of Work]]="Health",1,0)</f>
        <v>0</v>
      </c>
      <c r="AP301" s="3">
        <f ca="1">IF(Table2[[#This Row],[Field of Work]]="General work",1,0)</f>
        <v>0</v>
      </c>
      <c r="AQ301" s="3"/>
      <c r="AR301" s="3"/>
      <c r="AS301" s="3"/>
      <c r="AT301" s="3"/>
      <c r="AU301" s="3"/>
      <c r="AV301" s="5"/>
      <c r="AW301" s="16">
        <f ca="1">IF(Table2[[#This Row],[Residence]]="East Legon",1,0)</f>
        <v>0</v>
      </c>
      <c r="AX301" s="13">
        <f ca="1">IF(Table2[[#This Row],[Residence]]="Trasaco",1,0)</f>
        <v>0</v>
      </c>
      <c r="AY301" s="3">
        <f ca="1">IF(Table2[[#This Row],[Residence]]="North Legon",1,0)</f>
        <v>0</v>
      </c>
      <c r="AZ301" s="3">
        <f ca="1">IF(Table2[[#This Row],[Residence]]="Tema",1,0)</f>
        <v>1</v>
      </c>
      <c r="BA301" s="3">
        <f ca="1">IF(Table2[[#This Row],[Residence]]="Spintex",1,0)</f>
        <v>0</v>
      </c>
      <c r="BB301" s="3">
        <f ca="1">IF(Table2[[#This Row],[Residence]]="Airport Hills",1,0)</f>
        <v>0</v>
      </c>
      <c r="BC301" s="3">
        <f ca="1">IF(Table2[[#This Row],[Residence]]="Oyarifa",1,0)</f>
        <v>0</v>
      </c>
      <c r="BD301" s="3">
        <f ca="1">IF(Table2[[#This Row],[Residence]]="Prampram",1,0)</f>
        <v>0</v>
      </c>
      <c r="BE301" s="3">
        <f ca="1">IF(Table2[[#This Row],[Residence]]="Tse-Addo",1,0)</f>
        <v>0</v>
      </c>
      <c r="BF301" s="3">
        <f ca="1">IF(Table2[[#This Row],[Residence]]="Osu",1,0)</f>
        <v>0</v>
      </c>
      <c r="BG301" s="3"/>
      <c r="BH301" s="3"/>
      <c r="BI301" s="3"/>
      <c r="BJ301" s="3"/>
      <c r="BK301" s="3"/>
      <c r="BL301" s="3"/>
      <c r="BM301" s="3"/>
      <c r="BN301" s="3"/>
      <c r="BO301" s="3"/>
      <c r="BP301" s="5"/>
      <c r="BR301" s="26">
        <f ca="1">Table2[[#This Row],[Cars Value]]/Table2[[#This Row],[Cars]]</f>
        <v>7527.8584496330477</v>
      </c>
      <c r="BS301" s="5"/>
      <c r="BT301" s="2">
        <f ca="1">IF(Table2[[#This Row],[Value of Debts]]&gt;$BU$6,1,0)</f>
        <v>1</v>
      </c>
      <c r="BU301" s="3"/>
      <c r="BV301" s="3"/>
      <c r="BW301" s="5"/>
      <c r="BX301" s="30">
        <f ca="1">Table2[[#This Row],[Mortgage Left]]/Table2[[#This Row],[Value of home]]</f>
        <v>0.39423568758975319</v>
      </c>
      <c r="BY301" s="3">
        <f t="shared" ca="1" si="106"/>
        <v>1</v>
      </c>
      <c r="BZ301" s="3"/>
      <c r="CA301" s="39"/>
      <c r="CC301" s="2">
        <f ca="1">IF(Table2[[#This Row],[Residence]]="East Legon",Table2[[#This Row],[Income]],0)</f>
        <v>0</v>
      </c>
      <c r="CD301" s="3">
        <f ca="1">IF(Table2[[#This Row],[Residence]]="Trasaco",Table2[[#This Row],[Income]],0)</f>
        <v>0</v>
      </c>
      <c r="CE301" s="3">
        <f ca="1">IF(Table2[[#This Row],[Residence]]="North Legon",Table2[[#This Row],[Income]],0)</f>
        <v>0</v>
      </c>
      <c r="CF301" s="3">
        <f ca="1">IF(Table2[[#This Row],[Residence]]="Spintex",Table2[[#This Row],[Income]],0)</f>
        <v>0</v>
      </c>
      <c r="CG301" s="3">
        <f ca="1">IF(Table2[[#This Row],[Residence]]="Tema",Table2[[#This Row],[Income]],0)</f>
        <v>29446</v>
      </c>
      <c r="CH301" s="3">
        <f ca="1">IF(Table2[[#This Row],[Residence]]="Airport Hills",Table2[[#This Row],[Income]],0)</f>
        <v>0</v>
      </c>
      <c r="CI301" s="3">
        <f ca="1">IF(Table2[[#This Row],[Residence]]="Oyarifa",Table2[[#This Row],[Income]],0)</f>
        <v>0</v>
      </c>
      <c r="CJ301" s="3">
        <f ca="1">IF(Table2[[#This Row],[Residence]]="Osu",Table2[[#This Row],[Income]],0)</f>
        <v>0</v>
      </c>
      <c r="CK301" s="3">
        <f ca="1">IF(Table2[[#This Row],[Residence]]="Tse-Addo",Table2[[#This Row],[Income]],0)</f>
        <v>0</v>
      </c>
      <c r="CL301" s="5">
        <f ca="1">IF(Table2[[#This Row],[Residence]]="Prampram",Table2[[#This Row],[Income]],0)</f>
        <v>0</v>
      </c>
      <c r="CN301" s="2">
        <f ca="1">IF(Table2[[#This Row],[Field of Work]]="Teaching",Table2[[#This Row],[Income]],0)</f>
        <v>0</v>
      </c>
      <c r="CO301" s="3">
        <f ca="1">IF(Table2[[#This Row],[Field of Work]]="Agriculture",Table2[[#This Row],[Income]],0)</f>
        <v>29446</v>
      </c>
      <c r="CP301" s="3">
        <f ca="1">IF(Table2[[#This Row],[Field of Work]]="IT",Table2[[#This Row],[Income]],0)</f>
        <v>0</v>
      </c>
      <c r="CQ301" s="3">
        <f ca="1">IF(Table2[[#This Row],[Field of Work]]="Construction",Table2[[#This Row],[Income]],0)</f>
        <v>0</v>
      </c>
      <c r="CR301" s="3">
        <f ca="1">IF(Table2[[#This Row],[Field of Work]]="Health",Table2[[#This Row],[Income]],0)</f>
        <v>0</v>
      </c>
      <c r="CS301" s="5">
        <f ca="1">IF(Table2[[#This Row],[Field of Work]]="General work",Table2[[#This Row],[Income]],0)</f>
        <v>0</v>
      </c>
      <c r="CU301" s="2">
        <f t="shared" ca="1" si="95"/>
        <v>1</v>
      </c>
      <c r="CV301" s="5"/>
      <c r="CX301" s="2">
        <f t="shared" ca="1" si="96"/>
        <v>0</v>
      </c>
      <c r="CY301" s="5"/>
    </row>
    <row r="302" spans="1:103" x14ac:dyDescent="0.25">
      <c r="A302">
        <f t="shared" ca="1" si="97"/>
        <v>2</v>
      </c>
      <c r="B302" t="str">
        <f t="shared" ca="1" si="98"/>
        <v>Female</v>
      </c>
      <c r="C302">
        <f t="shared" ca="1" si="99"/>
        <v>27</v>
      </c>
      <c r="D302">
        <f t="shared" ca="1" si="100"/>
        <v>3</v>
      </c>
      <c r="E302" t="str">
        <f ca="1">_xll.XLOOKUP(D302,$Y$8:$Y$13,$Z$8:$Z$13)</f>
        <v>Teaching</v>
      </c>
      <c r="F302">
        <f t="shared" ca="1" si="101"/>
        <v>4</v>
      </c>
      <c r="G302" t="str">
        <f ca="1">_xll.XLOOKUP(F302,$AA$8:$AA$12,$AB$8:$AB$12)</f>
        <v>Techical</v>
      </c>
      <c r="H302">
        <f t="shared" ca="1" si="114"/>
        <v>1</v>
      </c>
      <c r="I302">
        <f t="shared" ca="1" si="94"/>
        <v>2</v>
      </c>
      <c r="J302">
        <f t="shared" ca="1" si="102"/>
        <v>41922</v>
      </c>
      <c r="K302">
        <f t="shared" ca="1" si="103"/>
        <v>4</v>
      </c>
      <c r="L302" t="str">
        <f ca="1">_xll.XLOOKUP(K302,$AC$8:$AC$17,$AD$8:$AD$17)</f>
        <v>Spintex</v>
      </c>
      <c r="M302">
        <f t="shared" ca="1" si="107"/>
        <v>125766</v>
      </c>
      <c r="N302" s="12">
        <f t="shared" ca="1" si="104"/>
        <v>107834.61516668646</v>
      </c>
      <c r="O302" s="12">
        <f t="shared" ca="1" si="108"/>
        <v>4443.7662071072737</v>
      </c>
      <c r="P302">
        <f t="shared" ca="1" si="105"/>
        <v>2744</v>
      </c>
      <c r="Q302" s="12">
        <f t="shared" ca="1" si="109"/>
        <v>67151.585178037436</v>
      </c>
      <c r="R302">
        <f t="shared" ca="1" si="110"/>
        <v>34673.924082942212</v>
      </c>
      <c r="S302" s="12">
        <f t="shared" ca="1" si="111"/>
        <v>164883.69029004948</v>
      </c>
      <c r="T302" s="12">
        <f t="shared" ca="1" si="112"/>
        <v>177730.20034472388</v>
      </c>
      <c r="U302" s="12">
        <f t="shared" ca="1" si="113"/>
        <v>-12846.510054674407</v>
      </c>
      <c r="X302" s="2"/>
      <c r="Y302" s="3"/>
      <c r="Z302" s="3"/>
      <c r="AA302" s="3"/>
      <c r="AB302" s="3"/>
      <c r="AC302" s="3"/>
      <c r="AD302" s="3"/>
      <c r="AE302" s="3">
        <f ca="1">IF(Table2[[#This Row],[Gender]]="Male",1,0)</f>
        <v>0</v>
      </c>
      <c r="AF302" s="3">
        <f ca="1">IF(Table2[[#This Row],[Gender]]="Female",1,0)</f>
        <v>1</v>
      </c>
      <c r="AG302" s="3"/>
      <c r="AH302" s="3"/>
      <c r="AI302" s="5"/>
      <c r="AK302" s="2">
        <f ca="1">IF(Table2[[#This Row],[Field of Work]]="Teaching",1,0)</f>
        <v>1</v>
      </c>
      <c r="AL302" s="3">
        <f ca="1">IF(Table2[[#This Row],[Field of Work]]="Agriculture",1,0)</f>
        <v>0</v>
      </c>
      <c r="AM302" s="3">
        <f ca="1">IF(Table2[[#This Row],[Field of Work]]="IT",1,0)</f>
        <v>0</v>
      </c>
      <c r="AN302" s="3">
        <f ca="1">IF(Table2[[#This Row],[Field of Work]]="Construction",1,0)</f>
        <v>0</v>
      </c>
      <c r="AO302" s="3">
        <f ca="1">IF(Table2[[#This Row],[Field of Work]]="Health",1,0)</f>
        <v>0</v>
      </c>
      <c r="AP302" s="3">
        <f ca="1">IF(Table2[[#This Row],[Field of Work]]="General work",1,0)</f>
        <v>0</v>
      </c>
      <c r="AQ302" s="3"/>
      <c r="AR302" s="3"/>
      <c r="AS302" s="3"/>
      <c r="AT302" s="3"/>
      <c r="AU302" s="3"/>
      <c r="AV302" s="5"/>
      <c r="AW302" s="16">
        <f ca="1">IF(Table2[[#This Row],[Residence]]="East Legon",1,0)</f>
        <v>0</v>
      </c>
      <c r="AX302" s="13">
        <f ca="1">IF(Table2[[#This Row],[Residence]]="Trasaco",1,0)</f>
        <v>0</v>
      </c>
      <c r="AY302" s="3">
        <f ca="1">IF(Table2[[#This Row],[Residence]]="North Legon",1,0)</f>
        <v>0</v>
      </c>
      <c r="AZ302" s="3">
        <f ca="1">IF(Table2[[#This Row],[Residence]]="Tema",1,0)</f>
        <v>0</v>
      </c>
      <c r="BA302" s="3">
        <f ca="1">IF(Table2[[#This Row],[Residence]]="Spintex",1,0)</f>
        <v>1</v>
      </c>
      <c r="BB302" s="3">
        <f ca="1">IF(Table2[[#This Row],[Residence]]="Airport Hills",1,0)</f>
        <v>0</v>
      </c>
      <c r="BC302" s="3">
        <f ca="1">IF(Table2[[#This Row],[Residence]]="Oyarifa",1,0)</f>
        <v>0</v>
      </c>
      <c r="BD302" s="3">
        <f ca="1">IF(Table2[[#This Row],[Residence]]="Prampram",1,0)</f>
        <v>0</v>
      </c>
      <c r="BE302" s="3">
        <f ca="1">IF(Table2[[#This Row],[Residence]]="Tse-Addo",1,0)</f>
        <v>0</v>
      </c>
      <c r="BF302" s="3">
        <f ca="1">IF(Table2[[#This Row],[Residence]]="Osu",1,0)</f>
        <v>0</v>
      </c>
      <c r="BG302" s="3"/>
      <c r="BH302" s="3"/>
      <c r="BI302" s="3"/>
      <c r="BJ302" s="3"/>
      <c r="BK302" s="3"/>
      <c r="BL302" s="3"/>
      <c r="BM302" s="3"/>
      <c r="BN302" s="3"/>
      <c r="BO302" s="3"/>
      <c r="BP302" s="5"/>
      <c r="BR302" s="26">
        <f ca="1">Table2[[#This Row],[Cars Value]]/Table2[[#This Row],[Cars]]</f>
        <v>2221.8831035536368</v>
      </c>
      <c r="BS302" s="5"/>
      <c r="BT302" s="2">
        <f ca="1">IF(Table2[[#This Row],[Value of Debts]]&gt;$BU$6,1,0)</f>
        <v>1</v>
      </c>
      <c r="BU302" s="3"/>
      <c r="BV302" s="3"/>
      <c r="BW302" s="5"/>
      <c r="BX302" s="30">
        <f ca="1">Table2[[#This Row],[Mortgage Left]]/Table2[[#This Row],[Value of home]]</f>
        <v>0.85742263542361574</v>
      </c>
      <c r="BY302" s="3">
        <f t="shared" ca="1" si="106"/>
        <v>0</v>
      </c>
      <c r="BZ302" s="3"/>
      <c r="CA302" s="39"/>
      <c r="CC302" s="2">
        <f ca="1">IF(Table2[[#This Row],[Residence]]="East Legon",Table2[[#This Row],[Income]],0)</f>
        <v>0</v>
      </c>
      <c r="CD302" s="3">
        <f ca="1">IF(Table2[[#This Row],[Residence]]="Trasaco",Table2[[#This Row],[Income]],0)</f>
        <v>0</v>
      </c>
      <c r="CE302" s="3">
        <f ca="1">IF(Table2[[#This Row],[Residence]]="North Legon",Table2[[#This Row],[Income]],0)</f>
        <v>0</v>
      </c>
      <c r="CF302" s="3">
        <f ca="1">IF(Table2[[#This Row],[Residence]]="Spintex",Table2[[#This Row],[Income]],0)</f>
        <v>41922</v>
      </c>
      <c r="CG302" s="3">
        <f ca="1">IF(Table2[[#This Row],[Residence]]="Tema",Table2[[#This Row],[Income]],0)</f>
        <v>0</v>
      </c>
      <c r="CH302" s="3">
        <f ca="1">IF(Table2[[#This Row],[Residence]]="Airport Hills",Table2[[#This Row],[Income]],0)</f>
        <v>0</v>
      </c>
      <c r="CI302" s="3">
        <f ca="1">IF(Table2[[#This Row],[Residence]]="Oyarifa",Table2[[#This Row],[Income]],0)</f>
        <v>0</v>
      </c>
      <c r="CJ302" s="3">
        <f ca="1">IF(Table2[[#This Row],[Residence]]="Osu",Table2[[#This Row],[Income]],0)</f>
        <v>0</v>
      </c>
      <c r="CK302" s="3">
        <f ca="1">IF(Table2[[#This Row],[Residence]]="Tse-Addo",Table2[[#This Row],[Income]],0)</f>
        <v>0</v>
      </c>
      <c r="CL302" s="5">
        <f ca="1">IF(Table2[[#This Row],[Residence]]="Prampram",Table2[[#This Row],[Income]],0)</f>
        <v>0</v>
      </c>
      <c r="CN302" s="2">
        <f ca="1">IF(Table2[[#This Row],[Field of Work]]="Teaching",Table2[[#This Row],[Income]],0)</f>
        <v>41922</v>
      </c>
      <c r="CO302" s="3">
        <f ca="1">IF(Table2[[#This Row],[Field of Work]]="Agriculture",Table2[[#This Row],[Income]],0)</f>
        <v>0</v>
      </c>
      <c r="CP302" s="3">
        <f ca="1">IF(Table2[[#This Row],[Field of Work]]="IT",Table2[[#This Row],[Income]],0)</f>
        <v>0</v>
      </c>
      <c r="CQ302" s="3">
        <f ca="1">IF(Table2[[#This Row],[Field of Work]]="Construction",Table2[[#This Row],[Income]],0)</f>
        <v>0</v>
      </c>
      <c r="CR302" s="3">
        <f ca="1">IF(Table2[[#This Row],[Field of Work]]="Health",Table2[[#This Row],[Income]],0)</f>
        <v>0</v>
      </c>
      <c r="CS302" s="5">
        <f ca="1">IF(Table2[[#This Row],[Field of Work]]="General work",Table2[[#This Row],[Income]],0)</f>
        <v>0</v>
      </c>
      <c r="CU302" s="2">
        <f t="shared" ca="1" si="95"/>
        <v>1</v>
      </c>
      <c r="CV302" s="5"/>
      <c r="CX302" s="2">
        <f t="shared" ca="1" si="96"/>
        <v>32</v>
      </c>
      <c r="CY302" s="5"/>
    </row>
    <row r="303" spans="1:103" x14ac:dyDescent="0.25">
      <c r="A303">
        <f t="shared" ca="1" si="97"/>
        <v>1</v>
      </c>
      <c r="B303" t="str">
        <f t="shared" ca="1" si="98"/>
        <v>Male</v>
      </c>
      <c r="C303">
        <f t="shared" ca="1" si="99"/>
        <v>32</v>
      </c>
      <c r="D303">
        <f t="shared" ca="1" si="100"/>
        <v>4</v>
      </c>
      <c r="E303" t="str">
        <f ca="1">_xll.XLOOKUP(D303,$Y$8:$Y$13,$Z$8:$Z$13)</f>
        <v>IT</v>
      </c>
      <c r="F303">
        <f t="shared" ca="1" si="101"/>
        <v>5</v>
      </c>
      <c r="G303" t="str">
        <f ca="1">_xll.XLOOKUP(F303,$AA$8:$AA$12,$AB$8:$AB$12)</f>
        <v>Other</v>
      </c>
      <c r="H303">
        <f t="shared" ca="1" si="114"/>
        <v>1</v>
      </c>
      <c r="I303">
        <f t="shared" ca="1" si="94"/>
        <v>3</v>
      </c>
      <c r="J303">
        <f t="shared" ca="1" si="102"/>
        <v>38723</v>
      </c>
      <c r="K303">
        <f t="shared" ca="1" si="103"/>
        <v>6</v>
      </c>
      <c r="L303" t="str">
        <f ca="1">_xll.XLOOKUP(K303,$AC$8:$AC$17,$AD$8:$AD$17)</f>
        <v>Tse-Addo</v>
      </c>
      <c r="M303">
        <f t="shared" ca="1" si="107"/>
        <v>116169</v>
      </c>
      <c r="N303" s="12">
        <f t="shared" ca="1" si="104"/>
        <v>10655.250048271051</v>
      </c>
      <c r="O303" s="12">
        <f t="shared" ca="1" si="108"/>
        <v>19438.802222703325</v>
      </c>
      <c r="P303">
        <f t="shared" ca="1" si="105"/>
        <v>11967</v>
      </c>
      <c r="Q303" s="12">
        <f t="shared" ca="1" si="109"/>
        <v>58692.892452110311</v>
      </c>
      <c r="R303">
        <f t="shared" ca="1" si="110"/>
        <v>15475.300298586135</v>
      </c>
      <c r="S303" s="12">
        <f t="shared" ca="1" si="111"/>
        <v>151083.10252128946</v>
      </c>
      <c r="T303" s="12">
        <f t="shared" ca="1" si="112"/>
        <v>81315.142500381364</v>
      </c>
      <c r="U303" s="12">
        <f t="shared" ca="1" si="113"/>
        <v>69767.960020908096</v>
      </c>
      <c r="X303" s="2"/>
      <c r="Y303" s="3"/>
      <c r="Z303" s="3"/>
      <c r="AA303" s="3"/>
      <c r="AB303" s="3"/>
      <c r="AC303" s="3"/>
      <c r="AD303" s="3"/>
      <c r="AE303" s="3">
        <f ca="1">IF(Table2[[#This Row],[Gender]]="Male",1,0)</f>
        <v>1</v>
      </c>
      <c r="AF303" s="3">
        <f ca="1">IF(Table2[[#This Row],[Gender]]="Female",1,0)</f>
        <v>0</v>
      </c>
      <c r="AG303" s="3"/>
      <c r="AH303" s="3"/>
      <c r="AI303" s="5"/>
      <c r="AK303" s="2">
        <f ca="1">IF(Table2[[#This Row],[Field of Work]]="Teaching",1,0)</f>
        <v>0</v>
      </c>
      <c r="AL303" s="3">
        <f ca="1">IF(Table2[[#This Row],[Field of Work]]="Agriculture",1,0)</f>
        <v>0</v>
      </c>
      <c r="AM303" s="3">
        <f ca="1">IF(Table2[[#This Row],[Field of Work]]="IT",1,0)</f>
        <v>1</v>
      </c>
      <c r="AN303" s="3">
        <f ca="1">IF(Table2[[#This Row],[Field of Work]]="Construction",1,0)</f>
        <v>0</v>
      </c>
      <c r="AO303" s="3">
        <f ca="1">IF(Table2[[#This Row],[Field of Work]]="Health",1,0)</f>
        <v>0</v>
      </c>
      <c r="AP303" s="3">
        <f ca="1">IF(Table2[[#This Row],[Field of Work]]="General work",1,0)</f>
        <v>0</v>
      </c>
      <c r="AQ303" s="3"/>
      <c r="AR303" s="3"/>
      <c r="AS303" s="3"/>
      <c r="AT303" s="3"/>
      <c r="AU303" s="3"/>
      <c r="AV303" s="5"/>
      <c r="AW303" s="16">
        <f ca="1">IF(Table2[[#This Row],[Residence]]="East Legon",1,0)</f>
        <v>0</v>
      </c>
      <c r="AX303" s="13">
        <f ca="1">IF(Table2[[#This Row],[Residence]]="Trasaco",1,0)</f>
        <v>0</v>
      </c>
      <c r="AY303" s="3">
        <f ca="1">IF(Table2[[#This Row],[Residence]]="North Legon",1,0)</f>
        <v>0</v>
      </c>
      <c r="AZ303" s="3">
        <f ca="1">IF(Table2[[#This Row],[Residence]]="Tema",1,0)</f>
        <v>0</v>
      </c>
      <c r="BA303" s="3">
        <f ca="1">IF(Table2[[#This Row],[Residence]]="Spintex",1,0)</f>
        <v>0</v>
      </c>
      <c r="BB303" s="3">
        <f ca="1">IF(Table2[[#This Row],[Residence]]="Airport Hills",1,0)</f>
        <v>0</v>
      </c>
      <c r="BC303" s="3">
        <f ca="1">IF(Table2[[#This Row],[Residence]]="Oyarifa",1,0)</f>
        <v>0</v>
      </c>
      <c r="BD303" s="3">
        <f ca="1">IF(Table2[[#This Row],[Residence]]="Prampram",1,0)</f>
        <v>0</v>
      </c>
      <c r="BE303" s="3">
        <f ca="1">IF(Table2[[#This Row],[Residence]]="Tse-Addo",1,0)</f>
        <v>1</v>
      </c>
      <c r="BF303" s="3">
        <f ca="1">IF(Table2[[#This Row],[Residence]]="Osu",1,0)</f>
        <v>0</v>
      </c>
      <c r="BG303" s="3"/>
      <c r="BH303" s="3"/>
      <c r="BI303" s="3"/>
      <c r="BJ303" s="3"/>
      <c r="BK303" s="3"/>
      <c r="BL303" s="3"/>
      <c r="BM303" s="3"/>
      <c r="BN303" s="3"/>
      <c r="BO303" s="3"/>
      <c r="BP303" s="5"/>
      <c r="BR303" s="26">
        <f ca="1">Table2[[#This Row],[Cars Value]]/Table2[[#This Row],[Cars]]</f>
        <v>6479.6007409011081</v>
      </c>
      <c r="BS303" s="5"/>
      <c r="BT303" s="2">
        <f ca="1">IF(Table2[[#This Row],[Value of Debts]]&gt;$BU$6,1,0)</f>
        <v>0</v>
      </c>
      <c r="BU303" s="3"/>
      <c r="BV303" s="3"/>
      <c r="BW303" s="5"/>
      <c r="BX303" s="30">
        <f ca="1">Table2[[#This Row],[Mortgage Left]]/Table2[[#This Row],[Value of home]]</f>
        <v>9.1721974436132281E-2</v>
      </c>
      <c r="BY303" s="3">
        <f t="shared" ca="1" si="106"/>
        <v>1</v>
      </c>
      <c r="BZ303" s="3"/>
      <c r="CA303" s="39"/>
      <c r="CC303" s="2">
        <f ca="1">IF(Table2[[#This Row],[Residence]]="East Legon",Table2[[#This Row],[Income]],0)</f>
        <v>0</v>
      </c>
      <c r="CD303" s="3">
        <f ca="1">IF(Table2[[#This Row],[Residence]]="Trasaco",Table2[[#This Row],[Income]],0)</f>
        <v>0</v>
      </c>
      <c r="CE303" s="3">
        <f ca="1">IF(Table2[[#This Row],[Residence]]="North Legon",Table2[[#This Row],[Income]],0)</f>
        <v>0</v>
      </c>
      <c r="CF303" s="3">
        <f ca="1">IF(Table2[[#This Row],[Residence]]="Spintex",Table2[[#This Row],[Income]],0)</f>
        <v>0</v>
      </c>
      <c r="CG303" s="3">
        <f ca="1">IF(Table2[[#This Row],[Residence]]="Tema",Table2[[#This Row],[Income]],0)</f>
        <v>0</v>
      </c>
      <c r="CH303" s="3">
        <f ca="1">IF(Table2[[#This Row],[Residence]]="Airport Hills",Table2[[#This Row],[Income]],0)</f>
        <v>0</v>
      </c>
      <c r="CI303" s="3">
        <f ca="1">IF(Table2[[#This Row],[Residence]]="Oyarifa",Table2[[#This Row],[Income]],0)</f>
        <v>0</v>
      </c>
      <c r="CJ303" s="3">
        <f ca="1">IF(Table2[[#This Row],[Residence]]="Osu",Table2[[#This Row],[Income]],0)</f>
        <v>0</v>
      </c>
      <c r="CK303" s="3">
        <f ca="1">IF(Table2[[#This Row],[Residence]]="Tse-Addo",Table2[[#This Row],[Income]],0)</f>
        <v>38723</v>
      </c>
      <c r="CL303" s="5">
        <f ca="1">IF(Table2[[#This Row],[Residence]]="Prampram",Table2[[#This Row],[Income]],0)</f>
        <v>0</v>
      </c>
      <c r="CN303" s="2">
        <f ca="1">IF(Table2[[#This Row],[Field of Work]]="Teaching",Table2[[#This Row],[Income]],0)</f>
        <v>0</v>
      </c>
      <c r="CO303" s="3">
        <f ca="1">IF(Table2[[#This Row],[Field of Work]]="Agriculture",Table2[[#This Row],[Income]],0)</f>
        <v>0</v>
      </c>
      <c r="CP303" s="3">
        <f ca="1">IF(Table2[[#This Row],[Field of Work]]="IT",Table2[[#This Row],[Income]],0)</f>
        <v>38723</v>
      </c>
      <c r="CQ303" s="3">
        <f ca="1">IF(Table2[[#This Row],[Field of Work]]="Construction",Table2[[#This Row],[Income]],0)</f>
        <v>0</v>
      </c>
      <c r="CR303" s="3">
        <f ca="1">IF(Table2[[#This Row],[Field of Work]]="Health",Table2[[#This Row],[Income]],0)</f>
        <v>0</v>
      </c>
      <c r="CS303" s="5">
        <f ca="1">IF(Table2[[#This Row],[Field of Work]]="General work",Table2[[#This Row],[Income]],0)</f>
        <v>0</v>
      </c>
      <c r="CU303" s="2">
        <f t="shared" ca="1" si="95"/>
        <v>1</v>
      </c>
      <c r="CV303" s="5"/>
      <c r="CX303" s="2">
        <f t="shared" ca="1" si="96"/>
        <v>39</v>
      </c>
      <c r="CY303" s="5"/>
    </row>
    <row r="304" spans="1:103" x14ac:dyDescent="0.25">
      <c r="A304">
        <f t="shared" ca="1" si="97"/>
        <v>2</v>
      </c>
      <c r="B304" t="str">
        <f t="shared" ca="1" si="98"/>
        <v>Female</v>
      </c>
      <c r="C304">
        <f t="shared" ca="1" si="99"/>
        <v>39</v>
      </c>
      <c r="D304">
        <f t="shared" ca="1" si="100"/>
        <v>3</v>
      </c>
      <c r="E304" t="str">
        <f ca="1">_xll.XLOOKUP(D304,$Y$8:$Y$13,$Z$8:$Z$13)</f>
        <v>Teaching</v>
      </c>
      <c r="F304">
        <f t="shared" ca="1" si="101"/>
        <v>1</v>
      </c>
      <c r="G304" t="str">
        <f ca="1">_xll.XLOOKUP(F304,$AA$8:$AA$12,$AB$8:$AB$12)</f>
        <v>Highschool</v>
      </c>
      <c r="H304">
        <f t="shared" ca="1" si="114"/>
        <v>1</v>
      </c>
      <c r="I304">
        <f t="shared" ca="1" si="94"/>
        <v>3</v>
      </c>
      <c r="J304">
        <f t="shared" ca="1" si="102"/>
        <v>42899</v>
      </c>
      <c r="K304">
        <f t="shared" ca="1" si="103"/>
        <v>9</v>
      </c>
      <c r="L304" t="str">
        <f ca="1">_xll.XLOOKUP(K304,$AC$8:$AC$17,$AD$8:$AD$17)</f>
        <v>Prampram</v>
      </c>
      <c r="M304">
        <f t="shared" ca="1" si="107"/>
        <v>214495</v>
      </c>
      <c r="N304" s="12">
        <f t="shared" ca="1" si="104"/>
        <v>39277.144671013797</v>
      </c>
      <c r="O304" s="12">
        <f t="shared" ca="1" si="108"/>
        <v>105097.26233929637</v>
      </c>
      <c r="P304">
        <f t="shared" ca="1" si="105"/>
        <v>74764</v>
      </c>
      <c r="Q304" s="12">
        <f t="shared" ca="1" si="109"/>
        <v>56020.006315705723</v>
      </c>
      <c r="R304">
        <f t="shared" ca="1" si="110"/>
        <v>2068.6099446412691</v>
      </c>
      <c r="S304" s="12">
        <f t="shared" ca="1" si="111"/>
        <v>321660.87228393764</v>
      </c>
      <c r="T304" s="12">
        <f t="shared" ca="1" si="112"/>
        <v>170061.15098671953</v>
      </c>
      <c r="U304" s="12">
        <f t="shared" ca="1" si="113"/>
        <v>151599.72129721812</v>
      </c>
      <c r="X304" s="2"/>
      <c r="Y304" s="3"/>
      <c r="Z304" s="3"/>
      <c r="AA304" s="3"/>
      <c r="AB304" s="3"/>
      <c r="AC304" s="3"/>
      <c r="AD304" s="3"/>
      <c r="AE304" s="3">
        <f ca="1">IF(Table2[[#This Row],[Gender]]="Male",1,0)</f>
        <v>0</v>
      </c>
      <c r="AF304" s="3">
        <f ca="1">IF(Table2[[#This Row],[Gender]]="Female",1,0)</f>
        <v>1</v>
      </c>
      <c r="AG304" s="3"/>
      <c r="AH304" s="3"/>
      <c r="AI304" s="5"/>
      <c r="AK304" s="2">
        <f ca="1">IF(Table2[[#This Row],[Field of Work]]="Teaching",1,0)</f>
        <v>1</v>
      </c>
      <c r="AL304" s="3">
        <f ca="1">IF(Table2[[#This Row],[Field of Work]]="Agriculture",1,0)</f>
        <v>0</v>
      </c>
      <c r="AM304" s="3">
        <f ca="1">IF(Table2[[#This Row],[Field of Work]]="IT",1,0)</f>
        <v>0</v>
      </c>
      <c r="AN304" s="3">
        <f ca="1">IF(Table2[[#This Row],[Field of Work]]="Construction",1,0)</f>
        <v>0</v>
      </c>
      <c r="AO304" s="3">
        <f ca="1">IF(Table2[[#This Row],[Field of Work]]="Health",1,0)</f>
        <v>0</v>
      </c>
      <c r="AP304" s="3">
        <f ca="1">IF(Table2[[#This Row],[Field of Work]]="General work",1,0)</f>
        <v>0</v>
      </c>
      <c r="AQ304" s="3"/>
      <c r="AR304" s="3"/>
      <c r="AS304" s="3"/>
      <c r="AT304" s="3"/>
      <c r="AU304" s="3"/>
      <c r="AV304" s="5"/>
      <c r="AW304" s="16">
        <f ca="1">IF(Table2[[#This Row],[Residence]]="East Legon",1,0)</f>
        <v>0</v>
      </c>
      <c r="AX304" s="13">
        <f ca="1">IF(Table2[[#This Row],[Residence]]="Trasaco",1,0)</f>
        <v>0</v>
      </c>
      <c r="AY304" s="3">
        <f ca="1">IF(Table2[[#This Row],[Residence]]="North Legon",1,0)</f>
        <v>0</v>
      </c>
      <c r="AZ304" s="3">
        <f ca="1">IF(Table2[[#This Row],[Residence]]="Tema",1,0)</f>
        <v>0</v>
      </c>
      <c r="BA304" s="3">
        <f ca="1">IF(Table2[[#This Row],[Residence]]="Spintex",1,0)</f>
        <v>0</v>
      </c>
      <c r="BB304" s="3">
        <f ca="1">IF(Table2[[#This Row],[Residence]]="Airport Hills",1,0)</f>
        <v>0</v>
      </c>
      <c r="BC304" s="3">
        <f ca="1">IF(Table2[[#This Row],[Residence]]="Oyarifa",1,0)</f>
        <v>0</v>
      </c>
      <c r="BD304" s="3">
        <f ca="1">IF(Table2[[#This Row],[Residence]]="Prampram",1,0)</f>
        <v>1</v>
      </c>
      <c r="BE304" s="3">
        <f ca="1">IF(Table2[[#This Row],[Residence]]="Tse-Addo",1,0)</f>
        <v>0</v>
      </c>
      <c r="BF304" s="3">
        <f ca="1">IF(Table2[[#This Row],[Residence]]="Osu",1,0)</f>
        <v>0</v>
      </c>
      <c r="BG304" s="3"/>
      <c r="BH304" s="3"/>
      <c r="BI304" s="3"/>
      <c r="BJ304" s="3"/>
      <c r="BK304" s="3"/>
      <c r="BL304" s="3"/>
      <c r="BM304" s="3"/>
      <c r="BN304" s="3"/>
      <c r="BO304" s="3"/>
      <c r="BP304" s="5"/>
      <c r="BR304" s="26">
        <f ca="1">Table2[[#This Row],[Cars Value]]/Table2[[#This Row],[Cars]]</f>
        <v>35032.42077976546</v>
      </c>
      <c r="BS304" s="5"/>
      <c r="BT304" s="2">
        <f ca="1">IF(Table2[[#This Row],[Value of Debts]]&gt;$BU$6,1,0)</f>
        <v>1</v>
      </c>
      <c r="BU304" s="3"/>
      <c r="BV304" s="3"/>
      <c r="BW304" s="5"/>
      <c r="BX304" s="30">
        <f ca="1">Table2[[#This Row],[Mortgage Left]]/Table2[[#This Row],[Value of home]]</f>
        <v>0.18311449996976059</v>
      </c>
      <c r="BY304" s="3">
        <f t="shared" ca="1" si="106"/>
        <v>1</v>
      </c>
      <c r="BZ304" s="3"/>
      <c r="CA304" s="39"/>
      <c r="CC304" s="2">
        <f ca="1">IF(Table2[[#This Row],[Residence]]="East Legon",Table2[[#This Row],[Income]],0)</f>
        <v>0</v>
      </c>
      <c r="CD304" s="3">
        <f ca="1">IF(Table2[[#This Row],[Residence]]="Trasaco",Table2[[#This Row],[Income]],0)</f>
        <v>0</v>
      </c>
      <c r="CE304" s="3">
        <f ca="1">IF(Table2[[#This Row],[Residence]]="North Legon",Table2[[#This Row],[Income]],0)</f>
        <v>0</v>
      </c>
      <c r="CF304" s="3">
        <f ca="1">IF(Table2[[#This Row],[Residence]]="Spintex",Table2[[#This Row],[Income]],0)</f>
        <v>0</v>
      </c>
      <c r="CG304" s="3">
        <f ca="1">IF(Table2[[#This Row],[Residence]]="Tema",Table2[[#This Row],[Income]],0)</f>
        <v>0</v>
      </c>
      <c r="CH304" s="3">
        <f ca="1">IF(Table2[[#This Row],[Residence]]="Airport Hills",Table2[[#This Row],[Income]],0)</f>
        <v>0</v>
      </c>
      <c r="CI304" s="3">
        <f ca="1">IF(Table2[[#This Row],[Residence]]="Oyarifa",Table2[[#This Row],[Income]],0)</f>
        <v>0</v>
      </c>
      <c r="CJ304" s="3">
        <f ca="1">IF(Table2[[#This Row],[Residence]]="Osu",Table2[[#This Row],[Income]],0)</f>
        <v>0</v>
      </c>
      <c r="CK304" s="3">
        <f ca="1">IF(Table2[[#This Row],[Residence]]="Tse-Addo",Table2[[#This Row],[Income]],0)</f>
        <v>0</v>
      </c>
      <c r="CL304" s="5">
        <f ca="1">IF(Table2[[#This Row],[Residence]]="Prampram",Table2[[#This Row],[Income]],0)</f>
        <v>42899</v>
      </c>
      <c r="CN304" s="2">
        <f ca="1">IF(Table2[[#This Row],[Field of Work]]="Teaching",Table2[[#This Row],[Income]],0)</f>
        <v>42899</v>
      </c>
      <c r="CO304" s="3">
        <f ca="1">IF(Table2[[#This Row],[Field of Work]]="Agriculture",Table2[[#This Row],[Income]],0)</f>
        <v>0</v>
      </c>
      <c r="CP304" s="3">
        <f ca="1">IF(Table2[[#This Row],[Field of Work]]="IT",Table2[[#This Row],[Income]],0)</f>
        <v>0</v>
      </c>
      <c r="CQ304" s="3">
        <f ca="1">IF(Table2[[#This Row],[Field of Work]]="Construction",Table2[[#This Row],[Income]],0)</f>
        <v>0</v>
      </c>
      <c r="CR304" s="3">
        <f ca="1">IF(Table2[[#This Row],[Field of Work]]="Health",Table2[[#This Row],[Income]],0)</f>
        <v>0</v>
      </c>
      <c r="CS304" s="5">
        <f ca="1">IF(Table2[[#This Row],[Field of Work]]="General work",Table2[[#This Row],[Income]],0)</f>
        <v>0</v>
      </c>
      <c r="CU304" s="2">
        <f t="shared" ca="1" si="95"/>
        <v>1</v>
      </c>
      <c r="CV304" s="5"/>
      <c r="CX304" s="2">
        <f t="shared" ca="1" si="96"/>
        <v>48</v>
      </c>
      <c r="CY304" s="5"/>
    </row>
    <row r="305" spans="1:103" x14ac:dyDescent="0.25">
      <c r="A305">
        <f t="shared" ca="1" si="97"/>
        <v>1</v>
      </c>
      <c r="B305" t="str">
        <f t="shared" ca="1" si="98"/>
        <v>Male</v>
      </c>
      <c r="C305">
        <f t="shared" ca="1" si="99"/>
        <v>48</v>
      </c>
      <c r="D305">
        <f t="shared" ca="1" si="100"/>
        <v>6</v>
      </c>
      <c r="E305" t="str">
        <f ca="1">_xll.XLOOKUP(D305,$Y$8:$Y$13,$Z$8:$Z$13)</f>
        <v>Agriculture</v>
      </c>
      <c r="F305">
        <f t="shared" ca="1" si="101"/>
        <v>3</v>
      </c>
      <c r="G305" t="str">
        <f ca="1">_xll.XLOOKUP(F305,$AA$8:$AA$12,$AB$8:$AB$12)</f>
        <v>University</v>
      </c>
      <c r="H305">
        <f t="shared" ca="1" si="114"/>
        <v>0</v>
      </c>
      <c r="I305">
        <f t="shared" ca="1" si="94"/>
        <v>1</v>
      </c>
      <c r="J305">
        <f t="shared" ca="1" si="102"/>
        <v>51025</v>
      </c>
      <c r="K305">
        <f t="shared" ca="1" si="103"/>
        <v>3</v>
      </c>
      <c r="L305" t="str">
        <f ca="1">_xll.XLOOKUP(K305,$AC$8:$AC$17,$AD$8:$AD$17)</f>
        <v>North Legon</v>
      </c>
      <c r="M305">
        <f t="shared" ca="1" si="107"/>
        <v>204100</v>
      </c>
      <c r="N305" s="12">
        <f t="shared" ca="1" si="104"/>
        <v>161387.89724718829</v>
      </c>
      <c r="O305" s="12">
        <f t="shared" ca="1" si="108"/>
        <v>41360.437203804162</v>
      </c>
      <c r="P305">
        <f t="shared" ca="1" si="105"/>
        <v>20955</v>
      </c>
      <c r="Q305" s="12">
        <f t="shared" ca="1" si="109"/>
        <v>21828.760831753687</v>
      </c>
      <c r="R305">
        <f t="shared" ca="1" si="110"/>
        <v>7433.4289609795505</v>
      </c>
      <c r="S305" s="12">
        <f t="shared" ca="1" si="111"/>
        <v>252893.86616478369</v>
      </c>
      <c r="T305" s="12">
        <f t="shared" ca="1" si="112"/>
        <v>204171.65807894198</v>
      </c>
      <c r="U305" s="12">
        <f t="shared" ca="1" si="113"/>
        <v>48722.208085841703</v>
      </c>
      <c r="X305" s="2"/>
      <c r="Y305" s="3"/>
      <c r="Z305" s="3"/>
      <c r="AA305" s="3"/>
      <c r="AB305" s="3"/>
      <c r="AC305" s="3"/>
      <c r="AD305" s="3"/>
      <c r="AE305" s="3">
        <f ca="1">IF(Table2[[#This Row],[Gender]]="Male",1,0)</f>
        <v>1</v>
      </c>
      <c r="AF305" s="3">
        <f ca="1">IF(Table2[[#This Row],[Gender]]="Female",1,0)</f>
        <v>0</v>
      </c>
      <c r="AG305" s="3"/>
      <c r="AH305" s="3"/>
      <c r="AI305" s="5"/>
      <c r="AK305" s="2">
        <f ca="1">IF(Table2[[#This Row],[Field of Work]]="Teaching",1,0)</f>
        <v>0</v>
      </c>
      <c r="AL305" s="3">
        <f ca="1">IF(Table2[[#This Row],[Field of Work]]="Agriculture",1,0)</f>
        <v>1</v>
      </c>
      <c r="AM305" s="3">
        <f ca="1">IF(Table2[[#This Row],[Field of Work]]="IT",1,0)</f>
        <v>0</v>
      </c>
      <c r="AN305" s="3">
        <f ca="1">IF(Table2[[#This Row],[Field of Work]]="Construction",1,0)</f>
        <v>0</v>
      </c>
      <c r="AO305" s="3">
        <f ca="1">IF(Table2[[#This Row],[Field of Work]]="Health",1,0)</f>
        <v>0</v>
      </c>
      <c r="AP305" s="3">
        <f ca="1">IF(Table2[[#This Row],[Field of Work]]="General work",1,0)</f>
        <v>0</v>
      </c>
      <c r="AQ305" s="3"/>
      <c r="AR305" s="3"/>
      <c r="AS305" s="3"/>
      <c r="AT305" s="3"/>
      <c r="AU305" s="3"/>
      <c r="AV305" s="5"/>
      <c r="AW305" s="16">
        <f ca="1">IF(Table2[[#This Row],[Residence]]="East Legon",1,0)</f>
        <v>0</v>
      </c>
      <c r="AX305" s="13">
        <f ca="1">IF(Table2[[#This Row],[Residence]]="Trasaco",1,0)</f>
        <v>0</v>
      </c>
      <c r="AY305" s="3">
        <f ca="1">IF(Table2[[#This Row],[Residence]]="North Legon",1,0)</f>
        <v>1</v>
      </c>
      <c r="AZ305" s="3">
        <f ca="1">IF(Table2[[#This Row],[Residence]]="Tema",1,0)</f>
        <v>0</v>
      </c>
      <c r="BA305" s="3">
        <f ca="1">IF(Table2[[#This Row],[Residence]]="Spintex",1,0)</f>
        <v>0</v>
      </c>
      <c r="BB305" s="3">
        <f ca="1">IF(Table2[[#This Row],[Residence]]="Airport Hills",1,0)</f>
        <v>0</v>
      </c>
      <c r="BC305" s="3">
        <f ca="1">IF(Table2[[#This Row],[Residence]]="Oyarifa",1,0)</f>
        <v>0</v>
      </c>
      <c r="BD305" s="3">
        <f ca="1">IF(Table2[[#This Row],[Residence]]="Prampram",1,0)</f>
        <v>0</v>
      </c>
      <c r="BE305" s="3">
        <f ca="1">IF(Table2[[#This Row],[Residence]]="Tse-Addo",1,0)</f>
        <v>0</v>
      </c>
      <c r="BF305" s="3">
        <f ca="1">IF(Table2[[#This Row],[Residence]]="Osu",1,0)</f>
        <v>0</v>
      </c>
      <c r="BG305" s="3"/>
      <c r="BH305" s="3"/>
      <c r="BI305" s="3"/>
      <c r="BJ305" s="3"/>
      <c r="BK305" s="3"/>
      <c r="BL305" s="3"/>
      <c r="BM305" s="3"/>
      <c r="BN305" s="3"/>
      <c r="BO305" s="3"/>
      <c r="BP305" s="5"/>
      <c r="BR305" s="26">
        <f ca="1">Table2[[#This Row],[Cars Value]]/Table2[[#This Row],[Cars]]</f>
        <v>41360.437203804162</v>
      </c>
      <c r="BS305" s="5"/>
      <c r="BT305" s="2">
        <f ca="1">IF(Table2[[#This Row],[Value of Debts]]&gt;$BU$6,1,0)</f>
        <v>1</v>
      </c>
      <c r="BU305" s="3"/>
      <c r="BV305" s="3"/>
      <c r="BW305" s="5"/>
      <c r="BX305" s="30">
        <f ca="1">Table2[[#This Row],[Mortgage Left]]/Table2[[#This Row],[Value of home]]</f>
        <v>0.79072953085344577</v>
      </c>
      <c r="BY305" s="3">
        <f t="shared" ca="1" si="106"/>
        <v>0</v>
      </c>
      <c r="BZ305" s="3"/>
      <c r="CA305" s="39"/>
      <c r="CC305" s="2">
        <f ca="1">IF(Table2[[#This Row],[Residence]]="East Legon",Table2[[#This Row],[Income]],0)</f>
        <v>0</v>
      </c>
      <c r="CD305" s="3">
        <f ca="1">IF(Table2[[#This Row],[Residence]]="Trasaco",Table2[[#This Row],[Income]],0)</f>
        <v>0</v>
      </c>
      <c r="CE305" s="3">
        <f ca="1">IF(Table2[[#This Row],[Residence]]="North Legon",Table2[[#This Row],[Income]],0)</f>
        <v>51025</v>
      </c>
      <c r="CF305" s="3">
        <f ca="1">IF(Table2[[#This Row],[Residence]]="Spintex",Table2[[#This Row],[Income]],0)</f>
        <v>0</v>
      </c>
      <c r="CG305" s="3">
        <f ca="1">IF(Table2[[#This Row],[Residence]]="Tema",Table2[[#This Row],[Income]],0)</f>
        <v>0</v>
      </c>
      <c r="CH305" s="3">
        <f ca="1">IF(Table2[[#This Row],[Residence]]="Airport Hills",Table2[[#This Row],[Income]],0)</f>
        <v>0</v>
      </c>
      <c r="CI305" s="3">
        <f ca="1">IF(Table2[[#This Row],[Residence]]="Oyarifa",Table2[[#This Row],[Income]],0)</f>
        <v>0</v>
      </c>
      <c r="CJ305" s="3">
        <f ca="1">IF(Table2[[#This Row],[Residence]]="Osu",Table2[[#This Row],[Income]],0)</f>
        <v>0</v>
      </c>
      <c r="CK305" s="3">
        <f ca="1">IF(Table2[[#This Row],[Residence]]="Tse-Addo",Table2[[#This Row],[Income]],0)</f>
        <v>0</v>
      </c>
      <c r="CL305" s="5">
        <f ca="1">IF(Table2[[#This Row],[Residence]]="Prampram",Table2[[#This Row],[Income]],0)</f>
        <v>0</v>
      </c>
      <c r="CN305" s="2">
        <f ca="1">IF(Table2[[#This Row],[Field of Work]]="Teaching",Table2[[#This Row],[Income]],0)</f>
        <v>0</v>
      </c>
      <c r="CO305" s="3">
        <f ca="1">IF(Table2[[#This Row],[Field of Work]]="Agriculture",Table2[[#This Row],[Income]],0)</f>
        <v>51025</v>
      </c>
      <c r="CP305" s="3">
        <f ca="1">IF(Table2[[#This Row],[Field of Work]]="IT",Table2[[#This Row],[Income]],0)</f>
        <v>0</v>
      </c>
      <c r="CQ305" s="3">
        <f ca="1">IF(Table2[[#This Row],[Field of Work]]="Construction",Table2[[#This Row],[Income]],0)</f>
        <v>0</v>
      </c>
      <c r="CR305" s="3">
        <f ca="1">IF(Table2[[#This Row],[Field of Work]]="Health",Table2[[#This Row],[Income]],0)</f>
        <v>0</v>
      </c>
      <c r="CS305" s="5">
        <f ca="1">IF(Table2[[#This Row],[Field of Work]]="General work",Table2[[#This Row],[Income]],0)</f>
        <v>0</v>
      </c>
      <c r="CU305" s="2">
        <f t="shared" ca="1" si="95"/>
        <v>1</v>
      </c>
      <c r="CV305" s="5"/>
      <c r="CX305" s="2">
        <f t="shared" ca="1" si="96"/>
        <v>0</v>
      </c>
      <c r="CY305" s="5"/>
    </row>
    <row r="306" spans="1:103" x14ac:dyDescent="0.25">
      <c r="A306">
        <f t="shared" ca="1" si="97"/>
        <v>1</v>
      </c>
      <c r="B306" t="str">
        <f t="shared" ca="1" si="98"/>
        <v>Male</v>
      </c>
      <c r="C306">
        <f t="shared" ca="1" si="99"/>
        <v>43</v>
      </c>
      <c r="D306">
        <f t="shared" ca="1" si="100"/>
        <v>2</v>
      </c>
      <c r="E306" t="str">
        <f ca="1">_xll.XLOOKUP(D306,$Y$8:$Y$13,$Z$8:$Z$13)</f>
        <v>Construction</v>
      </c>
      <c r="F306">
        <f t="shared" ca="1" si="101"/>
        <v>2</v>
      </c>
      <c r="G306" t="str">
        <f ca="1">_xll.XLOOKUP(F306,$AA$8:$AA$12,$AB$8:$AB$12)</f>
        <v>College</v>
      </c>
      <c r="H306">
        <f t="shared" ca="1" si="114"/>
        <v>3</v>
      </c>
      <c r="I306">
        <f t="shared" ca="1" si="94"/>
        <v>1</v>
      </c>
      <c r="J306">
        <f t="shared" ca="1" si="102"/>
        <v>53083</v>
      </c>
      <c r="K306">
        <f t="shared" ca="1" si="103"/>
        <v>3</v>
      </c>
      <c r="L306" t="str">
        <f ca="1">_xll.XLOOKUP(K306,$AC$8:$AC$17,$AD$8:$AD$17)</f>
        <v>North Legon</v>
      </c>
      <c r="M306">
        <f t="shared" ca="1" si="107"/>
        <v>159249</v>
      </c>
      <c r="N306" s="12">
        <f t="shared" ca="1" si="104"/>
        <v>157370.67837709875</v>
      </c>
      <c r="O306" s="12">
        <f t="shared" ca="1" si="108"/>
        <v>18181.013248847845</v>
      </c>
      <c r="P306">
        <f t="shared" ca="1" si="105"/>
        <v>3036</v>
      </c>
      <c r="Q306" s="12">
        <f t="shared" ca="1" si="109"/>
        <v>53840.90722264615</v>
      </c>
      <c r="R306">
        <f t="shared" ca="1" si="110"/>
        <v>16397.553983595921</v>
      </c>
      <c r="S306" s="12">
        <f t="shared" ca="1" si="111"/>
        <v>193827.56723244378</v>
      </c>
      <c r="T306" s="12">
        <f t="shared" ca="1" si="112"/>
        <v>214247.5855997449</v>
      </c>
      <c r="U306" s="12">
        <f t="shared" ca="1" si="113"/>
        <v>-20420.01836730112</v>
      </c>
      <c r="X306" s="2"/>
      <c r="Y306" s="3"/>
      <c r="Z306" s="3"/>
      <c r="AA306" s="3"/>
      <c r="AB306" s="3"/>
      <c r="AC306" s="3"/>
      <c r="AD306" s="3"/>
      <c r="AE306" s="3">
        <f ca="1">IF(Table2[[#This Row],[Gender]]="Male",1,0)</f>
        <v>1</v>
      </c>
      <c r="AF306" s="3">
        <f ca="1">IF(Table2[[#This Row],[Gender]]="Female",1,0)</f>
        <v>0</v>
      </c>
      <c r="AG306" s="3"/>
      <c r="AH306" s="3"/>
      <c r="AI306" s="5"/>
      <c r="AK306" s="2">
        <f ca="1">IF(Table2[[#This Row],[Field of Work]]="Teaching",1,0)</f>
        <v>0</v>
      </c>
      <c r="AL306" s="3">
        <f ca="1">IF(Table2[[#This Row],[Field of Work]]="Agriculture",1,0)</f>
        <v>0</v>
      </c>
      <c r="AM306" s="3">
        <f ca="1">IF(Table2[[#This Row],[Field of Work]]="IT",1,0)</f>
        <v>0</v>
      </c>
      <c r="AN306" s="3">
        <f ca="1">IF(Table2[[#This Row],[Field of Work]]="Construction",1,0)</f>
        <v>1</v>
      </c>
      <c r="AO306" s="3">
        <f ca="1">IF(Table2[[#This Row],[Field of Work]]="Health",1,0)</f>
        <v>0</v>
      </c>
      <c r="AP306" s="3">
        <f ca="1">IF(Table2[[#This Row],[Field of Work]]="General work",1,0)</f>
        <v>0</v>
      </c>
      <c r="AQ306" s="3"/>
      <c r="AR306" s="3"/>
      <c r="AS306" s="3"/>
      <c r="AT306" s="3"/>
      <c r="AU306" s="3"/>
      <c r="AV306" s="5"/>
      <c r="AW306" s="16">
        <f ca="1">IF(Table2[[#This Row],[Residence]]="East Legon",1,0)</f>
        <v>0</v>
      </c>
      <c r="AX306" s="13">
        <f ca="1">IF(Table2[[#This Row],[Residence]]="Trasaco",1,0)</f>
        <v>0</v>
      </c>
      <c r="AY306" s="3">
        <f ca="1">IF(Table2[[#This Row],[Residence]]="North Legon",1,0)</f>
        <v>1</v>
      </c>
      <c r="AZ306" s="3">
        <f ca="1">IF(Table2[[#This Row],[Residence]]="Tema",1,0)</f>
        <v>0</v>
      </c>
      <c r="BA306" s="3">
        <f ca="1">IF(Table2[[#This Row],[Residence]]="Spintex",1,0)</f>
        <v>0</v>
      </c>
      <c r="BB306" s="3">
        <f ca="1">IF(Table2[[#This Row],[Residence]]="Airport Hills",1,0)</f>
        <v>0</v>
      </c>
      <c r="BC306" s="3">
        <f ca="1">IF(Table2[[#This Row],[Residence]]="Oyarifa",1,0)</f>
        <v>0</v>
      </c>
      <c r="BD306" s="3">
        <f ca="1">IF(Table2[[#This Row],[Residence]]="Prampram",1,0)</f>
        <v>0</v>
      </c>
      <c r="BE306" s="3">
        <f ca="1">IF(Table2[[#This Row],[Residence]]="Tse-Addo",1,0)</f>
        <v>0</v>
      </c>
      <c r="BF306" s="3">
        <f ca="1">IF(Table2[[#This Row],[Residence]]="Osu",1,0)</f>
        <v>0</v>
      </c>
      <c r="BG306" s="3"/>
      <c r="BH306" s="3"/>
      <c r="BI306" s="3"/>
      <c r="BJ306" s="3"/>
      <c r="BK306" s="3"/>
      <c r="BL306" s="3"/>
      <c r="BM306" s="3"/>
      <c r="BN306" s="3"/>
      <c r="BO306" s="3"/>
      <c r="BP306" s="5"/>
      <c r="BR306" s="26">
        <f ca="1">Table2[[#This Row],[Cars Value]]/Table2[[#This Row],[Cars]]</f>
        <v>18181.013248847845</v>
      </c>
      <c r="BS306" s="5"/>
      <c r="BT306" s="2">
        <f ca="1">IF(Table2[[#This Row],[Value of Debts]]&gt;$BU$6,1,0)</f>
        <v>1</v>
      </c>
      <c r="BU306" s="3"/>
      <c r="BV306" s="3"/>
      <c r="BW306" s="5"/>
      <c r="BX306" s="30">
        <f ca="1">Table2[[#This Row],[Mortgage Left]]/Table2[[#This Row],[Value of home]]</f>
        <v>0.98820512767489121</v>
      </c>
      <c r="BY306" s="3">
        <f t="shared" ca="1" si="106"/>
        <v>0</v>
      </c>
      <c r="BZ306" s="3"/>
      <c r="CA306" s="39"/>
      <c r="CC306" s="2">
        <f ca="1">IF(Table2[[#This Row],[Residence]]="East Legon",Table2[[#This Row],[Income]],0)</f>
        <v>0</v>
      </c>
      <c r="CD306" s="3">
        <f ca="1">IF(Table2[[#This Row],[Residence]]="Trasaco",Table2[[#This Row],[Income]],0)</f>
        <v>0</v>
      </c>
      <c r="CE306" s="3">
        <f ca="1">IF(Table2[[#This Row],[Residence]]="North Legon",Table2[[#This Row],[Income]],0)</f>
        <v>53083</v>
      </c>
      <c r="CF306" s="3">
        <f ca="1">IF(Table2[[#This Row],[Residence]]="Spintex",Table2[[#This Row],[Income]],0)</f>
        <v>0</v>
      </c>
      <c r="CG306" s="3">
        <f ca="1">IF(Table2[[#This Row],[Residence]]="Tema",Table2[[#This Row],[Income]],0)</f>
        <v>0</v>
      </c>
      <c r="CH306" s="3">
        <f ca="1">IF(Table2[[#This Row],[Residence]]="Airport Hills",Table2[[#This Row],[Income]],0)</f>
        <v>0</v>
      </c>
      <c r="CI306" s="3">
        <f ca="1">IF(Table2[[#This Row],[Residence]]="Oyarifa",Table2[[#This Row],[Income]],0)</f>
        <v>0</v>
      </c>
      <c r="CJ306" s="3">
        <f ca="1">IF(Table2[[#This Row],[Residence]]="Osu",Table2[[#This Row],[Income]],0)</f>
        <v>0</v>
      </c>
      <c r="CK306" s="3">
        <f ca="1">IF(Table2[[#This Row],[Residence]]="Tse-Addo",Table2[[#This Row],[Income]],0)</f>
        <v>0</v>
      </c>
      <c r="CL306" s="5">
        <f ca="1">IF(Table2[[#This Row],[Residence]]="Prampram",Table2[[#This Row],[Income]],0)</f>
        <v>0</v>
      </c>
      <c r="CN306" s="2">
        <f ca="1">IF(Table2[[#This Row],[Field of Work]]="Teaching",Table2[[#This Row],[Income]],0)</f>
        <v>0</v>
      </c>
      <c r="CO306" s="3">
        <f ca="1">IF(Table2[[#This Row],[Field of Work]]="Agriculture",Table2[[#This Row],[Income]],0)</f>
        <v>0</v>
      </c>
      <c r="CP306" s="3">
        <f ca="1">IF(Table2[[#This Row],[Field of Work]]="IT",Table2[[#This Row],[Income]],0)</f>
        <v>0</v>
      </c>
      <c r="CQ306" s="3">
        <f ca="1">IF(Table2[[#This Row],[Field of Work]]="Construction",Table2[[#This Row],[Income]],0)</f>
        <v>53083</v>
      </c>
      <c r="CR306" s="3">
        <f ca="1">IF(Table2[[#This Row],[Field of Work]]="Health",Table2[[#This Row],[Income]],0)</f>
        <v>0</v>
      </c>
      <c r="CS306" s="5">
        <f ca="1">IF(Table2[[#This Row],[Field of Work]]="General work",Table2[[#This Row],[Income]],0)</f>
        <v>0</v>
      </c>
      <c r="CU306" s="2">
        <f t="shared" ca="1" si="95"/>
        <v>1</v>
      </c>
      <c r="CV306" s="5"/>
      <c r="CX306" s="2">
        <f t="shared" ca="1" si="96"/>
        <v>27</v>
      </c>
      <c r="CY306" s="5"/>
    </row>
    <row r="307" spans="1:103" x14ac:dyDescent="0.25">
      <c r="A307">
        <f t="shared" ca="1" si="97"/>
        <v>2</v>
      </c>
      <c r="B307" t="str">
        <f t="shared" ca="1" si="98"/>
        <v>Female</v>
      </c>
      <c r="C307">
        <f t="shared" ca="1" si="99"/>
        <v>27</v>
      </c>
      <c r="D307">
        <f t="shared" ca="1" si="100"/>
        <v>4</v>
      </c>
      <c r="E307" t="str">
        <f ca="1">_xll.XLOOKUP(D307,$Y$8:$Y$13,$Z$8:$Z$13)</f>
        <v>IT</v>
      </c>
      <c r="F307">
        <f t="shared" ca="1" si="101"/>
        <v>3</v>
      </c>
      <c r="G307" t="str">
        <f ca="1">_xll.XLOOKUP(F307,$AA$8:$AA$12,$AB$8:$AB$12)</f>
        <v>University</v>
      </c>
      <c r="H307">
        <f t="shared" ca="1" si="114"/>
        <v>1</v>
      </c>
      <c r="I307">
        <f t="shared" ca="1" si="94"/>
        <v>1</v>
      </c>
      <c r="J307">
        <f t="shared" ca="1" si="102"/>
        <v>65895</v>
      </c>
      <c r="K307">
        <f t="shared" ca="1" si="103"/>
        <v>10</v>
      </c>
      <c r="L307" t="str">
        <f ca="1">_xll.XLOOKUP(K307,$AC$8:$AC$17,$AD$8:$AD$17)</f>
        <v>Osu</v>
      </c>
      <c r="M307">
        <f t="shared" ca="1" si="107"/>
        <v>263580</v>
      </c>
      <c r="N307" s="12">
        <f t="shared" ca="1" si="104"/>
        <v>19186.766685386439</v>
      </c>
      <c r="O307" s="12">
        <f t="shared" ca="1" si="108"/>
        <v>60504.555364405103</v>
      </c>
      <c r="P307">
        <f t="shared" ca="1" si="105"/>
        <v>38212</v>
      </c>
      <c r="Q307" s="12">
        <f t="shared" ca="1" si="109"/>
        <v>17403.141361107278</v>
      </c>
      <c r="R307">
        <f t="shared" ca="1" si="110"/>
        <v>94259.402182064936</v>
      </c>
      <c r="S307" s="12">
        <f t="shared" ca="1" si="111"/>
        <v>418343.95754647005</v>
      </c>
      <c r="T307" s="12">
        <f t="shared" ca="1" si="112"/>
        <v>74801.908046493714</v>
      </c>
      <c r="U307" s="12">
        <f t="shared" ca="1" si="113"/>
        <v>343542.04949997633</v>
      </c>
      <c r="X307" s="2"/>
      <c r="Y307" s="3"/>
      <c r="Z307" s="3"/>
      <c r="AA307" s="3"/>
      <c r="AB307" s="3"/>
      <c r="AC307" s="3"/>
      <c r="AD307" s="3"/>
      <c r="AE307" s="3">
        <f ca="1">IF(Table2[[#This Row],[Gender]]="Male",1,0)</f>
        <v>0</v>
      </c>
      <c r="AF307" s="3">
        <f ca="1">IF(Table2[[#This Row],[Gender]]="Female",1,0)</f>
        <v>1</v>
      </c>
      <c r="AG307" s="3"/>
      <c r="AH307" s="3"/>
      <c r="AI307" s="5"/>
      <c r="AK307" s="2">
        <f ca="1">IF(Table2[[#This Row],[Field of Work]]="Teaching",1,0)</f>
        <v>0</v>
      </c>
      <c r="AL307" s="3">
        <f ca="1">IF(Table2[[#This Row],[Field of Work]]="Agriculture",1,0)</f>
        <v>0</v>
      </c>
      <c r="AM307" s="3">
        <f ca="1">IF(Table2[[#This Row],[Field of Work]]="IT",1,0)</f>
        <v>1</v>
      </c>
      <c r="AN307" s="3">
        <f ca="1">IF(Table2[[#This Row],[Field of Work]]="Construction",1,0)</f>
        <v>0</v>
      </c>
      <c r="AO307" s="3">
        <f ca="1">IF(Table2[[#This Row],[Field of Work]]="Health",1,0)</f>
        <v>0</v>
      </c>
      <c r="AP307" s="3">
        <f ca="1">IF(Table2[[#This Row],[Field of Work]]="General work",1,0)</f>
        <v>0</v>
      </c>
      <c r="AQ307" s="3"/>
      <c r="AR307" s="3"/>
      <c r="AS307" s="3"/>
      <c r="AT307" s="3"/>
      <c r="AU307" s="3"/>
      <c r="AV307" s="5"/>
      <c r="AW307" s="16">
        <f ca="1">IF(Table2[[#This Row],[Residence]]="East Legon",1,0)</f>
        <v>0</v>
      </c>
      <c r="AX307" s="13">
        <f ca="1">IF(Table2[[#This Row],[Residence]]="Trasaco",1,0)</f>
        <v>0</v>
      </c>
      <c r="AY307" s="3">
        <f ca="1">IF(Table2[[#This Row],[Residence]]="North Legon",1,0)</f>
        <v>0</v>
      </c>
      <c r="AZ307" s="3">
        <f ca="1">IF(Table2[[#This Row],[Residence]]="Tema",1,0)</f>
        <v>0</v>
      </c>
      <c r="BA307" s="3">
        <f ca="1">IF(Table2[[#This Row],[Residence]]="Spintex",1,0)</f>
        <v>0</v>
      </c>
      <c r="BB307" s="3">
        <f ca="1">IF(Table2[[#This Row],[Residence]]="Airport Hills",1,0)</f>
        <v>0</v>
      </c>
      <c r="BC307" s="3">
        <f ca="1">IF(Table2[[#This Row],[Residence]]="Oyarifa",1,0)</f>
        <v>0</v>
      </c>
      <c r="BD307" s="3">
        <f ca="1">IF(Table2[[#This Row],[Residence]]="Prampram",1,0)</f>
        <v>0</v>
      </c>
      <c r="BE307" s="3">
        <f ca="1">IF(Table2[[#This Row],[Residence]]="Tse-Addo",1,0)</f>
        <v>0</v>
      </c>
      <c r="BF307" s="3">
        <f ca="1">IF(Table2[[#This Row],[Residence]]="Osu",1,0)</f>
        <v>1</v>
      </c>
      <c r="BG307" s="3"/>
      <c r="BH307" s="3"/>
      <c r="BI307" s="3"/>
      <c r="BJ307" s="3"/>
      <c r="BK307" s="3"/>
      <c r="BL307" s="3"/>
      <c r="BM307" s="3"/>
      <c r="BN307" s="3"/>
      <c r="BO307" s="3"/>
      <c r="BP307" s="5"/>
      <c r="BR307" s="26">
        <f ca="1">Table2[[#This Row],[Cars Value]]/Table2[[#This Row],[Cars]]</f>
        <v>60504.555364405103</v>
      </c>
      <c r="BS307" s="5"/>
      <c r="BT307" s="2">
        <f ca="1">IF(Table2[[#This Row],[Value of Debts]]&gt;$BU$6,1,0)</f>
        <v>0</v>
      </c>
      <c r="BU307" s="3"/>
      <c r="BV307" s="3"/>
      <c r="BW307" s="5"/>
      <c r="BX307" s="30">
        <f ca="1">Table2[[#This Row],[Mortgage Left]]/Table2[[#This Row],[Value of home]]</f>
        <v>7.2792953507043179E-2</v>
      </c>
      <c r="BY307" s="3">
        <f t="shared" ca="1" si="106"/>
        <v>1</v>
      </c>
      <c r="BZ307" s="3"/>
      <c r="CA307" s="39"/>
      <c r="CC307" s="2">
        <f ca="1">IF(Table2[[#This Row],[Residence]]="East Legon",Table2[[#This Row],[Income]],0)</f>
        <v>0</v>
      </c>
      <c r="CD307" s="3">
        <f ca="1">IF(Table2[[#This Row],[Residence]]="Trasaco",Table2[[#This Row],[Income]],0)</f>
        <v>0</v>
      </c>
      <c r="CE307" s="3">
        <f ca="1">IF(Table2[[#This Row],[Residence]]="North Legon",Table2[[#This Row],[Income]],0)</f>
        <v>0</v>
      </c>
      <c r="CF307" s="3">
        <f ca="1">IF(Table2[[#This Row],[Residence]]="Spintex",Table2[[#This Row],[Income]],0)</f>
        <v>0</v>
      </c>
      <c r="CG307" s="3">
        <f ca="1">IF(Table2[[#This Row],[Residence]]="Tema",Table2[[#This Row],[Income]],0)</f>
        <v>0</v>
      </c>
      <c r="CH307" s="3">
        <f ca="1">IF(Table2[[#This Row],[Residence]]="Airport Hills",Table2[[#This Row],[Income]],0)</f>
        <v>0</v>
      </c>
      <c r="CI307" s="3">
        <f ca="1">IF(Table2[[#This Row],[Residence]]="Oyarifa",Table2[[#This Row],[Income]],0)</f>
        <v>0</v>
      </c>
      <c r="CJ307" s="3">
        <f ca="1">IF(Table2[[#This Row],[Residence]]="Osu",Table2[[#This Row],[Income]],0)</f>
        <v>65895</v>
      </c>
      <c r="CK307" s="3">
        <f ca="1">IF(Table2[[#This Row],[Residence]]="Tse-Addo",Table2[[#This Row],[Income]],0)</f>
        <v>0</v>
      </c>
      <c r="CL307" s="5">
        <f ca="1">IF(Table2[[#This Row],[Residence]]="Prampram",Table2[[#This Row],[Income]],0)</f>
        <v>0</v>
      </c>
      <c r="CN307" s="2">
        <f ca="1">IF(Table2[[#This Row],[Field of Work]]="Teaching",Table2[[#This Row],[Income]],0)</f>
        <v>0</v>
      </c>
      <c r="CO307" s="3">
        <f ca="1">IF(Table2[[#This Row],[Field of Work]]="Agriculture",Table2[[#This Row],[Income]],0)</f>
        <v>0</v>
      </c>
      <c r="CP307" s="3">
        <f ca="1">IF(Table2[[#This Row],[Field of Work]]="IT",Table2[[#This Row],[Income]],0)</f>
        <v>65895</v>
      </c>
      <c r="CQ307" s="3">
        <f ca="1">IF(Table2[[#This Row],[Field of Work]]="Construction",Table2[[#This Row],[Income]],0)</f>
        <v>0</v>
      </c>
      <c r="CR307" s="3">
        <f ca="1">IF(Table2[[#This Row],[Field of Work]]="Health",Table2[[#This Row],[Income]],0)</f>
        <v>0</v>
      </c>
      <c r="CS307" s="5">
        <f ca="1">IF(Table2[[#This Row],[Field of Work]]="General work",Table2[[#This Row],[Income]],0)</f>
        <v>0</v>
      </c>
      <c r="CU307" s="2">
        <f t="shared" ca="1" si="95"/>
        <v>1</v>
      </c>
      <c r="CV307" s="5"/>
      <c r="CX307" s="2">
        <f t="shared" ca="1" si="96"/>
        <v>39</v>
      </c>
      <c r="CY307" s="5"/>
    </row>
    <row r="308" spans="1:103" x14ac:dyDescent="0.25">
      <c r="A308">
        <f t="shared" ca="1" si="97"/>
        <v>1</v>
      </c>
      <c r="B308" t="str">
        <f t="shared" ca="1" si="98"/>
        <v>Male</v>
      </c>
      <c r="C308">
        <f t="shared" ca="1" si="99"/>
        <v>39</v>
      </c>
      <c r="D308">
        <f t="shared" ca="1" si="100"/>
        <v>3</v>
      </c>
      <c r="E308" t="str">
        <f ca="1">_xll.XLOOKUP(D308,$Y$8:$Y$13,$Z$8:$Z$13)</f>
        <v>Teaching</v>
      </c>
      <c r="F308">
        <f t="shared" ca="1" si="101"/>
        <v>4</v>
      </c>
      <c r="G308" t="str">
        <f ca="1">_xll.XLOOKUP(F308,$AA$8:$AA$12,$AB$8:$AB$12)</f>
        <v>Techical</v>
      </c>
      <c r="H308">
        <f t="shared" ca="1" si="114"/>
        <v>3</v>
      </c>
      <c r="I308">
        <f t="shared" ca="1" si="94"/>
        <v>4</v>
      </c>
      <c r="J308">
        <f t="shared" ca="1" si="102"/>
        <v>57534</v>
      </c>
      <c r="K308">
        <f t="shared" ca="1" si="103"/>
        <v>4</v>
      </c>
      <c r="L308" t="str">
        <f ca="1">_xll.XLOOKUP(K308,$AC$8:$AC$17,$AD$8:$AD$17)</f>
        <v>Spintex</v>
      </c>
      <c r="M308">
        <f t="shared" ca="1" si="107"/>
        <v>345204</v>
      </c>
      <c r="N308" s="12">
        <f t="shared" ca="1" si="104"/>
        <v>60033.963387512078</v>
      </c>
      <c r="O308" s="12">
        <f t="shared" ca="1" si="108"/>
        <v>112647.74603001344</v>
      </c>
      <c r="P308">
        <f t="shared" ca="1" si="105"/>
        <v>3391</v>
      </c>
      <c r="Q308" s="12">
        <f t="shared" ca="1" si="109"/>
        <v>2620.7202624820543</v>
      </c>
      <c r="R308">
        <f t="shared" ca="1" si="110"/>
        <v>50951.923668863892</v>
      </c>
      <c r="S308" s="12">
        <f t="shared" ca="1" si="111"/>
        <v>508803.66969887732</v>
      </c>
      <c r="T308" s="12">
        <f t="shared" ca="1" si="112"/>
        <v>66045.683649994127</v>
      </c>
      <c r="U308" s="12">
        <f t="shared" ca="1" si="113"/>
        <v>442757.98604888318</v>
      </c>
      <c r="X308" s="2"/>
      <c r="Y308" s="3"/>
      <c r="Z308" s="3"/>
      <c r="AA308" s="3"/>
      <c r="AB308" s="3"/>
      <c r="AC308" s="3"/>
      <c r="AD308" s="3"/>
      <c r="AE308" s="3">
        <f ca="1">IF(Table2[[#This Row],[Gender]]="Male",1,0)</f>
        <v>1</v>
      </c>
      <c r="AF308" s="3">
        <f ca="1">IF(Table2[[#This Row],[Gender]]="Female",1,0)</f>
        <v>0</v>
      </c>
      <c r="AG308" s="3"/>
      <c r="AH308" s="3"/>
      <c r="AI308" s="5"/>
      <c r="AK308" s="2">
        <f ca="1">IF(Table2[[#This Row],[Field of Work]]="Teaching",1,0)</f>
        <v>1</v>
      </c>
      <c r="AL308" s="3">
        <f ca="1">IF(Table2[[#This Row],[Field of Work]]="Agriculture",1,0)</f>
        <v>0</v>
      </c>
      <c r="AM308" s="3">
        <f ca="1">IF(Table2[[#This Row],[Field of Work]]="IT",1,0)</f>
        <v>0</v>
      </c>
      <c r="AN308" s="3">
        <f ca="1">IF(Table2[[#This Row],[Field of Work]]="Construction",1,0)</f>
        <v>0</v>
      </c>
      <c r="AO308" s="3">
        <f ca="1">IF(Table2[[#This Row],[Field of Work]]="Health",1,0)</f>
        <v>0</v>
      </c>
      <c r="AP308" s="3">
        <f ca="1">IF(Table2[[#This Row],[Field of Work]]="General work",1,0)</f>
        <v>0</v>
      </c>
      <c r="AQ308" s="3"/>
      <c r="AR308" s="3"/>
      <c r="AS308" s="3"/>
      <c r="AT308" s="3"/>
      <c r="AU308" s="3"/>
      <c r="AV308" s="5"/>
      <c r="AW308" s="16">
        <f ca="1">IF(Table2[[#This Row],[Residence]]="East Legon",1,0)</f>
        <v>0</v>
      </c>
      <c r="AX308" s="13">
        <f ca="1">IF(Table2[[#This Row],[Residence]]="Trasaco",1,0)</f>
        <v>0</v>
      </c>
      <c r="AY308" s="3">
        <f ca="1">IF(Table2[[#This Row],[Residence]]="North Legon",1,0)</f>
        <v>0</v>
      </c>
      <c r="AZ308" s="3">
        <f ca="1">IF(Table2[[#This Row],[Residence]]="Tema",1,0)</f>
        <v>0</v>
      </c>
      <c r="BA308" s="3">
        <f ca="1">IF(Table2[[#This Row],[Residence]]="Spintex",1,0)</f>
        <v>1</v>
      </c>
      <c r="BB308" s="3">
        <f ca="1">IF(Table2[[#This Row],[Residence]]="Airport Hills",1,0)</f>
        <v>0</v>
      </c>
      <c r="BC308" s="3">
        <f ca="1">IF(Table2[[#This Row],[Residence]]="Oyarifa",1,0)</f>
        <v>0</v>
      </c>
      <c r="BD308" s="3">
        <f ca="1">IF(Table2[[#This Row],[Residence]]="Prampram",1,0)</f>
        <v>0</v>
      </c>
      <c r="BE308" s="3">
        <f ca="1">IF(Table2[[#This Row],[Residence]]="Tse-Addo",1,0)</f>
        <v>0</v>
      </c>
      <c r="BF308" s="3">
        <f ca="1">IF(Table2[[#This Row],[Residence]]="Osu",1,0)</f>
        <v>0</v>
      </c>
      <c r="BG308" s="3"/>
      <c r="BH308" s="3"/>
      <c r="BI308" s="3"/>
      <c r="BJ308" s="3"/>
      <c r="BK308" s="3"/>
      <c r="BL308" s="3"/>
      <c r="BM308" s="3"/>
      <c r="BN308" s="3"/>
      <c r="BO308" s="3"/>
      <c r="BP308" s="5"/>
      <c r="BR308" s="26">
        <f ca="1">Table2[[#This Row],[Cars Value]]/Table2[[#This Row],[Cars]]</f>
        <v>28161.93650750336</v>
      </c>
      <c r="BS308" s="5"/>
      <c r="BT308" s="2">
        <f ca="1">IF(Table2[[#This Row],[Value of Debts]]&gt;$BU$6,1,0)</f>
        <v>0</v>
      </c>
      <c r="BU308" s="3"/>
      <c r="BV308" s="3"/>
      <c r="BW308" s="5"/>
      <c r="BX308" s="30">
        <f ca="1">Table2[[#This Row],[Mortgage Left]]/Table2[[#This Row],[Value of home]]</f>
        <v>0.17390865513583875</v>
      </c>
      <c r="BY308" s="3">
        <f t="shared" ca="1" si="106"/>
        <v>1</v>
      </c>
      <c r="BZ308" s="3"/>
      <c r="CA308" s="39"/>
      <c r="CC308" s="2">
        <f ca="1">IF(Table2[[#This Row],[Residence]]="East Legon",Table2[[#This Row],[Income]],0)</f>
        <v>0</v>
      </c>
      <c r="CD308" s="3">
        <f ca="1">IF(Table2[[#This Row],[Residence]]="Trasaco",Table2[[#This Row],[Income]],0)</f>
        <v>0</v>
      </c>
      <c r="CE308" s="3">
        <f ca="1">IF(Table2[[#This Row],[Residence]]="North Legon",Table2[[#This Row],[Income]],0)</f>
        <v>0</v>
      </c>
      <c r="CF308" s="3">
        <f ca="1">IF(Table2[[#This Row],[Residence]]="Spintex",Table2[[#This Row],[Income]],0)</f>
        <v>57534</v>
      </c>
      <c r="CG308" s="3">
        <f ca="1">IF(Table2[[#This Row],[Residence]]="Tema",Table2[[#This Row],[Income]],0)</f>
        <v>0</v>
      </c>
      <c r="CH308" s="3">
        <f ca="1">IF(Table2[[#This Row],[Residence]]="Airport Hills",Table2[[#This Row],[Income]],0)</f>
        <v>0</v>
      </c>
      <c r="CI308" s="3">
        <f ca="1">IF(Table2[[#This Row],[Residence]]="Oyarifa",Table2[[#This Row],[Income]],0)</f>
        <v>0</v>
      </c>
      <c r="CJ308" s="3">
        <f ca="1">IF(Table2[[#This Row],[Residence]]="Osu",Table2[[#This Row],[Income]],0)</f>
        <v>0</v>
      </c>
      <c r="CK308" s="3">
        <f ca="1">IF(Table2[[#This Row],[Residence]]="Tse-Addo",Table2[[#This Row],[Income]],0)</f>
        <v>0</v>
      </c>
      <c r="CL308" s="5">
        <f ca="1">IF(Table2[[#This Row],[Residence]]="Prampram",Table2[[#This Row],[Income]],0)</f>
        <v>0</v>
      </c>
      <c r="CN308" s="2">
        <f ca="1">IF(Table2[[#This Row],[Field of Work]]="Teaching",Table2[[#This Row],[Income]],0)</f>
        <v>57534</v>
      </c>
      <c r="CO308" s="3">
        <f ca="1">IF(Table2[[#This Row],[Field of Work]]="Agriculture",Table2[[#This Row],[Income]],0)</f>
        <v>0</v>
      </c>
      <c r="CP308" s="3">
        <f ca="1">IF(Table2[[#This Row],[Field of Work]]="IT",Table2[[#This Row],[Income]],0)</f>
        <v>0</v>
      </c>
      <c r="CQ308" s="3">
        <f ca="1">IF(Table2[[#This Row],[Field of Work]]="Construction",Table2[[#This Row],[Income]],0)</f>
        <v>0</v>
      </c>
      <c r="CR308" s="3">
        <f ca="1">IF(Table2[[#This Row],[Field of Work]]="Health",Table2[[#This Row],[Income]],0)</f>
        <v>0</v>
      </c>
      <c r="CS308" s="5">
        <f ca="1">IF(Table2[[#This Row],[Field of Work]]="General work",Table2[[#This Row],[Income]],0)</f>
        <v>0</v>
      </c>
      <c r="CU308" s="2">
        <f t="shared" ca="1" si="95"/>
        <v>1</v>
      </c>
      <c r="CV308" s="5"/>
      <c r="CX308" s="2">
        <f t="shared" ca="1" si="96"/>
        <v>33</v>
      </c>
      <c r="CY308" s="5"/>
    </row>
    <row r="309" spans="1:103" x14ac:dyDescent="0.25">
      <c r="A309">
        <f t="shared" ca="1" si="97"/>
        <v>1</v>
      </c>
      <c r="B309" t="str">
        <f t="shared" ca="1" si="98"/>
        <v>Male</v>
      </c>
      <c r="C309">
        <f t="shared" ca="1" si="99"/>
        <v>33</v>
      </c>
      <c r="D309">
        <f t="shared" ca="1" si="100"/>
        <v>2</v>
      </c>
      <c r="E309" t="str">
        <f ca="1">_xll.XLOOKUP(D309,$Y$8:$Y$13,$Z$8:$Z$13)</f>
        <v>Construction</v>
      </c>
      <c r="F309">
        <f t="shared" ca="1" si="101"/>
        <v>1</v>
      </c>
      <c r="G309" t="str">
        <f ca="1">_xll.XLOOKUP(F309,$AA$8:$AA$12,$AB$8:$AB$12)</f>
        <v>Highschool</v>
      </c>
      <c r="H309">
        <f t="shared" ca="1" si="114"/>
        <v>4</v>
      </c>
      <c r="I309">
        <f t="shared" ca="1" si="94"/>
        <v>2</v>
      </c>
      <c r="J309">
        <f t="shared" ca="1" si="102"/>
        <v>42640</v>
      </c>
      <c r="K309">
        <f t="shared" ca="1" si="103"/>
        <v>5</v>
      </c>
      <c r="L309" t="str">
        <f ca="1">_xll.XLOOKUP(K309,$AC$8:$AC$17,$AD$8:$AD$17)</f>
        <v>Airport Hills</v>
      </c>
      <c r="M309">
        <f t="shared" ca="1" si="107"/>
        <v>170560</v>
      </c>
      <c r="N309" s="12">
        <f t="shared" ca="1" si="104"/>
        <v>67382.761573105585</v>
      </c>
      <c r="O309" s="12">
        <f t="shared" ca="1" si="108"/>
        <v>39936.110117915858</v>
      </c>
      <c r="P309">
        <f t="shared" ca="1" si="105"/>
        <v>35409</v>
      </c>
      <c r="Q309" s="12">
        <f t="shared" ca="1" si="109"/>
        <v>72738.027664789435</v>
      </c>
      <c r="R309">
        <f t="shared" ca="1" si="110"/>
        <v>62806.019845966825</v>
      </c>
      <c r="S309" s="12">
        <f t="shared" ca="1" si="111"/>
        <v>273302.12996388267</v>
      </c>
      <c r="T309" s="12">
        <f t="shared" ca="1" si="112"/>
        <v>175529.78923789502</v>
      </c>
      <c r="U309" s="12">
        <f t="shared" ca="1" si="113"/>
        <v>97772.340725987655</v>
      </c>
      <c r="X309" s="2"/>
      <c r="Y309" s="3"/>
      <c r="Z309" s="3"/>
      <c r="AA309" s="3"/>
      <c r="AB309" s="3"/>
      <c r="AC309" s="3"/>
      <c r="AD309" s="3"/>
      <c r="AE309" s="3">
        <f ca="1">IF(Table2[[#This Row],[Gender]]="Male",1,0)</f>
        <v>1</v>
      </c>
      <c r="AF309" s="3">
        <f ca="1">IF(Table2[[#This Row],[Gender]]="Female",1,0)</f>
        <v>0</v>
      </c>
      <c r="AG309" s="3"/>
      <c r="AH309" s="3"/>
      <c r="AI309" s="5"/>
      <c r="AK309" s="2">
        <f ca="1">IF(Table2[[#This Row],[Field of Work]]="Teaching",1,0)</f>
        <v>0</v>
      </c>
      <c r="AL309" s="3">
        <f ca="1">IF(Table2[[#This Row],[Field of Work]]="Agriculture",1,0)</f>
        <v>0</v>
      </c>
      <c r="AM309" s="3">
        <f ca="1">IF(Table2[[#This Row],[Field of Work]]="IT",1,0)</f>
        <v>0</v>
      </c>
      <c r="AN309" s="3">
        <f ca="1">IF(Table2[[#This Row],[Field of Work]]="Construction",1,0)</f>
        <v>1</v>
      </c>
      <c r="AO309" s="3">
        <f ca="1">IF(Table2[[#This Row],[Field of Work]]="Health",1,0)</f>
        <v>0</v>
      </c>
      <c r="AP309" s="3">
        <f ca="1">IF(Table2[[#This Row],[Field of Work]]="General work",1,0)</f>
        <v>0</v>
      </c>
      <c r="AQ309" s="3"/>
      <c r="AR309" s="3"/>
      <c r="AS309" s="3"/>
      <c r="AT309" s="3"/>
      <c r="AU309" s="3"/>
      <c r="AV309" s="5"/>
      <c r="AW309" s="16">
        <f ca="1">IF(Table2[[#This Row],[Residence]]="East Legon",1,0)</f>
        <v>0</v>
      </c>
      <c r="AX309" s="13">
        <f ca="1">IF(Table2[[#This Row],[Residence]]="Trasaco",1,0)</f>
        <v>0</v>
      </c>
      <c r="AY309" s="3">
        <f ca="1">IF(Table2[[#This Row],[Residence]]="North Legon",1,0)</f>
        <v>0</v>
      </c>
      <c r="AZ309" s="3">
        <f ca="1">IF(Table2[[#This Row],[Residence]]="Tema",1,0)</f>
        <v>0</v>
      </c>
      <c r="BA309" s="3">
        <f ca="1">IF(Table2[[#This Row],[Residence]]="Spintex",1,0)</f>
        <v>0</v>
      </c>
      <c r="BB309" s="3">
        <f ca="1">IF(Table2[[#This Row],[Residence]]="Airport Hills",1,0)</f>
        <v>1</v>
      </c>
      <c r="BC309" s="3">
        <f ca="1">IF(Table2[[#This Row],[Residence]]="Oyarifa",1,0)</f>
        <v>0</v>
      </c>
      <c r="BD309" s="3">
        <f ca="1">IF(Table2[[#This Row],[Residence]]="Prampram",1,0)</f>
        <v>0</v>
      </c>
      <c r="BE309" s="3">
        <f ca="1">IF(Table2[[#This Row],[Residence]]="Tse-Addo",1,0)</f>
        <v>0</v>
      </c>
      <c r="BF309" s="3">
        <f ca="1">IF(Table2[[#This Row],[Residence]]="Osu",1,0)</f>
        <v>0</v>
      </c>
      <c r="BG309" s="3"/>
      <c r="BH309" s="3"/>
      <c r="BI309" s="3"/>
      <c r="BJ309" s="3"/>
      <c r="BK309" s="3"/>
      <c r="BL309" s="3"/>
      <c r="BM309" s="3"/>
      <c r="BN309" s="3"/>
      <c r="BO309" s="3"/>
      <c r="BP309" s="5"/>
      <c r="BR309" s="26">
        <f ca="1">Table2[[#This Row],[Cars Value]]/Table2[[#This Row],[Cars]]</f>
        <v>19968.055058957929</v>
      </c>
      <c r="BS309" s="5"/>
      <c r="BT309" s="2">
        <f ca="1">IF(Table2[[#This Row],[Value of Debts]]&gt;$BU$6,1,0)</f>
        <v>1</v>
      </c>
      <c r="BU309" s="3"/>
      <c r="BV309" s="3"/>
      <c r="BW309" s="5"/>
      <c r="BX309" s="30">
        <f ca="1">Table2[[#This Row],[Mortgage Left]]/Table2[[#This Row],[Value of home]]</f>
        <v>0.39506778595863967</v>
      </c>
      <c r="BY309" s="3">
        <f t="shared" ca="1" si="106"/>
        <v>1</v>
      </c>
      <c r="BZ309" s="3"/>
      <c r="CA309" s="39"/>
      <c r="CC309" s="2">
        <f ca="1">IF(Table2[[#This Row],[Residence]]="East Legon",Table2[[#This Row],[Income]],0)</f>
        <v>0</v>
      </c>
      <c r="CD309" s="3">
        <f ca="1">IF(Table2[[#This Row],[Residence]]="Trasaco",Table2[[#This Row],[Income]],0)</f>
        <v>0</v>
      </c>
      <c r="CE309" s="3">
        <f ca="1">IF(Table2[[#This Row],[Residence]]="North Legon",Table2[[#This Row],[Income]],0)</f>
        <v>0</v>
      </c>
      <c r="CF309" s="3">
        <f ca="1">IF(Table2[[#This Row],[Residence]]="Spintex",Table2[[#This Row],[Income]],0)</f>
        <v>0</v>
      </c>
      <c r="CG309" s="3">
        <f ca="1">IF(Table2[[#This Row],[Residence]]="Tema",Table2[[#This Row],[Income]],0)</f>
        <v>0</v>
      </c>
      <c r="CH309" s="3">
        <f ca="1">IF(Table2[[#This Row],[Residence]]="Airport Hills",Table2[[#This Row],[Income]],0)</f>
        <v>42640</v>
      </c>
      <c r="CI309" s="3">
        <f ca="1">IF(Table2[[#This Row],[Residence]]="Oyarifa",Table2[[#This Row],[Income]],0)</f>
        <v>0</v>
      </c>
      <c r="CJ309" s="3">
        <f ca="1">IF(Table2[[#This Row],[Residence]]="Osu",Table2[[#This Row],[Income]],0)</f>
        <v>0</v>
      </c>
      <c r="CK309" s="3">
        <f ca="1">IF(Table2[[#This Row],[Residence]]="Tse-Addo",Table2[[#This Row],[Income]],0)</f>
        <v>0</v>
      </c>
      <c r="CL309" s="5">
        <f ca="1">IF(Table2[[#This Row],[Residence]]="Prampram",Table2[[#This Row],[Income]],0)</f>
        <v>0</v>
      </c>
      <c r="CN309" s="2">
        <f ca="1">IF(Table2[[#This Row],[Field of Work]]="Teaching",Table2[[#This Row],[Income]],0)</f>
        <v>0</v>
      </c>
      <c r="CO309" s="3">
        <f ca="1">IF(Table2[[#This Row],[Field of Work]]="Agriculture",Table2[[#This Row],[Income]],0)</f>
        <v>0</v>
      </c>
      <c r="CP309" s="3">
        <f ca="1">IF(Table2[[#This Row],[Field of Work]]="IT",Table2[[#This Row],[Income]],0)</f>
        <v>0</v>
      </c>
      <c r="CQ309" s="3">
        <f ca="1">IF(Table2[[#This Row],[Field of Work]]="Construction",Table2[[#This Row],[Income]],0)</f>
        <v>42640</v>
      </c>
      <c r="CR309" s="3">
        <f ca="1">IF(Table2[[#This Row],[Field of Work]]="Health",Table2[[#This Row],[Income]],0)</f>
        <v>0</v>
      </c>
      <c r="CS309" s="5">
        <f ca="1">IF(Table2[[#This Row],[Field of Work]]="General work",Table2[[#This Row],[Income]],0)</f>
        <v>0</v>
      </c>
      <c r="CU309" s="2">
        <f t="shared" ca="1" si="95"/>
        <v>1</v>
      </c>
      <c r="CV309" s="5"/>
      <c r="CX309" s="2">
        <f t="shared" ca="1" si="96"/>
        <v>49</v>
      </c>
      <c r="CY309" s="5"/>
    </row>
    <row r="310" spans="1:103" x14ac:dyDescent="0.25">
      <c r="A310">
        <f t="shared" ca="1" si="97"/>
        <v>2</v>
      </c>
      <c r="B310" t="str">
        <f t="shared" ca="1" si="98"/>
        <v>Female</v>
      </c>
      <c r="C310">
        <f t="shared" ca="1" si="99"/>
        <v>49</v>
      </c>
      <c r="D310">
        <f t="shared" ca="1" si="100"/>
        <v>1</v>
      </c>
      <c r="E310" t="str">
        <f ca="1">_xll.XLOOKUP(D310,$Y$8:$Y$13,$Z$8:$Z$13)</f>
        <v>Health</v>
      </c>
      <c r="F310">
        <f t="shared" ca="1" si="101"/>
        <v>1</v>
      </c>
      <c r="G310" t="str">
        <f ca="1">_xll.XLOOKUP(F310,$AA$8:$AA$12,$AB$8:$AB$12)</f>
        <v>Highschool</v>
      </c>
      <c r="H310">
        <f t="shared" ca="1" si="114"/>
        <v>4</v>
      </c>
      <c r="I310">
        <f t="shared" ca="1" si="94"/>
        <v>3</v>
      </c>
      <c r="J310">
        <f t="shared" ca="1" si="102"/>
        <v>72004</v>
      </c>
      <c r="K310">
        <f t="shared" ca="1" si="103"/>
        <v>1</v>
      </c>
      <c r="L310" t="str">
        <f ca="1">_xll.XLOOKUP(K310,$AC$8:$AC$17,$AD$8:$AD$17)</f>
        <v>East Legon</v>
      </c>
      <c r="M310">
        <f t="shared" ca="1" si="107"/>
        <v>216012</v>
      </c>
      <c r="N310" s="12">
        <f t="shared" ca="1" si="104"/>
        <v>87222.571977680753</v>
      </c>
      <c r="O310" s="12">
        <f t="shared" ca="1" si="108"/>
        <v>167082.81025548239</v>
      </c>
      <c r="P310">
        <f t="shared" ca="1" si="105"/>
        <v>109264</v>
      </c>
      <c r="Q310" s="12">
        <f t="shared" ca="1" si="109"/>
        <v>13773.979295469644</v>
      </c>
      <c r="R310">
        <f t="shared" ca="1" si="110"/>
        <v>76896.849117701844</v>
      </c>
      <c r="S310" s="12">
        <f t="shared" ca="1" si="111"/>
        <v>459991.6593731842</v>
      </c>
      <c r="T310" s="12">
        <f t="shared" ca="1" si="112"/>
        <v>210260.5512731504</v>
      </c>
      <c r="U310" s="12">
        <f t="shared" ca="1" si="113"/>
        <v>249731.1081000338</v>
      </c>
      <c r="X310" s="2"/>
      <c r="Y310" s="3"/>
      <c r="Z310" s="3"/>
      <c r="AA310" s="3"/>
      <c r="AB310" s="3"/>
      <c r="AC310" s="3"/>
      <c r="AD310" s="3"/>
      <c r="AE310" s="3">
        <f ca="1">IF(Table2[[#This Row],[Gender]]="Male",1,0)</f>
        <v>0</v>
      </c>
      <c r="AF310" s="3">
        <f ca="1">IF(Table2[[#This Row],[Gender]]="Female",1,0)</f>
        <v>1</v>
      </c>
      <c r="AG310" s="3"/>
      <c r="AH310" s="3"/>
      <c r="AI310" s="5"/>
      <c r="AK310" s="2">
        <f ca="1">IF(Table2[[#This Row],[Field of Work]]="Teaching",1,0)</f>
        <v>0</v>
      </c>
      <c r="AL310" s="3">
        <f ca="1">IF(Table2[[#This Row],[Field of Work]]="Agriculture",1,0)</f>
        <v>0</v>
      </c>
      <c r="AM310" s="3">
        <f ca="1">IF(Table2[[#This Row],[Field of Work]]="IT",1,0)</f>
        <v>0</v>
      </c>
      <c r="AN310" s="3">
        <f ca="1">IF(Table2[[#This Row],[Field of Work]]="Construction",1,0)</f>
        <v>0</v>
      </c>
      <c r="AO310" s="3">
        <f ca="1">IF(Table2[[#This Row],[Field of Work]]="Health",1,0)</f>
        <v>1</v>
      </c>
      <c r="AP310" s="3">
        <f ca="1">IF(Table2[[#This Row],[Field of Work]]="General work",1,0)</f>
        <v>0</v>
      </c>
      <c r="AQ310" s="3"/>
      <c r="AR310" s="3"/>
      <c r="AS310" s="3"/>
      <c r="AT310" s="3"/>
      <c r="AU310" s="3"/>
      <c r="AV310" s="5"/>
      <c r="AW310" s="16">
        <f ca="1">IF(Table2[[#This Row],[Residence]]="East Legon",1,0)</f>
        <v>1</v>
      </c>
      <c r="AX310" s="13">
        <f ca="1">IF(Table2[[#This Row],[Residence]]="Trasaco",1,0)</f>
        <v>0</v>
      </c>
      <c r="AY310" s="3">
        <f ca="1">IF(Table2[[#This Row],[Residence]]="North Legon",1,0)</f>
        <v>0</v>
      </c>
      <c r="AZ310" s="3">
        <f ca="1">IF(Table2[[#This Row],[Residence]]="Tema",1,0)</f>
        <v>0</v>
      </c>
      <c r="BA310" s="3">
        <f ca="1">IF(Table2[[#This Row],[Residence]]="Spintex",1,0)</f>
        <v>0</v>
      </c>
      <c r="BB310" s="3">
        <f ca="1">IF(Table2[[#This Row],[Residence]]="Airport Hills",1,0)</f>
        <v>0</v>
      </c>
      <c r="BC310" s="3">
        <f ca="1">IF(Table2[[#This Row],[Residence]]="Oyarifa",1,0)</f>
        <v>0</v>
      </c>
      <c r="BD310" s="3">
        <f ca="1">IF(Table2[[#This Row],[Residence]]="Prampram",1,0)</f>
        <v>0</v>
      </c>
      <c r="BE310" s="3">
        <f ca="1">IF(Table2[[#This Row],[Residence]]="Tse-Addo",1,0)</f>
        <v>0</v>
      </c>
      <c r="BF310" s="3">
        <f ca="1">IF(Table2[[#This Row],[Residence]]="Osu",1,0)</f>
        <v>0</v>
      </c>
      <c r="BG310" s="3"/>
      <c r="BH310" s="3"/>
      <c r="BI310" s="3"/>
      <c r="BJ310" s="3"/>
      <c r="BK310" s="3"/>
      <c r="BL310" s="3"/>
      <c r="BM310" s="3"/>
      <c r="BN310" s="3"/>
      <c r="BO310" s="3"/>
      <c r="BP310" s="5"/>
      <c r="BR310" s="26">
        <f ca="1">Table2[[#This Row],[Cars Value]]/Table2[[#This Row],[Cars]]</f>
        <v>55694.270085160795</v>
      </c>
      <c r="BS310" s="5"/>
      <c r="BT310" s="2">
        <f ca="1">IF(Table2[[#This Row],[Value of Debts]]&gt;$BU$6,1,0)</f>
        <v>1</v>
      </c>
      <c r="BU310" s="3"/>
      <c r="BV310" s="3"/>
      <c r="BW310" s="5"/>
      <c r="BX310" s="30">
        <f ca="1">Table2[[#This Row],[Mortgage Left]]/Table2[[#This Row],[Value of home]]</f>
        <v>0.40378577105753732</v>
      </c>
      <c r="BY310" s="3">
        <f t="shared" ca="1" si="106"/>
        <v>1</v>
      </c>
      <c r="BZ310" s="3"/>
      <c r="CA310" s="39"/>
      <c r="CC310" s="2">
        <f ca="1">IF(Table2[[#This Row],[Residence]]="East Legon",Table2[[#This Row],[Income]],0)</f>
        <v>72004</v>
      </c>
      <c r="CD310" s="3">
        <f ca="1">IF(Table2[[#This Row],[Residence]]="Trasaco",Table2[[#This Row],[Income]],0)</f>
        <v>0</v>
      </c>
      <c r="CE310" s="3">
        <f ca="1">IF(Table2[[#This Row],[Residence]]="North Legon",Table2[[#This Row],[Income]],0)</f>
        <v>0</v>
      </c>
      <c r="CF310" s="3">
        <f ca="1">IF(Table2[[#This Row],[Residence]]="Spintex",Table2[[#This Row],[Income]],0)</f>
        <v>0</v>
      </c>
      <c r="CG310" s="3">
        <f ca="1">IF(Table2[[#This Row],[Residence]]="Tema",Table2[[#This Row],[Income]],0)</f>
        <v>0</v>
      </c>
      <c r="CH310" s="3">
        <f ca="1">IF(Table2[[#This Row],[Residence]]="Airport Hills",Table2[[#This Row],[Income]],0)</f>
        <v>0</v>
      </c>
      <c r="CI310" s="3">
        <f ca="1">IF(Table2[[#This Row],[Residence]]="Oyarifa",Table2[[#This Row],[Income]],0)</f>
        <v>0</v>
      </c>
      <c r="CJ310" s="3">
        <f ca="1">IF(Table2[[#This Row],[Residence]]="Osu",Table2[[#This Row],[Income]],0)</f>
        <v>0</v>
      </c>
      <c r="CK310" s="3">
        <f ca="1">IF(Table2[[#This Row],[Residence]]="Tse-Addo",Table2[[#This Row],[Income]],0)</f>
        <v>0</v>
      </c>
      <c r="CL310" s="5">
        <f ca="1">IF(Table2[[#This Row],[Residence]]="Prampram",Table2[[#This Row],[Income]],0)</f>
        <v>0</v>
      </c>
      <c r="CN310" s="2">
        <f ca="1">IF(Table2[[#This Row],[Field of Work]]="Teaching",Table2[[#This Row],[Income]],0)</f>
        <v>0</v>
      </c>
      <c r="CO310" s="3">
        <f ca="1">IF(Table2[[#This Row],[Field of Work]]="Agriculture",Table2[[#This Row],[Income]],0)</f>
        <v>0</v>
      </c>
      <c r="CP310" s="3">
        <f ca="1">IF(Table2[[#This Row],[Field of Work]]="IT",Table2[[#This Row],[Income]],0)</f>
        <v>0</v>
      </c>
      <c r="CQ310" s="3">
        <f ca="1">IF(Table2[[#This Row],[Field of Work]]="Construction",Table2[[#This Row],[Income]],0)</f>
        <v>0</v>
      </c>
      <c r="CR310" s="3">
        <f ca="1">IF(Table2[[#This Row],[Field of Work]]="Health",Table2[[#This Row],[Income]],0)</f>
        <v>72004</v>
      </c>
      <c r="CS310" s="5">
        <f ca="1">IF(Table2[[#This Row],[Field of Work]]="General work",Table2[[#This Row],[Income]],0)</f>
        <v>0</v>
      </c>
      <c r="CU310" s="2">
        <f t="shared" ca="1" si="95"/>
        <v>0</v>
      </c>
      <c r="CV310" s="5"/>
      <c r="CX310" s="2">
        <f t="shared" ca="1" si="96"/>
        <v>39</v>
      </c>
      <c r="CY310" s="5"/>
    </row>
    <row r="311" spans="1:103" x14ac:dyDescent="0.25">
      <c r="A311">
        <f t="shared" ca="1" si="97"/>
        <v>2</v>
      </c>
      <c r="B311" t="str">
        <f t="shared" ca="1" si="98"/>
        <v>Female</v>
      </c>
      <c r="C311">
        <f t="shared" ca="1" si="99"/>
        <v>39</v>
      </c>
      <c r="D311">
        <f t="shared" ca="1" si="100"/>
        <v>6</v>
      </c>
      <c r="E311" t="str">
        <f ca="1">_xll.XLOOKUP(D311,$Y$8:$Y$13,$Z$8:$Z$13)</f>
        <v>Agriculture</v>
      </c>
      <c r="F311">
        <f t="shared" ca="1" si="101"/>
        <v>2</v>
      </c>
      <c r="G311" t="str">
        <f ca="1">_xll.XLOOKUP(F311,$AA$8:$AA$12,$AB$8:$AB$12)</f>
        <v>College</v>
      </c>
      <c r="H311">
        <f t="shared" ca="1" si="114"/>
        <v>3</v>
      </c>
      <c r="I311">
        <f t="shared" ca="1" si="94"/>
        <v>2</v>
      </c>
      <c r="J311">
        <f t="shared" ca="1" si="102"/>
        <v>25195</v>
      </c>
      <c r="K311">
        <f t="shared" ca="1" si="103"/>
        <v>7</v>
      </c>
      <c r="L311" t="str">
        <f ca="1">_xll.XLOOKUP(K311,$AC$8:$AC$17,$AD$8:$AD$17)</f>
        <v>Tema</v>
      </c>
      <c r="M311">
        <f t="shared" ca="1" si="107"/>
        <v>75585</v>
      </c>
      <c r="N311" s="12">
        <f t="shared" ca="1" si="104"/>
        <v>8749.7689106504131</v>
      </c>
      <c r="O311" s="12">
        <f t="shared" ca="1" si="108"/>
        <v>45484.770722674184</v>
      </c>
      <c r="P311">
        <f t="shared" ca="1" si="105"/>
        <v>3541</v>
      </c>
      <c r="Q311" s="12">
        <f t="shared" ca="1" si="109"/>
        <v>10584.525373493214</v>
      </c>
      <c r="R311">
        <f t="shared" ca="1" si="110"/>
        <v>28527.200569494737</v>
      </c>
      <c r="S311" s="12">
        <f t="shared" ca="1" si="111"/>
        <v>149596.97129216892</v>
      </c>
      <c r="T311" s="12">
        <f t="shared" ca="1" si="112"/>
        <v>22875.294284143627</v>
      </c>
      <c r="U311" s="12">
        <f t="shared" ca="1" si="113"/>
        <v>126721.67700802529</v>
      </c>
      <c r="X311" s="2"/>
      <c r="Y311" s="3"/>
      <c r="Z311" s="3"/>
      <c r="AA311" s="3"/>
      <c r="AB311" s="3"/>
      <c r="AC311" s="3"/>
      <c r="AD311" s="3"/>
      <c r="AE311" s="3">
        <f ca="1">IF(Table2[[#This Row],[Gender]]="Male",1,0)</f>
        <v>0</v>
      </c>
      <c r="AF311" s="3">
        <f ca="1">IF(Table2[[#This Row],[Gender]]="Female",1,0)</f>
        <v>1</v>
      </c>
      <c r="AG311" s="3"/>
      <c r="AH311" s="3"/>
      <c r="AI311" s="5"/>
      <c r="AK311" s="2">
        <f ca="1">IF(Table2[[#This Row],[Field of Work]]="Teaching",1,0)</f>
        <v>0</v>
      </c>
      <c r="AL311" s="3">
        <f ca="1">IF(Table2[[#This Row],[Field of Work]]="Agriculture",1,0)</f>
        <v>1</v>
      </c>
      <c r="AM311" s="3">
        <f ca="1">IF(Table2[[#This Row],[Field of Work]]="IT",1,0)</f>
        <v>0</v>
      </c>
      <c r="AN311" s="3">
        <f ca="1">IF(Table2[[#This Row],[Field of Work]]="Construction",1,0)</f>
        <v>0</v>
      </c>
      <c r="AO311" s="3">
        <f ca="1">IF(Table2[[#This Row],[Field of Work]]="Health",1,0)</f>
        <v>0</v>
      </c>
      <c r="AP311" s="3">
        <f ca="1">IF(Table2[[#This Row],[Field of Work]]="General work",1,0)</f>
        <v>0</v>
      </c>
      <c r="AQ311" s="3"/>
      <c r="AR311" s="3"/>
      <c r="AS311" s="3"/>
      <c r="AT311" s="3"/>
      <c r="AU311" s="3"/>
      <c r="AV311" s="5"/>
      <c r="AW311" s="16">
        <f ca="1">IF(Table2[[#This Row],[Residence]]="East Legon",1,0)</f>
        <v>0</v>
      </c>
      <c r="AX311" s="13">
        <f ca="1">IF(Table2[[#This Row],[Residence]]="Trasaco",1,0)</f>
        <v>0</v>
      </c>
      <c r="AY311" s="3">
        <f ca="1">IF(Table2[[#This Row],[Residence]]="North Legon",1,0)</f>
        <v>0</v>
      </c>
      <c r="AZ311" s="3">
        <f ca="1">IF(Table2[[#This Row],[Residence]]="Tema",1,0)</f>
        <v>1</v>
      </c>
      <c r="BA311" s="3">
        <f ca="1">IF(Table2[[#This Row],[Residence]]="Spintex",1,0)</f>
        <v>0</v>
      </c>
      <c r="BB311" s="3">
        <f ca="1">IF(Table2[[#This Row],[Residence]]="Airport Hills",1,0)</f>
        <v>0</v>
      </c>
      <c r="BC311" s="3">
        <f ca="1">IF(Table2[[#This Row],[Residence]]="Oyarifa",1,0)</f>
        <v>0</v>
      </c>
      <c r="BD311" s="3">
        <f ca="1">IF(Table2[[#This Row],[Residence]]="Prampram",1,0)</f>
        <v>0</v>
      </c>
      <c r="BE311" s="3">
        <f ca="1">IF(Table2[[#This Row],[Residence]]="Tse-Addo",1,0)</f>
        <v>0</v>
      </c>
      <c r="BF311" s="3">
        <f ca="1">IF(Table2[[#This Row],[Residence]]="Osu",1,0)</f>
        <v>0</v>
      </c>
      <c r="BG311" s="3"/>
      <c r="BH311" s="3"/>
      <c r="BI311" s="3"/>
      <c r="BJ311" s="3"/>
      <c r="BK311" s="3"/>
      <c r="BL311" s="3"/>
      <c r="BM311" s="3"/>
      <c r="BN311" s="3"/>
      <c r="BO311" s="3"/>
      <c r="BP311" s="5"/>
      <c r="BR311" s="26">
        <f ca="1">Table2[[#This Row],[Cars Value]]/Table2[[#This Row],[Cars]]</f>
        <v>22742.385361337092</v>
      </c>
      <c r="BS311" s="5"/>
      <c r="BT311" s="2">
        <f ca="1">IF(Table2[[#This Row],[Value of Debts]]&gt;$BU$6,1,0)</f>
        <v>0</v>
      </c>
      <c r="BU311" s="3"/>
      <c r="BV311" s="3"/>
      <c r="BW311" s="5"/>
      <c r="BX311" s="30">
        <f ca="1">Table2[[#This Row],[Mortgage Left]]/Table2[[#This Row],[Value of home]]</f>
        <v>0.11576065238672241</v>
      </c>
      <c r="BY311" s="3">
        <f t="shared" ca="1" si="106"/>
        <v>1</v>
      </c>
      <c r="BZ311" s="3"/>
      <c r="CA311" s="39"/>
      <c r="CC311" s="2">
        <f ca="1">IF(Table2[[#This Row],[Residence]]="East Legon",Table2[[#This Row],[Income]],0)</f>
        <v>0</v>
      </c>
      <c r="CD311" s="3">
        <f ca="1">IF(Table2[[#This Row],[Residence]]="Trasaco",Table2[[#This Row],[Income]],0)</f>
        <v>0</v>
      </c>
      <c r="CE311" s="3">
        <f ca="1">IF(Table2[[#This Row],[Residence]]="North Legon",Table2[[#This Row],[Income]],0)</f>
        <v>0</v>
      </c>
      <c r="CF311" s="3">
        <f ca="1">IF(Table2[[#This Row],[Residence]]="Spintex",Table2[[#This Row],[Income]],0)</f>
        <v>0</v>
      </c>
      <c r="CG311" s="3">
        <f ca="1">IF(Table2[[#This Row],[Residence]]="Tema",Table2[[#This Row],[Income]],0)</f>
        <v>25195</v>
      </c>
      <c r="CH311" s="3">
        <f ca="1">IF(Table2[[#This Row],[Residence]]="Airport Hills",Table2[[#This Row],[Income]],0)</f>
        <v>0</v>
      </c>
      <c r="CI311" s="3">
        <f ca="1">IF(Table2[[#This Row],[Residence]]="Oyarifa",Table2[[#This Row],[Income]],0)</f>
        <v>0</v>
      </c>
      <c r="CJ311" s="3">
        <f ca="1">IF(Table2[[#This Row],[Residence]]="Osu",Table2[[#This Row],[Income]],0)</f>
        <v>0</v>
      </c>
      <c r="CK311" s="3">
        <f ca="1">IF(Table2[[#This Row],[Residence]]="Tse-Addo",Table2[[#This Row],[Income]],0)</f>
        <v>0</v>
      </c>
      <c r="CL311" s="5">
        <f ca="1">IF(Table2[[#This Row],[Residence]]="Prampram",Table2[[#This Row],[Income]],0)</f>
        <v>0</v>
      </c>
      <c r="CN311" s="2">
        <f ca="1">IF(Table2[[#This Row],[Field of Work]]="Teaching",Table2[[#This Row],[Income]],0)</f>
        <v>0</v>
      </c>
      <c r="CO311" s="3">
        <f ca="1">IF(Table2[[#This Row],[Field of Work]]="Agriculture",Table2[[#This Row],[Income]],0)</f>
        <v>25195</v>
      </c>
      <c r="CP311" s="3">
        <f ca="1">IF(Table2[[#This Row],[Field of Work]]="IT",Table2[[#This Row],[Income]],0)</f>
        <v>0</v>
      </c>
      <c r="CQ311" s="3">
        <f ca="1">IF(Table2[[#This Row],[Field of Work]]="Construction",Table2[[#This Row],[Income]],0)</f>
        <v>0</v>
      </c>
      <c r="CR311" s="3">
        <f ca="1">IF(Table2[[#This Row],[Field of Work]]="Health",Table2[[#This Row],[Income]],0)</f>
        <v>0</v>
      </c>
      <c r="CS311" s="5">
        <f ca="1">IF(Table2[[#This Row],[Field of Work]]="General work",Table2[[#This Row],[Income]],0)</f>
        <v>0</v>
      </c>
      <c r="CU311" s="2">
        <f t="shared" ca="1" si="95"/>
        <v>1</v>
      </c>
      <c r="CV311" s="5"/>
      <c r="CX311" s="2">
        <f t="shared" ca="1" si="96"/>
        <v>44</v>
      </c>
      <c r="CY311" s="5"/>
    </row>
    <row r="312" spans="1:103" x14ac:dyDescent="0.25">
      <c r="A312">
        <f t="shared" ca="1" si="97"/>
        <v>2</v>
      </c>
      <c r="B312" t="str">
        <f t="shared" ca="1" si="98"/>
        <v>Female</v>
      </c>
      <c r="C312">
        <f t="shared" ca="1" si="99"/>
        <v>44</v>
      </c>
      <c r="D312">
        <f t="shared" ca="1" si="100"/>
        <v>6</v>
      </c>
      <c r="E312" t="str">
        <f ca="1">_xll.XLOOKUP(D312,$Y$8:$Y$13,$Z$8:$Z$13)</f>
        <v>Agriculture</v>
      </c>
      <c r="F312">
        <f t="shared" ca="1" si="101"/>
        <v>3</v>
      </c>
      <c r="G312" t="str">
        <f ca="1">_xll.XLOOKUP(F312,$AA$8:$AA$12,$AB$8:$AB$12)</f>
        <v>University</v>
      </c>
      <c r="H312">
        <f t="shared" ca="1" si="114"/>
        <v>2</v>
      </c>
      <c r="I312">
        <f t="shared" ca="1" si="94"/>
        <v>2</v>
      </c>
      <c r="J312">
        <f t="shared" ca="1" si="102"/>
        <v>85052</v>
      </c>
      <c r="K312">
        <f t="shared" ca="1" si="103"/>
        <v>5</v>
      </c>
      <c r="L312" t="str">
        <f ca="1">_xll.XLOOKUP(K312,$AC$8:$AC$17,$AD$8:$AD$17)</f>
        <v>Airport Hills</v>
      </c>
      <c r="M312">
        <f t="shared" ca="1" si="107"/>
        <v>255156</v>
      </c>
      <c r="N312" s="12">
        <f t="shared" ca="1" si="104"/>
        <v>83484.104975822309</v>
      </c>
      <c r="O312" s="12">
        <f t="shared" ca="1" si="108"/>
        <v>109206.22104119053</v>
      </c>
      <c r="P312">
        <f t="shared" ca="1" si="105"/>
        <v>47638</v>
      </c>
      <c r="Q312" s="12">
        <f t="shared" ca="1" si="109"/>
        <v>24079.037006951843</v>
      </c>
      <c r="R312">
        <f t="shared" ca="1" si="110"/>
        <v>28650.183556440297</v>
      </c>
      <c r="S312" s="12">
        <f t="shared" ca="1" si="111"/>
        <v>393012.40459763084</v>
      </c>
      <c r="T312" s="12">
        <f t="shared" ca="1" si="112"/>
        <v>155201.14198277416</v>
      </c>
      <c r="U312" s="12">
        <f t="shared" ca="1" si="113"/>
        <v>237811.26261485668</v>
      </c>
      <c r="X312" s="2"/>
      <c r="Y312" s="3"/>
      <c r="Z312" s="3"/>
      <c r="AA312" s="3"/>
      <c r="AB312" s="3"/>
      <c r="AC312" s="3"/>
      <c r="AD312" s="3"/>
      <c r="AE312" s="3">
        <f ca="1">IF(Table2[[#This Row],[Gender]]="Male",1,0)</f>
        <v>0</v>
      </c>
      <c r="AF312" s="3">
        <f ca="1">IF(Table2[[#This Row],[Gender]]="Female",1,0)</f>
        <v>1</v>
      </c>
      <c r="AG312" s="3"/>
      <c r="AH312" s="3"/>
      <c r="AI312" s="5"/>
      <c r="AK312" s="2">
        <f ca="1">IF(Table2[[#This Row],[Field of Work]]="Teaching",1,0)</f>
        <v>0</v>
      </c>
      <c r="AL312" s="3">
        <f ca="1">IF(Table2[[#This Row],[Field of Work]]="Agriculture",1,0)</f>
        <v>1</v>
      </c>
      <c r="AM312" s="3">
        <f ca="1">IF(Table2[[#This Row],[Field of Work]]="IT",1,0)</f>
        <v>0</v>
      </c>
      <c r="AN312" s="3">
        <f ca="1">IF(Table2[[#This Row],[Field of Work]]="Construction",1,0)</f>
        <v>0</v>
      </c>
      <c r="AO312" s="3">
        <f ca="1">IF(Table2[[#This Row],[Field of Work]]="Health",1,0)</f>
        <v>0</v>
      </c>
      <c r="AP312" s="3">
        <f ca="1">IF(Table2[[#This Row],[Field of Work]]="General work",1,0)</f>
        <v>0</v>
      </c>
      <c r="AQ312" s="3"/>
      <c r="AR312" s="3"/>
      <c r="AS312" s="3"/>
      <c r="AT312" s="3"/>
      <c r="AU312" s="3"/>
      <c r="AV312" s="5"/>
      <c r="AW312" s="16">
        <f ca="1">IF(Table2[[#This Row],[Residence]]="East Legon",1,0)</f>
        <v>0</v>
      </c>
      <c r="AX312" s="13">
        <f ca="1">IF(Table2[[#This Row],[Residence]]="Trasaco",1,0)</f>
        <v>0</v>
      </c>
      <c r="AY312" s="3">
        <f ca="1">IF(Table2[[#This Row],[Residence]]="North Legon",1,0)</f>
        <v>0</v>
      </c>
      <c r="AZ312" s="3">
        <f ca="1">IF(Table2[[#This Row],[Residence]]="Tema",1,0)</f>
        <v>0</v>
      </c>
      <c r="BA312" s="3">
        <f ca="1">IF(Table2[[#This Row],[Residence]]="Spintex",1,0)</f>
        <v>0</v>
      </c>
      <c r="BB312" s="3">
        <f ca="1">IF(Table2[[#This Row],[Residence]]="Airport Hills",1,0)</f>
        <v>1</v>
      </c>
      <c r="BC312" s="3">
        <f ca="1">IF(Table2[[#This Row],[Residence]]="Oyarifa",1,0)</f>
        <v>0</v>
      </c>
      <c r="BD312" s="3">
        <f ca="1">IF(Table2[[#This Row],[Residence]]="Prampram",1,0)</f>
        <v>0</v>
      </c>
      <c r="BE312" s="3">
        <f ca="1">IF(Table2[[#This Row],[Residence]]="Tse-Addo",1,0)</f>
        <v>0</v>
      </c>
      <c r="BF312" s="3">
        <f ca="1">IF(Table2[[#This Row],[Residence]]="Osu",1,0)</f>
        <v>0</v>
      </c>
      <c r="BG312" s="3"/>
      <c r="BH312" s="3"/>
      <c r="BI312" s="3"/>
      <c r="BJ312" s="3"/>
      <c r="BK312" s="3"/>
      <c r="BL312" s="3"/>
      <c r="BM312" s="3"/>
      <c r="BN312" s="3"/>
      <c r="BO312" s="3"/>
      <c r="BP312" s="5"/>
      <c r="BR312" s="26">
        <f ca="1">Table2[[#This Row],[Cars Value]]/Table2[[#This Row],[Cars]]</f>
        <v>54603.110520595263</v>
      </c>
      <c r="BS312" s="5"/>
      <c r="BT312" s="2">
        <f ca="1">IF(Table2[[#This Row],[Value of Debts]]&gt;$BU$6,1,0)</f>
        <v>1</v>
      </c>
      <c r="BU312" s="3"/>
      <c r="BV312" s="3"/>
      <c r="BW312" s="5"/>
      <c r="BX312" s="30">
        <f ca="1">Table2[[#This Row],[Mortgage Left]]/Table2[[#This Row],[Value of home]]</f>
        <v>0.32718848459696148</v>
      </c>
      <c r="BY312" s="3">
        <f t="shared" ca="1" si="106"/>
        <v>1</v>
      </c>
      <c r="BZ312" s="3"/>
      <c r="CA312" s="39"/>
      <c r="CC312" s="2">
        <f ca="1">IF(Table2[[#This Row],[Residence]]="East Legon",Table2[[#This Row],[Income]],0)</f>
        <v>0</v>
      </c>
      <c r="CD312" s="3">
        <f ca="1">IF(Table2[[#This Row],[Residence]]="Trasaco",Table2[[#This Row],[Income]],0)</f>
        <v>0</v>
      </c>
      <c r="CE312" s="3">
        <f ca="1">IF(Table2[[#This Row],[Residence]]="North Legon",Table2[[#This Row],[Income]],0)</f>
        <v>0</v>
      </c>
      <c r="CF312" s="3">
        <f ca="1">IF(Table2[[#This Row],[Residence]]="Spintex",Table2[[#This Row],[Income]],0)</f>
        <v>0</v>
      </c>
      <c r="CG312" s="3">
        <f ca="1">IF(Table2[[#This Row],[Residence]]="Tema",Table2[[#This Row],[Income]],0)</f>
        <v>0</v>
      </c>
      <c r="CH312" s="3">
        <f ca="1">IF(Table2[[#This Row],[Residence]]="Airport Hills",Table2[[#This Row],[Income]],0)</f>
        <v>85052</v>
      </c>
      <c r="CI312" s="3">
        <f ca="1">IF(Table2[[#This Row],[Residence]]="Oyarifa",Table2[[#This Row],[Income]],0)</f>
        <v>0</v>
      </c>
      <c r="CJ312" s="3">
        <f ca="1">IF(Table2[[#This Row],[Residence]]="Osu",Table2[[#This Row],[Income]],0)</f>
        <v>0</v>
      </c>
      <c r="CK312" s="3">
        <f ca="1">IF(Table2[[#This Row],[Residence]]="Tse-Addo",Table2[[#This Row],[Income]],0)</f>
        <v>0</v>
      </c>
      <c r="CL312" s="5">
        <f ca="1">IF(Table2[[#This Row],[Residence]]="Prampram",Table2[[#This Row],[Income]],0)</f>
        <v>0</v>
      </c>
      <c r="CN312" s="2">
        <f ca="1">IF(Table2[[#This Row],[Field of Work]]="Teaching",Table2[[#This Row],[Income]],0)</f>
        <v>0</v>
      </c>
      <c r="CO312" s="3">
        <f ca="1">IF(Table2[[#This Row],[Field of Work]]="Agriculture",Table2[[#This Row],[Income]],0)</f>
        <v>85052</v>
      </c>
      <c r="CP312" s="3">
        <f ca="1">IF(Table2[[#This Row],[Field of Work]]="IT",Table2[[#This Row],[Income]],0)</f>
        <v>0</v>
      </c>
      <c r="CQ312" s="3">
        <f ca="1">IF(Table2[[#This Row],[Field of Work]]="Construction",Table2[[#This Row],[Income]],0)</f>
        <v>0</v>
      </c>
      <c r="CR312" s="3">
        <f ca="1">IF(Table2[[#This Row],[Field of Work]]="Health",Table2[[#This Row],[Income]],0)</f>
        <v>0</v>
      </c>
      <c r="CS312" s="5">
        <f ca="1">IF(Table2[[#This Row],[Field of Work]]="General work",Table2[[#This Row],[Income]],0)</f>
        <v>0</v>
      </c>
      <c r="CU312" s="2">
        <f t="shared" ca="1" si="95"/>
        <v>1</v>
      </c>
      <c r="CV312" s="5"/>
      <c r="CX312" s="2">
        <f t="shared" ca="1" si="96"/>
        <v>35</v>
      </c>
      <c r="CY312" s="5"/>
    </row>
    <row r="313" spans="1:103" x14ac:dyDescent="0.25">
      <c r="A313">
        <f t="shared" ca="1" si="97"/>
        <v>1</v>
      </c>
      <c r="B313" t="str">
        <f t="shared" ca="1" si="98"/>
        <v>Male</v>
      </c>
      <c r="C313">
        <f t="shared" ca="1" si="99"/>
        <v>35</v>
      </c>
      <c r="D313">
        <f t="shared" ca="1" si="100"/>
        <v>2</v>
      </c>
      <c r="E313" t="str">
        <f ca="1">_xll.XLOOKUP(D313,$Y$8:$Y$13,$Z$8:$Z$13)</f>
        <v>Construction</v>
      </c>
      <c r="F313">
        <f t="shared" ca="1" si="101"/>
        <v>5</v>
      </c>
      <c r="G313" t="str">
        <f ca="1">_xll.XLOOKUP(F313,$AA$8:$AA$12,$AB$8:$AB$12)</f>
        <v>Other</v>
      </c>
      <c r="H313">
        <f t="shared" ca="1" si="114"/>
        <v>3</v>
      </c>
      <c r="I313">
        <f t="shared" ca="1" si="94"/>
        <v>1</v>
      </c>
      <c r="J313">
        <f t="shared" ca="1" si="102"/>
        <v>68723</v>
      </c>
      <c r="K313">
        <f t="shared" ca="1" si="103"/>
        <v>8</v>
      </c>
      <c r="L313" t="str">
        <f ca="1">_xll.XLOOKUP(K313,$AC$8:$AC$17,$AD$8:$AD$17)</f>
        <v>Oyarifa</v>
      </c>
      <c r="M313">
        <f t="shared" ca="1" si="107"/>
        <v>206169</v>
      </c>
      <c r="N313" s="12">
        <f t="shared" ca="1" si="104"/>
        <v>189148.57742524476</v>
      </c>
      <c r="O313" s="12">
        <f t="shared" ca="1" si="108"/>
        <v>64885.877986732354</v>
      </c>
      <c r="P313">
        <f t="shared" ca="1" si="105"/>
        <v>55001</v>
      </c>
      <c r="Q313" s="12">
        <f t="shared" ca="1" si="109"/>
        <v>37786.896055352583</v>
      </c>
      <c r="R313">
        <f t="shared" ca="1" si="110"/>
        <v>41070.6782289599</v>
      </c>
      <c r="S313" s="12">
        <f t="shared" ca="1" si="111"/>
        <v>312125.55621569225</v>
      </c>
      <c r="T313" s="12">
        <f t="shared" ca="1" si="112"/>
        <v>281936.47348059737</v>
      </c>
      <c r="U313" s="12">
        <f t="shared" ca="1" si="113"/>
        <v>30189.082735094882</v>
      </c>
      <c r="X313" s="2"/>
      <c r="Y313" s="3"/>
      <c r="Z313" s="3"/>
      <c r="AA313" s="3"/>
      <c r="AB313" s="3"/>
      <c r="AC313" s="3"/>
      <c r="AD313" s="3"/>
      <c r="AE313" s="3">
        <f ca="1">IF(Table2[[#This Row],[Gender]]="Male",1,0)</f>
        <v>1</v>
      </c>
      <c r="AF313" s="3">
        <f ca="1">IF(Table2[[#This Row],[Gender]]="Female",1,0)</f>
        <v>0</v>
      </c>
      <c r="AG313" s="3"/>
      <c r="AH313" s="3"/>
      <c r="AI313" s="5"/>
      <c r="AK313" s="2">
        <f ca="1">IF(Table2[[#This Row],[Field of Work]]="Teaching",1,0)</f>
        <v>0</v>
      </c>
      <c r="AL313" s="3">
        <f ca="1">IF(Table2[[#This Row],[Field of Work]]="Agriculture",1,0)</f>
        <v>0</v>
      </c>
      <c r="AM313" s="3">
        <f ca="1">IF(Table2[[#This Row],[Field of Work]]="IT",1,0)</f>
        <v>0</v>
      </c>
      <c r="AN313" s="3">
        <f ca="1">IF(Table2[[#This Row],[Field of Work]]="Construction",1,0)</f>
        <v>1</v>
      </c>
      <c r="AO313" s="3">
        <f ca="1">IF(Table2[[#This Row],[Field of Work]]="Health",1,0)</f>
        <v>0</v>
      </c>
      <c r="AP313" s="3">
        <f ca="1">IF(Table2[[#This Row],[Field of Work]]="General work",1,0)</f>
        <v>0</v>
      </c>
      <c r="AQ313" s="3"/>
      <c r="AR313" s="3"/>
      <c r="AS313" s="3"/>
      <c r="AT313" s="3"/>
      <c r="AU313" s="3"/>
      <c r="AV313" s="5"/>
      <c r="AW313" s="16">
        <f ca="1">IF(Table2[[#This Row],[Residence]]="East Legon",1,0)</f>
        <v>0</v>
      </c>
      <c r="AX313" s="13">
        <f ca="1">IF(Table2[[#This Row],[Residence]]="Trasaco",1,0)</f>
        <v>0</v>
      </c>
      <c r="AY313" s="3">
        <f ca="1">IF(Table2[[#This Row],[Residence]]="North Legon",1,0)</f>
        <v>0</v>
      </c>
      <c r="AZ313" s="3">
        <f ca="1">IF(Table2[[#This Row],[Residence]]="Tema",1,0)</f>
        <v>0</v>
      </c>
      <c r="BA313" s="3">
        <f ca="1">IF(Table2[[#This Row],[Residence]]="Spintex",1,0)</f>
        <v>0</v>
      </c>
      <c r="BB313" s="3">
        <f ca="1">IF(Table2[[#This Row],[Residence]]="Airport Hills",1,0)</f>
        <v>0</v>
      </c>
      <c r="BC313" s="3">
        <f ca="1">IF(Table2[[#This Row],[Residence]]="Oyarifa",1,0)</f>
        <v>1</v>
      </c>
      <c r="BD313" s="3">
        <f ca="1">IF(Table2[[#This Row],[Residence]]="Prampram",1,0)</f>
        <v>0</v>
      </c>
      <c r="BE313" s="3">
        <f ca="1">IF(Table2[[#This Row],[Residence]]="Tse-Addo",1,0)</f>
        <v>0</v>
      </c>
      <c r="BF313" s="3">
        <f ca="1">IF(Table2[[#This Row],[Residence]]="Osu",1,0)</f>
        <v>0</v>
      </c>
      <c r="BG313" s="3"/>
      <c r="BH313" s="3"/>
      <c r="BI313" s="3"/>
      <c r="BJ313" s="3"/>
      <c r="BK313" s="3"/>
      <c r="BL313" s="3"/>
      <c r="BM313" s="3"/>
      <c r="BN313" s="3"/>
      <c r="BO313" s="3"/>
      <c r="BP313" s="5"/>
      <c r="BR313" s="26">
        <f ca="1">Table2[[#This Row],[Cars Value]]/Table2[[#This Row],[Cars]]</f>
        <v>64885.877986732354</v>
      </c>
      <c r="BS313" s="5"/>
      <c r="BT313" s="2">
        <f ca="1">IF(Table2[[#This Row],[Value of Debts]]&gt;$BU$6,1,0)</f>
        <v>1</v>
      </c>
      <c r="BU313" s="3"/>
      <c r="BV313" s="3"/>
      <c r="BW313" s="5"/>
      <c r="BX313" s="30">
        <f ca="1">Table2[[#This Row],[Mortgage Left]]/Table2[[#This Row],[Value of home]]</f>
        <v>0.9174443171633212</v>
      </c>
      <c r="BY313" s="3">
        <f t="shared" ca="1" si="106"/>
        <v>0</v>
      </c>
      <c r="BZ313" s="3"/>
      <c r="CA313" s="39"/>
      <c r="CC313" s="2">
        <f ca="1">IF(Table2[[#This Row],[Residence]]="East Legon",Table2[[#This Row],[Income]],0)</f>
        <v>0</v>
      </c>
      <c r="CD313" s="3">
        <f ca="1">IF(Table2[[#This Row],[Residence]]="Trasaco",Table2[[#This Row],[Income]],0)</f>
        <v>0</v>
      </c>
      <c r="CE313" s="3">
        <f ca="1">IF(Table2[[#This Row],[Residence]]="North Legon",Table2[[#This Row],[Income]],0)</f>
        <v>0</v>
      </c>
      <c r="CF313" s="3">
        <f ca="1">IF(Table2[[#This Row],[Residence]]="Spintex",Table2[[#This Row],[Income]],0)</f>
        <v>0</v>
      </c>
      <c r="CG313" s="3">
        <f ca="1">IF(Table2[[#This Row],[Residence]]="Tema",Table2[[#This Row],[Income]],0)</f>
        <v>0</v>
      </c>
      <c r="CH313" s="3">
        <f ca="1">IF(Table2[[#This Row],[Residence]]="Airport Hills",Table2[[#This Row],[Income]],0)</f>
        <v>0</v>
      </c>
      <c r="CI313" s="3">
        <f ca="1">IF(Table2[[#This Row],[Residence]]="Oyarifa",Table2[[#This Row],[Income]],0)</f>
        <v>68723</v>
      </c>
      <c r="CJ313" s="3">
        <f ca="1">IF(Table2[[#This Row],[Residence]]="Osu",Table2[[#This Row],[Income]],0)</f>
        <v>0</v>
      </c>
      <c r="CK313" s="3">
        <f ca="1">IF(Table2[[#This Row],[Residence]]="Tse-Addo",Table2[[#This Row],[Income]],0)</f>
        <v>0</v>
      </c>
      <c r="CL313" s="5">
        <f ca="1">IF(Table2[[#This Row],[Residence]]="Prampram",Table2[[#This Row],[Income]],0)</f>
        <v>0</v>
      </c>
      <c r="CN313" s="2">
        <f ca="1">IF(Table2[[#This Row],[Field of Work]]="Teaching",Table2[[#This Row],[Income]],0)</f>
        <v>0</v>
      </c>
      <c r="CO313" s="3">
        <f ca="1">IF(Table2[[#This Row],[Field of Work]]="Agriculture",Table2[[#This Row],[Income]],0)</f>
        <v>0</v>
      </c>
      <c r="CP313" s="3">
        <f ca="1">IF(Table2[[#This Row],[Field of Work]]="IT",Table2[[#This Row],[Income]],0)</f>
        <v>0</v>
      </c>
      <c r="CQ313" s="3">
        <f ca="1">IF(Table2[[#This Row],[Field of Work]]="Construction",Table2[[#This Row],[Income]],0)</f>
        <v>68723</v>
      </c>
      <c r="CR313" s="3">
        <f ca="1">IF(Table2[[#This Row],[Field of Work]]="Health",Table2[[#This Row],[Income]],0)</f>
        <v>0</v>
      </c>
      <c r="CS313" s="5">
        <f ca="1">IF(Table2[[#This Row],[Field of Work]]="General work",Table2[[#This Row],[Income]],0)</f>
        <v>0</v>
      </c>
      <c r="CU313" s="2">
        <f t="shared" ca="1" si="95"/>
        <v>1</v>
      </c>
      <c r="CV313" s="5"/>
      <c r="CX313" s="2">
        <f t="shared" ca="1" si="96"/>
        <v>29</v>
      </c>
      <c r="CY313" s="5"/>
    </row>
    <row r="314" spans="1:103" x14ac:dyDescent="0.25">
      <c r="A314">
        <f t="shared" ca="1" si="97"/>
        <v>2</v>
      </c>
      <c r="B314" t="str">
        <f t="shared" ca="1" si="98"/>
        <v>Female</v>
      </c>
      <c r="C314">
        <f t="shared" ca="1" si="99"/>
        <v>29</v>
      </c>
      <c r="D314">
        <f t="shared" ca="1" si="100"/>
        <v>5</v>
      </c>
      <c r="E314" t="str">
        <f ca="1">_xll.XLOOKUP(D314,$Y$8:$Y$13,$Z$8:$Z$13)</f>
        <v>General work</v>
      </c>
      <c r="F314">
        <f t="shared" ca="1" si="101"/>
        <v>2</v>
      </c>
      <c r="G314" t="str">
        <f ca="1">_xll.XLOOKUP(F314,$AA$8:$AA$12,$AB$8:$AB$12)</f>
        <v>College</v>
      </c>
      <c r="H314">
        <f t="shared" ca="1" si="114"/>
        <v>3</v>
      </c>
      <c r="I314">
        <f t="shared" ca="1" si="94"/>
        <v>1</v>
      </c>
      <c r="J314">
        <f t="shared" ca="1" si="102"/>
        <v>39014</v>
      </c>
      <c r="K314">
        <f t="shared" ca="1" si="103"/>
        <v>4</v>
      </c>
      <c r="L314" t="str">
        <f ca="1">_xll.XLOOKUP(K314,$AC$8:$AC$17,$AD$8:$AD$17)</f>
        <v>Spintex</v>
      </c>
      <c r="M314">
        <f t="shared" ca="1" si="107"/>
        <v>117042</v>
      </c>
      <c r="N314" s="12">
        <f t="shared" ca="1" si="104"/>
        <v>61560.665435715367</v>
      </c>
      <c r="O314" s="12">
        <f t="shared" ca="1" si="108"/>
        <v>29055.251409215391</v>
      </c>
      <c r="P314">
        <f t="shared" ca="1" si="105"/>
        <v>7118</v>
      </c>
      <c r="Q314" s="12">
        <f t="shared" ca="1" si="109"/>
        <v>30313.38196246506</v>
      </c>
      <c r="R314">
        <f t="shared" ca="1" si="110"/>
        <v>3100.3515006019798</v>
      </c>
      <c r="S314" s="12">
        <f t="shared" ca="1" si="111"/>
        <v>149197.60290981736</v>
      </c>
      <c r="T314" s="12">
        <f t="shared" ca="1" si="112"/>
        <v>98992.047398180439</v>
      </c>
      <c r="U314" s="12">
        <f t="shared" ca="1" si="113"/>
        <v>50205.555511636921</v>
      </c>
      <c r="X314" s="2"/>
      <c r="Y314" s="3"/>
      <c r="Z314" s="3"/>
      <c r="AA314" s="3"/>
      <c r="AB314" s="3"/>
      <c r="AC314" s="3"/>
      <c r="AD314" s="3"/>
      <c r="AE314" s="3">
        <f ca="1">IF(Table2[[#This Row],[Gender]]="Male",1,0)</f>
        <v>0</v>
      </c>
      <c r="AF314" s="3">
        <f ca="1">IF(Table2[[#This Row],[Gender]]="Female",1,0)</f>
        <v>1</v>
      </c>
      <c r="AG314" s="3"/>
      <c r="AH314" s="3"/>
      <c r="AI314" s="5"/>
      <c r="AK314" s="2">
        <f ca="1">IF(Table2[[#This Row],[Field of Work]]="Teaching",1,0)</f>
        <v>0</v>
      </c>
      <c r="AL314" s="3">
        <f ca="1">IF(Table2[[#This Row],[Field of Work]]="Agriculture",1,0)</f>
        <v>0</v>
      </c>
      <c r="AM314" s="3">
        <f ca="1">IF(Table2[[#This Row],[Field of Work]]="IT",1,0)</f>
        <v>0</v>
      </c>
      <c r="AN314" s="3">
        <f ca="1">IF(Table2[[#This Row],[Field of Work]]="Construction",1,0)</f>
        <v>0</v>
      </c>
      <c r="AO314" s="3">
        <f ca="1">IF(Table2[[#This Row],[Field of Work]]="Health",1,0)</f>
        <v>0</v>
      </c>
      <c r="AP314" s="3">
        <f ca="1">IF(Table2[[#This Row],[Field of Work]]="General work",1,0)</f>
        <v>1</v>
      </c>
      <c r="AQ314" s="3"/>
      <c r="AR314" s="3"/>
      <c r="AS314" s="3"/>
      <c r="AT314" s="3"/>
      <c r="AU314" s="3"/>
      <c r="AV314" s="5"/>
      <c r="AW314" s="16">
        <f ca="1">IF(Table2[[#This Row],[Residence]]="East Legon",1,0)</f>
        <v>0</v>
      </c>
      <c r="AX314" s="13">
        <f ca="1">IF(Table2[[#This Row],[Residence]]="Trasaco",1,0)</f>
        <v>0</v>
      </c>
      <c r="AY314" s="3">
        <f ca="1">IF(Table2[[#This Row],[Residence]]="North Legon",1,0)</f>
        <v>0</v>
      </c>
      <c r="AZ314" s="3">
        <f ca="1">IF(Table2[[#This Row],[Residence]]="Tema",1,0)</f>
        <v>0</v>
      </c>
      <c r="BA314" s="3">
        <f ca="1">IF(Table2[[#This Row],[Residence]]="Spintex",1,0)</f>
        <v>1</v>
      </c>
      <c r="BB314" s="3">
        <f ca="1">IF(Table2[[#This Row],[Residence]]="Airport Hills",1,0)</f>
        <v>0</v>
      </c>
      <c r="BC314" s="3">
        <f ca="1">IF(Table2[[#This Row],[Residence]]="Oyarifa",1,0)</f>
        <v>0</v>
      </c>
      <c r="BD314" s="3">
        <f ca="1">IF(Table2[[#This Row],[Residence]]="Prampram",1,0)</f>
        <v>0</v>
      </c>
      <c r="BE314" s="3">
        <f ca="1">IF(Table2[[#This Row],[Residence]]="Tse-Addo",1,0)</f>
        <v>0</v>
      </c>
      <c r="BF314" s="3">
        <f ca="1">IF(Table2[[#This Row],[Residence]]="Osu",1,0)</f>
        <v>0</v>
      </c>
      <c r="BG314" s="3"/>
      <c r="BH314" s="3"/>
      <c r="BI314" s="3"/>
      <c r="BJ314" s="3"/>
      <c r="BK314" s="3"/>
      <c r="BL314" s="3"/>
      <c r="BM314" s="3"/>
      <c r="BN314" s="3"/>
      <c r="BO314" s="3"/>
      <c r="BP314" s="5"/>
      <c r="BR314" s="26">
        <f ca="1">Table2[[#This Row],[Cars Value]]/Table2[[#This Row],[Cars]]</f>
        <v>29055.251409215391</v>
      </c>
      <c r="BS314" s="5"/>
      <c r="BT314" s="2">
        <f ca="1">IF(Table2[[#This Row],[Value of Debts]]&gt;$BU$6,1,0)</f>
        <v>0</v>
      </c>
      <c r="BU314" s="3"/>
      <c r="BV314" s="3"/>
      <c r="BW314" s="5"/>
      <c r="BX314" s="30">
        <f ca="1">Table2[[#This Row],[Mortgage Left]]/Table2[[#This Row],[Value of home]]</f>
        <v>0.52597072363523667</v>
      </c>
      <c r="BY314" s="3">
        <f t="shared" ca="1" si="106"/>
        <v>0</v>
      </c>
      <c r="BZ314" s="3"/>
      <c r="CA314" s="39"/>
      <c r="CC314" s="2">
        <f ca="1">IF(Table2[[#This Row],[Residence]]="East Legon",Table2[[#This Row],[Income]],0)</f>
        <v>0</v>
      </c>
      <c r="CD314" s="3">
        <f ca="1">IF(Table2[[#This Row],[Residence]]="Trasaco",Table2[[#This Row],[Income]],0)</f>
        <v>0</v>
      </c>
      <c r="CE314" s="3">
        <f ca="1">IF(Table2[[#This Row],[Residence]]="North Legon",Table2[[#This Row],[Income]],0)</f>
        <v>0</v>
      </c>
      <c r="CF314" s="3">
        <f ca="1">IF(Table2[[#This Row],[Residence]]="Spintex",Table2[[#This Row],[Income]],0)</f>
        <v>39014</v>
      </c>
      <c r="CG314" s="3">
        <f ca="1">IF(Table2[[#This Row],[Residence]]="Tema",Table2[[#This Row],[Income]],0)</f>
        <v>0</v>
      </c>
      <c r="CH314" s="3">
        <f ca="1">IF(Table2[[#This Row],[Residence]]="Airport Hills",Table2[[#This Row],[Income]],0)</f>
        <v>0</v>
      </c>
      <c r="CI314" s="3">
        <f ca="1">IF(Table2[[#This Row],[Residence]]="Oyarifa",Table2[[#This Row],[Income]],0)</f>
        <v>0</v>
      </c>
      <c r="CJ314" s="3">
        <f ca="1">IF(Table2[[#This Row],[Residence]]="Osu",Table2[[#This Row],[Income]],0)</f>
        <v>0</v>
      </c>
      <c r="CK314" s="3">
        <f ca="1">IF(Table2[[#This Row],[Residence]]="Tse-Addo",Table2[[#This Row],[Income]],0)</f>
        <v>0</v>
      </c>
      <c r="CL314" s="5">
        <f ca="1">IF(Table2[[#This Row],[Residence]]="Prampram",Table2[[#This Row],[Income]],0)</f>
        <v>0</v>
      </c>
      <c r="CN314" s="2">
        <f ca="1">IF(Table2[[#This Row],[Field of Work]]="Teaching",Table2[[#This Row],[Income]],0)</f>
        <v>0</v>
      </c>
      <c r="CO314" s="3">
        <f ca="1">IF(Table2[[#This Row],[Field of Work]]="Agriculture",Table2[[#This Row],[Income]],0)</f>
        <v>0</v>
      </c>
      <c r="CP314" s="3">
        <f ca="1">IF(Table2[[#This Row],[Field of Work]]="IT",Table2[[#This Row],[Income]],0)</f>
        <v>0</v>
      </c>
      <c r="CQ314" s="3">
        <f ca="1">IF(Table2[[#This Row],[Field of Work]]="Construction",Table2[[#This Row],[Income]],0)</f>
        <v>0</v>
      </c>
      <c r="CR314" s="3">
        <f ca="1">IF(Table2[[#This Row],[Field of Work]]="Health",Table2[[#This Row],[Income]],0)</f>
        <v>0</v>
      </c>
      <c r="CS314" s="5">
        <f ca="1">IF(Table2[[#This Row],[Field of Work]]="General work",Table2[[#This Row],[Income]],0)</f>
        <v>39014</v>
      </c>
      <c r="CU314" s="2">
        <f t="shared" ca="1" si="95"/>
        <v>1</v>
      </c>
      <c r="CV314" s="5"/>
      <c r="CX314" s="2">
        <f t="shared" ca="1" si="96"/>
        <v>28</v>
      </c>
      <c r="CY314" s="5"/>
    </row>
    <row r="315" spans="1:103" x14ac:dyDescent="0.25">
      <c r="A315">
        <f t="shared" ca="1" si="97"/>
        <v>1</v>
      </c>
      <c r="B315" t="str">
        <f t="shared" ca="1" si="98"/>
        <v>Male</v>
      </c>
      <c r="C315">
        <f t="shared" ca="1" si="99"/>
        <v>28</v>
      </c>
      <c r="D315">
        <f t="shared" ca="1" si="100"/>
        <v>3</v>
      </c>
      <c r="E315" t="str">
        <f ca="1">_xll.XLOOKUP(D315,$Y$8:$Y$13,$Z$8:$Z$13)</f>
        <v>Teaching</v>
      </c>
      <c r="F315">
        <f t="shared" ca="1" si="101"/>
        <v>3</v>
      </c>
      <c r="G315" t="str">
        <f ca="1">_xll.XLOOKUP(F315,$AA$8:$AA$12,$AB$8:$AB$12)</f>
        <v>University</v>
      </c>
      <c r="H315">
        <f t="shared" ca="1" si="114"/>
        <v>2</v>
      </c>
      <c r="I315">
        <f t="shared" ca="1" si="94"/>
        <v>3</v>
      </c>
      <c r="J315">
        <f t="shared" ca="1" si="102"/>
        <v>82336</v>
      </c>
      <c r="K315">
        <f t="shared" ca="1" si="103"/>
        <v>10</v>
      </c>
      <c r="L315" t="str">
        <f ca="1">_xll.XLOOKUP(K315,$AC$8:$AC$17,$AD$8:$AD$17)</f>
        <v>Osu</v>
      </c>
      <c r="M315">
        <f t="shared" ca="1" si="107"/>
        <v>494016</v>
      </c>
      <c r="N315" s="12">
        <f t="shared" ca="1" si="104"/>
        <v>253497.17820941121</v>
      </c>
      <c r="O315" s="12">
        <f t="shared" ca="1" si="108"/>
        <v>79981.48554919567</v>
      </c>
      <c r="P315">
        <f t="shared" ca="1" si="105"/>
        <v>30833</v>
      </c>
      <c r="Q315" s="12">
        <f t="shared" ca="1" si="109"/>
        <v>92622.463480551625</v>
      </c>
      <c r="R315">
        <f t="shared" ca="1" si="110"/>
        <v>89583.265221106267</v>
      </c>
      <c r="S315" s="12">
        <f t="shared" ca="1" si="111"/>
        <v>663580.75077030191</v>
      </c>
      <c r="T315" s="12">
        <f t="shared" ca="1" si="112"/>
        <v>376952.64168996282</v>
      </c>
      <c r="U315" s="12">
        <f t="shared" ca="1" si="113"/>
        <v>286628.10908033908</v>
      </c>
      <c r="X315" s="2"/>
      <c r="Y315" s="3"/>
      <c r="Z315" s="3"/>
      <c r="AA315" s="3"/>
      <c r="AB315" s="3"/>
      <c r="AC315" s="3"/>
      <c r="AD315" s="3"/>
      <c r="AE315" s="3">
        <f ca="1">IF(Table2[[#This Row],[Gender]]="Male",1,0)</f>
        <v>1</v>
      </c>
      <c r="AF315" s="3">
        <f ca="1">IF(Table2[[#This Row],[Gender]]="Female",1,0)</f>
        <v>0</v>
      </c>
      <c r="AG315" s="3"/>
      <c r="AH315" s="3"/>
      <c r="AI315" s="5"/>
      <c r="AK315" s="2">
        <f ca="1">IF(Table2[[#This Row],[Field of Work]]="Teaching",1,0)</f>
        <v>1</v>
      </c>
      <c r="AL315" s="3">
        <f ca="1">IF(Table2[[#This Row],[Field of Work]]="Agriculture",1,0)</f>
        <v>0</v>
      </c>
      <c r="AM315" s="3">
        <f ca="1">IF(Table2[[#This Row],[Field of Work]]="IT",1,0)</f>
        <v>0</v>
      </c>
      <c r="AN315" s="3">
        <f ca="1">IF(Table2[[#This Row],[Field of Work]]="Construction",1,0)</f>
        <v>0</v>
      </c>
      <c r="AO315" s="3">
        <f ca="1">IF(Table2[[#This Row],[Field of Work]]="Health",1,0)</f>
        <v>0</v>
      </c>
      <c r="AP315" s="3">
        <f ca="1">IF(Table2[[#This Row],[Field of Work]]="General work",1,0)</f>
        <v>0</v>
      </c>
      <c r="AQ315" s="3"/>
      <c r="AR315" s="3"/>
      <c r="AS315" s="3"/>
      <c r="AT315" s="3"/>
      <c r="AU315" s="3"/>
      <c r="AV315" s="5"/>
      <c r="AW315" s="16">
        <f ca="1">IF(Table2[[#This Row],[Residence]]="East Legon",1,0)</f>
        <v>0</v>
      </c>
      <c r="AX315" s="13">
        <f ca="1">IF(Table2[[#This Row],[Residence]]="Trasaco",1,0)</f>
        <v>0</v>
      </c>
      <c r="AY315" s="3">
        <f ca="1">IF(Table2[[#This Row],[Residence]]="North Legon",1,0)</f>
        <v>0</v>
      </c>
      <c r="AZ315" s="3">
        <f ca="1">IF(Table2[[#This Row],[Residence]]="Tema",1,0)</f>
        <v>0</v>
      </c>
      <c r="BA315" s="3">
        <f ca="1">IF(Table2[[#This Row],[Residence]]="Spintex",1,0)</f>
        <v>0</v>
      </c>
      <c r="BB315" s="3">
        <f ca="1">IF(Table2[[#This Row],[Residence]]="Airport Hills",1,0)</f>
        <v>0</v>
      </c>
      <c r="BC315" s="3">
        <f ca="1">IF(Table2[[#This Row],[Residence]]="Oyarifa",1,0)</f>
        <v>0</v>
      </c>
      <c r="BD315" s="3">
        <f ca="1">IF(Table2[[#This Row],[Residence]]="Prampram",1,0)</f>
        <v>0</v>
      </c>
      <c r="BE315" s="3">
        <f ca="1">IF(Table2[[#This Row],[Residence]]="Tse-Addo",1,0)</f>
        <v>0</v>
      </c>
      <c r="BF315" s="3">
        <f ca="1">IF(Table2[[#This Row],[Residence]]="Osu",1,0)</f>
        <v>1</v>
      </c>
      <c r="BG315" s="3"/>
      <c r="BH315" s="3"/>
      <c r="BI315" s="3"/>
      <c r="BJ315" s="3"/>
      <c r="BK315" s="3"/>
      <c r="BL315" s="3"/>
      <c r="BM315" s="3"/>
      <c r="BN315" s="3"/>
      <c r="BO315" s="3"/>
      <c r="BP315" s="5"/>
      <c r="BR315" s="26">
        <f ca="1">Table2[[#This Row],[Cars Value]]/Table2[[#This Row],[Cars]]</f>
        <v>26660.495183065224</v>
      </c>
      <c r="BS315" s="5"/>
      <c r="BT315" s="2">
        <f ca="1">IF(Table2[[#This Row],[Value of Debts]]&gt;$BU$6,1,0)</f>
        <v>1</v>
      </c>
      <c r="BU315" s="3"/>
      <c r="BV315" s="3"/>
      <c r="BW315" s="5"/>
      <c r="BX315" s="30">
        <f ca="1">Table2[[#This Row],[Mortgage Left]]/Table2[[#This Row],[Value of home]]</f>
        <v>0.51313556283482964</v>
      </c>
      <c r="BY315" s="3">
        <f t="shared" ca="1" si="106"/>
        <v>0</v>
      </c>
      <c r="BZ315" s="3"/>
      <c r="CA315" s="39"/>
      <c r="CC315" s="2">
        <f ca="1">IF(Table2[[#This Row],[Residence]]="East Legon",Table2[[#This Row],[Income]],0)</f>
        <v>0</v>
      </c>
      <c r="CD315" s="3">
        <f ca="1">IF(Table2[[#This Row],[Residence]]="Trasaco",Table2[[#This Row],[Income]],0)</f>
        <v>0</v>
      </c>
      <c r="CE315" s="3">
        <f ca="1">IF(Table2[[#This Row],[Residence]]="North Legon",Table2[[#This Row],[Income]],0)</f>
        <v>0</v>
      </c>
      <c r="CF315" s="3">
        <f ca="1">IF(Table2[[#This Row],[Residence]]="Spintex",Table2[[#This Row],[Income]],0)</f>
        <v>0</v>
      </c>
      <c r="CG315" s="3">
        <f ca="1">IF(Table2[[#This Row],[Residence]]="Tema",Table2[[#This Row],[Income]],0)</f>
        <v>0</v>
      </c>
      <c r="CH315" s="3">
        <f ca="1">IF(Table2[[#This Row],[Residence]]="Airport Hills",Table2[[#This Row],[Income]],0)</f>
        <v>0</v>
      </c>
      <c r="CI315" s="3">
        <f ca="1">IF(Table2[[#This Row],[Residence]]="Oyarifa",Table2[[#This Row],[Income]],0)</f>
        <v>0</v>
      </c>
      <c r="CJ315" s="3">
        <f ca="1">IF(Table2[[#This Row],[Residence]]="Osu",Table2[[#This Row],[Income]],0)</f>
        <v>82336</v>
      </c>
      <c r="CK315" s="3">
        <f ca="1">IF(Table2[[#This Row],[Residence]]="Tse-Addo",Table2[[#This Row],[Income]],0)</f>
        <v>0</v>
      </c>
      <c r="CL315" s="5">
        <f ca="1">IF(Table2[[#This Row],[Residence]]="Prampram",Table2[[#This Row],[Income]],0)</f>
        <v>0</v>
      </c>
      <c r="CN315" s="2">
        <f ca="1">IF(Table2[[#This Row],[Field of Work]]="Teaching",Table2[[#This Row],[Income]],0)</f>
        <v>82336</v>
      </c>
      <c r="CO315" s="3">
        <f ca="1">IF(Table2[[#This Row],[Field of Work]]="Agriculture",Table2[[#This Row],[Income]],0)</f>
        <v>0</v>
      </c>
      <c r="CP315" s="3">
        <f ca="1">IF(Table2[[#This Row],[Field of Work]]="IT",Table2[[#This Row],[Income]],0)</f>
        <v>0</v>
      </c>
      <c r="CQ315" s="3">
        <f ca="1">IF(Table2[[#This Row],[Field of Work]]="Construction",Table2[[#This Row],[Income]],0)</f>
        <v>0</v>
      </c>
      <c r="CR315" s="3">
        <f ca="1">IF(Table2[[#This Row],[Field of Work]]="Health",Table2[[#This Row],[Income]],0)</f>
        <v>0</v>
      </c>
      <c r="CS315" s="5">
        <f ca="1">IF(Table2[[#This Row],[Field of Work]]="General work",Table2[[#This Row],[Income]],0)</f>
        <v>0</v>
      </c>
      <c r="CU315" s="2">
        <f t="shared" ca="1" si="95"/>
        <v>1</v>
      </c>
      <c r="CV315" s="5"/>
      <c r="CX315" s="2">
        <f t="shared" ca="1" si="96"/>
        <v>25</v>
      </c>
      <c r="CY315" s="5"/>
    </row>
    <row r="316" spans="1:103" x14ac:dyDescent="0.25">
      <c r="A316">
        <f t="shared" ca="1" si="97"/>
        <v>2</v>
      </c>
      <c r="B316" t="str">
        <f t="shared" ca="1" si="98"/>
        <v>Female</v>
      </c>
      <c r="C316">
        <f t="shared" ca="1" si="99"/>
        <v>25</v>
      </c>
      <c r="D316">
        <f t="shared" ca="1" si="100"/>
        <v>5</v>
      </c>
      <c r="E316" t="str">
        <f ca="1">_xll.XLOOKUP(D316,$Y$8:$Y$13,$Z$8:$Z$13)</f>
        <v>General work</v>
      </c>
      <c r="F316">
        <f t="shared" ca="1" si="101"/>
        <v>4</v>
      </c>
      <c r="G316" t="str">
        <f ca="1">_xll.XLOOKUP(F316,$AA$8:$AA$12,$AB$8:$AB$12)</f>
        <v>Techical</v>
      </c>
      <c r="H316">
        <f t="shared" ca="1" si="114"/>
        <v>0</v>
      </c>
      <c r="I316">
        <f t="shared" ca="1" si="94"/>
        <v>1</v>
      </c>
      <c r="J316">
        <f t="shared" ca="1" si="102"/>
        <v>85744</v>
      </c>
      <c r="K316">
        <f t="shared" ca="1" si="103"/>
        <v>1</v>
      </c>
      <c r="L316" t="str">
        <f ca="1">_xll.XLOOKUP(K316,$AC$8:$AC$17,$AD$8:$AD$17)</f>
        <v>East Legon</v>
      </c>
      <c r="M316">
        <f t="shared" ca="1" si="107"/>
        <v>257232</v>
      </c>
      <c r="N316" s="12">
        <f t="shared" ca="1" si="104"/>
        <v>201281.58205650473</v>
      </c>
      <c r="O316" s="12">
        <f t="shared" ca="1" si="108"/>
        <v>75857.66708504509</v>
      </c>
      <c r="P316">
        <f t="shared" ca="1" si="105"/>
        <v>66461</v>
      </c>
      <c r="Q316" s="12">
        <f t="shared" ca="1" si="109"/>
        <v>126717.11329506541</v>
      </c>
      <c r="R316">
        <f t="shared" ca="1" si="110"/>
        <v>104347.09434260588</v>
      </c>
      <c r="S316" s="12">
        <f t="shared" ca="1" si="111"/>
        <v>437436.76142765093</v>
      </c>
      <c r="T316" s="12">
        <f t="shared" ca="1" si="112"/>
        <v>394459.69535157015</v>
      </c>
      <c r="U316" s="12">
        <f t="shared" ca="1" si="113"/>
        <v>42977.06607608078</v>
      </c>
      <c r="X316" s="2"/>
      <c r="Y316" s="3"/>
      <c r="Z316" s="3"/>
      <c r="AA316" s="3"/>
      <c r="AB316" s="3"/>
      <c r="AC316" s="3"/>
      <c r="AD316" s="3"/>
      <c r="AE316" s="3">
        <f ca="1">IF(Table2[[#This Row],[Gender]]="Male",1,0)</f>
        <v>0</v>
      </c>
      <c r="AF316" s="3">
        <f ca="1">IF(Table2[[#This Row],[Gender]]="Female",1,0)</f>
        <v>1</v>
      </c>
      <c r="AG316" s="3"/>
      <c r="AH316" s="3"/>
      <c r="AI316" s="5"/>
      <c r="AK316" s="2">
        <f ca="1">IF(Table2[[#This Row],[Field of Work]]="Teaching",1,0)</f>
        <v>0</v>
      </c>
      <c r="AL316" s="3">
        <f ca="1">IF(Table2[[#This Row],[Field of Work]]="Agriculture",1,0)</f>
        <v>0</v>
      </c>
      <c r="AM316" s="3">
        <f ca="1">IF(Table2[[#This Row],[Field of Work]]="IT",1,0)</f>
        <v>0</v>
      </c>
      <c r="AN316" s="3">
        <f ca="1">IF(Table2[[#This Row],[Field of Work]]="Construction",1,0)</f>
        <v>0</v>
      </c>
      <c r="AO316" s="3">
        <f ca="1">IF(Table2[[#This Row],[Field of Work]]="Health",1,0)</f>
        <v>0</v>
      </c>
      <c r="AP316" s="3">
        <f ca="1">IF(Table2[[#This Row],[Field of Work]]="General work",1,0)</f>
        <v>1</v>
      </c>
      <c r="AQ316" s="3"/>
      <c r="AR316" s="3"/>
      <c r="AS316" s="3"/>
      <c r="AT316" s="3"/>
      <c r="AU316" s="3"/>
      <c r="AV316" s="5"/>
      <c r="AW316" s="16">
        <f ca="1">IF(Table2[[#This Row],[Residence]]="East Legon",1,0)</f>
        <v>1</v>
      </c>
      <c r="AX316" s="13">
        <f ca="1">IF(Table2[[#This Row],[Residence]]="Trasaco",1,0)</f>
        <v>0</v>
      </c>
      <c r="AY316" s="3">
        <f ca="1">IF(Table2[[#This Row],[Residence]]="North Legon",1,0)</f>
        <v>0</v>
      </c>
      <c r="AZ316" s="3">
        <f ca="1">IF(Table2[[#This Row],[Residence]]="Tema",1,0)</f>
        <v>0</v>
      </c>
      <c r="BA316" s="3">
        <f ca="1">IF(Table2[[#This Row],[Residence]]="Spintex",1,0)</f>
        <v>0</v>
      </c>
      <c r="BB316" s="3">
        <f ca="1">IF(Table2[[#This Row],[Residence]]="Airport Hills",1,0)</f>
        <v>0</v>
      </c>
      <c r="BC316" s="3">
        <f ca="1">IF(Table2[[#This Row],[Residence]]="Oyarifa",1,0)</f>
        <v>0</v>
      </c>
      <c r="BD316" s="3">
        <f ca="1">IF(Table2[[#This Row],[Residence]]="Prampram",1,0)</f>
        <v>0</v>
      </c>
      <c r="BE316" s="3">
        <f ca="1">IF(Table2[[#This Row],[Residence]]="Tse-Addo",1,0)</f>
        <v>0</v>
      </c>
      <c r="BF316" s="3">
        <f ca="1">IF(Table2[[#This Row],[Residence]]="Osu",1,0)</f>
        <v>0</v>
      </c>
      <c r="BG316" s="3"/>
      <c r="BH316" s="3"/>
      <c r="BI316" s="3"/>
      <c r="BJ316" s="3"/>
      <c r="BK316" s="3"/>
      <c r="BL316" s="3"/>
      <c r="BM316" s="3"/>
      <c r="BN316" s="3"/>
      <c r="BO316" s="3"/>
      <c r="BP316" s="5"/>
      <c r="BR316" s="26">
        <f ca="1">Table2[[#This Row],[Cars Value]]/Table2[[#This Row],[Cars]]</f>
        <v>75857.66708504509</v>
      </c>
      <c r="BS316" s="5"/>
      <c r="BT316" s="2">
        <f ca="1">IF(Table2[[#This Row],[Value of Debts]]&gt;$BU$6,1,0)</f>
        <v>1</v>
      </c>
      <c r="BU316" s="3"/>
      <c r="BV316" s="3"/>
      <c r="BW316" s="5"/>
      <c r="BX316" s="30">
        <f ca="1">Table2[[#This Row],[Mortgage Left]]/Table2[[#This Row],[Value of home]]</f>
        <v>0.78249044464337536</v>
      </c>
      <c r="BY316" s="3">
        <f t="shared" ca="1" si="106"/>
        <v>0</v>
      </c>
      <c r="BZ316" s="3"/>
      <c r="CA316" s="39"/>
      <c r="CC316" s="2">
        <f ca="1">IF(Table2[[#This Row],[Residence]]="East Legon",Table2[[#This Row],[Income]],0)</f>
        <v>85744</v>
      </c>
      <c r="CD316" s="3">
        <f ca="1">IF(Table2[[#This Row],[Residence]]="Trasaco",Table2[[#This Row],[Income]],0)</f>
        <v>0</v>
      </c>
      <c r="CE316" s="3">
        <f ca="1">IF(Table2[[#This Row],[Residence]]="North Legon",Table2[[#This Row],[Income]],0)</f>
        <v>0</v>
      </c>
      <c r="CF316" s="3">
        <f ca="1">IF(Table2[[#This Row],[Residence]]="Spintex",Table2[[#This Row],[Income]],0)</f>
        <v>0</v>
      </c>
      <c r="CG316" s="3">
        <f ca="1">IF(Table2[[#This Row],[Residence]]="Tema",Table2[[#This Row],[Income]],0)</f>
        <v>0</v>
      </c>
      <c r="CH316" s="3">
        <f ca="1">IF(Table2[[#This Row],[Residence]]="Airport Hills",Table2[[#This Row],[Income]],0)</f>
        <v>0</v>
      </c>
      <c r="CI316" s="3">
        <f ca="1">IF(Table2[[#This Row],[Residence]]="Oyarifa",Table2[[#This Row],[Income]],0)</f>
        <v>0</v>
      </c>
      <c r="CJ316" s="3">
        <f ca="1">IF(Table2[[#This Row],[Residence]]="Osu",Table2[[#This Row],[Income]],0)</f>
        <v>0</v>
      </c>
      <c r="CK316" s="3">
        <f ca="1">IF(Table2[[#This Row],[Residence]]="Tse-Addo",Table2[[#This Row],[Income]],0)</f>
        <v>0</v>
      </c>
      <c r="CL316" s="5">
        <f ca="1">IF(Table2[[#This Row],[Residence]]="Prampram",Table2[[#This Row],[Income]],0)</f>
        <v>0</v>
      </c>
      <c r="CN316" s="2">
        <f ca="1">IF(Table2[[#This Row],[Field of Work]]="Teaching",Table2[[#This Row],[Income]],0)</f>
        <v>0</v>
      </c>
      <c r="CO316" s="3">
        <f ca="1">IF(Table2[[#This Row],[Field of Work]]="Agriculture",Table2[[#This Row],[Income]],0)</f>
        <v>0</v>
      </c>
      <c r="CP316" s="3">
        <f ca="1">IF(Table2[[#This Row],[Field of Work]]="IT",Table2[[#This Row],[Income]],0)</f>
        <v>0</v>
      </c>
      <c r="CQ316" s="3">
        <f ca="1">IF(Table2[[#This Row],[Field of Work]]="Construction",Table2[[#This Row],[Income]],0)</f>
        <v>0</v>
      </c>
      <c r="CR316" s="3">
        <f ca="1">IF(Table2[[#This Row],[Field of Work]]="Health",Table2[[#This Row],[Income]],0)</f>
        <v>0</v>
      </c>
      <c r="CS316" s="5">
        <f ca="1">IF(Table2[[#This Row],[Field of Work]]="General work",Table2[[#This Row],[Income]],0)</f>
        <v>85744</v>
      </c>
      <c r="CU316" s="2">
        <f t="shared" ca="1" si="95"/>
        <v>1</v>
      </c>
      <c r="CV316" s="5"/>
      <c r="CX316" s="2">
        <f t="shared" ca="1" si="96"/>
        <v>39</v>
      </c>
      <c r="CY316" s="5"/>
    </row>
    <row r="317" spans="1:103" x14ac:dyDescent="0.25">
      <c r="A317">
        <f t="shared" ca="1" si="97"/>
        <v>2</v>
      </c>
      <c r="B317" t="str">
        <f t="shared" ca="1" si="98"/>
        <v>Female</v>
      </c>
      <c r="C317">
        <f t="shared" ca="1" si="99"/>
        <v>39</v>
      </c>
      <c r="D317">
        <f t="shared" ca="1" si="100"/>
        <v>4</v>
      </c>
      <c r="E317" t="str">
        <f ca="1">_xll.XLOOKUP(D317,$Y$8:$Y$13,$Z$8:$Z$13)</f>
        <v>IT</v>
      </c>
      <c r="F317">
        <f t="shared" ca="1" si="101"/>
        <v>2</v>
      </c>
      <c r="G317" t="str">
        <f ca="1">_xll.XLOOKUP(F317,$AA$8:$AA$12,$AB$8:$AB$12)</f>
        <v>College</v>
      </c>
      <c r="H317">
        <f t="shared" ca="1" si="114"/>
        <v>0</v>
      </c>
      <c r="I317">
        <f t="shared" ca="1" si="94"/>
        <v>4</v>
      </c>
      <c r="J317">
        <f t="shared" ca="1" si="102"/>
        <v>52532</v>
      </c>
      <c r="K317">
        <f t="shared" ca="1" si="103"/>
        <v>9</v>
      </c>
      <c r="L317" t="str">
        <f ca="1">_xll.XLOOKUP(K317,$AC$8:$AC$17,$AD$8:$AD$17)</f>
        <v>Prampram</v>
      </c>
      <c r="M317">
        <f t="shared" ca="1" si="107"/>
        <v>157596</v>
      </c>
      <c r="N317" s="12">
        <f t="shared" ca="1" si="104"/>
        <v>32276.720827841931</v>
      </c>
      <c r="O317" s="12">
        <f t="shared" ca="1" si="108"/>
        <v>46826.410888295977</v>
      </c>
      <c r="P317">
        <f t="shared" ca="1" si="105"/>
        <v>5749</v>
      </c>
      <c r="Q317" s="12">
        <f t="shared" ca="1" si="109"/>
        <v>92997.607536196636</v>
      </c>
      <c r="R317">
        <f t="shared" ca="1" si="110"/>
        <v>57295.467313794608</v>
      </c>
      <c r="S317" s="12">
        <f t="shared" ca="1" si="111"/>
        <v>261717.87820209056</v>
      </c>
      <c r="T317" s="12">
        <f t="shared" ca="1" si="112"/>
        <v>131023.32836403856</v>
      </c>
      <c r="U317" s="12">
        <f t="shared" ca="1" si="113"/>
        <v>130694.549838052</v>
      </c>
      <c r="X317" s="2"/>
      <c r="Y317" s="3"/>
      <c r="Z317" s="3"/>
      <c r="AA317" s="3"/>
      <c r="AB317" s="3"/>
      <c r="AC317" s="3"/>
      <c r="AD317" s="3"/>
      <c r="AE317" s="3">
        <f ca="1">IF(Table2[[#This Row],[Gender]]="Male",1,0)</f>
        <v>0</v>
      </c>
      <c r="AF317" s="3">
        <f ca="1">IF(Table2[[#This Row],[Gender]]="Female",1,0)</f>
        <v>1</v>
      </c>
      <c r="AG317" s="3"/>
      <c r="AH317" s="3"/>
      <c r="AI317" s="5"/>
      <c r="AK317" s="2">
        <f ca="1">IF(Table2[[#This Row],[Field of Work]]="Teaching",1,0)</f>
        <v>0</v>
      </c>
      <c r="AL317" s="3">
        <f ca="1">IF(Table2[[#This Row],[Field of Work]]="Agriculture",1,0)</f>
        <v>0</v>
      </c>
      <c r="AM317" s="3">
        <f ca="1">IF(Table2[[#This Row],[Field of Work]]="IT",1,0)</f>
        <v>1</v>
      </c>
      <c r="AN317" s="3">
        <f ca="1">IF(Table2[[#This Row],[Field of Work]]="Construction",1,0)</f>
        <v>0</v>
      </c>
      <c r="AO317" s="3">
        <f ca="1">IF(Table2[[#This Row],[Field of Work]]="Health",1,0)</f>
        <v>0</v>
      </c>
      <c r="AP317" s="3">
        <f ca="1">IF(Table2[[#This Row],[Field of Work]]="General work",1,0)</f>
        <v>0</v>
      </c>
      <c r="AQ317" s="3"/>
      <c r="AR317" s="3"/>
      <c r="AS317" s="3"/>
      <c r="AT317" s="3"/>
      <c r="AU317" s="3"/>
      <c r="AV317" s="5"/>
      <c r="AW317" s="16">
        <f ca="1">IF(Table2[[#This Row],[Residence]]="East Legon",1,0)</f>
        <v>0</v>
      </c>
      <c r="AX317" s="13">
        <f ca="1">IF(Table2[[#This Row],[Residence]]="Trasaco",1,0)</f>
        <v>0</v>
      </c>
      <c r="AY317" s="3">
        <f ca="1">IF(Table2[[#This Row],[Residence]]="North Legon",1,0)</f>
        <v>0</v>
      </c>
      <c r="AZ317" s="3">
        <f ca="1">IF(Table2[[#This Row],[Residence]]="Tema",1,0)</f>
        <v>0</v>
      </c>
      <c r="BA317" s="3">
        <f ca="1">IF(Table2[[#This Row],[Residence]]="Spintex",1,0)</f>
        <v>0</v>
      </c>
      <c r="BB317" s="3">
        <f ca="1">IF(Table2[[#This Row],[Residence]]="Airport Hills",1,0)</f>
        <v>0</v>
      </c>
      <c r="BC317" s="3">
        <f ca="1">IF(Table2[[#This Row],[Residence]]="Oyarifa",1,0)</f>
        <v>0</v>
      </c>
      <c r="BD317" s="3">
        <f ca="1">IF(Table2[[#This Row],[Residence]]="Prampram",1,0)</f>
        <v>1</v>
      </c>
      <c r="BE317" s="3">
        <f ca="1">IF(Table2[[#This Row],[Residence]]="Tse-Addo",1,0)</f>
        <v>0</v>
      </c>
      <c r="BF317" s="3">
        <f ca="1">IF(Table2[[#This Row],[Residence]]="Osu",1,0)</f>
        <v>0</v>
      </c>
      <c r="BG317" s="3"/>
      <c r="BH317" s="3"/>
      <c r="BI317" s="3"/>
      <c r="BJ317" s="3"/>
      <c r="BK317" s="3"/>
      <c r="BL317" s="3"/>
      <c r="BM317" s="3"/>
      <c r="BN317" s="3"/>
      <c r="BO317" s="3"/>
      <c r="BP317" s="5"/>
      <c r="BR317" s="26">
        <f ca="1">Table2[[#This Row],[Cars Value]]/Table2[[#This Row],[Cars]]</f>
        <v>11706.602722073994</v>
      </c>
      <c r="BS317" s="5"/>
      <c r="BT317" s="2">
        <f ca="1">IF(Table2[[#This Row],[Value of Debts]]&gt;$BU$6,1,0)</f>
        <v>1</v>
      </c>
      <c r="BU317" s="3"/>
      <c r="BV317" s="3"/>
      <c r="BW317" s="5"/>
      <c r="BX317" s="30">
        <f ca="1">Table2[[#This Row],[Mortgage Left]]/Table2[[#This Row],[Value of home]]</f>
        <v>0.20480672623570351</v>
      </c>
      <c r="BY317" s="3">
        <f t="shared" ca="1" si="106"/>
        <v>1</v>
      </c>
      <c r="BZ317" s="3"/>
      <c r="CA317" s="39"/>
      <c r="CC317" s="2">
        <f ca="1">IF(Table2[[#This Row],[Residence]]="East Legon",Table2[[#This Row],[Income]],0)</f>
        <v>0</v>
      </c>
      <c r="CD317" s="3">
        <f ca="1">IF(Table2[[#This Row],[Residence]]="Trasaco",Table2[[#This Row],[Income]],0)</f>
        <v>0</v>
      </c>
      <c r="CE317" s="3">
        <f ca="1">IF(Table2[[#This Row],[Residence]]="North Legon",Table2[[#This Row],[Income]],0)</f>
        <v>0</v>
      </c>
      <c r="CF317" s="3">
        <f ca="1">IF(Table2[[#This Row],[Residence]]="Spintex",Table2[[#This Row],[Income]],0)</f>
        <v>0</v>
      </c>
      <c r="CG317" s="3">
        <f ca="1">IF(Table2[[#This Row],[Residence]]="Tema",Table2[[#This Row],[Income]],0)</f>
        <v>0</v>
      </c>
      <c r="CH317" s="3">
        <f ca="1">IF(Table2[[#This Row],[Residence]]="Airport Hills",Table2[[#This Row],[Income]],0)</f>
        <v>0</v>
      </c>
      <c r="CI317" s="3">
        <f ca="1">IF(Table2[[#This Row],[Residence]]="Oyarifa",Table2[[#This Row],[Income]],0)</f>
        <v>0</v>
      </c>
      <c r="CJ317" s="3">
        <f ca="1">IF(Table2[[#This Row],[Residence]]="Osu",Table2[[#This Row],[Income]],0)</f>
        <v>0</v>
      </c>
      <c r="CK317" s="3">
        <f ca="1">IF(Table2[[#This Row],[Residence]]="Tse-Addo",Table2[[#This Row],[Income]],0)</f>
        <v>0</v>
      </c>
      <c r="CL317" s="5">
        <f ca="1">IF(Table2[[#This Row],[Residence]]="Prampram",Table2[[#This Row],[Income]],0)</f>
        <v>52532</v>
      </c>
      <c r="CN317" s="2">
        <f ca="1">IF(Table2[[#This Row],[Field of Work]]="Teaching",Table2[[#This Row],[Income]],0)</f>
        <v>0</v>
      </c>
      <c r="CO317" s="3">
        <f ca="1">IF(Table2[[#This Row],[Field of Work]]="Agriculture",Table2[[#This Row],[Income]],0)</f>
        <v>0</v>
      </c>
      <c r="CP317" s="3">
        <f ca="1">IF(Table2[[#This Row],[Field of Work]]="IT",Table2[[#This Row],[Income]],0)</f>
        <v>52532</v>
      </c>
      <c r="CQ317" s="3">
        <f ca="1">IF(Table2[[#This Row],[Field of Work]]="Construction",Table2[[#This Row],[Income]],0)</f>
        <v>0</v>
      </c>
      <c r="CR317" s="3">
        <f ca="1">IF(Table2[[#This Row],[Field of Work]]="Health",Table2[[#This Row],[Income]],0)</f>
        <v>0</v>
      </c>
      <c r="CS317" s="5">
        <f ca="1">IF(Table2[[#This Row],[Field of Work]]="General work",Table2[[#This Row],[Income]],0)</f>
        <v>0</v>
      </c>
      <c r="CU317" s="2">
        <f t="shared" ca="1" si="95"/>
        <v>1</v>
      </c>
      <c r="CV317" s="5"/>
      <c r="CX317" s="2">
        <f t="shared" ca="1" si="96"/>
        <v>36</v>
      </c>
      <c r="CY317" s="5"/>
    </row>
    <row r="318" spans="1:103" x14ac:dyDescent="0.25">
      <c r="A318">
        <f t="shared" ca="1" si="97"/>
        <v>2</v>
      </c>
      <c r="B318" t="str">
        <f t="shared" ca="1" si="98"/>
        <v>Female</v>
      </c>
      <c r="C318">
        <f t="shared" ca="1" si="99"/>
        <v>36</v>
      </c>
      <c r="D318">
        <f t="shared" ca="1" si="100"/>
        <v>3</v>
      </c>
      <c r="E318" t="str">
        <f ca="1">_xll.XLOOKUP(D318,$Y$8:$Y$13,$Z$8:$Z$13)</f>
        <v>Teaching</v>
      </c>
      <c r="F318">
        <f t="shared" ca="1" si="101"/>
        <v>3</v>
      </c>
      <c r="G318" t="str">
        <f ca="1">_xll.XLOOKUP(F318,$AA$8:$AA$12,$AB$8:$AB$12)</f>
        <v>University</v>
      </c>
      <c r="H318">
        <f t="shared" ca="1" si="114"/>
        <v>0</v>
      </c>
      <c r="I318">
        <f t="shared" ca="1" si="94"/>
        <v>1</v>
      </c>
      <c r="J318">
        <f t="shared" ca="1" si="102"/>
        <v>37933</v>
      </c>
      <c r="K318">
        <f t="shared" ca="1" si="103"/>
        <v>10</v>
      </c>
      <c r="L318" t="str">
        <f ca="1">_xll.XLOOKUP(K318,$AC$8:$AC$17,$AD$8:$AD$17)</f>
        <v>Osu</v>
      </c>
      <c r="M318">
        <f t="shared" ca="1" si="107"/>
        <v>227598</v>
      </c>
      <c r="N318" s="12">
        <f t="shared" ca="1" si="104"/>
        <v>42709.010241170072</v>
      </c>
      <c r="O318" s="12">
        <f t="shared" ca="1" si="108"/>
        <v>14588.780777350727</v>
      </c>
      <c r="P318">
        <f t="shared" ca="1" si="105"/>
        <v>7132</v>
      </c>
      <c r="Q318" s="12">
        <f t="shared" ca="1" si="109"/>
        <v>27691.399718345841</v>
      </c>
      <c r="R318">
        <f t="shared" ca="1" si="110"/>
        <v>47621.883188079257</v>
      </c>
      <c r="S318" s="12">
        <f t="shared" ca="1" si="111"/>
        <v>289808.66396542999</v>
      </c>
      <c r="T318" s="12">
        <f t="shared" ca="1" si="112"/>
        <v>77532.409959515906</v>
      </c>
      <c r="U318" s="12">
        <f t="shared" ca="1" si="113"/>
        <v>212276.25400591409</v>
      </c>
      <c r="X318" s="2"/>
      <c r="Y318" s="3"/>
      <c r="Z318" s="3"/>
      <c r="AA318" s="3"/>
      <c r="AB318" s="3"/>
      <c r="AC318" s="3"/>
      <c r="AD318" s="3"/>
      <c r="AE318" s="3">
        <f ca="1">IF(Table2[[#This Row],[Gender]]="Male",1,0)</f>
        <v>0</v>
      </c>
      <c r="AF318" s="3">
        <f ca="1">IF(Table2[[#This Row],[Gender]]="Female",1,0)</f>
        <v>1</v>
      </c>
      <c r="AG318" s="3"/>
      <c r="AH318" s="3"/>
      <c r="AI318" s="5"/>
      <c r="AK318" s="2">
        <f ca="1">IF(Table2[[#This Row],[Field of Work]]="Teaching",1,0)</f>
        <v>1</v>
      </c>
      <c r="AL318" s="3">
        <f ca="1">IF(Table2[[#This Row],[Field of Work]]="Agriculture",1,0)</f>
        <v>0</v>
      </c>
      <c r="AM318" s="3">
        <f ca="1">IF(Table2[[#This Row],[Field of Work]]="IT",1,0)</f>
        <v>0</v>
      </c>
      <c r="AN318" s="3">
        <f ca="1">IF(Table2[[#This Row],[Field of Work]]="Construction",1,0)</f>
        <v>0</v>
      </c>
      <c r="AO318" s="3">
        <f ca="1">IF(Table2[[#This Row],[Field of Work]]="Health",1,0)</f>
        <v>0</v>
      </c>
      <c r="AP318" s="3">
        <f ca="1">IF(Table2[[#This Row],[Field of Work]]="General work",1,0)</f>
        <v>0</v>
      </c>
      <c r="AQ318" s="3"/>
      <c r="AR318" s="3"/>
      <c r="AS318" s="3"/>
      <c r="AT318" s="3"/>
      <c r="AU318" s="3"/>
      <c r="AV318" s="5"/>
      <c r="AW318" s="16">
        <f ca="1">IF(Table2[[#This Row],[Residence]]="East Legon",1,0)</f>
        <v>0</v>
      </c>
      <c r="AX318" s="13">
        <f ca="1">IF(Table2[[#This Row],[Residence]]="Trasaco",1,0)</f>
        <v>0</v>
      </c>
      <c r="AY318" s="3">
        <f ca="1">IF(Table2[[#This Row],[Residence]]="North Legon",1,0)</f>
        <v>0</v>
      </c>
      <c r="AZ318" s="3">
        <f ca="1">IF(Table2[[#This Row],[Residence]]="Tema",1,0)</f>
        <v>0</v>
      </c>
      <c r="BA318" s="3">
        <f ca="1">IF(Table2[[#This Row],[Residence]]="Spintex",1,0)</f>
        <v>0</v>
      </c>
      <c r="BB318" s="3">
        <f ca="1">IF(Table2[[#This Row],[Residence]]="Airport Hills",1,0)</f>
        <v>0</v>
      </c>
      <c r="BC318" s="3">
        <f ca="1">IF(Table2[[#This Row],[Residence]]="Oyarifa",1,0)</f>
        <v>0</v>
      </c>
      <c r="BD318" s="3">
        <f ca="1">IF(Table2[[#This Row],[Residence]]="Prampram",1,0)</f>
        <v>0</v>
      </c>
      <c r="BE318" s="3">
        <f ca="1">IF(Table2[[#This Row],[Residence]]="Tse-Addo",1,0)</f>
        <v>0</v>
      </c>
      <c r="BF318" s="3">
        <f ca="1">IF(Table2[[#This Row],[Residence]]="Osu",1,0)</f>
        <v>1</v>
      </c>
      <c r="BG318" s="3"/>
      <c r="BH318" s="3"/>
      <c r="BI318" s="3"/>
      <c r="BJ318" s="3"/>
      <c r="BK318" s="3"/>
      <c r="BL318" s="3"/>
      <c r="BM318" s="3"/>
      <c r="BN318" s="3"/>
      <c r="BO318" s="3"/>
      <c r="BP318" s="5"/>
      <c r="BR318" s="26">
        <f ca="1">Table2[[#This Row],[Cars Value]]/Table2[[#This Row],[Cars]]</f>
        <v>14588.780777350727</v>
      </c>
      <c r="BS318" s="5"/>
      <c r="BT318" s="2">
        <f ca="1">IF(Table2[[#This Row],[Value of Debts]]&gt;$BU$6,1,0)</f>
        <v>0</v>
      </c>
      <c r="BU318" s="3"/>
      <c r="BV318" s="3"/>
      <c r="BW318" s="5"/>
      <c r="BX318" s="30">
        <f ca="1">Table2[[#This Row],[Mortgage Left]]/Table2[[#This Row],[Value of home]]</f>
        <v>0.18765107883711662</v>
      </c>
      <c r="BY318" s="3">
        <f t="shared" ca="1" si="106"/>
        <v>1</v>
      </c>
      <c r="BZ318" s="3"/>
      <c r="CA318" s="39"/>
      <c r="CC318" s="2">
        <f ca="1">IF(Table2[[#This Row],[Residence]]="East Legon",Table2[[#This Row],[Income]],0)</f>
        <v>0</v>
      </c>
      <c r="CD318" s="3">
        <f ca="1">IF(Table2[[#This Row],[Residence]]="Trasaco",Table2[[#This Row],[Income]],0)</f>
        <v>0</v>
      </c>
      <c r="CE318" s="3">
        <f ca="1">IF(Table2[[#This Row],[Residence]]="North Legon",Table2[[#This Row],[Income]],0)</f>
        <v>0</v>
      </c>
      <c r="CF318" s="3">
        <f ca="1">IF(Table2[[#This Row],[Residence]]="Spintex",Table2[[#This Row],[Income]],0)</f>
        <v>0</v>
      </c>
      <c r="CG318" s="3">
        <f ca="1">IF(Table2[[#This Row],[Residence]]="Tema",Table2[[#This Row],[Income]],0)</f>
        <v>0</v>
      </c>
      <c r="CH318" s="3">
        <f ca="1">IF(Table2[[#This Row],[Residence]]="Airport Hills",Table2[[#This Row],[Income]],0)</f>
        <v>0</v>
      </c>
      <c r="CI318" s="3">
        <f ca="1">IF(Table2[[#This Row],[Residence]]="Oyarifa",Table2[[#This Row],[Income]],0)</f>
        <v>0</v>
      </c>
      <c r="CJ318" s="3">
        <f ca="1">IF(Table2[[#This Row],[Residence]]="Osu",Table2[[#This Row],[Income]],0)</f>
        <v>37933</v>
      </c>
      <c r="CK318" s="3">
        <f ca="1">IF(Table2[[#This Row],[Residence]]="Tse-Addo",Table2[[#This Row],[Income]],0)</f>
        <v>0</v>
      </c>
      <c r="CL318" s="5">
        <f ca="1">IF(Table2[[#This Row],[Residence]]="Prampram",Table2[[#This Row],[Income]],0)</f>
        <v>0</v>
      </c>
      <c r="CN318" s="2">
        <f ca="1">IF(Table2[[#This Row],[Field of Work]]="Teaching",Table2[[#This Row],[Income]],0)</f>
        <v>37933</v>
      </c>
      <c r="CO318" s="3">
        <f ca="1">IF(Table2[[#This Row],[Field of Work]]="Agriculture",Table2[[#This Row],[Income]],0)</f>
        <v>0</v>
      </c>
      <c r="CP318" s="3">
        <f ca="1">IF(Table2[[#This Row],[Field of Work]]="IT",Table2[[#This Row],[Income]],0)</f>
        <v>0</v>
      </c>
      <c r="CQ318" s="3">
        <f ca="1">IF(Table2[[#This Row],[Field of Work]]="Construction",Table2[[#This Row],[Income]],0)</f>
        <v>0</v>
      </c>
      <c r="CR318" s="3">
        <f ca="1">IF(Table2[[#This Row],[Field of Work]]="Health",Table2[[#This Row],[Income]],0)</f>
        <v>0</v>
      </c>
      <c r="CS318" s="5">
        <f ca="1">IF(Table2[[#This Row],[Field of Work]]="General work",Table2[[#This Row],[Income]],0)</f>
        <v>0</v>
      </c>
      <c r="CU318" s="2">
        <f t="shared" ca="1" si="95"/>
        <v>1</v>
      </c>
      <c r="CV318" s="5"/>
      <c r="CX318" s="2">
        <f t="shared" ca="1" si="96"/>
        <v>28</v>
      </c>
      <c r="CY318" s="5"/>
    </row>
    <row r="319" spans="1:103" x14ac:dyDescent="0.25">
      <c r="A319">
        <f t="shared" ca="1" si="97"/>
        <v>2</v>
      </c>
      <c r="B319" t="str">
        <f t="shared" ca="1" si="98"/>
        <v>Female</v>
      </c>
      <c r="C319">
        <f t="shared" ca="1" si="99"/>
        <v>28</v>
      </c>
      <c r="D319">
        <f t="shared" ca="1" si="100"/>
        <v>4</v>
      </c>
      <c r="E319" t="str">
        <f ca="1">_xll.XLOOKUP(D319,$Y$8:$Y$13,$Z$8:$Z$13)</f>
        <v>IT</v>
      </c>
      <c r="F319">
        <f t="shared" ca="1" si="101"/>
        <v>1</v>
      </c>
      <c r="G319" t="str">
        <f ca="1">_xll.XLOOKUP(F319,$AA$8:$AA$12,$AB$8:$AB$12)</f>
        <v>Highschool</v>
      </c>
      <c r="H319">
        <f t="shared" ca="1" si="114"/>
        <v>4</v>
      </c>
      <c r="I319">
        <f t="shared" ca="1" si="94"/>
        <v>1</v>
      </c>
      <c r="J319">
        <f t="shared" ca="1" si="102"/>
        <v>47586</v>
      </c>
      <c r="K319">
        <f t="shared" ca="1" si="103"/>
        <v>10</v>
      </c>
      <c r="L319" t="str">
        <f ca="1">_xll.XLOOKUP(K319,$AC$8:$AC$17,$AD$8:$AD$17)</f>
        <v>Osu</v>
      </c>
      <c r="M319">
        <f t="shared" ca="1" si="107"/>
        <v>142758</v>
      </c>
      <c r="N319" s="12">
        <f t="shared" ca="1" si="104"/>
        <v>21167.548770599227</v>
      </c>
      <c r="O319" s="12">
        <f t="shared" ca="1" si="108"/>
        <v>41042.998537910826</v>
      </c>
      <c r="P319">
        <f t="shared" ca="1" si="105"/>
        <v>19182</v>
      </c>
      <c r="Q319" s="12">
        <f t="shared" ca="1" si="109"/>
        <v>84870.8740804056</v>
      </c>
      <c r="R319">
        <f t="shared" ca="1" si="110"/>
        <v>30372.899431709491</v>
      </c>
      <c r="S319" s="12">
        <f t="shared" ca="1" si="111"/>
        <v>214173.8979696203</v>
      </c>
      <c r="T319" s="12">
        <f t="shared" ca="1" si="112"/>
        <v>125220.42285100483</v>
      </c>
      <c r="U319" s="12">
        <f t="shared" ca="1" si="113"/>
        <v>88953.475118615475</v>
      </c>
      <c r="X319" s="2"/>
      <c r="Y319" s="3"/>
      <c r="Z319" s="3"/>
      <c r="AA319" s="3"/>
      <c r="AB319" s="3"/>
      <c r="AC319" s="3"/>
      <c r="AD319" s="3"/>
      <c r="AE319" s="3">
        <f ca="1">IF(Table2[[#This Row],[Gender]]="Male",1,0)</f>
        <v>0</v>
      </c>
      <c r="AF319" s="3">
        <f ca="1">IF(Table2[[#This Row],[Gender]]="Female",1,0)</f>
        <v>1</v>
      </c>
      <c r="AG319" s="3"/>
      <c r="AH319" s="3"/>
      <c r="AI319" s="5"/>
      <c r="AK319" s="2">
        <f ca="1">IF(Table2[[#This Row],[Field of Work]]="Teaching",1,0)</f>
        <v>0</v>
      </c>
      <c r="AL319" s="3">
        <f ca="1">IF(Table2[[#This Row],[Field of Work]]="Agriculture",1,0)</f>
        <v>0</v>
      </c>
      <c r="AM319" s="3">
        <f ca="1">IF(Table2[[#This Row],[Field of Work]]="IT",1,0)</f>
        <v>1</v>
      </c>
      <c r="AN319" s="3">
        <f ca="1">IF(Table2[[#This Row],[Field of Work]]="Construction",1,0)</f>
        <v>0</v>
      </c>
      <c r="AO319" s="3">
        <f ca="1">IF(Table2[[#This Row],[Field of Work]]="Health",1,0)</f>
        <v>0</v>
      </c>
      <c r="AP319" s="3">
        <f ca="1">IF(Table2[[#This Row],[Field of Work]]="General work",1,0)</f>
        <v>0</v>
      </c>
      <c r="AQ319" s="3"/>
      <c r="AR319" s="3"/>
      <c r="AS319" s="3"/>
      <c r="AT319" s="3"/>
      <c r="AU319" s="3"/>
      <c r="AV319" s="5"/>
      <c r="AW319" s="16">
        <f ca="1">IF(Table2[[#This Row],[Residence]]="East Legon",1,0)</f>
        <v>0</v>
      </c>
      <c r="AX319" s="13">
        <f ca="1">IF(Table2[[#This Row],[Residence]]="Trasaco",1,0)</f>
        <v>0</v>
      </c>
      <c r="AY319" s="3">
        <f ca="1">IF(Table2[[#This Row],[Residence]]="North Legon",1,0)</f>
        <v>0</v>
      </c>
      <c r="AZ319" s="3">
        <f ca="1">IF(Table2[[#This Row],[Residence]]="Tema",1,0)</f>
        <v>0</v>
      </c>
      <c r="BA319" s="3">
        <f ca="1">IF(Table2[[#This Row],[Residence]]="Spintex",1,0)</f>
        <v>0</v>
      </c>
      <c r="BB319" s="3">
        <f ca="1">IF(Table2[[#This Row],[Residence]]="Airport Hills",1,0)</f>
        <v>0</v>
      </c>
      <c r="BC319" s="3">
        <f ca="1">IF(Table2[[#This Row],[Residence]]="Oyarifa",1,0)</f>
        <v>0</v>
      </c>
      <c r="BD319" s="3">
        <f ca="1">IF(Table2[[#This Row],[Residence]]="Prampram",1,0)</f>
        <v>0</v>
      </c>
      <c r="BE319" s="3">
        <f ca="1">IF(Table2[[#This Row],[Residence]]="Tse-Addo",1,0)</f>
        <v>0</v>
      </c>
      <c r="BF319" s="3">
        <f ca="1">IF(Table2[[#This Row],[Residence]]="Osu",1,0)</f>
        <v>1</v>
      </c>
      <c r="BG319" s="3"/>
      <c r="BH319" s="3"/>
      <c r="BI319" s="3"/>
      <c r="BJ319" s="3"/>
      <c r="BK319" s="3"/>
      <c r="BL319" s="3"/>
      <c r="BM319" s="3"/>
      <c r="BN319" s="3"/>
      <c r="BO319" s="3"/>
      <c r="BP319" s="5"/>
      <c r="BR319" s="26">
        <f ca="1">Table2[[#This Row],[Cars Value]]/Table2[[#This Row],[Cars]]</f>
        <v>41042.998537910826</v>
      </c>
      <c r="BS319" s="5"/>
      <c r="BT319" s="2">
        <f ca="1">IF(Table2[[#This Row],[Value of Debts]]&gt;$BU$6,1,0)</f>
        <v>1</v>
      </c>
      <c r="BU319" s="3"/>
      <c r="BV319" s="3"/>
      <c r="BW319" s="5"/>
      <c r="BX319" s="30">
        <f ca="1">Table2[[#This Row],[Mortgage Left]]/Table2[[#This Row],[Value of home]]</f>
        <v>0.14827574476105876</v>
      </c>
      <c r="BY319" s="3">
        <f t="shared" ca="1" si="106"/>
        <v>1</v>
      </c>
      <c r="BZ319" s="3"/>
      <c r="CA319" s="39"/>
      <c r="CC319" s="2">
        <f ca="1">IF(Table2[[#This Row],[Residence]]="East Legon",Table2[[#This Row],[Income]],0)</f>
        <v>0</v>
      </c>
      <c r="CD319" s="3">
        <f ca="1">IF(Table2[[#This Row],[Residence]]="Trasaco",Table2[[#This Row],[Income]],0)</f>
        <v>0</v>
      </c>
      <c r="CE319" s="3">
        <f ca="1">IF(Table2[[#This Row],[Residence]]="North Legon",Table2[[#This Row],[Income]],0)</f>
        <v>0</v>
      </c>
      <c r="CF319" s="3">
        <f ca="1">IF(Table2[[#This Row],[Residence]]="Spintex",Table2[[#This Row],[Income]],0)</f>
        <v>0</v>
      </c>
      <c r="CG319" s="3">
        <f ca="1">IF(Table2[[#This Row],[Residence]]="Tema",Table2[[#This Row],[Income]],0)</f>
        <v>0</v>
      </c>
      <c r="CH319" s="3">
        <f ca="1">IF(Table2[[#This Row],[Residence]]="Airport Hills",Table2[[#This Row],[Income]],0)</f>
        <v>0</v>
      </c>
      <c r="CI319" s="3">
        <f ca="1">IF(Table2[[#This Row],[Residence]]="Oyarifa",Table2[[#This Row],[Income]],0)</f>
        <v>0</v>
      </c>
      <c r="CJ319" s="3">
        <f ca="1">IF(Table2[[#This Row],[Residence]]="Osu",Table2[[#This Row],[Income]],0)</f>
        <v>47586</v>
      </c>
      <c r="CK319" s="3">
        <f ca="1">IF(Table2[[#This Row],[Residence]]="Tse-Addo",Table2[[#This Row],[Income]],0)</f>
        <v>0</v>
      </c>
      <c r="CL319" s="5">
        <f ca="1">IF(Table2[[#This Row],[Residence]]="Prampram",Table2[[#This Row],[Income]],0)</f>
        <v>0</v>
      </c>
      <c r="CN319" s="2">
        <f ca="1">IF(Table2[[#This Row],[Field of Work]]="Teaching",Table2[[#This Row],[Income]],0)</f>
        <v>0</v>
      </c>
      <c r="CO319" s="3">
        <f ca="1">IF(Table2[[#This Row],[Field of Work]]="Agriculture",Table2[[#This Row],[Income]],0)</f>
        <v>0</v>
      </c>
      <c r="CP319" s="3">
        <f ca="1">IF(Table2[[#This Row],[Field of Work]]="IT",Table2[[#This Row],[Income]],0)</f>
        <v>47586</v>
      </c>
      <c r="CQ319" s="3">
        <f ca="1">IF(Table2[[#This Row],[Field of Work]]="Construction",Table2[[#This Row],[Income]],0)</f>
        <v>0</v>
      </c>
      <c r="CR319" s="3">
        <f ca="1">IF(Table2[[#This Row],[Field of Work]]="Health",Table2[[#This Row],[Income]],0)</f>
        <v>0</v>
      </c>
      <c r="CS319" s="5">
        <f ca="1">IF(Table2[[#This Row],[Field of Work]]="General work",Table2[[#This Row],[Income]],0)</f>
        <v>0</v>
      </c>
      <c r="CU319" s="2">
        <f t="shared" ca="1" si="95"/>
        <v>1</v>
      </c>
      <c r="CV319" s="5"/>
      <c r="CX319" s="2">
        <f t="shared" ca="1" si="96"/>
        <v>36</v>
      </c>
      <c r="CY319" s="5"/>
    </row>
    <row r="320" spans="1:103" x14ac:dyDescent="0.25">
      <c r="A320">
        <f t="shared" ca="1" si="97"/>
        <v>2</v>
      </c>
      <c r="B320" t="str">
        <f t="shared" ca="1" si="98"/>
        <v>Female</v>
      </c>
      <c r="C320">
        <f t="shared" ca="1" si="99"/>
        <v>36</v>
      </c>
      <c r="D320">
        <f t="shared" ca="1" si="100"/>
        <v>1</v>
      </c>
      <c r="E320" t="str">
        <f ca="1">_xll.XLOOKUP(D320,$Y$8:$Y$13,$Z$8:$Z$13)</f>
        <v>Health</v>
      </c>
      <c r="F320">
        <f t="shared" ca="1" si="101"/>
        <v>5</v>
      </c>
      <c r="G320" t="str">
        <f ca="1">_xll.XLOOKUP(F320,$AA$8:$AA$12,$AB$8:$AB$12)</f>
        <v>Other</v>
      </c>
      <c r="H320">
        <f t="shared" ca="1" si="114"/>
        <v>2</v>
      </c>
      <c r="I320">
        <f t="shared" ca="1" si="94"/>
        <v>4</v>
      </c>
      <c r="J320">
        <f t="shared" ca="1" si="102"/>
        <v>86341</v>
      </c>
      <c r="K320">
        <f t="shared" ca="1" si="103"/>
        <v>10</v>
      </c>
      <c r="L320" t="str">
        <f ca="1">_xll.XLOOKUP(K320,$AC$8:$AC$17,$AD$8:$AD$17)</f>
        <v>Osu</v>
      </c>
      <c r="M320">
        <f t="shared" ca="1" si="107"/>
        <v>259023</v>
      </c>
      <c r="N320" s="12">
        <f t="shared" ca="1" si="104"/>
        <v>91162.944956838182</v>
      </c>
      <c r="O320" s="12">
        <f t="shared" ca="1" si="108"/>
        <v>77919.205033932172</v>
      </c>
      <c r="P320">
        <f t="shared" ca="1" si="105"/>
        <v>9163</v>
      </c>
      <c r="Q320" s="12">
        <f t="shared" ca="1" si="109"/>
        <v>54937.867716042892</v>
      </c>
      <c r="R320">
        <f t="shared" ca="1" si="110"/>
        <v>100687.46093794041</v>
      </c>
      <c r="S320" s="12">
        <f t="shared" ca="1" si="111"/>
        <v>437629.66597187257</v>
      </c>
      <c r="T320" s="12">
        <f t="shared" ca="1" si="112"/>
        <v>155263.81267288106</v>
      </c>
      <c r="U320" s="12">
        <f t="shared" ca="1" si="113"/>
        <v>282365.85329899151</v>
      </c>
      <c r="X320" s="2"/>
      <c r="Y320" s="3"/>
      <c r="Z320" s="3"/>
      <c r="AA320" s="3"/>
      <c r="AB320" s="3"/>
      <c r="AC320" s="3"/>
      <c r="AD320" s="3"/>
      <c r="AE320" s="3">
        <f ca="1">IF(Table2[[#This Row],[Gender]]="Male",1,0)</f>
        <v>0</v>
      </c>
      <c r="AF320" s="3">
        <f ca="1">IF(Table2[[#This Row],[Gender]]="Female",1,0)</f>
        <v>1</v>
      </c>
      <c r="AG320" s="3"/>
      <c r="AH320" s="3"/>
      <c r="AI320" s="5"/>
      <c r="AK320" s="2">
        <f ca="1">IF(Table2[[#This Row],[Field of Work]]="Teaching",1,0)</f>
        <v>0</v>
      </c>
      <c r="AL320" s="3">
        <f ca="1">IF(Table2[[#This Row],[Field of Work]]="Agriculture",1,0)</f>
        <v>0</v>
      </c>
      <c r="AM320" s="3">
        <f ca="1">IF(Table2[[#This Row],[Field of Work]]="IT",1,0)</f>
        <v>0</v>
      </c>
      <c r="AN320" s="3">
        <f ca="1">IF(Table2[[#This Row],[Field of Work]]="Construction",1,0)</f>
        <v>0</v>
      </c>
      <c r="AO320" s="3">
        <f ca="1">IF(Table2[[#This Row],[Field of Work]]="Health",1,0)</f>
        <v>1</v>
      </c>
      <c r="AP320" s="3">
        <f ca="1">IF(Table2[[#This Row],[Field of Work]]="General work",1,0)</f>
        <v>0</v>
      </c>
      <c r="AQ320" s="3"/>
      <c r="AR320" s="3"/>
      <c r="AS320" s="3"/>
      <c r="AT320" s="3"/>
      <c r="AU320" s="3"/>
      <c r="AV320" s="5"/>
      <c r="AW320" s="16">
        <f ca="1">IF(Table2[[#This Row],[Residence]]="East Legon",1,0)</f>
        <v>0</v>
      </c>
      <c r="AX320" s="13">
        <f ca="1">IF(Table2[[#This Row],[Residence]]="Trasaco",1,0)</f>
        <v>0</v>
      </c>
      <c r="AY320" s="3">
        <f ca="1">IF(Table2[[#This Row],[Residence]]="North Legon",1,0)</f>
        <v>0</v>
      </c>
      <c r="AZ320" s="3">
        <f ca="1">IF(Table2[[#This Row],[Residence]]="Tema",1,0)</f>
        <v>0</v>
      </c>
      <c r="BA320" s="3">
        <f ca="1">IF(Table2[[#This Row],[Residence]]="Spintex",1,0)</f>
        <v>0</v>
      </c>
      <c r="BB320" s="3">
        <f ca="1">IF(Table2[[#This Row],[Residence]]="Airport Hills",1,0)</f>
        <v>0</v>
      </c>
      <c r="BC320" s="3">
        <f ca="1">IF(Table2[[#This Row],[Residence]]="Oyarifa",1,0)</f>
        <v>0</v>
      </c>
      <c r="BD320" s="3">
        <f ca="1">IF(Table2[[#This Row],[Residence]]="Prampram",1,0)</f>
        <v>0</v>
      </c>
      <c r="BE320" s="3">
        <f ca="1">IF(Table2[[#This Row],[Residence]]="Tse-Addo",1,0)</f>
        <v>0</v>
      </c>
      <c r="BF320" s="3">
        <f ca="1">IF(Table2[[#This Row],[Residence]]="Osu",1,0)</f>
        <v>1</v>
      </c>
      <c r="BG320" s="3"/>
      <c r="BH320" s="3"/>
      <c r="BI320" s="3"/>
      <c r="BJ320" s="3"/>
      <c r="BK320" s="3"/>
      <c r="BL320" s="3"/>
      <c r="BM320" s="3"/>
      <c r="BN320" s="3"/>
      <c r="BO320" s="3"/>
      <c r="BP320" s="5"/>
      <c r="BR320" s="26">
        <f ca="1">Table2[[#This Row],[Cars Value]]/Table2[[#This Row],[Cars]]</f>
        <v>19479.801258483043</v>
      </c>
      <c r="BS320" s="5"/>
      <c r="BT320" s="2">
        <f ca="1">IF(Table2[[#This Row],[Value of Debts]]&gt;$BU$6,1,0)</f>
        <v>1</v>
      </c>
      <c r="BU320" s="3"/>
      <c r="BV320" s="3"/>
      <c r="BW320" s="5"/>
      <c r="BX320" s="30">
        <f ca="1">Table2[[#This Row],[Mortgage Left]]/Table2[[#This Row],[Value of home]]</f>
        <v>0.35194922828026154</v>
      </c>
      <c r="BY320" s="3">
        <f t="shared" ca="1" si="106"/>
        <v>1</v>
      </c>
      <c r="BZ320" s="3"/>
      <c r="CA320" s="39"/>
      <c r="CC320" s="2">
        <f ca="1">IF(Table2[[#This Row],[Residence]]="East Legon",Table2[[#This Row],[Income]],0)</f>
        <v>0</v>
      </c>
      <c r="CD320" s="3">
        <f ca="1">IF(Table2[[#This Row],[Residence]]="Trasaco",Table2[[#This Row],[Income]],0)</f>
        <v>0</v>
      </c>
      <c r="CE320" s="3">
        <f ca="1">IF(Table2[[#This Row],[Residence]]="North Legon",Table2[[#This Row],[Income]],0)</f>
        <v>0</v>
      </c>
      <c r="CF320" s="3">
        <f ca="1">IF(Table2[[#This Row],[Residence]]="Spintex",Table2[[#This Row],[Income]],0)</f>
        <v>0</v>
      </c>
      <c r="CG320" s="3">
        <f ca="1">IF(Table2[[#This Row],[Residence]]="Tema",Table2[[#This Row],[Income]],0)</f>
        <v>0</v>
      </c>
      <c r="CH320" s="3">
        <f ca="1">IF(Table2[[#This Row],[Residence]]="Airport Hills",Table2[[#This Row],[Income]],0)</f>
        <v>0</v>
      </c>
      <c r="CI320" s="3">
        <f ca="1">IF(Table2[[#This Row],[Residence]]="Oyarifa",Table2[[#This Row],[Income]],0)</f>
        <v>0</v>
      </c>
      <c r="CJ320" s="3">
        <f ca="1">IF(Table2[[#This Row],[Residence]]="Osu",Table2[[#This Row],[Income]],0)</f>
        <v>86341</v>
      </c>
      <c r="CK320" s="3">
        <f ca="1">IF(Table2[[#This Row],[Residence]]="Tse-Addo",Table2[[#This Row],[Income]],0)</f>
        <v>0</v>
      </c>
      <c r="CL320" s="5">
        <f ca="1">IF(Table2[[#This Row],[Residence]]="Prampram",Table2[[#This Row],[Income]],0)</f>
        <v>0</v>
      </c>
      <c r="CN320" s="2">
        <f ca="1">IF(Table2[[#This Row],[Field of Work]]="Teaching",Table2[[#This Row],[Income]],0)</f>
        <v>0</v>
      </c>
      <c r="CO320" s="3">
        <f ca="1">IF(Table2[[#This Row],[Field of Work]]="Agriculture",Table2[[#This Row],[Income]],0)</f>
        <v>0</v>
      </c>
      <c r="CP320" s="3">
        <f ca="1">IF(Table2[[#This Row],[Field of Work]]="IT",Table2[[#This Row],[Income]],0)</f>
        <v>0</v>
      </c>
      <c r="CQ320" s="3">
        <f ca="1">IF(Table2[[#This Row],[Field of Work]]="Construction",Table2[[#This Row],[Income]],0)</f>
        <v>0</v>
      </c>
      <c r="CR320" s="3">
        <f ca="1">IF(Table2[[#This Row],[Field of Work]]="Health",Table2[[#This Row],[Income]],0)</f>
        <v>86341</v>
      </c>
      <c r="CS320" s="5">
        <f ca="1">IF(Table2[[#This Row],[Field of Work]]="General work",Table2[[#This Row],[Income]],0)</f>
        <v>0</v>
      </c>
      <c r="CU320" s="2">
        <f t="shared" ca="1" si="95"/>
        <v>1</v>
      </c>
      <c r="CV320" s="5"/>
      <c r="CX320" s="2">
        <f t="shared" ca="1" si="96"/>
        <v>28</v>
      </c>
      <c r="CY320" s="5"/>
    </row>
    <row r="321" spans="1:103" x14ac:dyDescent="0.25">
      <c r="A321">
        <f t="shared" ca="1" si="97"/>
        <v>2</v>
      </c>
      <c r="B321" t="str">
        <f t="shared" ca="1" si="98"/>
        <v>Female</v>
      </c>
      <c r="C321">
        <f t="shared" ca="1" si="99"/>
        <v>28</v>
      </c>
      <c r="D321">
        <f t="shared" ca="1" si="100"/>
        <v>2</v>
      </c>
      <c r="E321" t="str">
        <f ca="1">_xll.XLOOKUP(D321,$Y$8:$Y$13,$Z$8:$Z$13)</f>
        <v>Construction</v>
      </c>
      <c r="F321">
        <f t="shared" ca="1" si="101"/>
        <v>4</v>
      </c>
      <c r="G321" t="str">
        <f ca="1">_xll.XLOOKUP(F321,$AA$8:$AA$12,$AB$8:$AB$12)</f>
        <v>Techical</v>
      </c>
      <c r="H321">
        <f t="shared" ca="1" si="114"/>
        <v>1</v>
      </c>
      <c r="I321">
        <f t="shared" ca="1" si="94"/>
        <v>3</v>
      </c>
      <c r="J321">
        <f t="shared" ca="1" si="102"/>
        <v>34656</v>
      </c>
      <c r="K321">
        <f t="shared" ca="1" si="103"/>
        <v>7</v>
      </c>
      <c r="L321" t="str">
        <f ca="1">_xll.XLOOKUP(K321,$AC$8:$AC$17,$AD$8:$AD$17)</f>
        <v>Tema</v>
      </c>
      <c r="M321">
        <f t="shared" ca="1" si="107"/>
        <v>207936</v>
      </c>
      <c r="N321" s="12">
        <f t="shared" ca="1" si="104"/>
        <v>59363.881075215155</v>
      </c>
      <c r="O321" s="12">
        <f t="shared" ca="1" si="108"/>
        <v>17598.21932222692</v>
      </c>
      <c r="P321">
        <f t="shared" ca="1" si="105"/>
        <v>6616</v>
      </c>
      <c r="Q321" s="12">
        <f t="shared" ca="1" si="109"/>
        <v>32261.171634912986</v>
      </c>
      <c r="R321">
        <f t="shared" ca="1" si="110"/>
        <v>26806.282826654471</v>
      </c>
      <c r="S321" s="12">
        <f t="shared" ca="1" si="111"/>
        <v>252340.50214888138</v>
      </c>
      <c r="T321" s="12">
        <f t="shared" ca="1" si="112"/>
        <v>98241.052710128133</v>
      </c>
      <c r="U321" s="12">
        <f t="shared" ca="1" si="113"/>
        <v>154099.44943875325</v>
      </c>
      <c r="X321" s="2"/>
      <c r="Y321" s="3"/>
      <c r="Z321" s="3"/>
      <c r="AA321" s="3"/>
      <c r="AB321" s="3"/>
      <c r="AC321" s="3"/>
      <c r="AD321" s="3"/>
      <c r="AE321" s="3">
        <f ca="1">IF(Table2[[#This Row],[Gender]]="Male",1,0)</f>
        <v>0</v>
      </c>
      <c r="AF321" s="3">
        <f ca="1">IF(Table2[[#This Row],[Gender]]="Female",1,0)</f>
        <v>1</v>
      </c>
      <c r="AG321" s="3"/>
      <c r="AH321" s="3"/>
      <c r="AI321" s="5"/>
      <c r="AK321" s="2">
        <f ca="1">IF(Table2[[#This Row],[Field of Work]]="Teaching",1,0)</f>
        <v>0</v>
      </c>
      <c r="AL321" s="3">
        <f ca="1">IF(Table2[[#This Row],[Field of Work]]="Agriculture",1,0)</f>
        <v>0</v>
      </c>
      <c r="AM321" s="3">
        <f ca="1">IF(Table2[[#This Row],[Field of Work]]="IT",1,0)</f>
        <v>0</v>
      </c>
      <c r="AN321" s="3">
        <f ca="1">IF(Table2[[#This Row],[Field of Work]]="Construction",1,0)</f>
        <v>1</v>
      </c>
      <c r="AO321" s="3">
        <f ca="1">IF(Table2[[#This Row],[Field of Work]]="Health",1,0)</f>
        <v>0</v>
      </c>
      <c r="AP321" s="3">
        <f ca="1">IF(Table2[[#This Row],[Field of Work]]="General work",1,0)</f>
        <v>0</v>
      </c>
      <c r="AQ321" s="3"/>
      <c r="AR321" s="3"/>
      <c r="AS321" s="3"/>
      <c r="AT321" s="3"/>
      <c r="AU321" s="3"/>
      <c r="AV321" s="5"/>
      <c r="AW321" s="16">
        <f ca="1">IF(Table2[[#This Row],[Residence]]="East Legon",1,0)</f>
        <v>0</v>
      </c>
      <c r="AX321" s="13">
        <f ca="1">IF(Table2[[#This Row],[Residence]]="Trasaco",1,0)</f>
        <v>0</v>
      </c>
      <c r="AY321" s="3">
        <f ca="1">IF(Table2[[#This Row],[Residence]]="North Legon",1,0)</f>
        <v>0</v>
      </c>
      <c r="AZ321" s="3">
        <f ca="1">IF(Table2[[#This Row],[Residence]]="Tema",1,0)</f>
        <v>1</v>
      </c>
      <c r="BA321" s="3">
        <f ca="1">IF(Table2[[#This Row],[Residence]]="Spintex",1,0)</f>
        <v>0</v>
      </c>
      <c r="BB321" s="3">
        <f ca="1">IF(Table2[[#This Row],[Residence]]="Airport Hills",1,0)</f>
        <v>0</v>
      </c>
      <c r="BC321" s="3">
        <f ca="1">IF(Table2[[#This Row],[Residence]]="Oyarifa",1,0)</f>
        <v>0</v>
      </c>
      <c r="BD321" s="3">
        <f ca="1">IF(Table2[[#This Row],[Residence]]="Prampram",1,0)</f>
        <v>0</v>
      </c>
      <c r="BE321" s="3">
        <f ca="1">IF(Table2[[#This Row],[Residence]]="Tse-Addo",1,0)</f>
        <v>0</v>
      </c>
      <c r="BF321" s="3">
        <f ca="1">IF(Table2[[#This Row],[Residence]]="Osu",1,0)</f>
        <v>0</v>
      </c>
      <c r="BG321" s="3"/>
      <c r="BH321" s="3"/>
      <c r="BI321" s="3"/>
      <c r="BJ321" s="3"/>
      <c r="BK321" s="3"/>
      <c r="BL321" s="3"/>
      <c r="BM321" s="3"/>
      <c r="BN321" s="3"/>
      <c r="BO321" s="3"/>
      <c r="BP321" s="5"/>
      <c r="BR321" s="26">
        <f ca="1">Table2[[#This Row],[Cars Value]]/Table2[[#This Row],[Cars]]</f>
        <v>5866.0731074089736</v>
      </c>
      <c r="BS321" s="5"/>
      <c r="BT321" s="2">
        <f ca="1">IF(Table2[[#This Row],[Value of Debts]]&gt;$BU$6,1,0)</f>
        <v>0</v>
      </c>
      <c r="BU321" s="3"/>
      <c r="BV321" s="3"/>
      <c r="BW321" s="5"/>
      <c r="BX321" s="30">
        <f ca="1">Table2[[#This Row],[Mortgage Left]]/Table2[[#This Row],[Value of home]]</f>
        <v>0.28549111782094083</v>
      </c>
      <c r="BY321" s="3">
        <f t="shared" ca="1" si="106"/>
        <v>1</v>
      </c>
      <c r="BZ321" s="3"/>
      <c r="CA321" s="39"/>
      <c r="CC321" s="2">
        <f ca="1">IF(Table2[[#This Row],[Residence]]="East Legon",Table2[[#This Row],[Income]],0)</f>
        <v>0</v>
      </c>
      <c r="CD321" s="3">
        <f ca="1">IF(Table2[[#This Row],[Residence]]="Trasaco",Table2[[#This Row],[Income]],0)</f>
        <v>0</v>
      </c>
      <c r="CE321" s="3">
        <f ca="1">IF(Table2[[#This Row],[Residence]]="North Legon",Table2[[#This Row],[Income]],0)</f>
        <v>0</v>
      </c>
      <c r="CF321" s="3">
        <f ca="1">IF(Table2[[#This Row],[Residence]]="Spintex",Table2[[#This Row],[Income]],0)</f>
        <v>0</v>
      </c>
      <c r="CG321" s="3">
        <f ca="1">IF(Table2[[#This Row],[Residence]]="Tema",Table2[[#This Row],[Income]],0)</f>
        <v>34656</v>
      </c>
      <c r="CH321" s="3">
        <f ca="1">IF(Table2[[#This Row],[Residence]]="Airport Hills",Table2[[#This Row],[Income]],0)</f>
        <v>0</v>
      </c>
      <c r="CI321" s="3">
        <f ca="1">IF(Table2[[#This Row],[Residence]]="Oyarifa",Table2[[#This Row],[Income]],0)</f>
        <v>0</v>
      </c>
      <c r="CJ321" s="3">
        <f ca="1">IF(Table2[[#This Row],[Residence]]="Osu",Table2[[#This Row],[Income]],0)</f>
        <v>0</v>
      </c>
      <c r="CK321" s="3">
        <f ca="1">IF(Table2[[#This Row],[Residence]]="Tse-Addo",Table2[[#This Row],[Income]],0)</f>
        <v>0</v>
      </c>
      <c r="CL321" s="5">
        <f ca="1">IF(Table2[[#This Row],[Residence]]="Prampram",Table2[[#This Row],[Income]],0)</f>
        <v>0</v>
      </c>
      <c r="CN321" s="2">
        <f ca="1">IF(Table2[[#This Row],[Field of Work]]="Teaching",Table2[[#This Row],[Income]],0)</f>
        <v>0</v>
      </c>
      <c r="CO321" s="3">
        <f ca="1">IF(Table2[[#This Row],[Field of Work]]="Agriculture",Table2[[#This Row],[Income]],0)</f>
        <v>0</v>
      </c>
      <c r="CP321" s="3">
        <f ca="1">IF(Table2[[#This Row],[Field of Work]]="IT",Table2[[#This Row],[Income]],0)</f>
        <v>0</v>
      </c>
      <c r="CQ321" s="3">
        <f ca="1">IF(Table2[[#This Row],[Field of Work]]="Construction",Table2[[#This Row],[Income]],0)</f>
        <v>34656</v>
      </c>
      <c r="CR321" s="3">
        <f ca="1">IF(Table2[[#This Row],[Field of Work]]="Health",Table2[[#This Row],[Income]],0)</f>
        <v>0</v>
      </c>
      <c r="CS321" s="5">
        <f ca="1">IF(Table2[[#This Row],[Field of Work]]="General work",Table2[[#This Row],[Income]],0)</f>
        <v>0</v>
      </c>
      <c r="CU321" s="2">
        <f t="shared" ca="1" si="95"/>
        <v>1</v>
      </c>
      <c r="CV321" s="5"/>
      <c r="CX321" s="2">
        <f t="shared" ca="1" si="96"/>
        <v>42</v>
      </c>
      <c r="CY321" s="5"/>
    </row>
    <row r="322" spans="1:103" x14ac:dyDescent="0.25">
      <c r="A322">
        <f t="shared" ca="1" si="97"/>
        <v>2</v>
      </c>
      <c r="B322" t="str">
        <f t="shared" ca="1" si="98"/>
        <v>Female</v>
      </c>
      <c r="C322">
        <f t="shared" ca="1" si="99"/>
        <v>42</v>
      </c>
      <c r="D322">
        <f t="shared" ca="1" si="100"/>
        <v>1</v>
      </c>
      <c r="E322" t="str">
        <f ca="1">_xll.XLOOKUP(D322,$Y$8:$Y$13,$Z$8:$Z$13)</f>
        <v>Health</v>
      </c>
      <c r="F322">
        <f t="shared" ca="1" si="101"/>
        <v>5</v>
      </c>
      <c r="G322" t="str">
        <f ca="1">_xll.XLOOKUP(F322,$AA$8:$AA$12,$AB$8:$AB$12)</f>
        <v>Other</v>
      </c>
      <c r="H322">
        <f t="shared" ca="1" si="114"/>
        <v>3</v>
      </c>
      <c r="I322">
        <f t="shared" ca="1" si="94"/>
        <v>3</v>
      </c>
      <c r="J322">
        <f t="shared" ca="1" si="102"/>
        <v>32988</v>
      </c>
      <c r="K322">
        <f t="shared" ca="1" si="103"/>
        <v>1</v>
      </c>
      <c r="L322" t="str">
        <f ca="1">_xll.XLOOKUP(K322,$AC$8:$AC$17,$AD$8:$AD$17)</f>
        <v>East Legon</v>
      </c>
      <c r="M322">
        <f t="shared" ca="1" si="107"/>
        <v>164940</v>
      </c>
      <c r="N322" s="12">
        <f t="shared" ca="1" si="104"/>
        <v>68835.536559641667</v>
      </c>
      <c r="O322" s="12">
        <f t="shared" ca="1" si="108"/>
        <v>11742.245236811319</v>
      </c>
      <c r="P322">
        <f t="shared" ca="1" si="105"/>
        <v>7877</v>
      </c>
      <c r="Q322" s="12">
        <f t="shared" ca="1" si="109"/>
        <v>61736.386049097178</v>
      </c>
      <c r="R322">
        <f t="shared" ca="1" si="110"/>
        <v>31613.514691233104</v>
      </c>
      <c r="S322" s="12">
        <f t="shared" ca="1" si="111"/>
        <v>208295.75992804443</v>
      </c>
      <c r="T322" s="12">
        <f t="shared" ca="1" si="112"/>
        <v>138448.92260873885</v>
      </c>
      <c r="U322" s="12">
        <f t="shared" ca="1" si="113"/>
        <v>69846.837319305574</v>
      </c>
      <c r="X322" s="2"/>
      <c r="Y322" s="3"/>
      <c r="Z322" s="3"/>
      <c r="AA322" s="3"/>
      <c r="AB322" s="3"/>
      <c r="AC322" s="3"/>
      <c r="AD322" s="3"/>
      <c r="AE322" s="3">
        <f ca="1">IF(Table2[[#This Row],[Gender]]="Male",1,0)</f>
        <v>0</v>
      </c>
      <c r="AF322" s="3">
        <f ca="1">IF(Table2[[#This Row],[Gender]]="Female",1,0)</f>
        <v>1</v>
      </c>
      <c r="AG322" s="3"/>
      <c r="AH322" s="3"/>
      <c r="AI322" s="5"/>
      <c r="AK322" s="2">
        <f ca="1">IF(Table2[[#This Row],[Field of Work]]="Teaching",1,0)</f>
        <v>0</v>
      </c>
      <c r="AL322" s="3">
        <f ca="1">IF(Table2[[#This Row],[Field of Work]]="Agriculture",1,0)</f>
        <v>0</v>
      </c>
      <c r="AM322" s="3">
        <f ca="1">IF(Table2[[#This Row],[Field of Work]]="IT",1,0)</f>
        <v>0</v>
      </c>
      <c r="AN322" s="3">
        <f ca="1">IF(Table2[[#This Row],[Field of Work]]="Construction",1,0)</f>
        <v>0</v>
      </c>
      <c r="AO322" s="3">
        <f ca="1">IF(Table2[[#This Row],[Field of Work]]="Health",1,0)</f>
        <v>1</v>
      </c>
      <c r="AP322" s="3">
        <f ca="1">IF(Table2[[#This Row],[Field of Work]]="General work",1,0)</f>
        <v>0</v>
      </c>
      <c r="AQ322" s="3"/>
      <c r="AR322" s="3"/>
      <c r="AS322" s="3"/>
      <c r="AT322" s="3"/>
      <c r="AU322" s="3"/>
      <c r="AV322" s="5"/>
      <c r="AW322" s="16">
        <f ca="1">IF(Table2[[#This Row],[Residence]]="East Legon",1,0)</f>
        <v>1</v>
      </c>
      <c r="AX322" s="13">
        <f ca="1">IF(Table2[[#This Row],[Residence]]="Trasaco",1,0)</f>
        <v>0</v>
      </c>
      <c r="AY322" s="3">
        <f ca="1">IF(Table2[[#This Row],[Residence]]="North Legon",1,0)</f>
        <v>0</v>
      </c>
      <c r="AZ322" s="3">
        <f ca="1">IF(Table2[[#This Row],[Residence]]="Tema",1,0)</f>
        <v>0</v>
      </c>
      <c r="BA322" s="3">
        <f ca="1">IF(Table2[[#This Row],[Residence]]="Spintex",1,0)</f>
        <v>0</v>
      </c>
      <c r="BB322" s="3">
        <f ca="1">IF(Table2[[#This Row],[Residence]]="Airport Hills",1,0)</f>
        <v>0</v>
      </c>
      <c r="BC322" s="3">
        <f ca="1">IF(Table2[[#This Row],[Residence]]="Oyarifa",1,0)</f>
        <v>0</v>
      </c>
      <c r="BD322" s="3">
        <f ca="1">IF(Table2[[#This Row],[Residence]]="Prampram",1,0)</f>
        <v>0</v>
      </c>
      <c r="BE322" s="3">
        <f ca="1">IF(Table2[[#This Row],[Residence]]="Tse-Addo",1,0)</f>
        <v>0</v>
      </c>
      <c r="BF322" s="3">
        <f ca="1">IF(Table2[[#This Row],[Residence]]="Osu",1,0)</f>
        <v>0</v>
      </c>
      <c r="BG322" s="3"/>
      <c r="BH322" s="3"/>
      <c r="BI322" s="3"/>
      <c r="BJ322" s="3"/>
      <c r="BK322" s="3"/>
      <c r="BL322" s="3"/>
      <c r="BM322" s="3"/>
      <c r="BN322" s="3"/>
      <c r="BO322" s="3"/>
      <c r="BP322" s="5"/>
      <c r="BR322" s="26">
        <f ca="1">Table2[[#This Row],[Cars Value]]/Table2[[#This Row],[Cars]]</f>
        <v>3914.081745603773</v>
      </c>
      <c r="BS322" s="5"/>
      <c r="BT322" s="2">
        <f ca="1">IF(Table2[[#This Row],[Value of Debts]]&gt;$BU$6,1,0)</f>
        <v>1</v>
      </c>
      <c r="BU322" s="3"/>
      <c r="BV322" s="3"/>
      <c r="BW322" s="5"/>
      <c r="BX322" s="30">
        <f ca="1">Table2[[#This Row],[Mortgage Left]]/Table2[[#This Row],[Value of home]]</f>
        <v>0.41733682890530899</v>
      </c>
      <c r="BY322" s="3">
        <f t="shared" ca="1" si="106"/>
        <v>1</v>
      </c>
      <c r="BZ322" s="3"/>
      <c r="CA322" s="39"/>
      <c r="CC322" s="2">
        <f ca="1">IF(Table2[[#This Row],[Residence]]="East Legon",Table2[[#This Row],[Income]],0)</f>
        <v>32988</v>
      </c>
      <c r="CD322" s="3">
        <f ca="1">IF(Table2[[#This Row],[Residence]]="Trasaco",Table2[[#This Row],[Income]],0)</f>
        <v>0</v>
      </c>
      <c r="CE322" s="3">
        <f ca="1">IF(Table2[[#This Row],[Residence]]="North Legon",Table2[[#This Row],[Income]],0)</f>
        <v>0</v>
      </c>
      <c r="CF322" s="3">
        <f ca="1">IF(Table2[[#This Row],[Residence]]="Spintex",Table2[[#This Row],[Income]],0)</f>
        <v>0</v>
      </c>
      <c r="CG322" s="3">
        <f ca="1">IF(Table2[[#This Row],[Residence]]="Tema",Table2[[#This Row],[Income]],0)</f>
        <v>0</v>
      </c>
      <c r="CH322" s="3">
        <f ca="1">IF(Table2[[#This Row],[Residence]]="Airport Hills",Table2[[#This Row],[Income]],0)</f>
        <v>0</v>
      </c>
      <c r="CI322" s="3">
        <f ca="1">IF(Table2[[#This Row],[Residence]]="Oyarifa",Table2[[#This Row],[Income]],0)</f>
        <v>0</v>
      </c>
      <c r="CJ322" s="3">
        <f ca="1">IF(Table2[[#This Row],[Residence]]="Osu",Table2[[#This Row],[Income]],0)</f>
        <v>0</v>
      </c>
      <c r="CK322" s="3">
        <f ca="1">IF(Table2[[#This Row],[Residence]]="Tse-Addo",Table2[[#This Row],[Income]],0)</f>
        <v>0</v>
      </c>
      <c r="CL322" s="5">
        <f ca="1">IF(Table2[[#This Row],[Residence]]="Prampram",Table2[[#This Row],[Income]],0)</f>
        <v>0</v>
      </c>
      <c r="CN322" s="2">
        <f ca="1">IF(Table2[[#This Row],[Field of Work]]="Teaching",Table2[[#This Row],[Income]],0)</f>
        <v>0</v>
      </c>
      <c r="CO322" s="3">
        <f ca="1">IF(Table2[[#This Row],[Field of Work]]="Agriculture",Table2[[#This Row],[Income]],0)</f>
        <v>0</v>
      </c>
      <c r="CP322" s="3">
        <f ca="1">IF(Table2[[#This Row],[Field of Work]]="IT",Table2[[#This Row],[Income]],0)</f>
        <v>0</v>
      </c>
      <c r="CQ322" s="3">
        <f ca="1">IF(Table2[[#This Row],[Field of Work]]="Construction",Table2[[#This Row],[Income]],0)</f>
        <v>0</v>
      </c>
      <c r="CR322" s="3">
        <f ca="1">IF(Table2[[#This Row],[Field of Work]]="Health",Table2[[#This Row],[Income]],0)</f>
        <v>32988</v>
      </c>
      <c r="CS322" s="5">
        <f ca="1">IF(Table2[[#This Row],[Field of Work]]="General work",Table2[[#This Row],[Income]],0)</f>
        <v>0</v>
      </c>
      <c r="CU322" s="2">
        <f t="shared" ca="1" si="95"/>
        <v>1</v>
      </c>
      <c r="CV322" s="5"/>
      <c r="CX322" s="2">
        <f t="shared" ca="1" si="96"/>
        <v>0</v>
      </c>
      <c r="CY322" s="5"/>
    </row>
    <row r="323" spans="1:103" x14ac:dyDescent="0.25">
      <c r="A323">
        <f t="shared" ca="1" si="97"/>
        <v>1</v>
      </c>
      <c r="B323" t="str">
        <f t="shared" ca="1" si="98"/>
        <v>Male</v>
      </c>
      <c r="C323">
        <f t="shared" ca="1" si="99"/>
        <v>37</v>
      </c>
      <c r="D323">
        <f t="shared" ca="1" si="100"/>
        <v>4</v>
      </c>
      <c r="E323" t="str">
        <f ca="1">_xll.XLOOKUP(D323,$Y$8:$Y$13,$Z$8:$Z$13)</f>
        <v>IT</v>
      </c>
      <c r="F323">
        <f t="shared" ca="1" si="101"/>
        <v>1</v>
      </c>
      <c r="G323" t="str">
        <f ca="1">_xll.XLOOKUP(F323,$AA$8:$AA$12,$AB$8:$AB$12)</f>
        <v>Highschool</v>
      </c>
      <c r="H323">
        <f t="shared" ca="1" si="114"/>
        <v>3</v>
      </c>
      <c r="I323">
        <f t="shared" ca="1" si="94"/>
        <v>2</v>
      </c>
      <c r="J323">
        <f t="shared" ca="1" si="102"/>
        <v>26561</v>
      </c>
      <c r="K323">
        <f t="shared" ca="1" si="103"/>
        <v>10</v>
      </c>
      <c r="L323" t="str">
        <f ca="1">_xll.XLOOKUP(K323,$AC$8:$AC$17,$AD$8:$AD$17)</f>
        <v>Osu</v>
      </c>
      <c r="M323">
        <f t="shared" ca="1" si="107"/>
        <v>159366</v>
      </c>
      <c r="N323" s="12">
        <f t="shared" ca="1" si="104"/>
        <v>157196.602065766</v>
      </c>
      <c r="O323" s="12">
        <f t="shared" ca="1" si="108"/>
        <v>26732.225801937173</v>
      </c>
      <c r="P323">
        <f t="shared" ca="1" si="105"/>
        <v>19528</v>
      </c>
      <c r="Q323" s="12">
        <f t="shared" ca="1" si="109"/>
        <v>44210.389184747546</v>
      </c>
      <c r="R323">
        <f t="shared" ca="1" si="110"/>
        <v>6854.0357119455648</v>
      </c>
      <c r="S323" s="12">
        <f t="shared" ca="1" si="111"/>
        <v>192952.26151388272</v>
      </c>
      <c r="T323" s="12">
        <f t="shared" ca="1" si="112"/>
        <v>220934.99125051353</v>
      </c>
      <c r="U323" s="12">
        <f t="shared" ca="1" si="113"/>
        <v>-27982.729736630805</v>
      </c>
      <c r="X323" s="2"/>
      <c r="Y323" s="3"/>
      <c r="Z323" s="3"/>
      <c r="AA323" s="3"/>
      <c r="AB323" s="3"/>
      <c r="AC323" s="3"/>
      <c r="AD323" s="3"/>
      <c r="AE323" s="3">
        <f ca="1">IF(Table2[[#This Row],[Gender]]="Male",1,0)</f>
        <v>1</v>
      </c>
      <c r="AF323" s="3">
        <f ca="1">IF(Table2[[#This Row],[Gender]]="Female",1,0)</f>
        <v>0</v>
      </c>
      <c r="AG323" s="3"/>
      <c r="AH323" s="3"/>
      <c r="AI323" s="5"/>
      <c r="AK323" s="2">
        <f ca="1">IF(Table2[[#This Row],[Field of Work]]="Teaching",1,0)</f>
        <v>0</v>
      </c>
      <c r="AL323" s="3">
        <f ca="1">IF(Table2[[#This Row],[Field of Work]]="Agriculture",1,0)</f>
        <v>0</v>
      </c>
      <c r="AM323" s="3">
        <f ca="1">IF(Table2[[#This Row],[Field of Work]]="IT",1,0)</f>
        <v>1</v>
      </c>
      <c r="AN323" s="3">
        <f ca="1">IF(Table2[[#This Row],[Field of Work]]="Construction",1,0)</f>
        <v>0</v>
      </c>
      <c r="AO323" s="3">
        <f ca="1">IF(Table2[[#This Row],[Field of Work]]="Health",1,0)</f>
        <v>0</v>
      </c>
      <c r="AP323" s="3">
        <f ca="1">IF(Table2[[#This Row],[Field of Work]]="General work",1,0)</f>
        <v>0</v>
      </c>
      <c r="AQ323" s="3"/>
      <c r="AR323" s="3"/>
      <c r="AS323" s="3"/>
      <c r="AT323" s="3"/>
      <c r="AU323" s="3"/>
      <c r="AV323" s="5"/>
      <c r="AW323" s="16">
        <f ca="1">IF(Table2[[#This Row],[Residence]]="East Legon",1,0)</f>
        <v>0</v>
      </c>
      <c r="AX323" s="13">
        <f ca="1">IF(Table2[[#This Row],[Residence]]="Trasaco",1,0)</f>
        <v>0</v>
      </c>
      <c r="AY323" s="3">
        <f ca="1">IF(Table2[[#This Row],[Residence]]="North Legon",1,0)</f>
        <v>0</v>
      </c>
      <c r="AZ323" s="3">
        <f ca="1">IF(Table2[[#This Row],[Residence]]="Tema",1,0)</f>
        <v>0</v>
      </c>
      <c r="BA323" s="3">
        <f ca="1">IF(Table2[[#This Row],[Residence]]="Spintex",1,0)</f>
        <v>0</v>
      </c>
      <c r="BB323" s="3">
        <f ca="1">IF(Table2[[#This Row],[Residence]]="Airport Hills",1,0)</f>
        <v>0</v>
      </c>
      <c r="BC323" s="3">
        <f ca="1">IF(Table2[[#This Row],[Residence]]="Oyarifa",1,0)</f>
        <v>0</v>
      </c>
      <c r="BD323" s="3">
        <f ca="1">IF(Table2[[#This Row],[Residence]]="Prampram",1,0)</f>
        <v>0</v>
      </c>
      <c r="BE323" s="3">
        <f ca="1">IF(Table2[[#This Row],[Residence]]="Tse-Addo",1,0)</f>
        <v>0</v>
      </c>
      <c r="BF323" s="3">
        <f ca="1">IF(Table2[[#This Row],[Residence]]="Osu",1,0)</f>
        <v>1</v>
      </c>
      <c r="BG323" s="3"/>
      <c r="BH323" s="3"/>
      <c r="BI323" s="3"/>
      <c r="BJ323" s="3"/>
      <c r="BK323" s="3"/>
      <c r="BL323" s="3"/>
      <c r="BM323" s="3"/>
      <c r="BN323" s="3"/>
      <c r="BO323" s="3"/>
      <c r="BP323" s="5"/>
      <c r="BR323" s="26">
        <f ca="1">Table2[[#This Row],[Cars Value]]/Table2[[#This Row],[Cars]]</f>
        <v>13366.112900968586</v>
      </c>
      <c r="BS323" s="5"/>
      <c r="BT323" s="2">
        <f ca="1">IF(Table2[[#This Row],[Value of Debts]]&gt;$BU$6,1,0)</f>
        <v>1</v>
      </c>
      <c r="BU323" s="3"/>
      <c r="BV323" s="3"/>
      <c r="BW323" s="5"/>
      <c r="BX323" s="30">
        <f ca="1">Table2[[#This Row],[Mortgage Left]]/Table2[[#This Row],[Value of home]]</f>
        <v>0.98638732267714568</v>
      </c>
      <c r="BY323" s="3">
        <f t="shared" ca="1" si="106"/>
        <v>0</v>
      </c>
      <c r="BZ323" s="3"/>
      <c r="CA323" s="39"/>
      <c r="CC323" s="2">
        <f ca="1">IF(Table2[[#This Row],[Residence]]="East Legon",Table2[[#This Row],[Income]],0)</f>
        <v>0</v>
      </c>
      <c r="CD323" s="3">
        <f ca="1">IF(Table2[[#This Row],[Residence]]="Trasaco",Table2[[#This Row],[Income]],0)</f>
        <v>0</v>
      </c>
      <c r="CE323" s="3">
        <f ca="1">IF(Table2[[#This Row],[Residence]]="North Legon",Table2[[#This Row],[Income]],0)</f>
        <v>0</v>
      </c>
      <c r="CF323" s="3">
        <f ca="1">IF(Table2[[#This Row],[Residence]]="Spintex",Table2[[#This Row],[Income]],0)</f>
        <v>0</v>
      </c>
      <c r="CG323" s="3">
        <f ca="1">IF(Table2[[#This Row],[Residence]]="Tema",Table2[[#This Row],[Income]],0)</f>
        <v>0</v>
      </c>
      <c r="CH323" s="3">
        <f ca="1">IF(Table2[[#This Row],[Residence]]="Airport Hills",Table2[[#This Row],[Income]],0)</f>
        <v>0</v>
      </c>
      <c r="CI323" s="3">
        <f ca="1">IF(Table2[[#This Row],[Residence]]="Oyarifa",Table2[[#This Row],[Income]],0)</f>
        <v>0</v>
      </c>
      <c r="CJ323" s="3">
        <f ca="1">IF(Table2[[#This Row],[Residence]]="Osu",Table2[[#This Row],[Income]],0)</f>
        <v>26561</v>
      </c>
      <c r="CK323" s="3">
        <f ca="1">IF(Table2[[#This Row],[Residence]]="Tse-Addo",Table2[[#This Row],[Income]],0)</f>
        <v>0</v>
      </c>
      <c r="CL323" s="5">
        <f ca="1">IF(Table2[[#This Row],[Residence]]="Prampram",Table2[[#This Row],[Income]],0)</f>
        <v>0</v>
      </c>
      <c r="CN323" s="2">
        <f ca="1">IF(Table2[[#This Row],[Field of Work]]="Teaching",Table2[[#This Row],[Income]],0)</f>
        <v>0</v>
      </c>
      <c r="CO323" s="3">
        <f ca="1">IF(Table2[[#This Row],[Field of Work]]="Agriculture",Table2[[#This Row],[Income]],0)</f>
        <v>0</v>
      </c>
      <c r="CP323" s="3">
        <f ca="1">IF(Table2[[#This Row],[Field of Work]]="IT",Table2[[#This Row],[Income]],0)</f>
        <v>26561</v>
      </c>
      <c r="CQ323" s="3">
        <f ca="1">IF(Table2[[#This Row],[Field of Work]]="Construction",Table2[[#This Row],[Income]],0)</f>
        <v>0</v>
      </c>
      <c r="CR323" s="3">
        <f ca="1">IF(Table2[[#This Row],[Field of Work]]="Health",Table2[[#This Row],[Income]],0)</f>
        <v>0</v>
      </c>
      <c r="CS323" s="5">
        <f ca="1">IF(Table2[[#This Row],[Field of Work]]="General work",Table2[[#This Row],[Income]],0)</f>
        <v>0</v>
      </c>
      <c r="CU323" s="2">
        <f t="shared" ca="1" si="95"/>
        <v>1</v>
      </c>
      <c r="CV323" s="5"/>
      <c r="CX323" s="2">
        <f t="shared" ca="1" si="96"/>
        <v>47</v>
      </c>
      <c r="CY323" s="5"/>
    </row>
    <row r="324" spans="1:103" x14ac:dyDescent="0.25">
      <c r="A324">
        <f t="shared" ca="1" si="97"/>
        <v>2</v>
      </c>
      <c r="B324" t="str">
        <f t="shared" ca="1" si="98"/>
        <v>Female</v>
      </c>
      <c r="C324">
        <f t="shared" ca="1" si="99"/>
        <v>47</v>
      </c>
      <c r="D324">
        <f t="shared" ca="1" si="100"/>
        <v>2</v>
      </c>
      <c r="E324" t="str">
        <f ca="1">_xll.XLOOKUP(D324,$Y$8:$Y$13,$Z$8:$Z$13)</f>
        <v>Construction</v>
      </c>
      <c r="F324">
        <f t="shared" ca="1" si="101"/>
        <v>5</v>
      </c>
      <c r="G324" t="str">
        <f ca="1">_xll.XLOOKUP(F324,$AA$8:$AA$12,$AB$8:$AB$12)</f>
        <v>Other</v>
      </c>
      <c r="H324">
        <f t="shared" ca="1" si="114"/>
        <v>3</v>
      </c>
      <c r="I324">
        <f t="shared" ca="1" si="94"/>
        <v>3</v>
      </c>
      <c r="J324">
        <f t="shared" ca="1" si="102"/>
        <v>68460</v>
      </c>
      <c r="K324">
        <f t="shared" ca="1" si="103"/>
        <v>10</v>
      </c>
      <c r="L324" t="str">
        <f ca="1">_xll.XLOOKUP(K324,$AC$8:$AC$17,$AD$8:$AD$17)</f>
        <v>Osu</v>
      </c>
      <c r="M324">
        <f t="shared" ca="1" si="107"/>
        <v>410760</v>
      </c>
      <c r="N324" s="12">
        <f t="shared" ca="1" si="104"/>
        <v>122870.12270409163</v>
      </c>
      <c r="O324" s="12">
        <f t="shared" ca="1" si="108"/>
        <v>136227.10000500752</v>
      </c>
      <c r="P324">
        <f t="shared" ca="1" si="105"/>
        <v>90567</v>
      </c>
      <c r="Q324" s="12">
        <f t="shared" ca="1" si="109"/>
        <v>3723.0745863663542</v>
      </c>
      <c r="R324">
        <f t="shared" ca="1" si="110"/>
        <v>76770.225282159343</v>
      </c>
      <c r="S324" s="12">
        <f t="shared" ca="1" si="111"/>
        <v>623757.32528716698</v>
      </c>
      <c r="T324" s="12">
        <f t="shared" ca="1" si="112"/>
        <v>217160.19729045799</v>
      </c>
      <c r="U324" s="12">
        <f t="shared" ca="1" si="113"/>
        <v>406597.12799670896</v>
      </c>
      <c r="X324" s="2"/>
      <c r="Y324" s="3"/>
      <c r="Z324" s="3"/>
      <c r="AA324" s="3"/>
      <c r="AB324" s="3"/>
      <c r="AC324" s="3"/>
      <c r="AD324" s="3"/>
      <c r="AE324" s="3">
        <f ca="1">IF(Table2[[#This Row],[Gender]]="Male",1,0)</f>
        <v>0</v>
      </c>
      <c r="AF324" s="3">
        <f ca="1">IF(Table2[[#This Row],[Gender]]="Female",1,0)</f>
        <v>1</v>
      </c>
      <c r="AG324" s="3"/>
      <c r="AH324" s="3"/>
      <c r="AI324" s="5"/>
      <c r="AK324" s="2">
        <f ca="1">IF(Table2[[#This Row],[Field of Work]]="Teaching",1,0)</f>
        <v>0</v>
      </c>
      <c r="AL324" s="3">
        <f ca="1">IF(Table2[[#This Row],[Field of Work]]="Agriculture",1,0)</f>
        <v>0</v>
      </c>
      <c r="AM324" s="3">
        <f ca="1">IF(Table2[[#This Row],[Field of Work]]="IT",1,0)</f>
        <v>0</v>
      </c>
      <c r="AN324" s="3">
        <f ca="1">IF(Table2[[#This Row],[Field of Work]]="Construction",1,0)</f>
        <v>1</v>
      </c>
      <c r="AO324" s="3">
        <f ca="1">IF(Table2[[#This Row],[Field of Work]]="Health",1,0)</f>
        <v>0</v>
      </c>
      <c r="AP324" s="3">
        <f ca="1">IF(Table2[[#This Row],[Field of Work]]="General work",1,0)</f>
        <v>0</v>
      </c>
      <c r="AQ324" s="3"/>
      <c r="AR324" s="3"/>
      <c r="AS324" s="3"/>
      <c r="AT324" s="3"/>
      <c r="AU324" s="3"/>
      <c r="AV324" s="5"/>
      <c r="AW324" s="16">
        <f ca="1">IF(Table2[[#This Row],[Residence]]="East Legon",1,0)</f>
        <v>0</v>
      </c>
      <c r="AX324" s="13">
        <f ca="1">IF(Table2[[#This Row],[Residence]]="Trasaco",1,0)</f>
        <v>0</v>
      </c>
      <c r="AY324" s="3">
        <f ca="1">IF(Table2[[#This Row],[Residence]]="North Legon",1,0)</f>
        <v>0</v>
      </c>
      <c r="AZ324" s="3">
        <f ca="1">IF(Table2[[#This Row],[Residence]]="Tema",1,0)</f>
        <v>0</v>
      </c>
      <c r="BA324" s="3">
        <f ca="1">IF(Table2[[#This Row],[Residence]]="Spintex",1,0)</f>
        <v>0</v>
      </c>
      <c r="BB324" s="3">
        <f ca="1">IF(Table2[[#This Row],[Residence]]="Airport Hills",1,0)</f>
        <v>0</v>
      </c>
      <c r="BC324" s="3">
        <f ca="1">IF(Table2[[#This Row],[Residence]]="Oyarifa",1,0)</f>
        <v>0</v>
      </c>
      <c r="BD324" s="3">
        <f ca="1">IF(Table2[[#This Row],[Residence]]="Prampram",1,0)</f>
        <v>0</v>
      </c>
      <c r="BE324" s="3">
        <f ca="1">IF(Table2[[#This Row],[Residence]]="Tse-Addo",1,0)</f>
        <v>0</v>
      </c>
      <c r="BF324" s="3">
        <f ca="1">IF(Table2[[#This Row],[Residence]]="Osu",1,0)</f>
        <v>1</v>
      </c>
      <c r="BG324" s="3"/>
      <c r="BH324" s="3"/>
      <c r="BI324" s="3"/>
      <c r="BJ324" s="3"/>
      <c r="BK324" s="3"/>
      <c r="BL324" s="3"/>
      <c r="BM324" s="3"/>
      <c r="BN324" s="3"/>
      <c r="BO324" s="3"/>
      <c r="BP324" s="5"/>
      <c r="BR324" s="26">
        <f ca="1">Table2[[#This Row],[Cars Value]]/Table2[[#This Row],[Cars]]</f>
        <v>45409.03333500251</v>
      </c>
      <c r="BS324" s="5"/>
      <c r="BT324" s="2">
        <f ca="1">IF(Table2[[#This Row],[Value of Debts]]&gt;$BU$6,1,0)</f>
        <v>1</v>
      </c>
      <c r="BU324" s="3"/>
      <c r="BV324" s="3"/>
      <c r="BW324" s="5"/>
      <c r="BX324" s="30">
        <f ca="1">Table2[[#This Row],[Mortgage Left]]/Table2[[#This Row],[Value of home]]</f>
        <v>0.29912874355850527</v>
      </c>
      <c r="BY324" s="3">
        <f t="shared" ca="1" si="106"/>
        <v>1</v>
      </c>
      <c r="BZ324" s="3"/>
      <c r="CA324" s="39"/>
      <c r="CC324" s="2">
        <f ca="1">IF(Table2[[#This Row],[Residence]]="East Legon",Table2[[#This Row],[Income]],0)</f>
        <v>0</v>
      </c>
      <c r="CD324" s="3">
        <f ca="1">IF(Table2[[#This Row],[Residence]]="Trasaco",Table2[[#This Row],[Income]],0)</f>
        <v>0</v>
      </c>
      <c r="CE324" s="3">
        <f ca="1">IF(Table2[[#This Row],[Residence]]="North Legon",Table2[[#This Row],[Income]],0)</f>
        <v>0</v>
      </c>
      <c r="CF324" s="3">
        <f ca="1">IF(Table2[[#This Row],[Residence]]="Spintex",Table2[[#This Row],[Income]],0)</f>
        <v>0</v>
      </c>
      <c r="CG324" s="3">
        <f ca="1">IF(Table2[[#This Row],[Residence]]="Tema",Table2[[#This Row],[Income]],0)</f>
        <v>0</v>
      </c>
      <c r="CH324" s="3">
        <f ca="1">IF(Table2[[#This Row],[Residence]]="Airport Hills",Table2[[#This Row],[Income]],0)</f>
        <v>0</v>
      </c>
      <c r="CI324" s="3">
        <f ca="1">IF(Table2[[#This Row],[Residence]]="Oyarifa",Table2[[#This Row],[Income]],0)</f>
        <v>0</v>
      </c>
      <c r="CJ324" s="3">
        <f ca="1">IF(Table2[[#This Row],[Residence]]="Osu",Table2[[#This Row],[Income]],0)</f>
        <v>68460</v>
      </c>
      <c r="CK324" s="3">
        <f ca="1">IF(Table2[[#This Row],[Residence]]="Tse-Addo",Table2[[#This Row],[Income]],0)</f>
        <v>0</v>
      </c>
      <c r="CL324" s="5">
        <f ca="1">IF(Table2[[#This Row],[Residence]]="Prampram",Table2[[#This Row],[Income]],0)</f>
        <v>0</v>
      </c>
      <c r="CN324" s="2">
        <f ca="1">IF(Table2[[#This Row],[Field of Work]]="Teaching",Table2[[#This Row],[Income]],0)</f>
        <v>0</v>
      </c>
      <c r="CO324" s="3">
        <f ca="1">IF(Table2[[#This Row],[Field of Work]]="Agriculture",Table2[[#This Row],[Income]],0)</f>
        <v>0</v>
      </c>
      <c r="CP324" s="3">
        <f ca="1">IF(Table2[[#This Row],[Field of Work]]="IT",Table2[[#This Row],[Income]],0)</f>
        <v>0</v>
      </c>
      <c r="CQ324" s="3">
        <f ca="1">IF(Table2[[#This Row],[Field of Work]]="Construction",Table2[[#This Row],[Income]],0)</f>
        <v>68460</v>
      </c>
      <c r="CR324" s="3">
        <f ca="1">IF(Table2[[#This Row],[Field of Work]]="Health",Table2[[#This Row],[Income]],0)</f>
        <v>0</v>
      </c>
      <c r="CS324" s="5">
        <f ca="1">IF(Table2[[#This Row],[Field of Work]]="General work",Table2[[#This Row],[Income]],0)</f>
        <v>0</v>
      </c>
      <c r="CU324" s="2">
        <f t="shared" ca="1" si="95"/>
        <v>1</v>
      </c>
      <c r="CV324" s="5"/>
      <c r="CX324" s="2">
        <f t="shared" ca="1" si="96"/>
        <v>36</v>
      </c>
      <c r="CY324" s="5"/>
    </row>
    <row r="325" spans="1:103" x14ac:dyDescent="0.25">
      <c r="A325">
        <f t="shared" ca="1" si="97"/>
        <v>1</v>
      </c>
      <c r="B325" t="str">
        <f t="shared" ca="1" si="98"/>
        <v>Male</v>
      </c>
      <c r="C325">
        <f t="shared" ca="1" si="99"/>
        <v>36</v>
      </c>
      <c r="D325">
        <f t="shared" ca="1" si="100"/>
        <v>5</v>
      </c>
      <c r="E325" t="str">
        <f ca="1">_xll.XLOOKUP(D325,$Y$8:$Y$13,$Z$8:$Z$13)</f>
        <v>General work</v>
      </c>
      <c r="F325">
        <f t="shared" ca="1" si="101"/>
        <v>5</v>
      </c>
      <c r="G325" t="str">
        <f ca="1">_xll.XLOOKUP(F325,$AA$8:$AA$12,$AB$8:$AB$12)</f>
        <v>Other</v>
      </c>
      <c r="H325">
        <f t="shared" ca="1" si="114"/>
        <v>0</v>
      </c>
      <c r="I325">
        <f t="shared" ca="1" si="94"/>
        <v>1</v>
      </c>
      <c r="J325">
        <f t="shared" ca="1" si="102"/>
        <v>49166</v>
      </c>
      <c r="K325">
        <f t="shared" ca="1" si="103"/>
        <v>1</v>
      </c>
      <c r="L325" t="str">
        <f ca="1">_xll.XLOOKUP(K325,$AC$8:$AC$17,$AD$8:$AD$17)</f>
        <v>East Legon</v>
      </c>
      <c r="M325">
        <f t="shared" ca="1" si="107"/>
        <v>294996</v>
      </c>
      <c r="N325" s="12">
        <f t="shared" ca="1" si="104"/>
        <v>115981.59176524958</v>
      </c>
      <c r="O325" s="12">
        <f t="shared" ca="1" si="108"/>
        <v>6753.8372981727371</v>
      </c>
      <c r="P325">
        <f t="shared" ca="1" si="105"/>
        <v>5977</v>
      </c>
      <c r="Q325" s="12">
        <f t="shared" ca="1" si="109"/>
        <v>8985.7784694693728</v>
      </c>
      <c r="R325">
        <f t="shared" ca="1" si="110"/>
        <v>72510.5896348557</v>
      </c>
      <c r="S325" s="12">
        <f t="shared" ca="1" si="111"/>
        <v>374260.42693302844</v>
      </c>
      <c r="T325" s="12">
        <f t="shared" ca="1" si="112"/>
        <v>130944.37023471895</v>
      </c>
      <c r="U325" s="12">
        <f t="shared" ca="1" si="113"/>
        <v>243316.05669830949</v>
      </c>
      <c r="X325" s="2"/>
      <c r="Y325" s="3"/>
      <c r="Z325" s="3"/>
      <c r="AA325" s="3"/>
      <c r="AB325" s="3"/>
      <c r="AC325" s="3"/>
      <c r="AD325" s="3"/>
      <c r="AE325" s="3">
        <f ca="1">IF(Table2[[#This Row],[Gender]]="Male",1,0)</f>
        <v>1</v>
      </c>
      <c r="AF325" s="3">
        <f ca="1">IF(Table2[[#This Row],[Gender]]="Female",1,0)</f>
        <v>0</v>
      </c>
      <c r="AG325" s="3"/>
      <c r="AH325" s="3"/>
      <c r="AI325" s="5"/>
      <c r="AK325" s="2">
        <f ca="1">IF(Table2[[#This Row],[Field of Work]]="Teaching",1,0)</f>
        <v>0</v>
      </c>
      <c r="AL325" s="3">
        <f ca="1">IF(Table2[[#This Row],[Field of Work]]="Agriculture",1,0)</f>
        <v>0</v>
      </c>
      <c r="AM325" s="3">
        <f ca="1">IF(Table2[[#This Row],[Field of Work]]="IT",1,0)</f>
        <v>0</v>
      </c>
      <c r="AN325" s="3">
        <f ca="1">IF(Table2[[#This Row],[Field of Work]]="Construction",1,0)</f>
        <v>0</v>
      </c>
      <c r="AO325" s="3">
        <f ca="1">IF(Table2[[#This Row],[Field of Work]]="Health",1,0)</f>
        <v>0</v>
      </c>
      <c r="AP325" s="3">
        <f ca="1">IF(Table2[[#This Row],[Field of Work]]="General work",1,0)</f>
        <v>1</v>
      </c>
      <c r="AQ325" s="3"/>
      <c r="AR325" s="3"/>
      <c r="AS325" s="3"/>
      <c r="AT325" s="3"/>
      <c r="AU325" s="3"/>
      <c r="AV325" s="5"/>
      <c r="AW325" s="16">
        <f ca="1">IF(Table2[[#This Row],[Residence]]="East Legon",1,0)</f>
        <v>1</v>
      </c>
      <c r="AX325" s="13">
        <f ca="1">IF(Table2[[#This Row],[Residence]]="Trasaco",1,0)</f>
        <v>0</v>
      </c>
      <c r="AY325" s="3">
        <f ca="1">IF(Table2[[#This Row],[Residence]]="North Legon",1,0)</f>
        <v>0</v>
      </c>
      <c r="AZ325" s="3">
        <f ca="1">IF(Table2[[#This Row],[Residence]]="Tema",1,0)</f>
        <v>0</v>
      </c>
      <c r="BA325" s="3">
        <f ca="1">IF(Table2[[#This Row],[Residence]]="Spintex",1,0)</f>
        <v>0</v>
      </c>
      <c r="BB325" s="3">
        <f ca="1">IF(Table2[[#This Row],[Residence]]="Airport Hills",1,0)</f>
        <v>0</v>
      </c>
      <c r="BC325" s="3">
        <f ca="1">IF(Table2[[#This Row],[Residence]]="Oyarifa",1,0)</f>
        <v>0</v>
      </c>
      <c r="BD325" s="3">
        <f ca="1">IF(Table2[[#This Row],[Residence]]="Prampram",1,0)</f>
        <v>0</v>
      </c>
      <c r="BE325" s="3">
        <f ca="1">IF(Table2[[#This Row],[Residence]]="Tse-Addo",1,0)</f>
        <v>0</v>
      </c>
      <c r="BF325" s="3">
        <f ca="1">IF(Table2[[#This Row],[Residence]]="Osu",1,0)</f>
        <v>0</v>
      </c>
      <c r="BG325" s="3"/>
      <c r="BH325" s="3"/>
      <c r="BI325" s="3"/>
      <c r="BJ325" s="3"/>
      <c r="BK325" s="3"/>
      <c r="BL325" s="3"/>
      <c r="BM325" s="3"/>
      <c r="BN325" s="3"/>
      <c r="BO325" s="3"/>
      <c r="BP325" s="5"/>
      <c r="BR325" s="26">
        <f ca="1">Table2[[#This Row],[Cars Value]]/Table2[[#This Row],[Cars]]</f>
        <v>6753.8372981727371</v>
      </c>
      <c r="BS325" s="5"/>
      <c r="BT325" s="2">
        <f ca="1">IF(Table2[[#This Row],[Value of Debts]]&gt;$BU$6,1,0)</f>
        <v>1</v>
      </c>
      <c r="BU325" s="3"/>
      <c r="BV325" s="3"/>
      <c r="BW325" s="5"/>
      <c r="BX325" s="30">
        <f ca="1">Table2[[#This Row],[Mortgage Left]]/Table2[[#This Row],[Value of home]]</f>
        <v>0.39316326921466593</v>
      </c>
      <c r="BY325" s="3">
        <f t="shared" ca="1" si="106"/>
        <v>1</v>
      </c>
      <c r="BZ325" s="3"/>
      <c r="CA325" s="39"/>
      <c r="CC325" s="2">
        <f ca="1">IF(Table2[[#This Row],[Residence]]="East Legon",Table2[[#This Row],[Income]],0)</f>
        <v>49166</v>
      </c>
      <c r="CD325" s="3">
        <f ca="1">IF(Table2[[#This Row],[Residence]]="Trasaco",Table2[[#This Row],[Income]],0)</f>
        <v>0</v>
      </c>
      <c r="CE325" s="3">
        <f ca="1">IF(Table2[[#This Row],[Residence]]="North Legon",Table2[[#This Row],[Income]],0)</f>
        <v>0</v>
      </c>
      <c r="CF325" s="3">
        <f ca="1">IF(Table2[[#This Row],[Residence]]="Spintex",Table2[[#This Row],[Income]],0)</f>
        <v>0</v>
      </c>
      <c r="CG325" s="3">
        <f ca="1">IF(Table2[[#This Row],[Residence]]="Tema",Table2[[#This Row],[Income]],0)</f>
        <v>0</v>
      </c>
      <c r="CH325" s="3">
        <f ca="1">IF(Table2[[#This Row],[Residence]]="Airport Hills",Table2[[#This Row],[Income]],0)</f>
        <v>0</v>
      </c>
      <c r="CI325" s="3">
        <f ca="1">IF(Table2[[#This Row],[Residence]]="Oyarifa",Table2[[#This Row],[Income]],0)</f>
        <v>0</v>
      </c>
      <c r="CJ325" s="3">
        <f ca="1">IF(Table2[[#This Row],[Residence]]="Osu",Table2[[#This Row],[Income]],0)</f>
        <v>0</v>
      </c>
      <c r="CK325" s="3">
        <f ca="1">IF(Table2[[#This Row],[Residence]]="Tse-Addo",Table2[[#This Row],[Income]],0)</f>
        <v>0</v>
      </c>
      <c r="CL325" s="5">
        <f ca="1">IF(Table2[[#This Row],[Residence]]="Prampram",Table2[[#This Row],[Income]],0)</f>
        <v>0</v>
      </c>
      <c r="CN325" s="2">
        <f ca="1">IF(Table2[[#This Row],[Field of Work]]="Teaching",Table2[[#This Row],[Income]],0)</f>
        <v>0</v>
      </c>
      <c r="CO325" s="3">
        <f ca="1">IF(Table2[[#This Row],[Field of Work]]="Agriculture",Table2[[#This Row],[Income]],0)</f>
        <v>0</v>
      </c>
      <c r="CP325" s="3">
        <f ca="1">IF(Table2[[#This Row],[Field of Work]]="IT",Table2[[#This Row],[Income]],0)</f>
        <v>0</v>
      </c>
      <c r="CQ325" s="3">
        <f ca="1">IF(Table2[[#This Row],[Field of Work]]="Construction",Table2[[#This Row],[Income]],0)</f>
        <v>0</v>
      </c>
      <c r="CR325" s="3">
        <f ca="1">IF(Table2[[#This Row],[Field of Work]]="Health",Table2[[#This Row],[Income]],0)</f>
        <v>0</v>
      </c>
      <c r="CS325" s="5">
        <f ca="1">IF(Table2[[#This Row],[Field of Work]]="General work",Table2[[#This Row],[Income]],0)</f>
        <v>49166</v>
      </c>
      <c r="CU325" s="2">
        <f t="shared" ca="1" si="95"/>
        <v>1</v>
      </c>
      <c r="CV325" s="5"/>
      <c r="CX325" s="2">
        <f t="shared" ca="1" si="96"/>
        <v>38</v>
      </c>
      <c r="CY325" s="5"/>
    </row>
    <row r="326" spans="1:103" x14ac:dyDescent="0.25">
      <c r="A326">
        <f t="shared" ca="1" si="97"/>
        <v>1</v>
      </c>
      <c r="B326" t="str">
        <f t="shared" ca="1" si="98"/>
        <v>Male</v>
      </c>
      <c r="C326">
        <f t="shared" ca="1" si="99"/>
        <v>38</v>
      </c>
      <c r="D326">
        <f t="shared" ca="1" si="100"/>
        <v>4</v>
      </c>
      <c r="E326" t="str">
        <f ca="1">_xll.XLOOKUP(D326,$Y$8:$Y$13,$Z$8:$Z$13)</f>
        <v>IT</v>
      </c>
      <c r="F326">
        <f t="shared" ca="1" si="101"/>
        <v>2</v>
      </c>
      <c r="G326" t="str">
        <f ca="1">_xll.XLOOKUP(F326,$AA$8:$AA$12,$AB$8:$AB$12)</f>
        <v>College</v>
      </c>
      <c r="H326">
        <f t="shared" ca="1" si="114"/>
        <v>3</v>
      </c>
      <c r="I326">
        <f t="shared" ca="1" si="94"/>
        <v>4</v>
      </c>
      <c r="J326">
        <f t="shared" ca="1" si="102"/>
        <v>77819</v>
      </c>
      <c r="K326">
        <f t="shared" ca="1" si="103"/>
        <v>5</v>
      </c>
      <c r="L326" t="str">
        <f ca="1">_xll.XLOOKUP(K326,$AC$8:$AC$17,$AD$8:$AD$17)</f>
        <v>Airport Hills</v>
      </c>
      <c r="M326">
        <f t="shared" ca="1" si="107"/>
        <v>389095</v>
      </c>
      <c r="N326" s="12">
        <f t="shared" ca="1" si="104"/>
        <v>334169.73246404494</v>
      </c>
      <c r="O326" s="12">
        <f t="shared" ca="1" si="108"/>
        <v>239085.11681491413</v>
      </c>
      <c r="P326">
        <f t="shared" ca="1" si="105"/>
        <v>43255</v>
      </c>
      <c r="Q326" s="12">
        <f t="shared" ca="1" si="109"/>
        <v>104987.65872809252</v>
      </c>
      <c r="R326">
        <f t="shared" ca="1" si="110"/>
        <v>23844.36818574807</v>
      </c>
      <c r="S326" s="12">
        <f t="shared" ca="1" si="111"/>
        <v>652024.48500066227</v>
      </c>
      <c r="T326" s="12">
        <f t="shared" ca="1" si="112"/>
        <v>482412.39119213744</v>
      </c>
      <c r="U326" s="12">
        <f t="shared" ca="1" si="113"/>
        <v>169612.09380852483</v>
      </c>
      <c r="X326" s="2"/>
      <c r="Y326" s="3"/>
      <c r="Z326" s="3"/>
      <c r="AA326" s="3"/>
      <c r="AB326" s="3"/>
      <c r="AC326" s="3"/>
      <c r="AD326" s="3"/>
      <c r="AE326" s="3">
        <f ca="1">IF(Table2[[#This Row],[Gender]]="Male",1,0)</f>
        <v>1</v>
      </c>
      <c r="AF326" s="3">
        <f ca="1">IF(Table2[[#This Row],[Gender]]="Female",1,0)</f>
        <v>0</v>
      </c>
      <c r="AG326" s="3"/>
      <c r="AH326" s="3"/>
      <c r="AI326" s="5"/>
      <c r="AK326" s="2">
        <f ca="1">IF(Table2[[#This Row],[Field of Work]]="Teaching",1,0)</f>
        <v>0</v>
      </c>
      <c r="AL326" s="3">
        <f ca="1">IF(Table2[[#This Row],[Field of Work]]="Agriculture",1,0)</f>
        <v>0</v>
      </c>
      <c r="AM326" s="3">
        <f ca="1">IF(Table2[[#This Row],[Field of Work]]="IT",1,0)</f>
        <v>1</v>
      </c>
      <c r="AN326" s="3">
        <f ca="1">IF(Table2[[#This Row],[Field of Work]]="Construction",1,0)</f>
        <v>0</v>
      </c>
      <c r="AO326" s="3">
        <f ca="1">IF(Table2[[#This Row],[Field of Work]]="Health",1,0)</f>
        <v>0</v>
      </c>
      <c r="AP326" s="3">
        <f ca="1">IF(Table2[[#This Row],[Field of Work]]="General work",1,0)</f>
        <v>0</v>
      </c>
      <c r="AQ326" s="3"/>
      <c r="AR326" s="3"/>
      <c r="AS326" s="3"/>
      <c r="AT326" s="3"/>
      <c r="AU326" s="3"/>
      <c r="AV326" s="5"/>
      <c r="AW326" s="16">
        <f ca="1">IF(Table2[[#This Row],[Residence]]="East Legon",1,0)</f>
        <v>0</v>
      </c>
      <c r="AX326" s="13">
        <f ca="1">IF(Table2[[#This Row],[Residence]]="Trasaco",1,0)</f>
        <v>0</v>
      </c>
      <c r="AY326" s="3">
        <f ca="1">IF(Table2[[#This Row],[Residence]]="North Legon",1,0)</f>
        <v>0</v>
      </c>
      <c r="AZ326" s="3">
        <f ca="1">IF(Table2[[#This Row],[Residence]]="Tema",1,0)</f>
        <v>0</v>
      </c>
      <c r="BA326" s="3">
        <f ca="1">IF(Table2[[#This Row],[Residence]]="Spintex",1,0)</f>
        <v>0</v>
      </c>
      <c r="BB326" s="3">
        <f ca="1">IF(Table2[[#This Row],[Residence]]="Airport Hills",1,0)</f>
        <v>1</v>
      </c>
      <c r="BC326" s="3">
        <f ca="1">IF(Table2[[#This Row],[Residence]]="Oyarifa",1,0)</f>
        <v>0</v>
      </c>
      <c r="BD326" s="3">
        <f ca="1">IF(Table2[[#This Row],[Residence]]="Prampram",1,0)</f>
        <v>0</v>
      </c>
      <c r="BE326" s="3">
        <f ca="1">IF(Table2[[#This Row],[Residence]]="Tse-Addo",1,0)</f>
        <v>0</v>
      </c>
      <c r="BF326" s="3">
        <f ca="1">IF(Table2[[#This Row],[Residence]]="Osu",1,0)</f>
        <v>0</v>
      </c>
      <c r="BG326" s="3"/>
      <c r="BH326" s="3"/>
      <c r="BI326" s="3"/>
      <c r="BJ326" s="3"/>
      <c r="BK326" s="3"/>
      <c r="BL326" s="3"/>
      <c r="BM326" s="3"/>
      <c r="BN326" s="3"/>
      <c r="BO326" s="3"/>
      <c r="BP326" s="5"/>
      <c r="BR326" s="26">
        <f ca="1">Table2[[#This Row],[Cars Value]]/Table2[[#This Row],[Cars]]</f>
        <v>59771.279203728533</v>
      </c>
      <c r="BS326" s="5"/>
      <c r="BT326" s="2">
        <f ca="1">IF(Table2[[#This Row],[Value of Debts]]&gt;$BU$6,1,0)</f>
        <v>1</v>
      </c>
      <c r="BU326" s="3"/>
      <c r="BV326" s="3"/>
      <c r="BW326" s="5"/>
      <c r="BX326" s="30">
        <f ca="1">Table2[[#This Row],[Mortgage Left]]/Table2[[#This Row],[Value of home]]</f>
        <v>0.85883841340558198</v>
      </c>
      <c r="BY326" s="3">
        <f t="shared" ca="1" si="106"/>
        <v>0</v>
      </c>
      <c r="BZ326" s="3"/>
      <c r="CA326" s="39"/>
      <c r="CC326" s="2">
        <f ca="1">IF(Table2[[#This Row],[Residence]]="East Legon",Table2[[#This Row],[Income]],0)</f>
        <v>0</v>
      </c>
      <c r="CD326" s="3">
        <f ca="1">IF(Table2[[#This Row],[Residence]]="Trasaco",Table2[[#This Row],[Income]],0)</f>
        <v>0</v>
      </c>
      <c r="CE326" s="3">
        <f ca="1">IF(Table2[[#This Row],[Residence]]="North Legon",Table2[[#This Row],[Income]],0)</f>
        <v>0</v>
      </c>
      <c r="CF326" s="3">
        <f ca="1">IF(Table2[[#This Row],[Residence]]="Spintex",Table2[[#This Row],[Income]],0)</f>
        <v>0</v>
      </c>
      <c r="CG326" s="3">
        <f ca="1">IF(Table2[[#This Row],[Residence]]="Tema",Table2[[#This Row],[Income]],0)</f>
        <v>0</v>
      </c>
      <c r="CH326" s="3">
        <f ca="1">IF(Table2[[#This Row],[Residence]]="Airport Hills",Table2[[#This Row],[Income]],0)</f>
        <v>77819</v>
      </c>
      <c r="CI326" s="3">
        <f ca="1">IF(Table2[[#This Row],[Residence]]="Oyarifa",Table2[[#This Row],[Income]],0)</f>
        <v>0</v>
      </c>
      <c r="CJ326" s="3">
        <f ca="1">IF(Table2[[#This Row],[Residence]]="Osu",Table2[[#This Row],[Income]],0)</f>
        <v>0</v>
      </c>
      <c r="CK326" s="3">
        <f ca="1">IF(Table2[[#This Row],[Residence]]="Tse-Addo",Table2[[#This Row],[Income]],0)</f>
        <v>0</v>
      </c>
      <c r="CL326" s="5">
        <f ca="1">IF(Table2[[#This Row],[Residence]]="Prampram",Table2[[#This Row],[Income]],0)</f>
        <v>0</v>
      </c>
      <c r="CN326" s="2">
        <f ca="1">IF(Table2[[#This Row],[Field of Work]]="Teaching",Table2[[#This Row],[Income]],0)</f>
        <v>0</v>
      </c>
      <c r="CO326" s="3">
        <f ca="1">IF(Table2[[#This Row],[Field of Work]]="Agriculture",Table2[[#This Row],[Income]],0)</f>
        <v>0</v>
      </c>
      <c r="CP326" s="3">
        <f ca="1">IF(Table2[[#This Row],[Field of Work]]="IT",Table2[[#This Row],[Income]],0)</f>
        <v>77819</v>
      </c>
      <c r="CQ326" s="3">
        <f ca="1">IF(Table2[[#This Row],[Field of Work]]="Construction",Table2[[#This Row],[Income]],0)</f>
        <v>0</v>
      </c>
      <c r="CR326" s="3">
        <f ca="1">IF(Table2[[#This Row],[Field of Work]]="Health",Table2[[#This Row],[Income]],0)</f>
        <v>0</v>
      </c>
      <c r="CS326" s="5">
        <f ca="1">IF(Table2[[#This Row],[Field of Work]]="General work",Table2[[#This Row],[Income]],0)</f>
        <v>0</v>
      </c>
      <c r="CU326" s="2">
        <f t="shared" ca="1" si="95"/>
        <v>0</v>
      </c>
      <c r="CV326" s="5"/>
      <c r="CX326" s="2">
        <f t="shared" ca="1" si="96"/>
        <v>49</v>
      </c>
      <c r="CY326" s="5"/>
    </row>
    <row r="327" spans="1:103" x14ac:dyDescent="0.25">
      <c r="A327">
        <f t="shared" ca="1" si="97"/>
        <v>1</v>
      </c>
      <c r="B327" t="str">
        <f t="shared" ca="1" si="98"/>
        <v>Male</v>
      </c>
      <c r="C327">
        <f t="shared" ca="1" si="99"/>
        <v>49</v>
      </c>
      <c r="D327">
        <f t="shared" ca="1" si="100"/>
        <v>4</v>
      </c>
      <c r="E327" t="str">
        <f ca="1">_xll.XLOOKUP(D327,$Y$8:$Y$13,$Z$8:$Z$13)</f>
        <v>IT</v>
      </c>
      <c r="F327">
        <f t="shared" ca="1" si="101"/>
        <v>5</v>
      </c>
      <c r="G327" t="str">
        <f ca="1">_xll.XLOOKUP(F327,$AA$8:$AA$12,$AB$8:$AB$12)</f>
        <v>Other</v>
      </c>
      <c r="H327">
        <f t="shared" ca="1" si="114"/>
        <v>0</v>
      </c>
      <c r="I327">
        <f t="shared" ref="I327:I390" ca="1" si="115">RANDBETWEEN(1,4)</f>
        <v>3</v>
      </c>
      <c r="J327">
        <f t="shared" ca="1" si="102"/>
        <v>27788</v>
      </c>
      <c r="K327">
        <f t="shared" ca="1" si="103"/>
        <v>1</v>
      </c>
      <c r="L327" t="str">
        <f ca="1">_xll.XLOOKUP(K327,$AC$8:$AC$17,$AD$8:$AD$17)</f>
        <v>East Legon</v>
      </c>
      <c r="M327">
        <f t="shared" ca="1" si="107"/>
        <v>83364</v>
      </c>
      <c r="N327" s="12">
        <f t="shared" ca="1" si="104"/>
        <v>8140.0497762047398</v>
      </c>
      <c r="O327" s="12">
        <f t="shared" ca="1" si="108"/>
        <v>54863.545729629346</v>
      </c>
      <c r="P327">
        <f t="shared" ca="1" si="105"/>
        <v>4896</v>
      </c>
      <c r="Q327" s="12">
        <f t="shared" ca="1" si="109"/>
        <v>14598.977388639973</v>
      </c>
      <c r="R327">
        <f t="shared" ca="1" si="110"/>
        <v>32008.486170845285</v>
      </c>
      <c r="S327" s="12">
        <f t="shared" ca="1" si="111"/>
        <v>170236.03190047463</v>
      </c>
      <c r="T327" s="12">
        <f t="shared" ca="1" si="112"/>
        <v>27635.027164844712</v>
      </c>
      <c r="U327" s="12">
        <f t="shared" ca="1" si="113"/>
        <v>142601.00473562992</v>
      </c>
      <c r="X327" s="2"/>
      <c r="Y327" s="3"/>
      <c r="Z327" s="3"/>
      <c r="AA327" s="3"/>
      <c r="AB327" s="3"/>
      <c r="AC327" s="3"/>
      <c r="AD327" s="3"/>
      <c r="AE327" s="3">
        <f ca="1">IF(Table2[[#This Row],[Gender]]="Male",1,0)</f>
        <v>1</v>
      </c>
      <c r="AF327" s="3">
        <f ca="1">IF(Table2[[#This Row],[Gender]]="Female",1,0)</f>
        <v>0</v>
      </c>
      <c r="AG327" s="3"/>
      <c r="AH327" s="3"/>
      <c r="AI327" s="5"/>
      <c r="AK327" s="2">
        <f ca="1">IF(Table2[[#This Row],[Field of Work]]="Teaching",1,0)</f>
        <v>0</v>
      </c>
      <c r="AL327" s="3">
        <f ca="1">IF(Table2[[#This Row],[Field of Work]]="Agriculture",1,0)</f>
        <v>0</v>
      </c>
      <c r="AM327" s="3">
        <f ca="1">IF(Table2[[#This Row],[Field of Work]]="IT",1,0)</f>
        <v>1</v>
      </c>
      <c r="AN327" s="3">
        <f ca="1">IF(Table2[[#This Row],[Field of Work]]="Construction",1,0)</f>
        <v>0</v>
      </c>
      <c r="AO327" s="3">
        <f ca="1">IF(Table2[[#This Row],[Field of Work]]="Health",1,0)</f>
        <v>0</v>
      </c>
      <c r="AP327" s="3">
        <f ca="1">IF(Table2[[#This Row],[Field of Work]]="General work",1,0)</f>
        <v>0</v>
      </c>
      <c r="AQ327" s="3"/>
      <c r="AR327" s="3"/>
      <c r="AS327" s="3"/>
      <c r="AT327" s="3"/>
      <c r="AU327" s="3"/>
      <c r="AV327" s="5"/>
      <c r="AW327" s="16">
        <f ca="1">IF(Table2[[#This Row],[Residence]]="East Legon",1,0)</f>
        <v>1</v>
      </c>
      <c r="AX327" s="13">
        <f ca="1">IF(Table2[[#This Row],[Residence]]="Trasaco",1,0)</f>
        <v>0</v>
      </c>
      <c r="AY327" s="3">
        <f ca="1">IF(Table2[[#This Row],[Residence]]="North Legon",1,0)</f>
        <v>0</v>
      </c>
      <c r="AZ327" s="3">
        <f ca="1">IF(Table2[[#This Row],[Residence]]="Tema",1,0)</f>
        <v>0</v>
      </c>
      <c r="BA327" s="3">
        <f ca="1">IF(Table2[[#This Row],[Residence]]="Spintex",1,0)</f>
        <v>0</v>
      </c>
      <c r="BB327" s="3">
        <f ca="1">IF(Table2[[#This Row],[Residence]]="Airport Hills",1,0)</f>
        <v>0</v>
      </c>
      <c r="BC327" s="3">
        <f ca="1">IF(Table2[[#This Row],[Residence]]="Oyarifa",1,0)</f>
        <v>0</v>
      </c>
      <c r="BD327" s="3">
        <f ca="1">IF(Table2[[#This Row],[Residence]]="Prampram",1,0)</f>
        <v>0</v>
      </c>
      <c r="BE327" s="3">
        <f ca="1">IF(Table2[[#This Row],[Residence]]="Tse-Addo",1,0)</f>
        <v>0</v>
      </c>
      <c r="BF327" s="3">
        <f ca="1">IF(Table2[[#This Row],[Residence]]="Osu",1,0)</f>
        <v>0</v>
      </c>
      <c r="BG327" s="3"/>
      <c r="BH327" s="3"/>
      <c r="BI327" s="3"/>
      <c r="BJ327" s="3"/>
      <c r="BK327" s="3"/>
      <c r="BL327" s="3"/>
      <c r="BM327" s="3"/>
      <c r="BN327" s="3"/>
      <c r="BO327" s="3"/>
      <c r="BP327" s="5"/>
      <c r="BR327" s="26">
        <f ca="1">Table2[[#This Row],[Cars Value]]/Table2[[#This Row],[Cars]]</f>
        <v>18287.848576543114</v>
      </c>
      <c r="BS327" s="5"/>
      <c r="BT327" s="2">
        <f ca="1">IF(Table2[[#This Row],[Value of Debts]]&gt;$BU$6,1,0)</f>
        <v>0</v>
      </c>
      <c r="BU327" s="3"/>
      <c r="BV327" s="3"/>
      <c r="BW327" s="5"/>
      <c r="BX327" s="30">
        <f ca="1">Table2[[#This Row],[Mortgage Left]]/Table2[[#This Row],[Value of home]]</f>
        <v>9.7644664078076149E-2</v>
      </c>
      <c r="BY327" s="3">
        <f t="shared" ca="1" si="106"/>
        <v>1</v>
      </c>
      <c r="BZ327" s="3"/>
      <c r="CA327" s="39"/>
      <c r="CC327" s="2">
        <f ca="1">IF(Table2[[#This Row],[Residence]]="East Legon",Table2[[#This Row],[Income]],0)</f>
        <v>27788</v>
      </c>
      <c r="CD327" s="3">
        <f ca="1">IF(Table2[[#This Row],[Residence]]="Trasaco",Table2[[#This Row],[Income]],0)</f>
        <v>0</v>
      </c>
      <c r="CE327" s="3">
        <f ca="1">IF(Table2[[#This Row],[Residence]]="North Legon",Table2[[#This Row],[Income]],0)</f>
        <v>0</v>
      </c>
      <c r="CF327" s="3">
        <f ca="1">IF(Table2[[#This Row],[Residence]]="Spintex",Table2[[#This Row],[Income]],0)</f>
        <v>0</v>
      </c>
      <c r="CG327" s="3">
        <f ca="1">IF(Table2[[#This Row],[Residence]]="Tema",Table2[[#This Row],[Income]],0)</f>
        <v>0</v>
      </c>
      <c r="CH327" s="3">
        <f ca="1">IF(Table2[[#This Row],[Residence]]="Airport Hills",Table2[[#This Row],[Income]],0)</f>
        <v>0</v>
      </c>
      <c r="CI327" s="3">
        <f ca="1">IF(Table2[[#This Row],[Residence]]="Oyarifa",Table2[[#This Row],[Income]],0)</f>
        <v>0</v>
      </c>
      <c r="CJ327" s="3">
        <f ca="1">IF(Table2[[#This Row],[Residence]]="Osu",Table2[[#This Row],[Income]],0)</f>
        <v>0</v>
      </c>
      <c r="CK327" s="3">
        <f ca="1">IF(Table2[[#This Row],[Residence]]="Tse-Addo",Table2[[#This Row],[Income]],0)</f>
        <v>0</v>
      </c>
      <c r="CL327" s="5">
        <f ca="1">IF(Table2[[#This Row],[Residence]]="Prampram",Table2[[#This Row],[Income]],0)</f>
        <v>0</v>
      </c>
      <c r="CN327" s="2">
        <f ca="1">IF(Table2[[#This Row],[Field of Work]]="Teaching",Table2[[#This Row],[Income]],0)</f>
        <v>0</v>
      </c>
      <c r="CO327" s="3">
        <f ca="1">IF(Table2[[#This Row],[Field of Work]]="Agriculture",Table2[[#This Row],[Income]],0)</f>
        <v>0</v>
      </c>
      <c r="CP327" s="3">
        <f ca="1">IF(Table2[[#This Row],[Field of Work]]="IT",Table2[[#This Row],[Income]],0)</f>
        <v>27788</v>
      </c>
      <c r="CQ327" s="3">
        <f ca="1">IF(Table2[[#This Row],[Field of Work]]="Construction",Table2[[#This Row],[Income]],0)</f>
        <v>0</v>
      </c>
      <c r="CR327" s="3">
        <f ca="1">IF(Table2[[#This Row],[Field of Work]]="Health",Table2[[#This Row],[Income]],0)</f>
        <v>0</v>
      </c>
      <c r="CS327" s="5">
        <f ca="1">IF(Table2[[#This Row],[Field of Work]]="General work",Table2[[#This Row],[Income]],0)</f>
        <v>0</v>
      </c>
      <c r="CU327" s="2">
        <f t="shared" ref="CU327:CU390" ca="1" si="116">IF(T328&gt;J328,1,0)</f>
        <v>1</v>
      </c>
      <c r="CV327" s="5"/>
      <c r="CX327" s="2">
        <f t="shared" ref="CX327:CX390" ca="1" si="117">IF(U328&gt;CY326,C328,0)</f>
        <v>35</v>
      </c>
      <c r="CY327" s="5"/>
    </row>
    <row r="328" spans="1:103" x14ac:dyDescent="0.25">
      <c r="A328">
        <f t="shared" ref="A328:A391" ca="1" si="118">RANDBETWEEN(1,2)</f>
        <v>2</v>
      </c>
      <c r="B328" t="str">
        <f t="shared" ref="B328:B391" ca="1" si="119">IF(A328=1, "Male","Female")</f>
        <v>Female</v>
      </c>
      <c r="C328">
        <f t="shared" ref="C328:C391" ca="1" si="120">RANDBETWEEN(25,50)</f>
        <v>35</v>
      </c>
      <c r="D328">
        <f t="shared" ref="D328:D391" ca="1" si="121">RANDBETWEEN(1,6)</f>
        <v>2</v>
      </c>
      <c r="E328" t="str">
        <f ca="1">_xll.XLOOKUP(D328,$Y$8:$Y$13,$Z$8:$Z$13)</f>
        <v>Construction</v>
      </c>
      <c r="F328">
        <f t="shared" ref="F328:F391" ca="1" si="122">RANDBETWEEN(1,5)</f>
        <v>1</v>
      </c>
      <c r="G328" t="str">
        <f ca="1">_xll.XLOOKUP(F328,$AA$8:$AA$12,$AB$8:$AB$12)</f>
        <v>Highschool</v>
      </c>
      <c r="H328">
        <f t="shared" ca="1" si="114"/>
        <v>3</v>
      </c>
      <c r="I328">
        <f t="shared" ca="1" si="115"/>
        <v>4</v>
      </c>
      <c r="J328">
        <f t="shared" ref="J328:J391" ca="1" si="123">RANDBETWEEN(25000,90000)</f>
        <v>35863</v>
      </c>
      <c r="K328">
        <f t="shared" ref="K328:K391" ca="1" si="124">RANDBETWEEN(1,10)</f>
        <v>9</v>
      </c>
      <c r="L328" t="str">
        <f ca="1">_xll.XLOOKUP(K328,$AC$8:$AC$17,$AD$8:$AD$17)</f>
        <v>Prampram</v>
      </c>
      <c r="M328">
        <f t="shared" ca="1" si="107"/>
        <v>215178</v>
      </c>
      <c r="N328" s="12">
        <f t="shared" ref="N328:N391" ca="1" si="125">RAND()*M328</f>
        <v>104066.44051218693</v>
      </c>
      <c r="O328" s="12">
        <f t="shared" ca="1" si="108"/>
        <v>73727.373401337682</v>
      </c>
      <c r="P328">
        <f t="shared" ref="P328:P391" ca="1" si="126">RANDBETWEEN(0,O328)</f>
        <v>61989</v>
      </c>
      <c r="Q328" s="12">
        <f t="shared" ca="1" si="109"/>
        <v>55226.712059412115</v>
      </c>
      <c r="R328">
        <f t="shared" ca="1" si="110"/>
        <v>9237.7504769497355</v>
      </c>
      <c r="S328" s="12">
        <f t="shared" ca="1" si="111"/>
        <v>298143.12387828738</v>
      </c>
      <c r="T328" s="12">
        <f t="shared" ca="1" si="112"/>
        <v>221282.15257159906</v>
      </c>
      <c r="U328" s="12">
        <f t="shared" ca="1" si="113"/>
        <v>76860.971306688327</v>
      </c>
      <c r="X328" s="2"/>
      <c r="Y328" s="3"/>
      <c r="Z328" s="3"/>
      <c r="AA328" s="3"/>
      <c r="AB328" s="3"/>
      <c r="AC328" s="3"/>
      <c r="AD328" s="3"/>
      <c r="AE328" s="3">
        <f ca="1">IF(Table2[[#This Row],[Gender]]="Male",1,0)</f>
        <v>0</v>
      </c>
      <c r="AF328" s="3">
        <f ca="1">IF(Table2[[#This Row],[Gender]]="Female",1,0)</f>
        <v>1</v>
      </c>
      <c r="AG328" s="3"/>
      <c r="AH328" s="3"/>
      <c r="AI328" s="5"/>
      <c r="AK328" s="2">
        <f ca="1">IF(Table2[[#This Row],[Field of Work]]="Teaching",1,0)</f>
        <v>0</v>
      </c>
      <c r="AL328" s="3">
        <f ca="1">IF(Table2[[#This Row],[Field of Work]]="Agriculture",1,0)</f>
        <v>0</v>
      </c>
      <c r="AM328" s="3">
        <f ca="1">IF(Table2[[#This Row],[Field of Work]]="IT",1,0)</f>
        <v>0</v>
      </c>
      <c r="AN328" s="3">
        <f ca="1">IF(Table2[[#This Row],[Field of Work]]="Construction",1,0)</f>
        <v>1</v>
      </c>
      <c r="AO328" s="3">
        <f ca="1">IF(Table2[[#This Row],[Field of Work]]="Health",1,0)</f>
        <v>0</v>
      </c>
      <c r="AP328" s="3">
        <f ca="1">IF(Table2[[#This Row],[Field of Work]]="General work",1,0)</f>
        <v>0</v>
      </c>
      <c r="AQ328" s="3"/>
      <c r="AR328" s="3"/>
      <c r="AS328" s="3"/>
      <c r="AT328" s="3"/>
      <c r="AU328" s="3"/>
      <c r="AV328" s="5"/>
      <c r="AW328" s="16">
        <f ca="1">IF(Table2[[#This Row],[Residence]]="East Legon",1,0)</f>
        <v>0</v>
      </c>
      <c r="AX328" s="13">
        <f ca="1">IF(Table2[[#This Row],[Residence]]="Trasaco",1,0)</f>
        <v>0</v>
      </c>
      <c r="AY328" s="3">
        <f ca="1">IF(Table2[[#This Row],[Residence]]="North Legon",1,0)</f>
        <v>0</v>
      </c>
      <c r="AZ328" s="3">
        <f ca="1">IF(Table2[[#This Row],[Residence]]="Tema",1,0)</f>
        <v>0</v>
      </c>
      <c r="BA328" s="3">
        <f ca="1">IF(Table2[[#This Row],[Residence]]="Spintex",1,0)</f>
        <v>0</v>
      </c>
      <c r="BB328" s="3">
        <f ca="1">IF(Table2[[#This Row],[Residence]]="Airport Hills",1,0)</f>
        <v>0</v>
      </c>
      <c r="BC328" s="3">
        <f ca="1">IF(Table2[[#This Row],[Residence]]="Oyarifa",1,0)</f>
        <v>0</v>
      </c>
      <c r="BD328" s="3">
        <f ca="1">IF(Table2[[#This Row],[Residence]]="Prampram",1,0)</f>
        <v>1</v>
      </c>
      <c r="BE328" s="3">
        <f ca="1">IF(Table2[[#This Row],[Residence]]="Tse-Addo",1,0)</f>
        <v>0</v>
      </c>
      <c r="BF328" s="3">
        <f ca="1">IF(Table2[[#This Row],[Residence]]="Osu",1,0)</f>
        <v>0</v>
      </c>
      <c r="BG328" s="3"/>
      <c r="BH328" s="3"/>
      <c r="BI328" s="3"/>
      <c r="BJ328" s="3"/>
      <c r="BK328" s="3"/>
      <c r="BL328" s="3"/>
      <c r="BM328" s="3"/>
      <c r="BN328" s="3"/>
      <c r="BO328" s="3"/>
      <c r="BP328" s="5"/>
      <c r="BR328" s="26">
        <f ca="1">Table2[[#This Row],[Cars Value]]/Table2[[#This Row],[Cars]]</f>
        <v>18431.84335033442</v>
      </c>
      <c r="BS328" s="5"/>
      <c r="BT328" s="2">
        <f ca="1">IF(Table2[[#This Row],[Value of Debts]]&gt;$BU$6,1,0)</f>
        <v>1</v>
      </c>
      <c r="BU328" s="3"/>
      <c r="BV328" s="3"/>
      <c r="BW328" s="5"/>
      <c r="BX328" s="30">
        <f ca="1">Table2[[#This Row],[Mortgage Left]]/Table2[[#This Row],[Value of home]]</f>
        <v>0.48362955558740639</v>
      </c>
      <c r="BY328" s="3">
        <f t="shared" ref="BY328:BY391" ca="1" si="127">IF(BX328&lt;$BZ$6,1,0)</f>
        <v>0</v>
      </c>
      <c r="BZ328" s="3"/>
      <c r="CA328" s="39"/>
      <c r="CC328" s="2">
        <f ca="1">IF(Table2[[#This Row],[Residence]]="East Legon",Table2[[#This Row],[Income]],0)</f>
        <v>0</v>
      </c>
      <c r="CD328" s="3">
        <f ca="1">IF(Table2[[#This Row],[Residence]]="Trasaco",Table2[[#This Row],[Income]],0)</f>
        <v>0</v>
      </c>
      <c r="CE328" s="3">
        <f ca="1">IF(Table2[[#This Row],[Residence]]="North Legon",Table2[[#This Row],[Income]],0)</f>
        <v>0</v>
      </c>
      <c r="CF328" s="3">
        <f ca="1">IF(Table2[[#This Row],[Residence]]="Spintex",Table2[[#This Row],[Income]],0)</f>
        <v>0</v>
      </c>
      <c r="CG328" s="3">
        <f ca="1">IF(Table2[[#This Row],[Residence]]="Tema",Table2[[#This Row],[Income]],0)</f>
        <v>0</v>
      </c>
      <c r="CH328" s="3">
        <f ca="1">IF(Table2[[#This Row],[Residence]]="Airport Hills",Table2[[#This Row],[Income]],0)</f>
        <v>0</v>
      </c>
      <c r="CI328" s="3">
        <f ca="1">IF(Table2[[#This Row],[Residence]]="Oyarifa",Table2[[#This Row],[Income]],0)</f>
        <v>0</v>
      </c>
      <c r="CJ328" s="3">
        <f ca="1">IF(Table2[[#This Row],[Residence]]="Osu",Table2[[#This Row],[Income]],0)</f>
        <v>0</v>
      </c>
      <c r="CK328" s="3">
        <f ca="1">IF(Table2[[#This Row],[Residence]]="Tse-Addo",Table2[[#This Row],[Income]],0)</f>
        <v>0</v>
      </c>
      <c r="CL328" s="5">
        <f ca="1">IF(Table2[[#This Row],[Residence]]="Prampram",Table2[[#This Row],[Income]],0)</f>
        <v>35863</v>
      </c>
      <c r="CN328" s="2">
        <f ca="1">IF(Table2[[#This Row],[Field of Work]]="Teaching",Table2[[#This Row],[Income]],0)</f>
        <v>0</v>
      </c>
      <c r="CO328" s="3">
        <f ca="1">IF(Table2[[#This Row],[Field of Work]]="Agriculture",Table2[[#This Row],[Income]],0)</f>
        <v>0</v>
      </c>
      <c r="CP328" s="3">
        <f ca="1">IF(Table2[[#This Row],[Field of Work]]="IT",Table2[[#This Row],[Income]],0)</f>
        <v>0</v>
      </c>
      <c r="CQ328" s="3">
        <f ca="1">IF(Table2[[#This Row],[Field of Work]]="Construction",Table2[[#This Row],[Income]],0)</f>
        <v>35863</v>
      </c>
      <c r="CR328" s="3">
        <f ca="1">IF(Table2[[#This Row],[Field of Work]]="Health",Table2[[#This Row],[Income]],0)</f>
        <v>0</v>
      </c>
      <c r="CS328" s="5">
        <f ca="1">IF(Table2[[#This Row],[Field of Work]]="General work",Table2[[#This Row],[Income]],0)</f>
        <v>0</v>
      </c>
      <c r="CU328" s="2">
        <f t="shared" ca="1" si="116"/>
        <v>1</v>
      </c>
      <c r="CV328" s="5"/>
      <c r="CX328" s="2">
        <f t="shared" ca="1" si="117"/>
        <v>27</v>
      </c>
      <c r="CY328" s="5"/>
    </row>
    <row r="329" spans="1:103" x14ac:dyDescent="0.25">
      <c r="A329">
        <f t="shared" ca="1" si="118"/>
        <v>2</v>
      </c>
      <c r="B329" t="str">
        <f t="shared" ca="1" si="119"/>
        <v>Female</v>
      </c>
      <c r="C329">
        <f t="shared" ca="1" si="120"/>
        <v>27</v>
      </c>
      <c r="D329">
        <f t="shared" ca="1" si="121"/>
        <v>3</v>
      </c>
      <c r="E329" t="str">
        <f ca="1">_xll.XLOOKUP(D329,$Y$8:$Y$13,$Z$8:$Z$13)</f>
        <v>Teaching</v>
      </c>
      <c r="F329">
        <f t="shared" ca="1" si="122"/>
        <v>3</v>
      </c>
      <c r="G329" t="str">
        <f ca="1">_xll.XLOOKUP(F329,$AA$8:$AA$12,$AB$8:$AB$12)</f>
        <v>University</v>
      </c>
      <c r="H329">
        <f t="shared" ca="1" si="114"/>
        <v>1</v>
      </c>
      <c r="I329">
        <f t="shared" ca="1" si="115"/>
        <v>2</v>
      </c>
      <c r="J329">
        <f t="shared" ca="1" si="123"/>
        <v>49040</v>
      </c>
      <c r="K329">
        <f t="shared" ca="1" si="124"/>
        <v>8</v>
      </c>
      <c r="L329" t="str">
        <f ca="1">_xll.XLOOKUP(K329,$AC$8:$AC$17,$AD$8:$AD$17)</f>
        <v>Oyarifa</v>
      </c>
      <c r="M329">
        <f t="shared" ca="1" si="107"/>
        <v>245200</v>
      </c>
      <c r="N329" s="12">
        <f t="shared" ca="1" si="125"/>
        <v>188267.46508440195</v>
      </c>
      <c r="O329" s="12">
        <f t="shared" ca="1" si="108"/>
        <v>79584.847704195126</v>
      </c>
      <c r="P329">
        <f t="shared" ca="1" si="126"/>
        <v>8622</v>
      </c>
      <c r="Q329" s="12">
        <f t="shared" ca="1" si="109"/>
        <v>57066.077064449899</v>
      </c>
      <c r="R329">
        <f t="shared" ca="1" si="110"/>
        <v>45221.304564060061</v>
      </c>
      <c r="S329" s="12">
        <f t="shared" ca="1" si="111"/>
        <v>370006.15226825519</v>
      </c>
      <c r="T329" s="12">
        <f t="shared" ca="1" si="112"/>
        <v>253955.54214885185</v>
      </c>
      <c r="U329" s="12">
        <f t="shared" ca="1" si="113"/>
        <v>116050.61011940334</v>
      </c>
      <c r="X329" s="2"/>
      <c r="Y329" s="3"/>
      <c r="Z329" s="3"/>
      <c r="AA329" s="3"/>
      <c r="AB329" s="3"/>
      <c r="AC329" s="3"/>
      <c r="AD329" s="3"/>
      <c r="AE329" s="3">
        <f ca="1">IF(Table2[[#This Row],[Gender]]="Male",1,0)</f>
        <v>0</v>
      </c>
      <c r="AF329" s="3">
        <f ca="1">IF(Table2[[#This Row],[Gender]]="Female",1,0)</f>
        <v>1</v>
      </c>
      <c r="AG329" s="3"/>
      <c r="AH329" s="3"/>
      <c r="AI329" s="5"/>
      <c r="AK329" s="2">
        <f ca="1">IF(Table2[[#This Row],[Field of Work]]="Teaching",1,0)</f>
        <v>1</v>
      </c>
      <c r="AL329" s="3">
        <f ca="1">IF(Table2[[#This Row],[Field of Work]]="Agriculture",1,0)</f>
        <v>0</v>
      </c>
      <c r="AM329" s="3">
        <f ca="1">IF(Table2[[#This Row],[Field of Work]]="IT",1,0)</f>
        <v>0</v>
      </c>
      <c r="AN329" s="3">
        <f ca="1">IF(Table2[[#This Row],[Field of Work]]="Construction",1,0)</f>
        <v>0</v>
      </c>
      <c r="AO329" s="3">
        <f ca="1">IF(Table2[[#This Row],[Field of Work]]="Health",1,0)</f>
        <v>0</v>
      </c>
      <c r="AP329" s="3">
        <f ca="1">IF(Table2[[#This Row],[Field of Work]]="General work",1,0)</f>
        <v>0</v>
      </c>
      <c r="AQ329" s="3"/>
      <c r="AR329" s="3"/>
      <c r="AS329" s="3"/>
      <c r="AT329" s="3"/>
      <c r="AU329" s="3"/>
      <c r="AV329" s="5"/>
      <c r="AW329" s="16">
        <f ca="1">IF(Table2[[#This Row],[Residence]]="East Legon",1,0)</f>
        <v>0</v>
      </c>
      <c r="AX329" s="13">
        <f ca="1">IF(Table2[[#This Row],[Residence]]="Trasaco",1,0)</f>
        <v>0</v>
      </c>
      <c r="AY329" s="3">
        <f ca="1">IF(Table2[[#This Row],[Residence]]="North Legon",1,0)</f>
        <v>0</v>
      </c>
      <c r="AZ329" s="3">
        <f ca="1">IF(Table2[[#This Row],[Residence]]="Tema",1,0)</f>
        <v>0</v>
      </c>
      <c r="BA329" s="3">
        <f ca="1">IF(Table2[[#This Row],[Residence]]="Spintex",1,0)</f>
        <v>0</v>
      </c>
      <c r="BB329" s="3">
        <f ca="1">IF(Table2[[#This Row],[Residence]]="Airport Hills",1,0)</f>
        <v>0</v>
      </c>
      <c r="BC329" s="3">
        <f ca="1">IF(Table2[[#This Row],[Residence]]="Oyarifa",1,0)</f>
        <v>1</v>
      </c>
      <c r="BD329" s="3">
        <f ca="1">IF(Table2[[#This Row],[Residence]]="Prampram",1,0)</f>
        <v>0</v>
      </c>
      <c r="BE329" s="3">
        <f ca="1">IF(Table2[[#This Row],[Residence]]="Tse-Addo",1,0)</f>
        <v>0</v>
      </c>
      <c r="BF329" s="3">
        <f ca="1">IF(Table2[[#This Row],[Residence]]="Osu",1,0)</f>
        <v>0</v>
      </c>
      <c r="BG329" s="3"/>
      <c r="BH329" s="3"/>
      <c r="BI329" s="3"/>
      <c r="BJ329" s="3"/>
      <c r="BK329" s="3"/>
      <c r="BL329" s="3"/>
      <c r="BM329" s="3"/>
      <c r="BN329" s="3"/>
      <c r="BO329" s="3"/>
      <c r="BP329" s="5"/>
      <c r="BR329" s="26">
        <f ca="1">Table2[[#This Row],[Cars Value]]/Table2[[#This Row],[Cars]]</f>
        <v>39792.423852097563</v>
      </c>
      <c r="BS329" s="5"/>
      <c r="BT329" s="2">
        <f ca="1">IF(Table2[[#This Row],[Value of Debts]]&gt;$BU$6,1,0)</f>
        <v>1</v>
      </c>
      <c r="BU329" s="3"/>
      <c r="BV329" s="3"/>
      <c r="BW329" s="5"/>
      <c r="BX329" s="30">
        <f ca="1">Table2[[#This Row],[Mortgage Left]]/Table2[[#This Row],[Value of home]]</f>
        <v>0.76781184781566858</v>
      </c>
      <c r="BY329" s="3">
        <f t="shared" ca="1" si="127"/>
        <v>0</v>
      </c>
      <c r="BZ329" s="3"/>
      <c r="CA329" s="39"/>
      <c r="CC329" s="2">
        <f ca="1">IF(Table2[[#This Row],[Residence]]="East Legon",Table2[[#This Row],[Income]],0)</f>
        <v>0</v>
      </c>
      <c r="CD329" s="3">
        <f ca="1">IF(Table2[[#This Row],[Residence]]="Trasaco",Table2[[#This Row],[Income]],0)</f>
        <v>0</v>
      </c>
      <c r="CE329" s="3">
        <f ca="1">IF(Table2[[#This Row],[Residence]]="North Legon",Table2[[#This Row],[Income]],0)</f>
        <v>0</v>
      </c>
      <c r="CF329" s="3">
        <f ca="1">IF(Table2[[#This Row],[Residence]]="Spintex",Table2[[#This Row],[Income]],0)</f>
        <v>0</v>
      </c>
      <c r="CG329" s="3">
        <f ca="1">IF(Table2[[#This Row],[Residence]]="Tema",Table2[[#This Row],[Income]],0)</f>
        <v>0</v>
      </c>
      <c r="CH329" s="3">
        <f ca="1">IF(Table2[[#This Row],[Residence]]="Airport Hills",Table2[[#This Row],[Income]],0)</f>
        <v>0</v>
      </c>
      <c r="CI329" s="3">
        <f ca="1">IF(Table2[[#This Row],[Residence]]="Oyarifa",Table2[[#This Row],[Income]],0)</f>
        <v>49040</v>
      </c>
      <c r="CJ329" s="3">
        <f ca="1">IF(Table2[[#This Row],[Residence]]="Osu",Table2[[#This Row],[Income]],0)</f>
        <v>0</v>
      </c>
      <c r="CK329" s="3">
        <f ca="1">IF(Table2[[#This Row],[Residence]]="Tse-Addo",Table2[[#This Row],[Income]],0)</f>
        <v>0</v>
      </c>
      <c r="CL329" s="5">
        <f ca="1">IF(Table2[[#This Row],[Residence]]="Prampram",Table2[[#This Row],[Income]],0)</f>
        <v>0</v>
      </c>
      <c r="CN329" s="2">
        <f ca="1">IF(Table2[[#This Row],[Field of Work]]="Teaching",Table2[[#This Row],[Income]],0)</f>
        <v>49040</v>
      </c>
      <c r="CO329" s="3">
        <f ca="1">IF(Table2[[#This Row],[Field of Work]]="Agriculture",Table2[[#This Row],[Income]],0)</f>
        <v>0</v>
      </c>
      <c r="CP329" s="3">
        <f ca="1">IF(Table2[[#This Row],[Field of Work]]="IT",Table2[[#This Row],[Income]],0)</f>
        <v>0</v>
      </c>
      <c r="CQ329" s="3">
        <f ca="1">IF(Table2[[#This Row],[Field of Work]]="Construction",Table2[[#This Row],[Income]],0)</f>
        <v>0</v>
      </c>
      <c r="CR329" s="3">
        <f ca="1">IF(Table2[[#This Row],[Field of Work]]="Health",Table2[[#This Row],[Income]],0)</f>
        <v>0</v>
      </c>
      <c r="CS329" s="5">
        <f ca="1">IF(Table2[[#This Row],[Field of Work]]="General work",Table2[[#This Row],[Income]],0)</f>
        <v>0</v>
      </c>
      <c r="CU329" s="2">
        <f t="shared" ca="1" si="116"/>
        <v>1</v>
      </c>
      <c r="CV329" s="5"/>
      <c r="CX329" s="2">
        <f t="shared" ca="1" si="117"/>
        <v>50</v>
      </c>
      <c r="CY329" s="5"/>
    </row>
    <row r="330" spans="1:103" x14ac:dyDescent="0.25">
      <c r="A330">
        <f t="shared" ca="1" si="118"/>
        <v>1</v>
      </c>
      <c r="B330" t="str">
        <f t="shared" ca="1" si="119"/>
        <v>Male</v>
      </c>
      <c r="C330">
        <f t="shared" ca="1" si="120"/>
        <v>50</v>
      </c>
      <c r="D330">
        <f t="shared" ca="1" si="121"/>
        <v>2</v>
      </c>
      <c r="E330" t="str">
        <f ca="1">_xll.XLOOKUP(D330,$Y$8:$Y$13,$Z$8:$Z$13)</f>
        <v>Construction</v>
      </c>
      <c r="F330">
        <f t="shared" ca="1" si="122"/>
        <v>2</v>
      </c>
      <c r="G330" t="str">
        <f ca="1">_xll.XLOOKUP(F330,$AA$8:$AA$12,$AB$8:$AB$12)</f>
        <v>College</v>
      </c>
      <c r="H330">
        <f t="shared" ca="1" si="114"/>
        <v>3</v>
      </c>
      <c r="I330">
        <f t="shared" ca="1" si="115"/>
        <v>1</v>
      </c>
      <c r="J330">
        <f t="shared" ca="1" si="123"/>
        <v>70307</v>
      </c>
      <c r="K330">
        <f t="shared" ca="1" si="124"/>
        <v>9</v>
      </c>
      <c r="L330" t="str">
        <f ca="1">_xll.XLOOKUP(K330,$AC$8:$AC$17,$AD$8:$AD$17)</f>
        <v>Prampram</v>
      </c>
      <c r="M330">
        <f t="shared" ca="1" si="107"/>
        <v>210921</v>
      </c>
      <c r="N330" s="12">
        <f t="shared" ca="1" si="125"/>
        <v>23639.656677114101</v>
      </c>
      <c r="O330" s="12">
        <f t="shared" ca="1" si="108"/>
        <v>39921.838667379663</v>
      </c>
      <c r="P330">
        <f t="shared" ca="1" si="126"/>
        <v>24922</v>
      </c>
      <c r="Q330" s="12">
        <f t="shared" ca="1" si="109"/>
        <v>54141.590678793174</v>
      </c>
      <c r="R330">
        <f t="shared" ca="1" si="110"/>
        <v>4788.4794219387095</v>
      </c>
      <c r="S330" s="12">
        <f t="shared" ca="1" si="111"/>
        <v>255631.31808931837</v>
      </c>
      <c r="T330" s="12">
        <f t="shared" ca="1" si="112"/>
        <v>102703.24735590728</v>
      </c>
      <c r="U330" s="12">
        <f t="shared" ca="1" si="113"/>
        <v>152928.07073341109</v>
      </c>
      <c r="X330" s="2"/>
      <c r="Y330" s="3"/>
      <c r="Z330" s="3"/>
      <c r="AA330" s="3"/>
      <c r="AB330" s="3"/>
      <c r="AC330" s="3"/>
      <c r="AD330" s="3"/>
      <c r="AE330" s="3">
        <f ca="1">IF(Table2[[#This Row],[Gender]]="Male",1,0)</f>
        <v>1</v>
      </c>
      <c r="AF330" s="3">
        <f ca="1">IF(Table2[[#This Row],[Gender]]="Female",1,0)</f>
        <v>0</v>
      </c>
      <c r="AG330" s="3"/>
      <c r="AH330" s="3"/>
      <c r="AI330" s="5"/>
      <c r="AK330" s="2">
        <f ca="1">IF(Table2[[#This Row],[Field of Work]]="Teaching",1,0)</f>
        <v>0</v>
      </c>
      <c r="AL330" s="3">
        <f ca="1">IF(Table2[[#This Row],[Field of Work]]="Agriculture",1,0)</f>
        <v>0</v>
      </c>
      <c r="AM330" s="3">
        <f ca="1">IF(Table2[[#This Row],[Field of Work]]="IT",1,0)</f>
        <v>0</v>
      </c>
      <c r="AN330" s="3">
        <f ca="1">IF(Table2[[#This Row],[Field of Work]]="Construction",1,0)</f>
        <v>1</v>
      </c>
      <c r="AO330" s="3">
        <f ca="1">IF(Table2[[#This Row],[Field of Work]]="Health",1,0)</f>
        <v>0</v>
      </c>
      <c r="AP330" s="3">
        <f ca="1">IF(Table2[[#This Row],[Field of Work]]="General work",1,0)</f>
        <v>0</v>
      </c>
      <c r="AQ330" s="3"/>
      <c r="AR330" s="3"/>
      <c r="AS330" s="3"/>
      <c r="AT330" s="3"/>
      <c r="AU330" s="3"/>
      <c r="AV330" s="5"/>
      <c r="AW330" s="16">
        <f ca="1">IF(Table2[[#This Row],[Residence]]="East Legon",1,0)</f>
        <v>0</v>
      </c>
      <c r="AX330" s="13">
        <f ca="1">IF(Table2[[#This Row],[Residence]]="Trasaco",1,0)</f>
        <v>0</v>
      </c>
      <c r="AY330" s="3">
        <f ca="1">IF(Table2[[#This Row],[Residence]]="North Legon",1,0)</f>
        <v>0</v>
      </c>
      <c r="AZ330" s="3">
        <f ca="1">IF(Table2[[#This Row],[Residence]]="Tema",1,0)</f>
        <v>0</v>
      </c>
      <c r="BA330" s="3">
        <f ca="1">IF(Table2[[#This Row],[Residence]]="Spintex",1,0)</f>
        <v>0</v>
      </c>
      <c r="BB330" s="3">
        <f ca="1">IF(Table2[[#This Row],[Residence]]="Airport Hills",1,0)</f>
        <v>0</v>
      </c>
      <c r="BC330" s="3">
        <f ca="1">IF(Table2[[#This Row],[Residence]]="Oyarifa",1,0)</f>
        <v>0</v>
      </c>
      <c r="BD330" s="3">
        <f ca="1">IF(Table2[[#This Row],[Residence]]="Prampram",1,0)</f>
        <v>1</v>
      </c>
      <c r="BE330" s="3">
        <f ca="1">IF(Table2[[#This Row],[Residence]]="Tse-Addo",1,0)</f>
        <v>0</v>
      </c>
      <c r="BF330" s="3">
        <f ca="1">IF(Table2[[#This Row],[Residence]]="Osu",1,0)</f>
        <v>0</v>
      </c>
      <c r="BG330" s="3"/>
      <c r="BH330" s="3"/>
      <c r="BI330" s="3"/>
      <c r="BJ330" s="3"/>
      <c r="BK330" s="3"/>
      <c r="BL330" s="3"/>
      <c r="BM330" s="3"/>
      <c r="BN330" s="3"/>
      <c r="BO330" s="3"/>
      <c r="BP330" s="5"/>
      <c r="BR330" s="26">
        <f ca="1">Table2[[#This Row],[Cars Value]]/Table2[[#This Row],[Cars]]</f>
        <v>39921.838667379663</v>
      </c>
      <c r="BS330" s="5"/>
      <c r="BT330" s="2">
        <f ca="1">IF(Table2[[#This Row],[Value of Debts]]&gt;$BU$6,1,0)</f>
        <v>1</v>
      </c>
      <c r="BU330" s="3"/>
      <c r="BV330" s="3"/>
      <c r="BW330" s="5"/>
      <c r="BX330" s="30">
        <f ca="1">Table2[[#This Row],[Mortgage Left]]/Table2[[#This Row],[Value of home]]</f>
        <v>0.11207825051613685</v>
      </c>
      <c r="BY330" s="3">
        <f t="shared" ca="1" si="127"/>
        <v>1</v>
      </c>
      <c r="BZ330" s="3"/>
      <c r="CA330" s="39"/>
      <c r="CC330" s="2">
        <f ca="1">IF(Table2[[#This Row],[Residence]]="East Legon",Table2[[#This Row],[Income]],0)</f>
        <v>0</v>
      </c>
      <c r="CD330" s="3">
        <f ca="1">IF(Table2[[#This Row],[Residence]]="Trasaco",Table2[[#This Row],[Income]],0)</f>
        <v>0</v>
      </c>
      <c r="CE330" s="3">
        <f ca="1">IF(Table2[[#This Row],[Residence]]="North Legon",Table2[[#This Row],[Income]],0)</f>
        <v>0</v>
      </c>
      <c r="CF330" s="3">
        <f ca="1">IF(Table2[[#This Row],[Residence]]="Spintex",Table2[[#This Row],[Income]],0)</f>
        <v>0</v>
      </c>
      <c r="CG330" s="3">
        <f ca="1">IF(Table2[[#This Row],[Residence]]="Tema",Table2[[#This Row],[Income]],0)</f>
        <v>0</v>
      </c>
      <c r="CH330" s="3">
        <f ca="1">IF(Table2[[#This Row],[Residence]]="Airport Hills",Table2[[#This Row],[Income]],0)</f>
        <v>0</v>
      </c>
      <c r="CI330" s="3">
        <f ca="1">IF(Table2[[#This Row],[Residence]]="Oyarifa",Table2[[#This Row],[Income]],0)</f>
        <v>0</v>
      </c>
      <c r="CJ330" s="3">
        <f ca="1">IF(Table2[[#This Row],[Residence]]="Osu",Table2[[#This Row],[Income]],0)</f>
        <v>0</v>
      </c>
      <c r="CK330" s="3">
        <f ca="1">IF(Table2[[#This Row],[Residence]]="Tse-Addo",Table2[[#This Row],[Income]],0)</f>
        <v>0</v>
      </c>
      <c r="CL330" s="5">
        <f ca="1">IF(Table2[[#This Row],[Residence]]="Prampram",Table2[[#This Row],[Income]],0)</f>
        <v>70307</v>
      </c>
      <c r="CN330" s="2">
        <f ca="1">IF(Table2[[#This Row],[Field of Work]]="Teaching",Table2[[#This Row],[Income]],0)</f>
        <v>0</v>
      </c>
      <c r="CO330" s="3">
        <f ca="1">IF(Table2[[#This Row],[Field of Work]]="Agriculture",Table2[[#This Row],[Income]],0)</f>
        <v>0</v>
      </c>
      <c r="CP330" s="3">
        <f ca="1">IF(Table2[[#This Row],[Field of Work]]="IT",Table2[[#This Row],[Income]],0)</f>
        <v>0</v>
      </c>
      <c r="CQ330" s="3">
        <f ca="1">IF(Table2[[#This Row],[Field of Work]]="Construction",Table2[[#This Row],[Income]],0)</f>
        <v>70307</v>
      </c>
      <c r="CR330" s="3">
        <f ca="1">IF(Table2[[#This Row],[Field of Work]]="Health",Table2[[#This Row],[Income]],0)</f>
        <v>0</v>
      </c>
      <c r="CS330" s="5">
        <f ca="1">IF(Table2[[#This Row],[Field of Work]]="General work",Table2[[#This Row],[Income]],0)</f>
        <v>0</v>
      </c>
      <c r="CU330" s="2">
        <f t="shared" ca="1" si="116"/>
        <v>1</v>
      </c>
      <c r="CV330" s="5"/>
      <c r="CX330" s="2">
        <f t="shared" ca="1" si="117"/>
        <v>47</v>
      </c>
      <c r="CY330" s="5"/>
    </row>
    <row r="331" spans="1:103" x14ac:dyDescent="0.25">
      <c r="A331">
        <f t="shared" ca="1" si="118"/>
        <v>2</v>
      </c>
      <c r="B331" t="str">
        <f t="shared" ca="1" si="119"/>
        <v>Female</v>
      </c>
      <c r="C331">
        <f t="shared" ca="1" si="120"/>
        <v>47</v>
      </c>
      <c r="D331">
        <f t="shared" ca="1" si="121"/>
        <v>6</v>
      </c>
      <c r="E331" t="str">
        <f ca="1">_xll.XLOOKUP(D331,$Y$8:$Y$13,$Z$8:$Z$13)</f>
        <v>Agriculture</v>
      </c>
      <c r="F331">
        <f t="shared" ca="1" si="122"/>
        <v>4</v>
      </c>
      <c r="G331" t="str">
        <f ca="1">_xll.XLOOKUP(F331,$AA$8:$AA$12,$AB$8:$AB$12)</f>
        <v>Techical</v>
      </c>
      <c r="H331">
        <f t="shared" ca="1" si="114"/>
        <v>2</v>
      </c>
      <c r="I331">
        <f t="shared" ca="1" si="115"/>
        <v>3</v>
      </c>
      <c r="J331">
        <f t="shared" ca="1" si="123"/>
        <v>28205</v>
      </c>
      <c r="K331">
        <f t="shared" ca="1" si="124"/>
        <v>2</v>
      </c>
      <c r="L331" t="str">
        <f ca="1">_xll.XLOOKUP(K331,$AC$8:$AC$17,$AD$8:$AD$17)</f>
        <v>Trasaco</v>
      </c>
      <c r="M331">
        <f t="shared" ca="1" si="107"/>
        <v>141025</v>
      </c>
      <c r="N331" s="12">
        <f t="shared" ca="1" si="125"/>
        <v>32332.411733646015</v>
      </c>
      <c r="O331" s="12">
        <f t="shared" ca="1" si="108"/>
        <v>24696.641559332111</v>
      </c>
      <c r="P331">
        <f t="shared" ca="1" si="126"/>
        <v>2366</v>
      </c>
      <c r="Q331" s="12">
        <f t="shared" ca="1" si="109"/>
        <v>26911.088956295658</v>
      </c>
      <c r="R331">
        <f t="shared" ca="1" si="110"/>
        <v>42026.892168571474</v>
      </c>
      <c r="S331" s="12">
        <f t="shared" ca="1" si="111"/>
        <v>207748.53372790359</v>
      </c>
      <c r="T331" s="12">
        <f t="shared" ca="1" si="112"/>
        <v>61609.500689941677</v>
      </c>
      <c r="U331" s="12">
        <f t="shared" ca="1" si="113"/>
        <v>146139.03303796193</v>
      </c>
      <c r="X331" s="2"/>
      <c r="Y331" s="3"/>
      <c r="Z331" s="3"/>
      <c r="AA331" s="3"/>
      <c r="AB331" s="3"/>
      <c r="AC331" s="3"/>
      <c r="AD331" s="3"/>
      <c r="AE331" s="3">
        <f ca="1">IF(Table2[[#This Row],[Gender]]="Male",1,0)</f>
        <v>0</v>
      </c>
      <c r="AF331" s="3">
        <f ca="1">IF(Table2[[#This Row],[Gender]]="Female",1,0)</f>
        <v>1</v>
      </c>
      <c r="AG331" s="3"/>
      <c r="AH331" s="3"/>
      <c r="AI331" s="5"/>
      <c r="AK331" s="2">
        <f ca="1">IF(Table2[[#This Row],[Field of Work]]="Teaching",1,0)</f>
        <v>0</v>
      </c>
      <c r="AL331" s="3">
        <f ca="1">IF(Table2[[#This Row],[Field of Work]]="Agriculture",1,0)</f>
        <v>1</v>
      </c>
      <c r="AM331" s="3">
        <f ca="1">IF(Table2[[#This Row],[Field of Work]]="IT",1,0)</f>
        <v>0</v>
      </c>
      <c r="AN331" s="3">
        <f ca="1">IF(Table2[[#This Row],[Field of Work]]="Construction",1,0)</f>
        <v>0</v>
      </c>
      <c r="AO331" s="3">
        <f ca="1">IF(Table2[[#This Row],[Field of Work]]="Health",1,0)</f>
        <v>0</v>
      </c>
      <c r="AP331" s="3">
        <f ca="1">IF(Table2[[#This Row],[Field of Work]]="General work",1,0)</f>
        <v>0</v>
      </c>
      <c r="AQ331" s="3"/>
      <c r="AR331" s="3"/>
      <c r="AS331" s="3"/>
      <c r="AT331" s="3"/>
      <c r="AU331" s="3"/>
      <c r="AV331" s="5"/>
      <c r="AW331" s="16">
        <f ca="1">IF(Table2[[#This Row],[Residence]]="East Legon",1,0)</f>
        <v>0</v>
      </c>
      <c r="AX331" s="13">
        <f ca="1">IF(Table2[[#This Row],[Residence]]="Trasaco",1,0)</f>
        <v>1</v>
      </c>
      <c r="AY331" s="3">
        <f ca="1">IF(Table2[[#This Row],[Residence]]="North Legon",1,0)</f>
        <v>0</v>
      </c>
      <c r="AZ331" s="3">
        <f ca="1">IF(Table2[[#This Row],[Residence]]="Tema",1,0)</f>
        <v>0</v>
      </c>
      <c r="BA331" s="3">
        <f ca="1">IF(Table2[[#This Row],[Residence]]="Spintex",1,0)</f>
        <v>0</v>
      </c>
      <c r="BB331" s="3">
        <f ca="1">IF(Table2[[#This Row],[Residence]]="Airport Hills",1,0)</f>
        <v>0</v>
      </c>
      <c r="BC331" s="3">
        <f ca="1">IF(Table2[[#This Row],[Residence]]="Oyarifa",1,0)</f>
        <v>0</v>
      </c>
      <c r="BD331" s="3">
        <f ca="1">IF(Table2[[#This Row],[Residence]]="Prampram",1,0)</f>
        <v>0</v>
      </c>
      <c r="BE331" s="3">
        <f ca="1">IF(Table2[[#This Row],[Residence]]="Tse-Addo",1,0)</f>
        <v>0</v>
      </c>
      <c r="BF331" s="3">
        <f ca="1">IF(Table2[[#This Row],[Residence]]="Osu",1,0)</f>
        <v>0</v>
      </c>
      <c r="BG331" s="3"/>
      <c r="BH331" s="3"/>
      <c r="BI331" s="3"/>
      <c r="BJ331" s="3"/>
      <c r="BK331" s="3"/>
      <c r="BL331" s="3"/>
      <c r="BM331" s="3"/>
      <c r="BN331" s="3"/>
      <c r="BO331" s="3"/>
      <c r="BP331" s="5"/>
      <c r="BR331" s="26">
        <f ca="1">Table2[[#This Row],[Cars Value]]/Table2[[#This Row],[Cars]]</f>
        <v>8232.213853110703</v>
      </c>
      <c r="BS331" s="5"/>
      <c r="BT331" s="2">
        <f ca="1">IF(Table2[[#This Row],[Value of Debts]]&gt;$BU$6,1,0)</f>
        <v>0</v>
      </c>
      <c r="BU331" s="3"/>
      <c r="BV331" s="3"/>
      <c r="BW331" s="5"/>
      <c r="BX331" s="30">
        <f ca="1">Table2[[#This Row],[Mortgage Left]]/Table2[[#This Row],[Value of home]]</f>
        <v>0.2292672344169191</v>
      </c>
      <c r="BY331" s="3">
        <f t="shared" ca="1" si="127"/>
        <v>1</v>
      </c>
      <c r="BZ331" s="3"/>
      <c r="CA331" s="39"/>
      <c r="CC331" s="2">
        <f ca="1">IF(Table2[[#This Row],[Residence]]="East Legon",Table2[[#This Row],[Income]],0)</f>
        <v>0</v>
      </c>
      <c r="CD331" s="3">
        <f ca="1">IF(Table2[[#This Row],[Residence]]="Trasaco",Table2[[#This Row],[Income]],0)</f>
        <v>28205</v>
      </c>
      <c r="CE331" s="3">
        <f ca="1">IF(Table2[[#This Row],[Residence]]="North Legon",Table2[[#This Row],[Income]],0)</f>
        <v>0</v>
      </c>
      <c r="CF331" s="3">
        <f ca="1">IF(Table2[[#This Row],[Residence]]="Spintex",Table2[[#This Row],[Income]],0)</f>
        <v>0</v>
      </c>
      <c r="CG331" s="3">
        <f ca="1">IF(Table2[[#This Row],[Residence]]="Tema",Table2[[#This Row],[Income]],0)</f>
        <v>0</v>
      </c>
      <c r="CH331" s="3">
        <f ca="1">IF(Table2[[#This Row],[Residence]]="Airport Hills",Table2[[#This Row],[Income]],0)</f>
        <v>0</v>
      </c>
      <c r="CI331" s="3">
        <f ca="1">IF(Table2[[#This Row],[Residence]]="Oyarifa",Table2[[#This Row],[Income]],0)</f>
        <v>0</v>
      </c>
      <c r="CJ331" s="3">
        <f ca="1">IF(Table2[[#This Row],[Residence]]="Osu",Table2[[#This Row],[Income]],0)</f>
        <v>0</v>
      </c>
      <c r="CK331" s="3">
        <f ca="1">IF(Table2[[#This Row],[Residence]]="Tse-Addo",Table2[[#This Row],[Income]],0)</f>
        <v>0</v>
      </c>
      <c r="CL331" s="5">
        <f ca="1">IF(Table2[[#This Row],[Residence]]="Prampram",Table2[[#This Row],[Income]],0)</f>
        <v>0</v>
      </c>
      <c r="CN331" s="2">
        <f ca="1">IF(Table2[[#This Row],[Field of Work]]="Teaching",Table2[[#This Row],[Income]],0)</f>
        <v>0</v>
      </c>
      <c r="CO331" s="3">
        <f ca="1">IF(Table2[[#This Row],[Field of Work]]="Agriculture",Table2[[#This Row],[Income]],0)</f>
        <v>28205</v>
      </c>
      <c r="CP331" s="3">
        <f ca="1">IF(Table2[[#This Row],[Field of Work]]="IT",Table2[[#This Row],[Income]],0)</f>
        <v>0</v>
      </c>
      <c r="CQ331" s="3">
        <f ca="1">IF(Table2[[#This Row],[Field of Work]]="Construction",Table2[[#This Row],[Income]],0)</f>
        <v>0</v>
      </c>
      <c r="CR331" s="3">
        <f ca="1">IF(Table2[[#This Row],[Field of Work]]="Health",Table2[[#This Row],[Income]],0)</f>
        <v>0</v>
      </c>
      <c r="CS331" s="5">
        <f ca="1">IF(Table2[[#This Row],[Field of Work]]="General work",Table2[[#This Row],[Income]],0)</f>
        <v>0</v>
      </c>
      <c r="CU331" s="2">
        <f t="shared" ca="1" si="116"/>
        <v>1</v>
      </c>
      <c r="CV331" s="5"/>
      <c r="CX331" s="2">
        <f t="shared" ca="1" si="117"/>
        <v>26</v>
      </c>
      <c r="CY331" s="5"/>
    </row>
    <row r="332" spans="1:103" x14ac:dyDescent="0.25">
      <c r="A332">
        <f t="shared" ca="1" si="118"/>
        <v>1</v>
      </c>
      <c r="B332" t="str">
        <f t="shared" ca="1" si="119"/>
        <v>Male</v>
      </c>
      <c r="C332">
        <f t="shared" ca="1" si="120"/>
        <v>26</v>
      </c>
      <c r="D332">
        <f t="shared" ca="1" si="121"/>
        <v>6</v>
      </c>
      <c r="E332" t="str">
        <f ca="1">_xll.XLOOKUP(D332,$Y$8:$Y$13,$Z$8:$Z$13)</f>
        <v>Agriculture</v>
      </c>
      <c r="F332">
        <f t="shared" ca="1" si="122"/>
        <v>1</v>
      </c>
      <c r="G332" t="str">
        <f ca="1">_xll.XLOOKUP(F332,$AA$8:$AA$12,$AB$8:$AB$12)</f>
        <v>Highschool</v>
      </c>
      <c r="H332">
        <f t="shared" ca="1" si="114"/>
        <v>1</v>
      </c>
      <c r="I332">
        <f t="shared" ca="1" si="115"/>
        <v>3</v>
      </c>
      <c r="J332">
        <f t="shared" ca="1" si="123"/>
        <v>50060</v>
      </c>
      <c r="K332">
        <f t="shared" ca="1" si="124"/>
        <v>9</v>
      </c>
      <c r="L332" t="str">
        <f ca="1">_xll.XLOOKUP(K332,$AC$8:$AC$17,$AD$8:$AD$17)</f>
        <v>Prampram</v>
      </c>
      <c r="M332">
        <f t="shared" ca="1" si="107"/>
        <v>200240</v>
      </c>
      <c r="N332" s="12">
        <f t="shared" ca="1" si="125"/>
        <v>118116.39195756223</v>
      </c>
      <c r="O332" s="12">
        <f t="shared" ca="1" si="108"/>
        <v>111707.43781314125</v>
      </c>
      <c r="P332">
        <f t="shared" ca="1" si="126"/>
        <v>12985</v>
      </c>
      <c r="Q332" s="12">
        <f t="shared" ca="1" si="109"/>
        <v>81653.268010365282</v>
      </c>
      <c r="R332">
        <f t="shared" ca="1" si="110"/>
        <v>55753.48075023717</v>
      </c>
      <c r="S332" s="12">
        <f t="shared" ca="1" si="111"/>
        <v>367700.91856337845</v>
      </c>
      <c r="T332" s="12">
        <f t="shared" ca="1" si="112"/>
        <v>212754.65996792752</v>
      </c>
      <c r="U332" s="12">
        <f t="shared" ca="1" si="113"/>
        <v>154946.25859545093</v>
      </c>
      <c r="X332" s="2"/>
      <c r="Y332" s="3"/>
      <c r="Z332" s="3"/>
      <c r="AA332" s="3"/>
      <c r="AB332" s="3"/>
      <c r="AC332" s="3"/>
      <c r="AD332" s="3"/>
      <c r="AE332" s="3">
        <f ca="1">IF(Table2[[#This Row],[Gender]]="Male",1,0)</f>
        <v>1</v>
      </c>
      <c r="AF332" s="3">
        <f ca="1">IF(Table2[[#This Row],[Gender]]="Female",1,0)</f>
        <v>0</v>
      </c>
      <c r="AG332" s="3"/>
      <c r="AH332" s="3"/>
      <c r="AI332" s="5"/>
      <c r="AK332" s="2">
        <f ca="1">IF(Table2[[#This Row],[Field of Work]]="Teaching",1,0)</f>
        <v>0</v>
      </c>
      <c r="AL332" s="3">
        <f ca="1">IF(Table2[[#This Row],[Field of Work]]="Agriculture",1,0)</f>
        <v>1</v>
      </c>
      <c r="AM332" s="3">
        <f ca="1">IF(Table2[[#This Row],[Field of Work]]="IT",1,0)</f>
        <v>0</v>
      </c>
      <c r="AN332" s="3">
        <f ca="1">IF(Table2[[#This Row],[Field of Work]]="Construction",1,0)</f>
        <v>0</v>
      </c>
      <c r="AO332" s="3">
        <f ca="1">IF(Table2[[#This Row],[Field of Work]]="Health",1,0)</f>
        <v>0</v>
      </c>
      <c r="AP332" s="3">
        <f ca="1">IF(Table2[[#This Row],[Field of Work]]="General work",1,0)</f>
        <v>0</v>
      </c>
      <c r="AQ332" s="3"/>
      <c r="AR332" s="3"/>
      <c r="AS332" s="3"/>
      <c r="AT332" s="3"/>
      <c r="AU332" s="3"/>
      <c r="AV332" s="5"/>
      <c r="AW332" s="16">
        <f ca="1">IF(Table2[[#This Row],[Residence]]="East Legon",1,0)</f>
        <v>0</v>
      </c>
      <c r="AX332" s="13">
        <f ca="1">IF(Table2[[#This Row],[Residence]]="Trasaco",1,0)</f>
        <v>0</v>
      </c>
      <c r="AY332" s="3">
        <f ca="1">IF(Table2[[#This Row],[Residence]]="North Legon",1,0)</f>
        <v>0</v>
      </c>
      <c r="AZ332" s="3">
        <f ca="1">IF(Table2[[#This Row],[Residence]]="Tema",1,0)</f>
        <v>0</v>
      </c>
      <c r="BA332" s="3">
        <f ca="1">IF(Table2[[#This Row],[Residence]]="Spintex",1,0)</f>
        <v>0</v>
      </c>
      <c r="BB332" s="3">
        <f ca="1">IF(Table2[[#This Row],[Residence]]="Airport Hills",1,0)</f>
        <v>0</v>
      </c>
      <c r="BC332" s="3">
        <f ca="1">IF(Table2[[#This Row],[Residence]]="Oyarifa",1,0)</f>
        <v>0</v>
      </c>
      <c r="BD332" s="3">
        <f ca="1">IF(Table2[[#This Row],[Residence]]="Prampram",1,0)</f>
        <v>1</v>
      </c>
      <c r="BE332" s="3">
        <f ca="1">IF(Table2[[#This Row],[Residence]]="Tse-Addo",1,0)</f>
        <v>0</v>
      </c>
      <c r="BF332" s="3">
        <f ca="1">IF(Table2[[#This Row],[Residence]]="Osu",1,0)</f>
        <v>0</v>
      </c>
      <c r="BG332" s="3"/>
      <c r="BH332" s="3"/>
      <c r="BI332" s="3"/>
      <c r="BJ332" s="3"/>
      <c r="BK332" s="3"/>
      <c r="BL332" s="3"/>
      <c r="BM332" s="3"/>
      <c r="BN332" s="3"/>
      <c r="BO332" s="3"/>
      <c r="BP332" s="5"/>
      <c r="BR332" s="26">
        <f ca="1">Table2[[#This Row],[Cars Value]]/Table2[[#This Row],[Cars]]</f>
        <v>37235.812604380415</v>
      </c>
      <c r="BS332" s="5"/>
      <c r="BT332" s="2">
        <f ca="1">IF(Table2[[#This Row],[Value of Debts]]&gt;$BU$6,1,0)</f>
        <v>1</v>
      </c>
      <c r="BU332" s="3"/>
      <c r="BV332" s="3"/>
      <c r="BW332" s="5"/>
      <c r="BX332" s="30">
        <f ca="1">Table2[[#This Row],[Mortgage Left]]/Table2[[#This Row],[Value of home]]</f>
        <v>0.58987411085478536</v>
      </c>
      <c r="BY332" s="3">
        <f t="shared" ca="1" si="127"/>
        <v>0</v>
      </c>
      <c r="BZ332" s="3"/>
      <c r="CA332" s="39"/>
      <c r="CC332" s="2">
        <f ca="1">IF(Table2[[#This Row],[Residence]]="East Legon",Table2[[#This Row],[Income]],0)</f>
        <v>0</v>
      </c>
      <c r="CD332" s="3">
        <f ca="1">IF(Table2[[#This Row],[Residence]]="Trasaco",Table2[[#This Row],[Income]],0)</f>
        <v>0</v>
      </c>
      <c r="CE332" s="3">
        <f ca="1">IF(Table2[[#This Row],[Residence]]="North Legon",Table2[[#This Row],[Income]],0)</f>
        <v>0</v>
      </c>
      <c r="CF332" s="3">
        <f ca="1">IF(Table2[[#This Row],[Residence]]="Spintex",Table2[[#This Row],[Income]],0)</f>
        <v>0</v>
      </c>
      <c r="CG332" s="3">
        <f ca="1">IF(Table2[[#This Row],[Residence]]="Tema",Table2[[#This Row],[Income]],0)</f>
        <v>0</v>
      </c>
      <c r="CH332" s="3">
        <f ca="1">IF(Table2[[#This Row],[Residence]]="Airport Hills",Table2[[#This Row],[Income]],0)</f>
        <v>0</v>
      </c>
      <c r="CI332" s="3">
        <f ca="1">IF(Table2[[#This Row],[Residence]]="Oyarifa",Table2[[#This Row],[Income]],0)</f>
        <v>0</v>
      </c>
      <c r="CJ332" s="3">
        <f ca="1">IF(Table2[[#This Row],[Residence]]="Osu",Table2[[#This Row],[Income]],0)</f>
        <v>0</v>
      </c>
      <c r="CK332" s="3">
        <f ca="1">IF(Table2[[#This Row],[Residence]]="Tse-Addo",Table2[[#This Row],[Income]],0)</f>
        <v>0</v>
      </c>
      <c r="CL332" s="5">
        <f ca="1">IF(Table2[[#This Row],[Residence]]="Prampram",Table2[[#This Row],[Income]],0)</f>
        <v>50060</v>
      </c>
      <c r="CN332" s="2">
        <f ca="1">IF(Table2[[#This Row],[Field of Work]]="Teaching",Table2[[#This Row],[Income]],0)</f>
        <v>0</v>
      </c>
      <c r="CO332" s="3">
        <f ca="1">IF(Table2[[#This Row],[Field of Work]]="Agriculture",Table2[[#This Row],[Income]],0)</f>
        <v>50060</v>
      </c>
      <c r="CP332" s="3">
        <f ca="1">IF(Table2[[#This Row],[Field of Work]]="IT",Table2[[#This Row],[Income]],0)</f>
        <v>0</v>
      </c>
      <c r="CQ332" s="3">
        <f ca="1">IF(Table2[[#This Row],[Field of Work]]="Construction",Table2[[#This Row],[Income]],0)</f>
        <v>0</v>
      </c>
      <c r="CR332" s="3">
        <f ca="1">IF(Table2[[#This Row],[Field of Work]]="Health",Table2[[#This Row],[Income]],0)</f>
        <v>0</v>
      </c>
      <c r="CS332" s="5">
        <f ca="1">IF(Table2[[#This Row],[Field of Work]]="General work",Table2[[#This Row],[Income]],0)</f>
        <v>0</v>
      </c>
      <c r="CU332" s="2">
        <f t="shared" ca="1" si="116"/>
        <v>1</v>
      </c>
      <c r="CV332" s="5"/>
      <c r="CX332" s="2">
        <f t="shared" ca="1" si="117"/>
        <v>48</v>
      </c>
      <c r="CY332" s="5"/>
    </row>
    <row r="333" spans="1:103" x14ac:dyDescent="0.25">
      <c r="A333">
        <f t="shared" ca="1" si="118"/>
        <v>1</v>
      </c>
      <c r="B333" t="str">
        <f t="shared" ca="1" si="119"/>
        <v>Male</v>
      </c>
      <c r="C333">
        <f t="shared" ca="1" si="120"/>
        <v>48</v>
      </c>
      <c r="D333">
        <f t="shared" ca="1" si="121"/>
        <v>6</v>
      </c>
      <c r="E333" t="str">
        <f ca="1">_xll.XLOOKUP(D333,$Y$8:$Y$13,$Z$8:$Z$13)</f>
        <v>Agriculture</v>
      </c>
      <c r="F333">
        <f t="shared" ca="1" si="122"/>
        <v>2</v>
      </c>
      <c r="G333" t="str">
        <f ca="1">_xll.XLOOKUP(F333,$AA$8:$AA$12,$AB$8:$AB$12)</f>
        <v>College</v>
      </c>
      <c r="H333">
        <f t="shared" ca="1" si="114"/>
        <v>3</v>
      </c>
      <c r="I333">
        <f t="shared" ca="1" si="115"/>
        <v>2</v>
      </c>
      <c r="J333">
        <f t="shared" ca="1" si="123"/>
        <v>42852</v>
      </c>
      <c r="K333">
        <f t="shared" ca="1" si="124"/>
        <v>4</v>
      </c>
      <c r="L333" t="str">
        <f ca="1">_xll.XLOOKUP(K333,$AC$8:$AC$17,$AD$8:$AD$17)</f>
        <v>Spintex</v>
      </c>
      <c r="M333">
        <f t="shared" ca="1" si="107"/>
        <v>171408</v>
      </c>
      <c r="N333" s="12">
        <f t="shared" ca="1" si="125"/>
        <v>79549.239727329012</v>
      </c>
      <c r="O333" s="12">
        <f t="shared" ca="1" si="108"/>
        <v>37465.401607571017</v>
      </c>
      <c r="P333">
        <f t="shared" ca="1" si="126"/>
        <v>903</v>
      </c>
      <c r="Q333" s="12">
        <f t="shared" ca="1" si="109"/>
        <v>8744.7489336859999</v>
      </c>
      <c r="R333">
        <f t="shared" ca="1" si="110"/>
        <v>27836.735520285765</v>
      </c>
      <c r="S333" s="12">
        <f t="shared" ca="1" si="111"/>
        <v>236710.13712785678</v>
      </c>
      <c r="T333" s="12">
        <f t="shared" ca="1" si="112"/>
        <v>89196.988661015013</v>
      </c>
      <c r="U333" s="12">
        <f t="shared" ca="1" si="113"/>
        <v>147513.14846684178</v>
      </c>
      <c r="X333" s="2"/>
      <c r="Y333" s="3"/>
      <c r="Z333" s="3"/>
      <c r="AA333" s="3"/>
      <c r="AB333" s="3"/>
      <c r="AC333" s="3"/>
      <c r="AD333" s="3"/>
      <c r="AE333" s="3">
        <f ca="1">IF(Table2[[#This Row],[Gender]]="Male",1,0)</f>
        <v>1</v>
      </c>
      <c r="AF333" s="3">
        <f ca="1">IF(Table2[[#This Row],[Gender]]="Female",1,0)</f>
        <v>0</v>
      </c>
      <c r="AG333" s="3"/>
      <c r="AH333" s="3"/>
      <c r="AI333" s="5"/>
      <c r="AK333" s="2">
        <f ca="1">IF(Table2[[#This Row],[Field of Work]]="Teaching",1,0)</f>
        <v>0</v>
      </c>
      <c r="AL333" s="3">
        <f ca="1">IF(Table2[[#This Row],[Field of Work]]="Agriculture",1,0)</f>
        <v>1</v>
      </c>
      <c r="AM333" s="3">
        <f ca="1">IF(Table2[[#This Row],[Field of Work]]="IT",1,0)</f>
        <v>0</v>
      </c>
      <c r="AN333" s="3">
        <f ca="1">IF(Table2[[#This Row],[Field of Work]]="Construction",1,0)</f>
        <v>0</v>
      </c>
      <c r="AO333" s="3">
        <f ca="1">IF(Table2[[#This Row],[Field of Work]]="Health",1,0)</f>
        <v>0</v>
      </c>
      <c r="AP333" s="3">
        <f ca="1">IF(Table2[[#This Row],[Field of Work]]="General work",1,0)</f>
        <v>0</v>
      </c>
      <c r="AQ333" s="3"/>
      <c r="AR333" s="3"/>
      <c r="AS333" s="3"/>
      <c r="AT333" s="3"/>
      <c r="AU333" s="3"/>
      <c r="AV333" s="5"/>
      <c r="AW333" s="16">
        <f ca="1">IF(Table2[[#This Row],[Residence]]="East Legon",1,0)</f>
        <v>0</v>
      </c>
      <c r="AX333" s="13">
        <f ca="1">IF(Table2[[#This Row],[Residence]]="Trasaco",1,0)</f>
        <v>0</v>
      </c>
      <c r="AY333" s="3">
        <f ca="1">IF(Table2[[#This Row],[Residence]]="North Legon",1,0)</f>
        <v>0</v>
      </c>
      <c r="AZ333" s="3">
        <f ca="1">IF(Table2[[#This Row],[Residence]]="Tema",1,0)</f>
        <v>0</v>
      </c>
      <c r="BA333" s="3">
        <f ca="1">IF(Table2[[#This Row],[Residence]]="Spintex",1,0)</f>
        <v>1</v>
      </c>
      <c r="BB333" s="3">
        <f ca="1">IF(Table2[[#This Row],[Residence]]="Airport Hills",1,0)</f>
        <v>0</v>
      </c>
      <c r="BC333" s="3">
        <f ca="1">IF(Table2[[#This Row],[Residence]]="Oyarifa",1,0)</f>
        <v>0</v>
      </c>
      <c r="BD333" s="3">
        <f ca="1">IF(Table2[[#This Row],[Residence]]="Prampram",1,0)</f>
        <v>0</v>
      </c>
      <c r="BE333" s="3">
        <f ca="1">IF(Table2[[#This Row],[Residence]]="Tse-Addo",1,0)</f>
        <v>0</v>
      </c>
      <c r="BF333" s="3">
        <f ca="1">IF(Table2[[#This Row],[Residence]]="Osu",1,0)</f>
        <v>0</v>
      </c>
      <c r="BG333" s="3"/>
      <c r="BH333" s="3"/>
      <c r="BI333" s="3"/>
      <c r="BJ333" s="3"/>
      <c r="BK333" s="3"/>
      <c r="BL333" s="3"/>
      <c r="BM333" s="3"/>
      <c r="BN333" s="3"/>
      <c r="BO333" s="3"/>
      <c r="BP333" s="5"/>
      <c r="BR333" s="26">
        <f ca="1">Table2[[#This Row],[Cars Value]]/Table2[[#This Row],[Cars]]</f>
        <v>18732.700803785508</v>
      </c>
      <c r="BS333" s="5"/>
      <c r="BT333" s="2">
        <f ca="1">IF(Table2[[#This Row],[Value of Debts]]&gt;$BU$6,1,0)</f>
        <v>0</v>
      </c>
      <c r="BU333" s="3"/>
      <c r="BV333" s="3"/>
      <c r="BW333" s="5"/>
      <c r="BX333" s="30">
        <f ca="1">Table2[[#This Row],[Mortgage Left]]/Table2[[#This Row],[Value of home]]</f>
        <v>0.46409292289349979</v>
      </c>
      <c r="BY333" s="3">
        <f t="shared" ca="1" si="127"/>
        <v>0</v>
      </c>
      <c r="BZ333" s="3"/>
      <c r="CA333" s="39"/>
      <c r="CC333" s="2">
        <f ca="1">IF(Table2[[#This Row],[Residence]]="East Legon",Table2[[#This Row],[Income]],0)</f>
        <v>0</v>
      </c>
      <c r="CD333" s="3">
        <f ca="1">IF(Table2[[#This Row],[Residence]]="Trasaco",Table2[[#This Row],[Income]],0)</f>
        <v>0</v>
      </c>
      <c r="CE333" s="3">
        <f ca="1">IF(Table2[[#This Row],[Residence]]="North Legon",Table2[[#This Row],[Income]],0)</f>
        <v>0</v>
      </c>
      <c r="CF333" s="3">
        <f ca="1">IF(Table2[[#This Row],[Residence]]="Spintex",Table2[[#This Row],[Income]],0)</f>
        <v>42852</v>
      </c>
      <c r="CG333" s="3">
        <f ca="1">IF(Table2[[#This Row],[Residence]]="Tema",Table2[[#This Row],[Income]],0)</f>
        <v>0</v>
      </c>
      <c r="CH333" s="3">
        <f ca="1">IF(Table2[[#This Row],[Residence]]="Airport Hills",Table2[[#This Row],[Income]],0)</f>
        <v>0</v>
      </c>
      <c r="CI333" s="3">
        <f ca="1">IF(Table2[[#This Row],[Residence]]="Oyarifa",Table2[[#This Row],[Income]],0)</f>
        <v>0</v>
      </c>
      <c r="CJ333" s="3">
        <f ca="1">IF(Table2[[#This Row],[Residence]]="Osu",Table2[[#This Row],[Income]],0)</f>
        <v>0</v>
      </c>
      <c r="CK333" s="3">
        <f ca="1">IF(Table2[[#This Row],[Residence]]="Tse-Addo",Table2[[#This Row],[Income]],0)</f>
        <v>0</v>
      </c>
      <c r="CL333" s="5">
        <f ca="1">IF(Table2[[#This Row],[Residence]]="Prampram",Table2[[#This Row],[Income]],0)</f>
        <v>0</v>
      </c>
      <c r="CN333" s="2">
        <f ca="1">IF(Table2[[#This Row],[Field of Work]]="Teaching",Table2[[#This Row],[Income]],0)</f>
        <v>0</v>
      </c>
      <c r="CO333" s="3">
        <f ca="1">IF(Table2[[#This Row],[Field of Work]]="Agriculture",Table2[[#This Row],[Income]],0)</f>
        <v>42852</v>
      </c>
      <c r="CP333" s="3">
        <f ca="1">IF(Table2[[#This Row],[Field of Work]]="IT",Table2[[#This Row],[Income]],0)</f>
        <v>0</v>
      </c>
      <c r="CQ333" s="3">
        <f ca="1">IF(Table2[[#This Row],[Field of Work]]="Construction",Table2[[#This Row],[Income]],0)</f>
        <v>0</v>
      </c>
      <c r="CR333" s="3">
        <f ca="1">IF(Table2[[#This Row],[Field of Work]]="Health",Table2[[#This Row],[Income]],0)</f>
        <v>0</v>
      </c>
      <c r="CS333" s="5">
        <f ca="1">IF(Table2[[#This Row],[Field of Work]]="General work",Table2[[#This Row],[Income]],0)</f>
        <v>0</v>
      </c>
      <c r="CU333" s="2">
        <f t="shared" ca="1" si="116"/>
        <v>1</v>
      </c>
      <c r="CV333" s="5"/>
      <c r="CX333" s="2">
        <f t="shared" ca="1" si="117"/>
        <v>45</v>
      </c>
      <c r="CY333" s="5"/>
    </row>
    <row r="334" spans="1:103" x14ac:dyDescent="0.25">
      <c r="A334">
        <f t="shared" ca="1" si="118"/>
        <v>1</v>
      </c>
      <c r="B334" t="str">
        <f t="shared" ca="1" si="119"/>
        <v>Male</v>
      </c>
      <c r="C334">
        <f t="shared" ca="1" si="120"/>
        <v>45</v>
      </c>
      <c r="D334">
        <f t="shared" ca="1" si="121"/>
        <v>4</v>
      </c>
      <c r="E334" t="str">
        <f ca="1">_xll.XLOOKUP(D334,$Y$8:$Y$13,$Z$8:$Z$13)</f>
        <v>IT</v>
      </c>
      <c r="F334">
        <f t="shared" ca="1" si="122"/>
        <v>4</v>
      </c>
      <c r="G334" t="str">
        <f ca="1">_xll.XLOOKUP(F334,$AA$8:$AA$12,$AB$8:$AB$12)</f>
        <v>Techical</v>
      </c>
      <c r="H334">
        <f t="shared" ca="1" si="114"/>
        <v>1</v>
      </c>
      <c r="I334">
        <f t="shared" ca="1" si="115"/>
        <v>3</v>
      </c>
      <c r="J334">
        <f t="shared" ca="1" si="123"/>
        <v>25269</v>
      </c>
      <c r="K334">
        <f t="shared" ca="1" si="124"/>
        <v>3</v>
      </c>
      <c r="L334" t="str">
        <f ca="1">_xll.XLOOKUP(K334,$AC$8:$AC$17,$AD$8:$AD$17)</f>
        <v>North Legon</v>
      </c>
      <c r="M334">
        <f t="shared" ref="M334:M397" ca="1" si="128">J334*RANDBETWEEN(3,6)</f>
        <v>126345</v>
      </c>
      <c r="N334" s="12">
        <f t="shared" ca="1" si="125"/>
        <v>42694.400908964817</v>
      </c>
      <c r="O334" s="12">
        <f t="shared" ref="O334:O397" ca="1" si="129">I334*RAND()*J334</f>
        <v>9340.3004620398551</v>
      </c>
      <c r="P334">
        <f t="shared" ca="1" si="126"/>
        <v>9171</v>
      </c>
      <c r="Q334" s="12">
        <f t="shared" ref="Q334:Q397" ca="1" si="130">RAND()*J334*2</f>
        <v>35711.518619360861</v>
      </c>
      <c r="R334">
        <f t="shared" ref="R334:R397" ca="1" si="131">RAND()*J334*1.5</f>
        <v>16082.217445904716</v>
      </c>
      <c r="S334" s="12">
        <f t="shared" ref="S334:S397" ca="1" si="132">M334+O334+R334</f>
        <v>151767.51790794457</v>
      </c>
      <c r="T334" s="12">
        <f t="shared" ref="T334:T397" ca="1" si="133">N334+P334+Q334</f>
        <v>87576.91952832567</v>
      </c>
      <c r="U334" s="12">
        <f t="shared" ref="U334:U397" ca="1" si="134">S334-T334</f>
        <v>64190.598379618896</v>
      </c>
      <c r="X334" s="2"/>
      <c r="Y334" s="3"/>
      <c r="Z334" s="3"/>
      <c r="AA334" s="3"/>
      <c r="AB334" s="3"/>
      <c r="AC334" s="3"/>
      <c r="AD334" s="3"/>
      <c r="AE334" s="3">
        <f ca="1">IF(Table2[[#This Row],[Gender]]="Male",1,0)</f>
        <v>1</v>
      </c>
      <c r="AF334" s="3">
        <f ca="1">IF(Table2[[#This Row],[Gender]]="Female",1,0)</f>
        <v>0</v>
      </c>
      <c r="AG334" s="3"/>
      <c r="AH334" s="3"/>
      <c r="AI334" s="5"/>
      <c r="AK334" s="2">
        <f ca="1">IF(Table2[[#This Row],[Field of Work]]="Teaching",1,0)</f>
        <v>0</v>
      </c>
      <c r="AL334" s="3">
        <f ca="1">IF(Table2[[#This Row],[Field of Work]]="Agriculture",1,0)</f>
        <v>0</v>
      </c>
      <c r="AM334" s="3">
        <f ca="1">IF(Table2[[#This Row],[Field of Work]]="IT",1,0)</f>
        <v>1</v>
      </c>
      <c r="AN334" s="3">
        <f ca="1">IF(Table2[[#This Row],[Field of Work]]="Construction",1,0)</f>
        <v>0</v>
      </c>
      <c r="AO334" s="3">
        <f ca="1">IF(Table2[[#This Row],[Field of Work]]="Health",1,0)</f>
        <v>0</v>
      </c>
      <c r="AP334" s="3">
        <f ca="1">IF(Table2[[#This Row],[Field of Work]]="General work",1,0)</f>
        <v>0</v>
      </c>
      <c r="AQ334" s="3"/>
      <c r="AR334" s="3"/>
      <c r="AS334" s="3"/>
      <c r="AT334" s="3"/>
      <c r="AU334" s="3"/>
      <c r="AV334" s="5"/>
      <c r="AW334" s="16">
        <f ca="1">IF(Table2[[#This Row],[Residence]]="East Legon",1,0)</f>
        <v>0</v>
      </c>
      <c r="AX334" s="13">
        <f ca="1">IF(Table2[[#This Row],[Residence]]="Trasaco",1,0)</f>
        <v>0</v>
      </c>
      <c r="AY334" s="3">
        <f ca="1">IF(Table2[[#This Row],[Residence]]="North Legon",1,0)</f>
        <v>1</v>
      </c>
      <c r="AZ334" s="3">
        <f ca="1">IF(Table2[[#This Row],[Residence]]="Tema",1,0)</f>
        <v>0</v>
      </c>
      <c r="BA334" s="3">
        <f ca="1">IF(Table2[[#This Row],[Residence]]="Spintex",1,0)</f>
        <v>0</v>
      </c>
      <c r="BB334" s="3">
        <f ca="1">IF(Table2[[#This Row],[Residence]]="Airport Hills",1,0)</f>
        <v>0</v>
      </c>
      <c r="BC334" s="3">
        <f ca="1">IF(Table2[[#This Row],[Residence]]="Oyarifa",1,0)</f>
        <v>0</v>
      </c>
      <c r="BD334" s="3">
        <f ca="1">IF(Table2[[#This Row],[Residence]]="Prampram",1,0)</f>
        <v>0</v>
      </c>
      <c r="BE334" s="3">
        <f ca="1">IF(Table2[[#This Row],[Residence]]="Tse-Addo",1,0)</f>
        <v>0</v>
      </c>
      <c r="BF334" s="3">
        <f ca="1">IF(Table2[[#This Row],[Residence]]="Osu",1,0)</f>
        <v>0</v>
      </c>
      <c r="BG334" s="3"/>
      <c r="BH334" s="3"/>
      <c r="BI334" s="3"/>
      <c r="BJ334" s="3"/>
      <c r="BK334" s="3"/>
      <c r="BL334" s="3"/>
      <c r="BM334" s="3"/>
      <c r="BN334" s="3"/>
      <c r="BO334" s="3"/>
      <c r="BP334" s="5"/>
      <c r="BR334" s="26">
        <f ca="1">Table2[[#This Row],[Cars Value]]/Table2[[#This Row],[Cars]]</f>
        <v>3113.4334873466182</v>
      </c>
      <c r="BS334" s="5"/>
      <c r="BT334" s="2">
        <f ca="1">IF(Table2[[#This Row],[Value of Debts]]&gt;$BU$6,1,0)</f>
        <v>0</v>
      </c>
      <c r="BU334" s="3"/>
      <c r="BV334" s="3"/>
      <c r="BW334" s="5"/>
      <c r="BX334" s="30">
        <f ca="1">Table2[[#This Row],[Mortgage Left]]/Table2[[#This Row],[Value of home]]</f>
        <v>0.33791919671506443</v>
      </c>
      <c r="BY334" s="3">
        <f t="shared" ca="1" si="127"/>
        <v>1</v>
      </c>
      <c r="BZ334" s="3"/>
      <c r="CA334" s="39"/>
      <c r="CC334" s="2">
        <f ca="1">IF(Table2[[#This Row],[Residence]]="East Legon",Table2[[#This Row],[Income]],0)</f>
        <v>0</v>
      </c>
      <c r="CD334" s="3">
        <f ca="1">IF(Table2[[#This Row],[Residence]]="Trasaco",Table2[[#This Row],[Income]],0)</f>
        <v>0</v>
      </c>
      <c r="CE334" s="3">
        <f ca="1">IF(Table2[[#This Row],[Residence]]="North Legon",Table2[[#This Row],[Income]],0)</f>
        <v>25269</v>
      </c>
      <c r="CF334" s="3">
        <f ca="1">IF(Table2[[#This Row],[Residence]]="Spintex",Table2[[#This Row],[Income]],0)</f>
        <v>0</v>
      </c>
      <c r="CG334" s="3">
        <f ca="1">IF(Table2[[#This Row],[Residence]]="Tema",Table2[[#This Row],[Income]],0)</f>
        <v>0</v>
      </c>
      <c r="CH334" s="3">
        <f ca="1">IF(Table2[[#This Row],[Residence]]="Airport Hills",Table2[[#This Row],[Income]],0)</f>
        <v>0</v>
      </c>
      <c r="CI334" s="3">
        <f ca="1">IF(Table2[[#This Row],[Residence]]="Oyarifa",Table2[[#This Row],[Income]],0)</f>
        <v>0</v>
      </c>
      <c r="CJ334" s="3">
        <f ca="1">IF(Table2[[#This Row],[Residence]]="Osu",Table2[[#This Row],[Income]],0)</f>
        <v>0</v>
      </c>
      <c r="CK334" s="3">
        <f ca="1">IF(Table2[[#This Row],[Residence]]="Tse-Addo",Table2[[#This Row],[Income]],0)</f>
        <v>0</v>
      </c>
      <c r="CL334" s="5">
        <f ca="1">IF(Table2[[#This Row],[Residence]]="Prampram",Table2[[#This Row],[Income]],0)</f>
        <v>0</v>
      </c>
      <c r="CN334" s="2">
        <f ca="1">IF(Table2[[#This Row],[Field of Work]]="Teaching",Table2[[#This Row],[Income]],0)</f>
        <v>0</v>
      </c>
      <c r="CO334" s="3">
        <f ca="1">IF(Table2[[#This Row],[Field of Work]]="Agriculture",Table2[[#This Row],[Income]],0)</f>
        <v>0</v>
      </c>
      <c r="CP334" s="3">
        <f ca="1">IF(Table2[[#This Row],[Field of Work]]="IT",Table2[[#This Row],[Income]],0)</f>
        <v>25269</v>
      </c>
      <c r="CQ334" s="3">
        <f ca="1">IF(Table2[[#This Row],[Field of Work]]="Construction",Table2[[#This Row],[Income]],0)</f>
        <v>0</v>
      </c>
      <c r="CR334" s="3">
        <f ca="1">IF(Table2[[#This Row],[Field of Work]]="Health",Table2[[#This Row],[Income]],0)</f>
        <v>0</v>
      </c>
      <c r="CS334" s="5">
        <f ca="1">IF(Table2[[#This Row],[Field of Work]]="General work",Table2[[#This Row],[Income]],0)</f>
        <v>0</v>
      </c>
      <c r="CU334" s="2">
        <f t="shared" ca="1" si="116"/>
        <v>1</v>
      </c>
      <c r="CV334" s="5"/>
      <c r="CX334" s="2">
        <f t="shared" ca="1" si="117"/>
        <v>26</v>
      </c>
      <c r="CY334" s="5"/>
    </row>
    <row r="335" spans="1:103" x14ac:dyDescent="0.25">
      <c r="A335">
        <f t="shared" ca="1" si="118"/>
        <v>1</v>
      </c>
      <c r="B335" t="str">
        <f t="shared" ca="1" si="119"/>
        <v>Male</v>
      </c>
      <c r="C335">
        <f t="shared" ca="1" si="120"/>
        <v>26</v>
      </c>
      <c r="D335">
        <f t="shared" ca="1" si="121"/>
        <v>1</v>
      </c>
      <c r="E335" t="str">
        <f ca="1">_xll.XLOOKUP(D335,$Y$8:$Y$13,$Z$8:$Z$13)</f>
        <v>Health</v>
      </c>
      <c r="F335">
        <f t="shared" ca="1" si="122"/>
        <v>4</v>
      </c>
      <c r="G335" t="str">
        <f ca="1">_xll.XLOOKUP(F335,$AA$8:$AA$12,$AB$8:$AB$12)</f>
        <v>Techical</v>
      </c>
      <c r="H335">
        <f t="shared" ca="1" si="114"/>
        <v>4</v>
      </c>
      <c r="I335">
        <f t="shared" ca="1" si="115"/>
        <v>1</v>
      </c>
      <c r="J335">
        <f t="shared" ca="1" si="123"/>
        <v>53157</v>
      </c>
      <c r="K335">
        <f t="shared" ca="1" si="124"/>
        <v>6</v>
      </c>
      <c r="L335" t="str">
        <f ca="1">_xll.XLOOKUP(K335,$AC$8:$AC$17,$AD$8:$AD$17)</f>
        <v>Tse-Addo</v>
      </c>
      <c r="M335">
        <f t="shared" ca="1" si="128"/>
        <v>159471</v>
      </c>
      <c r="N335" s="12">
        <f t="shared" ca="1" si="125"/>
        <v>102301.67645205333</v>
      </c>
      <c r="O335" s="12">
        <f t="shared" ca="1" si="129"/>
        <v>10743.204646072882</v>
      </c>
      <c r="P335">
        <f t="shared" ca="1" si="126"/>
        <v>2748</v>
      </c>
      <c r="Q335" s="12">
        <f t="shared" ca="1" si="130"/>
        <v>26740.403132681517</v>
      </c>
      <c r="R335">
        <f t="shared" ca="1" si="131"/>
        <v>20691.23328389358</v>
      </c>
      <c r="S335" s="12">
        <f t="shared" ca="1" si="132"/>
        <v>190905.43792996646</v>
      </c>
      <c r="T335" s="12">
        <f t="shared" ca="1" si="133"/>
        <v>131790.07958473486</v>
      </c>
      <c r="U335" s="12">
        <f t="shared" ca="1" si="134"/>
        <v>59115.358345231594</v>
      </c>
      <c r="X335" s="2"/>
      <c r="Y335" s="3"/>
      <c r="Z335" s="3"/>
      <c r="AA335" s="3"/>
      <c r="AB335" s="3"/>
      <c r="AC335" s="3"/>
      <c r="AD335" s="3"/>
      <c r="AE335" s="3">
        <f ca="1">IF(Table2[[#This Row],[Gender]]="Male",1,0)</f>
        <v>1</v>
      </c>
      <c r="AF335" s="3">
        <f ca="1">IF(Table2[[#This Row],[Gender]]="Female",1,0)</f>
        <v>0</v>
      </c>
      <c r="AG335" s="3"/>
      <c r="AH335" s="3"/>
      <c r="AI335" s="5"/>
      <c r="AK335" s="2">
        <f ca="1">IF(Table2[[#This Row],[Field of Work]]="Teaching",1,0)</f>
        <v>0</v>
      </c>
      <c r="AL335" s="3">
        <f ca="1">IF(Table2[[#This Row],[Field of Work]]="Agriculture",1,0)</f>
        <v>0</v>
      </c>
      <c r="AM335" s="3">
        <f ca="1">IF(Table2[[#This Row],[Field of Work]]="IT",1,0)</f>
        <v>0</v>
      </c>
      <c r="AN335" s="3">
        <f ca="1">IF(Table2[[#This Row],[Field of Work]]="Construction",1,0)</f>
        <v>0</v>
      </c>
      <c r="AO335" s="3">
        <f ca="1">IF(Table2[[#This Row],[Field of Work]]="Health",1,0)</f>
        <v>1</v>
      </c>
      <c r="AP335" s="3">
        <f ca="1">IF(Table2[[#This Row],[Field of Work]]="General work",1,0)</f>
        <v>0</v>
      </c>
      <c r="AQ335" s="3"/>
      <c r="AR335" s="3"/>
      <c r="AS335" s="3"/>
      <c r="AT335" s="3"/>
      <c r="AU335" s="3"/>
      <c r="AV335" s="5"/>
      <c r="AW335" s="16">
        <f ca="1">IF(Table2[[#This Row],[Residence]]="East Legon",1,0)</f>
        <v>0</v>
      </c>
      <c r="AX335" s="13">
        <f ca="1">IF(Table2[[#This Row],[Residence]]="Trasaco",1,0)</f>
        <v>0</v>
      </c>
      <c r="AY335" s="3">
        <f ca="1">IF(Table2[[#This Row],[Residence]]="North Legon",1,0)</f>
        <v>0</v>
      </c>
      <c r="AZ335" s="3">
        <f ca="1">IF(Table2[[#This Row],[Residence]]="Tema",1,0)</f>
        <v>0</v>
      </c>
      <c r="BA335" s="3">
        <f ca="1">IF(Table2[[#This Row],[Residence]]="Spintex",1,0)</f>
        <v>0</v>
      </c>
      <c r="BB335" s="3">
        <f ca="1">IF(Table2[[#This Row],[Residence]]="Airport Hills",1,0)</f>
        <v>0</v>
      </c>
      <c r="BC335" s="3">
        <f ca="1">IF(Table2[[#This Row],[Residence]]="Oyarifa",1,0)</f>
        <v>0</v>
      </c>
      <c r="BD335" s="3">
        <f ca="1">IF(Table2[[#This Row],[Residence]]="Prampram",1,0)</f>
        <v>0</v>
      </c>
      <c r="BE335" s="3">
        <f ca="1">IF(Table2[[#This Row],[Residence]]="Tse-Addo",1,0)</f>
        <v>1</v>
      </c>
      <c r="BF335" s="3">
        <f ca="1">IF(Table2[[#This Row],[Residence]]="Osu",1,0)</f>
        <v>0</v>
      </c>
      <c r="BG335" s="3"/>
      <c r="BH335" s="3"/>
      <c r="BI335" s="3"/>
      <c r="BJ335" s="3"/>
      <c r="BK335" s="3"/>
      <c r="BL335" s="3"/>
      <c r="BM335" s="3"/>
      <c r="BN335" s="3"/>
      <c r="BO335" s="3"/>
      <c r="BP335" s="5"/>
      <c r="BR335" s="26">
        <f ca="1">Table2[[#This Row],[Cars Value]]/Table2[[#This Row],[Cars]]</f>
        <v>10743.204646072882</v>
      </c>
      <c r="BS335" s="5"/>
      <c r="BT335" s="2">
        <f ca="1">IF(Table2[[#This Row],[Value of Debts]]&gt;$BU$6,1,0)</f>
        <v>1</v>
      </c>
      <c r="BU335" s="3"/>
      <c r="BV335" s="3"/>
      <c r="BW335" s="5"/>
      <c r="BX335" s="30">
        <f ca="1">Table2[[#This Row],[Mortgage Left]]/Table2[[#This Row],[Value of home]]</f>
        <v>0.64150645855392729</v>
      </c>
      <c r="BY335" s="3">
        <f t="shared" ca="1" si="127"/>
        <v>0</v>
      </c>
      <c r="BZ335" s="3"/>
      <c r="CA335" s="39"/>
      <c r="CC335" s="2">
        <f ca="1">IF(Table2[[#This Row],[Residence]]="East Legon",Table2[[#This Row],[Income]],0)</f>
        <v>0</v>
      </c>
      <c r="CD335" s="3">
        <f ca="1">IF(Table2[[#This Row],[Residence]]="Trasaco",Table2[[#This Row],[Income]],0)</f>
        <v>0</v>
      </c>
      <c r="CE335" s="3">
        <f ca="1">IF(Table2[[#This Row],[Residence]]="North Legon",Table2[[#This Row],[Income]],0)</f>
        <v>0</v>
      </c>
      <c r="CF335" s="3">
        <f ca="1">IF(Table2[[#This Row],[Residence]]="Spintex",Table2[[#This Row],[Income]],0)</f>
        <v>0</v>
      </c>
      <c r="CG335" s="3">
        <f ca="1">IF(Table2[[#This Row],[Residence]]="Tema",Table2[[#This Row],[Income]],0)</f>
        <v>0</v>
      </c>
      <c r="CH335" s="3">
        <f ca="1">IF(Table2[[#This Row],[Residence]]="Airport Hills",Table2[[#This Row],[Income]],0)</f>
        <v>0</v>
      </c>
      <c r="CI335" s="3">
        <f ca="1">IF(Table2[[#This Row],[Residence]]="Oyarifa",Table2[[#This Row],[Income]],0)</f>
        <v>0</v>
      </c>
      <c r="CJ335" s="3">
        <f ca="1">IF(Table2[[#This Row],[Residence]]="Osu",Table2[[#This Row],[Income]],0)</f>
        <v>0</v>
      </c>
      <c r="CK335" s="3">
        <f ca="1">IF(Table2[[#This Row],[Residence]]="Tse-Addo",Table2[[#This Row],[Income]],0)</f>
        <v>53157</v>
      </c>
      <c r="CL335" s="5">
        <f ca="1">IF(Table2[[#This Row],[Residence]]="Prampram",Table2[[#This Row],[Income]],0)</f>
        <v>0</v>
      </c>
      <c r="CN335" s="2">
        <f ca="1">IF(Table2[[#This Row],[Field of Work]]="Teaching",Table2[[#This Row],[Income]],0)</f>
        <v>0</v>
      </c>
      <c r="CO335" s="3">
        <f ca="1">IF(Table2[[#This Row],[Field of Work]]="Agriculture",Table2[[#This Row],[Income]],0)</f>
        <v>0</v>
      </c>
      <c r="CP335" s="3">
        <f ca="1">IF(Table2[[#This Row],[Field of Work]]="IT",Table2[[#This Row],[Income]],0)</f>
        <v>0</v>
      </c>
      <c r="CQ335" s="3">
        <f ca="1">IF(Table2[[#This Row],[Field of Work]]="Construction",Table2[[#This Row],[Income]],0)</f>
        <v>0</v>
      </c>
      <c r="CR335" s="3">
        <f ca="1">IF(Table2[[#This Row],[Field of Work]]="Health",Table2[[#This Row],[Income]],0)</f>
        <v>53157</v>
      </c>
      <c r="CS335" s="5">
        <f ca="1">IF(Table2[[#This Row],[Field of Work]]="General work",Table2[[#This Row],[Income]],0)</f>
        <v>0</v>
      </c>
      <c r="CU335" s="2">
        <f t="shared" ca="1" si="116"/>
        <v>1</v>
      </c>
      <c r="CV335" s="5"/>
      <c r="CX335" s="2">
        <f t="shared" ca="1" si="117"/>
        <v>28</v>
      </c>
      <c r="CY335" s="5"/>
    </row>
    <row r="336" spans="1:103" x14ac:dyDescent="0.25">
      <c r="A336">
        <f t="shared" ca="1" si="118"/>
        <v>2</v>
      </c>
      <c r="B336" t="str">
        <f t="shared" ca="1" si="119"/>
        <v>Female</v>
      </c>
      <c r="C336">
        <f t="shared" ca="1" si="120"/>
        <v>28</v>
      </c>
      <c r="D336">
        <f t="shared" ca="1" si="121"/>
        <v>3</v>
      </c>
      <c r="E336" t="str">
        <f ca="1">_xll.XLOOKUP(D336,$Y$8:$Y$13,$Z$8:$Z$13)</f>
        <v>Teaching</v>
      </c>
      <c r="F336">
        <f t="shared" ca="1" si="122"/>
        <v>1</v>
      </c>
      <c r="G336" t="str">
        <f ca="1">_xll.XLOOKUP(F336,$AA$8:$AA$12,$AB$8:$AB$12)</f>
        <v>Highschool</v>
      </c>
      <c r="H336">
        <f t="shared" ca="1" si="114"/>
        <v>4</v>
      </c>
      <c r="I336">
        <f t="shared" ca="1" si="115"/>
        <v>3</v>
      </c>
      <c r="J336">
        <f t="shared" ca="1" si="123"/>
        <v>25361</v>
      </c>
      <c r="K336">
        <f t="shared" ca="1" si="124"/>
        <v>10</v>
      </c>
      <c r="L336" t="str">
        <f ca="1">_xll.XLOOKUP(K336,$AC$8:$AC$17,$AD$8:$AD$17)</f>
        <v>Osu</v>
      </c>
      <c r="M336">
        <f t="shared" ca="1" si="128"/>
        <v>126805</v>
      </c>
      <c r="N336" s="12">
        <f t="shared" ca="1" si="125"/>
        <v>77334.95560650721</v>
      </c>
      <c r="O336" s="12">
        <f t="shared" ca="1" si="129"/>
        <v>61162.550503865947</v>
      </c>
      <c r="P336">
        <f t="shared" ca="1" si="126"/>
        <v>41337</v>
      </c>
      <c r="Q336" s="12">
        <f t="shared" ca="1" si="130"/>
        <v>2993.4071449994353</v>
      </c>
      <c r="R336">
        <f t="shared" ca="1" si="131"/>
        <v>30705.629014472805</v>
      </c>
      <c r="S336" s="12">
        <f t="shared" ca="1" si="132"/>
        <v>218673.17951833873</v>
      </c>
      <c r="T336" s="12">
        <f t="shared" ca="1" si="133"/>
        <v>121665.36275150665</v>
      </c>
      <c r="U336" s="12">
        <f t="shared" ca="1" si="134"/>
        <v>97007.816766832082</v>
      </c>
      <c r="X336" s="2"/>
      <c r="Y336" s="3"/>
      <c r="Z336" s="3"/>
      <c r="AA336" s="3"/>
      <c r="AB336" s="3"/>
      <c r="AC336" s="3"/>
      <c r="AD336" s="3"/>
      <c r="AE336" s="3">
        <f ca="1">IF(Table2[[#This Row],[Gender]]="Male",1,0)</f>
        <v>0</v>
      </c>
      <c r="AF336" s="3">
        <f ca="1">IF(Table2[[#This Row],[Gender]]="Female",1,0)</f>
        <v>1</v>
      </c>
      <c r="AG336" s="3"/>
      <c r="AH336" s="3"/>
      <c r="AI336" s="5"/>
      <c r="AK336" s="2">
        <f ca="1">IF(Table2[[#This Row],[Field of Work]]="Teaching",1,0)</f>
        <v>1</v>
      </c>
      <c r="AL336" s="3">
        <f ca="1">IF(Table2[[#This Row],[Field of Work]]="Agriculture",1,0)</f>
        <v>0</v>
      </c>
      <c r="AM336" s="3">
        <f ca="1">IF(Table2[[#This Row],[Field of Work]]="IT",1,0)</f>
        <v>0</v>
      </c>
      <c r="AN336" s="3">
        <f ca="1">IF(Table2[[#This Row],[Field of Work]]="Construction",1,0)</f>
        <v>0</v>
      </c>
      <c r="AO336" s="3">
        <f ca="1">IF(Table2[[#This Row],[Field of Work]]="Health",1,0)</f>
        <v>0</v>
      </c>
      <c r="AP336" s="3">
        <f ca="1">IF(Table2[[#This Row],[Field of Work]]="General work",1,0)</f>
        <v>0</v>
      </c>
      <c r="AQ336" s="3"/>
      <c r="AR336" s="3"/>
      <c r="AS336" s="3"/>
      <c r="AT336" s="3"/>
      <c r="AU336" s="3"/>
      <c r="AV336" s="5"/>
      <c r="AW336" s="16">
        <f ca="1">IF(Table2[[#This Row],[Residence]]="East Legon",1,0)</f>
        <v>0</v>
      </c>
      <c r="AX336" s="13">
        <f ca="1">IF(Table2[[#This Row],[Residence]]="Trasaco",1,0)</f>
        <v>0</v>
      </c>
      <c r="AY336" s="3">
        <f ca="1">IF(Table2[[#This Row],[Residence]]="North Legon",1,0)</f>
        <v>0</v>
      </c>
      <c r="AZ336" s="3">
        <f ca="1">IF(Table2[[#This Row],[Residence]]="Tema",1,0)</f>
        <v>0</v>
      </c>
      <c r="BA336" s="3">
        <f ca="1">IF(Table2[[#This Row],[Residence]]="Spintex",1,0)</f>
        <v>0</v>
      </c>
      <c r="BB336" s="3">
        <f ca="1">IF(Table2[[#This Row],[Residence]]="Airport Hills",1,0)</f>
        <v>0</v>
      </c>
      <c r="BC336" s="3">
        <f ca="1">IF(Table2[[#This Row],[Residence]]="Oyarifa",1,0)</f>
        <v>0</v>
      </c>
      <c r="BD336" s="3">
        <f ca="1">IF(Table2[[#This Row],[Residence]]="Prampram",1,0)</f>
        <v>0</v>
      </c>
      <c r="BE336" s="3">
        <f ca="1">IF(Table2[[#This Row],[Residence]]="Tse-Addo",1,0)</f>
        <v>0</v>
      </c>
      <c r="BF336" s="3">
        <f ca="1">IF(Table2[[#This Row],[Residence]]="Osu",1,0)</f>
        <v>1</v>
      </c>
      <c r="BG336" s="3"/>
      <c r="BH336" s="3"/>
      <c r="BI336" s="3"/>
      <c r="BJ336" s="3"/>
      <c r="BK336" s="3"/>
      <c r="BL336" s="3"/>
      <c r="BM336" s="3"/>
      <c r="BN336" s="3"/>
      <c r="BO336" s="3"/>
      <c r="BP336" s="5"/>
      <c r="BR336" s="26">
        <f ca="1">Table2[[#This Row],[Cars Value]]/Table2[[#This Row],[Cars]]</f>
        <v>20387.516834621983</v>
      </c>
      <c r="BS336" s="5"/>
      <c r="BT336" s="2">
        <f ca="1">IF(Table2[[#This Row],[Value of Debts]]&gt;$BU$6,1,0)</f>
        <v>1</v>
      </c>
      <c r="BU336" s="3"/>
      <c r="BV336" s="3"/>
      <c r="BW336" s="5"/>
      <c r="BX336" s="30">
        <f ca="1">Table2[[#This Row],[Mortgage Left]]/Table2[[#This Row],[Value of home]]</f>
        <v>0.60987307761134979</v>
      </c>
      <c r="BY336" s="3">
        <f t="shared" ca="1" si="127"/>
        <v>0</v>
      </c>
      <c r="BZ336" s="3"/>
      <c r="CA336" s="39"/>
      <c r="CC336" s="2">
        <f ca="1">IF(Table2[[#This Row],[Residence]]="East Legon",Table2[[#This Row],[Income]],0)</f>
        <v>0</v>
      </c>
      <c r="CD336" s="3">
        <f ca="1">IF(Table2[[#This Row],[Residence]]="Trasaco",Table2[[#This Row],[Income]],0)</f>
        <v>0</v>
      </c>
      <c r="CE336" s="3">
        <f ca="1">IF(Table2[[#This Row],[Residence]]="North Legon",Table2[[#This Row],[Income]],0)</f>
        <v>0</v>
      </c>
      <c r="CF336" s="3">
        <f ca="1">IF(Table2[[#This Row],[Residence]]="Spintex",Table2[[#This Row],[Income]],0)</f>
        <v>0</v>
      </c>
      <c r="CG336" s="3">
        <f ca="1">IF(Table2[[#This Row],[Residence]]="Tema",Table2[[#This Row],[Income]],0)</f>
        <v>0</v>
      </c>
      <c r="CH336" s="3">
        <f ca="1">IF(Table2[[#This Row],[Residence]]="Airport Hills",Table2[[#This Row],[Income]],0)</f>
        <v>0</v>
      </c>
      <c r="CI336" s="3">
        <f ca="1">IF(Table2[[#This Row],[Residence]]="Oyarifa",Table2[[#This Row],[Income]],0)</f>
        <v>0</v>
      </c>
      <c r="CJ336" s="3">
        <f ca="1">IF(Table2[[#This Row],[Residence]]="Osu",Table2[[#This Row],[Income]],0)</f>
        <v>25361</v>
      </c>
      <c r="CK336" s="3">
        <f ca="1">IF(Table2[[#This Row],[Residence]]="Tse-Addo",Table2[[#This Row],[Income]],0)</f>
        <v>0</v>
      </c>
      <c r="CL336" s="5">
        <f ca="1">IF(Table2[[#This Row],[Residence]]="Prampram",Table2[[#This Row],[Income]],0)</f>
        <v>0</v>
      </c>
      <c r="CN336" s="2">
        <f ca="1">IF(Table2[[#This Row],[Field of Work]]="Teaching",Table2[[#This Row],[Income]],0)</f>
        <v>25361</v>
      </c>
      <c r="CO336" s="3">
        <f ca="1">IF(Table2[[#This Row],[Field of Work]]="Agriculture",Table2[[#This Row],[Income]],0)</f>
        <v>0</v>
      </c>
      <c r="CP336" s="3">
        <f ca="1">IF(Table2[[#This Row],[Field of Work]]="IT",Table2[[#This Row],[Income]],0)</f>
        <v>0</v>
      </c>
      <c r="CQ336" s="3">
        <f ca="1">IF(Table2[[#This Row],[Field of Work]]="Construction",Table2[[#This Row],[Income]],0)</f>
        <v>0</v>
      </c>
      <c r="CR336" s="3">
        <f ca="1">IF(Table2[[#This Row],[Field of Work]]="Health",Table2[[#This Row],[Income]],0)</f>
        <v>0</v>
      </c>
      <c r="CS336" s="5">
        <f ca="1">IF(Table2[[#This Row],[Field of Work]]="General work",Table2[[#This Row],[Income]],0)</f>
        <v>0</v>
      </c>
      <c r="CU336" s="2">
        <f t="shared" ca="1" si="116"/>
        <v>1</v>
      </c>
      <c r="CV336" s="5"/>
      <c r="CX336" s="2">
        <f t="shared" ca="1" si="117"/>
        <v>49</v>
      </c>
      <c r="CY336" s="5"/>
    </row>
    <row r="337" spans="1:103" x14ac:dyDescent="0.25">
      <c r="A337">
        <f t="shared" ca="1" si="118"/>
        <v>2</v>
      </c>
      <c r="B337" t="str">
        <f t="shared" ca="1" si="119"/>
        <v>Female</v>
      </c>
      <c r="C337">
        <f t="shared" ca="1" si="120"/>
        <v>49</v>
      </c>
      <c r="D337">
        <f t="shared" ca="1" si="121"/>
        <v>5</v>
      </c>
      <c r="E337" t="str">
        <f ca="1">_xll.XLOOKUP(D337,$Y$8:$Y$13,$Z$8:$Z$13)</f>
        <v>General work</v>
      </c>
      <c r="F337">
        <f t="shared" ca="1" si="122"/>
        <v>4</v>
      </c>
      <c r="G337" t="str">
        <f ca="1">_xll.XLOOKUP(F337,$AA$8:$AA$12,$AB$8:$AB$12)</f>
        <v>Techical</v>
      </c>
      <c r="H337">
        <f t="shared" ca="1" si="114"/>
        <v>1</v>
      </c>
      <c r="I337">
        <f t="shared" ca="1" si="115"/>
        <v>4</v>
      </c>
      <c r="J337">
        <f t="shared" ca="1" si="123"/>
        <v>31981</v>
      </c>
      <c r="K337">
        <f t="shared" ca="1" si="124"/>
        <v>9</v>
      </c>
      <c r="L337" t="str">
        <f ca="1">_xll.XLOOKUP(K337,$AC$8:$AC$17,$AD$8:$AD$17)</f>
        <v>Prampram</v>
      </c>
      <c r="M337">
        <f t="shared" ca="1" si="128"/>
        <v>95943</v>
      </c>
      <c r="N337" s="12">
        <f t="shared" ca="1" si="125"/>
        <v>57867.509071705943</v>
      </c>
      <c r="O337" s="12">
        <f t="shared" ca="1" si="129"/>
        <v>120684.91822784694</v>
      </c>
      <c r="P337">
        <f t="shared" ca="1" si="126"/>
        <v>15334</v>
      </c>
      <c r="Q337" s="12">
        <f t="shared" ca="1" si="130"/>
        <v>17624.292409871403</v>
      </c>
      <c r="R337">
        <f t="shared" ca="1" si="131"/>
        <v>24961.734910446441</v>
      </c>
      <c r="S337" s="12">
        <f t="shared" ca="1" si="132"/>
        <v>241589.65313829339</v>
      </c>
      <c r="T337" s="12">
        <f t="shared" ca="1" si="133"/>
        <v>90825.801481577349</v>
      </c>
      <c r="U337" s="12">
        <f t="shared" ca="1" si="134"/>
        <v>150763.85165671603</v>
      </c>
      <c r="X337" s="2"/>
      <c r="Y337" s="3"/>
      <c r="Z337" s="3"/>
      <c r="AA337" s="3"/>
      <c r="AB337" s="3"/>
      <c r="AC337" s="3"/>
      <c r="AD337" s="3"/>
      <c r="AE337" s="3">
        <f ca="1">IF(Table2[[#This Row],[Gender]]="Male",1,0)</f>
        <v>0</v>
      </c>
      <c r="AF337" s="3">
        <f ca="1">IF(Table2[[#This Row],[Gender]]="Female",1,0)</f>
        <v>1</v>
      </c>
      <c r="AG337" s="3"/>
      <c r="AH337" s="3"/>
      <c r="AI337" s="5"/>
      <c r="AK337" s="2">
        <f ca="1">IF(Table2[[#This Row],[Field of Work]]="Teaching",1,0)</f>
        <v>0</v>
      </c>
      <c r="AL337" s="3">
        <f ca="1">IF(Table2[[#This Row],[Field of Work]]="Agriculture",1,0)</f>
        <v>0</v>
      </c>
      <c r="AM337" s="3">
        <f ca="1">IF(Table2[[#This Row],[Field of Work]]="IT",1,0)</f>
        <v>0</v>
      </c>
      <c r="AN337" s="3">
        <f ca="1">IF(Table2[[#This Row],[Field of Work]]="Construction",1,0)</f>
        <v>0</v>
      </c>
      <c r="AO337" s="3">
        <f ca="1">IF(Table2[[#This Row],[Field of Work]]="Health",1,0)</f>
        <v>0</v>
      </c>
      <c r="AP337" s="3">
        <f ca="1">IF(Table2[[#This Row],[Field of Work]]="General work",1,0)</f>
        <v>1</v>
      </c>
      <c r="AQ337" s="3"/>
      <c r="AR337" s="3"/>
      <c r="AS337" s="3"/>
      <c r="AT337" s="3"/>
      <c r="AU337" s="3"/>
      <c r="AV337" s="5"/>
      <c r="AW337" s="16">
        <f ca="1">IF(Table2[[#This Row],[Residence]]="East Legon",1,0)</f>
        <v>0</v>
      </c>
      <c r="AX337" s="13">
        <f ca="1">IF(Table2[[#This Row],[Residence]]="Trasaco",1,0)</f>
        <v>0</v>
      </c>
      <c r="AY337" s="3">
        <f ca="1">IF(Table2[[#This Row],[Residence]]="North Legon",1,0)</f>
        <v>0</v>
      </c>
      <c r="AZ337" s="3">
        <f ca="1">IF(Table2[[#This Row],[Residence]]="Tema",1,0)</f>
        <v>0</v>
      </c>
      <c r="BA337" s="3">
        <f ca="1">IF(Table2[[#This Row],[Residence]]="Spintex",1,0)</f>
        <v>0</v>
      </c>
      <c r="BB337" s="3">
        <f ca="1">IF(Table2[[#This Row],[Residence]]="Airport Hills",1,0)</f>
        <v>0</v>
      </c>
      <c r="BC337" s="3">
        <f ca="1">IF(Table2[[#This Row],[Residence]]="Oyarifa",1,0)</f>
        <v>0</v>
      </c>
      <c r="BD337" s="3">
        <f ca="1">IF(Table2[[#This Row],[Residence]]="Prampram",1,0)</f>
        <v>1</v>
      </c>
      <c r="BE337" s="3">
        <f ca="1">IF(Table2[[#This Row],[Residence]]="Tse-Addo",1,0)</f>
        <v>0</v>
      </c>
      <c r="BF337" s="3">
        <f ca="1">IF(Table2[[#This Row],[Residence]]="Osu",1,0)</f>
        <v>0</v>
      </c>
      <c r="BG337" s="3"/>
      <c r="BH337" s="3"/>
      <c r="BI337" s="3"/>
      <c r="BJ337" s="3"/>
      <c r="BK337" s="3"/>
      <c r="BL337" s="3"/>
      <c r="BM337" s="3"/>
      <c r="BN337" s="3"/>
      <c r="BO337" s="3"/>
      <c r="BP337" s="5"/>
      <c r="BR337" s="26">
        <f ca="1">Table2[[#This Row],[Cars Value]]/Table2[[#This Row],[Cars]]</f>
        <v>30171.229556961734</v>
      </c>
      <c r="BS337" s="5"/>
      <c r="BT337" s="2">
        <f ca="1">IF(Table2[[#This Row],[Value of Debts]]&gt;$BU$6,1,0)</f>
        <v>0</v>
      </c>
      <c r="BU337" s="3"/>
      <c r="BV337" s="3"/>
      <c r="BW337" s="5"/>
      <c r="BX337" s="30">
        <f ca="1">Table2[[#This Row],[Mortgage Left]]/Table2[[#This Row],[Value of home]]</f>
        <v>0.6031446699780697</v>
      </c>
      <c r="BY337" s="3">
        <f t="shared" ca="1" si="127"/>
        <v>0</v>
      </c>
      <c r="BZ337" s="3"/>
      <c r="CA337" s="39"/>
      <c r="CC337" s="2">
        <f ca="1">IF(Table2[[#This Row],[Residence]]="East Legon",Table2[[#This Row],[Income]],0)</f>
        <v>0</v>
      </c>
      <c r="CD337" s="3">
        <f ca="1">IF(Table2[[#This Row],[Residence]]="Trasaco",Table2[[#This Row],[Income]],0)</f>
        <v>0</v>
      </c>
      <c r="CE337" s="3">
        <f ca="1">IF(Table2[[#This Row],[Residence]]="North Legon",Table2[[#This Row],[Income]],0)</f>
        <v>0</v>
      </c>
      <c r="CF337" s="3">
        <f ca="1">IF(Table2[[#This Row],[Residence]]="Spintex",Table2[[#This Row],[Income]],0)</f>
        <v>0</v>
      </c>
      <c r="CG337" s="3">
        <f ca="1">IF(Table2[[#This Row],[Residence]]="Tema",Table2[[#This Row],[Income]],0)</f>
        <v>0</v>
      </c>
      <c r="CH337" s="3">
        <f ca="1">IF(Table2[[#This Row],[Residence]]="Airport Hills",Table2[[#This Row],[Income]],0)</f>
        <v>0</v>
      </c>
      <c r="CI337" s="3">
        <f ca="1">IF(Table2[[#This Row],[Residence]]="Oyarifa",Table2[[#This Row],[Income]],0)</f>
        <v>0</v>
      </c>
      <c r="CJ337" s="3">
        <f ca="1">IF(Table2[[#This Row],[Residence]]="Osu",Table2[[#This Row],[Income]],0)</f>
        <v>0</v>
      </c>
      <c r="CK337" s="3">
        <f ca="1">IF(Table2[[#This Row],[Residence]]="Tse-Addo",Table2[[#This Row],[Income]],0)</f>
        <v>0</v>
      </c>
      <c r="CL337" s="5">
        <f ca="1">IF(Table2[[#This Row],[Residence]]="Prampram",Table2[[#This Row],[Income]],0)</f>
        <v>31981</v>
      </c>
      <c r="CN337" s="2">
        <f ca="1">IF(Table2[[#This Row],[Field of Work]]="Teaching",Table2[[#This Row],[Income]],0)</f>
        <v>0</v>
      </c>
      <c r="CO337" s="3">
        <f ca="1">IF(Table2[[#This Row],[Field of Work]]="Agriculture",Table2[[#This Row],[Income]],0)</f>
        <v>0</v>
      </c>
      <c r="CP337" s="3">
        <f ca="1">IF(Table2[[#This Row],[Field of Work]]="IT",Table2[[#This Row],[Income]],0)</f>
        <v>0</v>
      </c>
      <c r="CQ337" s="3">
        <f ca="1">IF(Table2[[#This Row],[Field of Work]]="Construction",Table2[[#This Row],[Income]],0)</f>
        <v>0</v>
      </c>
      <c r="CR337" s="3">
        <f ca="1">IF(Table2[[#This Row],[Field of Work]]="Health",Table2[[#This Row],[Income]],0)</f>
        <v>0</v>
      </c>
      <c r="CS337" s="5">
        <f ca="1">IF(Table2[[#This Row],[Field of Work]]="General work",Table2[[#This Row],[Income]],0)</f>
        <v>31981</v>
      </c>
      <c r="CU337" s="2">
        <f t="shared" ca="1" si="116"/>
        <v>1</v>
      </c>
      <c r="CV337" s="5"/>
      <c r="CX337" s="2">
        <f t="shared" ca="1" si="117"/>
        <v>25</v>
      </c>
      <c r="CY337" s="5"/>
    </row>
    <row r="338" spans="1:103" x14ac:dyDescent="0.25">
      <c r="A338">
        <f t="shared" ca="1" si="118"/>
        <v>2</v>
      </c>
      <c r="B338" t="str">
        <f t="shared" ca="1" si="119"/>
        <v>Female</v>
      </c>
      <c r="C338">
        <f t="shared" ca="1" si="120"/>
        <v>25</v>
      </c>
      <c r="D338">
        <f t="shared" ca="1" si="121"/>
        <v>5</v>
      </c>
      <c r="E338" t="str">
        <f ca="1">_xll.XLOOKUP(D338,$Y$8:$Y$13,$Z$8:$Z$13)</f>
        <v>General work</v>
      </c>
      <c r="F338">
        <f t="shared" ca="1" si="122"/>
        <v>2</v>
      </c>
      <c r="G338" t="str">
        <f ca="1">_xll.XLOOKUP(F338,$AA$8:$AA$12,$AB$8:$AB$12)</f>
        <v>College</v>
      </c>
      <c r="H338">
        <f t="shared" ca="1" si="114"/>
        <v>1</v>
      </c>
      <c r="I338">
        <f t="shared" ca="1" si="115"/>
        <v>1</v>
      </c>
      <c r="J338">
        <f t="shared" ca="1" si="123"/>
        <v>55606</v>
      </c>
      <c r="K338">
        <f t="shared" ca="1" si="124"/>
        <v>6</v>
      </c>
      <c r="L338" t="str">
        <f ca="1">_xll.XLOOKUP(K338,$AC$8:$AC$17,$AD$8:$AD$17)</f>
        <v>Tse-Addo</v>
      </c>
      <c r="M338">
        <f t="shared" ca="1" si="128"/>
        <v>333636</v>
      </c>
      <c r="N338" s="12">
        <f t="shared" ca="1" si="125"/>
        <v>198850.34016759103</v>
      </c>
      <c r="O338" s="12">
        <f t="shared" ca="1" si="129"/>
        <v>5103.6066570083349</v>
      </c>
      <c r="P338">
        <f t="shared" ca="1" si="126"/>
        <v>4155</v>
      </c>
      <c r="Q338" s="12">
        <f t="shared" ca="1" si="130"/>
        <v>89833.452706286349</v>
      </c>
      <c r="R338">
        <f t="shared" ca="1" si="131"/>
        <v>82090.261085984006</v>
      </c>
      <c r="S338" s="12">
        <f t="shared" ca="1" si="132"/>
        <v>420829.86774299236</v>
      </c>
      <c r="T338" s="12">
        <f t="shared" ca="1" si="133"/>
        <v>292838.79287387739</v>
      </c>
      <c r="U338" s="12">
        <f t="shared" ca="1" si="134"/>
        <v>127991.07486911496</v>
      </c>
      <c r="X338" s="2"/>
      <c r="Y338" s="3"/>
      <c r="Z338" s="3"/>
      <c r="AA338" s="3"/>
      <c r="AB338" s="3"/>
      <c r="AC338" s="3"/>
      <c r="AD338" s="3"/>
      <c r="AE338" s="3">
        <f ca="1">IF(Table2[[#This Row],[Gender]]="Male",1,0)</f>
        <v>0</v>
      </c>
      <c r="AF338" s="3">
        <f ca="1">IF(Table2[[#This Row],[Gender]]="Female",1,0)</f>
        <v>1</v>
      </c>
      <c r="AG338" s="3"/>
      <c r="AH338" s="3"/>
      <c r="AI338" s="5"/>
      <c r="AK338" s="2">
        <f ca="1">IF(Table2[[#This Row],[Field of Work]]="Teaching",1,0)</f>
        <v>0</v>
      </c>
      <c r="AL338" s="3">
        <f ca="1">IF(Table2[[#This Row],[Field of Work]]="Agriculture",1,0)</f>
        <v>0</v>
      </c>
      <c r="AM338" s="3">
        <f ca="1">IF(Table2[[#This Row],[Field of Work]]="IT",1,0)</f>
        <v>0</v>
      </c>
      <c r="AN338" s="3">
        <f ca="1">IF(Table2[[#This Row],[Field of Work]]="Construction",1,0)</f>
        <v>0</v>
      </c>
      <c r="AO338" s="3">
        <f ca="1">IF(Table2[[#This Row],[Field of Work]]="Health",1,0)</f>
        <v>0</v>
      </c>
      <c r="AP338" s="3">
        <f ca="1">IF(Table2[[#This Row],[Field of Work]]="General work",1,0)</f>
        <v>1</v>
      </c>
      <c r="AQ338" s="3"/>
      <c r="AR338" s="3"/>
      <c r="AS338" s="3"/>
      <c r="AT338" s="3"/>
      <c r="AU338" s="3"/>
      <c r="AV338" s="5"/>
      <c r="AW338" s="16">
        <f ca="1">IF(Table2[[#This Row],[Residence]]="East Legon",1,0)</f>
        <v>0</v>
      </c>
      <c r="AX338" s="13">
        <f ca="1">IF(Table2[[#This Row],[Residence]]="Trasaco",1,0)</f>
        <v>0</v>
      </c>
      <c r="AY338" s="3">
        <f ca="1">IF(Table2[[#This Row],[Residence]]="North Legon",1,0)</f>
        <v>0</v>
      </c>
      <c r="AZ338" s="3">
        <f ca="1">IF(Table2[[#This Row],[Residence]]="Tema",1,0)</f>
        <v>0</v>
      </c>
      <c r="BA338" s="3">
        <f ca="1">IF(Table2[[#This Row],[Residence]]="Spintex",1,0)</f>
        <v>0</v>
      </c>
      <c r="BB338" s="3">
        <f ca="1">IF(Table2[[#This Row],[Residence]]="Airport Hills",1,0)</f>
        <v>0</v>
      </c>
      <c r="BC338" s="3">
        <f ca="1">IF(Table2[[#This Row],[Residence]]="Oyarifa",1,0)</f>
        <v>0</v>
      </c>
      <c r="BD338" s="3">
        <f ca="1">IF(Table2[[#This Row],[Residence]]="Prampram",1,0)</f>
        <v>0</v>
      </c>
      <c r="BE338" s="3">
        <f ca="1">IF(Table2[[#This Row],[Residence]]="Tse-Addo",1,0)</f>
        <v>1</v>
      </c>
      <c r="BF338" s="3">
        <f ca="1">IF(Table2[[#This Row],[Residence]]="Osu",1,0)</f>
        <v>0</v>
      </c>
      <c r="BG338" s="3"/>
      <c r="BH338" s="3"/>
      <c r="BI338" s="3"/>
      <c r="BJ338" s="3"/>
      <c r="BK338" s="3"/>
      <c r="BL338" s="3"/>
      <c r="BM338" s="3"/>
      <c r="BN338" s="3"/>
      <c r="BO338" s="3"/>
      <c r="BP338" s="5"/>
      <c r="BR338" s="26">
        <f ca="1">Table2[[#This Row],[Cars Value]]/Table2[[#This Row],[Cars]]</f>
        <v>5103.6066570083349</v>
      </c>
      <c r="BS338" s="5"/>
      <c r="BT338" s="2">
        <f ca="1">IF(Table2[[#This Row],[Value of Debts]]&gt;$BU$6,1,0)</f>
        <v>1</v>
      </c>
      <c r="BU338" s="3"/>
      <c r="BV338" s="3"/>
      <c r="BW338" s="5"/>
      <c r="BX338" s="30">
        <f ca="1">Table2[[#This Row],[Mortgage Left]]/Table2[[#This Row],[Value of home]]</f>
        <v>0.59600984356481623</v>
      </c>
      <c r="BY338" s="3">
        <f t="shared" ca="1" si="127"/>
        <v>0</v>
      </c>
      <c r="BZ338" s="3"/>
      <c r="CA338" s="39"/>
      <c r="CC338" s="2">
        <f ca="1">IF(Table2[[#This Row],[Residence]]="East Legon",Table2[[#This Row],[Income]],0)</f>
        <v>0</v>
      </c>
      <c r="CD338" s="3">
        <f ca="1">IF(Table2[[#This Row],[Residence]]="Trasaco",Table2[[#This Row],[Income]],0)</f>
        <v>0</v>
      </c>
      <c r="CE338" s="3">
        <f ca="1">IF(Table2[[#This Row],[Residence]]="North Legon",Table2[[#This Row],[Income]],0)</f>
        <v>0</v>
      </c>
      <c r="CF338" s="3">
        <f ca="1">IF(Table2[[#This Row],[Residence]]="Spintex",Table2[[#This Row],[Income]],0)</f>
        <v>0</v>
      </c>
      <c r="CG338" s="3">
        <f ca="1">IF(Table2[[#This Row],[Residence]]="Tema",Table2[[#This Row],[Income]],0)</f>
        <v>0</v>
      </c>
      <c r="CH338" s="3">
        <f ca="1">IF(Table2[[#This Row],[Residence]]="Airport Hills",Table2[[#This Row],[Income]],0)</f>
        <v>0</v>
      </c>
      <c r="CI338" s="3">
        <f ca="1">IF(Table2[[#This Row],[Residence]]="Oyarifa",Table2[[#This Row],[Income]],0)</f>
        <v>0</v>
      </c>
      <c r="CJ338" s="3">
        <f ca="1">IF(Table2[[#This Row],[Residence]]="Osu",Table2[[#This Row],[Income]],0)</f>
        <v>0</v>
      </c>
      <c r="CK338" s="3">
        <f ca="1">IF(Table2[[#This Row],[Residence]]="Tse-Addo",Table2[[#This Row],[Income]],0)</f>
        <v>55606</v>
      </c>
      <c r="CL338" s="5">
        <f ca="1">IF(Table2[[#This Row],[Residence]]="Prampram",Table2[[#This Row],[Income]],0)</f>
        <v>0</v>
      </c>
      <c r="CN338" s="2">
        <f ca="1">IF(Table2[[#This Row],[Field of Work]]="Teaching",Table2[[#This Row],[Income]],0)</f>
        <v>0</v>
      </c>
      <c r="CO338" s="3">
        <f ca="1">IF(Table2[[#This Row],[Field of Work]]="Agriculture",Table2[[#This Row],[Income]],0)</f>
        <v>0</v>
      </c>
      <c r="CP338" s="3">
        <f ca="1">IF(Table2[[#This Row],[Field of Work]]="IT",Table2[[#This Row],[Income]],0)</f>
        <v>0</v>
      </c>
      <c r="CQ338" s="3">
        <f ca="1">IF(Table2[[#This Row],[Field of Work]]="Construction",Table2[[#This Row],[Income]],0)</f>
        <v>0</v>
      </c>
      <c r="CR338" s="3">
        <f ca="1">IF(Table2[[#This Row],[Field of Work]]="Health",Table2[[#This Row],[Income]],0)</f>
        <v>0</v>
      </c>
      <c r="CS338" s="5">
        <f ca="1">IF(Table2[[#This Row],[Field of Work]]="General work",Table2[[#This Row],[Income]],0)</f>
        <v>55606</v>
      </c>
      <c r="CU338" s="2">
        <f t="shared" ca="1" si="116"/>
        <v>1</v>
      </c>
      <c r="CV338" s="5"/>
      <c r="CX338" s="2">
        <f t="shared" ca="1" si="117"/>
        <v>33</v>
      </c>
      <c r="CY338" s="5"/>
    </row>
    <row r="339" spans="1:103" x14ac:dyDescent="0.25">
      <c r="A339">
        <f t="shared" ca="1" si="118"/>
        <v>2</v>
      </c>
      <c r="B339" t="str">
        <f t="shared" ca="1" si="119"/>
        <v>Female</v>
      </c>
      <c r="C339">
        <f t="shared" ca="1" si="120"/>
        <v>33</v>
      </c>
      <c r="D339">
        <f t="shared" ca="1" si="121"/>
        <v>6</v>
      </c>
      <c r="E339" t="str">
        <f ca="1">_xll.XLOOKUP(D339,$Y$8:$Y$13,$Z$8:$Z$13)</f>
        <v>Agriculture</v>
      </c>
      <c r="F339">
        <f t="shared" ca="1" si="122"/>
        <v>4</v>
      </c>
      <c r="G339" t="str">
        <f ca="1">_xll.XLOOKUP(F339,$AA$8:$AA$12,$AB$8:$AB$12)</f>
        <v>Techical</v>
      </c>
      <c r="H339">
        <f t="shared" ca="1" si="114"/>
        <v>4</v>
      </c>
      <c r="I339">
        <f t="shared" ca="1" si="115"/>
        <v>1</v>
      </c>
      <c r="J339">
        <f t="shared" ca="1" si="123"/>
        <v>26273</v>
      </c>
      <c r="K339">
        <f t="shared" ca="1" si="124"/>
        <v>1</v>
      </c>
      <c r="L339" t="str">
        <f ca="1">_xll.XLOOKUP(K339,$AC$8:$AC$17,$AD$8:$AD$17)</f>
        <v>East Legon</v>
      </c>
      <c r="M339">
        <f t="shared" ca="1" si="128"/>
        <v>78819</v>
      </c>
      <c r="N339" s="12">
        <f t="shared" ca="1" si="125"/>
        <v>8835.5299994717043</v>
      </c>
      <c r="O339" s="12">
        <f t="shared" ca="1" si="129"/>
        <v>26040.046283793446</v>
      </c>
      <c r="P339">
        <f t="shared" ca="1" si="126"/>
        <v>12528</v>
      </c>
      <c r="Q339" s="12">
        <f t="shared" ca="1" si="130"/>
        <v>14557.261051868598</v>
      </c>
      <c r="R339">
        <f t="shared" ca="1" si="131"/>
        <v>30859.674627756678</v>
      </c>
      <c r="S339" s="12">
        <f t="shared" ca="1" si="132"/>
        <v>135718.72091155013</v>
      </c>
      <c r="T339" s="12">
        <f t="shared" ca="1" si="133"/>
        <v>35920.791051340304</v>
      </c>
      <c r="U339" s="12">
        <f t="shared" ca="1" si="134"/>
        <v>99797.929860209828</v>
      </c>
      <c r="X339" s="2"/>
      <c r="Y339" s="3"/>
      <c r="Z339" s="3"/>
      <c r="AA339" s="3"/>
      <c r="AB339" s="3"/>
      <c r="AC339" s="3"/>
      <c r="AD339" s="3"/>
      <c r="AE339" s="3">
        <f ca="1">IF(Table2[[#This Row],[Gender]]="Male",1,0)</f>
        <v>0</v>
      </c>
      <c r="AF339" s="3">
        <f ca="1">IF(Table2[[#This Row],[Gender]]="Female",1,0)</f>
        <v>1</v>
      </c>
      <c r="AG339" s="3"/>
      <c r="AH339" s="3"/>
      <c r="AI339" s="5"/>
      <c r="AK339" s="2">
        <f ca="1">IF(Table2[[#This Row],[Field of Work]]="Teaching",1,0)</f>
        <v>0</v>
      </c>
      <c r="AL339" s="3">
        <f ca="1">IF(Table2[[#This Row],[Field of Work]]="Agriculture",1,0)</f>
        <v>1</v>
      </c>
      <c r="AM339" s="3">
        <f ca="1">IF(Table2[[#This Row],[Field of Work]]="IT",1,0)</f>
        <v>0</v>
      </c>
      <c r="AN339" s="3">
        <f ca="1">IF(Table2[[#This Row],[Field of Work]]="Construction",1,0)</f>
        <v>0</v>
      </c>
      <c r="AO339" s="3">
        <f ca="1">IF(Table2[[#This Row],[Field of Work]]="Health",1,0)</f>
        <v>0</v>
      </c>
      <c r="AP339" s="3">
        <f ca="1">IF(Table2[[#This Row],[Field of Work]]="General work",1,0)</f>
        <v>0</v>
      </c>
      <c r="AQ339" s="3"/>
      <c r="AR339" s="3"/>
      <c r="AS339" s="3"/>
      <c r="AT339" s="3"/>
      <c r="AU339" s="3"/>
      <c r="AV339" s="5"/>
      <c r="AW339" s="16">
        <f ca="1">IF(Table2[[#This Row],[Residence]]="East Legon",1,0)</f>
        <v>1</v>
      </c>
      <c r="AX339" s="13">
        <f ca="1">IF(Table2[[#This Row],[Residence]]="Trasaco",1,0)</f>
        <v>0</v>
      </c>
      <c r="AY339" s="3">
        <f ca="1">IF(Table2[[#This Row],[Residence]]="North Legon",1,0)</f>
        <v>0</v>
      </c>
      <c r="AZ339" s="3">
        <f ca="1">IF(Table2[[#This Row],[Residence]]="Tema",1,0)</f>
        <v>0</v>
      </c>
      <c r="BA339" s="3">
        <f ca="1">IF(Table2[[#This Row],[Residence]]="Spintex",1,0)</f>
        <v>0</v>
      </c>
      <c r="BB339" s="3">
        <f ca="1">IF(Table2[[#This Row],[Residence]]="Airport Hills",1,0)</f>
        <v>0</v>
      </c>
      <c r="BC339" s="3">
        <f ca="1">IF(Table2[[#This Row],[Residence]]="Oyarifa",1,0)</f>
        <v>0</v>
      </c>
      <c r="BD339" s="3">
        <f ca="1">IF(Table2[[#This Row],[Residence]]="Prampram",1,0)</f>
        <v>0</v>
      </c>
      <c r="BE339" s="3">
        <f ca="1">IF(Table2[[#This Row],[Residence]]="Tse-Addo",1,0)</f>
        <v>0</v>
      </c>
      <c r="BF339" s="3">
        <f ca="1">IF(Table2[[#This Row],[Residence]]="Osu",1,0)</f>
        <v>0</v>
      </c>
      <c r="BG339" s="3"/>
      <c r="BH339" s="3"/>
      <c r="BI339" s="3"/>
      <c r="BJ339" s="3"/>
      <c r="BK339" s="3"/>
      <c r="BL339" s="3"/>
      <c r="BM339" s="3"/>
      <c r="BN339" s="3"/>
      <c r="BO339" s="3"/>
      <c r="BP339" s="5"/>
      <c r="BR339" s="26">
        <f ca="1">Table2[[#This Row],[Cars Value]]/Table2[[#This Row],[Cars]]</f>
        <v>26040.046283793446</v>
      </c>
      <c r="BS339" s="5"/>
      <c r="BT339" s="2">
        <f ca="1">IF(Table2[[#This Row],[Value of Debts]]&gt;$BU$6,1,0)</f>
        <v>0</v>
      </c>
      <c r="BU339" s="3"/>
      <c r="BV339" s="3"/>
      <c r="BW339" s="5"/>
      <c r="BX339" s="30">
        <f ca="1">Table2[[#This Row],[Mortgage Left]]/Table2[[#This Row],[Value of home]]</f>
        <v>0.11209898627833015</v>
      </c>
      <c r="BY339" s="3">
        <f t="shared" ca="1" si="127"/>
        <v>1</v>
      </c>
      <c r="BZ339" s="3"/>
      <c r="CA339" s="39"/>
      <c r="CC339" s="2">
        <f ca="1">IF(Table2[[#This Row],[Residence]]="East Legon",Table2[[#This Row],[Income]],0)</f>
        <v>26273</v>
      </c>
      <c r="CD339" s="3">
        <f ca="1">IF(Table2[[#This Row],[Residence]]="Trasaco",Table2[[#This Row],[Income]],0)</f>
        <v>0</v>
      </c>
      <c r="CE339" s="3">
        <f ca="1">IF(Table2[[#This Row],[Residence]]="North Legon",Table2[[#This Row],[Income]],0)</f>
        <v>0</v>
      </c>
      <c r="CF339" s="3">
        <f ca="1">IF(Table2[[#This Row],[Residence]]="Spintex",Table2[[#This Row],[Income]],0)</f>
        <v>0</v>
      </c>
      <c r="CG339" s="3">
        <f ca="1">IF(Table2[[#This Row],[Residence]]="Tema",Table2[[#This Row],[Income]],0)</f>
        <v>0</v>
      </c>
      <c r="CH339" s="3">
        <f ca="1">IF(Table2[[#This Row],[Residence]]="Airport Hills",Table2[[#This Row],[Income]],0)</f>
        <v>0</v>
      </c>
      <c r="CI339" s="3">
        <f ca="1">IF(Table2[[#This Row],[Residence]]="Oyarifa",Table2[[#This Row],[Income]],0)</f>
        <v>0</v>
      </c>
      <c r="CJ339" s="3">
        <f ca="1">IF(Table2[[#This Row],[Residence]]="Osu",Table2[[#This Row],[Income]],0)</f>
        <v>0</v>
      </c>
      <c r="CK339" s="3">
        <f ca="1">IF(Table2[[#This Row],[Residence]]="Tse-Addo",Table2[[#This Row],[Income]],0)</f>
        <v>0</v>
      </c>
      <c r="CL339" s="5">
        <f ca="1">IF(Table2[[#This Row],[Residence]]="Prampram",Table2[[#This Row],[Income]],0)</f>
        <v>0</v>
      </c>
      <c r="CN339" s="2">
        <f ca="1">IF(Table2[[#This Row],[Field of Work]]="Teaching",Table2[[#This Row],[Income]],0)</f>
        <v>0</v>
      </c>
      <c r="CO339" s="3">
        <f ca="1">IF(Table2[[#This Row],[Field of Work]]="Agriculture",Table2[[#This Row],[Income]],0)</f>
        <v>26273</v>
      </c>
      <c r="CP339" s="3">
        <f ca="1">IF(Table2[[#This Row],[Field of Work]]="IT",Table2[[#This Row],[Income]],0)</f>
        <v>0</v>
      </c>
      <c r="CQ339" s="3">
        <f ca="1">IF(Table2[[#This Row],[Field of Work]]="Construction",Table2[[#This Row],[Income]],0)</f>
        <v>0</v>
      </c>
      <c r="CR339" s="3">
        <f ca="1">IF(Table2[[#This Row],[Field of Work]]="Health",Table2[[#This Row],[Income]],0)</f>
        <v>0</v>
      </c>
      <c r="CS339" s="5">
        <f ca="1">IF(Table2[[#This Row],[Field of Work]]="General work",Table2[[#This Row],[Income]],0)</f>
        <v>0</v>
      </c>
      <c r="CU339" s="2">
        <f t="shared" ca="1" si="116"/>
        <v>1</v>
      </c>
      <c r="CV339" s="5"/>
      <c r="CX339" s="2">
        <f t="shared" ca="1" si="117"/>
        <v>35</v>
      </c>
      <c r="CY339" s="5"/>
    </row>
    <row r="340" spans="1:103" x14ac:dyDescent="0.25">
      <c r="A340">
        <f t="shared" ca="1" si="118"/>
        <v>2</v>
      </c>
      <c r="B340" t="str">
        <f t="shared" ca="1" si="119"/>
        <v>Female</v>
      </c>
      <c r="C340">
        <f t="shared" ca="1" si="120"/>
        <v>35</v>
      </c>
      <c r="D340">
        <f t="shared" ca="1" si="121"/>
        <v>3</v>
      </c>
      <c r="E340" t="str">
        <f ca="1">_xll.XLOOKUP(D340,$Y$8:$Y$13,$Z$8:$Z$13)</f>
        <v>Teaching</v>
      </c>
      <c r="F340">
        <f t="shared" ca="1" si="122"/>
        <v>4</v>
      </c>
      <c r="G340" t="str">
        <f ca="1">_xll.XLOOKUP(F340,$AA$8:$AA$12,$AB$8:$AB$12)</f>
        <v>Techical</v>
      </c>
      <c r="H340">
        <f t="shared" ca="1" si="114"/>
        <v>3</v>
      </c>
      <c r="I340">
        <f t="shared" ca="1" si="115"/>
        <v>3</v>
      </c>
      <c r="J340">
        <f t="shared" ca="1" si="123"/>
        <v>46902</v>
      </c>
      <c r="K340">
        <f t="shared" ca="1" si="124"/>
        <v>3</v>
      </c>
      <c r="L340" t="str">
        <f ca="1">_xll.XLOOKUP(K340,$AC$8:$AC$17,$AD$8:$AD$17)</f>
        <v>North Legon</v>
      </c>
      <c r="M340">
        <f t="shared" ca="1" si="128"/>
        <v>140706</v>
      </c>
      <c r="N340" s="12">
        <f t="shared" ca="1" si="125"/>
        <v>60798.880410243437</v>
      </c>
      <c r="O340" s="12">
        <f t="shared" ca="1" si="129"/>
        <v>113764.77800196475</v>
      </c>
      <c r="P340">
        <f t="shared" ca="1" si="126"/>
        <v>107099</v>
      </c>
      <c r="Q340" s="12">
        <f t="shared" ca="1" si="130"/>
        <v>50853.830874678606</v>
      </c>
      <c r="R340">
        <f t="shared" ca="1" si="131"/>
        <v>56236.606251052464</v>
      </c>
      <c r="S340" s="12">
        <f t="shared" ca="1" si="132"/>
        <v>310707.3842530172</v>
      </c>
      <c r="T340" s="12">
        <f t="shared" ca="1" si="133"/>
        <v>218751.71128492203</v>
      </c>
      <c r="U340" s="12">
        <f t="shared" ca="1" si="134"/>
        <v>91955.672968095168</v>
      </c>
      <c r="X340" s="2"/>
      <c r="Y340" s="3"/>
      <c r="Z340" s="3"/>
      <c r="AA340" s="3"/>
      <c r="AB340" s="3"/>
      <c r="AC340" s="3"/>
      <c r="AD340" s="3"/>
      <c r="AE340" s="3">
        <f ca="1">IF(Table2[[#This Row],[Gender]]="Male",1,0)</f>
        <v>0</v>
      </c>
      <c r="AF340" s="3">
        <f ca="1">IF(Table2[[#This Row],[Gender]]="Female",1,0)</f>
        <v>1</v>
      </c>
      <c r="AG340" s="3"/>
      <c r="AH340" s="3"/>
      <c r="AI340" s="5"/>
      <c r="AK340" s="2">
        <f ca="1">IF(Table2[[#This Row],[Field of Work]]="Teaching",1,0)</f>
        <v>1</v>
      </c>
      <c r="AL340" s="3">
        <f ca="1">IF(Table2[[#This Row],[Field of Work]]="Agriculture",1,0)</f>
        <v>0</v>
      </c>
      <c r="AM340" s="3">
        <f ca="1">IF(Table2[[#This Row],[Field of Work]]="IT",1,0)</f>
        <v>0</v>
      </c>
      <c r="AN340" s="3">
        <f ca="1">IF(Table2[[#This Row],[Field of Work]]="Construction",1,0)</f>
        <v>0</v>
      </c>
      <c r="AO340" s="3">
        <f ca="1">IF(Table2[[#This Row],[Field of Work]]="Health",1,0)</f>
        <v>0</v>
      </c>
      <c r="AP340" s="3">
        <f ca="1">IF(Table2[[#This Row],[Field of Work]]="General work",1,0)</f>
        <v>0</v>
      </c>
      <c r="AQ340" s="3"/>
      <c r="AR340" s="3"/>
      <c r="AS340" s="3"/>
      <c r="AT340" s="3"/>
      <c r="AU340" s="3"/>
      <c r="AV340" s="5"/>
      <c r="AW340" s="16">
        <f ca="1">IF(Table2[[#This Row],[Residence]]="East Legon",1,0)</f>
        <v>0</v>
      </c>
      <c r="AX340" s="13">
        <f ca="1">IF(Table2[[#This Row],[Residence]]="Trasaco",1,0)</f>
        <v>0</v>
      </c>
      <c r="AY340" s="3">
        <f ca="1">IF(Table2[[#This Row],[Residence]]="North Legon",1,0)</f>
        <v>1</v>
      </c>
      <c r="AZ340" s="3">
        <f ca="1">IF(Table2[[#This Row],[Residence]]="Tema",1,0)</f>
        <v>0</v>
      </c>
      <c r="BA340" s="3">
        <f ca="1">IF(Table2[[#This Row],[Residence]]="Spintex",1,0)</f>
        <v>0</v>
      </c>
      <c r="BB340" s="3">
        <f ca="1">IF(Table2[[#This Row],[Residence]]="Airport Hills",1,0)</f>
        <v>0</v>
      </c>
      <c r="BC340" s="3">
        <f ca="1">IF(Table2[[#This Row],[Residence]]="Oyarifa",1,0)</f>
        <v>0</v>
      </c>
      <c r="BD340" s="3">
        <f ca="1">IF(Table2[[#This Row],[Residence]]="Prampram",1,0)</f>
        <v>0</v>
      </c>
      <c r="BE340" s="3">
        <f ca="1">IF(Table2[[#This Row],[Residence]]="Tse-Addo",1,0)</f>
        <v>0</v>
      </c>
      <c r="BF340" s="3">
        <f ca="1">IF(Table2[[#This Row],[Residence]]="Osu",1,0)</f>
        <v>0</v>
      </c>
      <c r="BG340" s="3"/>
      <c r="BH340" s="3"/>
      <c r="BI340" s="3"/>
      <c r="BJ340" s="3"/>
      <c r="BK340" s="3"/>
      <c r="BL340" s="3"/>
      <c r="BM340" s="3"/>
      <c r="BN340" s="3"/>
      <c r="BO340" s="3"/>
      <c r="BP340" s="5"/>
      <c r="BR340" s="26">
        <f ca="1">Table2[[#This Row],[Cars Value]]/Table2[[#This Row],[Cars]]</f>
        <v>37921.59266732158</v>
      </c>
      <c r="BS340" s="5"/>
      <c r="BT340" s="2">
        <f ca="1">IF(Table2[[#This Row],[Value of Debts]]&gt;$BU$6,1,0)</f>
        <v>1</v>
      </c>
      <c r="BU340" s="3"/>
      <c r="BV340" s="3"/>
      <c r="BW340" s="5"/>
      <c r="BX340" s="30">
        <f ca="1">Table2[[#This Row],[Mortgage Left]]/Table2[[#This Row],[Value of home]]</f>
        <v>0.43209870517421745</v>
      </c>
      <c r="BY340" s="3">
        <f t="shared" ca="1" si="127"/>
        <v>1</v>
      </c>
      <c r="BZ340" s="3"/>
      <c r="CA340" s="39"/>
      <c r="CC340" s="2">
        <f ca="1">IF(Table2[[#This Row],[Residence]]="East Legon",Table2[[#This Row],[Income]],0)</f>
        <v>0</v>
      </c>
      <c r="CD340" s="3">
        <f ca="1">IF(Table2[[#This Row],[Residence]]="Trasaco",Table2[[#This Row],[Income]],0)</f>
        <v>0</v>
      </c>
      <c r="CE340" s="3">
        <f ca="1">IF(Table2[[#This Row],[Residence]]="North Legon",Table2[[#This Row],[Income]],0)</f>
        <v>46902</v>
      </c>
      <c r="CF340" s="3">
        <f ca="1">IF(Table2[[#This Row],[Residence]]="Spintex",Table2[[#This Row],[Income]],0)</f>
        <v>0</v>
      </c>
      <c r="CG340" s="3">
        <f ca="1">IF(Table2[[#This Row],[Residence]]="Tema",Table2[[#This Row],[Income]],0)</f>
        <v>0</v>
      </c>
      <c r="CH340" s="3">
        <f ca="1">IF(Table2[[#This Row],[Residence]]="Airport Hills",Table2[[#This Row],[Income]],0)</f>
        <v>0</v>
      </c>
      <c r="CI340" s="3">
        <f ca="1">IF(Table2[[#This Row],[Residence]]="Oyarifa",Table2[[#This Row],[Income]],0)</f>
        <v>0</v>
      </c>
      <c r="CJ340" s="3">
        <f ca="1">IF(Table2[[#This Row],[Residence]]="Osu",Table2[[#This Row],[Income]],0)</f>
        <v>0</v>
      </c>
      <c r="CK340" s="3">
        <f ca="1">IF(Table2[[#This Row],[Residence]]="Tse-Addo",Table2[[#This Row],[Income]],0)</f>
        <v>0</v>
      </c>
      <c r="CL340" s="5">
        <f ca="1">IF(Table2[[#This Row],[Residence]]="Prampram",Table2[[#This Row],[Income]],0)</f>
        <v>0</v>
      </c>
      <c r="CN340" s="2">
        <f ca="1">IF(Table2[[#This Row],[Field of Work]]="Teaching",Table2[[#This Row],[Income]],0)</f>
        <v>46902</v>
      </c>
      <c r="CO340" s="3">
        <f ca="1">IF(Table2[[#This Row],[Field of Work]]="Agriculture",Table2[[#This Row],[Income]],0)</f>
        <v>0</v>
      </c>
      <c r="CP340" s="3">
        <f ca="1">IF(Table2[[#This Row],[Field of Work]]="IT",Table2[[#This Row],[Income]],0)</f>
        <v>0</v>
      </c>
      <c r="CQ340" s="3">
        <f ca="1">IF(Table2[[#This Row],[Field of Work]]="Construction",Table2[[#This Row],[Income]],0)</f>
        <v>0</v>
      </c>
      <c r="CR340" s="3">
        <f ca="1">IF(Table2[[#This Row],[Field of Work]]="Health",Table2[[#This Row],[Income]],0)</f>
        <v>0</v>
      </c>
      <c r="CS340" s="5">
        <f ca="1">IF(Table2[[#This Row],[Field of Work]]="General work",Table2[[#This Row],[Income]],0)</f>
        <v>0</v>
      </c>
      <c r="CU340" s="2">
        <f t="shared" ca="1" si="116"/>
        <v>1</v>
      </c>
      <c r="CV340" s="5"/>
      <c r="CX340" s="2">
        <f t="shared" ca="1" si="117"/>
        <v>36</v>
      </c>
      <c r="CY340" s="5"/>
    </row>
    <row r="341" spans="1:103" x14ac:dyDescent="0.25">
      <c r="A341">
        <f t="shared" ca="1" si="118"/>
        <v>2</v>
      </c>
      <c r="B341" t="str">
        <f t="shared" ca="1" si="119"/>
        <v>Female</v>
      </c>
      <c r="C341">
        <f t="shared" ca="1" si="120"/>
        <v>36</v>
      </c>
      <c r="D341">
        <f t="shared" ca="1" si="121"/>
        <v>1</v>
      </c>
      <c r="E341" t="str">
        <f ca="1">_xll.XLOOKUP(D341,$Y$8:$Y$13,$Z$8:$Z$13)</f>
        <v>Health</v>
      </c>
      <c r="F341">
        <f t="shared" ca="1" si="122"/>
        <v>3</v>
      </c>
      <c r="G341" t="str">
        <f ca="1">_xll.XLOOKUP(F341,$AA$8:$AA$12,$AB$8:$AB$12)</f>
        <v>University</v>
      </c>
      <c r="H341">
        <f t="shared" ca="1" si="114"/>
        <v>4</v>
      </c>
      <c r="I341">
        <f t="shared" ca="1" si="115"/>
        <v>4</v>
      </c>
      <c r="J341">
        <f t="shared" ca="1" si="123"/>
        <v>79653</v>
      </c>
      <c r="K341">
        <f t="shared" ca="1" si="124"/>
        <v>10</v>
      </c>
      <c r="L341" t="str">
        <f ca="1">_xll.XLOOKUP(K341,$AC$8:$AC$17,$AD$8:$AD$17)</f>
        <v>Osu</v>
      </c>
      <c r="M341">
        <f t="shared" ca="1" si="128"/>
        <v>318612</v>
      </c>
      <c r="N341" s="12">
        <f t="shared" ca="1" si="125"/>
        <v>1924.1820583245171</v>
      </c>
      <c r="O341" s="12">
        <f t="shared" ca="1" si="129"/>
        <v>80306.696497538098</v>
      </c>
      <c r="P341">
        <f t="shared" ca="1" si="126"/>
        <v>70496</v>
      </c>
      <c r="Q341" s="12">
        <f t="shared" ca="1" si="130"/>
        <v>96581.687285169275</v>
      </c>
      <c r="R341">
        <f t="shared" ca="1" si="131"/>
        <v>9810.388127338716</v>
      </c>
      <c r="S341" s="12">
        <f t="shared" ca="1" si="132"/>
        <v>408729.08462487685</v>
      </c>
      <c r="T341" s="12">
        <f t="shared" ca="1" si="133"/>
        <v>169001.86934349377</v>
      </c>
      <c r="U341" s="12">
        <f t="shared" ca="1" si="134"/>
        <v>239727.21528138308</v>
      </c>
      <c r="X341" s="2"/>
      <c r="Y341" s="3"/>
      <c r="Z341" s="3"/>
      <c r="AA341" s="3"/>
      <c r="AB341" s="3"/>
      <c r="AC341" s="3"/>
      <c r="AD341" s="3"/>
      <c r="AE341" s="3">
        <f ca="1">IF(Table2[[#This Row],[Gender]]="Male",1,0)</f>
        <v>0</v>
      </c>
      <c r="AF341" s="3">
        <f ca="1">IF(Table2[[#This Row],[Gender]]="Female",1,0)</f>
        <v>1</v>
      </c>
      <c r="AG341" s="3"/>
      <c r="AH341" s="3"/>
      <c r="AI341" s="5"/>
      <c r="AK341" s="2">
        <f ca="1">IF(Table2[[#This Row],[Field of Work]]="Teaching",1,0)</f>
        <v>0</v>
      </c>
      <c r="AL341" s="3">
        <f ca="1">IF(Table2[[#This Row],[Field of Work]]="Agriculture",1,0)</f>
        <v>0</v>
      </c>
      <c r="AM341" s="3">
        <f ca="1">IF(Table2[[#This Row],[Field of Work]]="IT",1,0)</f>
        <v>0</v>
      </c>
      <c r="AN341" s="3">
        <f ca="1">IF(Table2[[#This Row],[Field of Work]]="Construction",1,0)</f>
        <v>0</v>
      </c>
      <c r="AO341" s="3">
        <f ca="1">IF(Table2[[#This Row],[Field of Work]]="Health",1,0)</f>
        <v>1</v>
      </c>
      <c r="AP341" s="3">
        <f ca="1">IF(Table2[[#This Row],[Field of Work]]="General work",1,0)</f>
        <v>0</v>
      </c>
      <c r="AQ341" s="3"/>
      <c r="AR341" s="3"/>
      <c r="AS341" s="3"/>
      <c r="AT341" s="3"/>
      <c r="AU341" s="3"/>
      <c r="AV341" s="5"/>
      <c r="AW341" s="16">
        <f ca="1">IF(Table2[[#This Row],[Residence]]="East Legon",1,0)</f>
        <v>0</v>
      </c>
      <c r="AX341" s="13">
        <f ca="1">IF(Table2[[#This Row],[Residence]]="Trasaco",1,0)</f>
        <v>0</v>
      </c>
      <c r="AY341" s="3">
        <f ca="1">IF(Table2[[#This Row],[Residence]]="North Legon",1,0)</f>
        <v>0</v>
      </c>
      <c r="AZ341" s="3">
        <f ca="1">IF(Table2[[#This Row],[Residence]]="Tema",1,0)</f>
        <v>0</v>
      </c>
      <c r="BA341" s="3">
        <f ca="1">IF(Table2[[#This Row],[Residence]]="Spintex",1,0)</f>
        <v>0</v>
      </c>
      <c r="BB341" s="3">
        <f ca="1">IF(Table2[[#This Row],[Residence]]="Airport Hills",1,0)</f>
        <v>0</v>
      </c>
      <c r="BC341" s="3">
        <f ca="1">IF(Table2[[#This Row],[Residence]]="Oyarifa",1,0)</f>
        <v>0</v>
      </c>
      <c r="BD341" s="3">
        <f ca="1">IF(Table2[[#This Row],[Residence]]="Prampram",1,0)</f>
        <v>0</v>
      </c>
      <c r="BE341" s="3">
        <f ca="1">IF(Table2[[#This Row],[Residence]]="Tse-Addo",1,0)</f>
        <v>0</v>
      </c>
      <c r="BF341" s="3">
        <f ca="1">IF(Table2[[#This Row],[Residence]]="Osu",1,0)</f>
        <v>1</v>
      </c>
      <c r="BG341" s="3"/>
      <c r="BH341" s="3"/>
      <c r="BI341" s="3"/>
      <c r="BJ341" s="3"/>
      <c r="BK341" s="3"/>
      <c r="BL341" s="3"/>
      <c r="BM341" s="3"/>
      <c r="BN341" s="3"/>
      <c r="BO341" s="3"/>
      <c r="BP341" s="5"/>
      <c r="BR341" s="26">
        <f ca="1">Table2[[#This Row],[Cars Value]]/Table2[[#This Row],[Cars]]</f>
        <v>20076.674124384524</v>
      </c>
      <c r="BS341" s="5"/>
      <c r="BT341" s="2">
        <f ca="1">IF(Table2[[#This Row],[Value of Debts]]&gt;$BU$6,1,0)</f>
        <v>1</v>
      </c>
      <c r="BU341" s="3"/>
      <c r="BV341" s="3"/>
      <c r="BW341" s="5"/>
      <c r="BX341" s="30">
        <f ca="1">Table2[[#This Row],[Mortgage Left]]/Table2[[#This Row],[Value of home]]</f>
        <v>6.0392642409090591E-3</v>
      </c>
      <c r="BY341" s="3">
        <f t="shared" ca="1" si="127"/>
        <v>1</v>
      </c>
      <c r="BZ341" s="3"/>
      <c r="CA341" s="39"/>
      <c r="CC341" s="2">
        <f ca="1">IF(Table2[[#This Row],[Residence]]="East Legon",Table2[[#This Row],[Income]],0)</f>
        <v>0</v>
      </c>
      <c r="CD341" s="3">
        <f ca="1">IF(Table2[[#This Row],[Residence]]="Trasaco",Table2[[#This Row],[Income]],0)</f>
        <v>0</v>
      </c>
      <c r="CE341" s="3">
        <f ca="1">IF(Table2[[#This Row],[Residence]]="North Legon",Table2[[#This Row],[Income]],0)</f>
        <v>0</v>
      </c>
      <c r="CF341" s="3">
        <f ca="1">IF(Table2[[#This Row],[Residence]]="Spintex",Table2[[#This Row],[Income]],0)</f>
        <v>0</v>
      </c>
      <c r="CG341" s="3">
        <f ca="1">IF(Table2[[#This Row],[Residence]]="Tema",Table2[[#This Row],[Income]],0)</f>
        <v>0</v>
      </c>
      <c r="CH341" s="3">
        <f ca="1">IF(Table2[[#This Row],[Residence]]="Airport Hills",Table2[[#This Row],[Income]],0)</f>
        <v>0</v>
      </c>
      <c r="CI341" s="3">
        <f ca="1">IF(Table2[[#This Row],[Residence]]="Oyarifa",Table2[[#This Row],[Income]],0)</f>
        <v>0</v>
      </c>
      <c r="CJ341" s="3">
        <f ca="1">IF(Table2[[#This Row],[Residence]]="Osu",Table2[[#This Row],[Income]],0)</f>
        <v>79653</v>
      </c>
      <c r="CK341" s="3">
        <f ca="1">IF(Table2[[#This Row],[Residence]]="Tse-Addo",Table2[[#This Row],[Income]],0)</f>
        <v>0</v>
      </c>
      <c r="CL341" s="5">
        <f ca="1">IF(Table2[[#This Row],[Residence]]="Prampram",Table2[[#This Row],[Income]],0)</f>
        <v>0</v>
      </c>
      <c r="CN341" s="2">
        <f ca="1">IF(Table2[[#This Row],[Field of Work]]="Teaching",Table2[[#This Row],[Income]],0)</f>
        <v>0</v>
      </c>
      <c r="CO341" s="3">
        <f ca="1">IF(Table2[[#This Row],[Field of Work]]="Agriculture",Table2[[#This Row],[Income]],0)</f>
        <v>0</v>
      </c>
      <c r="CP341" s="3">
        <f ca="1">IF(Table2[[#This Row],[Field of Work]]="IT",Table2[[#This Row],[Income]],0)</f>
        <v>0</v>
      </c>
      <c r="CQ341" s="3">
        <f ca="1">IF(Table2[[#This Row],[Field of Work]]="Construction",Table2[[#This Row],[Income]],0)</f>
        <v>0</v>
      </c>
      <c r="CR341" s="3">
        <f ca="1">IF(Table2[[#This Row],[Field of Work]]="Health",Table2[[#This Row],[Income]],0)</f>
        <v>79653</v>
      </c>
      <c r="CS341" s="5">
        <f ca="1">IF(Table2[[#This Row],[Field of Work]]="General work",Table2[[#This Row],[Income]],0)</f>
        <v>0</v>
      </c>
      <c r="CU341" s="2">
        <f t="shared" ca="1" si="116"/>
        <v>1</v>
      </c>
      <c r="CV341" s="5"/>
      <c r="CX341" s="2">
        <f t="shared" ca="1" si="117"/>
        <v>40</v>
      </c>
      <c r="CY341" s="5"/>
    </row>
    <row r="342" spans="1:103" x14ac:dyDescent="0.25">
      <c r="A342">
        <f t="shared" ca="1" si="118"/>
        <v>2</v>
      </c>
      <c r="B342" t="str">
        <f t="shared" ca="1" si="119"/>
        <v>Female</v>
      </c>
      <c r="C342">
        <f t="shared" ca="1" si="120"/>
        <v>40</v>
      </c>
      <c r="D342">
        <f t="shared" ca="1" si="121"/>
        <v>4</v>
      </c>
      <c r="E342" t="str">
        <f ca="1">_xll.XLOOKUP(D342,$Y$8:$Y$13,$Z$8:$Z$13)</f>
        <v>IT</v>
      </c>
      <c r="F342">
        <f t="shared" ca="1" si="122"/>
        <v>2</v>
      </c>
      <c r="G342" t="str">
        <f ca="1">_xll.XLOOKUP(F342,$AA$8:$AA$12,$AB$8:$AB$12)</f>
        <v>College</v>
      </c>
      <c r="H342">
        <f t="shared" ca="1" si="114"/>
        <v>4</v>
      </c>
      <c r="I342">
        <f t="shared" ca="1" si="115"/>
        <v>4</v>
      </c>
      <c r="J342">
        <f t="shared" ca="1" si="123"/>
        <v>36362</v>
      </c>
      <c r="K342">
        <f t="shared" ca="1" si="124"/>
        <v>5</v>
      </c>
      <c r="L342" t="str">
        <f ca="1">_xll.XLOOKUP(K342,$AC$8:$AC$17,$AD$8:$AD$17)</f>
        <v>Airport Hills</v>
      </c>
      <c r="M342">
        <f t="shared" ca="1" si="128"/>
        <v>181810</v>
      </c>
      <c r="N342" s="12">
        <f t="shared" ca="1" si="125"/>
        <v>111558.83603359452</v>
      </c>
      <c r="O342" s="12">
        <f t="shared" ca="1" si="129"/>
        <v>59045.056991754675</v>
      </c>
      <c r="P342">
        <f t="shared" ca="1" si="126"/>
        <v>31671</v>
      </c>
      <c r="Q342" s="12">
        <f t="shared" ca="1" si="130"/>
        <v>60840.55450172523</v>
      </c>
      <c r="R342">
        <f t="shared" ca="1" si="131"/>
        <v>36622.002907286223</v>
      </c>
      <c r="S342" s="12">
        <f t="shared" ca="1" si="132"/>
        <v>277477.05989904091</v>
      </c>
      <c r="T342" s="12">
        <f t="shared" ca="1" si="133"/>
        <v>204070.39053531975</v>
      </c>
      <c r="U342" s="12">
        <f t="shared" ca="1" si="134"/>
        <v>73406.669363721157</v>
      </c>
      <c r="X342" s="2"/>
      <c r="Y342" s="3"/>
      <c r="Z342" s="3"/>
      <c r="AA342" s="3"/>
      <c r="AB342" s="3"/>
      <c r="AC342" s="3"/>
      <c r="AD342" s="3"/>
      <c r="AE342" s="3">
        <f ca="1">IF(Table2[[#This Row],[Gender]]="Male",1,0)</f>
        <v>0</v>
      </c>
      <c r="AF342" s="3">
        <f ca="1">IF(Table2[[#This Row],[Gender]]="Female",1,0)</f>
        <v>1</v>
      </c>
      <c r="AG342" s="3"/>
      <c r="AH342" s="3"/>
      <c r="AI342" s="5"/>
      <c r="AK342" s="2">
        <f ca="1">IF(Table2[[#This Row],[Field of Work]]="Teaching",1,0)</f>
        <v>0</v>
      </c>
      <c r="AL342" s="3">
        <f ca="1">IF(Table2[[#This Row],[Field of Work]]="Agriculture",1,0)</f>
        <v>0</v>
      </c>
      <c r="AM342" s="3">
        <f ca="1">IF(Table2[[#This Row],[Field of Work]]="IT",1,0)</f>
        <v>1</v>
      </c>
      <c r="AN342" s="3">
        <f ca="1">IF(Table2[[#This Row],[Field of Work]]="Construction",1,0)</f>
        <v>0</v>
      </c>
      <c r="AO342" s="3">
        <f ca="1">IF(Table2[[#This Row],[Field of Work]]="Health",1,0)</f>
        <v>0</v>
      </c>
      <c r="AP342" s="3">
        <f ca="1">IF(Table2[[#This Row],[Field of Work]]="General work",1,0)</f>
        <v>0</v>
      </c>
      <c r="AQ342" s="3"/>
      <c r="AR342" s="3"/>
      <c r="AS342" s="3"/>
      <c r="AT342" s="3"/>
      <c r="AU342" s="3"/>
      <c r="AV342" s="5"/>
      <c r="AW342" s="16">
        <f ca="1">IF(Table2[[#This Row],[Residence]]="East Legon",1,0)</f>
        <v>0</v>
      </c>
      <c r="AX342" s="13">
        <f ca="1">IF(Table2[[#This Row],[Residence]]="Trasaco",1,0)</f>
        <v>0</v>
      </c>
      <c r="AY342" s="3">
        <f ca="1">IF(Table2[[#This Row],[Residence]]="North Legon",1,0)</f>
        <v>0</v>
      </c>
      <c r="AZ342" s="3">
        <f ca="1">IF(Table2[[#This Row],[Residence]]="Tema",1,0)</f>
        <v>0</v>
      </c>
      <c r="BA342" s="3">
        <f ca="1">IF(Table2[[#This Row],[Residence]]="Spintex",1,0)</f>
        <v>0</v>
      </c>
      <c r="BB342" s="3">
        <f ca="1">IF(Table2[[#This Row],[Residence]]="Airport Hills",1,0)</f>
        <v>1</v>
      </c>
      <c r="BC342" s="3">
        <f ca="1">IF(Table2[[#This Row],[Residence]]="Oyarifa",1,0)</f>
        <v>0</v>
      </c>
      <c r="BD342" s="3">
        <f ca="1">IF(Table2[[#This Row],[Residence]]="Prampram",1,0)</f>
        <v>0</v>
      </c>
      <c r="BE342" s="3">
        <f ca="1">IF(Table2[[#This Row],[Residence]]="Tse-Addo",1,0)</f>
        <v>0</v>
      </c>
      <c r="BF342" s="3">
        <f ca="1">IF(Table2[[#This Row],[Residence]]="Osu",1,0)</f>
        <v>0</v>
      </c>
      <c r="BG342" s="3"/>
      <c r="BH342" s="3"/>
      <c r="BI342" s="3"/>
      <c r="BJ342" s="3"/>
      <c r="BK342" s="3"/>
      <c r="BL342" s="3"/>
      <c r="BM342" s="3"/>
      <c r="BN342" s="3"/>
      <c r="BO342" s="3"/>
      <c r="BP342" s="5"/>
      <c r="BR342" s="26">
        <f ca="1">Table2[[#This Row],[Cars Value]]/Table2[[#This Row],[Cars]]</f>
        <v>14761.264247938669</v>
      </c>
      <c r="BS342" s="5"/>
      <c r="BT342" s="2">
        <f ca="1">IF(Table2[[#This Row],[Value of Debts]]&gt;$BU$6,1,0)</f>
        <v>1</v>
      </c>
      <c r="BU342" s="3"/>
      <c r="BV342" s="3"/>
      <c r="BW342" s="5"/>
      <c r="BX342" s="30">
        <f ca="1">Table2[[#This Row],[Mortgage Left]]/Table2[[#This Row],[Value of home]]</f>
        <v>0.61360121023923064</v>
      </c>
      <c r="BY342" s="3">
        <f t="shared" ca="1" si="127"/>
        <v>0</v>
      </c>
      <c r="BZ342" s="3"/>
      <c r="CA342" s="39"/>
      <c r="CC342" s="2">
        <f ca="1">IF(Table2[[#This Row],[Residence]]="East Legon",Table2[[#This Row],[Income]],0)</f>
        <v>0</v>
      </c>
      <c r="CD342" s="3">
        <f ca="1">IF(Table2[[#This Row],[Residence]]="Trasaco",Table2[[#This Row],[Income]],0)</f>
        <v>0</v>
      </c>
      <c r="CE342" s="3">
        <f ca="1">IF(Table2[[#This Row],[Residence]]="North Legon",Table2[[#This Row],[Income]],0)</f>
        <v>0</v>
      </c>
      <c r="CF342" s="3">
        <f ca="1">IF(Table2[[#This Row],[Residence]]="Spintex",Table2[[#This Row],[Income]],0)</f>
        <v>0</v>
      </c>
      <c r="CG342" s="3">
        <f ca="1">IF(Table2[[#This Row],[Residence]]="Tema",Table2[[#This Row],[Income]],0)</f>
        <v>0</v>
      </c>
      <c r="CH342" s="3">
        <f ca="1">IF(Table2[[#This Row],[Residence]]="Airport Hills",Table2[[#This Row],[Income]],0)</f>
        <v>36362</v>
      </c>
      <c r="CI342" s="3">
        <f ca="1">IF(Table2[[#This Row],[Residence]]="Oyarifa",Table2[[#This Row],[Income]],0)</f>
        <v>0</v>
      </c>
      <c r="CJ342" s="3">
        <f ca="1">IF(Table2[[#This Row],[Residence]]="Osu",Table2[[#This Row],[Income]],0)</f>
        <v>0</v>
      </c>
      <c r="CK342" s="3">
        <f ca="1">IF(Table2[[#This Row],[Residence]]="Tse-Addo",Table2[[#This Row],[Income]],0)</f>
        <v>0</v>
      </c>
      <c r="CL342" s="5">
        <f ca="1">IF(Table2[[#This Row],[Residence]]="Prampram",Table2[[#This Row],[Income]],0)</f>
        <v>0</v>
      </c>
      <c r="CN342" s="2">
        <f ca="1">IF(Table2[[#This Row],[Field of Work]]="Teaching",Table2[[#This Row],[Income]],0)</f>
        <v>0</v>
      </c>
      <c r="CO342" s="3">
        <f ca="1">IF(Table2[[#This Row],[Field of Work]]="Agriculture",Table2[[#This Row],[Income]],0)</f>
        <v>0</v>
      </c>
      <c r="CP342" s="3">
        <f ca="1">IF(Table2[[#This Row],[Field of Work]]="IT",Table2[[#This Row],[Income]],0)</f>
        <v>36362</v>
      </c>
      <c r="CQ342" s="3">
        <f ca="1">IF(Table2[[#This Row],[Field of Work]]="Construction",Table2[[#This Row],[Income]],0)</f>
        <v>0</v>
      </c>
      <c r="CR342" s="3">
        <f ca="1">IF(Table2[[#This Row],[Field of Work]]="Health",Table2[[#This Row],[Income]],0)</f>
        <v>0</v>
      </c>
      <c r="CS342" s="5">
        <f ca="1">IF(Table2[[#This Row],[Field of Work]]="General work",Table2[[#This Row],[Income]],0)</f>
        <v>0</v>
      </c>
      <c r="CU342" s="2">
        <f t="shared" ca="1" si="116"/>
        <v>1</v>
      </c>
      <c r="CV342" s="5"/>
      <c r="CX342" s="2">
        <f t="shared" ca="1" si="117"/>
        <v>0</v>
      </c>
      <c r="CY342" s="5"/>
    </row>
    <row r="343" spans="1:103" x14ac:dyDescent="0.25">
      <c r="A343">
        <f t="shared" ca="1" si="118"/>
        <v>1</v>
      </c>
      <c r="B343" t="str">
        <f t="shared" ca="1" si="119"/>
        <v>Male</v>
      </c>
      <c r="C343">
        <f t="shared" ca="1" si="120"/>
        <v>28</v>
      </c>
      <c r="D343">
        <f t="shared" ca="1" si="121"/>
        <v>6</v>
      </c>
      <c r="E343" t="str">
        <f ca="1">_xll.XLOOKUP(D343,$Y$8:$Y$13,$Z$8:$Z$13)</f>
        <v>Agriculture</v>
      </c>
      <c r="F343">
        <f t="shared" ca="1" si="122"/>
        <v>3</v>
      </c>
      <c r="G343" t="str">
        <f ca="1">_xll.XLOOKUP(F343,$AA$8:$AA$12,$AB$8:$AB$12)</f>
        <v>University</v>
      </c>
      <c r="H343">
        <f t="shared" ca="1" si="114"/>
        <v>1</v>
      </c>
      <c r="I343">
        <f t="shared" ca="1" si="115"/>
        <v>1</v>
      </c>
      <c r="J343">
        <f t="shared" ca="1" si="123"/>
        <v>79383</v>
      </c>
      <c r="K343">
        <f t="shared" ca="1" si="124"/>
        <v>9</v>
      </c>
      <c r="L343" t="str">
        <f ca="1">_xll.XLOOKUP(K343,$AC$8:$AC$17,$AD$8:$AD$17)</f>
        <v>Prampram</v>
      </c>
      <c r="M343">
        <f t="shared" ca="1" si="128"/>
        <v>238149</v>
      </c>
      <c r="N343" s="12">
        <f t="shared" ca="1" si="125"/>
        <v>225030.38499176022</v>
      </c>
      <c r="O343" s="12">
        <f t="shared" ca="1" si="129"/>
        <v>11307.355316002349</v>
      </c>
      <c r="P343">
        <f t="shared" ca="1" si="126"/>
        <v>3032</v>
      </c>
      <c r="Q343" s="12">
        <f t="shared" ca="1" si="130"/>
        <v>133382.09606014111</v>
      </c>
      <c r="R343">
        <f t="shared" ca="1" si="131"/>
        <v>35443.501675358319</v>
      </c>
      <c r="S343" s="12">
        <f t="shared" ca="1" si="132"/>
        <v>284899.85699136066</v>
      </c>
      <c r="T343" s="12">
        <f t="shared" ca="1" si="133"/>
        <v>361444.48105190136</v>
      </c>
      <c r="U343" s="12">
        <f t="shared" ca="1" si="134"/>
        <v>-76544.624060540693</v>
      </c>
      <c r="X343" s="2"/>
      <c r="Y343" s="3"/>
      <c r="Z343" s="3"/>
      <c r="AA343" s="3"/>
      <c r="AB343" s="3"/>
      <c r="AC343" s="3"/>
      <c r="AD343" s="3"/>
      <c r="AE343" s="3">
        <f ca="1">IF(Table2[[#This Row],[Gender]]="Male",1,0)</f>
        <v>1</v>
      </c>
      <c r="AF343" s="3">
        <f ca="1">IF(Table2[[#This Row],[Gender]]="Female",1,0)</f>
        <v>0</v>
      </c>
      <c r="AG343" s="3"/>
      <c r="AH343" s="3"/>
      <c r="AI343" s="5"/>
      <c r="AK343" s="2">
        <f ca="1">IF(Table2[[#This Row],[Field of Work]]="Teaching",1,0)</f>
        <v>0</v>
      </c>
      <c r="AL343" s="3">
        <f ca="1">IF(Table2[[#This Row],[Field of Work]]="Agriculture",1,0)</f>
        <v>1</v>
      </c>
      <c r="AM343" s="3">
        <f ca="1">IF(Table2[[#This Row],[Field of Work]]="IT",1,0)</f>
        <v>0</v>
      </c>
      <c r="AN343" s="3">
        <f ca="1">IF(Table2[[#This Row],[Field of Work]]="Construction",1,0)</f>
        <v>0</v>
      </c>
      <c r="AO343" s="3">
        <f ca="1">IF(Table2[[#This Row],[Field of Work]]="Health",1,0)</f>
        <v>0</v>
      </c>
      <c r="AP343" s="3">
        <f ca="1">IF(Table2[[#This Row],[Field of Work]]="General work",1,0)</f>
        <v>0</v>
      </c>
      <c r="AQ343" s="3"/>
      <c r="AR343" s="3"/>
      <c r="AS343" s="3"/>
      <c r="AT343" s="3"/>
      <c r="AU343" s="3"/>
      <c r="AV343" s="5"/>
      <c r="AW343" s="16">
        <f ca="1">IF(Table2[[#This Row],[Residence]]="East Legon",1,0)</f>
        <v>0</v>
      </c>
      <c r="AX343" s="13">
        <f ca="1">IF(Table2[[#This Row],[Residence]]="Trasaco",1,0)</f>
        <v>0</v>
      </c>
      <c r="AY343" s="3">
        <f ca="1">IF(Table2[[#This Row],[Residence]]="North Legon",1,0)</f>
        <v>0</v>
      </c>
      <c r="AZ343" s="3">
        <f ca="1">IF(Table2[[#This Row],[Residence]]="Tema",1,0)</f>
        <v>0</v>
      </c>
      <c r="BA343" s="3">
        <f ca="1">IF(Table2[[#This Row],[Residence]]="Spintex",1,0)</f>
        <v>0</v>
      </c>
      <c r="BB343" s="3">
        <f ca="1">IF(Table2[[#This Row],[Residence]]="Airport Hills",1,0)</f>
        <v>0</v>
      </c>
      <c r="BC343" s="3">
        <f ca="1">IF(Table2[[#This Row],[Residence]]="Oyarifa",1,0)</f>
        <v>0</v>
      </c>
      <c r="BD343" s="3">
        <f ca="1">IF(Table2[[#This Row],[Residence]]="Prampram",1,0)</f>
        <v>1</v>
      </c>
      <c r="BE343" s="3">
        <f ca="1">IF(Table2[[#This Row],[Residence]]="Tse-Addo",1,0)</f>
        <v>0</v>
      </c>
      <c r="BF343" s="3">
        <f ca="1">IF(Table2[[#This Row],[Residence]]="Osu",1,0)</f>
        <v>0</v>
      </c>
      <c r="BG343" s="3"/>
      <c r="BH343" s="3"/>
      <c r="BI343" s="3"/>
      <c r="BJ343" s="3"/>
      <c r="BK343" s="3"/>
      <c r="BL343" s="3"/>
      <c r="BM343" s="3"/>
      <c r="BN343" s="3"/>
      <c r="BO343" s="3"/>
      <c r="BP343" s="5"/>
      <c r="BR343" s="26">
        <f ca="1">Table2[[#This Row],[Cars Value]]/Table2[[#This Row],[Cars]]</f>
        <v>11307.355316002349</v>
      </c>
      <c r="BS343" s="5"/>
      <c r="BT343" s="2">
        <f ca="1">IF(Table2[[#This Row],[Value of Debts]]&gt;$BU$6,1,0)</f>
        <v>1</v>
      </c>
      <c r="BU343" s="3"/>
      <c r="BV343" s="3"/>
      <c r="BW343" s="5"/>
      <c r="BX343" s="30">
        <f ca="1">Table2[[#This Row],[Mortgage Left]]/Table2[[#This Row],[Value of home]]</f>
        <v>0.94491425532654016</v>
      </c>
      <c r="BY343" s="3">
        <f t="shared" ca="1" si="127"/>
        <v>0</v>
      </c>
      <c r="BZ343" s="3"/>
      <c r="CA343" s="39"/>
      <c r="CC343" s="2">
        <f ca="1">IF(Table2[[#This Row],[Residence]]="East Legon",Table2[[#This Row],[Income]],0)</f>
        <v>0</v>
      </c>
      <c r="CD343" s="3">
        <f ca="1">IF(Table2[[#This Row],[Residence]]="Trasaco",Table2[[#This Row],[Income]],0)</f>
        <v>0</v>
      </c>
      <c r="CE343" s="3">
        <f ca="1">IF(Table2[[#This Row],[Residence]]="North Legon",Table2[[#This Row],[Income]],0)</f>
        <v>0</v>
      </c>
      <c r="CF343" s="3">
        <f ca="1">IF(Table2[[#This Row],[Residence]]="Spintex",Table2[[#This Row],[Income]],0)</f>
        <v>0</v>
      </c>
      <c r="CG343" s="3">
        <f ca="1">IF(Table2[[#This Row],[Residence]]="Tema",Table2[[#This Row],[Income]],0)</f>
        <v>0</v>
      </c>
      <c r="CH343" s="3">
        <f ca="1">IF(Table2[[#This Row],[Residence]]="Airport Hills",Table2[[#This Row],[Income]],0)</f>
        <v>0</v>
      </c>
      <c r="CI343" s="3">
        <f ca="1">IF(Table2[[#This Row],[Residence]]="Oyarifa",Table2[[#This Row],[Income]],0)</f>
        <v>0</v>
      </c>
      <c r="CJ343" s="3">
        <f ca="1">IF(Table2[[#This Row],[Residence]]="Osu",Table2[[#This Row],[Income]],0)</f>
        <v>0</v>
      </c>
      <c r="CK343" s="3">
        <f ca="1">IF(Table2[[#This Row],[Residence]]="Tse-Addo",Table2[[#This Row],[Income]],0)</f>
        <v>0</v>
      </c>
      <c r="CL343" s="5">
        <f ca="1">IF(Table2[[#This Row],[Residence]]="Prampram",Table2[[#This Row],[Income]],0)</f>
        <v>79383</v>
      </c>
      <c r="CN343" s="2">
        <f ca="1">IF(Table2[[#This Row],[Field of Work]]="Teaching",Table2[[#This Row],[Income]],0)</f>
        <v>0</v>
      </c>
      <c r="CO343" s="3">
        <f ca="1">IF(Table2[[#This Row],[Field of Work]]="Agriculture",Table2[[#This Row],[Income]],0)</f>
        <v>79383</v>
      </c>
      <c r="CP343" s="3">
        <f ca="1">IF(Table2[[#This Row],[Field of Work]]="IT",Table2[[#This Row],[Income]],0)</f>
        <v>0</v>
      </c>
      <c r="CQ343" s="3">
        <f ca="1">IF(Table2[[#This Row],[Field of Work]]="Construction",Table2[[#This Row],[Income]],0)</f>
        <v>0</v>
      </c>
      <c r="CR343" s="3">
        <f ca="1">IF(Table2[[#This Row],[Field of Work]]="Health",Table2[[#This Row],[Income]],0)</f>
        <v>0</v>
      </c>
      <c r="CS343" s="5">
        <f ca="1">IF(Table2[[#This Row],[Field of Work]]="General work",Table2[[#This Row],[Income]],0)</f>
        <v>0</v>
      </c>
      <c r="CU343" s="2">
        <f t="shared" ca="1" si="116"/>
        <v>1</v>
      </c>
      <c r="CV343" s="5"/>
      <c r="CX343" s="2">
        <f t="shared" ca="1" si="117"/>
        <v>0</v>
      </c>
      <c r="CY343" s="5"/>
    </row>
    <row r="344" spans="1:103" x14ac:dyDescent="0.25">
      <c r="A344">
        <f t="shared" ca="1" si="118"/>
        <v>2</v>
      </c>
      <c r="B344" t="str">
        <f t="shared" ca="1" si="119"/>
        <v>Female</v>
      </c>
      <c r="C344">
        <f t="shared" ca="1" si="120"/>
        <v>36</v>
      </c>
      <c r="D344">
        <f t="shared" ca="1" si="121"/>
        <v>3</v>
      </c>
      <c r="E344" t="str">
        <f ca="1">_xll.XLOOKUP(D344,$Y$8:$Y$13,$Z$8:$Z$13)</f>
        <v>Teaching</v>
      </c>
      <c r="F344">
        <f t="shared" ca="1" si="122"/>
        <v>4</v>
      </c>
      <c r="G344" t="str">
        <f ca="1">_xll.XLOOKUP(F344,$AA$8:$AA$12,$AB$8:$AB$12)</f>
        <v>Techical</v>
      </c>
      <c r="H344">
        <f t="shared" ref="H344:H407" ca="1" si="135">RANDBETWEEN(0,4)</f>
        <v>4</v>
      </c>
      <c r="I344">
        <f t="shared" ca="1" si="115"/>
        <v>3</v>
      </c>
      <c r="J344">
        <f t="shared" ca="1" si="123"/>
        <v>32853</v>
      </c>
      <c r="K344">
        <f t="shared" ca="1" si="124"/>
        <v>1</v>
      </c>
      <c r="L344" t="str">
        <f ca="1">_xll.XLOOKUP(K344,$AC$8:$AC$17,$AD$8:$AD$17)</f>
        <v>East Legon</v>
      </c>
      <c r="M344">
        <f t="shared" ca="1" si="128"/>
        <v>197118</v>
      </c>
      <c r="N344" s="12">
        <f t="shared" ca="1" si="125"/>
        <v>183647.3990224138</v>
      </c>
      <c r="O344" s="12">
        <f t="shared" ca="1" si="129"/>
        <v>1143.4969707584157</v>
      </c>
      <c r="P344">
        <f t="shared" ca="1" si="126"/>
        <v>650</v>
      </c>
      <c r="Q344" s="12">
        <f t="shared" ca="1" si="130"/>
        <v>20568.625383647253</v>
      </c>
      <c r="R344">
        <f t="shared" ca="1" si="131"/>
        <v>2664.4011616944908</v>
      </c>
      <c r="S344" s="12">
        <f t="shared" ca="1" si="132"/>
        <v>200925.89813245292</v>
      </c>
      <c r="T344" s="12">
        <f t="shared" ca="1" si="133"/>
        <v>204866.02440606104</v>
      </c>
      <c r="U344" s="12">
        <f t="shared" ca="1" si="134"/>
        <v>-3940.1262736081262</v>
      </c>
      <c r="X344" s="2"/>
      <c r="Y344" s="3"/>
      <c r="Z344" s="3"/>
      <c r="AA344" s="3"/>
      <c r="AB344" s="3"/>
      <c r="AC344" s="3"/>
      <c r="AD344" s="3"/>
      <c r="AE344" s="3">
        <f ca="1">IF(Table2[[#This Row],[Gender]]="Male",1,0)</f>
        <v>0</v>
      </c>
      <c r="AF344" s="3">
        <f ca="1">IF(Table2[[#This Row],[Gender]]="Female",1,0)</f>
        <v>1</v>
      </c>
      <c r="AG344" s="3"/>
      <c r="AH344" s="3"/>
      <c r="AI344" s="5"/>
      <c r="AK344" s="2">
        <f ca="1">IF(Table2[[#This Row],[Field of Work]]="Teaching",1,0)</f>
        <v>1</v>
      </c>
      <c r="AL344" s="3">
        <f ca="1">IF(Table2[[#This Row],[Field of Work]]="Agriculture",1,0)</f>
        <v>0</v>
      </c>
      <c r="AM344" s="3">
        <f ca="1">IF(Table2[[#This Row],[Field of Work]]="IT",1,0)</f>
        <v>0</v>
      </c>
      <c r="AN344" s="3">
        <f ca="1">IF(Table2[[#This Row],[Field of Work]]="Construction",1,0)</f>
        <v>0</v>
      </c>
      <c r="AO344" s="3">
        <f ca="1">IF(Table2[[#This Row],[Field of Work]]="Health",1,0)</f>
        <v>0</v>
      </c>
      <c r="AP344" s="3">
        <f ca="1">IF(Table2[[#This Row],[Field of Work]]="General work",1,0)</f>
        <v>0</v>
      </c>
      <c r="AQ344" s="3"/>
      <c r="AR344" s="3"/>
      <c r="AS344" s="3"/>
      <c r="AT344" s="3"/>
      <c r="AU344" s="3"/>
      <c r="AV344" s="5"/>
      <c r="AW344" s="16">
        <f ca="1">IF(Table2[[#This Row],[Residence]]="East Legon",1,0)</f>
        <v>1</v>
      </c>
      <c r="AX344" s="13">
        <f ca="1">IF(Table2[[#This Row],[Residence]]="Trasaco",1,0)</f>
        <v>0</v>
      </c>
      <c r="AY344" s="3">
        <f ca="1">IF(Table2[[#This Row],[Residence]]="North Legon",1,0)</f>
        <v>0</v>
      </c>
      <c r="AZ344" s="3">
        <f ca="1">IF(Table2[[#This Row],[Residence]]="Tema",1,0)</f>
        <v>0</v>
      </c>
      <c r="BA344" s="3">
        <f ca="1">IF(Table2[[#This Row],[Residence]]="Spintex",1,0)</f>
        <v>0</v>
      </c>
      <c r="BB344" s="3">
        <f ca="1">IF(Table2[[#This Row],[Residence]]="Airport Hills",1,0)</f>
        <v>0</v>
      </c>
      <c r="BC344" s="3">
        <f ca="1">IF(Table2[[#This Row],[Residence]]="Oyarifa",1,0)</f>
        <v>0</v>
      </c>
      <c r="BD344" s="3">
        <f ca="1">IF(Table2[[#This Row],[Residence]]="Prampram",1,0)</f>
        <v>0</v>
      </c>
      <c r="BE344" s="3">
        <f ca="1">IF(Table2[[#This Row],[Residence]]="Tse-Addo",1,0)</f>
        <v>0</v>
      </c>
      <c r="BF344" s="3">
        <f ca="1">IF(Table2[[#This Row],[Residence]]="Osu",1,0)</f>
        <v>0</v>
      </c>
      <c r="BG344" s="3"/>
      <c r="BH344" s="3"/>
      <c r="BI344" s="3"/>
      <c r="BJ344" s="3"/>
      <c r="BK344" s="3"/>
      <c r="BL344" s="3"/>
      <c r="BM344" s="3"/>
      <c r="BN344" s="3"/>
      <c r="BO344" s="3"/>
      <c r="BP344" s="5"/>
      <c r="BR344" s="26">
        <f ca="1">Table2[[#This Row],[Cars Value]]/Table2[[#This Row],[Cars]]</f>
        <v>381.16565691947193</v>
      </c>
      <c r="BS344" s="5"/>
      <c r="BT344" s="2">
        <f ca="1">IF(Table2[[#This Row],[Value of Debts]]&gt;$BU$6,1,0)</f>
        <v>1</v>
      </c>
      <c r="BU344" s="3"/>
      <c r="BV344" s="3"/>
      <c r="BW344" s="5"/>
      <c r="BX344" s="30">
        <f ca="1">Table2[[#This Row],[Mortgage Left]]/Table2[[#This Row],[Value of home]]</f>
        <v>0.93166224810729514</v>
      </c>
      <c r="BY344" s="3">
        <f t="shared" ca="1" si="127"/>
        <v>0</v>
      </c>
      <c r="BZ344" s="3"/>
      <c r="CA344" s="39"/>
      <c r="CC344" s="2">
        <f ca="1">IF(Table2[[#This Row],[Residence]]="East Legon",Table2[[#This Row],[Income]],0)</f>
        <v>32853</v>
      </c>
      <c r="CD344" s="3">
        <f ca="1">IF(Table2[[#This Row],[Residence]]="Trasaco",Table2[[#This Row],[Income]],0)</f>
        <v>0</v>
      </c>
      <c r="CE344" s="3">
        <f ca="1">IF(Table2[[#This Row],[Residence]]="North Legon",Table2[[#This Row],[Income]],0)</f>
        <v>0</v>
      </c>
      <c r="CF344" s="3">
        <f ca="1">IF(Table2[[#This Row],[Residence]]="Spintex",Table2[[#This Row],[Income]],0)</f>
        <v>0</v>
      </c>
      <c r="CG344" s="3">
        <f ca="1">IF(Table2[[#This Row],[Residence]]="Tema",Table2[[#This Row],[Income]],0)</f>
        <v>0</v>
      </c>
      <c r="CH344" s="3">
        <f ca="1">IF(Table2[[#This Row],[Residence]]="Airport Hills",Table2[[#This Row],[Income]],0)</f>
        <v>0</v>
      </c>
      <c r="CI344" s="3">
        <f ca="1">IF(Table2[[#This Row],[Residence]]="Oyarifa",Table2[[#This Row],[Income]],0)</f>
        <v>0</v>
      </c>
      <c r="CJ344" s="3">
        <f ca="1">IF(Table2[[#This Row],[Residence]]="Osu",Table2[[#This Row],[Income]],0)</f>
        <v>0</v>
      </c>
      <c r="CK344" s="3">
        <f ca="1">IF(Table2[[#This Row],[Residence]]="Tse-Addo",Table2[[#This Row],[Income]],0)</f>
        <v>0</v>
      </c>
      <c r="CL344" s="5">
        <f ca="1">IF(Table2[[#This Row],[Residence]]="Prampram",Table2[[#This Row],[Income]],0)</f>
        <v>0</v>
      </c>
      <c r="CN344" s="2">
        <f ca="1">IF(Table2[[#This Row],[Field of Work]]="Teaching",Table2[[#This Row],[Income]],0)</f>
        <v>32853</v>
      </c>
      <c r="CO344" s="3">
        <f ca="1">IF(Table2[[#This Row],[Field of Work]]="Agriculture",Table2[[#This Row],[Income]],0)</f>
        <v>0</v>
      </c>
      <c r="CP344" s="3">
        <f ca="1">IF(Table2[[#This Row],[Field of Work]]="IT",Table2[[#This Row],[Income]],0)</f>
        <v>0</v>
      </c>
      <c r="CQ344" s="3">
        <f ca="1">IF(Table2[[#This Row],[Field of Work]]="Construction",Table2[[#This Row],[Income]],0)</f>
        <v>0</v>
      </c>
      <c r="CR344" s="3">
        <f ca="1">IF(Table2[[#This Row],[Field of Work]]="Health",Table2[[#This Row],[Income]],0)</f>
        <v>0</v>
      </c>
      <c r="CS344" s="5">
        <f ca="1">IF(Table2[[#This Row],[Field of Work]]="General work",Table2[[#This Row],[Income]],0)</f>
        <v>0</v>
      </c>
      <c r="CU344" s="2">
        <f t="shared" ca="1" si="116"/>
        <v>1</v>
      </c>
      <c r="CV344" s="5"/>
      <c r="CX344" s="2">
        <f t="shared" ca="1" si="117"/>
        <v>36</v>
      </c>
      <c r="CY344" s="5"/>
    </row>
    <row r="345" spans="1:103" x14ac:dyDescent="0.25">
      <c r="A345">
        <f t="shared" ca="1" si="118"/>
        <v>1</v>
      </c>
      <c r="B345" t="str">
        <f t="shared" ca="1" si="119"/>
        <v>Male</v>
      </c>
      <c r="C345">
        <f t="shared" ca="1" si="120"/>
        <v>36</v>
      </c>
      <c r="D345">
        <f t="shared" ca="1" si="121"/>
        <v>6</v>
      </c>
      <c r="E345" t="str">
        <f ca="1">_xll.XLOOKUP(D345,$Y$8:$Y$13,$Z$8:$Z$13)</f>
        <v>Agriculture</v>
      </c>
      <c r="F345">
        <f t="shared" ca="1" si="122"/>
        <v>4</v>
      </c>
      <c r="G345" t="str">
        <f ca="1">_xll.XLOOKUP(F345,$AA$8:$AA$12,$AB$8:$AB$12)</f>
        <v>Techical</v>
      </c>
      <c r="H345">
        <f t="shared" ca="1" si="135"/>
        <v>3</v>
      </c>
      <c r="I345">
        <f t="shared" ca="1" si="115"/>
        <v>3</v>
      </c>
      <c r="J345">
        <f t="shared" ca="1" si="123"/>
        <v>69419</v>
      </c>
      <c r="K345">
        <f t="shared" ca="1" si="124"/>
        <v>8</v>
      </c>
      <c r="L345" t="str">
        <f ca="1">_xll.XLOOKUP(K345,$AC$8:$AC$17,$AD$8:$AD$17)</f>
        <v>Oyarifa</v>
      </c>
      <c r="M345">
        <f t="shared" ca="1" si="128"/>
        <v>416514</v>
      </c>
      <c r="N345" s="12">
        <f t="shared" ca="1" si="125"/>
        <v>157295.83537906597</v>
      </c>
      <c r="O345" s="12">
        <f t="shared" ca="1" si="129"/>
        <v>96031.044881504858</v>
      </c>
      <c r="P345">
        <f t="shared" ca="1" si="126"/>
        <v>59200</v>
      </c>
      <c r="Q345" s="12">
        <f t="shared" ca="1" si="130"/>
        <v>51371.418456800871</v>
      </c>
      <c r="R345">
        <f t="shared" ca="1" si="131"/>
        <v>19154.309598795553</v>
      </c>
      <c r="S345" s="12">
        <f t="shared" ca="1" si="132"/>
        <v>531699.35448030045</v>
      </c>
      <c r="T345" s="12">
        <f t="shared" ca="1" si="133"/>
        <v>267867.25383586687</v>
      </c>
      <c r="U345" s="12">
        <f t="shared" ca="1" si="134"/>
        <v>263832.10064443358</v>
      </c>
      <c r="X345" s="2"/>
      <c r="Y345" s="3"/>
      <c r="Z345" s="3"/>
      <c r="AA345" s="3"/>
      <c r="AB345" s="3"/>
      <c r="AC345" s="3"/>
      <c r="AD345" s="3"/>
      <c r="AE345" s="3">
        <f ca="1">IF(Table2[[#This Row],[Gender]]="Male",1,0)</f>
        <v>1</v>
      </c>
      <c r="AF345" s="3">
        <f ca="1">IF(Table2[[#This Row],[Gender]]="Female",1,0)</f>
        <v>0</v>
      </c>
      <c r="AG345" s="3"/>
      <c r="AH345" s="3"/>
      <c r="AI345" s="5"/>
      <c r="AK345" s="2">
        <f ca="1">IF(Table2[[#This Row],[Field of Work]]="Teaching",1,0)</f>
        <v>0</v>
      </c>
      <c r="AL345" s="3">
        <f ca="1">IF(Table2[[#This Row],[Field of Work]]="Agriculture",1,0)</f>
        <v>1</v>
      </c>
      <c r="AM345" s="3">
        <f ca="1">IF(Table2[[#This Row],[Field of Work]]="IT",1,0)</f>
        <v>0</v>
      </c>
      <c r="AN345" s="3">
        <f ca="1">IF(Table2[[#This Row],[Field of Work]]="Construction",1,0)</f>
        <v>0</v>
      </c>
      <c r="AO345" s="3">
        <f ca="1">IF(Table2[[#This Row],[Field of Work]]="Health",1,0)</f>
        <v>0</v>
      </c>
      <c r="AP345" s="3">
        <f ca="1">IF(Table2[[#This Row],[Field of Work]]="General work",1,0)</f>
        <v>0</v>
      </c>
      <c r="AQ345" s="3"/>
      <c r="AR345" s="3"/>
      <c r="AS345" s="3"/>
      <c r="AT345" s="3"/>
      <c r="AU345" s="3"/>
      <c r="AV345" s="5"/>
      <c r="AW345" s="16">
        <f ca="1">IF(Table2[[#This Row],[Residence]]="East Legon",1,0)</f>
        <v>0</v>
      </c>
      <c r="AX345" s="13">
        <f ca="1">IF(Table2[[#This Row],[Residence]]="Trasaco",1,0)</f>
        <v>0</v>
      </c>
      <c r="AY345" s="3">
        <f ca="1">IF(Table2[[#This Row],[Residence]]="North Legon",1,0)</f>
        <v>0</v>
      </c>
      <c r="AZ345" s="3">
        <f ca="1">IF(Table2[[#This Row],[Residence]]="Tema",1,0)</f>
        <v>0</v>
      </c>
      <c r="BA345" s="3">
        <f ca="1">IF(Table2[[#This Row],[Residence]]="Spintex",1,0)</f>
        <v>0</v>
      </c>
      <c r="BB345" s="3">
        <f ca="1">IF(Table2[[#This Row],[Residence]]="Airport Hills",1,0)</f>
        <v>0</v>
      </c>
      <c r="BC345" s="3">
        <f ca="1">IF(Table2[[#This Row],[Residence]]="Oyarifa",1,0)</f>
        <v>1</v>
      </c>
      <c r="BD345" s="3">
        <f ca="1">IF(Table2[[#This Row],[Residence]]="Prampram",1,0)</f>
        <v>0</v>
      </c>
      <c r="BE345" s="3">
        <f ca="1">IF(Table2[[#This Row],[Residence]]="Tse-Addo",1,0)</f>
        <v>0</v>
      </c>
      <c r="BF345" s="3">
        <f ca="1">IF(Table2[[#This Row],[Residence]]="Osu",1,0)</f>
        <v>0</v>
      </c>
      <c r="BG345" s="3"/>
      <c r="BH345" s="3"/>
      <c r="BI345" s="3"/>
      <c r="BJ345" s="3"/>
      <c r="BK345" s="3"/>
      <c r="BL345" s="3"/>
      <c r="BM345" s="3"/>
      <c r="BN345" s="3"/>
      <c r="BO345" s="3"/>
      <c r="BP345" s="5"/>
      <c r="BR345" s="26">
        <f ca="1">Table2[[#This Row],[Cars Value]]/Table2[[#This Row],[Cars]]</f>
        <v>32010.348293834952</v>
      </c>
      <c r="BS345" s="5"/>
      <c r="BT345" s="2">
        <f ca="1">IF(Table2[[#This Row],[Value of Debts]]&gt;$BU$6,1,0)</f>
        <v>1</v>
      </c>
      <c r="BU345" s="3"/>
      <c r="BV345" s="3"/>
      <c r="BW345" s="5"/>
      <c r="BX345" s="30">
        <f ca="1">Table2[[#This Row],[Mortgage Left]]/Table2[[#This Row],[Value of home]]</f>
        <v>0.37764837527445888</v>
      </c>
      <c r="BY345" s="3">
        <f t="shared" ca="1" si="127"/>
        <v>1</v>
      </c>
      <c r="BZ345" s="3"/>
      <c r="CA345" s="39"/>
      <c r="CC345" s="2">
        <f ca="1">IF(Table2[[#This Row],[Residence]]="East Legon",Table2[[#This Row],[Income]],0)</f>
        <v>0</v>
      </c>
      <c r="CD345" s="3">
        <f ca="1">IF(Table2[[#This Row],[Residence]]="Trasaco",Table2[[#This Row],[Income]],0)</f>
        <v>0</v>
      </c>
      <c r="CE345" s="3">
        <f ca="1">IF(Table2[[#This Row],[Residence]]="North Legon",Table2[[#This Row],[Income]],0)</f>
        <v>0</v>
      </c>
      <c r="CF345" s="3">
        <f ca="1">IF(Table2[[#This Row],[Residence]]="Spintex",Table2[[#This Row],[Income]],0)</f>
        <v>0</v>
      </c>
      <c r="CG345" s="3">
        <f ca="1">IF(Table2[[#This Row],[Residence]]="Tema",Table2[[#This Row],[Income]],0)</f>
        <v>0</v>
      </c>
      <c r="CH345" s="3">
        <f ca="1">IF(Table2[[#This Row],[Residence]]="Airport Hills",Table2[[#This Row],[Income]],0)</f>
        <v>0</v>
      </c>
      <c r="CI345" s="3">
        <f ca="1">IF(Table2[[#This Row],[Residence]]="Oyarifa",Table2[[#This Row],[Income]],0)</f>
        <v>69419</v>
      </c>
      <c r="CJ345" s="3">
        <f ca="1">IF(Table2[[#This Row],[Residence]]="Osu",Table2[[#This Row],[Income]],0)</f>
        <v>0</v>
      </c>
      <c r="CK345" s="3">
        <f ca="1">IF(Table2[[#This Row],[Residence]]="Tse-Addo",Table2[[#This Row],[Income]],0)</f>
        <v>0</v>
      </c>
      <c r="CL345" s="5">
        <f ca="1">IF(Table2[[#This Row],[Residence]]="Prampram",Table2[[#This Row],[Income]],0)</f>
        <v>0</v>
      </c>
      <c r="CN345" s="2">
        <f ca="1">IF(Table2[[#This Row],[Field of Work]]="Teaching",Table2[[#This Row],[Income]],0)</f>
        <v>0</v>
      </c>
      <c r="CO345" s="3">
        <f ca="1">IF(Table2[[#This Row],[Field of Work]]="Agriculture",Table2[[#This Row],[Income]],0)</f>
        <v>69419</v>
      </c>
      <c r="CP345" s="3">
        <f ca="1">IF(Table2[[#This Row],[Field of Work]]="IT",Table2[[#This Row],[Income]],0)</f>
        <v>0</v>
      </c>
      <c r="CQ345" s="3">
        <f ca="1">IF(Table2[[#This Row],[Field of Work]]="Construction",Table2[[#This Row],[Income]],0)</f>
        <v>0</v>
      </c>
      <c r="CR345" s="3">
        <f ca="1">IF(Table2[[#This Row],[Field of Work]]="Health",Table2[[#This Row],[Income]],0)</f>
        <v>0</v>
      </c>
      <c r="CS345" s="5">
        <f ca="1">IF(Table2[[#This Row],[Field of Work]]="General work",Table2[[#This Row],[Income]],0)</f>
        <v>0</v>
      </c>
      <c r="CU345" s="2">
        <f t="shared" ca="1" si="116"/>
        <v>1</v>
      </c>
      <c r="CV345" s="5"/>
      <c r="CX345" s="2">
        <f t="shared" ca="1" si="117"/>
        <v>33</v>
      </c>
      <c r="CY345" s="5"/>
    </row>
    <row r="346" spans="1:103" x14ac:dyDescent="0.25">
      <c r="A346">
        <f t="shared" ca="1" si="118"/>
        <v>1</v>
      </c>
      <c r="B346" t="str">
        <f t="shared" ca="1" si="119"/>
        <v>Male</v>
      </c>
      <c r="C346">
        <f t="shared" ca="1" si="120"/>
        <v>33</v>
      </c>
      <c r="D346">
        <f t="shared" ca="1" si="121"/>
        <v>2</v>
      </c>
      <c r="E346" t="str">
        <f ca="1">_xll.XLOOKUP(D346,$Y$8:$Y$13,$Z$8:$Z$13)</f>
        <v>Construction</v>
      </c>
      <c r="F346">
        <f t="shared" ca="1" si="122"/>
        <v>4</v>
      </c>
      <c r="G346" t="str">
        <f ca="1">_xll.XLOOKUP(F346,$AA$8:$AA$12,$AB$8:$AB$12)</f>
        <v>Techical</v>
      </c>
      <c r="H346">
        <f t="shared" ca="1" si="135"/>
        <v>3</v>
      </c>
      <c r="I346">
        <f t="shared" ca="1" si="115"/>
        <v>1</v>
      </c>
      <c r="J346">
        <f t="shared" ca="1" si="123"/>
        <v>71004</v>
      </c>
      <c r="K346">
        <f t="shared" ca="1" si="124"/>
        <v>6</v>
      </c>
      <c r="L346" t="str">
        <f ca="1">_xll.XLOOKUP(K346,$AC$8:$AC$17,$AD$8:$AD$17)</f>
        <v>Tse-Addo</v>
      </c>
      <c r="M346">
        <f t="shared" ca="1" si="128"/>
        <v>426024</v>
      </c>
      <c r="N346" s="12">
        <f t="shared" ca="1" si="125"/>
        <v>142190.81646277325</v>
      </c>
      <c r="O346" s="12">
        <f t="shared" ca="1" si="129"/>
        <v>12953.636931642015</v>
      </c>
      <c r="P346">
        <f t="shared" ca="1" si="126"/>
        <v>3705</v>
      </c>
      <c r="Q346" s="12">
        <f t="shared" ca="1" si="130"/>
        <v>14360.000915932513</v>
      </c>
      <c r="R346">
        <f t="shared" ca="1" si="131"/>
        <v>2671.2150889469558</v>
      </c>
      <c r="S346" s="12">
        <f t="shared" ca="1" si="132"/>
        <v>441648.85202058899</v>
      </c>
      <c r="T346" s="12">
        <f t="shared" ca="1" si="133"/>
        <v>160255.81737870577</v>
      </c>
      <c r="U346" s="12">
        <f t="shared" ca="1" si="134"/>
        <v>281393.03464188322</v>
      </c>
      <c r="X346" s="2"/>
      <c r="Y346" s="3"/>
      <c r="Z346" s="3"/>
      <c r="AA346" s="3"/>
      <c r="AB346" s="3"/>
      <c r="AC346" s="3"/>
      <c r="AD346" s="3"/>
      <c r="AE346" s="3">
        <f ca="1">IF(Table2[[#This Row],[Gender]]="Male",1,0)</f>
        <v>1</v>
      </c>
      <c r="AF346" s="3">
        <f ca="1">IF(Table2[[#This Row],[Gender]]="Female",1,0)</f>
        <v>0</v>
      </c>
      <c r="AG346" s="3"/>
      <c r="AH346" s="3"/>
      <c r="AI346" s="5"/>
      <c r="AK346" s="2">
        <f ca="1">IF(Table2[[#This Row],[Field of Work]]="Teaching",1,0)</f>
        <v>0</v>
      </c>
      <c r="AL346" s="3">
        <f ca="1">IF(Table2[[#This Row],[Field of Work]]="Agriculture",1,0)</f>
        <v>0</v>
      </c>
      <c r="AM346" s="3">
        <f ca="1">IF(Table2[[#This Row],[Field of Work]]="IT",1,0)</f>
        <v>0</v>
      </c>
      <c r="AN346" s="3">
        <f ca="1">IF(Table2[[#This Row],[Field of Work]]="Construction",1,0)</f>
        <v>1</v>
      </c>
      <c r="AO346" s="3">
        <f ca="1">IF(Table2[[#This Row],[Field of Work]]="Health",1,0)</f>
        <v>0</v>
      </c>
      <c r="AP346" s="3">
        <f ca="1">IF(Table2[[#This Row],[Field of Work]]="General work",1,0)</f>
        <v>0</v>
      </c>
      <c r="AQ346" s="3"/>
      <c r="AR346" s="3"/>
      <c r="AS346" s="3"/>
      <c r="AT346" s="3"/>
      <c r="AU346" s="3"/>
      <c r="AV346" s="5"/>
      <c r="AW346" s="16">
        <f ca="1">IF(Table2[[#This Row],[Residence]]="East Legon",1,0)</f>
        <v>0</v>
      </c>
      <c r="AX346" s="13">
        <f ca="1">IF(Table2[[#This Row],[Residence]]="Trasaco",1,0)</f>
        <v>0</v>
      </c>
      <c r="AY346" s="3">
        <f ca="1">IF(Table2[[#This Row],[Residence]]="North Legon",1,0)</f>
        <v>0</v>
      </c>
      <c r="AZ346" s="3">
        <f ca="1">IF(Table2[[#This Row],[Residence]]="Tema",1,0)</f>
        <v>0</v>
      </c>
      <c r="BA346" s="3">
        <f ca="1">IF(Table2[[#This Row],[Residence]]="Spintex",1,0)</f>
        <v>0</v>
      </c>
      <c r="BB346" s="3">
        <f ca="1">IF(Table2[[#This Row],[Residence]]="Airport Hills",1,0)</f>
        <v>0</v>
      </c>
      <c r="BC346" s="3">
        <f ca="1">IF(Table2[[#This Row],[Residence]]="Oyarifa",1,0)</f>
        <v>0</v>
      </c>
      <c r="BD346" s="3">
        <f ca="1">IF(Table2[[#This Row],[Residence]]="Prampram",1,0)</f>
        <v>0</v>
      </c>
      <c r="BE346" s="3">
        <f ca="1">IF(Table2[[#This Row],[Residence]]="Tse-Addo",1,0)</f>
        <v>1</v>
      </c>
      <c r="BF346" s="3">
        <f ca="1">IF(Table2[[#This Row],[Residence]]="Osu",1,0)</f>
        <v>0</v>
      </c>
      <c r="BG346" s="3"/>
      <c r="BH346" s="3"/>
      <c r="BI346" s="3"/>
      <c r="BJ346" s="3"/>
      <c r="BK346" s="3"/>
      <c r="BL346" s="3"/>
      <c r="BM346" s="3"/>
      <c r="BN346" s="3"/>
      <c r="BO346" s="3"/>
      <c r="BP346" s="5"/>
      <c r="BR346" s="26">
        <f ca="1">Table2[[#This Row],[Cars Value]]/Table2[[#This Row],[Cars]]</f>
        <v>12953.636931642015</v>
      </c>
      <c r="BS346" s="5"/>
      <c r="BT346" s="2">
        <f ca="1">IF(Table2[[#This Row],[Value of Debts]]&gt;$BU$6,1,0)</f>
        <v>1</v>
      </c>
      <c r="BU346" s="3"/>
      <c r="BV346" s="3"/>
      <c r="BW346" s="5"/>
      <c r="BX346" s="30">
        <f ca="1">Table2[[#This Row],[Mortgage Left]]/Table2[[#This Row],[Value of home]]</f>
        <v>0.33376245578364894</v>
      </c>
      <c r="BY346" s="3">
        <f t="shared" ca="1" si="127"/>
        <v>1</v>
      </c>
      <c r="BZ346" s="3"/>
      <c r="CA346" s="39"/>
      <c r="CC346" s="2">
        <f ca="1">IF(Table2[[#This Row],[Residence]]="East Legon",Table2[[#This Row],[Income]],0)</f>
        <v>0</v>
      </c>
      <c r="CD346" s="3">
        <f ca="1">IF(Table2[[#This Row],[Residence]]="Trasaco",Table2[[#This Row],[Income]],0)</f>
        <v>0</v>
      </c>
      <c r="CE346" s="3">
        <f ca="1">IF(Table2[[#This Row],[Residence]]="North Legon",Table2[[#This Row],[Income]],0)</f>
        <v>0</v>
      </c>
      <c r="CF346" s="3">
        <f ca="1">IF(Table2[[#This Row],[Residence]]="Spintex",Table2[[#This Row],[Income]],0)</f>
        <v>0</v>
      </c>
      <c r="CG346" s="3">
        <f ca="1">IF(Table2[[#This Row],[Residence]]="Tema",Table2[[#This Row],[Income]],0)</f>
        <v>0</v>
      </c>
      <c r="CH346" s="3">
        <f ca="1">IF(Table2[[#This Row],[Residence]]="Airport Hills",Table2[[#This Row],[Income]],0)</f>
        <v>0</v>
      </c>
      <c r="CI346" s="3">
        <f ca="1">IF(Table2[[#This Row],[Residence]]="Oyarifa",Table2[[#This Row],[Income]],0)</f>
        <v>0</v>
      </c>
      <c r="CJ346" s="3">
        <f ca="1">IF(Table2[[#This Row],[Residence]]="Osu",Table2[[#This Row],[Income]],0)</f>
        <v>0</v>
      </c>
      <c r="CK346" s="3">
        <f ca="1">IF(Table2[[#This Row],[Residence]]="Tse-Addo",Table2[[#This Row],[Income]],0)</f>
        <v>71004</v>
      </c>
      <c r="CL346" s="5">
        <f ca="1">IF(Table2[[#This Row],[Residence]]="Prampram",Table2[[#This Row],[Income]],0)</f>
        <v>0</v>
      </c>
      <c r="CN346" s="2">
        <f ca="1">IF(Table2[[#This Row],[Field of Work]]="Teaching",Table2[[#This Row],[Income]],0)</f>
        <v>0</v>
      </c>
      <c r="CO346" s="3">
        <f ca="1">IF(Table2[[#This Row],[Field of Work]]="Agriculture",Table2[[#This Row],[Income]],0)</f>
        <v>0</v>
      </c>
      <c r="CP346" s="3">
        <f ca="1">IF(Table2[[#This Row],[Field of Work]]="IT",Table2[[#This Row],[Income]],0)</f>
        <v>0</v>
      </c>
      <c r="CQ346" s="3">
        <f ca="1">IF(Table2[[#This Row],[Field of Work]]="Construction",Table2[[#This Row],[Income]],0)</f>
        <v>71004</v>
      </c>
      <c r="CR346" s="3">
        <f ca="1">IF(Table2[[#This Row],[Field of Work]]="Health",Table2[[#This Row],[Income]],0)</f>
        <v>0</v>
      </c>
      <c r="CS346" s="5">
        <f ca="1">IF(Table2[[#This Row],[Field of Work]]="General work",Table2[[#This Row],[Income]],0)</f>
        <v>0</v>
      </c>
      <c r="CU346" s="2">
        <f t="shared" ca="1" si="116"/>
        <v>1</v>
      </c>
      <c r="CV346" s="5"/>
      <c r="CX346" s="2">
        <f t="shared" ca="1" si="117"/>
        <v>49</v>
      </c>
      <c r="CY346" s="5"/>
    </row>
    <row r="347" spans="1:103" x14ac:dyDescent="0.25">
      <c r="A347">
        <f t="shared" ca="1" si="118"/>
        <v>2</v>
      </c>
      <c r="B347" t="str">
        <f t="shared" ca="1" si="119"/>
        <v>Female</v>
      </c>
      <c r="C347">
        <f t="shared" ca="1" si="120"/>
        <v>49</v>
      </c>
      <c r="D347">
        <f t="shared" ca="1" si="121"/>
        <v>1</v>
      </c>
      <c r="E347" t="str">
        <f ca="1">_xll.XLOOKUP(D347,$Y$8:$Y$13,$Z$8:$Z$13)</f>
        <v>Health</v>
      </c>
      <c r="F347">
        <f t="shared" ca="1" si="122"/>
        <v>1</v>
      </c>
      <c r="G347" t="str">
        <f ca="1">_xll.XLOOKUP(F347,$AA$8:$AA$12,$AB$8:$AB$12)</f>
        <v>Highschool</v>
      </c>
      <c r="H347">
        <f t="shared" ca="1" si="135"/>
        <v>0</v>
      </c>
      <c r="I347">
        <f t="shared" ca="1" si="115"/>
        <v>4</v>
      </c>
      <c r="J347">
        <f t="shared" ca="1" si="123"/>
        <v>60278</v>
      </c>
      <c r="K347">
        <f t="shared" ca="1" si="124"/>
        <v>10</v>
      </c>
      <c r="L347" t="str">
        <f ca="1">_xll.XLOOKUP(K347,$AC$8:$AC$17,$AD$8:$AD$17)</f>
        <v>Osu</v>
      </c>
      <c r="M347">
        <f t="shared" ca="1" si="128"/>
        <v>180834</v>
      </c>
      <c r="N347" s="12">
        <f t="shared" ca="1" si="125"/>
        <v>89442.99040171146</v>
      </c>
      <c r="O347" s="12">
        <f t="shared" ca="1" si="129"/>
        <v>209928.30591707162</v>
      </c>
      <c r="P347">
        <f t="shared" ca="1" si="126"/>
        <v>85897</v>
      </c>
      <c r="Q347" s="12">
        <f t="shared" ca="1" si="130"/>
        <v>1102.7490731165135</v>
      </c>
      <c r="R347">
        <f t="shared" ca="1" si="131"/>
        <v>49068.679870688451</v>
      </c>
      <c r="S347" s="12">
        <f t="shared" ca="1" si="132"/>
        <v>439830.98578776012</v>
      </c>
      <c r="T347" s="12">
        <f t="shared" ca="1" si="133"/>
        <v>176442.73947482798</v>
      </c>
      <c r="U347" s="12">
        <f t="shared" ca="1" si="134"/>
        <v>263388.24631293211</v>
      </c>
      <c r="X347" s="2"/>
      <c r="Y347" s="3"/>
      <c r="Z347" s="3"/>
      <c r="AA347" s="3"/>
      <c r="AB347" s="3"/>
      <c r="AC347" s="3"/>
      <c r="AD347" s="3"/>
      <c r="AE347" s="3">
        <f ca="1">IF(Table2[[#This Row],[Gender]]="Male",1,0)</f>
        <v>0</v>
      </c>
      <c r="AF347" s="3">
        <f ca="1">IF(Table2[[#This Row],[Gender]]="Female",1,0)</f>
        <v>1</v>
      </c>
      <c r="AG347" s="3"/>
      <c r="AH347" s="3"/>
      <c r="AI347" s="5"/>
      <c r="AK347" s="2">
        <f ca="1">IF(Table2[[#This Row],[Field of Work]]="Teaching",1,0)</f>
        <v>0</v>
      </c>
      <c r="AL347" s="3">
        <f ca="1">IF(Table2[[#This Row],[Field of Work]]="Agriculture",1,0)</f>
        <v>0</v>
      </c>
      <c r="AM347" s="3">
        <f ca="1">IF(Table2[[#This Row],[Field of Work]]="IT",1,0)</f>
        <v>0</v>
      </c>
      <c r="AN347" s="3">
        <f ca="1">IF(Table2[[#This Row],[Field of Work]]="Construction",1,0)</f>
        <v>0</v>
      </c>
      <c r="AO347" s="3">
        <f ca="1">IF(Table2[[#This Row],[Field of Work]]="Health",1,0)</f>
        <v>1</v>
      </c>
      <c r="AP347" s="3">
        <f ca="1">IF(Table2[[#This Row],[Field of Work]]="General work",1,0)</f>
        <v>0</v>
      </c>
      <c r="AQ347" s="3"/>
      <c r="AR347" s="3"/>
      <c r="AS347" s="3"/>
      <c r="AT347" s="3"/>
      <c r="AU347" s="3"/>
      <c r="AV347" s="5"/>
      <c r="AW347" s="16">
        <f ca="1">IF(Table2[[#This Row],[Residence]]="East Legon",1,0)</f>
        <v>0</v>
      </c>
      <c r="AX347" s="13">
        <f ca="1">IF(Table2[[#This Row],[Residence]]="Trasaco",1,0)</f>
        <v>0</v>
      </c>
      <c r="AY347" s="3">
        <f ca="1">IF(Table2[[#This Row],[Residence]]="North Legon",1,0)</f>
        <v>0</v>
      </c>
      <c r="AZ347" s="3">
        <f ca="1">IF(Table2[[#This Row],[Residence]]="Tema",1,0)</f>
        <v>0</v>
      </c>
      <c r="BA347" s="3">
        <f ca="1">IF(Table2[[#This Row],[Residence]]="Spintex",1,0)</f>
        <v>0</v>
      </c>
      <c r="BB347" s="3">
        <f ca="1">IF(Table2[[#This Row],[Residence]]="Airport Hills",1,0)</f>
        <v>0</v>
      </c>
      <c r="BC347" s="3">
        <f ca="1">IF(Table2[[#This Row],[Residence]]="Oyarifa",1,0)</f>
        <v>0</v>
      </c>
      <c r="BD347" s="3">
        <f ca="1">IF(Table2[[#This Row],[Residence]]="Prampram",1,0)</f>
        <v>0</v>
      </c>
      <c r="BE347" s="3">
        <f ca="1">IF(Table2[[#This Row],[Residence]]="Tse-Addo",1,0)</f>
        <v>0</v>
      </c>
      <c r="BF347" s="3">
        <f ca="1">IF(Table2[[#This Row],[Residence]]="Osu",1,0)</f>
        <v>1</v>
      </c>
      <c r="BG347" s="3"/>
      <c r="BH347" s="3"/>
      <c r="BI347" s="3"/>
      <c r="BJ347" s="3"/>
      <c r="BK347" s="3"/>
      <c r="BL347" s="3"/>
      <c r="BM347" s="3"/>
      <c r="BN347" s="3"/>
      <c r="BO347" s="3"/>
      <c r="BP347" s="5"/>
      <c r="BR347" s="26">
        <f ca="1">Table2[[#This Row],[Cars Value]]/Table2[[#This Row],[Cars]]</f>
        <v>52482.076479267904</v>
      </c>
      <c r="BS347" s="5"/>
      <c r="BT347" s="2">
        <f ca="1">IF(Table2[[#This Row],[Value of Debts]]&gt;$BU$6,1,0)</f>
        <v>1</v>
      </c>
      <c r="BU347" s="3"/>
      <c r="BV347" s="3"/>
      <c r="BW347" s="5"/>
      <c r="BX347" s="30">
        <f ca="1">Table2[[#This Row],[Mortgage Left]]/Table2[[#This Row],[Value of home]]</f>
        <v>0.49461379166368857</v>
      </c>
      <c r="BY347" s="3">
        <f t="shared" ca="1" si="127"/>
        <v>0</v>
      </c>
      <c r="BZ347" s="3"/>
      <c r="CA347" s="39"/>
      <c r="CC347" s="2">
        <f ca="1">IF(Table2[[#This Row],[Residence]]="East Legon",Table2[[#This Row],[Income]],0)</f>
        <v>0</v>
      </c>
      <c r="CD347" s="3">
        <f ca="1">IF(Table2[[#This Row],[Residence]]="Trasaco",Table2[[#This Row],[Income]],0)</f>
        <v>0</v>
      </c>
      <c r="CE347" s="3">
        <f ca="1">IF(Table2[[#This Row],[Residence]]="North Legon",Table2[[#This Row],[Income]],0)</f>
        <v>0</v>
      </c>
      <c r="CF347" s="3">
        <f ca="1">IF(Table2[[#This Row],[Residence]]="Spintex",Table2[[#This Row],[Income]],0)</f>
        <v>0</v>
      </c>
      <c r="CG347" s="3">
        <f ca="1">IF(Table2[[#This Row],[Residence]]="Tema",Table2[[#This Row],[Income]],0)</f>
        <v>0</v>
      </c>
      <c r="CH347" s="3">
        <f ca="1">IF(Table2[[#This Row],[Residence]]="Airport Hills",Table2[[#This Row],[Income]],0)</f>
        <v>0</v>
      </c>
      <c r="CI347" s="3">
        <f ca="1">IF(Table2[[#This Row],[Residence]]="Oyarifa",Table2[[#This Row],[Income]],0)</f>
        <v>0</v>
      </c>
      <c r="CJ347" s="3">
        <f ca="1">IF(Table2[[#This Row],[Residence]]="Osu",Table2[[#This Row],[Income]],0)</f>
        <v>60278</v>
      </c>
      <c r="CK347" s="3">
        <f ca="1">IF(Table2[[#This Row],[Residence]]="Tse-Addo",Table2[[#This Row],[Income]],0)</f>
        <v>0</v>
      </c>
      <c r="CL347" s="5">
        <f ca="1">IF(Table2[[#This Row],[Residence]]="Prampram",Table2[[#This Row],[Income]],0)</f>
        <v>0</v>
      </c>
      <c r="CN347" s="2">
        <f ca="1">IF(Table2[[#This Row],[Field of Work]]="Teaching",Table2[[#This Row],[Income]],0)</f>
        <v>0</v>
      </c>
      <c r="CO347" s="3">
        <f ca="1">IF(Table2[[#This Row],[Field of Work]]="Agriculture",Table2[[#This Row],[Income]],0)</f>
        <v>0</v>
      </c>
      <c r="CP347" s="3">
        <f ca="1">IF(Table2[[#This Row],[Field of Work]]="IT",Table2[[#This Row],[Income]],0)</f>
        <v>0</v>
      </c>
      <c r="CQ347" s="3">
        <f ca="1">IF(Table2[[#This Row],[Field of Work]]="Construction",Table2[[#This Row],[Income]],0)</f>
        <v>0</v>
      </c>
      <c r="CR347" s="3">
        <f ca="1">IF(Table2[[#This Row],[Field of Work]]="Health",Table2[[#This Row],[Income]],0)</f>
        <v>60278</v>
      </c>
      <c r="CS347" s="5">
        <f ca="1">IF(Table2[[#This Row],[Field of Work]]="General work",Table2[[#This Row],[Income]],0)</f>
        <v>0</v>
      </c>
      <c r="CU347" s="2">
        <f t="shared" ca="1" si="116"/>
        <v>1</v>
      </c>
      <c r="CV347" s="5"/>
      <c r="CX347" s="2">
        <f t="shared" ca="1" si="117"/>
        <v>35</v>
      </c>
      <c r="CY347" s="5"/>
    </row>
    <row r="348" spans="1:103" x14ac:dyDescent="0.25">
      <c r="A348">
        <f t="shared" ca="1" si="118"/>
        <v>1</v>
      </c>
      <c r="B348" t="str">
        <f t="shared" ca="1" si="119"/>
        <v>Male</v>
      </c>
      <c r="C348">
        <f t="shared" ca="1" si="120"/>
        <v>35</v>
      </c>
      <c r="D348">
        <f t="shared" ca="1" si="121"/>
        <v>2</v>
      </c>
      <c r="E348" t="str">
        <f ca="1">_xll.XLOOKUP(D348,$Y$8:$Y$13,$Z$8:$Z$13)</f>
        <v>Construction</v>
      </c>
      <c r="F348">
        <f t="shared" ca="1" si="122"/>
        <v>5</v>
      </c>
      <c r="G348" t="str">
        <f ca="1">_xll.XLOOKUP(F348,$AA$8:$AA$12,$AB$8:$AB$12)</f>
        <v>Other</v>
      </c>
      <c r="H348">
        <f t="shared" ca="1" si="135"/>
        <v>0</v>
      </c>
      <c r="I348">
        <f t="shared" ca="1" si="115"/>
        <v>1</v>
      </c>
      <c r="J348">
        <f t="shared" ca="1" si="123"/>
        <v>32530</v>
      </c>
      <c r="K348">
        <f t="shared" ca="1" si="124"/>
        <v>6</v>
      </c>
      <c r="L348" t="str">
        <f ca="1">_xll.XLOOKUP(K348,$AC$8:$AC$17,$AD$8:$AD$17)</f>
        <v>Tse-Addo</v>
      </c>
      <c r="M348">
        <f t="shared" ca="1" si="128"/>
        <v>162650</v>
      </c>
      <c r="N348" s="12">
        <f t="shared" ca="1" si="125"/>
        <v>112807.67397191927</v>
      </c>
      <c r="O348" s="12">
        <f t="shared" ca="1" si="129"/>
        <v>30125.520814654898</v>
      </c>
      <c r="P348">
        <f t="shared" ca="1" si="126"/>
        <v>12129</v>
      </c>
      <c r="Q348" s="12">
        <f t="shared" ca="1" si="130"/>
        <v>62117.825394294428</v>
      </c>
      <c r="R348">
        <f t="shared" ca="1" si="131"/>
        <v>31135.173868810736</v>
      </c>
      <c r="S348" s="12">
        <f t="shared" ca="1" si="132"/>
        <v>223910.69468346561</v>
      </c>
      <c r="T348" s="12">
        <f t="shared" ca="1" si="133"/>
        <v>187054.49936621368</v>
      </c>
      <c r="U348" s="12">
        <f t="shared" ca="1" si="134"/>
        <v>36856.195317251928</v>
      </c>
      <c r="X348" s="2"/>
      <c r="Y348" s="3"/>
      <c r="Z348" s="3"/>
      <c r="AA348" s="3"/>
      <c r="AB348" s="3"/>
      <c r="AC348" s="3"/>
      <c r="AD348" s="3"/>
      <c r="AE348" s="3">
        <f ca="1">IF(Table2[[#This Row],[Gender]]="Male",1,0)</f>
        <v>1</v>
      </c>
      <c r="AF348" s="3">
        <f ca="1">IF(Table2[[#This Row],[Gender]]="Female",1,0)</f>
        <v>0</v>
      </c>
      <c r="AG348" s="3"/>
      <c r="AH348" s="3"/>
      <c r="AI348" s="5"/>
      <c r="AK348" s="2">
        <f ca="1">IF(Table2[[#This Row],[Field of Work]]="Teaching",1,0)</f>
        <v>0</v>
      </c>
      <c r="AL348" s="3">
        <f ca="1">IF(Table2[[#This Row],[Field of Work]]="Agriculture",1,0)</f>
        <v>0</v>
      </c>
      <c r="AM348" s="3">
        <f ca="1">IF(Table2[[#This Row],[Field of Work]]="IT",1,0)</f>
        <v>0</v>
      </c>
      <c r="AN348" s="3">
        <f ca="1">IF(Table2[[#This Row],[Field of Work]]="Construction",1,0)</f>
        <v>1</v>
      </c>
      <c r="AO348" s="3">
        <f ca="1">IF(Table2[[#This Row],[Field of Work]]="Health",1,0)</f>
        <v>0</v>
      </c>
      <c r="AP348" s="3">
        <f ca="1">IF(Table2[[#This Row],[Field of Work]]="General work",1,0)</f>
        <v>0</v>
      </c>
      <c r="AQ348" s="3"/>
      <c r="AR348" s="3"/>
      <c r="AS348" s="3"/>
      <c r="AT348" s="3"/>
      <c r="AU348" s="3"/>
      <c r="AV348" s="5"/>
      <c r="AW348" s="16">
        <f ca="1">IF(Table2[[#This Row],[Residence]]="East Legon",1,0)</f>
        <v>0</v>
      </c>
      <c r="AX348" s="13">
        <f ca="1">IF(Table2[[#This Row],[Residence]]="Trasaco",1,0)</f>
        <v>0</v>
      </c>
      <c r="AY348" s="3">
        <f ca="1">IF(Table2[[#This Row],[Residence]]="North Legon",1,0)</f>
        <v>0</v>
      </c>
      <c r="AZ348" s="3">
        <f ca="1">IF(Table2[[#This Row],[Residence]]="Tema",1,0)</f>
        <v>0</v>
      </c>
      <c r="BA348" s="3">
        <f ca="1">IF(Table2[[#This Row],[Residence]]="Spintex",1,0)</f>
        <v>0</v>
      </c>
      <c r="BB348" s="3">
        <f ca="1">IF(Table2[[#This Row],[Residence]]="Airport Hills",1,0)</f>
        <v>0</v>
      </c>
      <c r="BC348" s="3">
        <f ca="1">IF(Table2[[#This Row],[Residence]]="Oyarifa",1,0)</f>
        <v>0</v>
      </c>
      <c r="BD348" s="3">
        <f ca="1">IF(Table2[[#This Row],[Residence]]="Prampram",1,0)</f>
        <v>0</v>
      </c>
      <c r="BE348" s="3">
        <f ca="1">IF(Table2[[#This Row],[Residence]]="Tse-Addo",1,0)</f>
        <v>1</v>
      </c>
      <c r="BF348" s="3">
        <f ca="1">IF(Table2[[#This Row],[Residence]]="Osu",1,0)</f>
        <v>0</v>
      </c>
      <c r="BG348" s="3"/>
      <c r="BH348" s="3"/>
      <c r="BI348" s="3"/>
      <c r="BJ348" s="3"/>
      <c r="BK348" s="3"/>
      <c r="BL348" s="3"/>
      <c r="BM348" s="3"/>
      <c r="BN348" s="3"/>
      <c r="BO348" s="3"/>
      <c r="BP348" s="5"/>
      <c r="BR348" s="26">
        <f ca="1">Table2[[#This Row],[Cars Value]]/Table2[[#This Row],[Cars]]</f>
        <v>30125.520814654898</v>
      </c>
      <c r="BS348" s="5"/>
      <c r="BT348" s="2">
        <f ca="1">IF(Table2[[#This Row],[Value of Debts]]&gt;$BU$6,1,0)</f>
        <v>1</v>
      </c>
      <c r="BU348" s="3"/>
      <c r="BV348" s="3"/>
      <c r="BW348" s="5"/>
      <c r="BX348" s="30">
        <f ca="1">Table2[[#This Row],[Mortgage Left]]/Table2[[#This Row],[Value of home]]</f>
        <v>0.69356086057128352</v>
      </c>
      <c r="BY348" s="3">
        <f t="shared" ca="1" si="127"/>
        <v>0</v>
      </c>
      <c r="BZ348" s="3"/>
      <c r="CA348" s="39"/>
      <c r="CC348" s="2">
        <f ca="1">IF(Table2[[#This Row],[Residence]]="East Legon",Table2[[#This Row],[Income]],0)</f>
        <v>0</v>
      </c>
      <c r="CD348" s="3">
        <f ca="1">IF(Table2[[#This Row],[Residence]]="Trasaco",Table2[[#This Row],[Income]],0)</f>
        <v>0</v>
      </c>
      <c r="CE348" s="3">
        <f ca="1">IF(Table2[[#This Row],[Residence]]="North Legon",Table2[[#This Row],[Income]],0)</f>
        <v>0</v>
      </c>
      <c r="CF348" s="3">
        <f ca="1">IF(Table2[[#This Row],[Residence]]="Spintex",Table2[[#This Row],[Income]],0)</f>
        <v>0</v>
      </c>
      <c r="CG348" s="3">
        <f ca="1">IF(Table2[[#This Row],[Residence]]="Tema",Table2[[#This Row],[Income]],0)</f>
        <v>0</v>
      </c>
      <c r="CH348" s="3">
        <f ca="1">IF(Table2[[#This Row],[Residence]]="Airport Hills",Table2[[#This Row],[Income]],0)</f>
        <v>0</v>
      </c>
      <c r="CI348" s="3">
        <f ca="1">IF(Table2[[#This Row],[Residence]]="Oyarifa",Table2[[#This Row],[Income]],0)</f>
        <v>0</v>
      </c>
      <c r="CJ348" s="3">
        <f ca="1">IF(Table2[[#This Row],[Residence]]="Osu",Table2[[#This Row],[Income]],0)</f>
        <v>0</v>
      </c>
      <c r="CK348" s="3">
        <f ca="1">IF(Table2[[#This Row],[Residence]]="Tse-Addo",Table2[[#This Row],[Income]],0)</f>
        <v>32530</v>
      </c>
      <c r="CL348" s="5">
        <f ca="1">IF(Table2[[#This Row],[Residence]]="Prampram",Table2[[#This Row],[Income]],0)</f>
        <v>0</v>
      </c>
      <c r="CN348" s="2">
        <f ca="1">IF(Table2[[#This Row],[Field of Work]]="Teaching",Table2[[#This Row],[Income]],0)</f>
        <v>0</v>
      </c>
      <c r="CO348" s="3">
        <f ca="1">IF(Table2[[#This Row],[Field of Work]]="Agriculture",Table2[[#This Row],[Income]],0)</f>
        <v>0</v>
      </c>
      <c r="CP348" s="3">
        <f ca="1">IF(Table2[[#This Row],[Field of Work]]="IT",Table2[[#This Row],[Income]],0)</f>
        <v>0</v>
      </c>
      <c r="CQ348" s="3">
        <f ca="1">IF(Table2[[#This Row],[Field of Work]]="Construction",Table2[[#This Row],[Income]],0)</f>
        <v>32530</v>
      </c>
      <c r="CR348" s="3">
        <f ca="1">IF(Table2[[#This Row],[Field of Work]]="Health",Table2[[#This Row],[Income]],0)</f>
        <v>0</v>
      </c>
      <c r="CS348" s="5">
        <f ca="1">IF(Table2[[#This Row],[Field of Work]]="General work",Table2[[#This Row],[Income]],0)</f>
        <v>0</v>
      </c>
      <c r="CU348" s="2">
        <f t="shared" ca="1" si="116"/>
        <v>1</v>
      </c>
      <c r="CV348" s="5"/>
      <c r="CX348" s="2">
        <f t="shared" ca="1" si="117"/>
        <v>42</v>
      </c>
      <c r="CY348" s="5"/>
    </row>
    <row r="349" spans="1:103" x14ac:dyDescent="0.25">
      <c r="A349">
        <f t="shared" ca="1" si="118"/>
        <v>1</v>
      </c>
      <c r="B349" t="str">
        <f t="shared" ca="1" si="119"/>
        <v>Male</v>
      </c>
      <c r="C349">
        <f t="shared" ca="1" si="120"/>
        <v>42</v>
      </c>
      <c r="D349">
        <f t="shared" ca="1" si="121"/>
        <v>2</v>
      </c>
      <c r="E349" t="str">
        <f ca="1">_xll.XLOOKUP(D349,$Y$8:$Y$13,$Z$8:$Z$13)</f>
        <v>Construction</v>
      </c>
      <c r="F349">
        <f t="shared" ca="1" si="122"/>
        <v>4</v>
      </c>
      <c r="G349" t="str">
        <f ca="1">_xll.XLOOKUP(F349,$AA$8:$AA$12,$AB$8:$AB$12)</f>
        <v>Techical</v>
      </c>
      <c r="H349">
        <f t="shared" ca="1" si="135"/>
        <v>0</v>
      </c>
      <c r="I349">
        <f t="shared" ca="1" si="115"/>
        <v>3</v>
      </c>
      <c r="J349">
        <f t="shared" ca="1" si="123"/>
        <v>77242</v>
      </c>
      <c r="K349">
        <f t="shared" ca="1" si="124"/>
        <v>10</v>
      </c>
      <c r="L349" t="str">
        <f ca="1">_xll.XLOOKUP(K349,$AC$8:$AC$17,$AD$8:$AD$17)</f>
        <v>Osu</v>
      </c>
      <c r="M349">
        <f t="shared" ca="1" si="128"/>
        <v>308968</v>
      </c>
      <c r="N349" s="12">
        <f t="shared" ca="1" si="125"/>
        <v>168187.35902918462</v>
      </c>
      <c r="O349" s="12">
        <f t="shared" ca="1" si="129"/>
        <v>25028.684052767938</v>
      </c>
      <c r="P349">
        <f t="shared" ca="1" si="126"/>
        <v>7661</v>
      </c>
      <c r="Q349" s="12">
        <f t="shared" ca="1" si="130"/>
        <v>35597.878027836996</v>
      </c>
      <c r="R349">
        <f t="shared" ca="1" si="131"/>
        <v>43287.985827434495</v>
      </c>
      <c r="S349" s="12">
        <f t="shared" ca="1" si="132"/>
        <v>377284.66988020245</v>
      </c>
      <c r="T349" s="12">
        <f t="shared" ca="1" si="133"/>
        <v>211446.23705702162</v>
      </c>
      <c r="U349" s="12">
        <f t="shared" ca="1" si="134"/>
        <v>165838.43282318083</v>
      </c>
      <c r="X349" s="2"/>
      <c r="Y349" s="3"/>
      <c r="Z349" s="3"/>
      <c r="AA349" s="3"/>
      <c r="AB349" s="3"/>
      <c r="AC349" s="3"/>
      <c r="AD349" s="3"/>
      <c r="AE349" s="3">
        <f ca="1">IF(Table2[[#This Row],[Gender]]="Male",1,0)</f>
        <v>1</v>
      </c>
      <c r="AF349" s="3">
        <f ca="1">IF(Table2[[#This Row],[Gender]]="Female",1,0)</f>
        <v>0</v>
      </c>
      <c r="AG349" s="3"/>
      <c r="AH349" s="3"/>
      <c r="AI349" s="5"/>
      <c r="AK349" s="2">
        <f ca="1">IF(Table2[[#This Row],[Field of Work]]="Teaching",1,0)</f>
        <v>0</v>
      </c>
      <c r="AL349" s="3">
        <f ca="1">IF(Table2[[#This Row],[Field of Work]]="Agriculture",1,0)</f>
        <v>0</v>
      </c>
      <c r="AM349" s="3">
        <f ca="1">IF(Table2[[#This Row],[Field of Work]]="IT",1,0)</f>
        <v>0</v>
      </c>
      <c r="AN349" s="3">
        <f ca="1">IF(Table2[[#This Row],[Field of Work]]="Construction",1,0)</f>
        <v>1</v>
      </c>
      <c r="AO349" s="3">
        <f ca="1">IF(Table2[[#This Row],[Field of Work]]="Health",1,0)</f>
        <v>0</v>
      </c>
      <c r="AP349" s="3">
        <f ca="1">IF(Table2[[#This Row],[Field of Work]]="General work",1,0)</f>
        <v>0</v>
      </c>
      <c r="AQ349" s="3"/>
      <c r="AR349" s="3"/>
      <c r="AS349" s="3"/>
      <c r="AT349" s="3"/>
      <c r="AU349" s="3"/>
      <c r="AV349" s="5"/>
      <c r="AW349" s="16">
        <f ca="1">IF(Table2[[#This Row],[Residence]]="East Legon",1,0)</f>
        <v>0</v>
      </c>
      <c r="AX349" s="13">
        <f ca="1">IF(Table2[[#This Row],[Residence]]="Trasaco",1,0)</f>
        <v>0</v>
      </c>
      <c r="AY349" s="3">
        <f ca="1">IF(Table2[[#This Row],[Residence]]="North Legon",1,0)</f>
        <v>0</v>
      </c>
      <c r="AZ349" s="3">
        <f ca="1">IF(Table2[[#This Row],[Residence]]="Tema",1,0)</f>
        <v>0</v>
      </c>
      <c r="BA349" s="3">
        <f ca="1">IF(Table2[[#This Row],[Residence]]="Spintex",1,0)</f>
        <v>0</v>
      </c>
      <c r="BB349" s="3">
        <f ca="1">IF(Table2[[#This Row],[Residence]]="Airport Hills",1,0)</f>
        <v>0</v>
      </c>
      <c r="BC349" s="3">
        <f ca="1">IF(Table2[[#This Row],[Residence]]="Oyarifa",1,0)</f>
        <v>0</v>
      </c>
      <c r="BD349" s="3">
        <f ca="1">IF(Table2[[#This Row],[Residence]]="Prampram",1,0)</f>
        <v>0</v>
      </c>
      <c r="BE349" s="3">
        <f ca="1">IF(Table2[[#This Row],[Residence]]="Tse-Addo",1,0)</f>
        <v>0</v>
      </c>
      <c r="BF349" s="3">
        <f ca="1">IF(Table2[[#This Row],[Residence]]="Osu",1,0)</f>
        <v>1</v>
      </c>
      <c r="BG349" s="3"/>
      <c r="BH349" s="3"/>
      <c r="BI349" s="3"/>
      <c r="BJ349" s="3"/>
      <c r="BK349" s="3"/>
      <c r="BL349" s="3"/>
      <c r="BM349" s="3"/>
      <c r="BN349" s="3"/>
      <c r="BO349" s="3"/>
      <c r="BP349" s="5"/>
      <c r="BR349" s="26">
        <f ca="1">Table2[[#This Row],[Cars Value]]/Table2[[#This Row],[Cars]]</f>
        <v>8342.8946842559799</v>
      </c>
      <c r="BS349" s="5"/>
      <c r="BT349" s="2">
        <f ca="1">IF(Table2[[#This Row],[Value of Debts]]&gt;$BU$6,1,0)</f>
        <v>1</v>
      </c>
      <c r="BU349" s="3"/>
      <c r="BV349" s="3"/>
      <c r="BW349" s="5"/>
      <c r="BX349" s="30">
        <f ca="1">Table2[[#This Row],[Mortgage Left]]/Table2[[#This Row],[Value of home]]</f>
        <v>0.54435203331472715</v>
      </c>
      <c r="BY349" s="3">
        <f t="shared" ca="1" si="127"/>
        <v>0</v>
      </c>
      <c r="BZ349" s="3"/>
      <c r="CA349" s="39"/>
      <c r="CC349" s="2">
        <f ca="1">IF(Table2[[#This Row],[Residence]]="East Legon",Table2[[#This Row],[Income]],0)</f>
        <v>0</v>
      </c>
      <c r="CD349" s="3">
        <f ca="1">IF(Table2[[#This Row],[Residence]]="Trasaco",Table2[[#This Row],[Income]],0)</f>
        <v>0</v>
      </c>
      <c r="CE349" s="3">
        <f ca="1">IF(Table2[[#This Row],[Residence]]="North Legon",Table2[[#This Row],[Income]],0)</f>
        <v>0</v>
      </c>
      <c r="CF349" s="3">
        <f ca="1">IF(Table2[[#This Row],[Residence]]="Spintex",Table2[[#This Row],[Income]],0)</f>
        <v>0</v>
      </c>
      <c r="CG349" s="3">
        <f ca="1">IF(Table2[[#This Row],[Residence]]="Tema",Table2[[#This Row],[Income]],0)</f>
        <v>0</v>
      </c>
      <c r="CH349" s="3">
        <f ca="1">IF(Table2[[#This Row],[Residence]]="Airport Hills",Table2[[#This Row],[Income]],0)</f>
        <v>0</v>
      </c>
      <c r="CI349" s="3">
        <f ca="1">IF(Table2[[#This Row],[Residence]]="Oyarifa",Table2[[#This Row],[Income]],0)</f>
        <v>0</v>
      </c>
      <c r="CJ349" s="3">
        <f ca="1">IF(Table2[[#This Row],[Residence]]="Osu",Table2[[#This Row],[Income]],0)</f>
        <v>77242</v>
      </c>
      <c r="CK349" s="3">
        <f ca="1">IF(Table2[[#This Row],[Residence]]="Tse-Addo",Table2[[#This Row],[Income]],0)</f>
        <v>0</v>
      </c>
      <c r="CL349" s="5">
        <f ca="1">IF(Table2[[#This Row],[Residence]]="Prampram",Table2[[#This Row],[Income]],0)</f>
        <v>0</v>
      </c>
      <c r="CN349" s="2">
        <f ca="1">IF(Table2[[#This Row],[Field of Work]]="Teaching",Table2[[#This Row],[Income]],0)</f>
        <v>0</v>
      </c>
      <c r="CO349" s="3">
        <f ca="1">IF(Table2[[#This Row],[Field of Work]]="Agriculture",Table2[[#This Row],[Income]],0)</f>
        <v>0</v>
      </c>
      <c r="CP349" s="3">
        <f ca="1">IF(Table2[[#This Row],[Field of Work]]="IT",Table2[[#This Row],[Income]],0)</f>
        <v>0</v>
      </c>
      <c r="CQ349" s="3">
        <f ca="1">IF(Table2[[#This Row],[Field of Work]]="Construction",Table2[[#This Row],[Income]],0)</f>
        <v>77242</v>
      </c>
      <c r="CR349" s="3">
        <f ca="1">IF(Table2[[#This Row],[Field of Work]]="Health",Table2[[#This Row],[Income]],0)</f>
        <v>0</v>
      </c>
      <c r="CS349" s="5">
        <f ca="1">IF(Table2[[#This Row],[Field of Work]]="General work",Table2[[#This Row],[Income]],0)</f>
        <v>0</v>
      </c>
      <c r="CU349" s="2">
        <f t="shared" ca="1" si="116"/>
        <v>1</v>
      </c>
      <c r="CV349" s="5"/>
      <c r="CX349" s="2">
        <f t="shared" ca="1" si="117"/>
        <v>41</v>
      </c>
      <c r="CY349" s="5"/>
    </row>
    <row r="350" spans="1:103" x14ac:dyDescent="0.25">
      <c r="A350">
        <f t="shared" ca="1" si="118"/>
        <v>2</v>
      </c>
      <c r="B350" t="str">
        <f t="shared" ca="1" si="119"/>
        <v>Female</v>
      </c>
      <c r="C350">
        <f t="shared" ca="1" si="120"/>
        <v>41</v>
      </c>
      <c r="D350">
        <f t="shared" ca="1" si="121"/>
        <v>1</v>
      </c>
      <c r="E350" t="str">
        <f ca="1">_xll.XLOOKUP(D350,$Y$8:$Y$13,$Z$8:$Z$13)</f>
        <v>Health</v>
      </c>
      <c r="F350">
        <f t="shared" ca="1" si="122"/>
        <v>5</v>
      </c>
      <c r="G350" t="str">
        <f ca="1">_xll.XLOOKUP(F350,$AA$8:$AA$12,$AB$8:$AB$12)</f>
        <v>Other</v>
      </c>
      <c r="H350">
        <f t="shared" ca="1" si="135"/>
        <v>1</v>
      </c>
      <c r="I350">
        <f t="shared" ca="1" si="115"/>
        <v>3</v>
      </c>
      <c r="J350">
        <f t="shared" ca="1" si="123"/>
        <v>87534</v>
      </c>
      <c r="K350">
        <f t="shared" ca="1" si="124"/>
        <v>6</v>
      </c>
      <c r="L350" t="str">
        <f ca="1">_xll.XLOOKUP(K350,$AC$8:$AC$17,$AD$8:$AD$17)</f>
        <v>Tse-Addo</v>
      </c>
      <c r="M350">
        <f t="shared" ca="1" si="128"/>
        <v>525204</v>
      </c>
      <c r="N350" s="12">
        <f t="shared" ca="1" si="125"/>
        <v>441458.19302608777</v>
      </c>
      <c r="O350" s="12">
        <f t="shared" ca="1" si="129"/>
        <v>225667.74968790996</v>
      </c>
      <c r="P350">
        <f t="shared" ca="1" si="126"/>
        <v>8384</v>
      </c>
      <c r="Q350" s="12">
        <f t="shared" ca="1" si="130"/>
        <v>195.5178984548416</v>
      </c>
      <c r="R350">
        <f t="shared" ca="1" si="131"/>
        <v>101700.79722116122</v>
      </c>
      <c r="S350" s="12">
        <f t="shared" ca="1" si="132"/>
        <v>852572.54690907116</v>
      </c>
      <c r="T350" s="12">
        <f t="shared" ca="1" si="133"/>
        <v>450037.71092454263</v>
      </c>
      <c r="U350" s="12">
        <f t="shared" ca="1" si="134"/>
        <v>402534.83598452853</v>
      </c>
      <c r="X350" s="2"/>
      <c r="Y350" s="3"/>
      <c r="Z350" s="3"/>
      <c r="AA350" s="3"/>
      <c r="AB350" s="3"/>
      <c r="AC350" s="3"/>
      <c r="AD350" s="3"/>
      <c r="AE350" s="3">
        <f ca="1">IF(Table2[[#This Row],[Gender]]="Male",1,0)</f>
        <v>0</v>
      </c>
      <c r="AF350" s="3">
        <f ca="1">IF(Table2[[#This Row],[Gender]]="Female",1,0)</f>
        <v>1</v>
      </c>
      <c r="AG350" s="3"/>
      <c r="AH350" s="3"/>
      <c r="AI350" s="5"/>
      <c r="AK350" s="2">
        <f ca="1">IF(Table2[[#This Row],[Field of Work]]="Teaching",1,0)</f>
        <v>0</v>
      </c>
      <c r="AL350" s="3">
        <f ca="1">IF(Table2[[#This Row],[Field of Work]]="Agriculture",1,0)</f>
        <v>0</v>
      </c>
      <c r="AM350" s="3">
        <f ca="1">IF(Table2[[#This Row],[Field of Work]]="IT",1,0)</f>
        <v>0</v>
      </c>
      <c r="AN350" s="3">
        <f ca="1">IF(Table2[[#This Row],[Field of Work]]="Construction",1,0)</f>
        <v>0</v>
      </c>
      <c r="AO350" s="3">
        <f ca="1">IF(Table2[[#This Row],[Field of Work]]="Health",1,0)</f>
        <v>1</v>
      </c>
      <c r="AP350" s="3">
        <f ca="1">IF(Table2[[#This Row],[Field of Work]]="General work",1,0)</f>
        <v>0</v>
      </c>
      <c r="AQ350" s="3"/>
      <c r="AR350" s="3"/>
      <c r="AS350" s="3"/>
      <c r="AT350" s="3"/>
      <c r="AU350" s="3"/>
      <c r="AV350" s="5"/>
      <c r="AW350" s="16">
        <f ca="1">IF(Table2[[#This Row],[Residence]]="East Legon",1,0)</f>
        <v>0</v>
      </c>
      <c r="AX350" s="13">
        <f ca="1">IF(Table2[[#This Row],[Residence]]="Trasaco",1,0)</f>
        <v>0</v>
      </c>
      <c r="AY350" s="3">
        <f ca="1">IF(Table2[[#This Row],[Residence]]="North Legon",1,0)</f>
        <v>0</v>
      </c>
      <c r="AZ350" s="3">
        <f ca="1">IF(Table2[[#This Row],[Residence]]="Tema",1,0)</f>
        <v>0</v>
      </c>
      <c r="BA350" s="3">
        <f ca="1">IF(Table2[[#This Row],[Residence]]="Spintex",1,0)</f>
        <v>0</v>
      </c>
      <c r="BB350" s="3">
        <f ca="1">IF(Table2[[#This Row],[Residence]]="Airport Hills",1,0)</f>
        <v>0</v>
      </c>
      <c r="BC350" s="3">
        <f ca="1">IF(Table2[[#This Row],[Residence]]="Oyarifa",1,0)</f>
        <v>0</v>
      </c>
      <c r="BD350" s="3">
        <f ca="1">IF(Table2[[#This Row],[Residence]]="Prampram",1,0)</f>
        <v>0</v>
      </c>
      <c r="BE350" s="3">
        <f ca="1">IF(Table2[[#This Row],[Residence]]="Tse-Addo",1,0)</f>
        <v>1</v>
      </c>
      <c r="BF350" s="3">
        <f ca="1">IF(Table2[[#This Row],[Residence]]="Osu",1,0)</f>
        <v>0</v>
      </c>
      <c r="BG350" s="3"/>
      <c r="BH350" s="3"/>
      <c r="BI350" s="3"/>
      <c r="BJ350" s="3"/>
      <c r="BK350" s="3"/>
      <c r="BL350" s="3"/>
      <c r="BM350" s="3"/>
      <c r="BN350" s="3"/>
      <c r="BO350" s="3"/>
      <c r="BP350" s="5"/>
      <c r="BR350" s="26">
        <f ca="1">Table2[[#This Row],[Cars Value]]/Table2[[#This Row],[Cars]]</f>
        <v>75222.583229303316</v>
      </c>
      <c r="BS350" s="5"/>
      <c r="BT350" s="2">
        <f ca="1">IF(Table2[[#This Row],[Value of Debts]]&gt;$BU$6,1,0)</f>
        <v>1</v>
      </c>
      <c r="BU350" s="3"/>
      <c r="BV350" s="3"/>
      <c r="BW350" s="5"/>
      <c r="BX350" s="30">
        <f ca="1">Table2[[#This Row],[Mortgage Left]]/Table2[[#This Row],[Value of home]]</f>
        <v>0.84054613640811526</v>
      </c>
      <c r="BY350" s="3">
        <f t="shared" ca="1" si="127"/>
        <v>0</v>
      </c>
      <c r="BZ350" s="3"/>
      <c r="CA350" s="39"/>
      <c r="CC350" s="2">
        <f ca="1">IF(Table2[[#This Row],[Residence]]="East Legon",Table2[[#This Row],[Income]],0)</f>
        <v>0</v>
      </c>
      <c r="CD350" s="3">
        <f ca="1">IF(Table2[[#This Row],[Residence]]="Trasaco",Table2[[#This Row],[Income]],0)</f>
        <v>0</v>
      </c>
      <c r="CE350" s="3">
        <f ca="1">IF(Table2[[#This Row],[Residence]]="North Legon",Table2[[#This Row],[Income]],0)</f>
        <v>0</v>
      </c>
      <c r="CF350" s="3">
        <f ca="1">IF(Table2[[#This Row],[Residence]]="Spintex",Table2[[#This Row],[Income]],0)</f>
        <v>0</v>
      </c>
      <c r="CG350" s="3">
        <f ca="1">IF(Table2[[#This Row],[Residence]]="Tema",Table2[[#This Row],[Income]],0)</f>
        <v>0</v>
      </c>
      <c r="CH350" s="3">
        <f ca="1">IF(Table2[[#This Row],[Residence]]="Airport Hills",Table2[[#This Row],[Income]],0)</f>
        <v>0</v>
      </c>
      <c r="CI350" s="3">
        <f ca="1">IF(Table2[[#This Row],[Residence]]="Oyarifa",Table2[[#This Row],[Income]],0)</f>
        <v>0</v>
      </c>
      <c r="CJ350" s="3">
        <f ca="1">IF(Table2[[#This Row],[Residence]]="Osu",Table2[[#This Row],[Income]],0)</f>
        <v>0</v>
      </c>
      <c r="CK350" s="3">
        <f ca="1">IF(Table2[[#This Row],[Residence]]="Tse-Addo",Table2[[#This Row],[Income]],0)</f>
        <v>87534</v>
      </c>
      <c r="CL350" s="5">
        <f ca="1">IF(Table2[[#This Row],[Residence]]="Prampram",Table2[[#This Row],[Income]],0)</f>
        <v>0</v>
      </c>
      <c r="CN350" s="2">
        <f ca="1">IF(Table2[[#This Row],[Field of Work]]="Teaching",Table2[[#This Row],[Income]],0)</f>
        <v>0</v>
      </c>
      <c r="CO350" s="3">
        <f ca="1">IF(Table2[[#This Row],[Field of Work]]="Agriculture",Table2[[#This Row],[Income]],0)</f>
        <v>0</v>
      </c>
      <c r="CP350" s="3">
        <f ca="1">IF(Table2[[#This Row],[Field of Work]]="IT",Table2[[#This Row],[Income]],0)</f>
        <v>0</v>
      </c>
      <c r="CQ350" s="3">
        <f ca="1">IF(Table2[[#This Row],[Field of Work]]="Construction",Table2[[#This Row],[Income]],0)</f>
        <v>0</v>
      </c>
      <c r="CR350" s="3">
        <f ca="1">IF(Table2[[#This Row],[Field of Work]]="Health",Table2[[#This Row],[Income]],0)</f>
        <v>87534</v>
      </c>
      <c r="CS350" s="5">
        <f ca="1">IF(Table2[[#This Row],[Field of Work]]="General work",Table2[[#This Row],[Income]],0)</f>
        <v>0</v>
      </c>
      <c r="CU350" s="2">
        <f t="shared" ca="1" si="116"/>
        <v>1</v>
      </c>
      <c r="CV350" s="5"/>
      <c r="CX350" s="2">
        <f t="shared" ca="1" si="117"/>
        <v>46</v>
      </c>
      <c r="CY350" s="5"/>
    </row>
    <row r="351" spans="1:103" x14ac:dyDescent="0.25">
      <c r="A351">
        <f t="shared" ca="1" si="118"/>
        <v>2</v>
      </c>
      <c r="B351" t="str">
        <f t="shared" ca="1" si="119"/>
        <v>Female</v>
      </c>
      <c r="C351">
        <f t="shared" ca="1" si="120"/>
        <v>46</v>
      </c>
      <c r="D351">
        <f t="shared" ca="1" si="121"/>
        <v>3</v>
      </c>
      <c r="E351" t="str">
        <f ca="1">_xll.XLOOKUP(D351,$Y$8:$Y$13,$Z$8:$Z$13)</f>
        <v>Teaching</v>
      </c>
      <c r="F351">
        <f t="shared" ca="1" si="122"/>
        <v>4</v>
      </c>
      <c r="G351" t="str">
        <f ca="1">_xll.XLOOKUP(F351,$AA$8:$AA$12,$AB$8:$AB$12)</f>
        <v>Techical</v>
      </c>
      <c r="H351">
        <f t="shared" ca="1" si="135"/>
        <v>3</v>
      </c>
      <c r="I351">
        <f t="shared" ca="1" si="115"/>
        <v>2</v>
      </c>
      <c r="J351">
        <f t="shared" ca="1" si="123"/>
        <v>32002</v>
      </c>
      <c r="K351">
        <f t="shared" ca="1" si="124"/>
        <v>7</v>
      </c>
      <c r="L351" t="str">
        <f ca="1">_xll.XLOOKUP(K351,$AC$8:$AC$17,$AD$8:$AD$17)</f>
        <v>Tema</v>
      </c>
      <c r="M351">
        <f t="shared" ca="1" si="128"/>
        <v>128008</v>
      </c>
      <c r="N351" s="12">
        <f t="shared" ca="1" si="125"/>
        <v>88978.476762490143</v>
      </c>
      <c r="O351" s="12">
        <f t="shared" ca="1" si="129"/>
        <v>51502.355577338581</v>
      </c>
      <c r="P351">
        <f t="shared" ca="1" si="126"/>
        <v>30454</v>
      </c>
      <c r="Q351" s="12">
        <f t="shared" ca="1" si="130"/>
        <v>57689.17175229633</v>
      </c>
      <c r="R351">
        <f t="shared" ca="1" si="131"/>
        <v>40374.829629222797</v>
      </c>
      <c r="S351" s="12">
        <f t="shared" ca="1" si="132"/>
        <v>219885.18520656138</v>
      </c>
      <c r="T351" s="12">
        <f t="shared" ca="1" si="133"/>
        <v>177121.64851478647</v>
      </c>
      <c r="U351" s="12">
        <f t="shared" ca="1" si="134"/>
        <v>42763.536691774905</v>
      </c>
      <c r="X351" s="2"/>
      <c r="Y351" s="3"/>
      <c r="Z351" s="3"/>
      <c r="AA351" s="3"/>
      <c r="AB351" s="3"/>
      <c r="AC351" s="3"/>
      <c r="AD351" s="3"/>
      <c r="AE351" s="3">
        <f ca="1">IF(Table2[[#This Row],[Gender]]="Male",1,0)</f>
        <v>0</v>
      </c>
      <c r="AF351" s="3">
        <f ca="1">IF(Table2[[#This Row],[Gender]]="Female",1,0)</f>
        <v>1</v>
      </c>
      <c r="AG351" s="3"/>
      <c r="AH351" s="3"/>
      <c r="AI351" s="5"/>
      <c r="AK351" s="2">
        <f ca="1">IF(Table2[[#This Row],[Field of Work]]="Teaching",1,0)</f>
        <v>1</v>
      </c>
      <c r="AL351" s="3">
        <f ca="1">IF(Table2[[#This Row],[Field of Work]]="Agriculture",1,0)</f>
        <v>0</v>
      </c>
      <c r="AM351" s="3">
        <f ca="1">IF(Table2[[#This Row],[Field of Work]]="IT",1,0)</f>
        <v>0</v>
      </c>
      <c r="AN351" s="3">
        <f ca="1">IF(Table2[[#This Row],[Field of Work]]="Construction",1,0)</f>
        <v>0</v>
      </c>
      <c r="AO351" s="3">
        <f ca="1">IF(Table2[[#This Row],[Field of Work]]="Health",1,0)</f>
        <v>0</v>
      </c>
      <c r="AP351" s="3">
        <f ca="1">IF(Table2[[#This Row],[Field of Work]]="General work",1,0)</f>
        <v>0</v>
      </c>
      <c r="AQ351" s="3"/>
      <c r="AR351" s="3"/>
      <c r="AS351" s="3"/>
      <c r="AT351" s="3"/>
      <c r="AU351" s="3"/>
      <c r="AV351" s="5"/>
      <c r="AW351" s="16">
        <f ca="1">IF(Table2[[#This Row],[Residence]]="East Legon",1,0)</f>
        <v>0</v>
      </c>
      <c r="AX351" s="13">
        <f ca="1">IF(Table2[[#This Row],[Residence]]="Trasaco",1,0)</f>
        <v>0</v>
      </c>
      <c r="AY351" s="3">
        <f ca="1">IF(Table2[[#This Row],[Residence]]="North Legon",1,0)</f>
        <v>0</v>
      </c>
      <c r="AZ351" s="3">
        <f ca="1">IF(Table2[[#This Row],[Residence]]="Tema",1,0)</f>
        <v>1</v>
      </c>
      <c r="BA351" s="3">
        <f ca="1">IF(Table2[[#This Row],[Residence]]="Spintex",1,0)</f>
        <v>0</v>
      </c>
      <c r="BB351" s="3">
        <f ca="1">IF(Table2[[#This Row],[Residence]]="Airport Hills",1,0)</f>
        <v>0</v>
      </c>
      <c r="BC351" s="3">
        <f ca="1">IF(Table2[[#This Row],[Residence]]="Oyarifa",1,0)</f>
        <v>0</v>
      </c>
      <c r="BD351" s="3">
        <f ca="1">IF(Table2[[#This Row],[Residence]]="Prampram",1,0)</f>
        <v>0</v>
      </c>
      <c r="BE351" s="3">
        <f ca="1">IF(Table2[[#This Row],[Residence]]="Tse-Addo",1,0)</f>
        <v>0</v>
      </c>
      <c r="BF351" s="3">
        <f ca="1">IF(Table2[[#This Row],[Residence]]="Osu",1,0)</f>
        <v>0</v>
      </c>
      <c r="BG351" s="3"/>
      <c r="BH351" s="3"/>
      <c r="BI351" s="3"/>
      <c r="BJ351" s="3"/>
      <c r="BK351" s="3"/>
      <c r="BL351" s="3"/>
      <c r="BM351" s="3"/>
      <c r="BN351" s="3"/>
      <c r="BO351" s="3"/>
      <c r="BP351" s="5"/>
      <c r="BR351" s="26">
        <f ca="1">Table2[[#This Row],[Cars Value]]/Table2[[#This Row],[Cars]]</f>
        <v>25751.177788669291</v>
      </c>
      <c r="BS351" s="5"/>
      <c r="BT351" s="2">
        <f ca="1">IF(Table2[[#This Row],[Value of Debts]]&gt;$BU$6,1,0)</f>
        <v>1</v>
      </c>
      <c r="BU351" s="3"/>
      <c r="BV351" s="3"/>
      <c r="BW351" s="5"/>
      <c r="BX351" s="30">
        <f ca="1">Table2[[#This Row],[Mortgage Left]]/Table2[[#This Row],[Value of home]]</f>
        <v>0.69510090590033546</v>
      </c>
      <c r="BY351" s="3">
        <f t="shared" ca="1" si="127"/>
        <v>0</v>
      </c>
      <c r="BZ351" s="3"/>
      <c r="CA351" s="39"/>
      <c r="CC351" s="2">
        <f ca="1">IF(Table2[[#This Row],[Residence]]="East Legon",Table2[[#This Row],[Income]],0)</f>
        <v>0</v>
      </c>
      <c r="CD351" s="3">
        <f ca="1">IF(Table2[[#This Row],[Residence]]="Trasaco",Table2[[#This Row],[Income]],0)</f>
        <v>0</v>
      </c>
      <c r="CE351" s="3">
        <f ca="1">IF(Table2[[#This Row],[Residence]]="North Legon",Table2[[#This Row],[Income]],0)</f>
        <v>0</v>
      </c>
      <c r="CF351" s="3">
        <f ca="1">IF(Table2[[#This Row],[Residence]]="Spintex",Table2[[#This Row],[Income]],0)</f>
        <v>0</v>
      </c>
      <c r="CG351" s="3">
        <f ca="1">IF(Table2[[#This Row],[Residence]]="Tema",Table2[[#This Row],[Income]],0)</f>
        <v>32002</v>
      </c>
      <c r="CH351" s="3">
        <f ca="1">IF(Table2[[#This Row],[Residence]]="Airport Hills",Table2[[#This Row],[Income]],0)</f>
        <v>0</v>
      </c>
      <c r="CI351" s="3">
        <f ca="1">IF(Table2[[#This Row],[Residence]]="Oyarifa",Table2[[#This Row],[Income]],0)</f>
        <v>0</v>
      </c>
      <c r="CJ351" s="3">
        <f ca="1">IF(Table2[[#This Row],[Residence]]="Osu",Table2[[#This Row],[Income]],0)</f>
        <v>0</v>
      </c>
      <c r="CK351" s="3">
        <f ca="1">IF(Table2[[#This Row],[Residence]]="Tse-Addo",Table2[[#This Row],[Income]],0)</f>
        <v>0</v>
      </c>
      <c r="CL351" s="5">
        <f ca="1">IF(Table2[[#This Row],[Residence]]="Prampram",Table2[[#This Row],[Income]],0)</f>
        <v>0</v>
      </c>
      <c r="CN351" s="2">
        <f ca="1">IF(Table2[[#This Row],[Field of Work]]="Teaching",Table2[[#This Row],[Income]],0)</f>
        <v>32002</v>
      </c>
      <c r="CO351" s="3">
        <f ca="1">IF(Table2[[#This Row],[Field of Work]]="Agriculture",Table2[[#This Row],[Income]],0)</f>
        <v>0</v>
      </c>
      <c r="CP351" s="3">
        <f ca="1">IF(Table2[[#This Row],[Field of Work]]="IT",Table2[[#This Row],[Income]],0)</f>
        <v>0</v>
      </c>
      <c r="CQ351" s="3">
        <f ca="1">IF(Table2[[#This Row],[Field of Work]]="Construction",Table2[[#This Row],[Income]],0)</f>
        <v>0</v>
      </c>
      <c r="CR351" s="3">
        <f ca="1">IF(Table2[[#This Row],[Field of Work]]="Health",Table2[[#This Row],[Income]],0)</f>
        <v>0</v>
      </c>
      <c r="CS351" s="5">
        <f ca="1">IF(Table2[[#This Row],[Field of Work]]="General work",Table2[[#This Row],[Income]],0)</f>
        <v>0</v>
      </c>
      <c r="CU351" s="2">
        <f t="shared" ca="1" si="116"/>
        <v>1</v>
      </c>
      <c r="CV351" s="5"/>
      <c r="CX351" s="2">
        <f t="shared" ca="1" si="117"/>
        <v>41</v>
      </c>
      <c r="CY351" s="5"/>
    </row>
    <row r="352" spans="1:103" x14ac:dyDescent="0.25">
      <c r="A352">
        <f t="shared" ca="1" si="118"/>
        <v>2</v>
      </c>
      <c r="B352" t="str">
        <f t="shared" ca="1" si="119"/>
        <v>Female</v>
      </c>
      <c r="C352">
        <f t="shared" ca="1" si="120"/>
        <v>41</v>
      </c>
      <c r="D352">
        <f t="shared" ca="1" si="121"/>
        <v>3</v>
      </c>
      <c r="E352" t="str">
        <f ca="1">_xll.XLOOKUP(D352,$Y$8:$Y$13,$Z$8:$Z$13)</f>
        <v>Teaching</v>
      </c>
      <c r="F352">
        <f t="shared" ca="1" si="122"/>
        <v>1</v>
      </c>
      <c r="G352" t="str">
        <f ca="1">_xll.XLOOKUP(F352,$AA$8:$AA$12,$AB$8:$AB$12)</f>
        <v>Highschool</v>
      </c>
      <c r="H352">
        <f t="shared" ca="1" si="135"/>
        <v>1</v>
      </c>
      <c r="I352">
        <f t="shared" ca="1" si="115"/>
        <v>1</v>
      </c>
      <c r="J352">
        <f t="shared" ca="1" si="123"/>
        <v>77081</v>
      </c>
      <c r="K352">
        <f t="shared" ca="1" si="124"/>
        <v>10</v>
      </c>
      <c r="L352" t="str">
        <f ca="1">_xll.XLOOKUP(K352,$AC$8:$AC$17,$AD$8:$AD$17)</f>
        <v>Osu</v>
      </c>
      <c r="M352">
        <f t="shared" ca="1" si="128"/>
        <v>385405</v>
      </c>
      <c r="N352" s="12">
        <f t="shared" ca="1" si="125"/>
        <v>48493.489952179945</v>
      </c>
      <c r="O352" s="12">
        <f t="shared" ca="1" si="129"/>
        <v>58276.054355824628</v>
      </c>
      <c r="P352">
        <f t="shared" ca="1" si="126"/>
        <v>40609</v>
      </c>
      <c r="Q352" s="12">
        <f t="shared" ca="1" si="130"/>
        <v>72481.884610701323</v>
      </c>
      <c r="R352">
        <f t="shared" ca="1" si="131"/>
        <v>81878.94906430546</v>
      </c>
      <c r="S352" s="12">
        <f t="shared" ca="1" si="132"/>
        <v>525560.00342013012</v>
      </c>
      <c r="T352" s="12">
        <f t="shared" ca="1" si="133"/>
        <v>161584.37456288128</v>
      </c>
      <c r="U352" s="12">
        <f t="shared" ca="1" si="134"/>
        <v>363975.62885724881</v>
      </c>
      <c r="X352" s="2"/>
      <c r="Y352" s="3"/>
      <c r="Z352" s="3"/>
      <c r="AA352" s="3"/>
      <c r="AB352" s="3"/>
      <c r="AC352" s="3"/>
      <c r="AD352" s="3"/>
      <c r="AE352" s="3">
        <f ca="1">IF(Table2[[#This Row],[Gender]]="Male",1,0)</f>
        <v>0</v>
      </c>
      <c r="AF352" s="3">
        <f ca="1">IF(Table2[[#This Row],[Gender]]="Female",1,0)</f>
        <v>1</v>
      </c>
      <c r="AG352" s="3"/>
      <c r="AH352" s="3"/>
      <c r="AI352" s="5"/>
      <c r="AK352" s="2">
        <f ca="1">IF(Table2[[#This Row],[Field of Work]]="Teaching",1,0)</f>
        <v>1</v>
      </c>
      <c r="AL352" s="3">
        <f ca="1">IF(Table2[[#This Row],[Field of Work]]="Agriculture",1,0)</f>
        <v>0</v>
      </c>
      <c r="AM352" s="3">
        <f ca="1">IF(Table2[[#This Row],[Field of Work]]="IT",1,0)</f>
        <v>0</v>
      </c>
      <c r="AN352" s="3">
        <f ca="1">IF(Table2[[#This Row],[Field of Work]]="Construction",1,0)</f>
        <v>0</v>
      </c>
      <c r="AO352" s="3">
        <f ca="1">IF(Table2[[#This Row],[Field of Work]]="Health",1,0)</f>
        <v>0</v>
      </c>
      <c r="AP352" s="3">
        <f ca="1">IF(Table2[[#This Row],[Field of Work]]="General work",1,0)</f>
        <v>0</v>
      </c>
      <c r="AQ352" s="3"/>
      <c r="AR352" s="3"/>
      <c r="AS352" s="3"/>
      <c r="AT352" s="3"/>
      <c r="AU352" s="3"/>
      <c r="AV352" s="5"/>
      <c r="AW352" s="16">
        <f ca="1">IF(Table2[[#This Row],[Residence]]="East Legon",1,0)</f>
        <v>0</v>
      </c>
      <c r="AX352" s="13">
        <f ca="1">IF(Table2[[#This Row],[Residence]]="Trasaco",1,0)</f>
        <v>0</v>
      </c>
      <c r="AY352" s="3">
        <f ca="1">IF(Table2[[#This Row],[Residence]]="North Legon",1,0)</f>
        <v>0</v>
      </c>
      <c r="AZ352" s="3">
        <f ca="1">IF(Table2[[#This Row],[Residence]]="Tema",1,0)</f>
        <v>0</v>
      </c>
      <c r="BA352" s="3">
        <f ca="1">IF(Table2[[#This Row],[Residence]]="Spintex",1,0)</f>
        <v>0</v>
      </c>
      <c r="BB352" s="3">
        <f ca="1">IF(Table2[[#This Row],[Residence]]="Airport Hills",1,0)</f>
        <v>0</v>
      </c>
      <c r="BC352" s="3">
        <f ca="1">IF(Table2[[#This Row],[Residence]]="Oyarifa",1,0)</f>
        <v>0</v>
      </c>
      <c r="BD352" s="3">
        <f ca="1">IF(Table2[[#This Row],[Residence]]="Prampram",1,0)</f>
        <v>0</v>
      </c>
      <c r="BE352" s="3">
        <f ca="1">IF(Table2[[#This Row],[Residence]]="Tse-Addo",1,0)</f>
        <v>0</v>
      </c>
      <c r="BF352" s="3">
        <f ca="1">IF(Table2[[#This Row],[Residence]]="Osu",1,0)</f>
        <v>1</v>
      </c>
      <c r="BG352" s="3"/>
      <c r="BH352" s="3"/>
      <c r="BI352" s="3"/>
      <c r="BJ352" s="3"/>
      <c r="BK352" s="3"/>
      <c r="BL352" s="3"/>
      <c r="BM352" s="3"/>
      <c r="BN352" s="3"/>
      <c r="BO352" s="3"/>
      <c r="BP352" s="5"/>
      <c r="BR352" s="26">
        <f ca="1">Table2[[#This Row],[Cars Value]]/Table2[[#This Row],[Cars]]</f>
        <v>58276.054355824628</v>
      </c>
      <c r="BS352" s="5"/>
      <c r="BT352" s="2">
        <f ca="1">IF(Table2[[#This Row],[Value of Debts]]&gt;$BU$6,1,0)</f>
        <v>1</v>
      </c>
      <c r="BU352" s="3"/>
      <c r="BV352" s="3"/>
      <c r="BW352" s="5"/>
      <c r="BX352" s="30">
        <f ca="1">Table2[[#This Row],[Mortgage Left]]/Table2[[#This Row],[Value of home]]</f>
        <v>0.12582475565231366</v>
      </c>
      <c r="BY352" s="3">
        <f t="shared" ca="1" si="127"/>
        <v>1</v>
      </c>
      <c r="BZ352" s="3"/>
      <c r="CA352" s="39"/>
      <c r="CC352" s="2">
        <f ca="1">IF(Table2[[#This Row],[Residence]]="East Legon",Table2[[#This Row],[Income]],0)</f>
        <v>0</v>
      </c>
      <c r="CD352" s="3">
        <f ca="1">IF(Table2[[#This Row],[Residence]]="Trasaco",Table2[[#This Row],[Income]],0)</f>
        <v>0</v>
      </c>
      <c r="CE352" s="3">
        <f ca="1">IF(Table2[[#This Row],[Residence]]="North Legon",Table2[[#This Row],[Income]],0)</f>
        <v>0</v>
      </c>
      <c r="CF352" s="3">
        <f ca="1">IF(Table2[[#This Row],[Residence]]="Spintex",Table2[[#This Row],[Income]],0)</f>
        <v>0</v>
      </c>
      <c r="CG352" s="3">
        <f ca="1">IF(Table2[[#This Row],[Residence]]="Tema",Table2[[#This Row],[Income]],0)</f>
        <v>0</v>
      </c>
      <c r="CH352" s="3">
        <f ca="1">IF(Table2[[#This Row],[Residence]]="Airport Hills",Table2[[#This Row],[Income]],0)</f>
        <v>0</v>
      </c>
      <c r="CI352" s="3">
        <f ca="1">IF(Table2[[#This Row],[Residence]]="Oyarifa",Table2[[#This Row],[Income]],0)</f>
        <v>0</v>
      </c>
      <c r="CJ352" s="3">
        <f ca="1">IF(Table2[[#This Row],[Residence]]="Osu",Table2[[#This Row],[Income]],0)</f>
        <v>77081</v>
      </c>
      <c r="CK352" s="3">
        <f ca="1">IF(Table2[[#This Row],[Residence]]="Tse-Addo",Table2[[#This Row],[Income]],0)</f>
        <v>0</v>
      </c>
      <c r="CL352" s="5">
        <f ca="1">IF(Table2[[#This Row],[Residence]]="Prampram",Table2[[#This Row],[Income]],0)</f>
        <v>0</v>
      </c>
      <c r="CN352" s="2">
        <f ca="1">IF(Table2[[#This Row],[Field of Work]]="Teaching",Table2[[#This Row],[Income]],0)</f>
        <v>77081</v>
      </c>
      <c r="CO352" s="3">
        <f ca="1">IF(Table2[[#This Row],[Field of Work]]="Agriculture",Table2[[#This Row],[Income]],0)</f>
        <v>0</v>
      </c>
      <c r="CP352" s="3">
        <f ca="1">IF(Table2[[#This Row],[Field of Work]]="IT",Table2[[#This Row],[Income]],0)</f>
        <v>0</v>
      </c>
      <c r="CQ352" s="3">
        <f ca="1">IF(Table2[[#This Row],[Field of Work]]="Construction",Table2[[#This Row],[Income]],0)</f>
        <v>0</v>
      </c>
      <c r="CR352" s="3">
        <f ca="1">IF(Table2[[#This Row],[Field of Work]]="Health",Table2[[#This Row],[Income]],0)</f>
        <v>0</v>
      </c>
      <c r="CS352" s="5">
        <f ca="1">IF(Table2[[#This Row],[Field of Work]]="General work",Table2[[#This Row],[Income]],0)</f>
        <v>0</v>
      </c>
      <c r="CU352" s="2">
        <f t="shared" ca="1" si="116"/>
        <v>1</v>
      </c>
      <c r="CV352" s="5"/>
      <c r="CX352" s="2">
        <f t="shared" ca="1" si="117"/>
        <v>43</v>
      </c>
      <c r="CY352" s="5"/>
    </row>
    <row r="353" spans="1:103" x14ac:dyDescent="0.25">
      <c r="A353">
        <f t="shared" ca="1" si="118"/>
        <v>2</v>
      </c>
      <c r="B353" t="str">
        <f t="shared" ca="1" si="119"/>
        <v>Female</v>
      </c>
      <c r="C353">
        <f t="shared" ca="1" si="120"/>
        <v>43</v>
      </c>
      <c r="D353">
        <f t="shared" ca="1" si="121"/>
        <v>5</v>
      </c>
      <c r="E353" t="str">
        <f ca="1">_xll.XLOOKUP(D353,$Y$8:$Y$13,$Z$8:$Z$13)</f>
        <v>General work</v>
      </c>
      <c r="F353">
        <f t="shared" ca="1" si="122"/>
        <v>3</v>
      </c>
      <c r="G353" t="str">
        <f ca="1">_xll.XLOOKUP(F353,$AA$8:$AA$12,$AB$8:$AB$12)</f>
        <v>University</v>
      </c>
      <c r="H353">
        <f t="shared" ca="1" si="135"/>
        <v>2</v>
      </c>
      <c r="I353">
        <f t="shared" ca="1" si="115"/>
        <v>1</v>
      </c>
      <c r="J353">
        <f t="shared" ca="1" si="123"/>
        <v>82702</v>
      </c>
      <c r="K353">
        <f t="shared" ca="1" si="124"/>
        <v>1</v>
      </c>
      <c r="L353" t="str">
        <f ca="1">_xll.XLOOKUP(K353,$AC$8:$AC$17,$AD$8:$AD$17)</f>
        <v>East Legon</v>
      </c>
      <c r="M353">
        <f t="shared" ca="1" si="128"/>
        <v>413510</v>
      </c>
      <c r="N353" s="12">
        <f t="shared" ca="1" si="125"/>
        <v>275484.20149457804</v>
      </c>
      <c r="O353" s="12">
        <f t="shared" ca="1" si="129"/>
        <v>70909.764521719189</v>
      </c>
      <c r="P353">
        <f t="shared" ca="1" si="126"/>
        <v>33211</v>
      </c>
      <c r="Q353" s="12">
        <f t="shared" ca="1" si="130"/>
        <v>78888.472055583727</v>
      </c>
      <c r="R353">
        <f t="shared" ca="1" si="131"/>
        <v>4104.2974211670971</v>
      </c>
      <c r="S353" s="12">
        <f t="shared" ca="1" si="132"/>
        <v>488524.06194288627</v>
      </c>
      <c r="T353" s="12">
        <f t="shared" ca="1" si="133"/>
        <v>387583.67355016177</v>
      </c>
      <c r="U353" s="12">
        <f t="shared" ca="1" si="134"/>
        <v>100940.3883927245</v>
      </c>
      <c r="X353" s="2"/>
      <c r="Y353" s="3"/>
      <c r="Z353" s="3"/>
      <c r="AA353" s="3"/>
      <c r="AB353" s="3"/>
      <c r="AC353" s="3"/>
      <c r="AD353" s="3"/>
      <c r="AE353" s="3">
        <f ca="1">IF(Table2[[#This Row],[Gender]]="Male",1,0)</f>
        <v>0</v>
      </c>
      <c r="AF353" s="3">
        <f ca="1">IF(Table2[[#This Row],[Gender]]="Female",1,0)</f>
        <v>1</v>
      </c>
      <c r="AG353" s="3"/>
      <c r="AH353" s="3"/>
      <c r="AI353" s="5"/>
      <c r="AK353" s="2">
        <f ca="1">IF(Table2[[#This Row],[Field of Work]]="Teaching",1,0)</f>
        <v>0</v>
      </c>
      <c r="AL353" s="3">
        <f ca="1">IF(Table2[[#This Row],[Field of Work]]="Agriculture",1,0)</f>
        <v>0</v>
      </c>
      <c r="AM353" s="3">
        <f ca="1">IF(Table2[[#This Row],[Field of Work]]="IT",1,0)</f>
        <v>0</v>
      </c>
      <c r="AN353" s="3">
        <f ca="1">IF(Table2[[#This Row],[Field of Work]]="Construction",1,0)</f>
        <v>0</v>
      </c>
      <c r="AO353" s="3">
        <f ca="1">IF(Table2[[#This Row],[Field of Work]]="Health",1,0)</f>
        <v>0</v>
      </c>
      <c r="AP353" s="3">
        <f ca="1">IF(Table2[[#This Row],[Field of Work]]="General work",1,0)</f>
        <v>1</v>
      </c>
      <c r="AQ353" s="3"/>
      <c r="AR353" s="3"/>
      <c r="AS353" s="3"/>
      <c r="AT353" s="3"/>
      <c r="AU353" s="3"/>
      <c r="AV353" s="5"/>
      <c r="AW353" s="16">
        <f ca="1">IF(Table2[[#This Row],[Residence]]="East Legon",1,0)</f>
        <v>1</v>
      </c>
      <c r="AX353" s="13">
        <f ca="1">IF(Table2[[#This Row],[Residence]]="Trasaco",1,0)</f>
        <v>0</v>
      </c>
      <c r="AY353" s="3">
        <f ca="1">IF(Table2[[#This Row],[Residence]]="North Legon",1,0)</f>
        <v>0</v>
      </c>
      <c r="AZ353" s="3">
        <f ca="1">IF(Table2[[#This Row],[Residence]]="Tema",1,0)</f>
        <v>0</v>
      </c>
      <c r="BA353" s="3">
        <f ca="1">IF(Table2[[#This Row],[Residence]]="Spintex",1,0)</f>
        <v>0</v>
      </c>
      <c r="BB353" s="3">
        <f ca="1">IF(Table2[[#This Row],[Residence]]="Airport Hills",1,0)</f>
        <v>0</v>
      </c>
      <c r="BC353" s="3">
        <f ca="1">IF(Table2[[#This Row],[Residence]]="Oyarifa",1,0)</f>
        <v>0</v>
      </c>
      <c r="BD353" s="3">
        <f ca="1">IF(Table2[[#This Row],[Residence]]="Prampram",1,0)</f>
        <v>0</v>
      </c>
      <c r="BE353" s="3">
        <f ca="1">IF(Table2[[#This Row],[Residence]]="Tse-Addo",1,0)</f>
        <v>0</v>
      </c>
      <c r="BF353" s="3">
        <f ca="1">IF(Table2[[#This Row],[Residence]]="Osu",1,0)</f>
        <v>0</v>
      </c>
      <c r="BG353" s="3"/>
      <c r="BH353" s="3"/>
      <c r="BI353" s="3"/>
      <c r="BJ353" s="3"/>
      <c r="BK353" s="3"/>
      <c r="BL353" s="3"/>
      <c r="BM353" s="3"/>
      <c r="BN353" s="3"/>
      <c r="BO353" s="3"/>
      <c r="BP353" s="5"/>
      <c r="BR353" s="26">
        <f ca="1">Table2[[#This Row],[Cars Value]]/Table2[[#This Row],[Cars]]</f>
        <v>70909.764521719189</v>
      </c>
      <c r="BS353" s="5"/>
      <c r="BT353" s="2">
        <f ca="1">IF(Table2[[#This Row],[Value of Debts]]&gt;$BU$6,1,0)</f>
        <v>1</v>
      </c>
      <c r="BU353" s="3"/>
      <c r="BV353" s="3"/>
      <c r="BW353" s="5"/>
      <c r="BX353" s="30">
        <f ca="1">Table2[[#This Row],[Mortgage Left]]/Table2[[#This Row],[Value of home]]</f>
        <v>0.66620928513114086</v>
      </c>
      <c r="BY353" s="3">
        <f t="shared" ca="1" si="127"/>
        <v>0</v>
      </c>
      <c r="BZ353" s="3"/>
      <c r="CA353" s="39"/>
      <c r="CC353" s="2">
        <f ca="1">IF(Table2[[#This Row],[Residence]]="East Legon",Table2[[#This Row],[Income]],0)</f>
        <v>82702</v>
      </c>
      <c r="CD353" s="3">
        <f ca="1">IF(Table2[[#This Row],[Residence]]="Trasaco",Table2[[#This Row],[Income]],0)</f>
        <v>0</v>
      </c>
      <c r="CE353" s="3">
        <f ca="1">IF(Table2[[#This Row],[Residence]]="North Legon",Table2[[#This Row],[Income]],0)</f>
        <v>0</v>
      </c>
      <c r="CF353" s="3">
        <f ca="1">IF(Table2[[#This Row],[Residence]]="Spintex",Table2[[#This Row],[Income]],0)</f>
        <v>0</v>
      </c>
      <c r="CG353" s="3">
        <f ca="1">IF(Table2[[#This Row],[Residence]]="Tema",Table2[[#This Row],[Income]],0)</f>
        <v>0</v>
      </c>
      <c r="CH353" s="3">
        <f ca="1">IF(Table2[[#This Row],[Residence]]="Airport Hills",Table2[[#This Row],[Income]],0)</f>
        <v>0</v>
      </c>
      <c r="CI353" s="3">
        <f ca="1">IF(Table2[[#This Row],[Residence]]="Oyarifa",Table2[[#This Row],[Income]],0)</f>
        <v>0</v>
      </c>
      <c r="CJ353" s="3">
        <f ca="1">IF(Table2[[#This Row],[Residence]]="Osu",Table2[[#This Row],[Income]],0)</f>
        <v>0</v>
      </c>
      <c r="CK353" s="3">
        <f ca="1">IF(Table2[[#This Row],[Residence]]="Tse-Addo",Table2[[#This Row],[Income]],0)</f>
        <v>0</v>
      </c>
      <c r="CL353" s="5">
        <f ca="1">IF(Table2[[#This Row],[Residence]]="Prampram",Table2[[#This Row],[Income]],0)</f>
        <v>0</v>
      </c>
      <c r="CN353" s="2">
        <f ca="1">IF(Table2[[#This Row],[Field of Work]]="Teaching",Table2[[#This Row],[Income]],0)</f>
        <v>0</v>
      </c>
      <c r="CO353" s="3">
        <f ca="1">IF(Table2[[#This Row],[Field of Work]]="Agriculture",Table2[[#This Row],[Income]],0)</f>
        <v>0</v>
      </c>
      <c r="CP353" s="3">
        <f ca="1">IF(Table2[[#This Row],[Field of Work]]="IT",Table2[[#This Row],[Income]],0)</f>
        <v>0</v>
      </c>
      <c r="CQ353" s="3">
        <f ca="1">IF(Table2[[#This Row],[Field of Work]]="Construction",Table2[[#This Row],[Income]],0)</f>
        <v>0</v>
      </c>
      <c r="CR353" s="3">
        <f ca="1">IF(Table2[[#This Row],[Field of Work]]="Health",Table2[[#This Row],[Income]],0)</f>
        <v>0</v>
      </c>
      <c r="CS353" s="5">
        <f ca="1">IF(Table2[[#This Row],[Field of Work]]="General work",Table2[[#This Row],[Income]],0)</f>
        <v>82702</v>
      </c>
      <c r="CU353" s="2">
        <f t="shared" ca="1" si="116"/>
        <v>1</v>
      </c>
      <c r="CV353" s="5"/>
      <c r="CX353" s="2">
        <f t="shared" ca="1" si="117"/>
        <v>44</v>
      </c>
      <c r="CY353" s="5"/>
    </row>
    <row r="354" spans="1:103" x14ac:dyDescent="0.25">
      <c r="A354">
        <f t="shared" ca="1" si="118"/>
        <v>2</v>
      </c>
      <c r="B354" t="str">
        <f t="shared" ca="1" si="119"/>
        <v>Female</v>
      </c>
      <c r="C354">
        <f t="shared" ca="1" si="120"/>
        <v>44</v>
      </c>
      <c r="D354">
        <f t="shared" ca="1" si="121"/>
        <v>5</v>
      </c>
      <c r="E354" t="str">
        <f ca="1">_xll.XLOOKUP(D354,$Y$8:$Y$13,$Z$8:$Z$13)</f>
        <v>General work</v>
      </c>
      <c r="F354">
        <f t="shared" ca="1" si="122"/>
        <v>3</v>
      </c>
      <c r="G354" t="str">
        <f ca="1">_xll.XLOOKUP(F354,$AA$8:$AA$12,$AB$8:$AB$12)</f>
        <v>University</v>
      </c>
      <c r="H354">
        <f t="shared" ca="1" si="135"/>
        <v>3</v>
      </c>
      <c r="I354">
        <f t="shared" ca="1" si="115"/>
        <v>3</v>
      </c>
      <c r="J354">
        <f t="shared" ca="1" si="123"/>
        <v>76552</v>
      </c>
      <c r="K354">
        <f t="shared" ca="1" si="124"/>
        <v>10</v>
      </c>
      <c r="L354" t="str">
        <f ca="1">_xll.XLOOKUP(K354,$AC$8:$AC$17,$AD$8:$AD$17)</f>
        <v>Osu</v>
      </c>
      <c r="M354">
        <f t="shared" ca="1" si="128"/>
        <v>459312</v>
      </c>
      <c r="N354" s="12">
        <f t="shared" ca="1" si="125"/>
        <v>280762.47399192041</v>
      </c>
      <c r="O354" s="12">
        <f t="shared" ca="1" si="129"/>
        <v>109531.54532670224</v>
      </c>
      <c r="P354">
        <f t="shared" ca="1" si="126"/>
        <v>3</v>
      </c>
      <c r="Q354" s="12">
        <f t="shared" ca="1" si="130"/>
        <v>152901.08670331043</v>
      </c>
      <c r="R354">
        <f t="shared" ca="1" si="131"/>
        <v>54619.753908178929</v>
      </c>
      <c r="S354" s="12">
        <f t="shared" ca="1" si="132"/>
        <v>623463.29923488118</v>
      </c>
      <c r="T354" s="12">
        <f t="shared" ca="1" si="133"/>
        <v>433666.56069523084</v>
      </c>
      <c r="U354" s="12">
        <f t="shared" ca="1" si="134"/>
        <v>189796.73853965034</v>
      </c>
      <c r="X354" s="2"/>
      <c r="Y354" s="3"/>
      <c r="Z354" s="3"/>
      <c r="AA354" s="3"/>
      <c r="AB354" s="3"/>
      <c r="AC354" s="3"/>
      <c r="AD354" s="3"/>
      <c r="AE354" s="3">
        <f ca="1">IF(Table2[[#This Row],[Gender]]="Male",1,0)</f>
        <v>0</v>
      </c>
      <c r="AF354" s="3">
        <f ca="1">IF(Table2[[#This Row],[Gender]]="Female",1,0)</f>
        <v>1</v>
      </c>
      <c r="AG354" s="3"/>
      <c r="AH354" s="3"/>
      <c r="AI354" s="5"/>
      <c r="AK354" s="2">
        <f ca="1">IF(Table2[[#This Row],[Field of Work]]="Teaching",1,0)</f>
        <v>0</v>
      </c>
      <c r="AL354" s="3">
        <f ca="1">IF(Table2[[#This Row],[Field of Work]]="Agriculture",1,0)</f>
        <v>0</v>
      </c>
      <c r="AM354" s="3">
        <f ca="1">IF(Table2[[#This Row],[Field of Work]]="IT",1,0)</f>
        <v>0</v>
      </c>
      <c r="AN354" s="3">
        <f ca="1">IF(Table2[[#This Row],[Field of Work]]="Construction",1,0)</f>
        <v>0</v>
      </c>
      <c r="AO354" s="3">
        <f ca="1">IF(Table2[[#This Row],[Field of Work]]="Health",1,0)</f>
        <v>0</v>
      </c>
      <c r="AP354" s="3">
        <f ca="1">IF(Table2[[#This Row],[Field of Work]]="General work",1,0)</f>
        <v>1</v>
      </c>
      <c r="AQ354" s="3"/>
      <c r="AR354" s="3"/>
      <c r="AS354" s="3"/>
      <c r="AT354" s="3"/>
      <c r="AU354" s="3"/>
      <c r="AV354" s="5"/>
      <c r="AW354" s="16">
        <f ca="1">IF(Table2[[#This Row],[Residence]]="East Legon",1,0)</f>
        <v>0</v>
      </c>
      <c r="AX354" s="13">
        <f ca="1">IF(Table2[[#This Row],[Residence]]="Trasaco",1,0)</f>
        <v>0</v>
      </c>
      <c r="AY354" s="3">
        <f ca="1">IF(Table2[[#This Row],[Residence]]="North Legon",1,0)</f>
        <v>0</v>
      </c>
      <c r="AZ354" s="3">
        <f ca="1">IF(Table2[[#This Row],[Residence]]="Tema",1,0)</f>
        <v>0</v>
      </c>
      <c r="BA354" s="3">
        <f ca="1">IF(Table2[[#This Row],[Residence]]="Spintex",1,0)</f>
        <v>0</v>
      </c>
      <c r="BB354" s="3">
        <f ca="1">IF(Table2[[#This Row],[Residence]]="Airport Hills",1,0)</f>
        <v>0</v>
      </c>
      <c r="BC354" s="3">
        <f ca="1">IF(Table2[[#This Row],[Residence]]="Oyarifa",1,0)</f>
        <v>0</v>
      </c>
      <c r="BD354" s="3">
        <f ca="1">IF(Table2[[#This Row],[Residence]]="Prampram",1,0)</f>
        <v>0</v>
      </c>
      <c r="BE354" s="3">
        <f ca="1">IF(Table2[[#This Row],[Residence]]="Tse-Addo",1,0)</f>
        <v>0</v>
      </c>
      <c r="BF354" s="3">
        <f ca="1">IF(Table2[[#This Row],[Residence]]="Osu",1,0)</f>
        <v>1</v>
      </c>
      <c r="BG354" s="3"/>
      <c r="BH354" s="3"/>
      <c r="BI354" s="3"/>
      <c r="BJ354" s="3"/>
      <c r="BK354" s="3"/>
      <c r="BL354" s="3"/>
      <c r="BM354" s="3"/>
      <c r="BN354" s="3"/>
      <c r="BO354" s="3"/>
      <c r="BP354" s="5"/>
      <c r="BR354" s="26">
        <f ca="1">Table2[[#This Row],[Cars Value]]/Table2[[#This Row],[Cars]]</f>
        <v>36510.515108900749</v>
      </c>
      <c r="BS354" s="5"/>
      <c r="BT354" s="2">
        <f ca="1">IF(Table2[[#This Row],[Value of Debts]]&gt;$BU$6,1,0)</f>
        <v>1</v>
      </c>
      <c r="BU354" s="3"/>
      <c r="BV354" s="3"/>
      <c r="BW354" s="5"/>
      <c r="BX354" s="30">
        <f ca="1">Table2[[#This Row],[Mortgage Left]]/Table2[[#This Row],[Value of home]]</f>
        <v>0.61126744781743214</v>
      </c>
      <c r="BY354" s="3">
        <f t="shared" ca="1" si="127"/>
        <v>0</v>
      </c>
      <c r="BZ354" s="3"/>
      <c r="CA354" s="39"/>
      <c r="CC354" s="2">
        <f ca="1">IF(Table2[[#This Row],[Residence]]="East Legon",Table2[[#This Row],[Income]],0)</f>
        <v>0</v>
      </c>
      <c r="CD354" s="3">
        <f ca="1">IF(Table2[[#This Row],[Residence]]="Trasaco",Table2[[#This Row],[Income]],0)</f>
        <v>0</v>
      </c>
      <c r="CE354" s="3">
        <f ca="1">IF(Table2[[#This Row],[Residence]]="North Legon",Table2[[#This Row],[Income]],0)</f>
        <v>0</v>
      </c>
      <c r="CF354" s="3">
        <f ca="1">IF(Table2[[#This Row],[Residence]]="Spintex",Table2[[#This Row],[Income]],0)</f>
        <v>0</v>
      </c>
      <c r="CG354" s="3">
        <f ca="1">IF(Table2[[#This Row],[Residence]]="Tema",Table2[[#This Row],[Income]],0)</f>
        <v>0</v>
      </c>
      <c r="CH354" s="3">
        <f ca="1">IF(Table2[[#This Row],[Residence]]="Airport Hills",Table2[[#This Row],[Income]],0)</f>
        <v>0</v>
      </c>
      <c r="CI354" s="3">
        <f ca="1">IF(Table2[[#This Row],[Residence]]="Oyarifa",Table2[[#This Row],[Income]],0)</f>
        <v>0</v>
      </c>
      <c r="CJ354" s="3">
        <f ca="1">IF(Table2[[#This Row],[Residence]]="Osu",Table2[[#This Row],[Income]],0)</f>
        <v>76552</v>
      </c>
      <c r="CK354" s="3">
        <f ca="1">IF(Table2[[#This Row],[Residence]]="Tse-Addo",Table2[[#This Row],[Income]],0)</f>
        <v>0</v>
      </c>
      <c r="CL354" s="5">
        <f ca="1">IF(Table2[[#This Row],[Residence]]="Prampram",Table2[[#This Row],[Income]],0)</f>
        <v>0</v>
      </c>
      <c r="CN354" s="2">
        <f ca="1">IF(Table2[[#This Row],[Field of Work]]="Teaching",Table2[[#This Row],[Income]],0)</f>
        <v>0</v>
      </c>
      <c r="CO354" s="3">
        <f ca="1">IF(Table2[[#This Row],[Field of Work]]="Agriculture",Table2[[#This Row],[Income]],0)</f>
        <v>0</v>
      </c>
      <c r="CP354" s="3">
        <f ca="1">IF(Table2[[#This Row],[Field of Work]]="IT",Table2[[#This Row],[Income]],0)</f>
        <v>0</v>
      </c>
      <c r="CQ354" s="3">
        <f ca="1">IF(Table2[[#This Row],[Field of Work]]="Construction",Table2[[#This Row],[Income]],0)</f>
        <v>0</v>
      </c>
      <c r="CR354" s="3">
        <f ca="1">IF(Table2[[#This Row],[Field of Work]]="Health",Table2[[#This Row],[Income]],0)</f>
        <v>0</v>
      </c>
      <c r="CS354" s="5">
        <f ca="1">IF(Table2[[#This Row],[Field of Work]]="General work",Table2[[#This Row],[Income]],0)</f>
        <v>76552</v>
      </c>
      <c r="CU354" s="2">
        <f t="shared" ca="1" si="116"/>
        <v>1</v>
      </c>
      <c r="CV354" s="5"/>
      <c r="CX354" s="2">
        <f t="shared" ca="1" si="117"/>
        <v>26</v>
      </c>
      <c r="CY354" s="5"/>
    </row>
    <row r="355" spans="1:103" x14ac:dyDescent="0.25">
      <c r="A355">
        <f t="shared" ca="1" si="118"/>
        <v>2</v>
      </c>
      <c r="B355" t="str">
        <f t="shared" ca="1" si="119"/>
        <v>Female</v>
      </c>
      <c r="C355">
        <f t="shared" ca="1" si="120"/>
        <v>26</v>
      </c>
      <c r="D355">
        <f t="shared" ca="1" si="121"/>
        <v>3</v>
      </c>
      <c r="E355" t="str">
        <f ca="1">_xll.XLOOKUP(D355,$Y$8:$Y$13,$Z$8:$Z$13)</f>
        <v>Teaching</v>
      </c>
      <c r="F355">
        <f t="shared" ca="1" si="122"/>
        <v>5</v>
      </c>
      <c r="G355" t="str">
        <f ca="1">_xll.XLOOKUP(F355,$AA$8:$AA$12,$AB$8:$AB$12)</f>
        <v>Other</v>
      </c>
      <c r="H355">
        <f t="shared" ca="1" si="135"/>
        <v>0</v>
      </c>
      <c r="I355">
        <f t="shared" ca="1" si="115"/>
        <v>3</v>
      </c>
      <c r="J355">
        <f t="shared" ca="1" si="123"/>
        <v>52544</v>
      </c>
      <c r="K355">
        <f t="shared" ca="1" si="124"/>
        <v>1</v>
      </c>
      <c r="L355" t="str">
        <f ca="1">_xll.XLOOKUP(K355,$AC$8:$AC$17,$AD$8:$AD$17)</f>
        <v>East Legon</v>
      </c>
      <c r="M355">
        <f t="shared" ca="1" si="128"/>
        <v>315264</v>
      </c>
      <c r="N355" s="12">
        <f t="shared" ca="1" si="125"/>
        <v>169073.7747742233</v>
      </c>
      <c r="O355" s="12">
        <f t="shared" ca="1" si="129"/>
        <v>44765.145191092946</v>
      </c>
      <c r="P355">
        <f t="shared" ca="1" si="126"/>
        <v>33783</v>
      </c>
      <c r="Q355" s="12">
        <f t="shared" ca="1" si="130"/>
        <v>5269.3157066575723</v>
      </c>
      <c r="R355">
        <f t="shared" ca="1" si="131"/>
        <v>36689.740055666749</v>
      </c>
      <c r="S355" s="12">
        <f t="shared" ca="1" si="132"/>
        <v>396718.88524675975</v>
      </c>
      <c r="T355" s="12">
        <f t="shared" ca="1" si="133"/>
        <v>208126.09048088087</v>
      </c>
      <c r="U355" s="12">
        <f t="shared" ca="1" si="134"/>
        <v>188592.79476587888</v>
      </c>
      <c r="X355" s="2"/>
      <c r="Y355" s="3"/>
      <c r="Z355" s="3"/>
      <c r="AA355" s="3"/>
      <c r="AB355" s="3"/>
      <c r="AC355" s="3"/>
      <c r="AD355" s="3"/>
      <c r="AE355" s="3">
        <f ca="1">IF(Table2[[#This Row],[Gender]]="Male",1,0)</f>
        <v>0</v>
      </c>
      <c r="AF355" s="3">
        <f ca="1">IF(Table2[[#This Row],[Gender]]="Female",1,0)</f>
        <v>1</v>
      </c>
      <c r="AG355" s="3"/>
      <c r="AH355" s="3"/>
      <c r="AI355" s="5"/>
      <c r="AK355" s="2">
        <f ca="1">IF(Table2[[#This Row],[Field of Work]]="Teaching",1,0)</f>
        <v>1</v>
      </c>
      <c r="AL355" s="3">
        <f ca="1">IF(Table2[[#This Row],[Field of Work]]="Agriculture",1,0)</f>
        <v>0</v>
      </c>
      <c r="AM355" s="3">
        <f ca="1">IF(Table2[[#This Row],[Field of Work]]="IT",1,0)</f>
        <v>0</v>
      </c>
      <c r="AN355" s="3">
        <f ca="1">IF(Table2[[#This Row],[Field of Work]]="Construction",1,0)</f>
        <v>0</v>
      </c>
      <c r="AO355" s="3">
        <f ca="1">IF(Table2[[#This Row],[Field of Work]]="Health",1,0)</f>
        <v>0</v>
      </c>
      <c r="AP355" s="3">
        <f ca="1">IF(Table2[[#This Row],[Field of Work]]="General work",1,0)</f>
        <v>0</v>
      </c>
      <c r="AQ355" s="3"/>
      <c r="AR355" s="3"/>
      <c r="AS355" s="3"/>
      <c r="AT355" s="3"/>
      <c r="AU355" s="3"/>
      <c r="AV355" s="5"/>
      <c r="AW355" s="16">
        <f ca="1">IF(Table2[[#This Row],[Residence]]="East Legon",1,0)</f>
        <v>1</v>
      </c>
      <c r="AX355" s="13">
        <f ca="1">IF(Table2[[#This Row],[Residence]]="Trasaco",1,0)</f>
        <v>0</v>
      </c>
      <c r="AY355" s="3">
        <f ca="1">IF(Table2[[#This Row],[Residence]]="North Legon",1,0)</f>
        <v>0</v>
      </c>
      <c r="AZ355" s="3">
        <f ca="1">IF(Table2[[#This Row],[Residence]]="Tema",1,0)</f>
        <v>0</v>
      </c>
      <c r="BA355" s="3">
        <f ca="1">IF(Table2[[#This Row],[Residence]]="Spintex",1,0)</f>
        <v>0</v>
      </c>
      <c r="BB355" s="3">
        <f ca="1">IF(Table2[[#This Row],[Residence]]="Airport Hills",1,0)</f>
        <v>0</v>
      </c>
      <c r="BC355" s="3">
        <f ca="1">IF(Table2[[#This Row],[Residence]]="Oyarifa",1,0)</f>
        <v>0</v>
      </c>
      <c r="BD355" s="3">
        <f ca="1">IF(Table2[[#This Row],[Residence]]="Prampram",1,0)</f>
        <v>0</v>
      </c>
      <c r="BE355" s="3">
        <f ca="1">IF(Table2[[#This Row],[Residence]]="Tse-Addo",1,0)</f>
        <v>0</v>
      </c>
      <c r="BF355" s="3">
        <f ca="1">IF(Table2[[#This Row],[Residence]]="Osu",1,0)</f>
        <v>0</v>
      </c>
      <c r="BG355" s="3"/>
      <c r="BH355" s="3"/>
      <c r="BI355" s="3"/>
      <c r="BJ355" s="3"/>
      <c r="BK355" s="3"/>
      <c r="BL355" s="3"/>
      <c r="BM355" s="3"/>
      <c r="BN355" s="3"/>
      <c r="BO355" s="3"/>
      <c r="BP355" s="5"/>
      <c r="BR355" s="26">
        <f ca="1">Table2[[#This Row],[Cars Value]]/Table2[[#This Row],[Cars]]</f>
        <v>14921.715063697649</v>
      </c>
      <c r="BS355" s="5"/>
      <c r="BT355" s="2">
        <f ca="1">IF(Table2[[#This Row],[Value of Debts]]&gt;$BU$6,1,0)</f>
        <v>1</v>
      </c>
      <c r="BU355" s="3"/>
      <c r="BV355" s="3"/>
      <c r="BW355" s="5"/>
      <c r="BX355" s="30">
        <f ca="1">Table2[[#This Row],[Mortgage Left]]/Table2[[#This Row],[Value of home]]</f>
        <v>0.53629267780090117</v>
      </c>
      <c r="BY355" s="3">
        <f t="shared" ca="1" si="127"/>
        <v>0</v>
      </c>
      <c r="BZ355" s="3"/>
      <c r="CA355" s="39"/>
      <c r="CC355" s="2">
        <f ca="1">IF(Table2[[#This Row],[Residence]]="East Legon",Table2[[#This Row],[Income]],0)</f>
        <v>52544</v>
      </c>
      <c r="CD355" s="3">
        <f ca="1">IF(Table2[[#This Row],[Residence]]="Trasaco",Table2[[#This Row],[Income]],0)</f>
        <v>0</v>
      </c>
      <c r="CE355" s="3">
        <f ca="1">IF(Table2[[#This Row],[Residence]]="North Legon",Table2[[#This Row],[Income]],0)</f>
        <v>0</v>
      </c>
      <c r="CF355" s="3">
        <f ca="1">IF(Table2[[#This Row],[Residence]]="Spintex",Table2[[#This Row],[Income]],0)</f>
        <v>0</v>
      </c>
      <c r="CG355" s="3">
        <f ca="1">IF(Table2[[#This Row],[Residence]]="Tema",Table2[[#This Row],[Income]],0)</f>
        <v>0</v>
      </c>
      <c r="CH355" s="3">
        <f ca="1">IF(Table2[[#This Row],[Residence]]="Airport Hills",Table2[[#This Row],[Income]],0)</f>
        <v>0</v>
      </c>
      <c r="CI355" s="3">
        <f ca="1">IF(Table2[[#This Row],[Residence]]="Oyarifa",Table2[[#This Row],[Income]],0)</f>
        <v>0</v>
      </c>
      <c r="CJ355" s="3">
        <f ca="1">IF(Table2[[#This Row],[Residence]]="Osu",Table2[[#This Row],[Income]],0)</f>
        <v>0</v>
      </c>
      <c r="CK355" s="3">
        <f ca="1">IF(Table2[[#This Row],[Residence]]="Tse-Addo",Table2[[#This Row],[Income]],0)</f>
        <v>0</v>
      </c>
      <c r="CL355" s="5">
        <f ca="1">IF(Table2[[#This Row],[Residence]]="Prampram",Table2[[#This Row],[Income]],0)</f>
        <v>0</v>
      </c>
      <c r="CN355" s="2">
        <f ca="1">IF(Table2[[#This Row],[Field of Work]]="Teaching",Table2[[#This Row],[Income]],0)</f>
        <v>52544</v>
      </c>
      <c r="CO355" s="3">
        <f ca="1">IF(Table2[[#This Row],[Field of Work]]="Agriculture",Table2[[#This Row],[Income]],0)</f>
        <v>0</v>
      </c>
      <c r="CP355" s="3">
        <f ca="1">IF(Table2[[#This Row],[Field of Work]]="IT",Table2[[#This Row],[Income]],0)</f>
        <v>0</v>
      </c>
      <c r="CQ355" s="3">
        <f ca="1">IF(Table2[[#This Row],[Field of Work]]="Construction",Table2[[#This Row],[Income]],0)</f>
        <v>0</v>
      </c>
      <c r="CR355" s="3">
        <f ca="1">IF(Table2[[#This Row],[Field of Work]]="Health",Table2[[#This Row],[Income]],0)</f>
        <v>0</v>
      </c>
      <c r="CS355" s="5">
        <f ca="1">IF(Table2[[#This Row],[Field of Work]]="General work",Table2[[#This Row],[Income]],0)</f>
        <v>0</v>
      </c>
      <c r="CU355" s="2">
        <f t="shared" ca="1" si="116"/>
        <v>1</v>
      </c>
      <c r="CV355" s="5"/>
      <c r="CX355" s="2">
        <f t="shared" ca="1" si="117"/>
        <v>26</v>
      </c>
      <c r="CY355" s="5"/>
    </row>
    <row r="356" spans="1:103" x14ac:dyDescent="0.25">
      <c r="A356">
        <f t="shared" ca="1" si="118"/>
        <v>1</v>
      </c>
      <c r="B356" t="str">
        <f t="shared" ca="1" si="119"/>
        <v>Male</v>
      </c>
      <c r="C356">
        <f t="shared" ca="1" si="120"/>
        <v>26</v>
      </c>
      <c r="D356">
        <f t="shared" ca="1" si="121"/>
        <v>6</v>
      </c>
      <c r="E356" t="str">
        <f ca="1">_xll.XLOOKUP(D356,$Y$8:$Y$13,$Z$8:$Z$13)</f>
        <v>Agriculture</v>
      </c>
      <c r="F356">
        <f t="shared" ca="1" si="122"/>
        <v>3</v>
      </c>
      <c r="G356" t="str">
        <f ca="1">_xll.XLOOKUP(F356,$AA$8:$AA$12,$AB$8:$AB$12)</f>
        <v>University</v>
      </c>
      <c r="H356">
        <f t="shared" ca="1" si="135"/>
        <v>4</v>
      </c>
      <c r="I356">
        <f t="shared" ca="1" si="115"/>
        <v>2</v>
      </c>
      <c r="J356">
        <f t="shared" ca="1" si="123"/>
        <v>73415</v>
      </c>
      <c r="K356">
        <f t="shared" ca="1" si="124"/>
        <v>9</v>
      </c>
      <c r="L356" t="str">
        <f ca="1">_xll.XLOOKUP(K356,$AC$8:$AC$17,$AD$8:$AD$17)</f>
        <v>Prampram</v>
      </c>
      <c r="M356">
        <f t="shared" ca="1" si="128"/>
        <v>220245</v>
      </c>
      <c r="N356" s="12">
        <f t="shared" ca="1" si="125"/>
        <v>125312.90096884279</v>
      </c>
      <c r="O356" s="12">
        <f t="shared" ca="1" si="129"/>
        <v>88829.289840854617</v>
      </c>
      <c r="P356">
        <f t="shared" ca="1" si="126"/>
        <v>10025</v>
      </c>
      <c r="Q356" s="12">
        <f t="shared" ca="1" si="130"/>
        <v>208.66298314172403</v>
      </c>
      <c r="R356">
        <f t="shared" ca="1" si="131"/>
        <v>80457.967129756362</v>
      </c>
      <c r="S356" s="12">
        <f t="shared" ca="1" si="132"/>
        <v>389532.25697061094</v>
      </c>
      <c r="T356" s="12">
        <f t="shared" ca="1" si="133"/>
        <v>135546.56395198451</v>
      </c>
      <c r="U356" s="12">
        <f t="shared" ca="1" si="134"/>
        <v>253985.69301862642</v>
      </c>
      <c r="X356" s="2"/>
      <c r="Y356" s="3"/>
      <c r="Z356" s="3"/>
      <c r="AA356" s="3"/>
      <c r="AB356" s="3"/>
      <c r="AC356" s="3"/>
      <c r="AD356" s="3"/>
      <c r="AE356" s="3">
        <f ca="1">IF(Table2[[#This Row],[Gender]]="Male",1,0)</f>
        <v>1</v>
      </c>
      <c r="AF356" s="3">
        <f ca="1">IF(Table2[[#This Row],[Gender]]="Female",1,0)</f>
        <v>0</v>
      </c>
      <c r="AG356" s="3"/>
      <c r="AH356" s="3"/>
      <c r="AI356" s="5"/>
      <c r="AK356" s="2">
        <f ca="1">IF(Table2[[#This Row],[Field of Work]]="Teaching",1,0)</f>
        <v>0</v>
      </c>
      <c r="AL356" s="3">
        <f ca="1">IF(Table2[[#This Row],[Field of Work]]="Agriculture",1,0)</f>
        <v>1</v>
      </c>
      <c r="AM356" s="3">
        <f ca="1">IF(Table2[[#This Row],[Field of Work]]="IT",1,0)</f>
        <v>0</v>
      </c>
      <c r="AN356" s="3">
        <f ca="1">IF(Table2[[#This Row],[Field of Work]]="Construction",1,0)</f>
        <v>0</v>
      </c>
      <c r="AO356" s="3">
        <f ca="1">IF(Table2[[#This Row],[Field of Work]]="Health",1,0)</f>
        <v>0</v>
      </c>
      <c r="AP356" s="3">
        <f ca="1">IF(Table2[[#This Row],[Field of Work]]="General work",1,0)</f>
        <v>0</v>
      </c>
      <c r="AQ356" s="3"/>
      <c r="AR356" s="3"/>
      <c r="AS356" s="3"/>
      <c r="AT356" s="3"/>
      <c r="AU356" s="3"/>
      <c r="AV356" s="5"/>
      <c r="AW356" s="16">
        <f ca="1">IF(Table2[[#This Row],[Residence]]="East Legon",1,0)</f>
        <v>0</v>
      </c>
      <c r="AX356" s="13">
        <f ca="1">IF(Table2[[#This Row],[Residence]]="Trasaco",1,0)</f>
        <v>0</v>
      </c>
      <c r="AY356" s="3">
        <f ca="1">IF(Table2[[#This Row],[Residence]]="North Legon",1,0)</f>
        <v>0</v>
      </c>
      <c r="AZ356" s="3">
        <f ca="1">IF(Table2[[#This Row],[Residence]]="Tema",1,0)</f>
        <v>0</v>
      </c>
      <c r="BA356" s="3">
        <f ca="1">IF(Table2[[#This Row],[Residence]]="Spintex",1,0)</f>
        <v>0</v>
      </c>
      <c r="BB356" s="3">
        <f ca="1">IF(Table2[[#This Row],[Residence]]="Airport Hills",1,0)</f>
        <v>0</v>
      </c>
      <c r="BC356" s="3">
        <f ca="1">IF(Table2[[#This Row],[Residence]]="Oyarifa",1,0)</f>
        <v>0</v>
      </c>
      <c r="BD356" s="3">
        <f ca="1">IF(Table2[[#This Row],[Residence]]="Prampram",1,0)</f>
        <v>1</v>
      </c>
      <c r="BE356" s="3">
        <f ca="1">IF(Table2[[#This Row],[Residence]]="Tse-Addo",1,0)</f>
        <v>0</v>
      </c>
      <c r="BF356" s="3">
        <f ca="1">IF(Table2[[#This Row],[Residence]]="Osu",1,0)</f>
        <v>0</v>
      </c>
      <c r="BG356" s="3"/>
      <c r="BH356" s="3"/>
      <c r="BI356" s="3"/>
      <c r="BJ356" s="3"/>
      <c r="BK356" s="3"/>
      <c r="BL356" s="3"/>
      <c r="BM356" s="3"/>
      <c r="BN356" s="3"/>
      <c r="BO356" s="3"/>
      <c r="BP356" s="5"/>
      <c r="BR356" s="26">
        <f ca="1">Table2[[#This Row],[Cars Value]]/Table2[[#This Row],[Cars]]</f>
        <v>44414.644920427309</v>
      </c>
      <c r="BS356" s="5"/>
      <c r="BT356" s="2">
        <f ca="1">IF(Table2[[#This Row],[Value of Debts]]&gt;$BU$6,1,0)</f>
        <v>1</v>
      </c>
      <c r="BU356" s="3"/>
      <c r="BV356" s="3"/>
      <c r="BW356" s="5"/>
      <c r="BX356" s="30">
        <f ca="1">Table2[[#This Row],[Mortgage Left]]/Table2[[#This Row],[Value of home]]</f>
        <v>0.56897046910868709</v>
      </c>
      <c r="BY356" s="3">
        <f t="shared" ca="1" si="127"/>
        <v>0</v>
      </c>
      <c r="BZ356" s="3"/>
      <c r="CA356" s="39"/>
      <c r="CC356" s="2">
        <f ca="1">IF(Table2[[#This Row],[Residence]]="East Legon",Table2[[#This Row],[Income]],0)</f>
        <v>0</v>
      </c>
      <c r="CD356" s="3">
        <f ca="1">IF(Table2[[#This Row],[Residence]]="Trasaco",Table2[[#This Row],[Income]],0)</f>
        <v>0</v>
      </c>
      <c r="CE356" s="3">
        <f ca="1">IF(Table2[[#This Row],[Residence]]="North Legon",Table2[[#This Row],[Income]],0)</f>
        <v>0</v>
      </c>
      <c r="CF356" s="3">
        <f ca="1">IF(Table2[[#This Row],[Residence]]="Spintex",Table2[[#This Row],[Income]],0)</f>
        <v>0</v>
      </c>
      <c r="CG356" s="3">
        <f ca="1">IF(Table2[[#This Row],[Residence]]="Tema",Table2[[#This Row],[Income]],0)</f>
        <v>0</v>
      </c>
      <c r="CH356" s="3">
        <f ca="1">IF(Table2[[#This Row],[Residence]]="Airport Hills",Table2[[#This Row],[Income]],0)</f>
        <v>0</v>
      </c>
      <c r="CI356" s="3">
        <f ca="1">IF(Table2[[#This Row],[Residence]]="Oyarifa",Table2[[#This Row],[Income]],0)</f>
        <v>0</v>
      </c>
      <c r="CJ356" s="3">
        <f ca="1">IF(Table2[[#This Row],[Residence]]="Osu",Table2[[#This Row],[Income]],0)</f>
        <v>0</v>
      </c>
      <c r="CK356" s="3">
        <f ca="1">IF(Table2[[#This Row],[Residence]]="Tse-Addo",Table2[[#This Row],[Income]],0)</f>
        <v>0</v>
      </c>
      <c r="CL356" s="5">
        <f ca="1">IF(Table2[[#This Row],[Residence]]="Prampram",Table2[[#This Row],[Income]],0)</f>
        <v>73415</v>
      </c>
      <c r="CN356" s="2">
        <f ca="1">IF(Table2[[#This Row],[Field of Work]]="Teaching",Table2[[#This Row],[Income]],0)</f>
        <v>0</v>
      </c>
      <c r="CO356" s="3">
        <f ca="1">IF(Table2[[#This Row],[Field of Work]]="Agriculture",Table2[[#This Row],[Income]],0)</f>
        <v>73415</v>
      </c>
      <c r="CP356" s="3">
        <f ca="1">IF(Table2[[#This Row],[Field of Work]]="IT",Table2[[#This Row],[Income]],0)</f>
        <v>0</v>
      </c>
      <c r="CQ356" s="3">
        <f ca="1">IF(Table2[[#This Row],[Field of Work]]="Construction",Table2[[#This Row],[Income]],0)</f>
        <v>0</v>
      </c>
      <c r="CR356" s="3">
        <f ca="1">IF(Table2[[#This Row],[Field of Work]]="Health",Table2[[#This Row],[Income]],0)</f>
        <v>0</v>
      </c>
      <c r="CS356" s="5">
        <f ca="1">IF(Table2[[#This Row],[Field of Work]]="General work",Table2[[#This Row],[Income]],0)</f>
        <v>0</v>
      </c>
      <c r="CU356" s="2">
        <f t="shared" ca="1" si="116"/>
        <v>1</v>
      </c>
      <c r="CV356" s="5"/>
      <c r="CX356" s="2">
        <f t="shared" ca="1" si="117"/>
        <v>29</v>
      </c>
      <c r="CY356" s="5"/>
    </row>
    <row r="357" spans="1:103" x14ac:dyDescent="0.25">
      <c r="A357">
        <f t="shared" ca="1" si="118"/>
        <v>2</v>
      </c>
      <c r="B357" t="str">
        <f t="shared" ca="1" si="119"/>
        <v>Female</v>
      </c>
      <c r="C357">
        <f t="shared" ca="1" si="120"/>
        <v>29</v>
      </c>
      <c r="D357">
        <f t="shared" ca="1" si="121"/>
        <v>1</v>
      </c>
      <c r="E357" t="str">
        <f ca="1">_xll.XLOOKUP(D357,$Y$8:$Y$13,$Z$8:$Z$13)</f>
        <v>Health</v>
      </c>
      <c r="F357">
        <f t="shared" ca="1" si="122"/>
        <v>2</v>
      </c>
      <c r="G357" t="str">
        <f ca="1">_xll.XLOOKUP(F357,$AA$8:$AA$12,$AB$8:$AB$12)</f>
        <v>College</v>
      </c>
      <c r="H357">
        <f t="shared" ca="1" si="135"/>
        <v>4</v>
      </c>
      <c r="I357">
        <f t="shared" ca="1" si="115"/>
        <v>3</v>
      </c>
      <c r="J357">
        <f t="shared" ca="1" si="123"/>
        <v>55861</v>
      </c>
      <c r="K357">
        <f t="shared" ca="1" si="124"/>
        <v>2</v>
      </c>
      <c r="L357" t="str">
        <f ca="1">_xll.XLOOKUP(K357,$AC$8:$AC$17,$AD$8:$AD$17)</f>
        <v>Trasaco</v>
      </c>
      <c r="M357">
        <f t="shared" ca="1" si="128"/>
        <v>223444</v>
      </c>
      <c r="N357" s="12">
        <f t="shared" ca="1" si="125"/>
        <v>33087.302103000911</v>
      </c>
      <c r="O357" s="12">
        <f t="shared" ca="1" si="129"/>
        <v>70232.703092602474</v>
      </c>
      <c r="P357">
        <f t="shared" ca="1" si="126"/>
        <v>3661</v>
      </c>
      <c r="Q357" s="12">
        <f t="shared" ca="1" si="130"/>
        <v>106068.69938385669</v>
      </c>
      <c r="R357">
        <f t="shared" ca="1" si="131"/>
        <v>61276.943009712566</v>
      </c>
      <c r="S357" s="12">
        <f t="shared" ca="1" si="132"/>
        <v>354953.64610231505</v>
      </c>
      <c r="T357" s="12">
        <f t="shared" ca="1" si="133"/>
        <v>142817.0014868576</v>
      </c>
      <c r="U357" s="12">
        <f t="shared" ca="1" si="134"/>
        <v>212136.64461545745</v>
      </c>
      <c r="X357" s="2"/>
      <c r="Y357" s="3"/>
      <c r="Z357" s="3"/>
      <c r="AA357" s="3"/>
      <c r="AB357" s="3"/>
      <c r="AC357" s="3"/>
      <c r="AD357" s="3"/>
      <c r="AE357" s="3">
        <f ca="1">IF(Table2[[#This Row],[Gender]]="Male",1,0)</f>
        <v>0</v>
      </c>
      <c r="AF357" s="3">
        <f ca="1">IF(Table2[[#This Row],[Gender]]="Female",1,0)</f>
        <v>1</v>
      </c>
      <c r="AG357" s="3"/>
      <c r="AH357" s="3"/>
      <c r="AI357" s="5"/>
      <c r="AK357" s="2">
        <f ca="1">IF(Table2[[#This Row],[Field of Work]]="Teaching",1,0)</f>
        <v>0</v>
      </c>
      <c r="AL357" s="3">
        <f ca="1">IF(Table2[[#This Row],[Field of Work]]="Agriculture",1,0)</f>
        <v>0</v>
      </c>
      <c r="AM357" s="3">
        <f ca="1">IF(Table2[[#This Row],[Field of Work]]="IT",1,0)</f>
        <v>0</v>
      </c>
      <c r="AN357" s="3">
        <f ca="1">IF(Table2[[#This Row],[Field of Work]]="Construction",1,0)</f>
        <v>0</v>
      </c>
      <c r="AO357" s="3">
        <f ca="1">IF(Table2[[#This Row],[Field of Work]]="Health",1,0)</f>
        <v>1</v>
      </c>
      <c r="AP357" s="3">
        <f ca="1">IF(Table2[[#This Row],[Field of Work]]="General work",1,0)</f>
        <v>0</v>
      </c>
      <c r="AQ357" s="3"/>
      <c r="AR357" s="3"/>
      <c r="AS357" s="3"/>
      <c r="AT357" s="3"/>
      <c r="AU357" s="3"/>
      <c r="AV357" s="5"/>
      <c r="AW357" s="16">
        <f ca="1">IF(Table2[[#This Row],[Residence]]="East Legon",1,0)</f>
        <v>0</v>
      </c>
      <c r="AX357" s="13">
        <f ca="1">IF(Table2[[#This Row],[Residence]]="Trasaco",1,0)</f>
        <v>1</v>
      </c>
      <c r="AY357" s="3">
        <f ca="1">IF(Table2[[#This Row],[Residence]]="North Legon",1,0)</f>
        <v>0</v>
      </c>
      <c r="AZ357" s="3">
        <f ca="1">IF(Table2[[#This Row],[Residence]]="Tema",1,0)</f>
        <v>0</v>
      </c>
      <c r="BA357" s="3">
        <f ca="1">IF(Table2[[#This Row],[Residence]]="Spintex",1,0)</f>
        <v>0</v>
      </c>
      <c r="BB357" s="3">
        <f ca="1">IF(Table2[[#This Row],[Residence]]="Airport Hills",1,0)</f>
        <v>0</v>
      </c>
      <c r="BC357" s="3">
        <f ca="1">IF(Table2[[#This Row],[Residence]]="Oyarifa",1,0)</f>
        <v>0</v>
      </c>
      <c r="BD357" s="3">
        <f ca="1">IF(Table2[[#This Row],[Residence]]="Prampram",1,0)</f>
        <v>0</v>
      </c>
      <c r="BE357" s="3">
        <f ca="1">IF(Table2[[#This Row],[Residence]]="Tse-Addo",1,0)</f>
        <v>0</v>
      </c>
      <c r="BF357" s="3">
        <f ca="1">IF(Table2[[#This Row],[Residence]]="Osu",1,0)</f>
        <v>0</v>
      </c>
      <c r="BG357" s="3"/>
      <c r="BH357" s="3"/>
      <c r="BI357" s="3"/>
      <c r="BJ357" s="3"/>
      <c r="BK357" s="3"/>
      <c r="BL357" s="3"/>
      <c r="BM357" s="3"/>
      <c r="BN357" s="3"/>
      <c r="BO357" s="3"/>
      <c r="BP357" s="5"/>
      <c r="BR357" s="26">
        <f ca="1">Table2[[#This Row],[Cars Value]]/Table2[[#This Row],[Cars]]</f>
        <v>23410.901030867491</v>
      </c>
      <c r="BS357" s="5"/>
      <c r="BT357" s="2">
        <f ca="1">IF(Table2[[#This Row],[Value of Debts]]&gt;$BU$6,1,0)</f>
        <v>1</v>
      </c>
      <c r="BU357" s="3"/>
      <c r="BV357" s="3"/>
      <c r="BW357" s="5"/>
      <c r="BX357" s="30">
        <f ca="1">Table2[[#This Row],[Mortgage Left]]/Table2[[#This Row],[Value of home]]</f>
        <v>0.14807872264639421</v>
      </c>
      <c r="BY357" s="3">
        <f t="shared" ca="1" si="127"/>
        <v>1</v>
      </c>
      <c r="BZ357" s="3"/>
      <c r="CA357" s="39"/>
      <c r="CC357" s="2">
        <f ca="1">IF(Table2[[#This Row],[Residence]]="East Legon",Table2[[#This Row],[Income]],0)</f>
        <v>0</v>
      </c>
      <c r="CD357" s="3">
        <f ca="1">IF(Table2[[#This Row],[Residence]]="Trasaco",Table2[[#This Row],[Income]],0)</f>
        <v>55861</v>
      </c>
      <c r="CE357" s="3">
        <f ca="1">IF(Table2[[#This Row],[Residence]]="North Legon",Table2[[#This Row],[Income]],0)</f>
        <v>0</v>
      </c>
      <c r="CF357" s="3">
        <f ca="1">IF(Table2[[#This Row],[Residence]]="Spintex",Table2[[#This Row],[Income]],0)</f>
        <v>0</v>
      </c>
      <c r="CG357" s="3">
        <f ca="1">IF(Table2[[#This Row],[Residence]]="Tema",Table2[[#This Row],[Income]],0)</f>
        <v>0</v>
      </c>
      <c r="CH357" s="3">
        <f ca="1">IF(Table2[[#This Row],[Residence]]="Airport Hills",Table2[[#This Row],[Income]],0)</f>
        <v>0</v>
      </c>
      <c r="CI357" s="3">
        <f ca="1">IF(Table2[[#This Row],[Residence]]="Oyarifa",Table2[[#This Row],[Income]],0)</f>
        <v>0</v>
      </c>
      <c r="CJ357" s="3">
        <f ca="1">IF(Table2[[#This Row],[Residence]]="Osu",Table2[[#This Row],[Income]],0)</f>
        <v>0</v>
      </c>
      <c r="CK357" s="3">
        <f ca="1">IF(Table2[[#This Row],[Residence]]="Tse-Addo",Table2[[#This Row],[Income]],0)</f>
        <v>0</v>
      </c>
      <c r="CL357" s="5">
        <f ca="1">IF(Table2[[#This Row],[Residence]]="Prampram",Table2[[#This Row],[Income]],0)</f>
        <v>0</v>
      </c>
      <c r="CN357" s="2">
        <f ca="1">IF(Table2[[#This Row],[Field of Work]]="Teaching",Table2[[#This Row],[Income]],0)</f>
        <v>0</v>
      </c>
      <c r="CO357" s="3">
        <f ca="1">IF(Table2[[#This Row],[Field of Work]]="Agriculture",Table2[[#This Row],[Income]],0)</f>
        <v>0</v>
      </c>
      <c r="CP357" s="3">
        <f ca="1">IF(Table2[[#This Row],[Field of Work]]="IT",Table2[[#This Row],[Income]],0)</f>
        <v>0</v>
      </c>
      <c r="CQ357" s="3">
        <f ca="1">IF(Table2[[#This Row],[Field of Work]]="Construction",Table2[[#This Row],[Income]],0)</f>
        <v>0</v>
      </c>
      <c r="CR357" s="3">
        <f ca="1">IF(Table2[[#This Row],[Field of Work]]="Health",Table2[[#This Row],[Income]],0)</f>
        <v>55861</v>
      </c>
      <c r="CS357" s="5">
        <f ca="1">IF(Table2[[#This Row],[Field of Work]]="General work",Table2[[#This Row],[Income]],0)</f>
        <v>0</v>
      </c>
      <c r="CU357" s="2">
        <f t="shared" ca="1" si="116"/>
        <v>0</v>
      </c>
      <c r="CV357" s="5"/>
      <c r="CX357" s="2">
        <f t="shared" ca="1" si="117"/>
        <v>37</v>
      </c>
      <c r="CY357" s="5"/>
    </row>
    <row r="358" spans="1:103" x14ac:dyDescent="0.25">
      <c r="A358">
        <f t="shared" ca="1" si="118"/>
        <v>1</v>
      </c>
      <c r="B358" t="str">
        <f t="shared" ca="1" si="119"/>
        <v>Male</v>
      </c>
      <c r="C358">
        <f t="shared" ca="1" si="120"/>
        <v>37</v>
      </c>
      <c r="D358">
        <f t="shared" ca="1" si="121"/>
        <v>2</v>
      </c>
      <c r="E358" t="str">
        <f ca="1">_xll.XLOOKUP(D358,$Y$8:$Y$13,$Z$8:$Z$13)</f>
        <v>Construction</v>
      </c>
      <c r="F358">
        <f t="shared" ca="1" si="122"/>
        <v>4</v>
      </c>
      <c r="G358" t="str">
        <f ca="1">_xll.XLOOKUP(F358,$AA$8:$AA$12,$AB$8:$AB$12)</f>
        <v>Techical</v>
      </c>
      <c r="H358">
        <f t="shared" ca="1" si="135"/>
        <v>0</v>
      </c>
      <c r="I358">
        <f t="shared" ca="1" si="115"/>
        <v>3</v>
      </c>
      <c r="J358">
        <f t="shared" ca="1" si="123"/>
        <v>32205</v>
      </c>
      <c r="K358">
        <f t="shared" ca="1" si="124"/>
        <v>7</v>
      </c>
      <c r="L358" t="str">
        <f ca="1">_xll.XLOOKUP(K358,$AC$8:$AC$17,$AD$8:$AD$17)</f>
        <v>Tema</v>
      </c>
      <c r="M358">
        <f t="shared" ca="1" si="128"/>
        <v>128820</v>
      </c>
      <c r="N358" s="12">
        <f t="shared" ca="1" si="125"/>
        <v>3368.893083208789</v>
      </c>
      <c r="O358" s="12">
        <f t="shared" ca="1" si="129"/>
        <v>30697.727990016407</v>
      </c>
      <c r="P358">
        <f t="shared" ca="1" si="126"/>
        <v>21272</v>
      </c>
      <c r="Q358" s="12">
        <f t="shared" ca="1" si="130"/>
        <v>2088.4593438774164</v>
      </c>
      <c r="R358">
        <f t="shared" ca="1" si="131"/>
        <v>20996.631256526576</v>
      </c>
      <c r="S358" s="12">
        <f t="shared" ca="1" si="132"/>
        <v>180514.35924654297</v>
      </c>
      <c r="T358" s="12">
        <f t="shared" ca="1" si="133"/>
        <v>26729.352427086207</v>
      </c>
      <c r="U358" s="12">
        <f t="shared" ca="1" si="134"/>
        <v>153785.00681945676</v>
      </c>
      <c r="X358" s="2"/>
      <c r="Y358" s="3"/>
      <c r="Z358" s="3"/>
      <c r="AA358" s="3"/>
      <c r="AB358" s="3"/>
      <c r="AC358" s="3"/>
      <c r="AD358" s="3"/>
      <c r="AE358" s="3">
        <f ca="1">IF(Table2[[#This Row],[Gender]]="Male",1,0)</f>
        <v>1</v>
      </c>
      <c r="AF358" s="3">
        <f ca="1">IF(Table2[[#This Row],[Gender]]="Female",1,0)</f>
        <v>0</v>
      </c>
      <c r="AG358" s="3"/>
      <c r="AH358" s="3"/>
      <c r="AI358" s="5"/>
      <c r="AK358" s="2">
        <f ca="1">IF(Table2[[#This Row],[Field of Work]]="Teaching",1,0)</f>
        <v>0</v>
      </c>
      <c r="AL358" s="3">
        <f ca="1">IF(Table2[[#This Row],[Field of Work]]="Agriculture",1,0)</f>
        <v>0</v>
      </c>
      <c r="AM358" s="3">
        <f ca="1">IF(Table2[[#This Row],[Field of Work]]="IT",1,0)</f>
        <v>0</v>
      </c>
      <c r="AN358" s="3">
        <f ca="1">IF(Table2[[#This Row],[Field of Work]]="Construction",1,0)</f>
        <v>1</v>
      </c>
      <c r="AO358" s="3">
        <f ca="1">IF(Table2[[#This Row],[Field of Work]]="Health",1,0)</f>
        <v>0</v>
      </c>
      <c r="AP358" s="3">
        <f ca="1">IF(Table2[[#This Row],[Field of Work]]="General work",1,0)</f>
        <v>0</v>
      </c>
      <c r="AQ358" s="3"/>
      <c r="AR358" s="3"/>
      <c r="AS358" s="3"/>
      <c r="AT358" s="3"/>
      <c r="AU358" s="3"/>
      <c r="AV358" s="5"/>
      <c r="AW358" s="16">
        <f ca="1">IF(Table2[[#This Row],[Residence]]="East Legon",1,0)</f>
        <v>0</v>
      </c>
      <c r="AX358" s="13">
        <f ca="1">IF(Table2[[#This Row],[Residence]]="Trasaco",1,0)</f>
        <v>0</v>
      </c>
      <c r="AY358" s="3">
        <f ca="1">IF(Table2[[#This Row],[Residence]]="North Legon",1,0)</f>
        <v>0</v>
      </c>
      <c r="AZ358" s="3">
        <f ca="1">IF(Table2[[#This Row],[Residence]]="Tema",1,0)</f>
        <v>1</v>
      </c>
      <c r="BA358" s="3">
        <f ca="1">IF(Table2[[#This Row],[Residence]]="Spintex",1,0)</f>
        <v>0</v>
      </c>
      <c r="BB358" s="3">
        <f ca="1">IF(Table2[[#This Row],[Residence]]="Airport Hills",1,0)</f>
        <v>0</v>
      </c>
      <c r="BC358" s="3">
        <f ca="1">IF(Table2[[#This Row],[Residence]]="Oyarifa",1,0)</f>
        <v>0</v>
      </c>
      <c r="BD358" s="3">
        <f ca="1">IF(Table2[[#This Row],[Residence]]="Prampram",1,0)</f>
        <v>0</v>
      </c>
      <c r="BE358" s="3">
        <f ca="1">IF(Table2[[#This Row],[Residence]]="Tse-Addo",1,0)</f>
        <v>0</v>
      </c>
      <c r="BF358" s="3">
        <f ca="1">IF(Table2[[#This Row],[Residence]]="Osu",1,0)</f>
        <v>0</v>
      </c>
      <c r="BG358" s="3"/>
      <c r="BH358" s="3"/>
      <c r="BI358" s="3"/>
      <c r="BJ358" s="3"/>
      <c r="BK358" s="3"/>
      <c r="BL358" s="3"/>
      <c r="BM358" s="3"/>
      <c r="BN358" s="3"/>
      <c r="BO358" s="3"/>
      <c r="BP358" s="5"/>
      <c r="BR358" s="26">
        <f ca="1">Table2[[#This Row],[Cars Value]]/Table2[[#This Row],[Cars]]</f>
        <v>10232.575996672136</v>
      </c>
      <c r="BS358" s="5"/>
      <c r="BT358" s="2">
        <f ca="1">IF(Table2[[#This Row],[Value of Debts]]&gt;$BU$6,1,0)</f>
        <v>0</v>
      </c>
      <c r="BU358" s="3"/>
      <c r="BV358" s="3"/>
      <c r="BW358" s="5"/>
      <c r="BX358" s="30">
        <f ca="1">Table2[[#This Row],[Mortgage Left]]/Table2[[#This Row],[Value of home]]</f>
        <v>2.6151941338369733E-2</v>
      </c>
      <c r="BY358" s="3">
        <f t="shared" ca="1" si="127"/>
        <v>1</v>
      </c>
      <c r="BZ358" s="3"/>
      <c r="CA358" s="39"/>
      <c r="CC358" s="2">
        <f ca="1">IF(Table2[[#This Row],[Residence]]="East Legon",Table2[[#This Row],[Income]],0)</f>
        <v>0</v>
      </c>
      <c r="CD358" s="3">
        <f ca="1">IF(Table2[[#This Row],[Residence]]="Trasaco",Table2[[#This Row],[Income]],0)</f>
        <v>0</v>
      </c>
      <c r="CE358" s="3">
        <f ca="1">IF(Table2[[#This Row],[Residence]]="North Legon",Table2[[#This Row],[Income]],0)</f>
        <v>0</v>
      </c>
      <c r="CF358" s="3">
        <f ca="1">IF(Table2[[#This Row],[Residence]]="Spintex",Table2[[#This Row],[Income]],0)</f>
        <v>0</v>
      </c>
      <c r="CG358" s="3">
        <f ca="1">IF(Table2[[#This Row],[Residence]]="Tema",Table2[[#This Row],[Income]],0)</f>
        <v>32205</v>
      </c>
      <c r="CH358" s="3">
        <f ca="1">IF(Table2[[#This Row],[Residence]]="Airport Hills",Table2[[#This Row],[Income]],0)</f>
        <v>0</v>
      </c>
      <c r="CI358" s="3">
        <f ca="1">IF(Table2[[#This Row],[Residence]]="Oyarifa",Table2[[#This Row],[Income]],0)</f>
        <v>0</v>
      </c>
      <c r="CJ358" s="3">
        <f ca="1">IF(Table2[[#This Row],[Residence]]="Osu",Table2[[#This Row],[Income]],0)</f>
        <v>0</v>
      </c>
      <c r="CK358" s="3">
        <f ca="1">IF(Table2[[#This Row],[Residence]]="Tse-Addo",Table2[[#This Row],[Income]],0)</f>
        <v>0</v>
      </c>
      <c r="CL358" s="5">
        <f ca="1">IF(Table2[[#This Row],[Residence]]="Prampram",Table2[[#This Row],[Income]],0)</f>
        <v>0</v>
      </c>
      <c r="CN358" s="2">
        <f ca="1">IF(Table2[[#This Row],[Field of Work]]="Teaching",Table2[[#This Row],[Income]],0)</f>
        <v>0</v>
      </c>
      <c r="CO358" s="3">
        <f ca="1">IF(Table2[[#This Row],[Field of Work]]="Agriculture",Table2[[#This Row],[Income]],0)</f>
        <v>0</v>
      </c>
      <c r="CP358" s="3">
        <f ca="1">IF(Table2[[#This Row],[Field of Work]]="IT",Table2[[#This Row],[Income]],0)</f>
        <v>0</v>
      </c>
      <c r="CQ358" s="3">
        <f ca="1">IF(Table2[[#This Row],[Field of Work]]="Construction",Table2[[#This Row],[Income]],0)</f>
        <v>32205</v>
      </c>
      <c r="CR358" s="3">
        <f ca="1">IF(Table2[[#This Row],[Field of Work]]="Health",Table2[[#This Row],[Income]],0)</f>
        <v>0</v>
      </c>
      <c r="CS358" s="5">
        <f ca="1">IF(Table2[[#This Row],[Field of Work]]="General work",Table2[[#This Row],[Income]],0)</f>
        <v>0</v>
      </c>
      <c r="CU358" s="2">
        <f t="shared" ca="1" si="116"/>
        <v>1</v>
      </c>
      <c r="CV358" s="5"/>
      <c r="CX358" s="2">
        <f t="shared" ca="1" si="117"/>
        <v>35</v>
      </c>
      <c r="CY358" s="5"/>
    </row>
    <row r="359" spans="1:103" x14ac:dyDescent="0.25">
      <c r="A359">
        <f t="shared" ca="1" si="118"/>
        <v>2</v>
      </c>
      <c r="B359" t="str">
        <f t="shared" ca="1" si="119"/>
        <v>Female</v>
      </c>
      <c r="C359">
        <f t="shared" ca="1" si="120"/>
        <v>35</v>
      </c>
      <c r="D359">
        <f t="shared" ca="1" si="121"/>
        <v>3</v>
      </c>
      <c r="E359" t="str">
        <f ca="1">_xll.XLOOKUP(D359,$Y$8:$Y$13,$Z$8:$Z$13)</f>
        <v>Teaching</v>
      </c>
      <c r="F359">
        <f t="shared" ca="1" si="122"/>
        <v>2</v>
      </c>
      <c r="G359" t="str">
        <f ca="1">_xll.XLOOKUP(F359,$AA$8:$AA$12,$AB$8:$AB$12)</f>
        <v>College</v>
      </c>
      <c r="H359">
        <f t="shared" ca="1" si="135"/>
        <v>1</v>
      </c>
      <c r="I359">
        <f t="shared" ca="1" si="115"/>
        <v>1</v>
      </c>
      <c r="J359">
        <f t="shared" ca="1" si="123"/>
        <v>48047</v>
      </c>
      <c r="K359">
        <f t="shared" ca="1" si="124"/>
        <v>8</v>
      </c>
      <c r="L359" t="str">
        <f ca="1">_xll.XLOOKUP(K359,$AC$8:$AC$17,$AD$8:$AD$17)</f>
        <v>Oyarifa</v>
      </c>
      <c r="M359">
        <f t="shared" ca="1" si="128"/>
        <v>240235</v>
      </c>
      <c r="N359" s="12">
        <f t="shared" ca="1" si="125"/>
        <v>54006.607648103178</v>
      </c>
      <c r="O359" s="12">
        <f t="shared" ca="1" si="129"/>
        <v>19031.651821391839</v>
      </c>
      <c r="P359">
        <f t="shared" ca="1" si="126"/>
        <v>3018</v>
      </c>
      <c r="Q359" s="12">
        <f t="shared" ca="1" si="130"/>
        <v>90073.920122421157</v>
      </c>
      <c r="R359">
        <f t="shared" ca="1" si="131"/>
        <v>13936.149997512091</v>
      </c>
      <c r="S359" s="12">
        <f t="shared" ca="1" si="132"/>
        <v>273202.80181890394</v>
      </c>
      <c r="T359" s="12">
        <f t="shared" ca="1" si="133"/>
        <v>147098.52777052432</v>
      </c>
      <c r="U359" s="12">
        <f t="shared" ca="1" si="134"/>
        <v>126104.27404837962</v>
      </c>
      <c r="X359" s="2"/>
      <c r="Y359" s="3"/>
      <c r="Z359" s="3"/>
      <c r="AA359" s="3"/>
      <c r="AB359" s="3"/>
      <c r="AC359" s="3"/>
      <c r="AD359" s="3"/>
      <c r="AE359" s="3">
        <f ca="1">IF(Table2[[#This Row],[Gender]]="Male",1,0)</f>
        <v>0</v>
      </c>
      <c r="AF359" s="3">
        <f ca="1">IF(Table2[[#This Row],[Gender]]="Female",1,0)</f>
        <v>1</v>
      </c>
      <c r="AG359" s="3"/>
      <c r="AH359" s="3"/>
      <c r="AI359" s="5"/>
      <c r="AK359" s="2">
        <f ca="1">IF(Table2[[#This Row],[Field of Work]]="Teaching",1,0)</f>
        <v>1</v>
      </c>
      <c r="AL359" s="3">
        <f ca="1">IF(Table2[[#This Row],[Field of Work]]="Agriculture",1,0)</f>
        <v>0</v>
      </c>
      <c r="AM359" s="3">
        <f ca="1">IF(Table2[[#This Row],[Field of Work]]="IT",1,0)</f>
        <v>0</v>
      </c>
      <c r="AN359" s="3">
        <f ca="1">IF(Table2[[#This Row],[Field of Work]]="Construction",1,0)</f>
        <v>0</v>
      </c>
      <c r="AO359" s="3">
        <f ca="1">IF(Table2[[#This Row],[Field of Work]]="Health",1,0)</f>
        <v>0</v>
      </c>
      <c r="AP359" s="3">
        <f ca="1">IF(Table2[[#This Row],[Field of Work]]="General work",1,0)</f>
        <v>0</v>
      </c>
      <c r="AQ359" s="3"/>
      <c r="AR359" s="3"/>
      <c r="AS359" s="3"/>
      <c r="AT359" s="3"/>
      <c r="AU359" s="3"/>
      <c r="AV359" s="5"/>
      <c r="AW359" s="16">
        <f ca="1">IF(Table2[[#This Row],[Residence]]="East Legon",1,0)</f>
        <v>0</v>
      </c>
      <c r="AX359" s="13">
        <f ca="1">IF(Table2[[#This Row],[Residence]]="Trasaco",1,0)</f>
        <v>0</v>
      </c>
      <c r="AY359" s="3">
        <f ca="1">IF(Table2[[#This Row],[Residence]]="North Legon",1,0)</f>
        <v>0</v>
      </c>
      <c r="AZ359" s="3">
        <f ca="1">IF(Table2[[#This Row],[Residence]]="Tema",1,0)</f>
        <v>0</v>
      </c>
      <c r="BA359" s="3">
        <f ca="1">IF(Table2[[#This Row],[Residence]]="Spintex",1,0)</f>
        <v>0</v>
      </c>
      <c r="BB359" s="3">
        <f ca="1">IF(Table2[[#This Row],[Residence]]="Airport Hills",1,0)</f>
        <v>0</v>
      </c>
      <c r="BC359" s="3">
        <f ca="1">IF(Table2[[#This Row],[Residence]]="Oyarifa",1,0)</f>
        <v>1</v>
      </c>
      <c r="BD359" s="3">
        <f ca="1">IF(Table2[[#This Row],[Residence]]="Prampram",1,0)</f>
        <v>0</v>
      </c>
      <c r="BE359" s="3">
        <f ca="1">IF(Table2[[#This Row],[Residence]]="Tse-Addo",1,0)</f>
        <v>0</v>
      </c>
      <c r="BF359" s="3">
        <f ca="1">IF(Table2[[#This Row],[Residence]]="Osu",1,0)</f>
        <v>0</v>
      </c>
      <c r="BG359" s="3"/>
      <c r="BH359" s="3"/>
      <c r="BI359" s="3"/>
      <c r="BJ359" s="3"/>
      <c r="BK359" s="3"/>
      <c r="BL359" s="3"/>
      <c r="BM359" s="3"/>
      <c r="BN359" s="3"/>
      <c r="BO359" s="3"/>
      <c r="BP359" s="5"/>
      <c r="BR359" s="26">
        <f ca="1">Table2[[#This Row],[Cars Value]]/Table2[[#This Row],[Cars]]</f>
        <v>19031.651821391839</v>
      </c>
      <c r="BS359" s="5"/>
      <c r="BT359" s="2">
        <f ca="1">IF(Table2[[#This Row],[Value of Debts]]&gt;$BU$6,1,0)</f>
        <v>1</v>
      </c>
      <c r="BU359" s="3"/>
      <c r="BV359" s="3"/>
      <c r="BW359" s="5"/>
      <c r="BX359" s="30">
        <f ca="1">Table2[[#This Row],[Mortgage Left]]/Table2[[#This Row],[Value of home]]</f>
        <v>0.22480740794681531</v>
      </c>
      <c r="BY359" s="3">
        <f t="shared" ca="1" si="127"/>
        <v>1</v>
      </c>
      <c r="BZ359" s="3"/>
      <c r="CA359" s="39"/>
      <c r="CC359" s="2">
        <f ca="1">IF(Table2[[#This Row],[Residence]]="East Legon",Table2[[#This Row],[Income]],0)</f>
        <v>0</v>
      </c>
      <c r="CD359" s="3">
        <f ca="1">IF(Table2[[#This Row],[Residence]]="Trasaco",Table2[[#This Row],[Income]],0)</f>
        <v>0</v>
      </c>
      <c r="CE359" s="3">
        <f ca="1">IF(Table2[[#This Row],[Residence]]="North Legon",Table2[[#This Row],[Income]],0)</f>
        <v>0</v>
      </c>
      <c r="CF359" s="3">
        <f ca="1">IF(Table2[[#This Row],[Residence]]="Spintex",Table2[[#This Row],[Income]],0)</f>
        <v>0</v>
      </c>
      <c r="CG359" s="3">
        <f ca="1">IF(Table2[[#This Row],[Residence]]="Tema",Table2[[#This Row],[Income]],0)</f>
        <v>0</v>
      </c>
      <c r="CH359" s="3">
        <f ca="1">IF(Table2[[#This Row],[Residence]]="Airport Hills",Table2[[#This Row],[Income]],0)</f>
        <v>0</v>
      </c>
      <c r="CI359" s="3">
        <f ca="1">IF(Table2[[#This Row],[Residence]]="Oyarifa",Table2[[#This Row],[Income]],0)</f>
        <v>48047</v>
      </c>
      <c r="CJ359" s="3">
        <f ca="1">IF(Table2[[#This Row],[Residence]]="Osu",Table2[[#This Row],[Income]],0)</f>
        <v>0</v>
      </c>
      <c r="CK359" s="3">
        <f ca="1">IF(Table2[[#This Row],[Residence]]="Tse-Addo",Table2[[#This Row],[Income]],0)</f>
        <v>0</v>
      </c>
      <c r="CL359" s="5">
        <f ca="1">IF(Table2[[#This Row],[Residence]]="Prampram",Table2[[#This Row],[Income]],0)</f>
        <v>0</v>
      </c>
      <c r="CN359" s="2">
        <f ca="1">IF(Table2[[#This Row],[Field of Work]]="Teaching",Table2[[#This Row],[Income]],0)</f>
        <v>48047</v>
      </c>
      <c r="CO359" s="3">
        <f ca="1">IF(Table2[[#This Row],[Field of Work]]="Agriculture",Table2[[#This Row],[Income]],0)</f>
        <v>0</v>
      </c>
      <c r="CP359" s="3">
        <f ca="1">IF(Table2[[#This Row],[Field of Work]]="IT",Table2[[#This Row],[Income]],0)</f>
        <v>0</v>
      </c>
      <c r="CQ359" s="3">
        <f ca="1">IF(Table2[[#This Row],[Field of Work]]="Construction",Table2[[#This Row],[Income]],0)</f>
        <v>0</v>
      </c>
      <c r="CR359" s="3">
        <f ca="1">IF(Table2[[#This Row],[Field of Work]]="Health",Table2[[#This Row],[Income]],0)</f>
        <v>0</v>
      </c>
      <c r="CS359" s="5">
        <f ca="1">IF(Table2[[#This Row],[Field of Work]]="General work",Table2[[#This Row],[Income]],0)</f>
        <v>0</v>
      </c>
      <c r="CU359" s="2">
        <f t="shared" ca="1" si="116"/>
        <v>1</v>
      </c>
      <c r="CV359" s="5"/>
      <c r="CX359" s="2">
        <f t="shared" ca="1" si="117"/>
        <v>43</v>
      </c>
      <c r="CY359" s="5"/>
    </row>
    <row r="360" spans="1:103" x14ac:dyDescent="0.25">
      <c r="A360">
        <f t="shared" ca="1" si="118"/>
        <v>2</v>
      </c>
      <c r="B360" t="str">
        <f t="shared" ca="1" si="119"/>
        <v>Female</v>
      </c>
      <c r="C360">
        <f t="shared" ca="1" si="120"/>
        <v>43</v>
      </c>
      <c r="D360">
        <f t="shared" ca="1" si="121"/>
        <v>2</v>
      </c>
      <c r="E360" t="str">
        <f ca="1">_xll.XLOOKUP(D360,$Y$8:$Y$13,$Z$8:$Z$13)</f>
        <v>Construction</v>
      </c>
      <c r="F360">
        <f t="shared" ca="1" si="122"/>
        <v>3</v>
      </c>
      <c r="G360" t="str">
        <f ca="1">_xll.XLOOKUP(F360,$AA$8:$AA$12,$AB$8:$AB$12)</f>
        <v>University</v>
      </c>
      <c r="H360">
        <f t="shared" ca="1" si="135"/>
        <v>3</v>
      </c>
      <c r="I360">
        <f t="shared" ca="1" si="115"/>
        <v>3</v>
      </c>
      <c r="J360">
        <f t="shared" ca="1" si="123"/>
        <v>41422</v>
      </c>
      <c r="K360">
        <f t="shared" ca="1" si="124"/>
        <v>7</v>
      </c>
      <c r="L360" t="str">
        <f ca="1">_xll.XLOOKUP(K360,$AC$8:$AC$17,$AD$8:$AD$17)</f>
        <v>Tema</v>
      </c>
      <c r="M360">
        <f t="shared" ca="1" si="128"/>
        <v>248532</v>
      </c>
      <c r="N360" s="12">
        <f t="shared" ca="1" si="125"/>
        <v>205885.35232563753</v>
      </c>
      <c r="O360" s="12">
        <f t="shared" ca="1" si="129"/>
        <v>79148.480198018486</v>
      </c>
      <c r="P360">
        <f t="shared" ca="1" si="126"/>
        <v>18113</v>
      </c>
      <c r="Q360" s="12">
        <f t="shared" ca="1" si="130"/>
        <v>35256.007520727246</v>
      </c>
      <c r="R360">
        <f t="shared" ca="1" si="131"/>
        <v>47191.294286112134</v>
      </c>
      <c r="S360" s="12">
        <f t="shared" ca="1" si="132"/>
        <v>374871.77448413061</v>
      </c>
      <c r="T360" s="12">
        <f t="shared" ca="1" si="133"/>
        <v>259254.35984636476</v>
      </c>
      <c r="U360" s="12">
        <f t="shared" ca="1" si="134"/>
        <v>115617.41463776585</v>
      </c>
      <c r="X360" s="2"/>
      <c r="Y360" s="3"/>
      <c r="Z360" s="3"/>
      <c r="AA360" s="3"/>
      <c r="AB360" s="3"/>
      <c r="AC360" s="3"/>
      <c r="AD360" s="3"/>
      <c r="AE360" s="3">
        <f ca="1">IF(Table2[[#This Row],[Gender]]="Male",1,0)</f>
        <v>0</v>
      </c>
      <c r="AF360" s="3">
        <f ca="1">IF(Table2[[#This Row],[Gender]]="Female",1,0)</f>
        <v>1</v>
      </c>
      <c r="AG360" s="3"/>
      <c r="AH360" s="3"/>
      <c r="AI360" s="5"/>
      <c r="AK360" s="2">
        <f ca="1">IF(Table2[[#This Row],[Field of Work]]="Teaching",1,0)</f>
        <v>0</v>
      </c>
      <c r="AL360" s="3">
        <f ca="1">IF(Table2[[#This Row],[Field of Work]]="Agriculture",1,0)</f>
        <v>0</v>
      </c>
      <c r="AM360" s="3">
        <f ca="1">IF(Table2[[#This Row],[Field of Work]]="IT",1,0)</f>
        <v>0</v>
      </c>
      <c r="AN360" s="3">
        <f ca="1">IF(Table2[[#This Row],[Field of Work]]="Construction",1,0)</f>
        <v>1</v>
      </c>
      <c r="AO360" s="3">
        <f ca="1">IF(Table2[[#This Row],[Field of Work]]="Health",1,0)</f>
        <v>0</v>
      </c>
      <c r="AP360" s="3">
        <f ca="1">IF(Table2[[#This Row],[Field of Work]]="General work",1,0)</f>
        <v>0</v>
      </c>
      <c r="AQ360" s="3"/>
      <c r="AR360" s="3"/>
      <c r="AS360" s="3"/>
      <c r="AT360" s="3"/>
      <c r="AU360" s="3"/>
      <c r="AV360" s="5"/>
      <c r="AW360" s="16">
        <f ca="1">IF(Table2[[#This Row],[Residence]]="East Legon",1,0)</f>
        <v>0</v>
      </c>
      <c r="AX360" s="13">
        <f ca="1">IF(Table2[[#This Row],[Residence]]="Trasaco",1,0)</f>
        <v>0</v>
      </c>
      <c r="AY360" s="3">
        <f ca="1">IF(Table2[[#This Row],[Residence]]="North Legon",1,0)</f>
        <v>0</v>
      </c>
      <c r="AZ360" s="3">
        <f ca="1">IF(Table2[[#This Row],[Residence]]="Tema",1,0)</f>
        <v>1</v>
      </c>
      <c r="BA360" s="3">
        <f ca="1">IF(Table2[[#This Row],[Residence]]="Spintex",1,0)</f>
        <v>0</v>
      </c>
      <c r="BB360" s="3">
        <f ca="1">IF(Table2[[#This Row],[Residence]]="Airport Hills",1,0)</f>
        <v>0</v>
      </c>
      <c r="BC360" s="3">
        <f ca="1">IF(Table2[[#This Row],[Residence]]="Oyarifa",1,0)</f>
        <v>0</v>
      </c>
      <c r="BD360" s="3">
        <f ca="1">IF(Table2[[#This Row],[Residence]]="Prampram",1,0)</f>
        <v>0</v>
      </c>
      <c r="BE360" s="3">
        <f ca="1">IF(Table2[[#This Row],[Residence]]="Tse-Addo",1,0)</f>
        <v>0</v>
      </c>
      <c r="BF360" s="3">
        <f ca="1">IF(Table2[[#This Row],[Residence]]="Osu",1,0)</f>
        <v>0</v>
      </c>
      <c r="BG360" s="3"/>
      <c r="BH360" s="3"/>
      <c r="BI360" s="3"/>
      <c r="BJ360" s="3"/>
      <c r="BK360" s="3"/>
      <c r="BL360" s="3"/>
      <c r="BM360" s="3"/>
      <c r="BN360" s="3"/>
      <c r="BO360" s="3"/>
      <c r="BP360" s="5"/>
      <c r="BR360" s="26">
        <f ca="1">Table2[[#This Row],[Cars Value]]/Table2[[#This Row],[Cars]]</f>
        <v>26382.826732672827</v>
      </c>
      <c r="BS360" s="5"/>
      <c r="BT360" s="2">
        <f ca="1">IF(Table2[[#This Row],[Value of Debts]]&gt;$BU$6,1,0)</f>
        <v>1</v>
      </c>
      <c r="BU360" s="3"/>
      <c r="BV360" s="3"/>
      <c r="BW360" s="5"/>
      <c r="BX360" s="30">
        <f ca="1">Table2[[#This Row],[Mortgage Left]]/Table2[[#This Row],[Value of home]]</f>
        <v>0.82840580820834953</v>
      </c>
      <c r="BY360" s="3">
        <f t="shared" ca="1" si="127"/>
        <v>0</v>
      </c>
      <c r="BZ360" s="3"/>
      <c r="CA360" s="39"/>
      <c r="CC360" s="2">
        <f ca="1">IF(Table2[[#This Row],[Residence]]="East Legon",Table2[[#This Row],[Income]],0)</f>
        <v>0</v>
      </c>
      <c r="CD360" s="3">
        <f ca="1">IF(Table2[[#This Row],[Residence]]="Trasaco",Table2[[#This Row],[Income]],0)</f>
        <v>0</v>
      </c>
      <c r="CE360" s="3">
        <f ca="1">IF(Table2[[#This Row],[Residence]]="North Legon",Table2[[#This Row],[Income]],0)</f>
        <v>0</v>
      </c>
      <c r="CF360" s="3">
        <f ca="1">IF(Table2[[#This Row],[Residence]]="Spintex",Table2[[#This Row],[Income]],0)</f>
        <v>0</v>
      </c>
      <c r="CG360" s="3">
        <f ca="1">IF(Table2[[#This Row],[Residence]]="Tema",Table2[[#This Row],[Income]],0)</f>
        <v>41422</v>
      </c>
      <c r="CH360" s="3">
        <f ca="1">IF(Table2[[#This Row],[Residence]]="Airport Hills",Table2[[#This Row],[Income]],0)</f>
        <v>0</v>
      </c>
      <c r="CI360" s="3">
        <f ca="1">IF(Table2[[#This Row],[Residence]]="Oyarifa",Table2[[#This Row],[Income]],0)</f>
        <v>0</v>
      </c>
      <c r="CJ360" s="3">
        <f ca="1">IF(Table2[[#This Row],[Residence]]="Osu",Table2[[#This Row],[Income]],0)</f>
        <v>0</v>
      </c>
      <c r="CK360" s="3">
        <f ca="1">IF(Table2[[#This Row],[Residence]]="Tse-Addo",Table2[[#This Row],[Income]],0)</f>
        <v>0</v>
      </c>
      <c r="CL360" s="5">
        <f ca="1">IF(Table2[[#This Row],[Residence]]="Prampram",Table2[[#This Row],[Income]],0)</f>
        <v>0</v>
      </c>
      <c r="CN360" s="2">
        <f ca="1">IF(Table2[[#This Row],[Field of Work]]="Teaching",Table2[[#This Row],[Income]],0)</f>
        <v>0</v>
      </c>
      <c r="CO360" s="3">
        <f ca="1">IF(Table2[[#This Row],[Field of Work]]="Agriculture",Table2[[#This Row],[Income]],0)</f>
        <v>0</v>
      </c>
      <c r="CP360" s="3">
        <f ca="1">IF(Table2[[#This Row],[Field of Work]]="IT",Table2[[#This Row],[Income]],0)</f>
        <v>0</v>
      </c>
      <c r="CQ360" s="3">
        <f ca="1">IF(Table2[[#This Row],[Field of Work]]="Construction",Table2[[#This Row],[Income]],0)</f>
        <v>41422</v>
      </c>
      <c r="CR360" s="3">
        <f ca="1">IF(Table2[[#This Row],[Field of Work]]="Health",Table2[[#This Row],[Income]],0)</f>
        <v>0</v>
      </c>
      <c r="CS360" s="5">
        <f ca="1">IF(Table2[[#This Row],[Field of Work]]="General work",Table2[[#This Row],[Income]],0)</f>
        <v>0</v>
      </c>
      <c r="CU360" s="2">
        <f t="shared" ca="1" si="116"/>
        <v>1</v>
      </c>
      <c r="CV360" s="5"/>
      <c r="CX360" s="2">
        <f t="shared" ca="1" si="117"/>
        <v>26</v>
      </c>
      <c r="CY360" s="5"/>
    </row>
    <row r="361" spans="1:103" x14ac:dyDescent="0.25">
      <c r="A361">
        <f t="shared" ca="1" si="118"/>
        <v>2</v>
      </c>
      <c r="B361" t="str">
        <f t="shared" ca="1" si="119"/>
        <v>Female</v>
      </c>
      <c r="C361">
        <f t="shared" ca="1" si="120"/>
        <v>26</v>
      </c>
      <c r="D361">
        <f t="shared" ca="1" si="121"/>
        <v>1</v>
      </c>
      <c r="E361" t="str">
        <f ca="1">_xll.XLOOKUP(D361,$Y$8:$Y$13,$Z$8:$Z$13)</f>
        <v>Health</v>
      </c>
      <c r="F361">
        <f t="shared" ca="1" si="122"/>
        <v>4</v>
      </c>
      <c r="G361" t="str">
        <f ca="1">_xll.XLOOKUP(F361,$AA$8:$AA$12,$AB$8:$AB$12)</f>
        <v>Techical</v>
      </c>
      <c r="H361">
        <f t="shared" ca="1" si="135"/>
        <v>2</v>
      </c>
      <c r="I361">
        <f t="shared" ca="1" si="115"/>
        <v>4</v>
      </c>
      <c r="J361">
        <f t="shared" ca="1" si="123"/>
        <v>85235</v>
      </c>
      <c r="K361">
        <f t="shared" ca="1" si="124"/>
        <v>3</v>
      </c>
      <c r="L361" t="str">
        <f ca="1">_xll.XLOOKUP(K361,$AC$8:$AC$17,$AD$8:$AD$17)</f>
        <v>North Legon</v>
      </c>
      <c r="M361">
        <f t="shared" ca="1" si="128"/>
        <v>426175</v>
      </c>
      <c r="N361" s="12">
        <f t="shared" ca="1" si="125"/>
        <v>27752.574259061865</v>
      </c>
      <c r="O361" s="12">
        <f t="shared" ca="1" si="129"/>
        <v>24373.200308984957</v>
      </c>
      <c r="P361">
        <f t="shared" ca="1" si="126"/>
        <v>7701</v>
      </c>
      <c r="Q361" s="12">
        <f t="shared" ca="1" si="130"/>
        <v>62369.460188623576</v>
      </c>
      <c r="R361">
        <f t="shared" ca="1" si="131"/>
        <v>59357.021665637738</v>
      </c>
      <c r="S361" s="12">
        <f t="shared" ca="1" si="132"/>
        <v>509905.22197462269</v>
      </c>
      <c r="T361" s="12">
        <f t="shared" ca="1" si="133"/>
        <v>97823.034447685437</v>
      </c>
      <c r="U361" s="12">
        <f t="shared" ca="1" si="134"/>
        <v>412082.18752693722</v>
      </c>
      <c r="X361" s="2"/>
      <c r="Y361" s="3"/>
      <c r="Z361" s="3"/>
      <c r="AA361" s="3"/>
      <c r="AB361" s="3"/>
      <c r="AC361" s="3"/>
      <c r="AD361" s="3"/>
      <c r="AE361" s="3">
        <f ca="1">IF(Table2[[#This Row],[Gender]]="Male",1,0)</f>
        <v>0</v>
      </c>
      <c r="AF361" s="3">
        <f ca="1">IF(Table2[[#This Row],[Gender]]="Female",1,0)</f>
        <v>1</v>
      </c>
      <c r="AG361" s="3"/>
      <c r="AH361" s="3"/>
      <c r="AI361" s="5"/>
      <c r="AK361" s="2">
        <f ca="1">IF(Table2[[#This Row],[Field of Work]]="Teaching",1,0)</f>
        <v>0</v>
      </c>
      <c r="AL361" s="3">
        <f ca="1">IF(Table2[[#This Row],[Field of Work]]="Agriculture",1,0)</f>
        <v>0</v>
      </c>
      <c r="AM361" s="3">
        <f ca="1">IF(Table2[[#This Row],[Field of Work]]="IT",1,0)</f>
        <v>0</v>
      </c>
      <c r="AN361" s="3">
        <f ca="1">IF(Table2[[#This Row],[Field of Work]]="Construction",1,0)</f>
        <v>0</v>
      </c>
      <c r="AO361" s="3">
        <f ca="1">IF(Table2[[#This Row],[Field of Work]]="Health",1,0)</f>
        <v>1</v>
      </c>
      <c r="AP361" s="3">
        <f ca="1">IF(Table2[[#This Row],[Field of Work]]="General work",1,0)</f>
        <v>0</v>
      </c>
      <c r="AQ361" s="3"/>
      <c r="AR361" s="3"/>
      <c r="AS361" s="3"/>
      <c r="AT361" s="3"/>
      <c r="AU361" s="3"/>
      <c r="AV361" s="5"/>
      <c r="AW361" s="16">
        <f ca="1">IF(Table2[[#This Row],[Residence]]="East Legon",1,0)</f>
        <v>0</v>
      </c>
      <c r="AX361" s="13">
        <f ca="1">IF(Table2[[#This Row],[Residence]]="Trasaco",1,0)</f>
        <v>0</v>
      </c>
      <c r="AY361" s="3">
        <f ca="1">IF(Table2[[#This Row],[Residence]]="North Legon",1,0)</f>
        <v>1</v>
      </c>
      <c r="AZ361" s="3">
        <f ca="1">IF(Table2[[#This Row],[Residence]]="Tema",1,0)</f>
        <v>0</v>
      </c>
      <c r="BA361" s="3">
        <f ca="1">IF(Table2[[#This Row],[Residence]]="Spintex",1,0)</f>
        <v>0</v>
      </c>
      <c r="BB361" s="3">
        <f ca="1">IF(Table2[[#This Row],[Residence]]="Airport Hills",1,0)</f>
        <v>0</v>
      </c>
      <c r="BC361" s="3">
        <f ca="1">IF(Table2[[#This Row],[Residence]]="Oyarifa",1,0)</f>
        <v>0</v>
      </c>
      <c r="BD361" s="3">
        <f ca="1">IF(Table2[[#This Row],[Residence]]="Prampram",1,0)</f>
        <v>0</v>
      </c>
      <c r="BE361" s="3">
        <f ca="1">IF(Table2[[#This Row],[Residence]]="Tse-Addo",1,0)</f>
        <v>0</v>
      </c>
      <c r="BF361" s="3">
        <f ca="1">IF(Table2[[#This Row],[Residence]]="Osu",1,0)</f>
        <v>0</v>
      </c>
      <c r="BG361" s="3"/>
      <c r="BH361" s="3"/>
      <c r="BI361" s="3"/>
      <c r="BJ361" s="3"/>
      <c r="BK361" s="3"/>
      <c r="BL361" s="3"/>
      <c r="BM361" s="3"/>
      <c r="BN361" s="3"/>
      <c r="BO361" s="3"/>
      <c r="BP361" s="5"/>
      <c r="BR361" s="26">
        <f ca="1">Table2[[#This Row],[Cars Value]]/Table2[[#This Row],[Cars]]</f>
        <v>6093.3000772462392</v>
      </c>
      <c r="BS361" s="5"/>
      <c r="BT361" s="2">
        <f ca="1">IF(Table2[[#This Row],[Value of Debts]]&gt;$BU$6,1,0)</f>
        <v>0</v>
      </c>
      <c r="BU361" s="3"/>
      <c r="BV361" s="3"/>
      <c r="BW361" s="5"/>
      <c r="BX361" s="30">
        <f ca="1">Table2[[#This Row],[Mortgage Left]]/Table2[[#This Row],[Value of home]]</f>
        <v>6.5120136702204179E-2</v>
      </c>
      <c r="BY361" s="3">
        <f t="shared" ca="1" si="127"/>
        <v>1</v>
      </c>
      <c r="BZ361" s="3"/>
      <c r="CA361" s="39"/>
      <c r="CC361" s="2">
        <f ca="1">IF(Table2[[#This Row],[Residence]]="East Legon",Table2[[#This Row],[Income]],0)</f>
        <v>0</v>
      </c>
      <c r="CD361" s="3">
        <f ca="1">IF(Table2[[#This Row],[Residence]]="Trasaco",Table2[[#This Row],[Income]],0)</f>
        <v>0</v>
      </c>
      <c r="CE361" s="3">
        <f ca="1">IF(Table2[[#This Row],[Residence]]="North Legon",Table2[[#This Row],[Income]],0)</f>
        <v>85235</v>
      </c>
      <c r="CF361" s="3">
        <f ca="1">IF(Table2[[#This Row],[Residence]]="Spintex",Table2[[#This Row],[Income]],0)</f>
        <v>0</v>
      </c>
      <c r="CG361" s="3">
        <f ca="1">IF(Table2[[#This Row],[Residence]]="Tema",Table2[[#This Row],[Income]],0)</f>
        <v>0</v>
      </c>
      <c r="CH361" s="3">
        <f ca="1">IF(Table2[[#This Row],[Residence]]="Airport Hills",Table2[[#This Row],[Income]],0)</f>
        <v>0</v>
      </c>
      <c r="CI361" s="3">
        <f ca="1">IF(Table2[[#This Row],[Residence]]="Oyarifa",Table2[[#This Row],[Income]],0)</f>
        <v>0</v>
      </c>
      <c r="CJ361" s="3">
        <f ca="1">IF(Table2[[#This Row],[Residence]]="Osu",Table2[[#This Row],[Income]],0)</f>
        <v>0</v>
      </c>
      <c r="CK361" s="3">
        <f ca="1">IF(Table2[[#This Row],[Residence]]="Tse-Addo",Table2[[#This Row],[Income]],0)</f>
        <v>0</v>
      </c>
      <c r="CL361" s="5">
        <f ca="1">IF(Table2[[#This Row],[Residence]]="Prampram",Table2[[#This Row],[Income]],0)</f>
        <v>0</v>
      </c>
      <c r="CN361" s="2">
        <f ca="1">IF(Table2[[#This Row],[Field of Work]]="Teaching",Table2[[#This Row],[Income]],0)</f>
        <v>0</v>
      </c>
      <c r="CO361" s="3">
        <f ca="1">IF(Table2[[#This Row],[Field of Work]]="Agriculture",Table2[[#This Row],[Income]],0)</f>
        <v>0</v>
      </c>
      <c r="CP361" s="3">
        <f ca="1">IF(Table2[[#This Row],[Field of Work]]="IT",Table2[[#This Row],[Income]],0)</f>
        <v>0</v>
      </c>
      <c r="CQ361" s="3">
        <f ca="1">IF(Table2[[#This Row],[Field of Work]]="Construction",Table2[[#This Row],[Income]],0)</f>
        <v>0</v>
      </c>
      <c r="CR361" s="3">
        <f ca="1">IF(Table2[[#This Row],[Field of Work]]="Health",Table2[[#This Row],[Income]],0)</f>
        <v>85235</v>
      </c>
      <c r="CS361" s="5">
        <f ca="1">IF(Table2[[#This Row],[Field of Work]]="General work",Table2[[#This Row],[Income]],0)</f>
        <v>0</v>
      </c>
      <c r="CU361" s="2">
        <f t="shared" ca="1" si="116"/>
        <v>1</v>
      </c>
      <c r="CV361" s="5"/>
      <c r="CX361" s="2">
        <f t="shared" ca="1" si="117"/>
        <v>45</v>
      </c>
      <c r="CY361" s="5"/>
    </row>
    <row r="362" spans="1:103" x14ac:dyDescent="0.25">
      <c r="A362">
        <f t="shared" ca="1" si="118"/>
        <v>1</v>
      </c>
      <c r="B362" t="str">
        <f t="shared" ca="1" si="119"/>
        <v>Male</v>
      </c>
      <c r="C362">
        <f t="shared" ca="1" si="120"/>
        <v>45</v>
      </c>
      <c r="D362">
        <f t="shared" ca="1" si="121"/>
        <v>5</v>
      </c>
      <c r="E362" t="str">
        <f ca="1">_xll.XLOOKUP(D362,$Y$8:$Y$13,$Z$8:$Z$13)</f>
        <v>General work</v>
      </c>
      <c r="F362">
        <f t="shared" ca="1" si="122"/>
        <v>5</v>
      </c>
      <c r="G362" t="str">
        <f ca="1">_xll.XLOOKUP(F362,$AA$8:$AA$12,$AB$8:$AB$12)</f>
        <v>Other</v>
      </c>
      <c r="H362">
        <f t="shared" ca="1" si="135"/>
        <v>2</v>
      </c>
      <c r="I362">
        <f t="shared" ca="1" si="115"/>
        <v>2</v>
      </c>
      <c r="J362">
        <f t="shared" ca="1" si="123"/>
        <v>59443</v>
      </c>
      <c r="K362">
        <f t="shared" ca="1" si="124"/>
        <v>5</v>
      </c>
      <c r="L362" t="str">
        <f ca="1">_xll.XLOOKUP(K362,$AC$8:$AC$17,$AD$8:$AD$17)</f>
        <v>Airport Hills</v>
      </c>
      <c r="M362">
        <f t="shared" ca="1" si="128"/>
        <v>178329</v>
      </c>
      <c r="N362" s="12">
        <f t="shared" ca="1" si="125"/>
        <v>123903.32823399481</v>
      </c>
      <c r="O362" s="12">
        <f t="shared" ca="1" si="129"/>
        <v>3316.0908788182055</v>
      </c>
      <c r="P362">
        <f t="shared" ca="1" si="126"/>
        <v>1322</v>
      </c>
      <c r="Q362" s="12">
        <f t="shared" ca="1" si="130"/>
        <v>32186.011701920881</v>
      </c>
      <c r="R362">
        <f t="shared" ca="1" si="131"/>
        <v>22840.266652105311</v>
      </c>
      <c r="S362" s="12">
        <f t="shared" ca="1" si="132"/>
        <v>204485.35753092353</v>
      </c>
      <c r="T362" s="12">
        <f t="shared" ca="1" si="133"/>
        <v>157411.33993591569</v>
      </c>
      <c r="U362" s="12">
        <f t="shared" ca="1" si="134"/>
        <v>47074.017595007841</v>
      </c>
      <c r="X362" s="2"/>
      <c r="Y362" s="3"/>
      <c r="Z362" s="3"/>
      <c r="AA362" s="3"/>
      <c r="AB362" s="3"/>
      <c r="AC362" s="3"/>
      <c r="AD362" s="3"/>
      <c r="AE362" s="3">
        <f ca="1">IF(Table2[[#This Row],[Gender]]="Male",1,0)</f>
        <v>1</v>
      </c>
      <c r="AF362" s="3">
        <f ca="1">IF(Table2[[#This Row],[Gender]]="Female",1,0)</f>
        <v>0</v>
      </c>
      <c r="AG362" s="3"/>
      <c r="AH362" s="3"/>
      <c r="AI362" s="5"/>
      <c r="AK362" s="2">
        <f ca="1">IF(Table2[[#This Row],[Field of Work]]="Teaching",1,0)</f>
        <v>0</v>
      </c>
      <c r="AL362" s="3">
        <f ca="1">IF(Table2[[#This Row],[Field of Work]]="Agriculture",1,0)</f>
        <v>0</v>
      </c>
      <c r="AM362" s="3">
        <f ca="1">IF(Table2[[#This Row],[Field of Work]]="IT",1,0)</f>
        <v>0</v>
      </c>
      <c r="AN362" s="3">
        <f ca="1">IF(Table2[[#This Row],[Field of Work]]="Construction",1,0)</f>
        <v>0</v>
      </c>
      <c r="AO362" s="3">
        <f ca="1">IF(Table2[[#This Row],[Field of Work]]="Health",1,0)</f>
        <v>0</v>
      </c>
      <c r="AP362" s="3">
        <f ca="1">IF(Table2[[#This Row],[Field of Work]]="General work",1,0)</f>
        <v>1</v>
      </c>
      <c r="AQ362" s="3"/>
      <c r="AR362" s="3"/>
      <c r="AS362" s="3"/>
      <c r="AT362" s="3"/>
      <c r="AU362" s="3"/>
      <c r="AV362" s="5"/>
      <c r="AW362" s="16">
        <f ca="1">IF(Table2[[#This Row],[Residence]]="East Legon",1,0)</f>
        <v>0</v>
      </c>
      <c r="AX362" s="13">
        <f ca="1">IF(Table2[[#This Row],[Residence]]="Trasaco",1,0)</f>
        <v>0</v>
      </c>
      <c r="AY362" s="3">
        <f ca="1">IF(Table2[[#This Row],[Residence]]="North Legon",1,0)</f>
        <v>0</v>
      </c>
      <c r="AZ362" s="3">
        <f ca="1">IF(Table2[[#This Row],[Residence]]="Tema",1,0)</f>
        <v>0</v>
      </c>
      <c r="BA362" s="3">
        <f ca="1">IF(Table2[[#This Row],[Residence]]="Spintex",1,0)</f>
        <v>0</v>
      </c>
      <c r="BB362" s="3">
        <f ca="1">IF(Table2[[#This Row],[Residence]]="Airport Hills",1,0)</f>
        <v>1</v>
      </c>
      <c r="BC362" s="3">
        <f ca="1">IF(Table2[[#This Row],[Residence]]="Oyarifa",1,0)</f>
        <v>0</v>
      </c>
      <c r="BD362" s="3">
        <f ca="1">IF(Table2[[#This Row],[Residence]]="Prampram",1,0)</f>
        <v>0</v>
      </c>
      <c r="BE362" s="3">
        <f ca="1">IF(Table2[[#This Row],[Residence]]="Tse-Addo",1,0)</f>
        <v>0</v>
      </c>
      <c r="BF362" s="3">
        <f ca="1">IF(Table2[[#This Row],[Residence]]="Osu",1,0)</f>
        <v>0</v>
      </c>
      <c r="BG362" s="3"/>
      <c r="BH362" s="3"/>
      <c r="BI362" s="3"/>
      <c r="BJ362" s="3"/>
      <c r="BK362" s="3"/>
      <c r="BL362" s="3"/>
      <c r="BM362" s="3"/>
      <c r="BN362" s="3"/>
      <c r="BO362" s="3"/>
      <c r="BP362" s="5"/>
      <c r="BR362" s="26">
        <f ca="1">Table2[[#This Row],[Cars Value]]/Table2[[#This Row],[Cars]]</f>
        <v>1658.0454394091028</v>
      </c>
      <c r="BS362" s="5"/>
      <c r="BT362" s="2">
        <f ca="1">IF(Table2[[#This Row],[Value of Debts]]&gt;$BU$6,1,0)</f>
        <v>1</v>
      </c>
      <c r="BU362" s="3"/>
      <c r="BV362" s="3"/>
      <c r="BW362" s="5"/>
      <c r="BX362" s="30">
        <f ca="1">Table2[[#This Row],[Mortgage Left]]/Table2[[#This Row],[Value of home]]</f>
        <v>0.69480190117140117</v>
      </c>
      <c r="BY362" s="3">
        <f t="shared" ca="1" si="127"/>
        <v>0</v>
      </c>
      <c r="BZ362" s="3"/>
      <c r="CA362" s="39"/>
      <c r="CC362" s="2">
        <f ca="1">IF(Table2[[#This Row],[Residence]]="East Legon",Table2[[#This Row],[Income]],0)</f>
        <v>0</v>
      </c>
      <c r="CD362" s="3">
        <f ca="1">IF(Table2[[#This Row],[Residence]]="Trasaco",Table2[[#This Row],[Income]],0)</f>
        <v>0</v>
      </c>
      <c r="CE362" s="3">
        <f ca="1">IF(Table2[[#This Row],[Residence]]="North Legon",Table2[[#This Row],[Income]],0)</f>
        <v>0</v>
      </c>
      <c r="CF362" s="3">
        <f ca="1">IF(Table2[[#This Row],[Residence]]="Spintex",Table2[[#This Row],[Income]],0)</f>
        <v>0</v>
      </c>
      <c r="CG362" s="3">
        <f ca="1">IF(Table2[[#This Row],[Residence]]="Tema",Table2[[#This Row],[Income]],0)</f>
        <v>0</v>
      </c>
      <c r="CH362" s="3">
        <f ca="1">IF(Table2[[#This Row],[Residence]]="Airport Hills",Table2[[#This Row],[Income]],0)</f>
        <v>59443</v>
      </c>
      <c r="CI362" s="3">
        <f ca="1">IF(Table2[[#This Row],[Residence]]="Oyarifa",Table2[[#This Row],[Income]],0)</f>
        <v>0</v>
      </c>
      <c r="CJ362" s="3">
        <f ca="1">IF(Table2[[#This Row],[Residence]]="Osu",Table2[[#This Row],[Income]],0)</f>
        <v>0</v>
      </c>
      <c r="CK362" s="3">
        <f ca="1">IF(Table2[[#This Row],[Residence]]="Tse-Addo",Table2[[#This Row],[Income]],0)</f>
        <v>0</v>
      </c>
      <c r="CL362" s="5">
        <f ca="1">IF(Table2[[#This Row],[Residence]]="Prampram",Table2[[#This Row],[Income]],0)</f>
        <v>0</v>
      </c>
      <c r="CN362" s="2">
        <f ca="1">IF(Table2[[#This Row],[Field of Work]]="Teaching",Table2[[#This Row],[Income]],0)</f>
        <v>0</v>
      </c>
      <c r="CO362" s="3">
        <f ca="1">IF(Table2[[#This Row],[Field of Work]]="Agriculture",Table2[[#This Row],[Income]],0)</f>
        <v>0</v>
      </c>
      <c r="CP362" s="3">
        <f ca="1">IF(Table2[[#This Row],[Field of Work]]="IT",Table2[[#This Row],[Income]],0)</f>
        <v>0</v>
      </c>
      <c r="CQ362" s="3">
        <f ca="1">IF(Table2[[#This Row],[Field of Work]]="Construction",Table2[[#This Row],[Income]],0)</f>
        <v>0</v>
      </c>
      <c r="CR362" s="3">
        <f ca="1">IF(Table2[[#This Row],[Field of Work]]="Health",Table2[[#This Row],[Income]],0)</f>
        <v>0</v>
      </c>
      <c r="CS362" s="5">
        <f ca="1">IF(Table2[[#This Row],[Field of Work]]="General work",Table2[[#This Row],[Income]],0)</f>
        <v>59443</v>
      </c>
      <c r="CU362" s="2">
        <f t="shared" ca="1" si="116"/>
        <v>1</v>
      </c>
      <c r="CV362" s="5"/>
      <c r="CX362" s="2">
        <f t="shared" ca="1" si="117"/>
        <v>25</v>
      </c>
      <c r="CY362" s="5"/>
    </row>
    <row r="363" spans="1:103" x14ac:dyDescent="0.25">
      <c r="A363">
        <f t="shared" ca="1" si="118"/>
        <v>1</v>
      </c>
      <c r="B363" t="str">
        <f t="shared" ca="1" si="119"/>
        <v>Male</v>
      </c>
      <c r="C363">
        <f t="shared" ca="1" si="120"/>
        <v>25</v>
      </c>
      <c r="D363">
        <f t="shared" ca="1" si="121"/>
        <v>2</v>
      </c>
      <c r="E363" t="str">
        <f ca="1">_xll.XLOOKUP(D363,$Y$8:$Y$13,$Z$8:$Z$13)</f>
        <v>Construction</v>
      </c>
      <c r="F363">
        <f t="shared" ca="1" si="122"/>
        <v>1</v>
      </c>
      <c r="G363" t="str">
        <f ca="1">_xll.XLOOKUP(F363,$AA$8:$AA$12,$AB$8:$AB$12)</f>
        <v>Highschool</v>
      </c>
      <c r="H363">
        <f t="shared" ca="1" si="135"/>
        <v>2</v>
      </c>
      <c r="I363">
        <f t="shared" ca="1" si="115"/>
        <v>4</v>
      </c>
      <c r="J363">
        <f t="shared" ca="1" si="123"/>
        <v>41168</v>
      </c>
      <c r="K363">
        <f t="shared" ca="1" si="124"/>
        <v>9</v>
      </c>
      <c r="L363" t="str">
        <f ca="1">_xll.XLOOKUP(K363,$AC$8:$AC$17,$AD$8:$AD$17)</f>
        <v>Prampram</v>
      </c>
      <c r="M363">
        <f t="shared" ca="1" si="128"/>
        <v>247008</v>
      </c>
      <c r="N363" s="12">
        <f t="shared" ca="1" si="125"/>
        <v>101876.53126790865</v>
      </c>
      <c r="O363" s="12">
        <f t="shared" ca="1" si="129"/>
        <v>104008.85399152288</v>
      </c>
      <c r="P363">
        <f t="shared" ca="1" si="126"/>
        <v>75919</v>
      </c>
      <c r="Q363" s="12">
        <f t="shared" ca="1" si="130"/>
        <v>64829.979767496821</v>
      </c>
      <c r="R363">
        <f t="shared" ca="1" si="131"/>
        <v>42269.55679537425</v>
      </c>
      <c r="S363" s="12">
        <f t="shared" ca="1" si="132"/>
        <v>393286.41078689712</v>
      </c>
      <c r="T363" s="12">
        <f t="shared" ca="1" si="133"/>
        <v>242625.51103540545</v>
      </c>
      <c r="U363" s="12">
        <f t="shared" ca="1" si="134"/>
        <v>150660.89975149167</v>
      </c>
      <c r="X363" s="2"/>
      <c r="Y363" s="3"/>
      <c r="Z363" s="3"/>
      <c r="AA363" s="3"/>
      <c r="AB363" s="3"/>
      <c r="AC363" s="3"/>
      <c r="AD363" s="3"/>
      <c r="AE363" s="3">
        <f ca="1">IF(Table2[[#This Row],[Gender]]="Male",1,0)</f>
        <v>1</v>
      </c>
      <c r="AF363" s="3">
        <f ca="1">IF(Table2[[#This Row],[Gender]]="Female",1,0)</f>
        <v>0</v>
      </c>
      <c r="AG363" s="3"/>
      <c r="AH363" s="3"/>
      <c r="AI363" s="5"/>
      <c r="AK363" s="2">
        <f ca="1">IF(Table2[[#This Row],[Field of Work]]="Teaching",1,0)</f>
        <v>0</v>
      </c>
      <c r="AL363" s="3">
        <f ca="1">IF(Table2[[#This Row],[Field of Work]]="Agriculture",1,0)</f>
        <v>0</v>
      </c>
      <c r="AM363" s="3">
        <f ca="1">IF(Table2[[#This Row],[Field of Work]]="IT",1,0)</f>
        <v>0</v>
      </c>
      <c r="AN363" s="3">
        <f ca="1">IF(Table2[[#This Row],[Field of Work]]="Construction",1,0)</f>
        <v>1</v>
      </c>
      <c r="AO363" s="3">
        <f ca="1">IF(Table2[[#This Row],[Field of Work]]="Health",1,0)</f>
        <v>0</v>
      </c>
      <c r="AP363" s="3">
        <f ca="1">IF(Table2[[#This Row],[Field of Work]]="General work",1,0)</f>
        <v>0</v>
      </c>
      <c r="AQ363" s="3"/>
      <c r="AR363" s="3"/>
      <c r="AS363" s="3"/>
      <c r="AT363" s="3"/>
      <c r="AU363" s="3"/>
      <c r="AV363" s="5"/>
      <c r="AW363" s="16">
        <f ca="1">IF(Table2[[#This Row],[Residence]]="East Legon",1,0)</f>
        <v>0</v>
      </c>
      <c r="AX363" s="13">
        <f ca="1">IF(Table2[[#This Row],[Residence]]="Trasaco",1,0)</f>
        <v>0</v>
      </c>
      <c r="AY363" s="3">
        <f ca="1">IF(Table2[[#This Row],[Residence]]="North Legon",1,0)</f>
        <v>0</v>
      </c>
      <c r="AZ363" s="3">
        <f ca="1">IF(Table2[[#This Row],[Residence]]="Tema",1,0)</f>
        <v>0</v>
      </c>
      <c r="BA363" s="3">
        <f ca="1">IF(Table2[[#This Row],[Residence]]="Spintex",1,0)</f>
        <v>0</v>
      </c>
      <c r="BB363" s="3">
        <f ca="1">IF(Table2[[#This Row],[Residence]]="Airport Hills",1,0)</f>
        <v>0</v>
      </c>
      <c r="BC363" s="3">
        <f ca="1">IF(Table2[[#This Row],[Residence]]="Oyarifa",1,0)</f>
        <v>0</v>
      </c>
      <c r="BD363" s="3">
        <f ca="1">IF(Table2[[#This Row],[Residence]]="Prampram",1,0)</f>
        <v>1</v>
      </c>
      <c r="BE363" s="3">
        <f ca="1">IF(Table2[[#This Row],[Residence]]="Tse-Addo",1,0)</f>
        <v>0</v>
      </c>
      <c r="BF363" s="3">
        <f ca="1">IF(Table2[[#This Row],[Residence]]="Osu",1,0)</f>
        <v>0</v>
      </c>
      <c r="BG363" s="3"/>
      <c r="BH363" s="3"/>
      <c r="BI363" s="3"/>
      <c r="BJ363" s="3"/>
      <c r="BK363" s="3"/>
      <c r="BL363" s="3"/>
      <c r="BM363" s="3"/>
      <c r="BN363" s="3"/>
      <c r="BO363" s="3"/>
      <c r="BP363" s="5"/>
      <c r="BR363" s="26">
        <f ca="1">Table2[[#This Row],[Cars Value]]/Table2[[#This Row],[Cars]]</f>
        <v>26002.213497880719</v>
      </c>
      <c r="BS363" s="5"/>
      <c r="BT363" s="2">
        <f ca="1">IF(Table2[[#This Row],[Value of Debts]]&gt;$BU$6,1,0)</f>
        <v>1</v>
      </c>
      <c r="BU363" s="3"/>
      <c r="BV363" s="3"/>
      <c r="BW363" s="5"/>
      <c r="BX363" s="30">
        <f ca="1">Table2[[#This Row],[Mortgage Left]]/Table2[[#This Row],[Value of home]]</f>
        <v>0.41244223372485367</v>
      </c>
      <c r="BY363" s="3">
        <f t="shared" ca="1" si="127"/>
        <v>1</v>
      </c>
      <c r="BZ363" s="3"/>
      <c r="CA363" s="39"/>
      <c r="CC363" s="2">
        <f ca="1">IF(Table2[[#This Row],[Residence]]="East Legon",Table2[[#This Row],[Income]],0)</f>
        <v>0</v>
      </c>
      <c r="CD363" s="3">
        <f ca="1">IF(Table2[[#This Row],[Residence]]="Trasaco",Table2[[#This Row],[Income]],0)</f>
        <v>0</v>
      </c>
      <c r="CE363" s="3">
        <f ca="1">IF(Table2[[#This Row],[Residence]]="North Legon",Table2[[#This Row],[Income]],0)</f>
        <v>0</v>
      </c>
      <c r="CF363" s="3">
        <f ca="1">IF(Table2[[#This Row],[Residence]]="Spintex",Table2[[#This Row],[Income]],0)</f>
        <v>0</v>
      </c>
      <c r="CG363" s="3">
        <f ca="1">IF(Table2[[#This Row],[Residence]]="Tema",Table2[[#This Row],[Income]],0)</f>
        <v>0</v>
      </c>
      <c r="CH363" s="3">
        <f ca="1">IF(Table2[[#This Row],[Residence]]="Airport Hills",Table2[[#This Row],[Income]],0)</f>
        <v>0</v>
      </c>
      <c r="CI363" s="3">
        <f ca="1">IF(Table2[[#This Row],[Residence]]="Oyarifa",Table2[[#This Row],[Income]],0)</f>
        <v>0</v>
      </c>
      <c r="CJ363" s="3">
        <f ca="1">IF(Table2[[#This Row],[Residence]]="Osu",Table2[[#This Row],[Income]],0)</f>
        <v>0</v>
      </c>
      <c r="CK363" s="3">
        <f ca="1">IF(Table2[[#This Row],[Residence]]="Tse-Addo",Table2[[#This Row],[Income]],0)</f>
        <v>0</v>
      </c>
      <c r="CL363" s="5">
        <f ca="1">IF(Table2[[#This Row],[Residence]]="Prampram",Table2[[#This Row],[Income]],0)</f>
        <v>41168</v>
      </c>
      <c r="CN363" s="2">
        <f ca="1">IF(Table2[[#This Row],[Field of Work]]="Teaching",Table2[[#This Row],[Income]],0)</f>
        <v>0</v>
      </c>
      <c r="CO363" s="3">
        <f ca="1">IF(Table2[[#This Row],[Field of Work]]="Agriculture",Table2[[#This Row],[Income]],0)</f>
        <v>0</v>
      </c>
      <c r="CP363" s="3">
        <f ca="1">IF(Table2[[#This Row],[Field of Work]]="IT",Table2[[#This Row],[Income]],0)</f>
        <v>0</v>
      </c>
      <c r="CQ363" s="3">
        <f ca="1">IF(Table2[[#This Row],[Field of Work]]="Construction",Table2[[#This Row],[Income]],0)</f>
        <v>41168</v>
      </c>
      <c r="CR363" s="3">
        <f ca="1">IF(Table2[[#This Row],[Field of Work]]="Health",Table2[[#This Row],[Income]],0)</f>
        <v>0</v>
      </c>
      <c r="CS363" s="5">
        <f ca="1">IF(Table2[[#This Row],[Field of Work]]="General work",Table2[[#This Row],[Income]],0)</f>
        <v>0</v>
      </c>
      <c r="CU363" s="2">
        <f t="shared" ca="1" si="116"/>
        <v>1</v>
      </c>
      <c r="CV363" s="5"/>
      <c r="CX363" s="2">
        <f t="shared" ca="1" si="117"/>
        <v>49</v>
      </c>
      <c r="CY363" s="5"/>
    </row>
    <row r="364" spans="1:103" x14ac:dyDescent="0.25">
      <c r="A364">
        <f t="shared" ca="1" si="118"/>
        <v>1</v>
      </c>
      <c r="B364" t="str">
        <f t="shared" ca="1" si="119"/>
        <v>Male</v>
      </c>
      <c r="C364">
        <f t="shared" ca="1" si="120"/>
        <v>49</v>
      </c>
      <c r="D364">
        <f t="shared" ca="1" si="121"/>
        <v>4</v>
      </c>
      <c r="E364" t="str">
        <f ca="1">_xll.XLOOKUP(D364,$Y$8:$Y$13,$Z$8:$Z$13)</f>
        <v>IT</v>
      </c>
      <c r="F364">
        <f t="shared" ca="1" si="122"/>
        <v>2</v>
      </c>
      <c r="G364" t="str">
        <f ca="1">_xll.XLOOKUP(F364,$AA$8:$AA$12,$AB$8:$AB$12)</f>
        <v>College</v>
      </c>
      <c r="H364">
        <f t="shared" ca="1" si="135"/>
        <v>2</v>
      </c>
      <c r="I364">
        <f t="shared" ca="1" si="115"/>
        <v>1</v>
      </c>
      <c r="J364">
        <f t="shared" ca="1" si="123"/>
        <v>54269</v>
      </c>
      <c r="K364">
        <f t="shared" ca="1" si="124"/>
        <v>6</v>
      </c>
      <c r="L364" t="str">
        <f ca="1">_xll.XLOOKUP(K364,$AC$8:$AC$17,$AD$8:$AD$17)</f>
        <v>Tse-Addo</v>
      </c>
      <c r="M364">
        <f t="shared" ca="1" si="128"/>
        <v>271345</v>
      </c>
      <c r="N364" s="12">
        <f t="shared" ca="1" si="125"/>
        <v>46482.683181554523</v>
      </c>
      <c r="O364" s="12">
        <f t="shared" ca="1" si="129"/>
        <v>22510.177199638638</v>
      </c>
      <c r="P364">
        <f t="shared" ca="1" si="126"/>
        <v>21499</v>
      </c>
      <c r="Q364" s="12">
        <f t="shared" ca="1" si="130"/>
        <v>46432.147657835492</v>
      </c>
      <c r="R364">
        <f t="shared" ca="1" si="131"/>
        <v>38238.977373514557</v>
      </c>
      <c r="S364" s="12">
        <f t="shared" ca="1" si="132"/>
        <v>332094.15457315318</v>
      </c>
      <c r="T364" s="12">
        <f t="shared" ca="1" si="133"/>
        <v>114413.83083939001</v>
      </c>
      <c r="U364" s="12">
        <f t="shared" ca="1" si="134"/>
        <v>217680.32373376319</v>
      </c>
      <c r="X364" s="2"/>
      <c r="Y364" s="3"/>
      <c r="Z364" s="3"/>
      <c r="AA364" s="3"/>
      <c r="AB364" s="3"/>
      <c r="AC364" s="3"/>
      <c r="AD364" s="3"/>
      <c r="AE364" s="3">
        <f ca="1">IF(Table2[[#This Row],[Gender]]="Male",1,0)</f>
        <v>1</v>
      </c>
      <c r="AF364" s="3">
        <f ca="1">IF(Table2[[#This Row],[Gender]]="Female",1,0)</f>
        <v>0</v>
      </c>
      <c r="AG364" s="3"/>
      <c r="AH364" s="3"/>
      <c r="AI364" s="5"/>
      <c r="AK364" s="2">
        <f ca="1">IF(Table2[[#This Row],[Field of Work]]="Teaching",1,0)</f>
        <v>0</v>
      </c>
      <c r="AL364" s="3">
        <f ca="1">IF(Table2[[#This Row],[Field of Work]]="Agriculture",1,0)</f>
        <v>0</v>
      </c>
      <c r="AM364" s="3">
        <f ca="1">IF(Table2[[#This Row],[Field of Work]]="IT",1,0)</f>
        <v>1</v>
      </c>
      <c r="AN364" s="3">
        <f ca="1">IF(Table2[[#This Row],[Field of Work]]="Construction",1,0)</f>
        <v>0</v>
      </c>
      <c r="AO364" s="3">
        <f ca="1">IF(Table2[[#This Row],[Field of Work]]="Health",1,0)</f>
        <v>0</v>
      </c>
      <c r="AP364" s="3">
        <f ca="1">IF(Table2[[#This Row],[Field of Work]]="General work",1,0)</f>
        <v>0</v>
      </c>
      <c r="AQ364" s="3"/>
      <c r="AR364" s="3"/>
      <c r="AS364" s="3"/>
      <c r="AT364" s="3"/>
      <c r="AU364" s="3"/>
      <c r="AV364" s="5"/>
      <c r="AW364" s="16">
        <f ca="1">IF(Table2[[#This Row],[Residence]]="East Legon",1,0)</f>
        <v>0</v>
      </c>
      <c r="AX364" s="13">
        <f ca="1">IF(Table2[[#This Row],[Residence]]="Trasaco",1,0)</f>
        <v>0</v>
      </c>
      <c r="AY364" s="3">
        <f ca="1">IF(Table2[[#This Row],[Residence]]="North Legon",1,0)</f>
        <v>0</v>
      </c>
      <c r="AZ364" s="3">
        <f ca="1">IF(Table2[[#This Row],[Residence]]="Tema",1,0)</f>
        <v>0</v>
      </c>
      <c r="BA364" s="3">
        <f ca="1">IF(Table2[[#This Row],[Residence]]="Spintex",1,0)</f>
        <v>0</v>
      </c>
      <c r="BB364" s="3">
        <f ca="1">IF(Table2[[#This Row],[Residence]]="Airport Hills",1,0)</f>
        <v>0</v>
      </c>
      <c r="BC364" s="3">
        <f ca="1">IF(Table2[[#This Row],[Residence]]="Oyarifa",1,0)</f>
        <v>0</v>
      </c>
      <c r="BD364" s="3">
        <f ca="1">IF(Table2[[#This Row],[Residence]]="Prampram",1,0)</f>
        <v>0</v>
      </c>
      <c r="BE364" s="3">
        <f ca="1">IF(Table2[[#This Row],[Residence]]="Tse-Addo",1,0)</f>
        <v>1</v>
      </c>
      <c r="BF364" s="3">
        <f ca="1">IF(Table2[[#This Row],[Residence]]="Osu",1,0)</f>
        <v>0</v>
      </c>
      <c r="BG364" s="3"/>
      <c r="BH364" s="3"/>
      <c r="BI364" s="3"/>
      <c r="BJ364" s="3"/>
      <c r="BK364" s="3"/>
      <c r="BL364" s="3"/>
      <c r="BM364" s="3"/>
      <c r="BN364" s="3"/>
      <c r="BO364" s="3"/>
      <c r="BP364" s="5"/>
      <c r="BR364" s="26">
        <f ca="1">Table2[[#This Row],[Cars Value]]/Table2[[#This Row],[Cars]]</f>
        <v>22510.177199638638</v>
      </c>
      <c r="BS364" s="5"/>
      <c r="BT364" s="2">
        <f ca="1">IF(Table2[[#This Row],[Value of Debts]]&gt;$BU$6,1,0)</f>
        <v>1</v>
      </c>
      <c r="BU364" s="3"/>
      <c r="BV364" s="3"/>
      <c r="BW364" s="5"/>
      <c r="BX364" s="30">
        <f ca="1">Table2[[#This Row],[Mortgage Left]]/Table2[[#This Row],[Value of home]]</f>
        <v>0.17130473449503225</v>
      </c>
      <c r="BY364" s="3">
        <f t="shared" ca="1" si="127"/>
        <v>1</v>
      </c>
      <c r="BZ364" s="3"/>
      <c r="CA364" s="39"/>
      <c r="CC364" s="2">
        <f ca="1">IF(Table2[[#This Row],[Residence]]="East Legon",Table2[[#This Row],[Income]],0)</f>
        <v>0</v>
      </c>
      <c r="CD364" s="3">
        <f ca="1">IF(Table2[[#This Row],[Residence]]="Trasaco",Table2[[#This Row],[Income]],0)</f>
        <v>0</v>
      </c>
      <c r="CE364" s="3">
        <f ca="1">IF(Table2[[#This Row],[Residence]]="North Legon",Table2[[#This Row],[Income]],0)</f>
        <v>0</v>
      </c>
      <c r="CF364" s="3">
        <f ca="1">IF(Table2[[#This Row],[Residence]]="Spintex",Table2[[#This Row],[Income]],0)</f>
        <v>0</v>
      </c>
      <c r="CG364" s="3">
        <f ca="1">IF(Table2[[#This Row],[Residence]]="Tema",Table2[[#This Row],[Income]],0)</f>
        <v>0</v>
      </c>
      <c r="CH364" s="3">
        <f ca="1">IF(Table2[[#This Row],[Residence]]="Airport Hills",Table2[[#This Row],[Income]],0)</f>
        <v>0</v>
      </c>
      <c r="CI364" s="3">
        <f ca="1">IF(Table2[[#This Row],[Residence]]="Oyarifa",Table2[[#This Row],[Income]],0)</f>
        <v>0</v>
      </c>
      <c r="CJ364" s="3">
        <f ca="1">IF(Table2[[#This Row],[Residence]]="Osu",Table2[[#This Row],[Income]],0)</f>
        <v>0</v>
      </c>
      <c r="CK364" s="3">
        <f ca="1">IF(Table2[[#This Row],[Residence]]="Tse-Addo",Table2[[#This Row],[Income]],0)</f>
        <v>54269</v>
      </c>
      <c r="CL364" s="5">
        <f ca="1">IF(Table2[[#This Row],[Residence]]="Prampram",Table2[[#This Row],[Income]],0)</f>
        <v>0</v>
      </c>
      <c r="CN364" s="2">
        <f ca="1">IF(Table2[[#This Row],[Field of Work]]="Teaching",Table2[[#This Row],[Income]],0)</f>
        <v>0</v>
      </c>
      <c r="CO364" s="3">
        <f ca="1">IF(Table2[[#This Row],[Field of Work]]="Agriculture",Table2[[#This Row],[Income]],0)</f>
        <v>0</v>
      </c>
      <c r="CP364" s="3">
        <f ca="1">IF(Table2[[#This Row],[Field of Work]]="IT",Table2[[#This Row],[Income]],0)</f>
        <v>54269</v>
      </c>
      <c r="CQ364" s="3">
        <f ca="1">IF(Table2[[#This Row],[Field of Work]]="Construction",Table2[[#This Row],[Income]],0)</f>
        <v>0</v>
      </c>
      <c r="CR364" s="3">
        <f ca="1">IF(Table2[[#This Row],[Field of Work]]="Health",Table2[[#This Row],[Income]],0)</f>
        <v>0</v>
      </c>
      <c r="CS364" s="5">
        <f ca="1">IF(Table2[[#This Row],[Field of Work]]="General work",Table2[[#This Row],[Income]],0)</f>
        <v>0</v>
      </c>
      <c r="CU364" s="2">
        <f t="shared" ca="1" si="116"/>
        <v>1</v>
      </c>
      <c r="CV364" s="5"/>
      <c r="CX364" s="2">
        <f t="shared" ca="1" si="117"/>
        <v>47</v>
      </c>
      <c r="CY364" s="5"/>
    </row>
    <row r="365" spans="1:103" x14ac:dyDescent="0.25">
      <c r="A365">
        <f t="shared" ca="1" si="118"/>
        <v>2</v>
      </c>
      <c r="B365" t="str">
        <f t="shared" ca="1" si="119"/>
        <v>Female</v>
      </c>
      <c r="C365">
        <f t="shared" ca="1" si="120"/>
        <v>47</v>
      </c>
      <c r="D365">
        <f t="shared" ca="1" si="121"/>
        <v>3</v>
      </c>
      <c r="E365" t="str">
        <f ca="1">_xll.XLOOKUP(D365,$Y$8:$Y$13,$Z$8:$Z$13)</f>
        <v>Teaching</v>
      </c>
      <c r="F365">
        <f t="shared" ca="1" si="122"/>
        <v>4</v>
      </c>
      <c r="G365" t="str">
        <f ca="1">_xll.XLOOKUP(F365,$AA$8:$AA$12,$AB$8:$AB$12)</f>
        <v>Techical</v>
      </c>
      <c r="H365">
        <f t="shared" ca="1" si="135"/>
        <v>4</v>
      </c>
      <c r="I365">
        <f t="shared" ca="1" si="115"/>
        <v>4</v>
      </c>
      <c r="J365">
        <f t="shared" ca="1" si="123"/>
        <v>79331</v>
      </c>
      <c r="K365">
        <f t="shared" ca="1" si="124"/>
        <v>7</v>
      </c>
      <c r="L365" t="str">
        <f ca="1">_xll.XLOOKUP(K365,$AC$8:$AC$17,$AD$8:$AD$17)</f>
        <v>Tema</v>
      </c>
      <c r="M365">
        <f t="shared" ca="1" si="128"/>
        <v>396655</v>
      </c>
      <c r="N365" s="12">
        <f t="shared" ca="1" si="125"/>
        <v>112383.19421078158</v>
      </c>
      <c r="O365" s="12">
        <f t="shared" ca="1" si="129"/>
        <v>194391.92096706416</v>
      </c>
      <c r="P365">
        <f t="shared" ca="1" si="126"/>
        <v>69937</v>
      </c>
      <c r="Q365" s="12">
        <f t="shared" ca="1" si="130"/>
        <v>23264.228591097242</v>
      </c>
      <c r="R365">
        <f t="shared" ca="1" si="131"/>
        <v>103568.05343422553</v>
      </c>
      <c r="S365" s="12">
        <f t="shared" ca="1" si="132"/>
        <v>694614.9744012896</v>
      </c>
      <c r="T365" s="12">
        <f t="shared" ca="1" si="133"/>
        <v>205584.42280187883</v>
      </c>
      <c r="U365" s="12">
        <f t="shared" ca="1" si="134"/>
        <v>489030.55159941077</v>
      </c>
      <c r="X365" s="2"/>
      <c r="Y365" s="3"/>
      <c r="Z365" s="3"/>
      <c r="AA365" s="3"/>
      <c r="AB365" s="3"/>
      <c r="AC365" s="3"/>
      <c r="AD365" s="3"/>
      <c r="AE365" s="3">
        <f ca="1">IF(Table2[[#This Row],[Gender]]="Male",1,0)</f>
        <v>0</v>
      </c>
      <c r="AF365" s="3">
        <f ca="1">IF(Table2[[#This Row],[Gender]]="Female",1,0)</f>
        <v>1</v>
      </c>
      <c r="AG365" s="3"/>
      <c r="AH365" s="3"/>
      <c r="AI365" s="5"/>
      <c r="AK365" s="2">
        <f ca="1">IF(Table2[[#This Row],[Field of Work]]="Teaching",1,0)</f>
        <v>1</v>
      </c>
      <c r="AL365" s="3">
        <f ca="1">IF(Table2[[#This Row],[Field of Work]]="Agriculture",1,0)</f>
        <v>0</v>
      </c>
      <c r="AM365" s="3">
        <f ca="1">IF(Table2[[#This Row],[Field of Work]]="IT",1,0)</f>
        <v>0</v>
      </c>
      <c r="AN365" s="3">
        <f ca="1">IF(Table2[[#This Row],[Field of Work]]="Construction",1,0)</f>
        <v>0</v>
      </c>
      <c r="AO365" s="3">
        <f ca="1">IF(Table2[[#This Row],[Field of Work]]="Health",1,0)</f>
        <v>0</v>
      </c>
      <c r="AP365" s="3">
        <f ca="1">IF(Table2[[#This Row],[Field of Work]]="General work",1,0)</f>
        <v>0</v>
      </c>
      <c r="AQ365" s="3"/>
      <c r="AR365" s="3"/>
      <c r="AS365" s="3"/>
      <c r="AT365" s="3"/>
      <c r="AU365" s="3"/>
      <c r="AV365" s="5"/>
      <c r="AW365" s="16">
        <f ca="1">IF(Table2[[#This Row],[Residence]]="East Legon",1,0)</f>
        <v>0</v>
      </c>
      <c r="AX365" s="13">
        <f ca="1">IF(Table2[[#This Row],[Residence]]="Trasaco",1,0)</f>
        <v>0</v>
      </c>
      <c r="AY365" s="3">
        <f ca="1">IF(Table2[[#This Row],[Residence]]="North Legon",1,0)</f>
        <v>0</v>
      </c>
      <c r="AZ365" s="3">
        <f ca="1">IF(Table2[[#This Row],[Residence]]="Tema",1,0)</f>
        <v>1</v>
      </c>
      <c r="BA365" s="3">
        <f ca="1">IF(Table2[[#This Row],[Residence]]="Spintex",1,0)</f>
        <v>0</v>
      </c>
      <c r="BB365" s="3">
        <f ca="1">IF(Table2[[#This Row],[Residence]]="Airport Hills",1,0)</f>
        <v>0</v>
      </c>
      <c r="BC365" s="3">
        <f ca="1">IF(Table2[[#This Row],[Residence]]="Oyarifa",1,0)</f>
        <v>0</v>
      </c>
      <c r="BD365" s="3">
        <f ca="1">IF(Table2[[#This Row],[Residence]]="Prampram",1,0)</f>
        <v>0</v>
      </c>
      <c r="BE365" s="3">
        <f ca="1">IF(Table2[[#This Row],[Residence]]="Tse-Addo",1,0)</f>
        <v>0</v>
      </c>
      <c r="BF365" s="3">
        <f ca="1">IF(Table2[[#This Row],[Residence]]="Osu",1,0)</f>
        <v>0</v>
      </c>
      <c r="BG365" s="3"/>
      <c r="BH365" s="3"/>
      <c r="BI365" s="3"/>
      <c r="BJ365" s="3"/>
      <c r="BK365" s="3"/>
      <c r="BL365" s="3"/>
      <c r="BM365" s="3"/>
      <c r="BN365" s="3"/>
      <c r="BO365" s="3"/>
      <c r="BP365" s="5"/>
      <c r="BR365" s="26">
        <f ca="1">Table2[[#This Row],[Cars Value]]/Table2[[#This Row],[Cars]]</f>
        <v>48597.980241766039</v>
      </c>
      <c r="BS365" s="5"/>
      <c r="BT365" s="2">
        <f ca="1">IF(Table2[[#This Row],[Value of Debts]]&gt;$BU$6,1,0)</f>
        <v>1</v>
      </c>
      <c r="BU365" s="3"/>
      <c r="BV365" s="3"/>
      <c r="BW365" s="5"/>
      <c r="BX365" s="30">
        <f ca="1">Table2[[#This Row],[Mortgage Left]]/Table2[[#This Row],[Value of home]]</f>
        <v>0.28332731015815149</v>
      </c>
      <c r="BY365" s="3">
        <f t="shared" ca="1" si="127"/>
        <v>1</v>
      </c>
      <c r="BZ365" s="3"/>
      <c r="CA365" s="39"/>
      <c r="CC365" s="2">
        <f ca="1">IF(Table2[[#This Row],[Residence]]="East Legon",Table2[[#This Row],[Income]],0)</f>
        <v>0</v>
      </c>
      <c r="CD365" s="3">
        <f ca="1">IF(Table2[[#This Row],[Residence]]="Trasaco",Table2[[#This Row],[Income]],0)</f>
        <v>0</v>
      </c>
      <c r="CE365" s="3">
        <f ca="1">IF(Table2[[#This Row],[Residence]]="North Legon",Table2[[#This Row],[Income]],0)</f>
        <v>0</v>
      </c>
      <c r="CF365" s="3">
        <f ca="1">IF(Table2[[#This Row],[Residence]]="Spintex",Table2[[#This Row],[Income]],0)</f>
        <v>0</v>
      </c>
      <c r="CG365" s="3">
        <f ca="1">IF(Table2[[#This Row],[Residence]]="Tema",Table2[[#This Row],[Income]],0)</f>
        <v>79331</v>
      </c>
      <c r="CH365" s="3">
        <f ca="1">IF(Table2[[#This Row],[Residence]]="Airport Hills",Table2[[#This Row],[Income]],0)</f>
        <v>0</v>
      </c>
      <c r="CI365" s="3">
        <f ca="1">IF(Table2[[#This Row],[Residence]]="Oyarifa",Table2[[#This Row],[Income]],0)</f>
        <v>0</v>
      </c>
      <c r="CJ365" s="3">
        <f ca="1">IF(Table2[[#This Row],[Residence]]="Osu",Table2[[#This Row],[Income]],0)</f>
        <v>0</v>
      </c>
      <c r="CK365" s="3">
        <f ca="1">IF(Table2[[#This Row],[Residence]]="Tse-Addo",Table2[[#This Row],[Income]],0)</f>
        <v>0</v>
      </c>
      <c r="CL365" s="5">
        <f ca="1">IF(Table2[[#This Row],[Residence]]="Prampram",Table2[[#This Row],[Income]],0)</f>
        <v>0</v>
      </c>
      <c r="CN365" s="2">
        <f ca="1">IF(Table2[[#This Row],[Field of Work]]="Teaching",Table2[[#This Row],[Income]],0)</f>
        <v>79331</v>
      </c>
      <c r="CO365" s="3">
        <f ca="1">IF(Table2[[#This Row],[Field of Work]]="Agriculture",Table2[[#This Row],[Income]],0)</f>
        <v>0</v>
      </c>
      <c r="CP365" s="3">
        <f ca="1">IF(Table2[[#This Row],[Field of Work]]="IT",Table2[[#This Row],[Income]],0)</f>
        <v>0</v>
      </c>
      <c r="CQ365" s="3">
        <f ca="1">IF(Table2[[#This Row],[Field of Work]]="Construction",Table2[[#This Row],[Income]],0)</f>
        <v>0</v>
      </c>
      <c r="CR365" s="3">
        <f ca="1">IF(Table2[[#This Row],[Field of Work]]="Health",Table2[[#This Row],[Income]],0)</f>
        <v>0</v>
      </c>
      <c r="CS365" s="5">
        <f ca="1">IF(Table2[[#This Row],[Field of Work]]="General work",Table2[[#This Row],[Income]],0)</f>
        <v>0</v>
      </c>
      <c r="CU365" s="2">
        <f t="shared" ca="1" si="116"/>
        <v>0</v>
      </c>
      <c r="CV365" s="5"/>
      <c r="CX365" s="2">
        <f t="shared" ca="1" si="117"/>
        <v>39</v>
      </c>
      <c r="CY365" s="5"/>
    </row>
    <row r="366" spans="1:103" x14ac:dyDescent="0.25">
      <c r="A366">
        <f t="shared" ca="1" si="118"/>
        <v>2</v>
      </c>
      <c r="B366" t="str">
        <f t="shared" ca="1" si="119"/>
        <v>Female</v>
      </c>
      <c r="C366">
        <f t="shared" ca="1" si="120"/>
        <v>39</v>
      </c>
      <c r="D366">
        <f t="shared" ca="1" si="121"/>
        <v>5</v>
      </c>
      <c r="E366" t="str">
        <f ca="1">_xll.XLOOKUP(D366,$Y$8:$Y$13,$Z$8:$Z$13)</f>
        <v>General work</v>
      </c>
      <c r="F366">
        <f t="shared" ca="1" si="122"/>
        <v>2</v>
      </c>
      <c r="G366" t="str">
        <f ca="1">_xll.XLOOKUP(F366,$AA$8:$AA$12,$AB$8:$AB$12)</f>
        <v>College</v>
      </c>
      <c r="H366">
        <f t="shared" ca="1" si="135"/>
        <v>2</v>
      </c>
      <c r="I366">
        <f t="shared" ca="1" si="115"/>
        <v>4</v>
      </c>
      <c r="J366">
        <f t="shared" ca="1" si="123"/>
        <v>89750</v>
      </c>
      <c r="K366">
        <f t="shared" ca="1" si="124"/>
        <v>5</v>
      </c>
      <c r="L366" t="str">
        <f ca="1">_xll.XLOOKUP(K366,$AC$8:$AC$17,$AD$8:$AD$17)</f>
        <v>Airport Hills</v>
      </c>
      <c r="M366">
        <f t="shared" ca="1" si="128"/>
        <v>269250</v>
      </c>
      <c r="N366" s="12">
        <f t="shared" ca="1" si="125"/>
        <v>1926.0434717637793</v>
      </c>
      <c r="O366" s="12">
        <f t="shared" ca="1" si="129"/>
        <v>122282.27769299764</v>
      </c>
      <c r="P366">
        <f t="shared" ca="1" si="126"/>
        <v>3400</v>
      </c>
      <c r="Q366" s="12">
        <f t="shared" ca="1" si="130"/>
        <v>20162.024375700144</v>
      </c>
      <c r="R366">
        <f t="shared" ca="1" si="131"/>
        <v>53533.062988294114</v>
      </c>
      <c r="S366" s="12">
        <f t="shared" ca="1" si="132"/>
        <v>445065.34068129177</v>
      </c>
      <c r="T366" s="12">
        <f t="shared" ca="1" si="133"/>
        <v>25488.067847463924</v>
      </c>
      <c r="U366" s="12">
        <f t="shared" ca="1" si="134"/>
        <v>419577.27283382782</v>
      </c>
      <c r="X366" s="2"/>
      <c r="Y366" s="3"/>
      <c r="Z366" s="3"/>
      <c r="AA366" s="3"/>
      <c r="AB366" s="3"/>
      <c r="AC366" s="3"/>
      <c r="AD366" s="3"/>
      <c r="AE366" s="3">
        <f ca="1">IF(Table2[[#This Row],[Gender]]="Male",1,0)</f>
        <v>0</v>
      </c>
      <c r="AF366" s="3">
        <f ca="1">IF(Table2[[#This Row],[Gender]]="Female",1,0)</f>
        <v>1</v>
      </c>
      <c r="AG366" s="3"/>
      <c r="AH366" s="3"/>
      <c r="AI366" s="5"/>
      <c r="AK366" s="2">
        <f ca="1">IF(Table2[[#This Row],[Field of Work]]="Teaching",1,0)</f>
        <v>0</v>
      </c>
      <c r="AL366" s="3">
        <f ca="1">IF(Table2[[#This Row],[Field of Work]]="Agriculture",1,0)</f>
        <v>0</v>
      </c>
      <c r="AM366" s="3">
        <f ca="1">IF(Table2[[#This Row],[Field of Work]]="IT",1,0)</f>
        <v>0</v>
      </c>
      <c r="AN366" s="3">
        <f ca="1">IF(Table2[[#This Row],[Field of Work]]="Construction",1,0)</f>
        <v>0</v>
      </c>
      <c r="AO366" s="3">
        <f ca="1">IF(Table2[[#This Row],[Field of Work]]="Health",1,0)</f>
        <v>0</v>
      </c>
      <c r="AP366" s="3">
        <f ca="1">IF(Table2[[#This Row],[Field of Work]]="General work",1,0)</f>
        <v>1</v>
      </c>
      <c r="AQ366" s="3"/>
      <c r="AR366" s="3"/>
      <c r="AS366" s="3"/>
      <c r="AT366" s="3"/>
      <c r="AU366" s="3"/>
      <c r="AV366" s="5"/>
      <c r="AW366" s="16">
        <f ca="1">IF(Table2[[#This Row],[Residence]]="East Legon",1,0)</f>
        <v>0</v>
      </c>
      <c r="AX366" s="13">
        <f ca="1">IF(Table2[[#This Row],[Residence]]="Trasaco",1,0)</f>
        <v>0</v>
      </c>
      <c r="AY366" s="3">
        <f ca="1">IF(Table2[[#This Row],[Residence]]="North Legon",1,0)</f>
        <v>0</v>
      </c>
      <c r="AZ366" s="3">
        <f ca="1">IF(Table2[[#This Row],[Residence]]="Tema",1,0)</f>
        <v>0</v>
      </c>
      <c r="BA366" s="3">
        <f ca="1">IF(Table2[[#This Row],[Residence]]="Spintex",1,0)</f>
        <v>0</v>
      </c>
      <c r="BB366" s="3">
        <f ca="1">IF(Table2[[#This Row],[Residence]]="Airport Hills",1,0)</f>
        <v>1</v>
      </c>
      <c r="BC366" s="3">
        <f ca="1">IF(Table2[[#This Row],[Residence]]="Oyarifa",1,0)</f>
        <v>0</v>
      </c>
      <c r="BD366" s="3">
        <f ca="1">IF(Table2[[#This Row],[Residence]]="Prampram",1,0)</f>
        <v>0</v>
      </c>
      <c r="BE366" s="3">
        <f ca="1">IF(Table2[[#This Row],[Residence]]="Tse-Addo",1,0)</f>
        <v>0</v>
      </c>
      <c r="BF366" s="3">
        <f ca="1">IF(Table2[[#This Row],[Residence]]="Osu",1,0)</f>
        <v>0</v>
      </c>
      <c r="BG366" s="3"/>
      <c r="BH366" s="3"/>
      <c r="BI366" s="3"/>
      <c r="BJ366" s="3"/>
      <c r="BK366" s="3"/>
      <c r="BL366" s="3"/>
      <c r="BM366" s="3"/>
      <c r="BN366" s="3"/>
      <c r="BO366" s="3"/>
      <c r="BP366" s="5"/>
      <c r="BR366" s="26">
        <f ca="1">Table2[[#This Row],[Cars Value]]/Table2[[#This Row],[Cars]]</f>
        <v>30570.56942324941</v>
      </c>
      <c r="BS366" s="5"/>
      <c r="BT366" s="2">
        <f ca="1">IF(Table2[[#This Row],[Value of Debts]]&gt;$BU$6,1,0)</f>
        <v>0</v>
      </c>
      <c r="BU366" s="3"/>
      <c r="BV366" s="3"/>
      <c r="BW366" s="5"/>
      <c r="BX366" s="30">
        <f ca="1">Table2[[#This Row],[Mortgage Left]]/Table2[[#This Row],[Value of home]]</f>
        <v>7.1533647976370629E-3</v>
      </c>
      <c r="BY366" s="3">
        <f t="shared" ca="1" si="127"/>
        <v>1</v>
      </c>
      <c r="BZ366" s="3"/>
      <c r="CA366" s="39"/>
      <c r="CC366" s="2">
        <f ca="1">IF(Table2[[#This Row],[Residence]]="East Legon",Table2[[#This Row],[Income]],0)</f>
        <v>0</v>
      </c>
      <c r="CD366" s="3">
        <f ca="1">IF(Table2[[#This Row],[Residence]]="Trasaco",Table2[[#This Row],[Income]],0)</f>
        <v>0</v>
      </c>
      <c r="CE366" s="3">
        <f ca="1">IF(Table2[[#This Row],[Residence]]="North Legon",Table2[[#This Row],[Income]],0)</f>
        <v>0</v>
      </c>
      <c r="CF366" s="3">
        <f ca="1">IF(Table2[[#This Row],[Residence]]="Spintex",Table2[[#This Row],[Income]],0)</f>
        <v>0</v>
      </c>
      <c r="CG366" s="3">
        <f ca="1">IF(Table2[[#This Row],[Residence]]="Tema",Table2[[#This Row],[Income]],0)</f>
        <v>0</v>
      </c>
      <c r="CH366" s="3">
        <f ca="1">IF(Table2[[#This Row],[Residence]]="Airport Hills",Table2[[#This Row],[Income]],0)</f>
        <v>89750</v>
      </c>
      <c r="CI366" s="3">
        <f ca="1">IF(Table2[[#This Row],[Residence]]="Oyarifa",Table2[[#This Row],[Income]],0)</f>
        <v>0</v>
      </c>
      <c r="CJ366" s="3">
        <f ca="1">IF(Table2[[#This Row],[Residence]]="Osu",Table2[[#This Row],[Income]],0)</f>
        <v>0</v>
      </c>
      <c r="CK366" s="3">
        <f ca="1">IF(Table2[[#This Row],[Residence]]="Tse-Addo",Table2[[#This Row],[Income]],0)</f>
        <v>0</v>
      </c>
      <c r="CL366" s="5">
        <f ca="1">IF(Table2[[#This Row],[Residence]]="Prampram",Table2[[#This Row],[Income]],0)</f>
        <v>0</v>
      </c>
      <c r="CN366" s="2">
        <f ca="1">IF(Table2[[#This Row],[Field of Work]]="Teaching",Table2[[#This Row],[Income]],0)</f>
        <v>0</v>
      </c>
      <c r="CO366" s="3">
        <f ca="1">IF(Table2[[#This Row],[Field of Work]]="Agriculture",Table2[[#This Row],[Income]],0)</f>
        <v>0</v>
      </c>
      <c r="CP366" s="3">
        <f ca="1">IF(Table2[[#This Row],[Field of Work]]="IT",Table2[[#This Row],[Income]],0)</f>
        <v>0</v>
      </c>
      <c r="CQ366" s="3">
        <f ca="1">IF(Table2[[#This Row],[Field of Work]]="Construction",Table2[[#This Row],[Income]],0)</f>
        <v>0</v>
      </c>
      <c r="CR366" s="3">
        <f ca="1">IF(Table2[[#This Row],[Field of Work]]="Health",Table2[[#This Row],[Income]],0)</f>
        <v>0</v>
      </c>
      <c r="CS366" s="5">
        <f ca="1">IF(Table2[[#This Row],[Field of Work]]="General work",Table2[[#This Row],[Income]],0)</f>
        <v>89750</v>
      </c>
      <c r="CU366" s="2">
        <f t="shared" ca="1" si="116"/>
        <v>1</v>
      </c>
      <c r="CV366" s="5"/>
      <c r="CX366" s="2">
        <f t="shared" ca="1" si="117"/>
        <v>38</v>
      </c>
      <c r="CY366" s="5"/>
    </row>
    <row r="367" spans="1:103" x14ac:dyDescent="0.25">
      <c r="A367">
        <f t="shared" ca="1" si="118"/>
        <v>1</v>
      </c>
      <c r="B367" t="str">
        <f t="shared" ca="1" si="119"/>
        <v>Male</v>
      </c>
      <c r="C367">
        <f t="shared" ca="1" si="120"/>
        <v>38</v>
      </c>
      <c r="D367">
        <f t="shared" ca="1" si="121"/>
        <v>3</v>
      </c>
      <c r="E367" t="str">
        <f ca="1">_xll.XLOOKUP(D367,$Y$8:$Y$13,$Z$8:$Z$13)</f>
        <v>Teaching</v>
      </c>
      <c r="F367">
        <f t="shared" ca="1" si="122"/>
        <v>3</v>
      </c>
      <c r="G367" t="str">
        <f ca="1">_xll.XLOOKUP(F367,$AA$8:$AA$12,$AB$8:$AB$12)</f>
        <v>University</v>
      </c>
      <c r="H367">
        <f t="shared" ca="1" si="135"/>
        <v>0</v>
      </c>
      <c r="I367">
        <f t="shared" ca="1" si="115"/>
        <v>1</v>
      </c>
      <c r="J367">
        <f t="shared" ca="1" si="123"/>
        <v>70369</v>
      </c>
      <c r="K367">
        <f t="shared" ca="1" si="124"/>
        <v>2</v>
      </c>
      <c r="L367" t="str">
        <f ca="1">_xll.XLOOKUP(K367,$AC$8:$AC$17,$AD$8:$AD$17)</f>
        <v>Trasaco</v>
      </c>
      <c r="M367">
        <f t="shared" ca="1" si="128"/>
        <v>351845</v>
      </c>
      <c r="N367" s="12">
        <f t="shared" ca="1" si="125"/>
        <v>192240.20250274983</v>
      </c>
      <c r="O367" s="12">
        <f t="shared" ca="1" si="129"/>
        <v>5837.5020364954007</v>
      </c>
      <c r="P367">
        <f t="shared" ca="1" si="126"/>
        <v>403</v>
      </c>
      <c r="Q367" s="12">
        <f t="shared" ca="1" si="130"/>
        <v>28658.072267040468</v>
      </c>
      <c r="R367">
        <f t="shared" ca="1" si="131"/>
        <v>50615.516542428544</v>
      </c>
      <c r="S367" s="12">
        <f t="shared" ca="1" si="132"/>
        <v>408298.01857892395</v>
      </c>
      <c r="T367" s="12">
        <f t="shared" ca="1" si="133"/>
        <v>221301.2747697903</v>
      </c>
      <c r="U367" s="12">
        <f t="shared" ca="1" si="134"/>
        <v>186996.74380913365</v>
      </c>
      <c r="X367" s="2"/>
      <c r="Y367" s="3"/>
      <c r="Z367" s="3"/>
      <c r="AA367" s="3"/>
      <c r="AB367" s="3"/>
      <c r="AC367" s="3"/>
      <c r="AD367" s="3"/>
      <c r="AE367" s="3">
        <f ca="1">IF(Table2[[#This Row],[Gender]]="Male",1,0)</f>
        <v>1</v>
      </c>
      <c r="AF367" s="3">
        <f ca="1">IF(Table2[[#This Row],[Gender]]="Female",1,0)</f>
        <v>0</v>
      </c>
      <c r="AG367" s="3"/>
      <c r="AH367" s="3"/>
      <c r="AI367" s="5"/>
      <c r="AK367" s="2">
        <f ca="1">IF(Table2[[#This Row],[Field of Work]]="Teaching",1,0)</f>
        <v>1</v>
      </c>
      <c r="AL367" s="3">
        <f ca="1">IF(Table2[[#This Row],[Field of Work]]="Agriculture",1,0)</f>
        <v>0</v>
      </c>
      <c r="AM367" s="3">
        <f ca="1">IF(Table2[[#This Row],[Field of Work]]="IT",1,0)</f>
        <v>0</v>
      </c>
      <c r="AN367" s="3">
        <f ca="1">IF(Table2[[#This Row],[Field of Work]]="Construction",1,0)</f>
        <v>0</v>
      </c>
      <c r="AO367" s="3">
        <f ca="1">IF(Table2[[#This Row],[Field of Work]]="Health",1,0)</f>
        <v>0</v>
      </c>
      <c r="AP367" s="3">
        <f ca="1">IF(Table2[[#This Row],[Field of Work]]="General work",1,0)</f>
        <v>0</v>
      </c>
      <c r="AQ367" s="3"/>
      <c r="AR367" s="3"/>
      <c r="AS367" s="3"/>
      <c r="AT367" s="3"/>
      <c r="AU367" s="3"/>
      <c r="AV367" s="5"/>
      <c r="AW367" s="16">
        <f ca="1">IF(Table2[[#This Row],[Residence]]="East Legon",1,0)</f>
        <v>0</v>
      </c>
      <c r="AX367" s="13">
        <f ca="1">IF(Table2[[#This Row],[Residence]]="Trasaco",1,0)</f>
        <v>1</v>
      </c>
      <c r="AY367" s="3">
        <f ca="1">IF(Table2[[#This Row],[Residence]]="North Legon",1,0)</f>
        <v>0</v>
      </c>
      <c r="AZ367" s="3">
        <f ca="1">IF(Table2[[#This Row],[Residence]]="Tema",1,0)</f>
        <v>0</v>
      </c>
      <c r="BA367" s="3">
        <f ca="1">IF(Table2[[#This Row],[Residence]]="Spintex",1,0)</f>
        <v>0</v>
      </c>
      <c r="BB367" s="3">
        <f ca="1">IF(Table2[[#This Row],[Residence]]="Airport Hills",1,0)</f>
        <v>0</v>
      </c>
      <c r="BC367" s="3">
        <f ca="1">IF(Table2[[#This Row],[Residence]]="Oyarifa",1,0)</f>
        <v>0</v>
      </c>
      <c r="BD367" s="3">
        <f ca="1">IF(Table2[[#This Row],[Residence]]="Prampram",1,0)</f>
        <v>0</v>
      </c>
      <c r="BE367" s="3">
        <f ca="1">IF(Table2[[#This Row],[Residence]]="Tse-Addo",1,0)</f>
        <v>0</v>
      </c>
      <c r="BF367" s="3">
        <f ca="1">IF(Table2[[#This Row],[Residence]]="Osu",1,0)</f>
        <v>0</v>
      </c>
      <c r="BG367" s="3"/>
      <c r="BH367" s="3"/>
      <c r="BI367" s="3"/>
      <c r="BJ367" s="3"/>
      <c r="BK367" s="3"/>
      <c r="BL367" s="3"/>
      <c r="BM367" s="3"/>
      <c r="BN367" s="3"/>
      <c r="BO367" s="3"/>
      <c r="BP367" s="5"/>
      <c r="BR367" s="26">
        <f ca="1">Table2[[#This Row],[Cars Value]]/Table2[[#This Row],[Cars]]</f>
        <v>5837.5020364954007</v>
      </c>
      <c r="BS367" s="5"/>
      <c r="BT367" s="2">
        <f ca="1">IF(Table2[[#This Row],[Value of Debts]]&gt;$BU$6,1,0)</f>
        <v>1</v>
      </c>
      <c r="BU367" s="3"/>
      <c r="BV367" s="3"/>
      <c r="BW367" s="5"/>
      <c r="BX367" s="30">
        <f ca="1">Table2[[#This Row],[Mortgage Left]]/Table2[[#This Row],[Value of home]]</f>
        <v>0.5463775313071092</v>
      </c>
      <c r="BY367" s="3">
        <f t="shared" ca="1" si="127"/>
        <v>0</v>
      </c>
      <c r="BZ367" s="3"/>
      <c r="CA367" s="39"/>
      <c r="CC367" s="2">
        <f ca="1">IF(Table2[[#This Row],[Residence]]="East Legon",Table2[[#This Row],[Income]],0)</f>
        <v>0</v>
      </c>
      <c r="CD367" s="3">
        <f ca="1">IF(Table2[[#This Row],[Residence]]="Trasaco",Table2[[#This Row],[Income]],0)</f>
        <v>70369</v>
      </c>
      <c r="CE367" s="3">
        <f ca="1">IF(Table2[[#This Row],[Residence]]="North Legon",Table2[[#This Row],[Income]],0)</f>
        <v>0</v>
      </c>
      <c r="CF367" s="3">
        <f ca="1">IF(Table2[[#This Row],[Residence]]="Spintex",Table2[[#This Row],[Income]],0)</f>
        <v>0</v>
      </c>
      <c r="CG367" s="3">
        <f ca="1">IF(Table2[[#This Row],[Residence]]="Tema",Table2[[#This Row],[Income]],0)</f>
        <v>0</v>
      </c>
      <c r="CH367" s="3">
        <f ca="1">IF(Table2[[#This Row],[Residence]]="Airport Hills",Table2[[#This Row],[Income]],0)</f>
        <v>0</v>
      </c>
      <c r="CI367" s="3">
        <f ca="1">IF(Table2[[#This Row],[Residence]]="Oyarifa",Table2[[#This Row],[Income]],0)</f>
        <v>0</v>
      </c>
      <c r="CJ367" s="3">
        <f ca="1">IF(Table2[[#This Row],[Residence]]="Osu",Table2[[#This Row],[Income]],0)</f>
        <v>0</v>
      </c>
      <c r="CK367" s="3">
        <f ca="1">IF(Table2[[#This Row],[Residence]]="Tse-Addo",Table2[[#This Row],[Income]],0)</f>
        <v>0</v>
      </c>
      <c r="CL367" s="5">
        <f ca="1">IF(Table2[[#This Row],[Residence]]="Prampram",Table2[[#This Row],[Income]],0)</f>
        <v>0</v>
      </c>
      <c r="CN367" s="2">
        <f ca="1">IF(Table2[[#This Row],[Field of Work]]="Teaching",Table2[[#This Row],[Income]],0)</f>
        <v>70369</v>
      </c>
      <c r="CO367" s="3">
        <f ca="1">IF(Table2[[#This Row],[Field of Work]]="Agriculture",Table2[[#This Row],[Income]],0)</f>
        <v>0</v>
      </c>
      <c r="CP367" s="3">
        <f ca="1">IF(Table2[[#This Row],[Field of Work]]="IT",Table2[[#This Row],[Income]],0)</f>
        <v>0</v>
      </c>
      <c r="CQ367" s="3">
        <f ca="1">IF(Table2[[#This Row],[Field of Work]]="Construction",Table2[[#This Row],[Income]],0)</f>
        <v>0</v>
      </c>
      <c r="CR367" s="3">
        <f ca="1">IF(Table2[[#This Row],[Field of Work]]="Health",Table2[[#This Row],[Income]],0)</f>
        <v>0</v>
      </c>
      <c r="CS367" s="5">
        <f ca="1">IF(Table2[[#This Row],[Field of Work]]="General work",Table2[[#This Row],[Income]],0)</f>
        <v>0</v>
      </c>
      <c r="CU367" s="2">
        <f t="shared" ca="1" si="116"/>
        <v>1</v>
      </c>
      <c r="CV367" s="5"/>
      <c r="CX367" s="2">
        <f t="shared" ca="1" si="117"/>
        <v>28</v>
      </c>
      <c r="CY367" s="5"/>
    </row>
    <row r="368" spans="1:103" x14ac:dyDescent="0.25">
      <c r="A368">
        <f t="shared" ca="1" si="118"/>
        <v>2</v>
      </c>
      <c r="B368" t="str">
        <f t="shared" ca="1" si="119"/>
        <v>Female</v>
      </c>
      <c r="C368">
        <f t="shared" ca="1" si="120"/>
        <v>28</v>
      </c>
      <c r="D368">
        <f t="shared" ca="1" si="121"/>
        <v>6</v>
      </c>
      <c r="E368" t="str">
        <f ca="1">_xll.XLOOKUP(D368,$Y$8:$Y$13,$Z$8:$Z$13)</f>
        <v>Agriculture</v>
      </c>
      <c r="F368">
        <f t="shared" ca="1" si="122"/>
        <v>2</v>
      </c>
      <c r="G368" t="str">
        <f ca="1">_xll.XLOOKUP(F368,$AA$8:$AA$12,$AB$8:$AB$12)</f>
        <v>College</v>
      </c>
      <c r="H368">
        <f t="shared" ca="1" si="135"/>
        <v>4</v>
      </c>
      <c r="I368">
        <f t="shared" ca="1" si="115"/>
        <v>4</v>
      </c>
      <c r="J368">
        <f t="shared" ca="1" si="123"/>
        <v>58011</v>
      </c>
      <c r="K368">
        <f t="shared" ca="1" si="124"/>
        <v>6</v>
      </c>
      <c r="L368" t="str">
        <f ca="1">_xll.XLOOKUP(K368,$AC$8:$AC$17,$AD$8:$AD$17)</f>
        <v>Tse-Addo</v>
      </c>
      <c r="M368">
        <f t="shared" ca="1" si="128"/>
        <v>174033</v>
      </c>
      <c r="N368" s="12">
        <f t="shared" ca="1" si="125"/>
        <v>108615.29413123926</v>
      </c>
      <c r="O368" s="12">
        <f t="shared" ca="1" si="129"/>
        <v>197950.15435427424</v>
      </c>
      <c r="P368">
        <f t="shared" ca="1" si="126"/>
        <v>122164</v>
      </c>
      <c r="Q368" s="12">
        <f t="shared" ca="1" si="130"/>
        <v>26430.296228759151</v>
      </c>
      <c r="R368">
        <f t="shared" ca="1" si="131"/>
        <v>1665.4407785915728</v>
      </c>
      <c r="S368" s="12">
        <f t="shared" ca="1" si="132"/>
        <v>373648.59513286583</v>
      </c>
      <c r="T368" s="12">
        <f t="shared" ca="1" si="133"/>
        <v>257209.5903599984</v>
      </c>
      <c r="U368" s="12">
        <f t="shared" ca="1" si="134"/>
        <v>116439.00477286743</v>
      </c>
      <c r="X368" s="2"/>
      <c r="Y368" s="3"/>
      <c r="Z368" s="3"/>
      <c r="AA368" s="3"/>
      <c r="AB368" s="3"/>
      <c r="AC368" s="3"/>
      <c r="AD368" s="3"/>
      <c r="AE368" s="3">
        <f ca="1">IF(Table2[[#This Row],[Gender]]="Male",1,0)</f>
        <v>0</v>
      </c>
      <c r="AF368" s="3">
        <f ca="1">IF(Table2[[#This Row],[Gender]]="Female",1,0)</f>
        <v>1</v>
      </c>
      <c r="AG368" s="3"/>
      <c r="AH368" s="3"/>
      <c r="AI368" s="5"/>
      <c r="AK368" s="2">
        <f ca="1">IF(Table2[[#This Row],[Field of Work]]="Teaching",1,0)</f>
        <v>0</v>
      </c>
      <c r="AL368" s="3">
        <f ca="1">IF(Table2[[#This Row],[Field of Work]]="Agriculture",1,0)</f>
        <v>1</v>
      </c>
      <c r="AM368" s="3">
        <f ca="1">IF(Table2[[#This Row],[Field of Work]]="IT",1,0)</f>
        <v>0</v>
      </c>
      <c r="AN368" s="3">
        <f ca="1">IF(Table2[[#This Row],[Field of Work]]="Construction",1,0)</f>
        <v>0</v>
      </c>
      <c r="AO368" s="3">
        <f ca="1">IF(Table2[[#This Row],[Field of Work]]="Health",1,0)</f>
        <v>0</v>
      </c>
      <c r="AP368" s="3">
        <f ca="1">IF(Table2[[#This Row],[Field of Work]]="General work",1,0)</f>
        <v>0</v>
      </c>
      <c r="AQ368" s="3"/>
      <c r="AR368" s="3"/>
      <c r="AS368" s="3"/>
      <c r="AT368" s="3"/>
      <c r="AU368" s="3"/>
      <c r="AV368" s="5"/>
      <c r="AW368" s="16">
        <f ca="1">IF(Table2[[#This Row],[Residence]]="East Legon",1,0)</f>
        <v>0</v>
      </c>
      <c r="AX368" s="13">
        <f ca="1">IF(Table2[[#This Row],[Residence]]="Trasaco",1,0)</f>
        <v>0</v>
      </c>
      <c r="AY368" s="3">
        <f ca="1">IF(Table2[[#This Row],[Residence]]="North Legon",1,0)</f>
        <v>0</v>
      </c>
      <c r="AZ368" s="3">
        <f ca="1">IF(Table2[[#This Row],[Residence]]="Tema",1,0)</f>
        <v>0</v>
      </c>
      <c r="BA368" s="3">
        <f ca="1">IF(Table2[[#This Row],[Residence]]="Spintex",1,0)</f>
        <v>0</v>
      </c>
      <c r="BB368" s="3">
        <f ca="1">IF(Table2[[#This Row],[Residence]]="Airport Hills",1,0)</f>
        <v>0</v>
      </c>
      <c r="BC368" s="3">
        <f ca="1">IF(Table2[[#This Row],[Residence]]="Oyarifa",1,0)</f>
        <v>0</v>
      </c>
      <c r="BD368" s="3">
        <f ca="1">IF(Table2[[#This Row],[Residence]]="Prampram",1,0)</f>
        <v>0</v>
      </c>
      <c r="BE368" s="3">
        <f ca="1">IF(Table2[[#This Row],[Residence]]="Tse-Addo",1,0)</f>
        <v>1</v>
      </c>
      <c r="BF368" s="3">
        <f ca="1">IF(Table2[[#This Row],[Residence]]="Osu",1,0)</f>
        <v>0</v>
      </c>
      <c r="BG368" s="3"/>
      <c r="BH368" s="3"/>
      <c r="BI368" s="3"/>
      <c r="BJ368" s="3"/>
      <c r="BK368" s="3"/>
      <c r="BL368" s="3"/>
      <c r="BM368" s="3"/>
      <c r="BN368" s="3"/>
      <c r="BO368" s="3"/>
      <c r="BP368" s="5"/>
      <c r="BR368" s="26">
        <f ca="1">Table2[[#This Row],[Cars Value]]/Table2[[#This Row],[Cars]]</f>
        <v>49487.538588568561</v>
      </c>
      <c r="BS368" s="5"/>
      <c r="BT368" s="2">
        <f ca="1">IF(Table2[[#This Row],[Value of Debts]]&gt;$BU$6,1,0)</f>
        <v>1</v>
      </c>
      <c r="BU368" s="3"/>
      <c r="BV368" s="3"/>
      <c r="BW368" s="5"/>
      <c r="BX368" s="30">
        <f ca="1">Table2[[#This Row],[Mortgage Left]]/Table2[[#This Row],[Value of home]]</f>
        <v>0.62410746313193055</v>
      </c>
      <c r="BY368" s="3">
        <f t="shared" ca="1" si="127"/>
        <v>0</v>
      </c>
      <c r="BZ368" s="3"/>
      <c r="CA368" s="39"/>
      <c r="CC368" s="2">
        <f ca="1">IF(Table2[[#This Row],[Residence]]="East Legon",Table2[[#This Row],[Income]],0)</f>
        <v>0</v>
      </c>
      <c r="CD368" s="3">
        <f ca="1">IF(Table2[[#This Row],[Residence]]="Trasaco",Table2[[#This Row],[Income]],0)</f>
        <v>0</v>
      </c>
      <c r="CE368" s="3">
        <f ca="1">IF(Table2[[#This Row],[Residence]]="North Legon",Table2[[#This Row],[Income]],0)</f>
        <v>0</v>
      </c>
      <c r="CF368" s="3">
        <f ca="1">IF(Table2[[#This Row],[Residence]]="Spintex",Table2[[#This Row],[Income]],0)</f>
        <v>0</v>
      </c>
      <c r="CG368" s="3">
        <f ca="1">IF(Table2[[#This Row],[Residence]]="Tema",Table2[[#This Row],[Income]],0)</f>
        <v>0</v>
      </c>
      <c r="CH368" s="3">
        <f ca="1">IF(Table2[[#This Row],[Residence]]="Airport Hills",Table2[[#This Row],[Income]],0)</f>
        <v>0</v>
      </c>
      <c r="CI368" s="3">
        <f ca="1">IF(Table2[[#This Row],[Residence]]="Oyarifa",Table2[[#This Row],[Income]],0)</f>
        <v>0</v>
      </c>
      <c r="CJ368" s="3">
        <f ca="1">IF(Table2[[#This Row],[Residence]]="Osu",Table2[[#This Row],[Income]],0)</f>
        <v>0</v>
      </c>
      <c r="CK368" s="3">
        <f ca="1">IF(Table2[[#This Row],[Residence]]="Tse-Addo",Table2[[#This Row],[Income]],0)</f>
        <v>58011</v>
      </c>
      <c r="CL368" s="5">
        <f ca="1">IF(Table2[[#This Row],[Residence]]="Prampram",Table2[[#This Row],[Income]],0)</f>
        <v>0</v>
      </c>
      <c r="CN368" s="2">
        <f ca="1">IF(Table2[[#This Row],[Field of Work]]="Teaching",Table2[[#This Row],[Income]],0)</f>
        <v>0</v>
      </c>
      <c r="CO368" s="3">
        <f ca="1">IF(Table2[[#This Row],[Field of Work]]="Agriculture",Table2[[#This Row],[Income]],0)</f>
        <v>58011</v>
      </c>
      <c r="CP368" s="3">
        <f ca="1">IF(Table2[[#This Row],[Field of Work]]="IT",Table2[[#This Row],[Income]],0)</f>
        <v>0</v>
      </c>
      <c r="CQ368" s="3">
        <f ca="1">IF(Table2[[#This Row],[Field of Work]]="Construction",Table2[[#This Row],[Income]],0)</f>
        <v>0</v>
      </c>
      <c r="CR368" s="3">
        <f ca="1">IF(Table2[[#This Row],[Field of Work]]="Health",Table2[[#This Row],[Income]],0)</f>
        <v>0</v>
      </c>
      <c r="CS368" s="5">
        <f ca="1">IF(Table2[[#This Row],[Field of Work]]="General work",Table2[[#This Row],[Income]],0)</f>
        <v>0</v>
      </c>
      <c r="CU368" s="2">
        <f t="shared" ca="1" si="116"/>
        <v>1</v>
      </c>
      <c r="CV368" s="5"/>
      <c r="CX368" s="2">
        <f t="shared" ca="1" si="117"/>
        <v>25</v>
      </c>
      <c r="CY368" s="5"/>
    </row>
    <row r="369" spans="1:103" x14ac:dyDescent="0.25">
      <c r="A369">
        <f t="shared" ca="1" si="118"/>
        <v>2</v>
      </c>
      <c r="B369" t="str">
        <f t="shared" ca="1" si="119"/>
        <v>Female</v>
      </c>
      <c r="C369">
        <f t="shared" ca="1" si="120"/>
        <v>25</v>
      </c>
      <c r="D369">
        <f t="shared" ca="1" si="121"/>
        <v>2</v>
      </c>
      <c r="E369" t="str">
        <f ca="1">_xll.XLOOKUP(D369,$Y$8:$Y$13,$Z$8:$Z$13)</f>
        <v>Construction</v>
      </c>
      <c r="F369">
        <f t="shared" ca="1" si="122"/>
        <v>5</v>
      </c>
      <c r="G369" t="str">
        <f ca="1">_xll.XLOOKUP(F369,$AA$8:$AA$12,$AB$8:$AB$12)</f>
        <v>Other</v>
      </c>
      <c r="H369">
        <f t="shared" ca="1" si="135"/>
        <v>1</v>
      </c>
      <c r="I369">
        <f t="shared" ca="1" si="115"/>
        <v>4</v>
      </c>
      <c r="J369">
        <f t="shared" ca="1" si="123"/>
        <v>73217</v>
      </c>
      <c r="K369">
        <f t="shared" ca="1" si="124"/>
        <v>3</v>
      </c>
      <c r="L369" t="str">
        <f ca="1">_xll.XLOOKUP(K369,$AC$8:$AC$17,$AD$8:$AD$17)</f>
        <v>North Legon</v>
      </c>
      <c r="M369">
        <f t="shared" ca="1" si="128"/>
        <v>292868</v>
      </c>
      <c r="N369" s="12">
        <f t="shared" ca="1" si="125"/>
        <v>77678.698874754249</v>
      </c>
      <c r="O369" s="12">
        <f t="shared" ca="1" si="129"/>
        <v>251063.21176369366</v>
      </c>
      <c r="P369">
        <f t="shared" ca="1" si="126"/>
        <v>160332</v>
      </c>
      <c r="Q369" s="12">
        <f t="shared" ca="1" si="130"/>
        <v>142372.37912701964</v>
      </c>
      <c r="R369">
        <f t="shared" ca="1" si="131"/>
        <v>81948.649194124431</v>
      </c>
      <c r="S369" s="12">
        <f t="shared" ca="1" si="132"/>
        <v>625879.86095781811</v>
      </c>
      <c r="T369" s="12">
        <f t="shared" ca="1" si="133"/>
        <v>380383.07800177392</v>
      </c>
      <c r="U369" s="12">
        <f t="shared" ca="1" si="134"/>
        <v>245496.78295604419</v>
      </c>
      <c r="X369" s="2"/>
      <c r="Y369" s="3"/>
      <c r="Z369" s="3"/>
      <c r="AA369" s="3"/>
      <c r="AB369" s="3"/>
      <c r="AC369" s="3"/>
      <c r="AD369" s="3"/>
      <c r="AE369" s="3">
        <f ca="1">IF(Table2[[#This Row],[Gender]]="Male",1,0)</f>
        <v>0</v>
      </c>
      <c r="AF369" s="3">
        <f ca="1">IF(Table2[[#This Row],[Gender]]="Female",1,0)</f>
        <v>1</v>
      </c>
      <c r="AG369" s="3"/>
      <c r="AH369" s="3"/>
      <c r="AI369" s="5"/>
      <c r="AK369" s="2">
        <f ca="1">IF(Table2[[#This Row],[Field of Work]]="Teaching",1,0)</f>
        <v>0</v>
      </c>
      <c r="AL369" s="3">
        <f ca="1">IF(Table2[[#This Row],[Field of Work]]="Agriculture",1,0)</f>
        <v>0</v>
      </c>
      <c r="AM369" s="3">
        <f ca="1">IF(Table2[[#This Row],[Field of Work]]="IT",1,0)</f>
        <v>0</v>
      </c>
      <c r="AN369" s="3">
        <f ca="1">IF(Table2[[#This Row],[Field of Work]]="Construction",1,0)</f>
        <v>1</v>
      </c>
      <c r="AO369" s="3">
        <f ca="1">IF(Table2[[#This Row],[Field of Work]]="Health",1,0)</f>
        <v>0</v>
      </c>
      <c r="AP369" s="3">
        <f ca="1">IF(Table2[[#This Row],[Field of Work]]="General work",1,0)</f>
        <v>0</v>
      </c>
      <c r="AQ369" s="3"/>
      <c r="AR369" s="3"/>
      <c r="AS369" s="3"/>
      <c r="AT369" s="3"/>
      <c r="AU369" s="3"/>
      <c r="AV369" s="5"/>
      <c r="AW369" s="16">
        <f ca="1">IF(Table2[[#This Row],[Residence]]="East Legon",1,0)</f>
        <v>0</v>
      </c>
      <c r="AX369" s="13">
        <f ca="1">IF(Table2[[#This Row],[Residence]]="Trasaco",1,0)</f>
        <v>0</v>
      </c>
      <c r="AY369" s="3">
        <f ca="1">IF(Table2[[#This Row],[Residence]]="North Legon",1,0)</f>
        <v>1</v>
      </c>
      <c r="AZ369" s="3">
        <f ca="1">IF(Table2[[#This Row],[Residence]]="Tema",1,0)</f>
        <v>0</v>
      </c>
      <c r="BA369" s="3">
        <f ca="1">IF(Table2[[#This Row],[Residence]]="Spintex",1,0)</f>
        <v>0</v>
      </c>
      <c r="BB369" s="3">
        <f ca="1">IF(Table2[[#This Row],[Residence]]="Airport Hills",1,0)</f>
        <v>0</v>
      </c>
      <c r="BC369" s="3">
        <f ca="1">IF(Table2[[#This Row],[Residence]]="Oyarifa",1,0)</f>
        <v>0</v>
      </c>
      <c r="BD369" s="3">
        <f ca="1">IF(Table2[[#This Row],[Residence]]="Prampram",1,0)</f>
        <v>0</v>
      </c>
      <c r="BE369" s="3">
        <f ca="1">IF(Table2[[#This Row],[Residence]]="Tse-Addo",1,0)</f>
        <v>0</v>
      </c>
      <c r="BF369" s="3">
        <f ca="1">IF(Table2[[#This Row],[Residence]]="Osu",1,0)</f>
        <v>0</v>
      </c>
      <c r="BG369" s="3"/>
      <c r="BH369" s="3"/>
      <c r="BI369" s="3"/>
      <c r="BJ369" s="3"/>
      <c r="BK369" s="3"/>
      <c r="BL369" s="3"/>
      <c r="BM369" s="3"/>
      <c r="BN369" s="3"/>
      <c r="BO369" s="3"/>
      <c r="BP369" s="5"/>
      <c r="BR369" s="26">
        <f ca="1">Table2[[#This Row],[Cars Value]]/Table2[[#This Row],[Cars]]</f>
        <v>62765.802940923415</v>
      </c>
      <c r="BS369" s="5"/>
      <c r="BT369" s="2">
        <f ca="1">IF(Table2[[#This Row],[Value of Debts]]&gt;$BU$6,1,0)</f>
        <v>1</v>
      </c>
      <c r="BU369" s="3"/>
      <c r="BV369" s="3"/>
      <c r="BW369" s="5"/>
      <c r="BX369" s="30">
        <f ca="1">Table2[[#This Row],[Mortgage Left]]/Table2[[#This Row],[Value of home]]</f>
        <v>0.26523450453704145</v>
      </c>
      <c r="BY369" s="3">
        <f t="shared" ca="1" si="127"/>
        <v>1</v>
      </c>
      <c r="BZ369" s="3"/>
      <c r="CA369" s="39"/>
      <c r="CC369" s="2">
        <f ca="1">IF(Table2[[#This Row],[Residence]]="East Legon",Table2[[#This Row],[Income]],0)</f>
        <v>0</v>
      </c>
      <c r="CD369" s="3">
        <f ca="1">IF(Table2[[#This Row],[Residence]]="Trasaco",Table2[[#This Row],[Income]],0)</f>
        <v>0</v>
      </c>
      <c r="CE369" s="3">
        <f ca="1">IF(Table2[[#This Row],[Residence]]="North Legon",Table2[[#This Row],[Income]],0)</f>
        <v>73217</v>
      </c>
      <c r="CF369" s="3">
        <f ca="1">IF(Table2[[#This Row],[Residence]]="Spintex",Table2[[#This Row],[Income]],0)</f>
        <v>0</v>
      </c>
      <c r="CG369" s="3">
        <f ca="1">IF(Table2[[#This Row],[Residence]]="Tema",Table2[[#This Row],[Income]],0)</f>
        <v>0</v>
      </c>
      <c r="CH369" s="3">
        <f ca="1">IF(Table2[[#This Row],[Residence]]="Airport Hills",Table2[[#This Row],[Income]],0)</f>
        <v>0</v>
      </c>
      <c r="CI369" s="3">
        <f ca="1">IF(Table2[[#This Row],[Residence]]="Oyarifa",Table2[[#This Row],[Income]],0)</f>
        <v>0</v>
      </c>
      <c r="CJ369" s="3">
        <f ca="1">IF(Table2[[#This Row],[Residence]]="Osu",Table2[[#This Row],[Income]],0)</f>
        <v>0</v>
      </c>
      <c r="CK369" s="3">
        <f ca="1">IF(Table2[[#This Row],[Residence]]="Tse-Addo",Table2[[#This Row],[Income]],0)</f>
        <v>0</v>
      </c>
      <c r="CL369" s="5">
        <f ca="1">IF(Table2[[#This Row],[Residence]]="Prampram",Table2[[#This Row],[Income]],0)</f>
        <v>0</v>
      </c>
      <c r="CN369" s="2">
        <f ca="1">IF(Table2[[#This Row],[Field of Work]]="Teaching",Table2[[#This Row],[Income]],0)</f>
        <v>0</v>
      </c>
      <c r="CO369" s="3">
        <f ca="1">IF(Table2[[#This Row],[Field of Work]]="Agriculture",Table2[[#This Row],[Income]],0)</f>
        <v>0</v>
      </c>
      <c r="CP369" s="3">
        <f ca="1">IF(Table2[[#This Row],[Field of Work]]="IT",Table2[[#This Row],[Income]],0)</f>
        <v>0</v>
      </c>
      <c r="CQ369" s="3">
        <f ca="1">IF(Table2[[#This Row],[Field of Work]]="Construction",Table2[[#This Row],[Income]],0)</f>
        <v>73217</v>
      </c>
      <c r="CR369" s="3">
        <f ca="1">IF(Table2[[#This Row],[Field of Work]]="Health",Table2[[#This Row],[Income]],0)</f>
        <v>0</v>
      </c>
      <c r="CS369" s="5">
        <f ca="1">IF(Table2[[#This Row],[Field of Work]]="General work",Table2[[#This Row],[Income]],0)</f>
        <v>0</v>
      </c>
      <c r="CU369" s="2">
        <f t="shared" ca="1" si="116"/>
        <v>1</v>
      </c>
      <c r="CV369" s="5"/>
      <c r="CX369" s="2">
        <f t="shared" ca="1" si="117"/>
        <v>26</v>
      </c>
      <c r="CY369" s="5"/>
    </row>
    <row r="370" spans="1:103" x14ac:dyDescent="0.25">
      <c r="A370">
        <f t="shared" ca="1" si="118"/>
        <v>2</v>
      </c>
      <c r="B370" t="str">
        <f t="shared" ca="1" si="119"/>
        <v>Female</v>
      </c>
      <c r="C370">
        <f t="shared" ca="1" si="120"/>
        <v>26</v>
      </c>
      <c r="D370">
        <f t="shared" ca="1" si="121"/>
        <v>6</v>
      </c>
      <c r="E370" t="str">
        <f ca="1">_xll.XLOOKUP(D370,$Y$8:$Y$13,$Z$8:$Z$13)</f>
        <v>Agriculture</v>
      </c>
      <c r="F370">
        <f t="shared" ca="1" si="122"/>
        <v>1</v>
      </c>
      <c r="G370" t="str">
        <f ca="1">_xll.XLOOKUP(F370,$AA$8:$AA$12,$AB$8:$AB$12)</f>
        <v>Highschool</v>
      </c>
      <c r="H370">
        <f t="shared" ca="1" si="135"/>
        <v>3</v>
      </c>
      <c r="I370">
        <f t="shared" ca="1" si="115"/>
        <v>3</v>
      </c>
      <c r="J370">
        <f t="shared" ca="1" si="123"/>
        <v>58751</v>
      </c>
      <c r="K370">
        <f t="shared" ca="1" si="124"/>
        <v>3</v>
      </c>
      <c r="L370" t="str">
        <f ca="1">_xll.XLOOKUP(K370,$AC$8:$AC$17,$AD$8:$AD$17)</f>
        <v>North Legon</v>
      </c>
      <c r="M370">
        <f t="shared" ca="1" si="128"/>
        <v>293755</v>
      </c>
      <c r="N370" s="12">
        <f t="shared" ca="1" si="125"/>
        <v>48472.426203001101</v>
      </c>
      <c r="O370" s="12">
        <f t="shared" ca="1" si="129"/>
        <v>77479.072062956518</v>
      </c>
      <c r="P370">
        <f t="shared" ca="1" si="126"/>
        <v>55135</v>
      </c>
      <c r="Q370" s="12">
        <f t="shared" ca="1" si="130"/>
        <v>59074.071001834258</v>
      </c>
      <c r="R370">
        <f t="shared" ca="1" si="131"/>
        <v>38784.341674726871</v>
      </c>
      <c r="S370" s="12">
        <f t="shared" ca="1" si="132"/>
        <v>410018.41373768338</v>
      </c>
      <c r="T370" s="12">
        <f t="shared" ca="1" si="133"/>
        <v>162681.49720483535</v>
      </c>
      <c r="U370" s="12">
        <f t="shared" ca="1" si="134"/>
        <v>247336.91653284803</v>
      </c>
      <c r="X370" s="2"/>
      <c r="Y370" s="3"/>
      <c r="Z370" s="3"/>
      <c r="AA370" s="3"/>
      <c r="AB370" s="3"/>
      <c r="AC370" s="3"/>
      <c r="AD370" s="3"/>
      <c r="AE370" s="3">
        <f ca="1">IF(Table2[[#This Row],[Gender]]="Male",1,0)</f>
        <v>0</v>
      </c>
      <c r="AF370" s="3">
        <f ca="1">IF(Table2[[#This Row],[Gender]]="Female",1,0)</f>
        <v>1</v>
      </c>
      <c r="AG370" s="3"/>
      <c r="AH370" s="3"/>
      <c r="AI370" s="5"/>
      <c r="AK370" s="2">
        <f ca="1">IF(Table2[[#This Row],[Field of Work]]="Teaching",1,0)</f>
        <v>0</v>
      </c>
      <c r="AL370" s="3">
        <f ca="1">IF(Table2[[#This Row],[Field of Work]]="Agriculture",1,0)</f>
        <v>1</v>
      </c>
      <c r="AM370" s="3">
        <f ca="1">IF(Table2[[#This Row],[Field of Work]]="IT",1,0)</f>
        <v>0</v>
      </c>
      <c r="AN370" s="3">
        <f ca="1">IF(Table2[[#This Row],[Field of Work]]="Construction",1,0)</f>
        <v>0</v>
      </c>
      <c r="AO370" s="3">
        <f ca="1">IF(Table2[[#This Row],[Field of Work]]="Health",1,0)</f>
        <v>0</v>
      </c>
      <c r="AP370" s="3">
        <f ca="1">IF(Table2[[#This Row],[Field of Work]]="General work",1,0)</f>
        <v>0</v>
      </c>
      <c r="AQ370" s="3"/>
      <c r="AR370" s="3"/>
      <c r="AS370" s="3"/>
      <c r="AT370" s="3"/>
      <c r="AU370" s="3"/>
      <c r="AV370" s="5"/>
      <c r="AW370" s="16">
        <f ca="1">IF(Table2[[#This Row],[Residence]]="East Legon",1,0)</f>
        <v>0</v>
      </c>
      <c r="AX370" s="13">
        <f ca="1">IF(Table2[[#This Row],[Residence]]="Trasaco",1,0)</f>
        <v>0</v>
      </c>
      <c r="AY370" s="3">
        <f ca="1">IF(Table2[[#This Row],[Residence]]="North Legon",1,0)</f>
        <v>1</v>
      </c>
      <c r="AZ370" s="3">
        <f ca="1">IF(Table2[[#This Row],[Residence]]="Tema",1,0)</f>
        <v>0</v>
      </c>
      <c r="BA370" s="3">
        <f ca="1">IF(Table2[[#This Row],[Residence]]="Spintex",1,0)</f>
        <v>0</v>
      </c>
      <c r="BB370" s="3">
        <f ca="1">IF(Table2[[#This Row],[Residence]]="Airport Hills",1,0)</f>
        <v>0</v>
      </c>
      <c r="BC370" s="3">
        <f ca="1">IF(Table2[[#This Row],[Residence]]="Oyarifa",1,0)</f>
        <v>0</v>
      </c>
      <c r="BD370" s="3">
        <f ca="1">IF(Table2[[#This Row],[Residence]]="Prampram",1,0)</f>
        <v>0</v>
      </c>
      <c r="BE370" s="3">
        <f ca="1">IF(Table2[[#This Row],[Residence]]="Tse-Addo",1,0)</f>
        <v>0</v>
      </c>
      <c r="BF370" s="3">
        <f ca="1">IF(Table2[[#This Row],[Residence]]="Osu",1,0)</f>
        <v>0</v>
      </c>
      <c r="BG370" s="3"/>
      <c r="BH370" s="3"/>
      <c r="BI370" s="3"/>
      <c r="BJ370" s="3"/>
      <c r="BK370" s="3"/>
      <c r="BL370" s="3"/>
      <c r="BM370" s="3"/>
      <c r="BN370" s="3"/>
      <c r="BO370" s="3"/>
      <c r="BP370" s="5"/>
      <c r="BR370" s="26">
        <f ca="1">Table2[[#This Row],[Cars Value]]/Table2[[#This Row],[Cars]]</f>
        <v>25826.357354318839</v>
      </c>
      <c r="BS370" s="5"/>
      <c r="BT370" s="2">
        <f ca="1">IF(Table2[[#This Row],[Value of Debts]]&gt;$BU$6,1,0)</f>
        <v>1</v>
      </c>
      <c r="BU370" s="3"/>
      <c r="BV370" s="3"/>
      <c r="BW370" s="5"/>
      <c r="BX370" s="30">
        <f ca="1">Table2[[#This Row],[Mortgage Left]]/Table2[[#This Row],[Value of home]]</f>
        <v>0.16500970605777299</v>
      </c>
      <c r="BY370" s="3">
        <f t="shared" ca="1" si="127"/>
        <v>1</v>
      </c>
      <c r="BZ370" s="3"/>
      <c r="CA370" s="39"/>
      <c r="CC370" s="2">
        <f ca="1">IF(Table2[[#This Row],[Residence]]="East Legon",Table2[[#This Row],[Income]],0)</f>
        <v>0</v>
      </c>
      <c r="CD370" s="3">
        <f ca="1">IF(Table2[[#This Row],[Residence]]="Trasaco",Table2[[#This Row],[Income]],0)</f>
        <v>0</v>
      </c>
      <c r="CE370" s="3">
        <f ca="1">IF(Table2[[#This Row],[Residence]]="North Legon",Table2[[#This Row],[Income]],0)</f>
        <v>58751</v>
      </c>
      <c r="CF370" s="3">
        <f ca="1">IF(Table2[[#This Row],[Residence]]="Spintex",Table2[[#This Row],[Income]],0)</f>
        <v>0</v>
      </c>
      <c r="CG370" s="3">
        <f ca="1">IF(Table2[[#This Row],[Residence]]="Tema",Table2[[#This Row],[Income]],0)</f>
        <v>0</v>
      </c>
      <c r="CH370" s="3">
        <f ca="1">IF(Table2[[#This Row],[Residence]]="Airport Hills",Table2[[#This Row],[Income]],0)</f>
        <v>0</v>
      </c>
      <c r="CI370" s="3">
        <f ca="1">IF(Table2[[#This Row],[Residence]]="Oyarifa",Table2[[#This Row],[Income]],0)</f>
        <v>0</v>
      </c>
      <c r="CJ370" s="3">
        <f ca="1">IF(Table2[[#This Row],[Residence]]="Osu",Table2[[#This Row],[Income]],0)</f>
        <v>0</v>
      </c>
      <c r="CK370" s="3">
        <f ca="1">IF(Table2[[#This Row],[Residence]]="Tse-Addo",Table2[[#This Row],[Income]],0)</f>
        <v>0</v>
      </c>
      <c r="CL370" s="5">
        <f ca="1">IF(Table2[[#This Row],[Residence]]="Prampram",Table2[[#This Row],[Income]],0)</f>
        <v>0</v>
      </c>
      <c r="CN370" s="2">
        <f ca="1">IF(Table2[[#This Row],[Field of Work]]="Teaching",Table2[[#This Row],[Income]],0)</f>
        <v>0</v>
      </c>
      <c r="CO370" s="3">
        <f ca="1">IF(Table2[[#This Row],[Field of Work]]="Agriculture",Table2[[#This Row],[Income]],0)</f>
        <v>58751</v>
      </c>
      <c r="CP370" s="3">
        <f ca="1">IF(Table2[[#This Row],[Field of Work]]="IT",Table2[[#This Row],[Income]],0)</f>
        <v>0</v>
      </c>
      <c r="CQ370" s="3">
        <f ca="1">IF(Table2[[#This Row],[Field of Work]]="Construction",Table2[[#This Row],[Income]],0)</f>
        <v>0</v>
      </c>
      <c r="CR370" s="3">
        <f ca="1">IF(Table2[[#This Row],[Field of Work]]="Health",Table2[[#This Row],[Income]],0)</f>
        <v>0</v>
      </c>
      <c r="CS370" s="5">
        <f ca="1">IF(Table2[[#This Row],[Field of Work]]="General work",Table2[[#This Row],[Income]],0)</f>
        <v>0</v>
      </c>
      <c r="CU370" s="2">
        <f t="shared" ca="1" si="116"/>
        <v>1</v>
      </c>
      <c r="CV370" s="5"/>
      <c r="CX370" s="2">
        <f t="shared" ca="1" si="117"/>
        <v>50</v>
      </c>
      <c r="CY370" s="5"/>
    </row>
    <row r="371" spans="1:103" x14ac:dyDescent="0.25">
      <c r="A371">
        <f t="shared" ca="1" si="118"/>
        <v>1</v>
      </c>
      <c r="B371" t="str">
        <f t="shared" ca="1" si="119"/>
        <v>Male</v>
      </c>
      <c r="C371">
        <f t="shared" ca="1" si="120"/>
        <v>50</v>
      </c>
      <c r="D371">
        <f t="shared" ca="1" si="121"/>
        <v>2</v>
      </c>
      <c r="E371" t="str">
        <f ca="1">_xll.XLOOKUP(D371,$Y$8:$Y$13,$Z$8:$Z$13)</f>
        <v>Construction</v>
      </c>
      <c r="F371">
        <f t="shared" ca="1" si="122"/>
        <v>1</v>
      </c>
      <c r="G371" t="str">
        <f ca="1">_xll.XLOOKUP(F371,$AA$8:$AA$12,$AB$8:$AB$12)</f>
        <v>Highschool</v>
      </c>
      <c r="H371">
        <f t="shared" ca="1" si="135"/>
        <v>2</v>
      </c>
      <c r="I371">
        <f t="shared" ca="1" si="115"/>
        <v>4</v>
      </c>
      <c r="J371">
        <f t="shared" ca="1" si="123"/>
        <v>27821</v>
      </c>
      <c r="K371">
        <f t="shared" ca="1" si="124"/>
        <v>9</v>
      </c>
      <c r="L371" t="str">
        <f ca="1">_xll.XLOOKUP(K371,$AC$8:$AC$17,$AD$8:$AD$17)</f>
        <v>Prampram</v>
      </c>
      <c r="M371">
        <f t="shared" ca="1" si="128"/>
        <v>83463</v>
      </c>
      <c r="N371" s="12">
        <f t="shared" ca="1" si="125"/>
        <v>35979.718872234494</v>
      </c>
      <c r="O371" s="12">
        <f t="shared" ca="1" si="129"/>
        <v>77709.93767165934</v>
      </c>
      <c r="P371">
        <f t="shared" ca="1" si="126"/>
        <v>16124</v>
      </c>
      <c r="Q371" s="12">
        <f t="shared" ca="1" si="130"/>
        <v>30426.18973317014</v>
      </c>
      <c r="R371">
        <f t="shared" ca="1" si="131"/>
        <v>13042.775425097945</v>
      </c>
      <c r="S371" s="12">
        <f t="shared" ca="1" si="132"/>
        <v>174215.71309675727</v>
      </c>
      <c r="T371" s="12">
        <f t="shared" ca="1" si="133"/>
        <v>82529.908605404635</v>
      </c>
      <c r="U371" s="12">
        <f t="shared" ca="1" si="134"/>
        <v>91685.804491352639</v>
      </c>
      <c r="X371" s="2"/>
      <c r="Y371" s="3"/>
      <c r="Z371" s="3"/>
      <c r="AA371" s="3"/>
      <c r="AB371" s="3"/>
      <c r="AC371" s="3"/>
      <c r="AD371" s="3"/>
      <c r="AE371" s="3">
        <f ca="1">IF(Table2[[#This Row],[Gender]]="Male",1,0)</f>
        <v>1</v>
      </c>
      <c r="AF371" s="3">
        <f ca="1">IF(Table2[[#This Row],[Gender]]="Female",1,0)</f>
        <v>0</v>
      </c>
      <c r="AG371" s="3"/>
      <c r="AH371" s="3"/>
      <c r="AI371" s="5"/>
      <c r="AK371" s="2">
        <f ca="1">IF(Table2[[#This Row],[Field of Work]]="Teaching",1,0)</f>
        <v>0</v>
      </c>
      <c r="AL371" s="3">
        <f ca="1">IF(Table2[[#This Row],[Field of Work]]="Agriculture",1,0)</f>
        <v>0</v>
      </c>
      <c r="AM371" s="3">
        <f ca="1">IF(Table2[[#This Row],[Field of Work]]="IT",1,0)</f>
        <v>0</v>
      </c>
      <c r="AN371" s="3">
        <f ca="1">IF(Table2[[#This Row],[Field of Work]]="Construction",1,0)</f>
        <v>1</v>
      </c>
      <c r="AO371" s="3">
        <f ca="1">IF(Table2[[#This Row],[Field of Work]]="Health",1,0)</f>
        <v>0</v>
      </c>
      <c r="AP371" s="3">
        <f ca="1">IF(Table2[[#This Row],[Field of Work]]="General work",1,0)</f>
        <v>0</v>
      </c>
      <c r="AQ371" s="3"/>
      <c r="AR371" s="3"/>
      <c r="AS371" s="3"/>
      <c r="AT371" s="3"/>
      <c r="AU371" s="3"/>
      <c r="AV371" s="5"/>
      <c r="AW371" s="16">
        <f ca="1">IF(Table2[[#This Row],[Residence]]="East Legon",1,0)</f>
        <v>0</v>
      </c>
      <c r="AX371" s="13">
        <f ca="1">IF(Table2[[#This Row],[Residence]]="Trasaco",1,0)</f>
        <v>0</v>
      </c>
      <c r="AY371" s="3">
        <f ca="1">IF(Table2[[#This Row],[Residence]]="North Legon",1,0)</f>
        <v>0</v>
      </c>
      <c r="AZ371" s="3">
        <f ca="1">IF(Table2[[#This Row],[Residence]]="Tema",1,0)</f>
        <v>0</v>
      </c>
      <c r="BA371" s="3">
        <f ca="1">IF(Table2[[#This Row],[Residence]]="Spintex",1,0)</f>
        <v>0</v>
      </c>
      <c r="BB371" s="3">
        <f ca="1">IF(Table2[[#This Row],[Residence]]="Airport Hills",1,0)</f>
        <v>0</v>
      </c>
      <c r="BC371" s="3">
        <f ca="1">IF(Table2[[#This Row],[Residence]]="Oyarifa",1,0)</f>
        <v>0</v>
      </c>
      <c r="BD371" s="3">
        <f ca="1">IF(Table2[[#This Row],[Residence]]="Prampram",1,0)</f>
        <v>1</v>
      </c>
      <c r="BE371" s="3">
        <f ca="1">IF(Table2[[#This Row],[Residence]]="Tse-Addo",1,0)</f>
        <v>0</v>
      </c>
      <c r="BF371" s="3">
        <f ca="1">IF(Table2[[#This Row],[Residence]]="Osu",1,0)</f>
        <v>0</v>
      </c>
      <c r="BG371" s="3"/>
      <c r="BH371" s="3"/>
      <c r="BI371" s="3"/>
      <c r="BJ371" s="3"/>
      <c r="BK371" s="3"/>
      <c r="BL371" s="3"/>
      <c r="BM371" s="3"/>
      <c r="BN371" s="3"/>
      <c r="BO371" s="3"/>
      <c r="BP371" s="5"/>
      <c r="BR371" s="26">
        <f ca="1">Table2[[#This Row],[Cars Value]]/Table2[[#This Row],[Cars]]</f>
        <v>19427.484417914835</v>
      </c>
      <c r="BS371" s="5"/>
      <c r="BT371" s="2">
        <f ca="1">IF(Table2[[#This Row],[Value of Debts]]&gt;$BU$6,1,0)</f>
        <v>0</v>
      </c>
      <c r="BU371" s="3"/>
      <c r="BV371" s="3"/>
      <c r="BW371" s="5"/>
      <c r="BX371" s="30">
        <f ca="1">Table2[[#This Row],[Mortgage Left]]/Table2[[#This Row],[Value of home]]</f>
        <v>0.43108585687351875</v>
      </c>
      <c r="BY371" s="3">
        <f t="shared" ca="1" si="127"/>
        <v>1</v>
      </c>
      <c r="BZ371" s="3"/>
      <c r="CA371" s="39"/>
      <c r="CC371" s="2">
        <f ca="1">IF(Table2[[#This Row],[Residence]]="East Legon",Table2[[#This Row],[Income]],0)</f>
        <v>0</v>
      </c>
      <c r="CD371" s="3">
        <f ca="1">IF(Table2[[#This Row],[Residence]]="Trasaco",Table2[[#This Row],[Income]],0)</f>
        <v>0</v>
      </c>
      <c r="CE371" s="3">
        <f ca="1">IF(Table2[[#This Row],[Residence]]="North Legon",Table2[[#This Row],[Income]],0)</f>
        <v>0</v>
      </c>
      <c r="CF371" s="3">
        <f ca="1">IF(Table2[[#This Row],[Residence]]="Spintex",Table2[[#This Row],[Income]],0)</f>
        <v>0</v>
      </c>
      <c r="CG371" s="3">
        <f ca="1">IF(Table2[[#This Row],[Residence]]="Tema",Table2[[#This Row],[Income]],0)</f>
        <v>0</v>
      </c>
      <c r="CH371" s="3">
        <f ca="1">IF(Table2[[#This Row],[Residence]]="Airport Hills",Table2[[#This Row],[Income]],0)</f>
        <v>0</v>
      </c>
      <c r="CI371" s="3">
        <f ca="1">IF(Table2[[#This Row],[Residence]]="Oyarifa",Table2[[#This Row],[Income]],0)</f>
        <v>0</v>
      </c>
      <c r="CJ371" s="3">
        <f ca="1">IF(Table2[[#This Row],[Residence]]="Osu",Table2[[#This Row],[Income]],0)</f>
        <v>0</v>
      </c>
      <c r="CK371" s="3">
        <f ca="1">IF(Table2[[#This Row],[Residence]]="Tse-Addo",Table2[[#This Row],[Income]],0)</f>
        <v>0</v>
      </c>
      <c r="CL371" s="5">
        <f ca="1">IF(Table2[[#This Row],[Residence]]="Prampram",Table2[[#This Row],[Income]],0)</f>
        <v>27821</v>
      </c>
      <c r="CN371" s="2">
        <f ca="1">IF(Table2[[#This Row],[Field of Work]]="Teaching",Table2[[#This Row],[Income]],0)</f>
        <v>0</v>
      </c>
      <c r="CO371" s="3">
        <f ca="1">IF(Table2[[#This Row],[Field of Work]]="Agriculture",Table2[[#This Row],[Income]],0)</f>
        <v>0</v>
      </c>
      <c r="CP371" s="3">
        <f ca="1">IF(Table2[[#This Row],[Field of Work]]="IT",Table2[[#This Row],[Income]],0)</f>
        <v>0</v>
      </c>
      <c r="CQ371" s="3">
        <f ca="1">IF(Table2[[#This Row],[Field of Work]]="Construction",Table2[[#This Row],[Income]],0)</f>
        <v>27821</v>
      </c>
      <c r="CR371" s="3">
        <f ca="1">IF(Table2[[#This Row],[Field of Work]]="Health",Table2[[#This Row],[Income]],0)</f>
        <v>0</v>
      </c>
      <c r="CS371" s="5">
        <f ca="1">IF(Table2[[#This Row],[Field of Work]]="General work",Table2[[#This Row],[Income]],0)</f>
        <v>0</v>
      </c>
      <c r="CU371" s="2">
        <f t="shared" ca="1" si="116"/>
        <v>1</v>
      </c>
      <c r="CV371" s="5"/>
      <c r="CX371" s="2">
        <f t="shared" ca="1" si="117"/>
        <v>49</v>
      </c>
      <c r="CY371" s="5"/>
    </row>
    <row r="372" spans="1:103" x14ac:dyDescent="0.25">
      <c r="A372">
        <f t="shared" ca="1" si="118"/>
        <v>1</v>
      </c>
      <c r="B372" t="str">
        <f t="shared" ca="1" si="119"/>
        <v>Male</v>
      </c>
      <c r="C372">
        <f t="shared" ca="1" si="120"/>
        <v>49</v>
      </c>
      <c r="D372">
        <f t="shared" ca="1" si="121"/>
        <v>1</v>
      </c>
      <c r="E372" t="str">
        <f ca="1">_xll.XLOOKUP(D372,$Y$8:$Y$13,$Z$8:$Z$13)</f>
        <v>Health</v>
      </c>
      <c r="F372">
        <f t="shared" ca="1" si="122"/>
        <v>1</v>
      </c>
      <c r="G372" t="str">
        <f ca="1">_xll.XLOOKUP(F372,$AA$8:$AA$12,$AB$8:$AB$12)</f>
        <v>Highschool</v>
      </c>
      <c r="H372">
        <f t="shared" ca="1" si="135"/>
        <v>4</v>
      </c>
      <c r="I372">
        <f t="shared" ca="1" si="115"/>
        <v>2</v>
      </c>
      <c r="J372">
        <f t="shared" ca="1" si="123"/>
        <v>88409</v>
      </c>
      <c r="K372">
        <f t="shared" ca="1" si="124"/>
        <v>9</v>
      </c>
      <c r="L372" t="str">
        <f ca="1">_xll.XLOOKUP(K372,$AC$8:$AC$17,$AD$8:$AD$17)</f>
        <v>Prampram</v>
      </c>
      <c r="M372">
        <f t="shared" ca="1" si="128"/>
        <v>530454</v>
      </c>
      <c r="N372" s="12">
        <f t="shared" ca="1" si="125"/>
        <v>346507.13214447349</v>
      </c>
      <c r="O372" s="12">
        <f t="shared" ca="1" si="129"/>
        <v>88389.088326700992</v>
      </c>
      <c r="P372">
        <f t="shared" ca="1" si="126"/>
        <v>57703</v>
      </c>
      <c r="Q372" s="12">
        <f t="shared" ca="1" si="130"/>
        <v>54826.588449445888</v>
      </c>
      <c r="R372">
        <f t="shared" ca="1" si="131"/>
        <v>60388.470487022088</v>
      </c>
      <c r="S372" s="12">
        <f t="shared" ca="1" si="132"/>
        <v>679231.55881372304</v>
      </c>
      <c r="T372" s="12">
        <f t="shared" ca="1" si="133"/>
        <v>459036.7205939194</v>
      </c>
      <c r="U372" s="12">
        <f t="shared" ca="1" si="134"/>
        <v>220194.83821980364</v>
      </c>
      <c r="X372" s="2"/>
      <c r="Y372" s="3"/>
      <c r="Z372" s="3"/>
      <c r="AA372" s="3"/>
      <c r="AB372" s="3"/>
      <c r="AC372" s="3"/>
      <c r="AD372" s="3"/>
      <c r="AE372" s="3">
        <f ca="1">IF(Table2[[#This Row],[Gender]]="Male",1,0)</f>
        <v>1</v>
      </c>
      <c r="AF372" s="3">
        <f ca="1">IF(Table2[[#This Row],[Gender]]="Female",1,0)</f>
        <v>0</v>
      </c>
      <c r="AG372" s="3"/>
      <c r="AH372" s="3"/>
      <c r="AI372" s="5"/>
      <c r="AK372" s="2">
        <f ca="1">IF(Table2[[#This Row],[Field of Work]]="Teaching",1,0)</f>
        <v>0</v>
      </c>
      <c r="AL372" s="3">
        <f ca="1">IF(Table2[[#This Row],[Field of Work]]="Agriculture",1,0)</f>
        <v>0</v>
      </c>
      <c r="AM372" s="3">
        <f ca="1">IF(Table2[[#This Row],[Field of Work]]="IT",1,0)</f>
        <v>0</v>
      </c>
      <c r="AN372" s="3">
        <f ca="1">IF(Table2[[#This Row],[Field of Work]]="Construction",1,0)</f>
        <v>0</v>
      </c>
      <c r="AO372" s="3">
        <f ca="1">IF(Table2[[#This Row],[Field of Work]]="Health",1,0)</f>
        <v>1</v>
      </c>
      <c r="AP372" s="3">
        <f ca="1">IF(Table2[[#This Row],[Field of Work]]="General work",1,0)</f>
        <v>0</v>
      </c>
      <c r="AQ372" s="3"/>
      <c r="AR372" s="3"/>
      <c r="AS372" s="3"/>
      <c r="AT372" s="3"/>
      <c r="AU372" s="3"/>
      <c r="AV372" s="5"/>
      <c r="AW372" s="16">
        <f ca="1">IF(Table2[[#This Row],[Residence]]="East Legon",1,0)</f>
        <v>0</v>
      </c>
      <c r="AX372" s="13">
        <f ca="1">IF(Table2[[#This Row],[Residence]]="Trasaco",1,0)</f>
        <v>0</v>
      </c>
      <c r="AY372" s="3">
        <f ca="1">IF(Table2[[#This Row],[Residence]]="North Legon",1,0)</f>
        <v>0</v>
      </c>
      <c r="AZ372" s="3">
        <f ca="1">IF(Table2[[#This Row],[Residence]]="Tema",1,0)</f>
        <v>0</v>
      </c>
      <c r="BA372" s="3">
        <f ca="1">IF(Table2[[#This Row],[Residence]]="Spintex",1,0)</f>
        <v>0</v>
      </c>
      <c r="BB372" s="3">
        <f ca="1">IF(Table2[[#This Row],[Residence]]="Airport Hills",1,0)</f>
        <v>0</v>
      </c>
      <c r="BC372" s="3">
        <f ca="1">IF(Table2[[#This Row],[Residence]]="Oyarifa",1,0)</f>
        <v>0</v>
      </c>
      <c r="BD372" s="3">
        <f ca="1">IF(Table2[[#This Row],[Residence]]="Prampram",1,0)</f>
        <v>1</v>
      </c>
      <c r="BE372" s="3">
        <f ca="1">IF(Table2[[#This Row],[Residence]]="Tse-Addo",1,0)</f>
        <v>0</v>
      </c>
      <c r="BF372" s="3">
        <f ca="1">IF(Table2[[#This Row],[Residence]]="Osu",1,0)</f>
        <v>0</v>
      </c>
      <c r="BG372" s="3"/>
      <c r="BH372" s="3"/>
      <c r="BI372" s="3"/>
      <c r="BJ372" s="3"/>
      <c r="BK372" s="3"/>
      <c r="BL372" s="3"/>
      <c r="BM372" s="3"/>
      <c r="BN372" s="3"/>
      <c r="BO372" s="3"/>
      <c r="BP372" s="5"/>
      <c r="BR372" s="26">
        <f ca="1">Table2[[#This Row],[Cars Value]]/Table2[[#This Row],[Cars]]</f>
        <v>44194.544163350496</v>
      </c>
      <c r="BS372" s="5"/>
      <c r="BT372" s="2">
        <f ca="1">IF(Table2[[#This Row],[Value of Debts]]&gt;$BU$6,1,0)</f>
        <v>1</v>
      </c>
      <c r="BU372" s="3"/>
      <c r="BV372" s="3"/>
      <c r="BW372" s="5"/>
      <c r="BX372" s="30">
        <f ca="1">Table2[[#This Row],[Mortgage Left]]/Table2[[#This Row],[Value of home]]</f>
        <v>0.65322748465366176</v>
      </c>
      <c r="BY372" s="3">
        <f t="shared" ca="1" si="127"/>
        <v>0</v>
      </c>
      <c r="BZ372" s="3"/>
      <c r="CA372" s="39"/>
      <c r="CC372" s="2">
        <f ca="1">IF(Table2[[#This Row],[Residence]]="East Legon",Table2[[#This Row],[Income]],0)</f>
        <v>0</v>
      </c>
      <c r="CD372" s="3">
        <f ca="1">IF(Table2[[#This Row],[Residence]]="Trasaco",Table2[[#This Row],[Income]],0)</f>
        <v>0</v>
      </c>
      <c r="CE372" s="3">
        <f ca="1">IF(Table2[[#This Row],[Residence]]="North Legon",Table2[[#This Row],[Income]],0)</f>
        <v>0</v>
      </c>
      <c r="CF372" s="3">
        <f ca="1">IF(Table2[[#This Row],[Residence]]="Spintex",Table2[[#This Row],[Income]],0)</f>
        <v>0</v>
      </c>
      <c r="CG372" s="3">
        <f ca="1">IF(Table2[[#This Row],[Residence]]="Tema",Table2[[#This Row],[Income]],0)</f>
        <v>0</v>
      </c>
      <c r="CH372" s="3">
        <f ca="1">IF(Table2[[#This Row],[Residence]]="Airport Hills",Table2[[#This Row],[Income]],0)</f>
        <v>0</v>
      </c>
      <c r="CI372" s="3">
        <f ca="1">IF(Table2[[#This Row],[Residence]]="Oyarifa",Table2[[#This Row],[Income]],0)</f>
        <v>0</v>
      </c>
      <c r="CJ372" s="3">
        <f ca="1">IF(Table2[[#This Row],[Residence]]="Osu",Table2[[#This Row],[Income]],0)</f>
        <v>0</v>
      </c>
      <c r="CK372" s="3">
        <f ca="1">IF(Table2[[#This Row],[Residence]]="Tse-Addo",Table2[[#This Row],[Income]],0)</f>
        <v>0</v>
      </c>
      <c r="CL372" s="5">
        <f ca="1">IF(Table2[[#This Row],[Residence]]="Prampram",Table2[[#This Row],[Income]],0)</f>
        <v>88409</v>
      </c>
      <c r="CN372" s="2">
        <f ca="1">IF(Table2[[#This Row],[Field of Work]]="Teaching",Table2[[#This Row],[Income]],0)</f>
        <v>0</v>
      </c>
      <c r="CO372" s="3">
        <f ca="1">IF(Table2[[#This Row],[Field of Work]]="Agriculture",Table2[[#This Row],[Income]],0)</f>
        <v>0</v>
      </c>
      <c r="CP372" s="3">
        <f ca="1">IF(Table2[[#This Row],[Field of Work]]="IT",Table2[[#This Row],[Income]],0)</f>
        <v>0</v>
      </c>
      <c r="CQ372" s="3">
        <f ca="1">IF(Table2[[#This Row],[Field of Work]]="Construction",Table2[[#This Row],[Income]],0)</f>
        <v>0</v>
      </c>
      <c r="CR372" s="3">
        <f ca="1">IF(Table2[[#This Row],[Field of Work]]="Health",Table2[[#This Row],[Income]],0)</f>
        <v>88409</v>
      </c>
      <c r="CS372" s="5">
        <f ca="1">IF(Table2[[#This Row],[Field of Work]]="General work",Table2[[#This Row],[Income]],0)</f>
        <v>0</v>
      </c>
      <c r="CU372" s="2">
        <f t="shared" ca="1" si="116"/>
        <v>1</v>
      </c>
      <c r="CV372" s="5"/>
      <c r="CX372" s="2">
        <f t="shared" ca="1" si="117"/>
        <v>39</v>
      </c>
      <c r="CY372" s="5"/>
    </row>
    <row r="373" spans="1:103" x14ac:dyDescent="0.25">
      <c r="A373">
        <f t="shared" ca="1" si="118"/>
        <v>2</v>
      </c>
      <c r="B373" t="str">
        <f t="shared" ca="1" si="119"/>
        <v>Female</v>
      </c>
      <c r="C373">
        <f t="shared" ca="1" si="120"/>
        <v>39</v>
      </c>
      <c r="D373">
        <f t="shared" ca="1" si="121"/>
        <v>2</v>
      </c>
      <c r="E373" t="str">
        <f ca="1">_xll.XLOOKUP(D373,$Y$8:$Y$13,$Z$8:$Z$13)</f>
        <v>Construction</v>
      </c>
      <c r="F373">
        <f t="shared" ca="1" si="122"/>
        <v>4</v>
      </c>
      <c r="G373" t="str">
        <f ca="1">_xll.XLOOKUP(F373,$AA$8:$AA$12,$AB$8:$AB$12)</f>
        <v>Techical</v>
      </c>
      <c r="H373">
        <f t="shared" ca="1" si="135"/>
        <v>3</v>
      </c>
      <c r="I373">
        <f t="shared" ca="1" si="115"/>
        <v>1</v>
      </c>
      <c r="J373">
        <f t="shared" ca="1" si="123"/>
        <v>58140</v>
      </c>
      <c r="K373">
        <f t="shared" ca="1" si="124"/>
        <v>10</v>
      </c>
      <c r="L373" t="str">
        <f ca="1">_xll.XLOOKUP(K373,$AC$8:$AC$17,$AD$8:$AD$17)</f>
        <v>Osu</v>
      </c>
      <c r="M373">
        <f t="shared" ca="1" si="128"/>
        <v>174420</v>
      </c>
      <c r="N373" s="12">
        <f t="shared" ca="1" si="125"/>
        <v>48449.921973820674</v>
      </c>
      <c r="O373" s="12">
        <f t="shared" ca="1" si="129"/>
        <v>15511.937060766137</v>
      </c>
      <c r="P373">
        <f t="shared" ca="1" si="126"/>
        <v>3452</v>
      </c>
      <c r="Q373" s="12">
        <f t="shared" ca="1" si="130"/>
        <v>14471.162214598095</v>
      </c>
      <c r="R373">
        <f t="shared" ca="1" si="131"/>
        <v>62751.982775614306</v>
      </c>
      <c r="S373" s="12">
        <f t="shared" ca="1" si="132"/>
        <v>252683.91983638043</v>
      </c>
      <c r="T373" s="12">
        <f t="shared" ca="1" si="133"/>
        <v>66373.084188418768</v>
      </c>
      <c r="U373" s="12">
        <f t="shared" ca="1" si="134"/>
        <v>186310.83564796165</v>
      </c>
      <c r="X373" s="2"/>
      <c r="Y373" s="3"/>
      <c r="Z373" s="3"/>
      <c r="AA373" s="3"/>
      <c r="AB373" s="3"/>
      <c r="AC373" s="3"/>
      <c r="AD373" s="3"/>
      <c r="AE373" s="3">
        <f ca="1">IF(Table2[[#This Row],[Gender]]="Male",1,0)</f>
        <v>0</v>
      </c>
      <c r="AF373" s="3">
        <f ca="1">IF(Table2[[#This Row],[Gender]]="Female",1,0)</f>
        <v>1</v>
      </c>
      <c r="AG373" s="3"/>
      <c r="AH373" s="3"/>
      <c r="AI373" s="5"/>
      <c r="AK373" s="2">
        <f ca="1">IF(Table2[[#This Row],[Field of Work]]="Teaching",1,0)</f>
        <v>0</v>
      </c>
      <c r="AL373" s="3">
        <f ca="1">IF(Table2[[#This Row],[Field of Work]]="Agriculture",1,0)</f>
        <v>0</v>
      </c>
      <c r="AM373" s="3">
        <f ca="1">IF(Table2[[#This Row],[Field of Work]]="IT",1,0)</f>
        <v>0</v>
      </c>
      <c r="AN373" s="3">
        <f ca="1">IF(Table2[[#This Row],[Field of Work]]="Construction",1,0)</f>
        <v>1</v>
      </c>
      <c r="AO373" s="3">
        <f ca="1">IF(Table2[[#This Row],[Field of Work]]="Health",1,0)</f>
        <v>0</v>
      </c>
      <c r="AP373" s="3">
        <f ca="1">IF(Table2[[#This Row],[Field of Work]]="General work",1,0)</f>
        <v>0</v>
      </c>
      <c r="AQ373" s="3"/>
      <c r="AR373" s="3"/>
      <c r="AS373" s="3"/>
      <c r="AT373" s="3"/>
      <c r="AU373" s="3"/>
      <c r="AV373" s="5"/>
      <c r="AW373" s="16">
        <f ca="1">IF(Table2[[#This Row],[Residence]]="East Legon",1,0)</f>
        <v>0</v>
      </c>
      <c r="AX373" s="13">
        <f ca="1">IF(Table2[[#This Row],[Residence]]="Trasaco",1,0)</f>
        <v>0</v>
      </c>
      <c r="AY373" s="3">
        <f ca="1">IF(Table2[[#This Row],[Residence]]="North Legon",1,0)</f>
        <v>0</v>
      </c>
      <c r="AZ373" s="3">
        <f ca="1">IF(Table2[[#This Row],[Residence]]="Tema",1,0)</f>
        <v>0</v>
      </c>
      <c r="BA373" s="3">
        <f ca="1">IF(Table2[[#This Row],[Residence]]="Spintex",1,0)</f>
        <v>0</v>
      </c>
      <c r="BB373" s="3">
        <f ca="1">IF(Table2[[#This Row],[Residence]]="Airport Hills",1,0)</f>
        <v>0</v>
      </c>
      <c r="BC373" s="3">
        <f ca="1">IF(Table2[[#This Row],[Residence]]="Oyarifa",1,0)</f>
        <v>0</v>
      </c>
      <c r="BD373" s="3">
        <f ca="1">IF(Table2[[#This Row],[Residence]]="Prampram",1,0)</f>
        <v>0</v>
      </c>
      <c r="BE373" s="3">
        <f ca="1">IF(Table2[[#This Row],[Residence]]="Tse-Addo",1,0)</f>
        <v>0</v>
      </c>
      <c r="BF373" s="3">
        <f ca="1">IF(Table2[[#This Row],[Residence]]="Osu",1,0)</f>
        <v>1</v>
      </c>
      <c r="BG373" s="3"/>
      <c r="BH373" s="3"/>
      <c r="BI373" s="3"/>
      <c r="BJ373" s="3"/>
      <c r="BK373" s="3"/>
      <c r="BL373" s="3"/>
      <c r="BM373" s="3"/>
      <c r="BN373" s="3"/>
      <c r="BO373" s="3"/>
      <c r="BP373" s="5"/>
      <c r="BR373" s="26">
        <f ca="1">Table2[[#This Row],[Cars Value]]/Table2[[#This Row],[Cars]]</f>
        <v>15511.937060766137</v>
      </c>
      <c r="BS373" s="5"/>
      <c r="BT373" s="2">
        <f ca="1">IF(Table2[[#This Row],[Value of Debts]]&gt;$BU$6,1,0)</f>
        <v>0</v>
      </c>
      <c r="BU373" s="3"/>
      <c r="BV373" s="3"/>
      <c r="BW373" s="5"/>
      <c r="BX373" s="30">
        <f ca="1">Table2[[#This Row],[Mortgage Left]]/Table2[[#This Row],[Value of home]]</f>
        <v>0.27777733043126174</v>
      </c>
      <c r="BY373" s="3">
        <f t="shared" ca="1" si="127"/>
        <v>1</v>
      </c>
      <c r="BZ373" s="3"/>
      <c r="CA373" s="39"/>
      <c r="CC373" s="2">
        <f ca="1">IF(Table2[[#This Row],[Residence]]="East Legon",Table2[[#This Row],[Income]],0)</f>
        <v>0</v>
      </c>
      <c r="CD373" s="3">
        <f ca="1">IF(Table2[[#This Row],[Residence]]="Trasaco",Table2[[#This Row],[Income]],0)</f>
        <v>0</v>
      </c>
      <c r="CE373" s="3">
        <f ca="1">IF(Table2[[#This Row],[Residence]]="North Legon",Table2[[#This Row],[Income]],0)</f>
        <v>0</v>
      </c>
      <c r="CF373" s="3">
        <f ca="1">IF(Table2[[#This Row],[Residence]]="Spintex",Table2[[#This Row],[Income]],0)</f>
        <v>0</v>
      </c>
      <c r="CG373" s="3">
        <f ca="1">IF(Table2[[#This Row],[Residence]]="Tema",Table2[[#This Row],[Income]],0)</f>
        <v>0</v>
      </c>
      <c r="CH373" s="3">
        <f ca="1">IF(Table2[[#This Row],[Residence]]="Airport Hills",Table2[[#This Row],[Income]],0)</f>
        <v>0</v>
      </c>
      <c r="CI373" s="3">
        <f ca="1">IF(Table2[[#This Row],[Residence]]="Oyarifa",Table2[[#This Row],[Income]],0)</f>
        <v>0</v>
      </c>
      <c r="CJ373" s="3">
        <f ca="1">IF(Table2[[#This Row],[Residence]]="Osu",Table2[[#This Row],[Income]],0)</f>
        <v>58140</v>
      </c>
      <c r="CK373" s="3">
        <f ca="1">IF(Table2[[#This Row],[Residence]]="Tse-Addo",Table2[[#This Row],[Income]],0)</f>
        <v>0</v>
      </c>
      <c r="CL373" s="5">
        <f ca="1">IF(Table2[[#This Row],[Residence]]="Prampram",Table2[[#This Row],[Income]],0)</f>
        <v>0</v>
      </c>
      <c r="CN373" s="2">
        <f ca="1">IF(Table2[[#This Row],[Field of Work]]="Teaching",Table2[[#This Row],[Income]],0)</f>
        <v>0</v>
      </c>
      <c r="CO373" s="3">
        <f ca="1">IF(Table2[[#This Row],[Field of Work]]="Agriculture",Table2[[#This Row],[Income]],0)</f>
        <v>0</v>
      </c>
      <c r="CP373" s="3">
        <f ca="1">IF(Table2[[#This Row],[Field of Work]]="IT",Table2[[#This Row],[Income]],0)</f>
        <v>0</v>
      </c>
      <c r="CQ373" s="3">
        <f ca="1">IF(Table2[[#This Row],[Field of Work]]="Construction",Table2[[#This Row],[Income]],0)</f>
        <v>58140</v>
      </c>
      <c r="CR373" s="3">
        <f ca="1">IF(Table2[[#This Row],[Field of Work]]="Health",Table2[[#This Row],[Income]],0)</f>
        <v>0</v>
      </c>
      <c r="CS373" s="5">
        <f ca="1">IF(Table2[[#This Row],[Field of Work]]="General work",Table2[[#This Row],[Income]],0)</f>
        <v>0</v>
      </c>
      <c r="CU373" s="2">
        <f t="shared" ca="1" si="116"/>
        <v>0</v>
      </c>
      <c r="CV373" s="5"/>
      <c r="CX373" s="2">
        <f t="shared" ca="1" si="117"/>
        <v>25</v>
      </c>
      <c r="CY373" s="5"/>
    </row>
    <row r="374" spans="1:103" x14ac:dyDescent="0.25">
      <c r="A374">
        <f t="shared" ca="1" si="118"/>
        <v>2</v>
      </c>
      <c r="B374" t="str">
        <f t="shared" ca="1" si="119"/>
        <v>Female</v>
      </c>
      <c r="C374">
        <f t="shared" ca="1" si="120"/>
        <v>25</v>
      </c>
      <c r="D374">
        <f t="shared" ca="1" si="121"/>
        <v>3</v>
      </c>
      <c r="E374" t="str">
        <f ca="1">_xll.XLOOKUP(D374,$Y$8:$Y$13,$Z$8:$Z$13)</f>
        <v>Teaching</v>
      </c>
      <c r="F374">
        <f t="shared" ca="1" si="122"/>
        <v>2</v>
      </c>
      <c r="G374" t="str">
        <f ca="1">_xll.XLOOKUP(F374,$AA$8:$AA$12,$AB$8:$AB$12)</f>
        <v>College</v>
      </c>
      <c r="H374">
        <f t="shared" ca="1" si="135"/>
        <v>3</v>
      </c>
      <c r="I374">
        <f t="shared" ca="1" si="115"/>
        <v>2</v>
      </c>
      <c r="J374">
        <f t="shared" ca="1" si="123"/>
        <v>65694</v>
      </c>
      <c r="K374">
        <f t="shared" ca="1" si="124"/>
        <v>1</v>
      </c>
      <c r="L374" t="str">
        <f ca="1">_xll.XLOOKUP(K374,$AC$8:$AC$17,$AD$8:$AD$17)</f>
        <v>East Legon</v>
      </c>
      <c r="M374">
        <f t="shared" ca="1" si="128"/>
        <v>197082</v>
      </c>
      <c r="N374" s="12">
        <f t="shared" ca="1" si="125"/>
        <v>17524.710016814359</v>
      </c>
      <c r="O374" s="12">
        <f t="shared" ca="1" si="129"/>
        <v>53450.595415859396</v>
      </c>
      <c r="P374">
        <f t="shared" ca="1" si="126"/>
        <v>785</v>
      </c>
      <c r="Q374" s="12">
        <f t="shared" ca="1" si="130"/>
        <v>11713.427574056699</v>
      </c>
      <c r="R374">
        <f t="shared" ca="1" si="131"/>
        <v>31445.016675065082</v>
      </c>
      <c r="S374" s="12">
        <f t="shared" ca="1" si="132"/>
        <v>281977.61209092446</v>
      </c>
      <c r="T374" s="12">
        <f t="shared" ca="1" si="133"/>
        <v>30023.137590871058</v>
      </c>
      <c r="U374" s="12">
        <f t="shared" ca="1" si="134"/>
        <v>251954.47450005342</v>
      </c>
      <c r="X374" s="2"/>
      <c r="Y374" s="3"/>
      <c r="Z374" s="3"/>
      <c r="AA374" s="3"/>
      <c r="AB374" s="3"/>
      <c r="AC374" s="3"/>
      <c r="AD374" s="3"/>
      <c r="AE374" s="3">
        <f ca="1">IF(Table2[[#This Row],[Gender]]="Male",1,0)</f>
        <v>0</v>
      </c>
      <c r="AF374" s="3">
        <f ca="1">IF(Table2[[#This Row],[Gender]]="Female",1,0)</f>
        <v>1</v>
      </c>
      <c r="AG374" s="3"/>
      <c r="AH374" s="3"/>
      <c r="AI374" s="5"/>
      <c r="AK374" s="2">
        <f ca="1">IF(Table2[[#This Row],[Field of Work]]="Teaching",1,0)</f>
        <v>1</v>
      </c>
      <c r="AL374" s="3">
        <f ca="1">IF(Table2[[#This Row],[Field of Work]]="Agriculture",1,0)</f>
        <v>0</v>
      </c>
      <c r="AM374" s="3">
        <f ca="1">IF(Table2[[#This Row],[Field of Work]]="IT",1,0)</f>
        <v>0</v>
      </c>
      <c r="AN374" s="3">
        <f ca="1">IF(Table2[[#This Row],[Field of Work]]="Construction",1,0)</f>
        <v>0</v>
      </c>
      <c r="AO374" s="3">
        <f ca="1">IF(Table2[[#This Row],[Field of Work]]="Health",1,0)</f>
        <v>0</v>
      </c>
      <c r="AP374" s="3">
        <f ca="1">IF(Table2[[#This Row],[Field of Work]]="General work",1,0)</f>
        <v>0</v>
      </c>
      <c r="AQ374" s="3"/>
      <c r="AR374" s="3"/>
      <c r="AS374" s="3"/>
      <c r="AT374" s="3"/>
      <c r="AU374" s="3"/>
      <c r="AV374" s="5"/>
      <c r="AW374" s="16">
        <f ca="1">IF(Table2[[#This Row],[Residence]]="East Legon",1,0)</f>
        <v>1</v>
      </c>
      <c r="AX374" s="13">
        <f ca="1">IF(Table2[[#This Row],[Residence]]="Trasaco",1,0)</f>
        <v>0</v>
      </c>
      <c r="AY374" s="3">
        <f ca="1">IF(Table2[[#This Row],[Residence]]="North Legon",1,0)</f>
        <v>0</v>
      </c>
      <c r="AZ374" s="3">
        <f ca="1">IF(Table2[[#This Row],[Residence]]="Tema",1,0)</f>
        <v>0</v>
      </c>
      <c r="BA374" s="3">
        <f ca="1">IF(Table2[[#This Row],[Residence]]="Spintex",1,0)</f>
        <v>0</v>
      </c>
      <c r="BB374" s="3">
        <f ca="1">IF(Table2[[#This Row],[Residence]]="Airport Hills",1,0)</f>
        <v>0</v>
      </c>
      <c r="BC374" s="3">
        <f ca="1">IF(Table2[[#This Row],[Residence]]="Oyarifa",1,0)</f>
        <v>0</v>
      </c>
      <c r="BD374" s="3">
        <f ca="1">IF(Table2[[#This Row],[Residence]]="Prampram",1,0)</f>
        <v>0</v>
      </c>
      <c r="BE374" s="3">
        <f ca="1">IF(Table2[[#This Row],[Residence]]="Tse-Addo",1,0)</f>
        <v>0</v>
      </c>
      <c r="BF374" s="3">
        <f ca="1">IF(Table2[[#This Row],[Residence]]="Osu",1,0)</f>
        <v>0</v>
      </c>
      <c r="BG374" s="3"/>
      <c r="BH374" s="3"/>
      <c r="BI374" s="3"/>
      <c r="BJ374" s="3"/>
      <c r="BK374" s="3"/>
      <c r="BL374" s="3"/>
      <c r="BM374" s="3"/>
      <c r="BN374" s="3"/>
      <c r="BO374" s="3"/>
      <c r="BP374" s="5"/>
      <c r="BR374" s="26">
        <f ca="1">Table2[[#This Row],[Cars Value]]/Table2[[#This Row],[Cars]]</f>
        <v>26725.297707929698</v>
      </c>
      <c r="BS374" s="5"/>
      <c r="BT374" s="2">
        <f ca="1">IF(Table2[[#This Row],[Value of Debts]]&gt;$BU$6,1,0)</f>
        <v>0</v>
      </c>
      <c r="BU374" s="3"/>
      <c r="BV374" s="3"/>
      <c r="BW374" s="5"/>
      <c r="BX374" s="30">
        <f ca="1">Table2[[#This Row],[Mortgage Left]]/Table2[[#This Row],[Value of home]]</f>
        <v>8.8920906104131073E-2</v>
      </c>
      <c r="BY374" s="3">
        <f t="shared" ca="1" si="127"/>
        <v>1</v>
      </c>
      <c r="BZ374" s="3"/>
      <c r="CA374" s="39"/>
      <c r="CC374" s="2">
        <f ca="1">IF(Table2[[#This Row],[Residence]]="East Legon",Table2[[#This Row],[Income]],0)</f>
        <v>65694</v>
      </c>
      <c r="CD374" s="3">
        <f ca="1">IF(Table2[[#This Row],[Residence]]="Trasaco",Table2[[#This Row],[Income]],0)</f>
        <v>0</v>
      </c>
      <c r="CE374" s="3">
        <f ca="1">IF(Table2[[#This Row],[Residence]]="North Legon",Table2[[#This Row],[Income]],0)</f>
        <v>0</v>
      </c>
      <c r="CF374" s="3">
        <f ca="1">IF(Table2[[#This Row],[Residence]]="Spintex",Table2[[#This Row],[Income]],0)</f>
        <v>0</v>
      </c>
      <c r="CG374" s="3">
        <f ca="1">IF(Table2[[#This Row],[Residence]]="Tema",Table2[[#This Row],[Income]],0)</f>
        <v>0</v>
      </c>
      <c r="CH374" s="3">
        <f ca="1">IF(Table2[[#This Row],[Residence]]="Airport Hills",Table2[[#This Row],[Income]],0)</f>
        <v>0</v>
      </c>
      <c r="CI374" s="3">
        <f ca="1">IF(Table2[[#This Row],[Residence]]="Oyarifa",Table2[[#This Row],[Income]],0)</f>
        <v>0</v>
      </c>
      <c r="CJ374" s="3">
        <f ca="1">IF(Table2[[#This Row],[Residence]]="Osu",Table2[[#This Row],[Income]],0)</f>
        <v>0</v>
      </c>
      <c r="CK374" s="3">
        <f ca="1">IF(Table2[[#This Row],[Residence]]="Tse-Addo",Table2[[#This Row],[Income]],0)</f>
        <v>0</v>
      </c>
      <c r="CL374" s="5">
        <f ca="1">IF(Table2[[#This Row],[Residence]]="Prampram",Table2[[#This Row],[Income]],0)</f>
        <v>0</v>
      </c>
      <c r="CN374" s="2">
        <f ca="1">IF(Table2[[#This Row],[Field of Work]]="Teaching",Table2[[#This Row],[Income]],0)</f>
        <v>65694</v>
      </c>
      <c r="CO374" s="3">
        <f ca="1">IF(Table2[[#This Row],[Field of Work]]="Agriculture",Table2[[#This Row],[Income]],0)</f>
        <v>0</v>
      </c>
      <c r="CP374" s="3">
        <f ca="1">IF(Table2[[#This Row],[Field of Work]]="IT",Table2[[#This Row],[Income]],0)</f>
        <v>0</v>
      </c>
      <c r="CQ374" s="3">
        <f ca="1">IF(Table2[[#This Row],[Field of Work]]="Construction",Table2[[#This Row],[Income]],0)</f>
        <v>0</v>
      </c>
      <c r="CR374" s="3">
        <f ca="1">IF(Table2[[#This Row],[Field of Work]]="Health",Table2[[#This Row],[Income]],0)</f>
        <v>0</v>
      </c>
      <c r="CS374" s="5">
        <f ca="1">IF(Table2[[#This Row],[Field of Work]]="General work",Table2[[#This Row],[Income]],0)</f>
        <v>0</v>
      </c>
      <c r="CU374" s="2">
        <f t="shared" ca="1" si="116"/>
        <v>1</v>
      </c>
      <c r="CV374" s="5"/>
      <c r="CX374" s="2">
        <f t="shared" ca="1" si="117"/>
        <v>34</v>
      </c>
      <c r="CY374" s="5"/>
    </row>
    <row r="375" spans="1:103" x14ac:dyDescent="0.25">
      <c r="A375">
        <f t="shared" ca="1" si="118"/>
        <v>2</v>
      </c>
      <c r="B375" t="str">
        <f t="shared" ca="1" si="119"/>
        <v>Female</v>
      </c>
      <c r="C375">
        <f t="shared" ca="1" si="120"/>
        <v>34</v>
      </c>
      <c r="D375">
        <f t="shared" ca="1" si="121"/>
        <v>3</v>
      </c>
      <c r="E375" t="str">
        <f ca="1">_xll.XLOOKUP(D375,$Y$8:$Y$13,$Z$8:$Z$13)</f>
        <v>Teaching</v>
      </c>
      <c r="F375">
        <f t="shared" ca="1" si="122"/>
        <v>3</v>
      </c>
      <c r="G375" t="str">
        <f ca="1">_xll.XLOOKUP(F375,$AA$8:$AA$12,$AB$8:$AB$12)</f>
        <v>University</v>
      </c>
      <c r="H375">
        <f t="shared" ca="1" si="135"/>
        <v>1</v>
      </c>
      <c r="I375">
        <f t="shared" ca="1" si="115"/>
        <v>1</v>
      </c>
      <c r="J375">
        <f t="shared" ca="1" si="123"/>
        <v>46968</v>
      </c>
      <c r="K375">
        <f t="shared" ca="1" si="124"/>
        <v>4</v>
      </c>
      <c r="L375" t="str">
        <f ca="1">_xll.XLOOKUP(K375,$AC$8:$AC$17,$AD$8:$AD$17)</f>
        <v>Spintex</v>
      </c>
      <c r="M375">
        <f t="shared" ca="1" si="128"/>
        <v>281808</v>
      </c>
      <c r="N375" s="12">
        <f t="shared" ca="1" si="125"/>
        <v>253875.00106937732</v>
      </c>
      <c r="O375" s="12">
        <f t="shared" ca="1" si="129"/>
        <v>516.11050871263421</v>
      </c>
      <c r="P375">
        <f t="shared" ca="1" si="126"/>
        <v>367</v>
      </c>
      <c r="Q375" s="12">
        <f t="shared" ca="1" si="130"/>
        <v>73547.094568043336</v>
      </c>
      <c r="R375">
        <f t="shared" ca="1" si="131"/>
        <v>59212.597284322808</v>
      </c>
      <c r="S375" s="12">
        <f t="shared" ca="1" si="132"/>
        <v>341536.70779303543</v>
      </c>
      <c r="T375" s="12">
        <f t="shared" ca="1" si="133"/>
        <v>327789.09563742066</v>
      </c>
      <c r="U375" s="12">
        <f t="shared" ca="1" si="134"/>
        <v>13747.61215561477</v>
      </c>
      <c r="X375" s="2"/>
      <c r="Y375" s="3"/>
      <c r="Z375" s="3"/>
      <c r="AA375" s="3"/>
      <c r="AB375" s="3"/>
      <c r="AC375" s="3"/>
      <c r="AD375" s="3"/>
      <c r="AE375" s="3">
        <f ca="1">IF(Table2[[#This Row],[Gender]]="Male",1,0)</f>
        <v>0</v>
      </c>
      <c r="AF375" s="3">
        <f ca="1">IF(Table2[[#This Row],[Gender]]="Female",1,0)</f>
        <v>1</v>
      </c>
      <c r="AG375" s="3"/>
      <c r="AH375" s="3"/>
      <c r="AI375" s="5"/>
      <c r="AK375" s="2">
        <f ca="1">IF(Table2[[#This Row],[Field of Work]]="Teaching",1,0)</f>
        <v>1</v>
      </c>
      <c r="AL375" s="3">
        <f ca="1">IF(Table2[[#This Row],[Field of Work]]="Agriculture",1,0)</f>
        <v>0</v>
      </c>
      <c r="AM375" s="3">
        <f ca="1">IF(Table2[[#This Row],[Field of Work]]="IT",1,0)</f>
        <v>0</v>
      </c>
      <c r="AN375" s="3">
        <f ca="1">IF(Table2[[#This Row],[Field of Work]]="Construction",1,0)</f>
        <v>0</v>
      </c>
      <c r="AO375" s="3">
        <f ca="1">IF(Table2[[#This Row],[Field of Work]]="Health",1,0)</f>
        <v>0</v>
      </c>
      <c r="AP375" s="3">
        <f ca="1">IF(Table2[[#This Row],[Field of Work]]="General work",1,0)</f>
        <v>0</v>
      </c>
      <c r="AQ375" s="3"/>
      <c r="AR375" s="3"/>
      <c r="AS375" s="3"/>
      <c r="AT375" s="3"/>
      <c r="AU375" s="3"/>
      <c r="AV375" s="5"/>
      <c r="AW375" s="16">
        <f ca="1">IF(Table2[[#This Row],[Residence]]="East Legon",1,0)</f>
        <v>0</v>
      </c>
      <c r="AX375" s="13">
        <f ca="1">IF(Table2[[#This Row],[Residence]]="Trasaco",1,0)</f>
        <v>0</v>
      </c>
      <c r="AY375" s="3">
        <f ca="1">IF(Table2[[#This Row],[Residence]]="North Legon",1,0)</f>
        <v>0</v>
      </c>
      <c r="AZ375" s="3">
        <f ca="1">IF(Table2[[#This Row],[Residence]]="Tema",1,0)</f>
        <v>0</v>
      </c>
      <c r="BA375" s="3">
        <f ca="1">IF(Table2[[#This Row],[Residence]]="Spintex",1,0)</f>
        <v>1</v>
      </c>
      <c r="BB375" s="3">
        <f ca="1">IF(Table2[[#This Row],[Residence]]="Airport Hills",1,0)</f>
        <v>0</v>
      </c>
      <c r="BC375" s="3">
        <f ca="1">IF(Table2[[#This Row],[Residence]]="Oyarifa",1,0)</f>
        <v>0</v>
      </c>
      <c r="BD375" s="3">
        <f ca="1">IF(Table2[[#This Row],[Residence]]="Prampram",1,0)</f>
        <v>0</v>
      </c>
      <c r="BE375" s="3">
        <f ca="1">IF(Table2[[#This Row],[Residence]]="Tse-Addo",1,0)</f>
        <v>0</v>
      </c>
      <c r="BF375" s="3">
        <f ca="1">IF(Table2[[#This Row],[Residence]]="Osu",1,0)</f>
        <v>0</v>
      </c>
      <c r="BG375" s="3"/>
      <c r="BH375" s="3"/>
      <c r="BI375" s="3"/>
      <c r="BJ375" s="3"/>
      <c r="BK375" s="3"/>
      <c r="BL375" s="3"/>
      <c r="BM375" s="3"/>
      <c r="BN375" s="3"/>
      <c r="BO375" s="3"/>
      <c r="BP375" s="5"/>
      <c r="BR375" s="26">
        <f ca="1">Table2[[#This Row],[Cars Value]]/Table2[[#This Row],[Cars]]</f>
        <v>516.11050871263421</v>
      </c>
      <c r="BS375" s="5"/>
      <c r="BT375" s="2">
        <f ca="1">IF(Table2[[#This Row],[Value of Debts]]&gt;$BU$6,1,0)</f>
        <v>1</v>
      </c>
      <c r="BU375" s="3"/>
      <c r="BV375" s="3"/>
      <c r="BW375" s="5"/>
      <c r="BX375" s="30">
        <f ca="1">Table2[[#This Row],[Mortgage Left]]/Table2[[#This Row],[Value of home]]</f>
        <v>0.90087932588633868</v>
      </c>
      <c r="BY375" s="3">
        <f t="shared" ca="1" si="127"/>
        <v>0</v>
      </c>
      <c r="BZ375" s="3"/>
      <c r="CA375" s="39"/>
      <c r="CC375" s="2">
        <f ca="1">IF(Table2[[#This Row],[Residence]]="East Legon",Table2[[#This Row],[Income]],0)</f>
        <v>0</v>
      </c>
      <c r="CD375" s="3">
        <f ca="1">IF(Table2[[#This Row],[Residence]]="Trasaco",Table2[[#This Row],[Income]],0)</f>
        <v>0</v>
      </c>
      <c r="CE375" s="3">
        <f ca="1">IF(Table2[[#This Row],[Residence]]="North Legon",Table2[[#This Row],[Income]],0)</f>
        <v>0</v>
      </c>
      <c r="CF375" s="3">
        <f ca="1">IF(Table2[[#This Row],[Residence]]="Spintex",Table2[[#This Row],[Income]],0)</f>
        <v>46968</v>
      </c>
      <c r="CG375" s="3">
        <f ca="1">IF(Table2[[#This Row],[Residence]]="Tema",Table2[[#This Row],[Income]],0)</f>
        <v>0</v>
      </c>
      <c r="CH375" s="3">
        <f ca="1">IF(Table2[[#This Row],[Residence]]="Airport Hills",Table2[[#This Row],[Income]],0)</f>
        <v>0</v>
      </c>
      <c r="CI375" s="3">
        <f ca="1">IF(Table2[[#This Row],[Residence]]="Oyarifa",Table2[[#This Row],[Income]],0)</f>
        <v>0</v>
      </c>
      <c r="CJ375" s="3">
        <f ca="1">IF(Table2[[#This Row],[Residence]]="Osu",Table2[[#This Row],[Income]],0)</f>
        <v>0</v>
      </c>
      <c r="CK375" s="3">
        <f ca="1">IF(Table2[[#This Row],[Residence]]="Tse-Addo",Table2[[#This Row],[Income]],0)</f>
        <v>0</v>
      </c>
      <c r="CL375" s="5">
        <f ca="1">IF(Table2[[#This Row],[Residence]]="Prampram",Table2[[#This Row],[Income]],0)</f>
        <v>0</v>
      </c>
      <c r="CN375" s="2">
        <f ca="1">IF(Table2[[#This Row],[Field of Work]]="Teaching",Table2[[#This Row],[Income]],0)</f>
        <v>46968</v>
      </c>
      <c r="CO375" s="3">
        <f ca="1">IF(Table2[[#This Row],[Field of Work]]="Agriculture",Table2[[#This Row],[Income]],0)</f>
        <v>0</v>
      </c>
      <c r="CP375" s="3">
        <f ca="1">IF(Table2[[#This Row],[Field of Work]]="IT",Table2[[#This Row],[Income]],0)</f>
        <v>0</v>
      </c>
      <c r="CQ375" s="3">
        <f ca="1">IF(Table2[[#This Row],[Field of Work]]="Construction",Table2[[#This Row],[Income]],0)</f>
        <v>0</v>
      </c>
      <c r="CR375" s="3">
        <f ca="1">IF(Table2[[#This Row],[Field of Work]]="Health",Table2[[#This Row],[Income]],0)</f>
        <v>0</v>
      </c>
      <c r="CS375" s="5">
        <f ca="1">IF(Table2[[#This Row],[Field of Work]]="General work",Table2[[#This Row],[Income]],0)</f>
        <v>0</v>
      </c>
      <c r="CU375" s="2">
        <f t="shared" ca="1" si="116"/>
        <v>1</v>
      </c>
      <c r="CV375" s="5"/>
      <c r="CX375" s="2">
        <f t="shared" ca="1" si="117"/>
        <v>42</v>
      </c>
      <c r="CY375" s="5"/>
    </row>
    <row r="376" spans="1:103" x14ac:dyDescent="0.25">
      <c r="A376">
        <f t="shared" ca="1" si="118"/>
        <v>1</v>
      </c>
      <c r="B376" t="str">
        <f t="shared" ca="1" si="119"/>
        <v>Male</v>
      </c>
      <c r="C376">
        <f t="shared" ca="1" si="120"/>
        <v>42</v>
      </c>
      <c r="D376">
        <f t="shared" ca="1" si="121"/>
        <v>3</v>
      </c>
      <c r="E376" t="str">
        <f ca="1">_xll.XLOOKUP(D376,$Y$8:$Y$13,$Z$8:$Z$13)</f>
        <v>Teaching</v>
      </c>
      <c r="F376">
        <f t="shared" ca="1" si="122"/>
        <v>2</v>
      </c>
      <c r="G376" t="str">
        <f ca="1">_xll.XLOOKUP(F376,$AA$8:$AA$12,$AB$8:$AB$12)</f>
        <v>College</v>
      </c>
      <c r="H376">
        <f t="shared" ca="1" si="135"/>
        <v>1</v>
      </c>
      <c r="I376">
        <f t="shared" ca="1" si="115"/>
        <v>2</v>
      </c>
      <c r="J376">
        <f t="shared" ca="1" si="123"/>
        <v>66120</v>
      </c>
      <c r="K376">
        <f t="shared" ca="1" si="124"/>
        <v>2</v>
      </c>
      <c r="L376" t="str">
        <f ca="1">_xll.XLOOKUP(K376,$AC$8:$AC$17,$AD$8:$AD$17)</f>
        <v>Trasaco</v>
      </c>
      <c r="M376">
        <f t="shared" ca="1" si="128"/>
        <v>330600</v>
      </c>
      <c r="N376" s="12">
        <f t="shared" ca="1" si="125"/>
        <v>90772.009474963212</v>
      </c>
      <c r="O376" s="12">
        <f t="shared" ca="1" si="129"/>
        <v>28859.717263470124</v>
      </c>
      <c r="P376">
        <f t="shared" ca="1" si="126"/>
        <v>19364</v>
      </c>
      <c r="Q376" s="12">
        <f t="shared" ca="1" si="130"/>
        <v>58318.336427234593</v>
      </c>
      <c r="R376">
        <f t="shared" ca="1" si="131"/>
        <v>72416.802069115583</v>
      </c>
      <c r="S376" s="12">
        <f t="shared" ca="1" si="132"/>
        <v>431876.51933258568</v>
      </c>
      <c r="T376" s="12">
        <f t="shared" ca="1" si="133"/>
        <v>168454.34590219782</v>
      </c>
      <c r="U376" s="12">
        <f t="shared" ca="1" si="134"/>
        <v>263422.17343038786</v>
      </c>
      <c r="X376" s="2"/>
      <c r="Y376" s="3"/>
      <c r="Z376" s="3"/>
      <c r="AA376" s="3"/>
      <c r="AB376" s="3"/>
      <c r="AC376" s="3"/>
      <c r="AD376" s="3"/>
      <c r="AE376" s="3">
        <f ca="1">IF(Table2[[#This Row],[Gender]]="Male",1,0)</f>
        <v>1</v>
      </c>
      <c r="AF376" s="3">
        <f ca="1">IF(Table2[[#This Row],[Gender]]="Female",1,0)</f>
        <v>0</v>
      </c>
      <c r="AG376" s="3"/>
      <c r="AH376" s="3"/>
      <c r="AI376" s="5"/>
      <c r="AK376" s="2">
        <f ca="1">IF(Table2[[#This Row],[Field of Work]]="Teaching",1,0)</f>
        <v>1</v>
      </c>
      <c r="AL376" s="3">
        <f ca="1">IF(Table2[[#This Row],[Field of Work]]="Agriculture",1,0)</f>
        <v>0</v>
      </c>
      <c r="AM376" s="3">
        <f ca="1">IF(Table2[[#This Row],[Field of Work]]="IT",1,0)</f>
        <v>0</v>
      </c>
      <c r="AN376" s="3">
        <f ca="1">IF(Table2[[#This Row],[Field of Work]]="Construction",1,0)</f>
        <v>0</v>
      </c>
      <c r="AO376" s="3">
        <f ca="1">IF(Table2[[#This Row],[Field of Work]]="Health",1,0)</f>
        <v>0</v>
      </c>
      <c r="AP376" s="3">
        <f ca="1">IF(Table2[[#This Row],[Field of Work]]="General work",1,0)</f>
        <v>0</v>
      </c>
      <c r="AQ376" s="3"/>
      <c r="AR376" s="3"/>
      <c r="AS376" s="3"/>
      <c r="AT376" s="3"/>
      <c r="AU376" s="3"/>
      <c r="AV376" s="5"/>
      <c r="AW376" s="16">
        <f ca="1">IF(Table2[[#This Row],[Residence]]="East Legon",1,0)</f>
        <v>0</v>
      </c>
      <c r="AX376" s="13">
        <f ca="1">IF(Table2[[#This Row],[Residence]]="Trasaco",1,0)</f>
        <v>1</v>
      </c>
      <c r="AY376" s="3">
        <f ca="1">IF(Table2[[#This Row],[Residence]]="North Legon",1,0)</f>
        <v>0</v>
      </c>
      <c r="AZ376" s="3">
        <f ca="1">IF(Table2[[#This Row],[Residence]]="Tema",1,0)</f>
        <v>0</v>
      </c>
      <c r="BA376" s="3">
        <f ca="1">IF(Table2[[#This Row],[Residence]]="Spintex",1,0)</f>
        <v>0</v>
      </c>
      <c r="BB376" s="3">
        <f ca="1">IF(Table2[[#This Row],[Residence]]="Airport Hills",1,0)</f>
        <v>0</v>
      </c>
      <c r="BC376" s="3">
        <f ca="1">IF(Table2[[#This Row],[Residence]]="Oyarifa",1,0)</f>
        <v>0</v>
      </c>
      <c r="BD376" s="3">
        <f ca="1">IF(Table2[[#This Row],[Residence]]="Prampram",1,0)</f>
        <v>0</v>
      </c>
      <c r="BE376" s="3">
        <f ca="1">IF(Table2[[#This Row],[Residence]]="Tse-Addo",1,0)</f>
        <v>0</v>
      </c>
      <c r="BF376" s="3">
        <f ca="1">IF(Table2[[#This Row],[Residence]]="Osu",1,0)</f>
        <v>0</v>
      </c>
      <c r="BG376" s="3"/>
      <c r="BH376" s="3"/>
      <c r="BI376" s="3"/>
      <c r="BJ376" s="3"/>
      <c r="BK376" s="3"/>
      <c r="BL376" s="3"/>
      <c r="BM376" s="3"/>
      <c r="BN376" s="3"/>
      <c r="BO376" s="3"/>
      <c r="BP376" s="5"/>
      <c r="BR376" s="26">
        <f ca="1">Table2[[#This Row],[Cars Value]]/Table2[[#This Row],[Cars]]</f>
        <v>14429.858631735062</v>
      </c>
      <c r="BS376" s="5"/>
      <c r="BT376" s="2">
        <f ca="1">IF(Table2[[#This Row],[Value of Debts]]&gt;$BU$6,1,0)</f>
        <v>1</v>
      </c>
      <c r="BU376" s="3"/>
      <c r="BV376" s="3"/>
      <c r="BW376" s="5"/>
      <c r="BX376" s="30">
        <f ca="1">Table2[[#This Row],[Mortgage Left]]/Table2[[#This Row],[Value of home]]</f>
        <v>0.27456748177544832</v>
      </c>
      <c r="BY376" s="3">
        <f t="shared" ca="1" si="127"/>
        <v>1</v>
      </c>
      <c r="BZ376" s="3"/>
      <c r="CA376" s="39"/>
      <c r="CC376" s="2">
        <f ca="1">IF(Table2[[#This Row],[Residence]]="East Legon",Table2[[#This Row],[Income]],0)</f>
        <v>0</v>
      </c>
      <c r="CD376" s="3">
        <f ca="1">IF(Table2[[#This Row],[Residence]]="Trasaco",Table2[[#This Row],[Income]],0)</f>
        <v>66120</v>
      </c>
      <c r="CE376" s="3">
        <f ca="1">IF(Table2[[#This Row],[Residence]]="North Legon",Table2[[#This Row],[Income]],0)</f>
        <v>0</v>
      </c>
      <c r="CF376" s="3">
        <f ca="1">IF(Table2[[#This Row],[Residence]]="Spintex",Table2[[#This Row],[Income]],0)</f>
        <v>0</v>
      </c>
      <c r="CG376" s="3">
        <f ca="1">IF(Table2[[#This Row],[Residence]]="Tema",Table2[[#This Row],[Income]],0)</f>
        <v>0</v>
      </c>
      <c r="CH376" s="3">
        <f ca="1">IF(Table2[[#This Row],[Residence]]="Airport Hills",Table2[[#This Row],[Income]],0)</f>
        <v>0</v>
      </c>
      <c r="CI376" s="3">
        <f ca="1">IF(Table2[[#This Row],[Residence]]="Oyarifa",Table2[[#This Row],[Income]],0)</f>
        <v>0</v>
      </c>
      <c r="CJ376" s="3">
        <f ca="1">IF(Table2[[#This Row],[Residence]]="Osu",Table2[[#This Row],[Income]],0)</f>
        <v>0</v>
      </c>
      <c r="CK376" s="3">
        <f ca="1">IF(Table2[[#This Row],[Residence]]="Tse-Addo",Table2[[#This Row],[Income]],0)</f>
        <v>0</v>
      </c>
      <c r="CL376" s="5">
        <f ca="1">IF(Table2[[#This Row],[Residence]]="Prampram",Table2[[#This Row],[Income]],0)</f>
        <v>0</v>
      </c>
      <c r="CN376" s="2">
        <f ca="1">IF(Table2[[#This Row],[Field of Work]]="Teaching",Table2[[#This Row],[Income]],0)</f>
        <v>66120</v>
      </c>
      <c r="CO376" s="3">
        <f ca="1">IF(Table2[[#This Row],[Field of Work]]="Agriculture",Table2[[#This Row],[Income]],0)</f>
        <v>0</v>
      </c>
      <c r="CP376" s="3">
        <f ca="1">IF(Table2[[#This Row],[Field of Work]]="IT",Table2[[#This Row],[Income]],0)</f>
        <v>0</v>
      </c>
      <c r="CQ376" s="3">
        <f ca="1">IF(Table2[[#This Row],[Field of Work]]="Construction",Table2[[#This Row],[Income]],0)</f>
        <v>0</v>
      </c>
      <c r="CR376" s="3">
        <f ca="1">IF(Table2[[#This Row],[Field of Work]]="Health",Table2[[#This Row],[Income]],0)</f>
        <v>0</v>
      </c>
      <c r="CS376" s="5">
        <f ca="1">IF(Table2[[#This Row],[Field of Work]]="General work",Table2[[#This Row],[Income]],0)</f>
        <v>0</v>
      </c>
      <c r="CU376" s="2">
        <f t="shared" ca="1" si="116"/>
        <v>1</v>
      </c>
      <c r="CV376" s="5"/>
      <c r="CX376" s="2">
        <f t="shared" ca="1" si="117"/>
        <v>34</v>
      </c>
      <c r="CY376" s="5"/>
    </row>
    <row r="377" spans="1:103" x14ac:dyDescent="0.25">
      <c r="A377">
        <f t="shared" ca="1" si="118"/>
        <v>2</v>
      </c>
      <c r="B377" t="str">
        <f t="shared" ca="1" si="119"/>
        <v>Female</v>
      </c>
      <c r="C377">
        <f t="shared" ca="1" si="120"/>
        <v>34</v>
      </c>
      <c r="D377">
        <f t="shared" ca="1" si="121"/>
        <v>2</v>
      </c>
      <c r="E377" t="str">
        <f ca="1">_xll.XLOOKUP(D377,$Y$8:$Y$13,$Z$8:$Z$13)</f>
        <v>Construction</v>
      </c>
      <c r="F377">
        <f t="shared" ca="1" si="122"/>
        <v>4</v>
      </c>
      <c r="G377" t="str">
        <f ca="1">_xll.XLOOKUP(F377,$AA$8:$AA$12,$AB$8:$AB$12)</f>
        <v>Techical</v>
      </c>
      <c r="H377">
        <f t="shared" ca="1" si="135"/>
        <v>0</v>
      </c>
      <c r="I377">
        <f t="shared" ca="1" si="115"/>
        <v>4</v>
      </c>
      <c r="J377">
        <f t="shared" ca="1" si="123"/>
        <v>76016</v>
      </c>
      <c r="K377">
        <f t="shared" ca="1" si="124"/>
        <v>5</v>
      </c>
      <c r="L377" t="str">
        <f ca="1">_xll.XLOOKUP(K377,$AC$8:$AC$17,$AD$8:$AD$17)</f>
        <v>Airport Hills</v>
      </c>
      <c r="M377">
        <f t="shared" ca="1" si="128"/>
        <v>304064</v>
      </c>
      <c r="N377" s="12">
        <f t="shared" ca="1" si="125"/>
        <v>134494.98825511843</v>
      </c>
      <c r="O377" s="12">
        <f t="shared" ca="1" si="129"/>
        <v>135718.72595828382</v>
      </c>
      <c r="P377">
        <f t="shared" ca="1" si="126"/>
        <v>73831</v>
      </c>
      <c r="Q377" s="12">
        <f t="shared" ca="1" si="130"/>
        <v>14784.897263503202</v>
      </c>
      <c r="R377">
        <f t="shared" ca="1" si="131"/>
        <v>49784.357073189982</v>
      </c>
      <c r="S377" s="12">
        <f t="shared" ca="1" si="132"/>
        <v>489567.0830314738</v>
      </c>
      <c r="T377" s="12">
        <f t="shared" ca="1" si="133"/>
        <v>223110.88551862162</v>
      </c>
      <c r="U377" s="12">
        <f t="shared" ca="1" si="134"/>
        <v>266456.19751285214</v>
      </c>
      <c r="X377" s="2"/>
      <c r="Y377" s="3"/>
      <c r="Z377" s="3"/>
      <c r="AA377" s="3"/>
      <c r="AB377" s="3"/>
      <c r="AC377" s="3"/>
      <c r="AD377" s="3"/>
      <c r="AE377" s="3">
        <f ca="1">IF(Table2[[#This Row],[Gender]]="Male",1,0)</f>
        <v>0</v>
      </c>
      <c r="AF377" s="3">
        <f ca="1">IF(Table2[[#This Row],[Gender]]="Female",1,0)</f>
        <v>1</v>
      </c>
      <c r="AG377" s="3"/>
      <c r="AH377" s="3"/>
      <c r="AI377" s="5"/>
      <c r="AK377" s="2">
        <f ca="1">IF(Table2[[#This Row],[Field of Work]]="Teaching",1,0)</f>
        <v>0</v>
      </c>
      <c r="AL377" s="3">
        <f ca="1">IF(Table2[[#This Row],[Field of Work]]="Agriculture",1,0)</f>
        <v>0</v>
      </c>
      <c r="AM377" s="3">
        <f ca="1">IF(Table2[[#This Row],[Field of Work]]="IT",1,0)</f>
        <v>0</v>
      </c>
      <c r="AN377" s="3">
        <f ca="1">IF(Table2[[#This Row],[Field of Work]]="Construction",1,0)</f>
        <v>1</v>
      </c>
      <c r="AO377" s="3">
        <f ca="1">IF(Table2[[#This Row],[Field of Work]]="Health",1,0)</f>
        <v>0</v>
      </c>
      <c r="AP377" s="3">
        <f ca="1">IF(Table2[[#This Row],[Field of Work]]="General work",1,0)</f>
        <v>0</v>
      </c>
      <c r="AQ377" s="3"/>
      <c r="AR377" s="3"/>
      <c r="AS377" s="3"/>
      <c r="AT377" s="3"/>
      <c r="AU377" s="3"/>
      <c r="AV377" s="5"/>
      <c r="AW377" s="16">
        <f ca="1">IF(Table2[[#This Row],[Residence]]="East Legon",1,0)</f>
        <v>0</v>
      </c>
      <c r="AX377" s="13">
        <f ca="1">IF(Table2[[#This Row],[Residence]]="Trasaco",1,0)</f>
        <v>0</v>
      </c>
      <c r="AY377" s="3">
        <f ca="1">IF(Table2[[#This Row],[Residence]]="North Legon",1,0)</f>
        <v>0</v>
      </c>
      <c r="AZ377" s="3">
        <f ca="1">IF(Table2[[#This Row],[Residence]]="Tema",1,0)</f>
        <v>0</v>
      </c>
      <c r="BA377" s="3">
        <f ca="1">IF(Table2[[#This Row],[Residence]]="Spintex",1,0)</f>
        <v>0</v>
      </c>
      <c r="BB377" s="3">
        <f ca="1">IF(Table2[[#This Row],[Residence]]="Airport Hills",1,0)</f>
        <v>1</v>
      </c>
      <c r="BC377" s="3">
        <f ca="1">IF(Table2[[#This Row],[Residence]]="Oyarifa",1,0)</f>
        <v>0</v>
      </c>
      <c r="BD377" s="3">
        <f ca="1">IF(Table2[[#This Row],[Residence]]="Prampram",1,0)</f>
        <v>0</v>
      </c>
      <c r="BE377" s="3">
        <f ca="1">IF(Table2[[#This Row],[Residence]]="Tse-Addo",1,0)</f>
        <v>0</v>
      </c>
      <c r="BF377" s="3">
        <f ca="1">IF(Table2[[#This Row],[Residence]]="Osu",1,0)</f>
        <v>0</v>
      </c>
      <c r="BG377" s="3"/>
      <c r="BH377" s="3"/>
      <c r="BI377" s="3"/>
      <c r="BJ377" s="3"/>
      <c r="BK377" s="3"/>
      <c r="BL377" s="3"/>
      <c r="BM377" s="3"/>
      <c r="BN377" s="3"/>
      <c r="BO377" s="3"/>
      <c r="BP377" s="5"/>
      <c r="BR377" s="26">
        <f ca="1">Table2[[#This Row],[Cars Value]]/Table2[[#This Row],[Cars]]</f>
        <v>33929.681489570954</v>
      </c>
      <c r="BS377" s="5"/>
      <c r="BT377" s="2">
        <f ca="1">IF(Table2[[#This Row],[Value of Debts]]&gt;$BU$6,1,0)</f>
        <v>1</v>
      </c>
      <c r="BU377" s="3"/>
      <c r="BV377" s="3"/>
      <c r="BW377" s="5"/>
      <c r="BX377" s="30">
        <f ca="1">Table2[[#This Row],[Mortgage Left]]/Table2[[#This Row],[Value of home]]</f>
        <v>0.44232460355424658</v>
      </c>
      <c r="BY377" s="3">
        <f t="shared" ca="1" si="127"/>
        <v>1</v>
      </c>
      <c r="BZ377" s="3"/>
      <c r="CA377" s="39"/>
      <c r="CC377" s="2">
        <f ca="1">IF(Table2[[#This Row],[Residence]]="East Legon",Table2[[#This Row],[Income]],0)</f>
        <v>0</v>
      </c>
      <c r="CD377" s="3">
        <f ca="1">IF(Table2[[#This Row],[Residence]]="Trasaco",Table2[[#This Row],[Income]],0)</f>
        <v>0</v>
      </c>
      <c r="CE377" s="3">
        <f ca="1">IF(Table2[[#This Row],[Residence]]="North Legon",Table2[[#This Row],[Income]],0)</f>
        <v>0</v>
      </c>
      <c r="CF377" s="3">
        <f ca="1">IF(Table2[[#This Row],[Residence]]="Spintex",Table2[[#This Row],[Income]],0)</f>
        <v>0</v>
      </c>
      <c r="CG377" s="3">
        <f ca="1">IF(Table2[[#This Row],[Residence]]="Tema",Table2[[#This Row],[Income]],0)</f>
        <v>0</v>
      </c>
      <c r="CH377" s="3">
        <f ca="1">IF(Table2[[#This Row],[Residence]]="Airport Hills",Table2[[#This Row],[Income]],0)</f>
        <v>76016</v>
      </c>
      <c r="CI377" s="3">
        <f ca="1">IF(Table2[[#This Row],[Residence]]="Oyarifa",Table2[[#This Row],[Income]],0)</f>
        <v>0</v>
      </c>
      <c r="CJ377" s="3">
        <f ca="1">IF(Table2[[#This Row],[Residence]]="Osu",Table2[[#This Row],[Income]],0)</f>
        <v>0</v>
      </c>
      <c r="CK377" s="3">
        <f ca="1">IF(Table2[[#This Row],[Residence]]="Tse-Addo",Table2[[#This Row],[Income]],0)</f>
        <v>0</v>
      </c>
      <c r="CL377" s="5">
        <f ca="1">IF(Table2[[#This Row],[Residence]]="Prampram",Table2[[#This Row],[Income]],0)</f>
        <v>0</v>
      </c>
      <c r="CN377" s="2">
        <f ca="1">IF(Table2[[#This Row],[Field of Work]]="Teaching",Table2[[#This Row],[Income]],0)</f>
        <v>0</v>
      </c>
      <c r="CO377" s="3">
        <f ca="1">IF(Table2[[#This Row],[Field of Work]]="Agriculture",Table2[[#This Row],[Income]],0)</f>
        <v>0</v>
      </c>
      <c r="CP377" s="3">
        <f ca="1">IF(Table2[[#This Row],[Field of Work]]="IT",Table2[[#This Row],[Income]],0)</f>
        <v>0</v>
      </c>
      <c r="CQ377" s="3">
        <f ca="1">IF(Table2[[#This Row],[Field of Work]]="Construction",Table2[[#This Row],[Income]],0)</f>
        <v>76016</v>
      </c>
      <c r="CR377" s="3">
        <f ca="1">IF(Table2[[#This Row],[Field of Work]]="Health",Table2[[#This Row],[Income]],0)</f>
        <v>0</v>
      </c>
      <c r="CS377" s="5">
        <f ca="1">IF(Table2[[#This Row],[Field of Work]]="General work",Table2[[#This Row],[Income]],0)</f>
        <v>0</v>
      </c>
      <c r="CU377" s="2">
        <f t="shared" ca="1" si="116"/>
        <v>1</v>
      </c>
      <c r="CV377" s="5"/>
      <c r="CX377" s="2">
        <f t="shared" ca="1" si="117"/>
        <v>31</v>
      </c>
      <c r="CY377" s="5"/>
    </row>
    <row r="378" spans="1:103" x14ac:dyDescent="0.25">
      <c r="A378">
        <f t="shared" ca="1" si="118"/>
        <v>2</v>
      </c>
      <c r="B378" t="str">
        <f t="shared" ca="1" si="119"/>
        <v>Female</v>
      </c>
      <c r="C378">
        <f t="shared" ca="1" si="120"/>
        <v>31</v>
      </c>
      <c r="D378">
        <f t="shared" ca="1" si="121"/>
        <v>3</v>
      </c>
      <c r="E378" t="str">
        <f ca="1">_xll.XLOOKUP(D378,$Y$8:$Y$13,$Z$8:$Z$13)</f>
        <v>Teaching</v>
      </c>
      <c r="F378">
        <f t="shared" ca="1" si="122"/>
        <v>4</v>
      </c>
      <c r="G378" t="str">
        <f ca="1">_xll.XLOOKUP(F378,$AA$8:$AA$12,$AB$8:$AB$12)</f>
        <v>Techical</v>
      </c>
      <c r="H378">
        <f t="shared" ca="1" si="135"/>
        <v>4</v>
      </c>
      <c r="I378">
        <f t="shared" ca="1" si="115"/>
        <v>3</v>
      </c>
      <c r="J378">
        <f t="shared" ca="1" si="123"/>
        <v>44479</v>
      </c>
      <c r="K378">
        <f t="shared" ca="1" si="124"/>
        <v>3</v>
      </c>
      <c r="L378" t="str">
        <f ca="1">_xll.XLOOKUP(K378,$AC$8:$AC$17,$AD$8:$AD$17)</f>
        <v>North Legon</v>
      </c>
      <c r="M378">
        <f t="shared" ca="1" si="128"/>
        <v>133437</v>
      </c>
      <c r="N378" s="12">
        <f t="shared" ca="1" si="125"/>
        <v>68911.775052886398</v>
      </c>
      <c r="O378" s="12">
        <f t="shared" ca="1" si="129"/>
        <v>82574.747210537826</v>
      </c>
      <c r="P378">
        <f t="shared" ca="1" si="126"/>
        <v>58403</v>
      </c>
      <c r="Q378" s="12">
        <f t="shared" ca="1" si="130"/>
        <v>42765.194405508017</v>
      </c>
      <c r="R378">
        <f t="shared" ca="1" si="131"/>
        <v>45119.83179799818</v>
      </c>
      <c r="S378" s="12">
        <f t="shared" ca="1" si="132"/>
        <v>261131.57900853601</v>
      </c>
      <c r="T378" s="12">
        <f t="shared" ca="1" si="133"/>
        <v>170079.96945839442</v>
      </c>
      <c r="U378" s="12">
        <f t="shared" ca="1" si="134"/>
        <v>91051.609550141584</v>
      </c>
      <c r="X378" s="2"/>
      <c r="Y378" s="3"/>
      <c r="Z378" s="3"/>
      <c r="AA378" s="3"/>
      <c r="AB378" s="3"/>
      <c r="AC378" s="3"/>
      <c r="AD378" s="3"/>
      <c r="AE378" s="3">
        <f ca="1">IF(Table2[[#This Row],[Gender]]="Male",1,0)</f>
        <v>0</v>
      </c>
      <c r="AF378" s="3">
        <f ca="1">IF(Table2[[#This Row],[Gender]]="Female",1,0)</f>
        <v>1</v>
      </c>
      <c r="AG378" s="3"/>
      <c r="AH378" s="3"/>
      <c r="AI378" s="5"/>
      <c r="AK378" s="2">
        <f ca="1">IF(Table2[[#This Row],[Field of Work]]="Teaching",1,0)</f>
        <v>1</v>
      </c>
      <c r="AL378" s="3">
        <f ca="1">IF(Table2[[#This Row],[Field of Work]]="Agriculture",1,0)</f>
        <v>0</v>
      </c>
      <c r="AM378" s="3">
        <f ca="1">IF(Table2[[#This Row],[Field of Work]]="IT",1,0)</f>
        <v>0</v>
      </c>
      <c r="AN378" s="3">
        <f ca="1">IF(Table2[[#This Row],[Field of Work]]="Construction",1,0)</f>
        <v>0</v>
      </c>
      <c r="AO378" s="3">
        <f ca="1">IF(Table2[[#This Row],[Field of Work]]="Health",1,0)</f>
        <v>0</v>
      </c>
      <c r="AP378" s="3">
        <f ca="1">IF(Table2[[#This Row],[Field of Work]]="General work",1,0)</f>
        <v>0</v>
      </c>
      <c r="AQ378" s="3"/>
      <c r="AR378" s="3"/>
      <c r="AS378" s="3"/>
      <c r="AT378" s="3"/>
      <c r="AU378" s="3"/>
      <c r="AV378" s="5"/>
      <c r="AW378" s="16">
        <f ca="1">IF(Table2[[#This Row],[Residence]]="East Legon",1,0)</f>
        <v>0</v>
      </c>
      <c r="AX378" s="13">
        <f ca="1">IF(Table2[[#This Row],[Residence]]="Trasaco",1,0)</f>
        <v>0</v>
      </c>
      <c r="AY378" s="3">
        <f ca="1">IF(Table2[[#This Row],[Residence]]="North Legon",1,0)</f>
        <v>1</v>
      </c>
      <c r="AZ378" s="3">
        <f ca="1">IF(Table2[[#This Row],[Residence]]="Tema",1,0)</f>
        <v>0</v>
      </c>
      <c r="BA378" s="3">
        <f ca="1">IF(Table2[[#This Row],[Residence]]="Spintex",1,0)</f>
        <v>0</v>
      </c>
      <c r="BB378" s="3">
        <f ca="1">IF(Table2[[#This Row],[Residence]]="Airport Hills",1,0)</f>
        <v>0</v>
      </c>
      <c r="BC378" s="3">
        <f ca="1">IF(Table2[[#This Row],[Residence]]="Oyarifa",1,0)</f>
        <v>0</v>
      </c>
      <c r="BD378" s="3">
        <f ca="1">IF(Table2[[#This Row],[Residence]]="Prampram",1,0)</f>
        <v>0</v>
      </c>
      <c r="BE378" s="3">
        <f ca="1">IF(Table2[[#This Row],[Residence]]="Tse-Addo",1,0)</f>
        <v>0</v>
      </c>
      <c r="BF378" s="3">
        <f ca="1">IF(Table2[[#This Row],[Residence]]="Osu",1,0)</f>
        <v>0</v>
      </c>
      <c r="BG378" s="3"/>
      <c r="BH378" s="3"/>
      <c r="BI378" s="3"/>
      <c r="BJ378" s="3"/>
      <c r="BK378" s="3"/>
      <c r="BL378" s="3"/>
      <c r="BM378" s="3"/>
      <c r="BN378" s="3"/>
      <c r="BO378" s="3"/>
      <c r="BP378" s="5"/>
      <c r="BR378" s="26">
        <f ca="1">Table2[[#This Row],[Cars Value]]/Table2[[#This Row],[Cars]]</f>
        <v>27524.915736845942</v>
      </c>
      <c r="BS378" s="5"/>
      <c r="BT378" s="2">
        <f ca="1">IF(Table2[[#This Row],[Value of Debts]]&gt;$BU$6,1,0)</f>
        <v>1</v>
      </c>
      <c r="BU378" s="3"/>
      <c r="BV378" s="3"/>
      <c r="BW378" s="5"/>
      <c r="BX378" s="30">
        <f ca="1">Table2[[#This Row],[Mortgage Left]]/Table2[[#This Row],[Value of home]]</f>
        <v>0.51643678329763409</v>
      </c>
      <c r="BY378" s="3">
        <f t="shared" ca="1" si="127"/>
        <v>0</v>
      </c>
      <c r="BZ378" s="3"/>
      <c r="CA378" s="39"/>
      <c r="CC378" s="2">
        <f ca="1">IF(Table2[[#This Row],[Residence]]="East Legon",Table2[[#This Row],[Income]],0)</f>
        <v>0</v>
      </c>
      <c r="CD378" s="3">
        <f ca="1">IF(Table2[[#This Row],[Residence]]="Trasaco",Table2[[#This Row],[Income]],0)</f>
        <v>0</v>
      </c>
      <c r="CE378" s="3">
        <f ca="1">IF(Table2[[#This Row],[Residence]]="North Legon",Table2[[#This Row],[Income]],0)</f>
        <v>44479</v>
      </c>
      <c r="CF378" s="3">
        <f ca="1">IF(Table2[[#This Row],[Residence]]="Spintex",Table2[[#This Row],[Income]],0)</f>
        <v>0</v>
      </c>
      <c r="CG378" s="3">
        <f ca="1">IF(Table2[[#This Row],[Residence]]="Tema",Table2[[#This Row],[Income]],0)</f>
        <v>0</v>
      </c>
      <c r="CH378" s="3">
        <f ca="1">IF(Table2[[#This Row],[Residence]]="Airport Hills",Table2[[#This Row],[Income]],0)</f>
        <v>0</v>
      </c>
      <c r="CI378" s="3">
        <f ca="1">IF(Table2[[#This Row],[Residence]]="Oyarifa",Table2[[#This Row],[Income]],0)</f>
        <v>0</v>
      </c>
      <c r="CJ378" s="3">
        <f ca="1">IF(Table2[[#This Row],[Residence]]="Osu",Table2[[#This Row],[Income]],0)</f>
        <v>0</v>
      </c>
      <c r="CK378" s="3">
        <f ca="1">IF(Table2[[#This Row],[Residence]]="Tse-Addo",Table2[[#This Row],[Income]],0)</f>
        <v>0</v>
      </c>
      <c r="CL378" s="5">
        <f ca="1">IF(Table2[[#This Row],[Residence]]="Prampram",Table2[[#This Row],[Income]],0)</f>
        <v>0</v>
      </c>
      <c r="CN378" s="2">
        <f ca="1">IF(Table2[[#This Row],[Field of Work]]="Teaching",Table2[[#This Row],[Income]],0)</f>
        <v>44479</v>
      </c>
      <c r="CO378" s="3">
        <f ca="1">IF(Table2[[#This Row],[Field of Work]]="Agriculture",Table2[[#This Row],[Income]],0)</f>
        <v>0</v>
      </c>
      <c r="CP378" s="3">
        <f ca="1">IF(Table2[[#This Row],[Field of Work]]="IT",Table2[[#This Row],[Income]],0)</f>
        <v>0</v>
      </c>
      <c r="CQ378" s="3">
        <f ca="1">IF(Table2[[#This Row],[Field of Work]]="Construction",Table2[[#This Row],[Income]],0)</f>
        <v>0</v>
      </c>
      <c r="CR378" s="3">
        <f ca="1">IF(Table2[[#This Row],[Field of Work]]="Health",Table2[[#This Row],[Income]],0)</f>
        <v>0</v>
      </c>
      <c r="CS378" s="5">
        <f ca="1">IF(Table2[[#This Row],[Field of Work]]="General work",Table2[[#This Row],[Income]],0)</f>
        <v>0</v>
      </c>
      <c r="CU378" s="2">
        <f t="shared" ca="1" si="116"/>
        <v>1</v>
      </c>
      <c r="CV378" s="5"/>
      <c r="CX378" s="2">
        <f t="shared" ca="1" si="117"/>
        <v>46</v>
      </c>
      <c r="CY378" s="5"/>
    </row>
    <row r="379" spans="1:103" x14ac:dyDescent="0.25">
      <c r="A379">
        <f t="shared" ca="1" si="118"/>
        <v>1</v>
      </c>
      <c r="B379" t="str">
        <f t="shared" ca="1" si="119"/>
        <v>Male</v>
      </c>
      <c r="C379">
        <f t="shared" ca="1" si="120"/>
        <v>46</v>
      </c>
      <c r="D379">
        <f t="shared" ca="1" si="121"/>
        <v>3</v>
      </c>
      <c r="E379" t="str">
        <f ca="1">_xll.XLOOKUP(D379,$Y$8:$Y$13,$Z$8:$Z$13)</f>
        <v>Teaching</v>
      </c>
      <c r="F379">
        <f t="shared" ca="1" si="122"/>
        <v>1</v>
      </c>
      <c r="G379" t="str">
        <f ca="1">_xll.XLOOKUP(F379,$AA$8:$AA$12,$AB$8:$AB$12)</f>
        <v>Highschool</v>
      </c>
      <c r="H379">
        <f t="shared" ca="1" si="135"/>
        <v>4</v>
      </c>
      <c r="I379">
        <f t="shared" ca="1" si="115"/>
        <v>1</v>
      </c>
      <c r="J379">
        <f t="shared" ca="1" si="123"/>
        <v>56699</v>
      </c>
      <c r="K379">
        <f t="shared" ca="1" si="124"/>
        <v>8</v>
      </c>
      <c r="L379" t="str">
        <f ca="1">_xll.XLOOKUP(K379,$AC$8:$AC$17,$AD$8:$AD$17)</f>
        <v>Oyarifa</v>
      </c>
      <c r="M379">
        <f t="shared" ca="1" si="128"/>
        <v>226796</v>
      </c>
      <c r="N379" s="12">
        <f t="shared" ca="1" si="125"/>
        <v>54742.61019504298</v>
      </c>
      <c r="O379" s="12">
        <f t="shared" ca="1" si="129"/>
        <v>11757.513687719902</v>
      </c>
      <c r="P379">
        <f t="shared" ca="1" si="126"/>
        <v>1982</v>
      </c>
      <c r="Q379" s="12">
        <f t="shared" ca="1" si="130"/>
        <v>48020.888334511226</v>
      </c>
      <c r="R379">
        <f t="shared" ca="1" si="131"/>
        <v>63541.135112052842</v>
      </c>
      <c r="S379" s="12">
        <f t="shared" ca="1" si="132"/>
        <v>302094.64879977272</v>
      </c>
      <c r="T379" s="12">
        <f t="shared" ca="1" si="133"/>
        <v>104745.4985295542</v>
      </c>
      <c r="U379" s="12">
        <f t="shared" ca="1" si="134"/>
        <v>197349.15027021852</v>
      </c>
      <c r="X379" s="2"/>
      <c r="Y379" s="3"/>
      <c r="Z379" s="3"/>
      <c r="AA379" s="3"/>
      <c r="AB379" s="3"/>
      <c r="AC379" s="3"/>
      <c r="AD379" s="3"/>
      <c r="AE379" s="3">
        <f ca="1">IF(Table2[[#This Row],[Gender]]="Male",1,0)</f>
        <v>1</v>
      </c>
      <c r="AF379" s="3">
        <f ca="1">IF(Table2[[#This Row],[Gender]]="Female",1,0)</f>
        <v>0</v>
      </c>
      <c r="AG379" s="3"/>
      <c r="AH379" s="3"/>
      <c r="AI379" s="5"/>
      <c r="AK379" s="2">
        <f ca="1">IF(Table2[[#This Row],[Field of Work]]="Teaching",1,0)</f>
        <v>1</v>
      </c>
      <c r="AL379" s="3">
        <f ca="1">IF(Table2[[#This Row],[Field of Work]]="Agriculture",1,0)</f>
        <v>0</v>
      </c>
      <c r="AM379" s="3">
        <f ca="1">IF(Table2[[#This Row],[Field of Work]]="IT",1,0)</f>
        <v>0</v>
      </c>
      <c r="AN379" s="3">
        <f ca="1">IF(Table2[[#This Row],[Field of Work]]="Construction",1,0)</f>
        <v>0</v>
      </c>
      <c r="AO379" s="3">
        <f ca="1">IF(Table2[[#This Row],[Field of Work]]="Health",1,0)</f>
        <v>0</v>
      </c>
      <c r="AP379" s="3">
        <f ca="1">IF(Table2[[#This Row],[Field of Work]]="General work",1,0)</f>
        <v>0</v>
      </c>
      <c r="AQ379" s="3"/>
      <c r="AR379" s="3"/>
      <c r="AS379" s="3"/>
      <c r="AT379" s="3"/>
      <c r="AU379" s="3"/>
      <c r="AV379" s="5"/>
      <c r="AW379" s="16">
        <f ca="1">IF(Table2[[#This Row],[Residence]]="East Legon",1,0)</f>
        <v>0</v>
      </c>
      <c r="AX379" s="13">
        <f ca="1">IF(Table2[[#This Row],[Residence]]="Trasaco",1,0)</f>
        <v>0</v>
      </c>
      <c r="AY379" s="3">
        <f ca="1">IF(Table2[[#This Row],[Residence]]="North Legon",1,0)</f>
        <v>0</v>
      </c>
      <c r="AZ379" s="3">
        <f ca="1">IF(Table2[[#This Row],[Residence]]="Tema",1,0)</f>
        <v>0</v>
      </c>
      <c r="BA379" s="3">
        <f ca="1">IF(Table2[[#This Row],[Residence]]="Spintex",1,0)</f>
        <v>0</v>
      </c>
      <c r="BB379" s="3">
        <f ca="1">IF(Table2[[#This Row],[Residence]]="Airport Hills",1,0)</f>
        <v>0</v>
      </c>
      <c r="BC379" s="3">
        <f ca="1">IF(Table2[[#This Row],[Residence]]="Oyarifa",1,0)</f>
        <v>1</v>
      </c>
      <c r="BD379" s="3">
        <f ca="1">IF(Table2[[#This Row],[Residence]]="Prampram",1,0)</f>
        <v>0</v>
      </c>
      <c r="BE379" s="3">
        <f ca="1">IF(Table2[[#This Row],[Residence]]="Tse-Addo",1,0)</f>
        <v>0</v>
      </c>
      <c r="BF379" s="3">
        <f ca="1">IF(Table2[[#This Row],[Residence]]="Osu",1,0)</f>
        <v>0</v>
      </c>
      <c r="BG379" s="3"/>
      <c r="BH379" s="3"/>
      <c r="BI379" s="3"/>
      <c r="BJ379" s="3"/>
      <c r="BK379" s="3"/>
      <c r="BL379" s="3"/>
      <c r="BM379" s="3"/>
      <c r="BN379" s="3"/>
      <c r="BO379" s="3"/>
      <c r="BP379" s="5"/>
      <c r="BR379" s="26">
        <f ca="1">Table2[[#This Row],[Cars Value]]/Table2[[#This Row],[Cars]]</f>
        <v>11757.513687719902</v>
      </c>
      <c r="BS379" s="5"/>
      <c r="BT379" s="2">
        <f ca="1">IF(Table2[[#This Row],[Value of Debts]]&gt;$BU$6,1,0)</f>
        <v>1</v>
      </c>
      <c r="BU379" s="3"/>
      <c r="BV379" s="3"/>
      <c r="BW379" s="5"/>
      <c r="BX379" s="30">
        <f ca="1">Table2[[#This Row],[Mortgage Left]]/Table2[[#This Row],[Value of home]]</f>
        <v>0.24137379052118635</v>
      </c>
      <c r="BY379" s="3">
        <f t="shared" ca="1" si="127"/>
        <v>1</v>
      </c>
      <c r="BZ379" s="3"/>
      <c r="CA379" s="39"/>
      <c r="CC379" s="2">
        <f ca="1">IF(Table2[[#This Row],[Residence]]="East Legon",Table2[[#This Row],[Income]],0)</f>
        <v>0</v>
      </c>
      <c r="CD379" s="3">
        <f ca="1">IF(Table2[[#This Row],[Residence]]="Trasaco",Table2[[#This Row],[Income]],0)</f>
        <v>0</v>
      </c>
      <c r="CE379" s="3">
        <f ca="1">IF(Table2[[#This Row],[Residence]]="North Legon",Table2[[#This Row],[Income]],0)</f>
        <v>0</v>
      </c>
      <c r="CF379" s="3">
        <f ca="1">IF(Table2[[#This Row],[Residence]]="Spintex",Table2[[#This Row],[Income]],0)</f>
        <v>0</v>
      </c>
      <c r="CG379" s="3">
        <f ca="1">IF(Table2[[#This Row],[Residence]]="Tema",Table2[[#This Row],[Income]],0)</f>
        <v>0</v>
      </c>
      <c r="CH379" s="3">
        <f ca="1">IF(Table2[[#This Row],[Residence]]="Airport Hills",Table2[[#This Row],[Income]],0)</f>
        <v>0</v>
      </c>
      <c r="CI379" s="3">
        <f ca="1">IF(Table2[[#This Row],[Residence]]="Oyarifa",Table2[[#This Row],[Income]],0)</f>
        <v>56699</v>
      </c>
      <c r="CJ379" s="3">
        <f ca="1">IF(Table2[[#This Row],[Residence]]="Osu",Table2[[#This Row],[Income]],0)</f>
        <v>0</v>
      </c>
      <c r="CK379" s="3">
        <f ca="1">IF(Table2[[#This Row],[Residence]]="Tse-Addo",Table2[[#This Row],[Income]],0)</f>
        <v>0</v>
      </c>
      <c r="CL379" s="5">
        <f ca="1">IF(Table2[[#This Row],[Residence]]="Prampram",Table2[[#This Row],[Income]],0)</f>
        <v>0</v>
      </c>
      <c r="CN379" s="2">
        <f ca="1">IF(Table2[[#This Row],[Field of Work]]="Teaching",Table2[[#This Row],[Income]],0)</f>
        <v>56699</v>
      </c>
      <c r="CO379" s="3">
        <f ca="1">IF(Table2[[#This Row],[Field of Work]]="Agriculture",Table2[[#This Row],[Income]],0)</f>
        <v>0</v>
      </c>
      <c r="CP379" s="3">
        <f ca="1">IF(Table2[[#This Row],[Field of Work]]="IT",Table2[[#This Row],[Income]],0)</f>
        <v>0</v>
      </c>
      <c r="CQ379" s="3">
        <f ca="1">IF(Table2[[#This Row],[Field of Work]]="Construction",Table2[[#This Row],[Income]],0)</f>
        <v>0</v>
      </c>
      <c r="CR379" s="3">
        <f ca="1">IF(Table2[[#This Row],[Field of Work]]="Health",Table2[[#This Row],[Income]],0)</f>
        <v>0</v>
      </c>
      <c r="CS379" s="5">
        <f ca="1">IF(Table2[[#This Row],[Field of Work]]="General work",Table2[[#This Row],[Income]],0)</f>
        <v>0</v>
      </c>
      <c r="CU379" s="2">
        <f t="shared" ca="1" si="116"/>
        <v>1</v>
      </c>
      <c r="CV379" s="5"/>
      <c r="CX379" s="2">
        <f t="shared" ca="1" si="117"/>
        <v>42</v>
      </c>
      <c r="CY379" s="5"/>
    </row>
    <row r="380" spans="1:103" x14ac:dyDescent="0.25">
      <c r="A380">
        <f t="shared" ca="1" si="118"/>
        <v>2</v>
      </c>
      <c r="B380" t="str">
        <f t="shared" ca="1" si="119"/>
        <v>Female</v>
      </c>
      <c r="C380">
        <f t="shared" ca="1" si="120"/>
        <v>42</v>
      </c>
      <c r="D380">
        <f t="shared" ca="1" si="121"/>
        <v>1</v>
      </c>
      <c r="E380" t="str">
        <f ca="1">_xll.XLOOKUP(D380,$Y$8:$Y$13,$Z$8:$Z$13)</f>
        <v>Health</v>
      </c>
      <c r="F380">
        <f t="shared" ca="1" si="122"/>
        <v>5</v>
      </c>
      <c r="G380" t="str">
        <f ca="1">_xll.XLOOKUP(F380,$AA$8:$AA$12,$AB$8:$AB$12)</f>
        <v>Other</v>
      </c>
      <c r="H380">
        <f t="shared" ca="1" si="135"/>
        <v>4</v>
      </c>
      <c r="I380">
        <f t="shared" ca="1" si="115"/>
        <v>4</v>
      </c>
      <c r="J380">
        <f t="shared" ca="1" si="123"/>
        <v>86957</v>
      </c>
      <c r="K380">
        <f t="shared" ca="1" si="124"/>
        <v>4</v>
      </c>
      <c r="L380" t="str">
        <f ca="1">_xll.XLOOKUP(K380,$AC$8:$AC$17,$AD$8:$AD$17)</f>
        <v>Spintex</v>
      </c>
      <c r="M380">
        <f t="shared" ca="1" si="128"/>
        <v>260871</v>
      </c>
      <c r="N380" s="12">
        <f t="shared" ca="1" si="125"/>
        <v>115349.73206788061</v>
      </c>
      <c r="O380" s="12">
        <f t="shared" ca="1" si="129"/>
        <v>102234.13261707076</v>
      </c>
      <c r="P380">
        <f t="shared" ca="1" si="126"/>
        <v>93338</v>
      </c>
      <c r="Q380" s="12">
        <f t="shared" ca="1" si="130"/>
        <v>89869.079031127272</v>
      </c>
      <c r="R380">
        <f t="shared" ca="1" si="131"/>
        <v>25495.164979465837</v>
      </c>
      <c r="S380" s="12">
        <f t="shared" ca="1" si="132"/>
        <v>388600.29759653658</v>
      </c>
      <c r="T380" s="12">
        <f t="shared" ca="1" si="133"/>
        <v>298556.8110990079</v>
      </c>
      <c r="U380" s="12">
        <f t="shared" ca="1" si="134"/>
        <v>90043.486497528676</v>
      </c>
      <c r="X380" s="2"/>
      <c r="Y380" s="3"/>
      <c r="Z380" s="3"/>
      <c r="AA380" s="3"/>
      <c r="AB380" s="3"/>
      <c r="AC380" s="3"/>
      <c r="AD380" s="3"/>
      <c r="AE380" s="3">
        <f ca="1">IF(Table2[[#This Row],[Gender]]="Male",1,0)</f>
        <v>0</v>
      </c>
      <c r="AF380" s="3">
        <f ca="1">IF(Table2[[#This Row],[Gender]]="Female",1,0)</f>
        <v>1</v>
      </c>
      <c r="AG380" s="3"/>
      <c r="AH380" s="3"/>
      <c r="AI380" s="5"/>
      <c r="AK380" s="2">
        <f ca="1">IF(Table2[[#This Row],[Field of Work]]="Teaching",1,0)</f>
        <v>0</v>
      </c>
      <c r="AL380" s="3">
        <f ca="1">IF(Table2[[#This Row],[Field of Work]]="Agriculture",1,0)</f>
        <v>0</v>
      </c>
      <c r="AM380" s="3">
        <f ca="1">IF(Table2[[#This Row],[Field of Work]]="IT",1,0)</f>
        <v>0</v>
      </c>
      <c r="AN380" s="3">
        <f ca="1">IF(Table2[[#This Row],[Field of Work]]="Construction",1,0)</f>
        <v>0</v>
      </c>
      <c r="AO380" s="3">
        <f ca="1">IF(Table2[[#This Row],[Field of Work]]="Health",1,0)</f>
        <v>1</v>
      </c>
      <c r="AP380" s="3">
        <f ca="1">IF(Table2[[#This Row],[Field of Work]]="General work",1,0)</f>
        <v>0</v>
      </c>
      <c r="AQ380" s="3"/>
      <c r="AR380" s="3"/>
      <c r="AS380" s="3"/>
      <c r="AT380" s="3"/>
      <c r="AU380" s="3"/>
      <c r="AV380" s="5"/>
      <c r="AW380" s="16">
        <f ca="1">IF(Table2[[#This Row],[Residence]]="East Legon",1,0)</f>
        <v>0</v>
      </c>
      <c r="AX380" s="13">
        <f ca="1">IF(Table2[[#This Row],[Residence]]="Trasaco",1,0)</f>
        <v>0</v>
      </c>
      <c r="AY380" s="3">
        <f ca="1">IF(Table2[[#This Row],[Residence]]="North Legon",1,0)</f>
        <v>0</v>
      </c>
      <c r="AZ380" s="3">
        <f ca="1">IF(Table2[[#This Row],[Residence]]="Tema",1,0)</f>
        <v>0</v>
      </c>
      <c r="BA380" s="3">
        <f ca="1">IF(Table2[[#This Row],[Residence]]="Spintex",1,0)</f>
        <v>1</v>
      </c>
      <c r="BB380" s="3">
        <f ca="1">IF(Table2[[#This Row],[Residence]]="Airport Hills",1,0)</f>
        <v>0</v>
      </c>
      <c r="BC380" s="3">
        <f ca="1">IF(Table2[[#This Row],[Residence]]="Oyarifa",1,0)</f>
        <v>0</v>
      </c>
      <c r="BD380" s="3">
        <f ca="1">IF(Table2[[#This Row],[Residence]]="Prampram",1,0)</f>
        <v>0</v>
      </c>
      <c r="BE380" s="3">
        <f ca="1">IF(Table2[[#This Row],[Residence]]="Tse-Addo",1,0)</f>
        <v>0</v>
      </c>
      <c r="BF380" s="3">
        <f ca="1">IF(Table2[[#This Row],[Residence]]="Osu",1,0)</f>
        <v>0</v>
      </c>
      <c r="BG380" s="3"/>
      <c r="BH380" s="3"/>
      <c r="BI380" s="3"/>
      <c r="BJ380" s="3"/>
      <c r="BK380" s="3"/>
      <c r="BL380" s="3"/>
      <c r="BM380" s="3"/>
      <c r="BN380" s="3"/>
      <c r="BO380" s="3"/>
      <c r="BP380" s="5"/>
      <c r="BR380" s="26">
        <f ca="1">Table2[[#This Row],[Cars Value]]/Table2[[#This Row],[Cars]]</f>
        <v>25558.53315426769</v>
      </c>
      <c r="BS380" s="5"/>
      <c r="BT380" s="2">
        <f ca="1">IF(Table2[[#This Row],[Value of Debts]]&gt;$BU$6,1,0)</f>
        <v>1</v>
      </c>
      <c r="BU380" s="3"/>
      <c r="BV380" s="3"/>
      <c r="BW380" s="5"/>
      <c r="BX380" s="30">
        <f ca="1">Table2[[#This Row],[Mortgage Left]]/Table2[[#This Row],[Value of home]]</f>
        <v>0.44217154098340028</v>
      </c>
      <c r="BY380" s="3">
        <f t="shared" ca="1" si="127"/>
        <v>1</v>
      </c>
      <c r="BZ380" s="3"/>
      <c r="CA380" s="39"/>
      <c r="CC380" s="2">
        <f ca="1">IF(Table2[[#This Row],[Residence]]="East Legon",Table2[[#This Row],[Income]],0)</f>
        <v>0</v>
      </c>
      <c r="CD380" s="3">
        <f ca="1">IF(Table2[[#This Row],[Residence]]="Trasaco",Table2[[#This Row],[Income]],0)</f>
        <v>0</v>
      </c>
      <c r="CE380" s="3">
        <f ca="1">IF(Table2[[#This Row],[Residence]]="North Legon",Table2[[#This Row],[Income]],0)</f>
        <v>0</v>
      </c>
      <c r="CF380" s="3">
        <f ca="1">IF(Table2[[#This Row],[Residence]]="Spintex",Table2[[#This Row],[Income]],0)</f>
        <v>86957</v>
      </c>
      <c r="CG380" s="3">
        <f ca="1">IF(Table2[[#This Row],[Residence]]="Tema",Table2[[#This Row],[Income]],0)</f>
        <v>0</v>
      </c>
      <c r="CH380" s="3">
        <f ca="1">IF(Table2[[#This Row],[Residence]]="Airport Hills",Table2[[#This Row],[Income]],0)</f>
        <v>0</v>
      </c>
      <c r="CI380" s="3">
        <f ca="1">IF(Table2[[#This Row],[Residence]]="Oyarifa",Table2[[#This Row],[Income]],0)</f>
        <v>0</v>
      </c>
      <c r="CJ380" s="3">
        <f ca="1">IF(Table2[[#This Row],[Residence]]="Osu",Table2[[#This Row],[Income]],0)</f>
        <v>0</v>
      </c>
      <c r="CK380" s="3">
        <f ca="1">IF(Table2[[#This Row],[Residence]]="Tse-Addo",Table2[[#This Row],[Income]],0)</f>
        <v>0</v>
      </c>
      <c r="CL380" s="5">
        <f ca="1">IF(Table2[[#This Row],[Residence]]="Prampram",Table2[[#This Row],[Income]],0)</f>
        <v>0</v>
      </c>
      <c r="CN380" s="2">
        <f ca="1">IF(Table2[[#This Row],[Field of Work]]="Teaching",Table2[[#This Row],[Income]],0)</f>
        <v>0</v>
      </c>
      <c r="CO380" s="3">
        <f ca="1">IF(Table2[[#This Row],[Field of Work]]="Agriculture",Table2[[#This Row],[Income]],0)</f>
        <v>0</v>
      </c>
      <c r="CP380" s="3">
        <f ca="1">IF(Table2[[#This Row],[Field of Work]]="IT",Table2[[#This Row],[Income]],0)</f>
        <v>0</v>
      </c>
      <c r="CQ380" s="3">
        <f ca="1">IF(Table2[[#This Row],[Field of Work]]="Construction",Table2[[#This Row],[Income]],0)</f>
        <v>0</v>
      </c>
      <c r="CR380" s="3">
        <f ca="1">IF(Table2[[#This Row],[Field of Work]]="Health",Table2[[#This Row],[Income]],0)</f>
        <v>86957</v>
      </c>
      <c r="CS380" s="5">
        <f ca="1">IF(Table2[[#This Row],[Field of Work]]="General work",Table2[[#This Row],[Income]],0)</f>
        <v>0</v>
      </c>
      <c r="CU380" s="2">
        <f t="shared" ca="1" si="116"/>
        <v>1</v>
      </c>
      <c r="CV380" s="5"/>
      <c r="CX380" s="2">
        <f t="shared" ca="1" si="117"/>
        <v>0</v>
      </c>
      <c r="CY380" s="5"/>
    </row>
    <row r="381" spans="1:103" x14ac:dyDescent="0.25">
      <c r="A381">
        <f t="shared" ca="1" si="118"/>
        <v>2</v>
      </c>
      <c r="B381" t="str">
        <f t="shared" ca="1" si="119"/>
        <v>Female</v>
      </c>
      <c r="C381">
        <f t="shared" ca="1" si="120"/>
        <v>43</v>
      </c>
      <c r="D381">
        <f t="shared" ca="1" si="121"/>
        <v>1</v>
      </c>
      <c r="E381" t="str">
        <f ca="1">_xll.XLOOKUP(D381,$Y$8:$Y$13,$Z$8:$Z$13)</f>
        <v>Health</v>
      </c>
      <c r="F381">
        <f t="shared" ca="1" si="122"/>
        <v>3</v>
      </c>
      <c r="G381" t="str">
        <f ca="1">_xll.XLOOKUP(F381,$AA$8:$AA$12,$AB$8:$AB$12)</f>
        <v>University</v>
      </c>
      <c r="H381">
        <f t="shared" ca="1" si="135"/>
        <v>3</v>
      </c>
      <c r="I381">
        <f t="shared" ca="1" si="115"/>
        <v>1</v>
      </c>
      <c r="J381">
        <f t="shared" ca="1" si="123"/>
        <v>79949</v>
      </c>
      <c r="K381">
        <f t="shared" ca="1" si="124"/>
        <v>5</v>
      </c>
      <c r="L381" t="str">
        <f ca="1">_xll.XLOOKUP(K381,$AC$8:$AC$17,$AD$8:$AD$17)</f>
        <v>Airport Hills</v>
      </c>
      <c r="M381">
        <f t="shared" ca="1" si="128"/>
        <v>319796</v>
      </c>
      <c r="N381" s="12">
        <f t="shared" ca="1" si="125"/>
        <v>312094.30047001486</v>
      </c>
      <c r="O381" s="12">
        <f t="shared" ca="1" si="129"/>
        <v>15302.496436950298</v>
      </c>
      <c r="P381">
        <f t="shared" ca="1" si="126"/>
        <v>3729</v>
      </c>
      <c r="Q381" s="12">
        <f t="shared" ca="1" si="130"/>
        <v>112803.58465511612</v>
      </c>
      <c r="R381">
        <f t="shared" ca="1" si="131"/>
        <v>45408.835671319066</v>
      </c>
      <c r="S381" s="12">
        <f t="shared" ca="1" si="132"/>
        <v>380507.33210826933</v>
      </c>
      <c r="T381" s="12">
        <f t="shared" ca="1" si="133"/>
        <v>428626.885125131</v>
      </c>
      <c r="U381" s="12">
        <f t="shared" ca="1" si="134"/>
        <v>-48119.553016861668</v>
      </c>
      <c r="X381" s="2"/>
      <c r="Y381" s="3"/>
      <c r="Z381" s="3"/>
      <c r="AA381" s="3"/>
      <c r="AB381" s="3"/>
      <c r="AC381" s="3"/>
      <c r="AD381" s="3"/>
      <c r="AE381" s="3">
        <f ca="1">IF(Table2[[#This Row],[Gender]]="Male",1,0)</f>
        <v>0</v>
      </c>
      <c r="AF381" s="3">
        <f ca="1">IF(Table2[[#This Row],[Gender]]="Female",1,0)</f>
        <v>1</v>
      </c>
      <c r="AG381" s="3"/>
      <c r="AH381" s="3"/>
      <c r="AI381" s="5"/>
      <c r="AK381" s="2">
        <f ca="1">IF(Table2[[#This Row],[Field of Work]]="Teaching",1,0)</f>
        <v>0</v>
      </c>
      <c r="AL381" s="3">
        <f ca="1">IF(Table2[[#This Row],[Field of Work]]="Agriculture",1,0)</f>
        <v>0</v>
      </c>
      <c r="AM381" s="3">
        <f ca="1">IF(Table2[[#This Row],[Field of Work]]="IT",1,0)</f>
        <v>0</v>
      </c>
      <c r="AN381" s="3">
        <f ca="1">IF(Table2[[#This Row],[Field of Work]]="Construction",1,0)</f>
        <v>0</v>
      </c>
      <c r="AO381" s="3">
        <f ca="1">IF(Table2[[#This Row],[Field of Work]]="Health",1,0)</f>
        <v>1</v>
      </c>
      <c r="AP381" s="3">
        <f ca="1">IF(Table2[[#This Row],[Field of Work]]="General work",1,0)</f>
        <v>0</v>
      </c>
      <c r="AQ381" s="3"/>
      <c r="AR381" s="3"/>
      <c r="AS381" s="3"/>
      <c r="AT381" s="3"/>
      <c r="AU381" s="3"/>
      <c r="AV381" s="5"/>
      <c r="AW381" s="16">
        <f ca="1">IF(Table2[[#This Row],[Residence]]="East Legon",1,0)</f>
        <v>0</v>
      </c>
      <c r="AX381" s="13">
        <f ca="1">IF(Table2[[#This Row],[Residence]]="Trasaco",1,0)</f>
        <v>0</v>
      </c>
      <c r="AY381" s="3">
        <f ca="1">IF(Table2[[#This Row],[Residence]]="North Legon",1,0)</f>
        <v>0</v>
      </c>
      <c r="AZ381" s="3">
        <f ca="1">IF(Table2[[#This Row],[Residence]]="Tema",1,0)</f>
        <v>0</v>
      </c>
      <c r="BA381" s="3">
        <f ca="1">IF(Table2[[#This Row],[Residence]]="Spintex",1,0)</f>
        <v>0</v>
      </c>
      <c r="BB381" s="3">
        <f ca="1">IF(Table2[[#This Row],[Residence]]="Airport Hills",1,0)</f>
        <v>1</v>
      </c>
      <c r="BC381" s="3">
        <f ca="1">IF(Table2[[#This Row],[Residence]]="Oyarifa",1,0)</f>
        <v>0</v>
      </c>
      <c r="BD381" s="3">
        <f ca="1">IF(Table2[[#This Row],[Residence]]="Prampram",1,0)</f>
        <v>0</v>
      </c>
      <c r="BE381" s="3">
        <f ca="1">IF(Table2[[#This Row],[Residence]]="Tse-Addo",1,0)</f>
        <v>0</v>
      </c>
      <c r="BF381" s="3">
        <f ca="1">IF(Table2[[#This Row],[Residence]]="Osu",1,0)</f>
        <v>0</v>
      </c>
      <c r="BG381" s="3"/>
      <c r="BH381" s="3"/>
      <c r="BI381" s="3"/>
      <c r="BJ381" s="3"/>
      <c r="BK381" s="3"/>
      <c r="BL381" s="3"/>
      <c r="BM381" s="3"/>
      <c r="BN381" s="3"/>
      <c r="BO381" s="3"/>
      <c r="BP381" s="5"/>
      <c r="BR381" s="26">
        <f ca="1">Table2[[#This Row],[Cars Value]]/Table2[[#This Row],[Cars]]</f>
        <v>15302.496436950298</v>
      </c>
      <c r="BS381" s="5"/>
      <c r="BT381" s="2">
        <f ca="1">IF(Table2[[#This Row],[Value of Debts]]&gt;$BU$6,1,0)</f>
        <v>1</v>
      </c>
      <c r="BU381" s="3"/>
      <c r="BV381" s="3"/>
      <c r="BW381" s="5"/>
      <c r="BX381" s="30">
        <f ca="1">Table2[[#This Row],[Mortgage Left]]/Table2[[#This Row],[Value of home]]</f>
        <v>0.97591683595171563</v>
      </c>
      <c r="BY381" s="3">
        <f t="shared" ca="1" si="127"/>
        <v>0</v>
      </c>
      <c r="BZ381" s="3"/>
      <c r="CA381" s="39"/>
      <c r="CC381" s="2">
        <f ca="1">IF(Table2[[#This Row],[Residence]]="East Legon",Table2[[#This Row],[Income]],0)</f>
        <v>0</v>
      </c>
      <c r="CD381" s="3">
        <f ca="1">IF(Table2[[#This Row],[Residence]]="Trasaco",Table2[[#This Row],[Income]],0)</f>
        <v>0</v>
      </c>
      <c r="CE381" s="3">
        <f ca="1">IF(Table2[[#This Row],[Residence]]="North Legon",Table2[[#This Row],[Income]],0)</f>
        <v>0</v>
      </c>
      <c r="CF381" s="3">
        <f ca="1">IF(Table2[[#This Row],[Residence]]="Spintex",Table2[[#This Row],[Income]],0)</f>
        <v>0</v>
      </c>
      <c r="CG381" s="3">
        <f ca="1">IF(Table2[[#This Row],[Residence]]="Tema",Table2[[#This Row],[Income]],0)</f>
        <v>0</v>
      </c>
      <c r="CH381" s="3">
        <f ca="1">IF(Table2[[#This Row],[Residence]]="Airport Hills",Table2[[#This Row],[Income]],0)</f>
        <v>79949</v>
      </c>
      <c r="CI381" s="3">
        <f ca="1">IF(Table2[[#This Row],[Residence]]="Oyarifa",Table2[[#This Row],[Income]],0)</f>
        <v>0</v>
      </c>
      <c r="CJ381" s="3">
        <f ca="1">IF(Table2[[#This Row],[Residence]]="Osu",Table2[[#This Row],[Income]],0)</f>
        <v>0</v>
      </c>
      <c r="CK381" s="3">
        <f ca="1">IF(Table2[[#This Row],[Residence]]="Tse-Addo",Table2[[#This Row],[Income]],0)</f>
        <v>0</v>
      </c>
      <c r="CL381" s="5">
        <f ca="1">IF(Table2[[#This Row],[Residence]]="Prampram",Table2[[#This Row],[Income]],0)</f>
        <v>0</v>
      </c>
      <c r="CN381" s="2">
        <f ca="1">IF(Table2[[#This Row],[Field of Work]]="Teaching",Table2[[#This Row],[Income]],0)</f>
        <v>0</v>
      </c>
      <c r="CO381" s="3">
        <f ca="1">IF(Table2[[#This Row],[Field of Work]]="Agriculture",Table2[[#This Row],[Income]],0)</f>
        <v>0</v>
      </c>
      <c r="CP381" s="3">
        <f ca="1">IF(Table2[[#This Row],[Field of Work]]="IT",Table2[[#This Row],[Income]],0)</f>
        <v>0</v>
      </c>
      <c r="CQ381" s="3">
        <f ca="1">IF(Table2[[#This Row],[Field of Work]]="Construction",Table2[[#This Row],[Income]],0)</f>
        <v>0</v>
      </c>
      <c r="CR381" s="3">
        <f ca="1">IF(Table2[[#This Row],[Field of Work]]="Health",Table2[[#This Row],[Income]],0)</f>
        <v>79949</v>
      </c>
      <c r="CS381" s="5">
        <f ca="1">IF(Table2[[#This Row],[Field of Work]]="General work",Table2[[#This Row],[Income]],0)</f>
        <v>0</v>
      </c>
      <c r="CU381" s="2">
        <f t="shared" ca="1" si="116"/>
        <v>1</v>
      </c>
      <c r="CV381" s="5"/>
      <c r="CX381" s="2">
        <f t="shared" ca="1" si="117"/>
        <v>26</v>
      </c>
      <c r="CY381" s="5"/>
    </row>
    <row r="382" spans="1:103" x14ac:dyDescent="0.25">
      <c r="A382">
        <f t="shared" ca="1" si="118"/>
        <v>1</v>
      </c>
      <c r="B382" t="str">
        <f t="shared" ca="1" si="119"/>
        <v>Male</v>
      </c>
      <c r="C382">
        <f t="shared" ca="1" si="120"/>
        <v>26</v>
      </c>
      <c r="D382">
        <f t="shared" ca="1" si="121"/>
        <v>4</v>
      </c>
      <c r="E382" t="str">
        <f ca="1">_xll.XLOOKUP(D382,$Y$8:$Y$13,$Z$8:$Z$13)</f>
        <v>IT</v>
      </c>
      <c r="F382">
        <f t="shared" ca="1" si="122"/>
        <v>1</v>
      </c>
      <c r="G382" t="str">
        <f ca="1">_xll.XLOOKUP(F382,$AA$8:$AA$12,$AB$8:$AB$12)</f>
        <v>Highschool</v>
      </c>
      <c r="H382">
        <f t="shared" ca="1" si="135"/>
        <v>3</v>
      </c>
      <c r="I382">
        <f t="shared" ca="1" si="115"/>
        <v>3</v>
      </c>
      <c r="J382">
        <f t="shared" ca="1" si="123"/>
        <v>75336</v>
      </c>
      <c r="K382">
        <f t="shared" ca="1" si="124"/>
        <v>10</v>
      </c>
      <c r="L382" t="str">
        <f ca="1">_xll.XLOOKUP(K382,$AC$8:$AC$17,$AD$8:$AD$17)</f>
        <v>Osu</v>
      </c>
      <c r="M382">
        <f t="shared" ca="1" si="128"/>
        <v>452016</v>
      </c>
      <c r="N382" s="12">
        <f t="shared" ca="1" si="125"/>
        <v>292362.34362312593</v>
      </c>
      <c r="O382" s="12">
        <f t="shared" ca="1" si="129"/>
        <v>135258.5231479177</v>
      </c>
      <c r="P382">
        <f t="shared" ca="1" si="126"/>
        <v>12892</v>
      </c>
      <c r="Q382" s="12">
        <f t="shared" ca="1" si="130"/>
        <v>43417.463487813387</v>
      </c>
      <c r="R382">
        <f t="shared" ca="1" si="131"/>
        <v>73797.985474523201</v>
      </c>
      <c r="S382" s="12">
        <f t="shared" ca="1" si="132"/>
        <v>661072.50862244086</v>
      </c>
      <c r="T382" s="12">
        <f t="shared" ca="1" si="133"/>
        <v>348671.80711093929</v>
      </c>
      <c r="U382" s="12">
        <f t="shared" ca="1" si="134"/>
        <v>312400.70151150157</v>
      </c>
      <c r="X382" s="2"/>
      <c r="Y382" s="3"/>
      <c r="Z382" s="3"/>
      <c r="AA382" s="3"/>
      <c r="AB382" s="3"/>
      <c r="AC382" s="3"/>
      <c r="AD382" s="3"/>
      <c r="AE382" s="3">
        <f ca="1">IF(Table2[[#This Row],[Gender]]="Male",1,0)</f>
        <v>1</v>
      </c>
      <c r="AF382" s="3">
        <f ca="1">IF(Table2[[#This Row],[Gender]]="Female",1,0)</f>
        <v>0</v>
      </c>
      <c r="AG382" s="3"/>
      <c r="AH382" s="3"/>
      <c r="AI382" s="5"/>
      <c r="AK382" s="2">
        <f ca="1">IF(Table2[[#This Row],[Field of Work]]="Teaching",1,0)</f>
        <v>0</v>
      </c>
      <c r="AL382" s="3">
        <f ca="1">IF(Table2[[#This Row],[Field of Work]]="Agriculture",1,0)</f>
        <v>0</v>
      </c>
      <c r="AM382" s="3">
        <f ca="1">IF(Table2[[#This Row],[Field of Work]]="IT",1,0)</f>
        <v>1</v>
      </c>
      <c r="AN382" s="3">
        <f ca="1">IF(Table2[[#This Row],[Field of Work]]="Construction",1,0)</f>
        <v>0</v>
      </c>
      <c r="AO382" s="3">
        <f ca="1">IF(Table2[[#This Row],[Field of Work]]="Health",1,0)</f>
        <v>0</v>
      </c>
      <c r="AP382" s="3">
        <f ca="1">IF(Table2[[#This Row],[Field of Work]]="General work",1,0)</f>
        <v>0</v>
      </c>
      <c r="AQ382" s="3"/>
      <c r="AR382" s="3"/>
      <c r="AS382" s="3"/>
      <c r="AT382" s="3"/>
      <c r="AU382" s="3"/>
      <c r="AV382" s="5"/>
      <c r="AW382" s="16">
        <f ca="1">IF(Table2[[#This Row],[Residence]]="East Legon",1,0)</f>
        <v>0</v>
      </c>
      <c r="AX382" s="13">
        <f ca="1">IF(Table2[[#This Row],[Residence]]="Trasaco",1,0)</f>
        <v>0</v>
      </c>
      <c r="AY382" s="3">
        <f ca="1">IF(Table2[[#This Row],[Residence]]="North Legon",1,0)</f>
        <v>0</v>
      </c>
      <c r="AZ382" s="3">
        <f ca="1">IF(Table2[[#This Row],[Residence]]="Tema",1,0)</f>
        <v>0</v>
      </c>
      <c r="BA382" s="3">
        <f ca="1">IF(Table2[[#This Row],[Residence]]="Spintex",1,0)</f>
        <v>0</v>
      </c>
      <c r="BB382" s="3">
        <f ca="1">IF(Table2[[#This Row],[Residence]]="Airport Hills",1,0)</f>
        <v>0</v>
      </c>
      <c r="BC382" s="3">
        <f ca="1">IF(Table2[[#This Row],[Residence]]="Oyarifa",1,0)</f>
        <v>0</v>
      </c>
      <c r="BD382" s="3">
        <f ca="1">IF(Table2[[#This Row],[Residence]]="Prampram",1,0)</f>
        <v>0</v>
      </c>
      <c r="BE382" s="3">
        <f ca="1">IF(Table2[[#This Row],[Residence]]="Tse-Addo",1,0)</f>
        <v>0</v>
      </c>
      <c r="BF382" s="3">
        <f ca="1">IF(Table2[[#This Row],[Residence]]="Osu",1,0)</f>
        <v>1</v>
      </c>
      <c r="BG382" s="3"/>
      <c r="BH382" s="3"/>
      <c r="BI382" s="3"/>
      <c r="BJ382" s="3"/>
      <c r="BK382" s="3"/>
      <c r="BL382" s="3"/>
      <c r="BM382" s="3"/>
      <c r="BN382" s="3"/>
      <c r="BO382" s="3"/>
      <c r="BP382" s="5"/>
      <c r="BR382" s="26">
        <f ca="1">Table2[[#This Row],[Cars Value]]/Table2[[#This Row],[Cars]]</f>
        <v>45086.174382639234</v>
      </c>
      <c r="BS382" s="5"/>
      <c r="BT382" s="2">
        <f ca="1">IF(Table2[[#This Row],[Value of Debts]]&gt;$BU$6,1,0)</f>
        <v>1</v>
      </c>
      <c r="BU382" s="3"/>
      <c r="BV382" s="3"/>
      <c r="BW382" s="5"/>
      <c r="BX382" s="30">
        <f ca="1">Table2[[#This Row],[Mortgage Left]]/Table2[[#This Row],[Value of home]]</f>
        <v>0.64679644884943432</v>
      </c>
      <c r="BY382" s="3">
        <f t="shared" ca="1" si="127"/>
        <v>0</v>
      </c>
      <c r="BZ382" s="3"/>
      <c r="CA382" s="39"/>
      <c r="CC382" s="2">
        <f ca="1">IF(Table2[[#This Row],[Residence]]="East Legon",Table2[[#This Row],[Income]],0)</f>
        <v>0</v>
      </c>
      <c r="CD382" s="3">
        <f ca="1">IF(Table2[[#This Row],[Residence]]="Trasaco",Table2[[#This Row],[Income]],0)</f>
        <v>0</v>
      </c>
      <c r="CE382" s="3">
        <f ca="1">IF(Table2[[#This Row],[Residence]]="North Legon",Table2[[#This Row],[Income]],0)</f>
        <v>0</v>
      </c>
      <c r="CF382" s="3">
        <f ca="1">IF(Table2[[#This Row],[Residence]]="Spintex",Table2[[#This Row],[Income]],0)</f>
        <v>0</v>
      </c>
      <c r="CG382" s="3">
        <f ca="1">IF(Table2[[#This Row],[Residence]]="Tema",Table2[[#This Row],[Income]],0)</f>
        <v>0</v>
      </c>
      <c r="CH382" s="3">
        <f ca="1">IF(Table2[[#This Row],[Residence]]="Airport Hills",Table2[[#This Row],[Income]],0)</f>
        <v>0</v>
      </c>
      <c r="CI382" s="3">
        <f ca="1">IF(Table2[[#This Row],[Residence]]="Oyarifa",Table2[[#This Row],[Income]],0)</f>
        <v>0</v>
      </c>
      <c r="CJ382" s="3">
        <f ca="1">IF(Table2[[#This Row],[Residence]]="Osu",Table2[[#This Row],[Income]],0)</f>
        <v>75336</v>
      </c>
      <c r="CK382" s="3">
        <f ca="1">IF(Table2[[#This Row],[Residence]]="Tse-Addo",Table2[[#This Row],[Income]],0)</f>
        <v>0</v>
      </c>
      <c r="CL382" s="5">
        <f ca="1">IF(Table2[[#This Row],[Residence]]="Prampram",Table2[[#This Row],[Income]],0)</f>
        <v>0</v>
      </c>
      <c r="CN382" s="2">
        <f ca="1">IF(Table2[[#This Row],[Field of Work]]="Teaching",Table2[[#This Row],[Income]],0)</f>
        <v>0</v>
      </c>
      <c r="CO382" s="3">
        <f ca="1">IF(Table2[[#This Row],[Field of Work]]="Agriculture",Table2[[#This Row],[Income]],0)</f>
        <v>0</v>
      </c>
      <c r="CP382" s="3">
        <f ca="1">IF(Table2[[#This Row],[Field of Work]]="IT",Table2[[#This Row],[Income]],0)</f>
        <v>75336</v>
      </c>
      <c r="CQ382" s="3">
        <f ca="1">IF(Table2[[#This Row],[Field of Work]]="Construction",Table2[[#This Row],[Income]],0)</f>
        <v>0</v>
      </c>
      <c r="CR382" s="3">
        <f ca="1">IF(Table2[[#This Row],[Field of Work]]="Health",Table2[[#This Row],[Income]],0)</f>
        <v>0</v>
      </c>
      <c r="CS382" s="5">
        <f ca="1">IF(Table2[[#This Row],[Field of Work]]="General work",Table2[[#This Row],[Income]],0)</f>
        <v>0</v>
      </c>
      <c r="CU382" s="2">
        <f t="shared" ca="1" si="116"/>
        <v>1</v>
      </c>
      <c r="CV382" s="5"/>
      <c r="CX382" s="2">
        <f t="shared" ca="1" si="117"/>
        <v>49</v>
      </c>
      <c r="CY382" s="5"/>
    </row>
    <row r="383" spans="1:103" x14ac:dyDescent="0.25">
      <c r="A383">
        <f t="shared" ca="1" si="118"/>
        <v>1</v>
      </c>
      <c r="B383" t="str">
        <f t="shared" ca="1" si="119"/>
        <v>Male</v>
      </c>
      <c r="C383">
        <f t="shared" ca="1" si="120"/>
        <v>49</v>
      </c>
      <c r="D383">
        <f t="shared" ca="1" si="121"/>
        <v>4</v>
      </c>
      <c r="E383" t="str">
        <f ca="1">_xll.XLOOKUP(D383,$Y$8:$Y$13,$Z$8:$Z$13)</f>
        <v>IT</v>
      </c>
      <c r="F383">
        <f t="shared" ca="1" si="122"/>
        <v>4</v>
      </c>
      <c r="G383" t="str">
        <f ca="1">_xll.XLOOKUP(F383,$AA$8:$AA$12,$AB$8:$AB$12)</f>
        <v>Techical</v>
      </c>
      <c r="H383">
        <f t="shared" ca="1" si="135"/>
        <v>3</v>
      </c>
      <c r="I383">
        <f t="shared" ca="1" si="115"/>
        <v>4</v>
      </c>
      <c r="J383">
        <f t="shared" ca="1" si="123"/>
        <v>32355</v>
      </c>
      <c r="K383">
        <f t="shared" ca="1" si="124"/>
        <v>7</v>
      </c>
      <c r="L383" t="str">
        <f ca="1">_xll.XLOOKUP(K383,$AC$8:$AC$17,$AD$8:$AD$17)</f>
        <v>Tema</v>
      </c>
      <c r="M383">
        <f t="shared" ca="1" si="128"/>
        <v>97065</v>
      </c>
      <c r="N383" s="12">
        <f t="shared" ca="1" si="125"/>
        <v>16616.866714822714</v>
      </c>
      <c r="O383" s="12">
        <f t="shared" ca="1" si="129"/>
        <v>98784.101139352671</v>
      </c>
      <c r="P383">
        <f t="shared" ca="1" si="126"/>
        <v>18922</v>
      </c>
      <c r="Q383" s="12">
        <f t="shared" ca="1" si="130"/>
        <v>26355.808954006614</v>
      </c>
      <c r="R383">
        <f t="shared" ca="1" si="131"/>
        <v>615.55083433112054</v>
      </c>
      <c r="S383" s="12">
        <f t="shared" ca="1" si="132"/>
        <v>196464.65197368377</v>
      </c>
      <c r="T383" s="12">
        <f t="shared" ca="1" si="133"/>
        <v>61894.675668829324</v>
      </c>
      <c r="U383" s="12">
        <f t="shared" ca="1" si="134"/>
        <v>134569.97630485444</v>
      </c>
      <c r="X383" s="2"/>
      <c r="Y383" s="3"/>
      <c r="Z383" s="3"/>
      <c r="AA383" s="3"/>
      <c r="AB383" s="3"/>
      <c r="AC383" s="3"/>
      <c r="AD383" s="3"/>
      <c r="AE383" s="3">
        <f ca="1">IF(Table2[[#This Row],[Gender]]="Male",1,0)</f>
        <v>1</v>
      </c>
      <c r="AF383" s="3">
        <f ca="1">IF(Table2[[#This Row],[Gender]]="Female",1,0)</f>
        <v>0</v>
      </c>
      <c r="AG383" s="3"/>
      <c r="AH383" s="3"/>
      <c r="AI383" s="5"/>
      <c r="AK383" s="2">
        <f ca="1">IF(Table2[[#This Row],[Field of Work]]="Teaching",1,0)</f>
        <v>0</v>
      </c>
      <c r="AL383" s="3">
        <f ca="1">IF(Table2[[#This Row],[Field of Work]]="Agriculture",1,0)</f>
        <v>0</v>
      </c>
      <c r="AM383" s="3">
        <f ca="1">IF(Table2[[#This Row],[Field of Work]]="IT",1,0)</f>
        <v>1</v>
      </c>
      <c r="AN383" s="3">
        <f ca="1">IF(Table2[[#This Row],[Field of Work]]="Construction",1,0)</f>
        <v>0</v>
      </c>
      <c r="AO383" s="3">
        <f ca="1">IF(Table2[[#This Row],[Field of Work]]="Health",1,0)</f>
        <v>0</v>
      </c>
      <c r="AP383" s="3">
        <f ca="1">IF(Table2[[#This Row],[Field of Work]]="General work",1,0)</f>
        <v>0</v>
      </c>
      <c r="AQ383" s="3"/>
      <c r="AR383" s="3"/>
      <c r="AS383" s="3"/>
      <c r="AT383" s="3"/>
      <c r="AU383" s="3"/>
      <c r="AV383" s="5"/>
      <c r="AW383" s="16">
        <f ca="1">IF(Table2[[#This Row],[Residence]]="East Legon",1,0)</f>
        <v>0</v>
      </c>
      <c r="AX383" s="13">
        <f ca="1">IF(Table2[[#This Row],[Residence]]="Trasaco",1,0)</f>
        <v>0</v>
      </c>
      <c r="AY383" s="3">
        <f ca="1">IF(Table2[[#This Row],[Residence]]="North Legon",1,0)</f>
        <v>0</v>
      </c>
      <c r="AZ383" s="3">
        <f ca="1">IF(Table2[[#This Row],[Residence]]="Tema",1,0)</f>
        <v>1</v>
      </c>
      <c r="BA383" s="3">
        <f ca="1">IF(Table2[[#This Row],[Residence]]="Spintex",1,0)</f>
        <v>0</v>
      </c>
      <c r="BB383" s="3">
        <f ca="1">IF(Table2[[#This Row],[Residence]]="Airport Hills",1,0)</f>
        <v>0</v>
      </c>
      <c r="BC383" s="3">
        <f ca="1">IF(Table2[[#This Row],[Residence]]="Oyarifa",1,0)</f>
        <v>0</v>
      </c>
      <c r="BD383" s="3">
        <f ca="1">IF(Table2[[#This Row],[Residence]]="Prampram",1,0)</f>
        <v>0</v>
      </c>
      <c r="BE383" s="3">
        <f ca="1">IF(Table2[[#This Row],[Residence]]="Tse-Addo",1,0)</f>
        <v>0</v>
      </c>
      <c r="BF383" s="3">
        <f ca="1">IF(Table2[[#This Row],[Residence]]="Osu",1,0)</f>
        <v>0</v>
      </c>
      <c r="BG383" s="3"/>
      <c r="BH383" s="3"/>
      <c r="BI383" s="3"/>
      <c r="BJ383" s="3"/>
      <c r="BK383" s="3"/>
      <c r="BL383" s="3"/>
      <c r="BM383" s="3"/>
      <c r="BN383" s="3"/>
      <c r="BO383" s="3"/>
      <c r="BP383" s="5"/>
      <c r="BR383" s="26">
        <f ca="1">Table2[[#This Row],[Cars Value]]/Table2[[#This Row],[Cars]]</f>
        <v>24696.025284838168</v>
      </c>
      <c r="BS383" s="5"/>
      <c r="BT383" s="2">
        <f ca="1">IF(Table2[[#This Row],[Value of Debts]]&gt;$BU$6,1,0)</f>
        <v>0</v>
      </c>
      <c r="BU383" s="3"/>
      <c r="BV383" s="3"/>
      <c r="BW383" s="5"/>
      <c r="BX383" s="30">
        <f ca="1">Table2[[#This Row],[Mortgage Left]]/Table2[[#This Row],[Value of home]]</f>
        <v>0.17119318719232179</v>
      </c>
      <c r="BY383" s="3">
        <f t="shared" ca="1" si="127"/>
        <v>1</v>
      </c>
      <c r="BZ383" s="3"/>
      <c r="CA383" s="39"/>
      <c r="CC383" s="2">
        <f ca="1">IF(Table2[[#This Row],[Residence]]="East Legon",Table2[[#This Row],[Income]],0)</f>
        <v>0</v>
      </c>
      <c r="CD383" s="3">
        <f ca="1">IF(Table2[[#This Row],[Residence]]="Trasaco",Table2[[#This Row],[Income]],0)</f>
        <v>0</v>
      </c>
      <c r="CE383" s="3">
        <f ca="1">IF(Table2[[#This Row],[Residence]]="North Legon",Table2[[#This Row],[Income]],0)</f>
        <v>0</v>
      </c>
      <c r="CF383" s="3">
        <f ca="1">IF(Table2[[#This Row],[Residence]]="Spintex",Table2[[#This Row],[Income]],0)</f>
        <v>0</v>
      </c>
      <c r="CG383" s="3">
        <f ca="1">IF(Table2[[#This Row],[Residence]]="Tema",Table2[[#This Row],[Income]],0)</f>
        <v>32355</v>
      </c>
      <c r="CH383" s="3">
        <f ca="1">IF(Table2[[#This Row],[Residence]]="Airport Hills",Table2[[#This Row],[Income]],0)</f>
        <v>0</v>
      </c>
      <c r="CI383" s="3">
        <f ca="1">IF(Table2[[#This Row],[Residence]]="Oyarifa",Table2[[#This Row],[Income]],0)</f>
        <v>0</v>
      </c>
      <c r="CJ383" s="3">
        <f ca="1">IF(Table2[[#This Row],[Residence]]="Osu",Table2[[#This Row],[Income]],0)</f>
        <v>0</v>
      </c>
      <c r="CK383" s="3">
        <f ca="1">IF(Table2[[#This Row],[Residence]]="Tse-Addo",Table2[[#This Row],[Income]],0)</f>
        <v>0</v>
      </c>
      <c r="CL383" s="5">
        <f ca="1">IF(Table2[[#This Row],[Residence]]="Prampram",Table2[[#This Row],[Income]],0)</f>
        <v>0</v>
      </c>
      <c r="CN383" s="2">
        <f ca="1">IF(Table2[[#This Row],[Field of Work]]="Teaching",Table2[[#This Row],[Income]],0)</f>
        <v>0</v>
      </c>
      <c r="CO383" s="3">
        <f ca="1">IF(Table2[[#This Row],[Field of Work]]="Agriculture",Table2[[#This Row],[Income]],0)</f>
        <v>0</v>
      </c>
      <c r="CP383" s="3">
        <f ca="1">IF(Table2[[#This Row],[Field of Work]]="IT",Table2[[#This Row],[Income]],0)</f>
        <v>32355</v>
      </c>
      <c r="CQ383" s="3">
        <f ca="1">IF(Table2[[#This Row],[Field of Work]]="Construction",Table2[[#This Row],[Income]],0)</f>
        <v>0</v>
      </c>
      <c r="CR383" s="3">
        <f ca="1">IF(Table2[[#This Row],[Field of Work]]="Health",Table2[[#This Row],[Income]],0)</f>
        <v>0</v>
      </c>
      <c r="CS383" s="5">
        <f ca="1">IF(Table2[[#This Row],[Field of Work]]="General work",Table2[[#This Row],[Income]],0)</f>
        <v>0</v>
      </c>
      <c r="CU383" s="2">
        <f t="shared" ca="1" si="116"/>
        <v>1</v>
      </c>
      <c r="CV383" s="5"/>
      <c r="CX383" s="2">
        <f t="shared" ca="1" si="117"/>
        <v>42</v>
      </c>
      <c r="CY383" s="5"/>
    </row>
    <row r="384" spans="1:103" x14ac:dyDescent="0.25">
      <c r="A384">
        <f t="shared" ca="1" si="118"/>
        <v>1</v>
      </c>
      <c r="B384" t="str">
        <f t="shared" ca="1" si="119"/>
        <v>Male</v>
      </c>
      <c r="C384">
        <f t="shared" ca="1" si="120"/>
        <v>42</v>
      </c>
      <c r="D384">
        <f t="shared" ca="1" si="121"/>
        <v>1</v>
      </c>
      <c r="E384" t="str">
        <f ca="1">_xll.XLOOKUP(D384,$Y$8:$Y$13,$Z$8:$Z$13)</f>
        <v>Health</v>
      </c>
      <c r="F384">
        <f t="shared" ca="1" si="122"/>
        <v>1</v>
      </c>
      <c r="G384" t="str">
        <f ca="1">_xll.XLOOKUP(F384,$AA$8:$AA$12,$AB$8:$AB$12)</f>
        <v>Highschool</v>
      </c>
      <c r="H384">
        <f t="shared" ca="1" si="135"/>
        <v>0</v>
      </c>
      <c r="I384">
        <f t="shared" ca="1" si="115"/>
        <v>4</v>
      </c>
      <c r="J384">
        <f t="shared" ca="1" si="123"/>
        <v>54907</v>
      </c>
      <c r="K384">
        <f t="shared" ca="1" si="124"/>
        <v>6</v>
      </c>
      <c r="L384" t="str">
        <f ca="1">_xll.XLOOKUP(K384,$AC$8:$AC$17,$AD$8:$AD$17)</f>
        <v>Tse-Addo</v>
      </c>
      <c r="M384">
        <f t="shared" ca="1" si="128"/>
        <v>329442</v>
      </c>
      <c r="N384" s="12">
        <f t="shared" ca="1" si="125"/>
        <v>264970.61766942451</v>
      </c>
      <c r="O384" s="12">
        <f t="shared" ca="1" si="129"/>
        <v>108342.51560466239</v>
      </c>
      <c r="P384">
        <f t="shared" ca="1" si="126"/>
        <v>39796</v>
      </c>
      <c r="Q384" s="12">
        <f t="shared" ca="1" si="130"/>
        <v>52694.915834655207</v>
      </c>
      <c r="R384">
        <f t="shared" ca="1" si="131"/>
        <v>193.82474276764731</v>
      </c>
      <c r="S384" s="12">
        <f t="shared" ca="1" si="132"/>
        <v>437978.34034743003</v>
      </c>
      <c r="T384" s="12">
        <f t="shared" ca="1" si="133"/>
        <v>357461.53350407974</v>
      </c>
      <c r="U384" s="12">
        <f t="shared" ca="1" si="134"/>
        <v>80516.806843350292</v>
      </c>
      <c r="X384" s="2"/>
      <c r="Y384" s="3"/>
      <c r="Z384" s="3"/>
      <c r="AA384" s="3"/>
      <c r="AB384" s="3"/>
      <c r="AC384" s="3"/>
      <c r="AD384" s="3"/>
      <c r="AE384" s="3">
        <f ca="1">IF(Table2[[#This Row],[Gender]]="Male",1,0)</f>
        <v>1</v>
      </c>
      <c r="AF384" s="3">
        <f ca="1">IF(Table2[[#This Row],[Gender]]="Female",1,0)</f>
        <v>0</v>
      </c>
      <c r="AG384" s="3"/>
      <c r="AH384" s="3"/>
      <c r="AI384" s="5"/>
      <c r="AK384" s="2">
        <f ca="1">IF(Table2[[#This Row],[Field of Work]]="Teaching",1,0)</f>
        <v>0</v>
      </c>
      <c r="AL384" s="3">
        <f ca="1">IF(Table2[[#This Row],[Field of Work]]="Agriculture",1,0)</f>
        <v>0</v>
      </c>
      <c r="AM384" s="3">
        <f ca="1">IF(Table2[[#This Row],[Field of Work]]="IT",1,0)</f>
        <v>0</v>
      </c>
      <c r="AN384" s="3">
        <f ca="1">IF(Table2[[#This Row],[Field of Work]]="Construction",1,0)</f>
        <v>0</v>
      </c>
      <c r="AO384" s="3">
        <f ca="1">IF(Table2[[#This Row],[Field of Work]]="Health",1,0)</f>
        <v>1</v>
      </c>
      <c r="AP384" s="3">
        <f ca="1">IF(Table2[[#This Row],[Field of Work]]="General work",1,0)</f>
        <v>0</v>
      </c>
      <c r="AQ384" s="3"/>
      <c r="AR384" s="3"/>
      <c r="AS384" s="3"/>
      <c r="AT384" s="3"/>
      <c r="AU384" s="3"/>
      <c r="AV384" s="5"/>
      <c r="AW384" s="16">
        <f ca="1">IF(Table2[[#This Row],[Residence]]="East Legon",1,0)</f>
        <v>0</v>
      </c>
      <c r="AX384" s="13">
        <f ca="1">IF(Table2[[#This Row],[Residence]]="Trasaco",1,0)</f>
        <v>0</v>
      </c>
      <c r="AY384" s="3">
        <f ca="1">IF(Table2[[#This Row],[Residence]]="North Legon",1,0)</f>
        <v>0</v>
      </c>
      <c r="AZ384" s="3">
        <f ca="1">IF(Table2[[#This Row],[Residence]]="Tema",1,0)</f>
        <v>0</v>
      </c>
      <c r="BA384" s="3">
        <f ca="1">IF(Table2[[#This Row],[Residence]]="Spintex",1,0)</f>
        <v>0</v>
      </c>
      <c r="BB384" s="3">
        <f ca="1">IF(Table2[[#This Row],[Residence]]="Airport Hills",1,0)</f>
        <v>0</v>
      </c>
      <c r="BC384" s="3">
        <f ca="1">IF(Table2[[#This Row],[Residence]]="Oyarifa",1,0)</f>
        <v>0</v>
      </c>
      <c r="BD384" s="3">
        <f ca="1">IF(Table2[[#This Row],[Residence]]="Prampram",1,0)</f>
        <v>0</v>
      </c>
      <c r="BE384" s="3">
        <f ca="1">IF(Table2[[#This Row],[Residence]]="Tse-Addo",1,0)</f>
        <v>1</v>
      </c>
      <c r="BF384" s="3">
        <f ca="1">IF(Table2[[#This Row],[Residence]]="Osu",1,0)</f>
        <v>0</v>
      </c>
      <c r="BG384" s="3"/>
      <c r="BH384" s="3"/>
      <c r="BI384" s="3"/>
      <c r="BJ384" s="3"/>
      <c r="BK384" s="3"/>
      <c r="BL384" s="3"/>
      <c r="BM384" s="3"/>
      <c r="BN384" s="3"/>
      <c r="BO384" s="3"/>
      <c r="BP384" s="5"/>
      <c r="BR384" s="26">
        <f ca="1">Table2[[#This Row],[Cars Value]]/Table2[[#This Row],[Cars]]</f>
        <v>27085.628901165597</v>
      </c>
      <c r="BS384" s="5"/>
      <c r="BT384" s="2">
        <f ca="1">IF(Table2[[#This Row],[Value of Debts]]&gt;$BU$6,1,0)</f>
        <v>1</v>
      </c>
      <c r="BU384" s="3"/>
      <c r="BV384" s="3"/>
      <c r="BW384" s="5"/>
      <c r="BX384" s="30">
        <f ca="1">Table2[[#This Row],[Mortgage Left]]/Table2[[#This Row],[Value of home]]</f>
        <v>0.80430126598741059</v>
      </c>
      <c r="BY384" s="3">
        <f t="shared" ca="1" si="127"/>
        <v>0</v>
      </c>
      <c r="BZ384" s="3"/>
      <c r="CA384" s="39"/>
      <c r="CC384" s="2">
        <f ca="1">IF(Table2[[#This Row],[Residence]]="East Legon",Table2[[#This Row],[Income]],0)</f>
        <v>0</v>
      </c>
      <c r="CD384" s="3">
        <f ca="1">IF(Table2[[#This Row],[Residence]]="Trasaco",Table2[[#This Row],[Income]],0)</f>
        <v>0</v>
      </c>
      <c r="CE384" s="3">
        <f ca="1">IF(Table2[[#This Row],[Residence]]="North Legon",Table2[[#This Row],[Income]],0)</f>
        <v>0</v>
      </c>
      <c r="CF384" s="3">
        <f ca="1">IF(Table2[[#This Row],[Residence]]="Spintex",Table2[[#This Row],[Income]],0)</f>
        <v>0</v>
      </c>
      <c r="CG384" s="3">
        <f ca="1">IF(Table2[[#This Row],[Residence]]="Tema",Table2[[#This Row],[Income]],0)</f>
        <v>0</v>
      </c>
      <c r="CH384" s="3">
        <f ca="1">IF(Table2[[#This Row],[Residence]]="Airport Hills",Table2[[#This Row],[Income]],0)</f>
        <v>0</v>
      </c>
      <c r="CI384" s="3">
        <f ca="1">IF(Table2[[#This Row],[Residence]]="Oyarifa",Table2[[#This Row],[Income]],0)</f>
        <v>0</v>
      </c>
      <c r="CJ384" s="3">
        <f ca="1">IF(Table2[[#This Row],[Residence]]="Osu",Table2[[#This Row],[Income]],0)</f>
        <v>0</v>
      </c>
      <c r="CK384" s="3">
        <f ca="1">IF(Table2[[#This Row],[Residence]]="Tse-Addo",Table2[[#This Row],[Income]],0)</f>
        <v>54907</v>
      </c>
      <c r="CL384" s="5">
        <f ca="1">IF(Table2[[#This Row],[Residence]]="Prampram",Table2[[#This Row],[Income]],0)</f>
        <v>0</v>
      </c>
      <c r="CN384" s="2">
        <f ca="1">IF(Table2[[#This Row],[Field of Work]]="Teaching",Table2[[#This Row],[Income]],0)</f>
        <v>0</v>
      </c>
      <c r="CO384" s="3">
        <f ca="1">IF(Table2[[#This Row],[Field of Work]]="Agriculture",Table2[[#This Row],[Income]],0)</f>
        <v>0</v>
      </c>
      <c r="CP384" s="3">
        <f ca="1">IF(Table2[[#This Row],[Field of Work]]="IT",Table2[[#This Row],[Income]],0)</f>
        <v>0</v>
      </c>
      <c r="CQ384" s="3">
        <f ca="1">IF(Table2[[#This Row],[Field of Work]]="Construction",Table2[[#This Row],[Income]],0)</f>
        <v>0</v>
      </c>
      <c r="CR384" s="3">
        <f ca="1">IF(Table2[[#This Row],[Field of Work]]="Health",Table2[[#This Row],[Income]],0)</f>
        <v>54907</v>
      </c>
      <c r="CS384" s="5">
        <f ca="1">IF(Table2[[#This Row],[Field of Work]]="General work",Table2[[#This Row],[Income]],0)</f>
        <v>0</v>
      </c>
      <c r="CU384" s="2">
        <f t="shared" ca="1" si="116"/>
        <v>1</v>
      </c>
      <c r="CV384" s="5"/>
      <c r="CX384" s="2">
        <f t="shared" ca="1" si="117"/>
        <v>33</v>
      </c>
      <c r="CY384" s="5"/>
    </row>
    <row r="385" spans="1:103" x14ac:dyDescent="0.25">
      <c r="A385">
        <f t="shared" ca="1" si="118"/>
        <v>1</v>
      </c>
      <c r="B385" t="str">
        <f t="shared" ca="1" si="119"/>
        <v>Male</v>
      </c>
      <c r="C385">
        <f t="shared" ca="1" si="120"/>
        <v>33</v>
      </c>
      <c r="D385">
        <f t="shared" ca="1" si="121"/>
        <v>3</v>
      </c>
      <c r="E385" t="str">
        <f ca="1">_xll.XLOOKUP(D385,$Y$8:$Y$13,$Z$8:$Z$13)</f>
        <v>Teaching</v>
      </c>
      <c r="F385">
        <f t="shared" ca="1" si="122"/>
        <v>5</v>
      </c>
      <c r="G385" t="str">
        <f ca="1">_xll.XLOOKUP(F385,$AA$8:$AA$12,$AB$8:$AB$12)</f>
        <v>Other</v>
      </c>
      <c r="H385">
        <f t="shared" ca="1" si="135"/>
        <v>0</v>
      </c>
      <c r="I385">
        <f t="shared" ca="1" si="115"/>
        <v>2</v>
      </c>
      <c r="J385">
        <f t="shared" ca="1" si="123"/>
        <v>84675</v>
      </c>
      <c r="K385">
        <f t="shared" ca="1" si="124"/>
        <v>3</v>
      </c>
      <c r="L385" t="str">
        <f ca="1">_xll.XLOOKUP(K385,$AC$8:$AC$17,$AD$8:$AD$17)</f>
        <v>North Legon</v>
      </c>
      <c r="M385">
        <f t="shared" ca="1" si="128"/>
        <v>254025</v>
      </c>
      <c r="N385" s="12">
        <f t="shared" ca="1" si="125"/>
        <v>85375.664973765422</v>
      </c>
      <c r="O385" s="12">
        <f t="shared" ca="1" si="129"/>
        <v>89268.771528657759</v>
      </c>
      <c r="P385">
        <f t="shared" ca="1" si="126"/>
        <v>24048</v>
      </c>
      <c r="Q385" s="12">
        <f t="shared" ca="1" si="130"/>
        <v>61055.316204145478</v>
      </c>
      <c r="R385">
        <f t="shared" ca="1" si="131"/>
        <v>31717.546219440723</v>
      </c>
      <c r="S385" s="12">
        <f t="shared" ca="1" si="132"/>
        <v>375011.31774809846</v>
      </c>
      <c r="T385" s="12">
        <f t="shared" ca="1" si="133"/>
        <v>170478.9811779109</v>
      </c>
      <c r="U385" s="12">
        <f t="shared" ca="1" si="134"/>
        <v>204532.33657018756</v>
      </c>
      <c r="X385" s="2"/>
      <c r="Y385" s="3"/>
      <c r="Z385" s="3"/>
      <c r="AA385" s="3"/>
      <c r="AB385" s="3"/>
      <c r="AC385" s="3"/>
      <c r="AD385" s="3"/>
      <c r="AE385" s="3">
        <f ca="1">IF(Table2[[#This Row],[Gender]]="Male",1,0)</f>
        <v>1</v>
      </c>
      <c r="AF385" s="3">
        <f ca="1">IF(Table2[[#This Row],[Gender]]="Female",1,0)</f>
        <v>0</v>
      </c>
      <c r="AG385" s="3"/>
      <c r="AH385" s="3"/>
      <c r="AI385" s="5"/>
      <c r="AK385" s="2">
        <f ca="1">IF(Table2[[#This Row],[Field of Work]]="Teaching",1,0)</f>
        <v>1</v>
      </c>
      <c r="AL385" s="3">
        <f ca="1">IF(Table2[[#This Row],[Field of Work]]="Agriculture",1,0)</f>
        <v>0</v>
      </c>
      <c r="AM385" s="3">
        <f ca="1">IF(Table2[[#This Row],[Field of Work]]="IT",1,0)</f>
        <v>0</v>
      </c>
      <c r="AN385" s="3">
        <f ca="1">IF(Table2[[#This Row],[Field of Work]]="Construction",1,0)</f>
        <v>0</v>
      </c>
      <c r="AO385" s="3">
        <f ca="1">IF(Table2[[#This Row],[Field of Work]]="Health",1,0)</f>
        <v>0</v>
      </c>
      <c r="AP385" s="3">
        <f ca="1">IF(Table2[[#This Row],[Field of Work]]="General work",1,0)</f>
        <v>0</v>
      </c>
      <c r="AQ385" s="3"/>
      <c r="AR385" s="3"/>
      <c r="AS385" s="3"/>
      <c r="AT385" s="3"/>
      <c r="AU385" s="3"/>
      <c r="AV385" s="5"/>
      <c r="AW385" s="16">
        <f ca="1">IF(Table2[[#This Row],[Residence]]="East Legon",1,0)</f>
        <v>0</v>
      </c>
      <c r="AX385" s="13">
        <f ca="1">IF(Table2[[#This Row],[Residence]]="Trasaco",1,0)</f>
        <v>0</v>
      </c>
      <c r="AY385" s="3">
        <f ca="1">IF(Table2[[#This Row],[Residence]]="North Legon",1,0)</f>
        <v>1</v>
      </c>
      <c r="AZ385" s="3">
        <f ca="1">IF(Table2[[#This Row],[Residence]]="Tema",1,0)</f>
        <v>0</v>
      </c>
      <c r="BA385" s="3">
        <f ca="1">IF(Table2[[#This Row],[Residence]]="Spintex",1,0)</f>
        <v>0</v>
      </c>
      <c r="BB385" s="3">
        <f ca="1">IF(Table2[[#This Row],[Residence]]="Airport Hills",1,0)</f>
        <v>0</v>
      </c>
      <c r="BC385" s="3">
        <f ca="1">IF(Table2[[#This Row],[Residence]]="Oyarifa",1,0)</f>
        <v>0</v>
      </c>
      <c r="BD385" s="3">
        <f ca="1">IF(Table2[[#This Row],[Residence]]="Prampram",1,0)</f>
        <v>0</v>
      </c>
      <c r="BE385" s="3">
        <f ca="1">IF(Table2[[#This Row],[Residence]]="Tse-Addo",1,0)</f>
        <v>0</v>
      </c>
      <c r="BF385" s="3">
        <f ca="1">IF(Table2[[#This Row],[Residence]]="Osu",1,0)</f>
        <v>0</v>
      </c>
      <c r="BG385" s="3"/>
      <c r="BH385" s="3"/>
      <c r="BI385" s="3"/>
      <c r="BJ385" s="3"/>
      <c r="BK385" s="3"/>
      <c r="BL385" s="3"/>
      <c r="BM385" s="3"/>
      <c r="BN385" s="3"/>
      <c r="BO385" s="3"/>
      <c r="BP385" s="5"/>
      <c r="BR385" s="26">
        <f ca="1">Table2[[#This Row],[Cars Value]]/Table2[[#This Row],[Cars]]</f>
        <v>44634.385764328879</v>
      </c>
      <c r="BS385" s="5"/>
      <c r="BT385" s="2">
        <f ca="1">IF(Table2[[#This Row],[Value of Debts]]&gt;$BU$6,1,0)</f>
        <v>1</v>
      </c>
      <c r="BU385" s="3"/>
      <c r="BV385" s="3"/>
      <c r="BW385" s="5"/>
      <c r="BX385" s="30">
        <f ca="1">Table2[[#This Row],[Mortgage Left]]/Table2[[#This Row],[Value of home]]</f>
        <v>0.33609158537059514</v>
      </c>
      <c r="BY385" s="3">
        <f t="shared" ca="1" si="127"/>
        <v>1</v>
      </c>
      <c r="BZ385" s="3"/>
      <c r="CA385" s="39"/>
      <c r="CC385" s="2">
        <f ca="1">IF(Table2[[#This Row],[Residence]]="East Legon",Table2[[#This Row],[Income]],0)</f>
        <v>0</v>
      </c>
      <c r="CD385" s="3">
        <f ca="1">IF(Table2[[#This Row],[Residence]]="Trasaco",Table2[[#This Row],[Income]],0)</f>
        <v>0</v>
      </c>
      <c r="CE385" s="3">
        <f ca="1">IF(Table2[[#This Row],[Residence]]="North Legon",Table2[[#This Row],[Income]],0)</f>
        <v>84675</v>
      </c>
      <c r="CF385" s="3">
        <f ca="1">IF(Table2[[#This Row],[Residence]]="Spintex",Table2[[#This Row],[Income]],0)</f>
        <v>0</v>
      </c>
      <c r="CG385" s="3">
        <f ca="1">IF(Table2[[#This Row],[Residence]]="Tema",Table2[[#This Row],[Income]],0)</f>
        <v>0</v>
      </c>
      <c r="CH385" s="3">
        <f ca="1">IF(Table2[[#This Row],[Residence]]="Airport Hills",Table2[[#This Row],[Income]],0)</f>
        <v>0</v>
      </c>
      <c r="CI385" s="3">
        <f ca="1">IF(Table2[[#This Row],[Residence]]="Oyarifa",Table2[[#This Row],[Income]],0)</f>
        <v>0</v>
      </c>
      <c r="CJ385" s="3">
        <f ca="1">IF(Table2[[#This Row],[Residence]]="Osu",Table2[[#This Row],[Income]],0)</f>
        <v>0</v>
      </c>
      <c r="CK385" s="3">
        <f ca="1">IF(Table2[[#This Row],[Residence]]="Tse-Addo",Table2[[#This Row],[Income]],0)</f>
        <v>0</v>
      </c>
      <c r="CL385" s="5">
        <f ca="1">IF(Table2[[#This Row],[Residence]]="Prampram",Table2[[#This Row],[Income]],0)</f>
        <v>0</v>
      </c>
      <c r="CN385" s="2">
        <f ca="1">IF(Table2[[#This Row],[Field of Work]]="Teaching",Table2[[#This Row],[Income]],0)</f>
        <v>84675</v>
      </c>
      <c r="CO385" s="3">
        <f ca="1">IF(Table2[[#This Row],[Field of Work]]="Agriculture",Table2[[#This Row],[Income]],0)</f>
        <v>0</v>
      </c>
      <c r="CP385" s="3">
        <f ca="1">IF(Table2[[#This Row],[Field of Work]]="IT",Table2[[#This Row],[Income]],0)</f>
        <v>0</v>
      </c>
      <c r="CQ385" s="3">
        <f ca="1">IF(Table2[[#This Row],[Field of Work]]="Construction",Table2[[#This Row],[Income]],0)</f>
        <v>0</v>
      </c>
      <c r="CR385" s="3">
        <f ca="1">IF(Table2[[#This Row],[Field of Work]]="Health",Table2[[#This Row],[Income]],0)</f>
        <v>0</v>
      </c>
      <c r="CS385" s="5">
        <f ca="1">IF(Table2[[#This Row],[Field of Work]]="General work",Table2[[#This Row],[Income]],0)</f>
        <v>0</v>
      </c>
      <c r="CU385" s="2">
        <f t="shared" ca="1" si="116"/>
        <v>1</v>
      </c>
      <c r="CV385" s="5"/>
      <c r="CX385" s="2">
        <f t="shared" ca="1" si="117"/>
        <v>43</v>
      </c>
      <c r="CY385" s="5"/>
    </row>
    <row r="386" spans="1:103" x14ac:dyDescent="0.25">
      <c r="A386">
        <f t="shared" ca="1" si="118"/>
        <v>1</v>
      </c>
      <c r="B386" t="str">
        <f t="shared" ca="1" si="119"/>
        <v>Male</v>
      </c>
      <c r="C386">
        <f t="shared" ca="1" si="120"/>
        <v>43</v>
      </c>
      <c r="D386">
        <f t="shared" ca="1" si="121"/>
        <v>1</v>
      </c>
      <c r="E386" t="str">
        <f ca="1">_xll.XLOOKUP(D386,$Y$8:$Y$13,$Z$8:$Z$13)</f>
        <v>Health</v>
      </c>
      <c r="F386">
        <f t="shared" ca="1" si="122"/>
        <v>5</v>
      </c>
      <c r="G386" t="str">
        <f ca="1">_xll.XLOOKUP(F386,$AA$8:$AA$12,$AB$8:$AB$12)</f>
        <v>Other</v>
      </c>
      <c r="H386">
        <f t="shared" ca="1" si="135"/>
        <v>0</v>
      </c>
      <c r="I386">
        <f t="shared" ca="1" si="115"/>
        <v>3</v>
      </c>
      <c r="J386">
        <f t="shared" ca="1" si="123"/>
        <v>70770</v>
      </c>
      <c r="K386">
        <f t="shared" ca="1" si="124"/>
        <v>2</v>
      </c>
      <c r="L386" t="str">
        <f ca="1">_xll.XLOOKUP(K386,$AC$8:$AC$17,$AD$8:$AD$17)</f>
        <v>Trasaco</v>
      </c>
      <c r="M386">
        <f t="shared" ca="1" si="128"/>
        <v>212310</v>
      </c>
      <c r="N386" s="12">
        <f t="shared" ca="1" si="125"/>
        <v>164430.8451866316</v>
      </c>
      <c r="O386" s="12">
        <f t="shared" ca="1" si="129"/>
        <v>84048.347540380302</v>
      </c>
      <c r="P386">
        <f t="shared" ca="1" si="126"/>
        <v>78048</v>
      </c>
      <c r="Q386" s="12">
        <f t="shared" ca="1" si="130"/>
        <v>49498.455263527212</v>
      </c>
      <c r="R386">
        <f t="shared" ca="1" si="131"/>
        <v>59746.088065809599</v>
      </c>
      <c r="S386" s="12">
        <f t="shared" ca="1" si="132"/>
        <v>356104.43560618989</v>
      </c>
      <c r="T386" s="12">
        <f t="shared" ca="1" si="133"/>
        <v>291977.30045015883</v>
      </c>
      <c r="U386" s="12">
        <f t="shared" ca="1" si="134"/>
        <v>64127.135156031058</v>
      </c>
      <c r="X386" s="2"/>
      <c r="Y386" s="3"/>
      <c r="Z386" s="3"/>
      <c r="AA386" s="3"/>
      <c r="AB386" s="3"/>
      <c r="AC386" s="3"/>
      <c r="AD386" s="3"/>
      <c r="AE386" s="3">
        <f ca="1">IF(Table2[[#This Row],[Gender]]="Male",1,0)</f>
        <v>1</v>
      </c>
      <c r="AF386" s="3">
        <f ca="1">IF(Table2[[#This Row],[Gender]]="Female",1,0)</f>
        <v>0</v>
      </c>
      <c r="AG386" s="3"/>
      <c r="AH386" s="3"/>
      <c r="AI386" s="5"/>
      <c r="AK386" s="2">
        <f ca="1">IF(Table2[[#This Row],[Field of Work]]="Teaching",1,0)</f>
        <v>0</v>
      </c>
      <c r="AL386" s="3">
        <f ca="1">IF(Table2[[#This Row],[Field of Work]]="Agriculture",1,0)</f>
        <v>0</v>
      </c>
      <c r="AM386" s="3">
        <f ca="1">IF(Table2[[#This Row],[Field of Work]]="IT",1,0)</f>
        <v>0</v>
      </c>
      <c r="AN386" s="3">
        <f ca="1">IF(Table2[[#This Row],[Field of Work]]="Construction",1,0)</f>
        <v>0</v>
      </c>
      <c r="AO386" s="3">
        <f ca="1">IF(Table2[[#This Row],[Field of Work]]="Health",1,0)</f>
        <v>1</v>
      </c>
      <c r="AP386" s="3">
        <f ca="1">IF(Table2[[#This Row],[Field of Work]]="General work",1,0)</f>
        <v>0</v>
      </c>
      <c r="AQ386" s="3"/>
      <c r="AR386" s="3"/>
      <c r="AS386" s="3"/>
      <c r="AT386" s="3"/>
      <c r="AU386" s="3"/>
      <c r="AV386" s="5"/>
      <c r="AW386" s="16">
        <f ca="1">IF(Table2[[#This Row],[Residence]]="East Legon",1,0)</f>
        <v>0</v>
      </c>
      <c r="AX386" s="13">
        <f ca="1">IF(Table2[[#This Row],[Residence]]="Trasaco",1,0)</f>
        <v>1</v>
      </c>
      <c r="AY386" s="3">
        <f ca="1">IF(Table2[[#This Row],[Residence]]="North Legon",1,0)</f>
        <v>0</v>
      </c>
      <c r="AZ386" s="3">
        <f ca="1">IF(Table2[[#This Row],[Residence]]="Tema",1,0)</f>
        <v>0</v>
      </c>
      <c r="BA386" s="3">
        <f ca="1">IF(Table2[[#This Row],[Residence]]="Spintex",1,0)</f>
        <v>0</v>
      </c>
      <c r="BB386" s="3">
        <f ca="1">IF(Table2[[#This Row],[Residence]]="Airport Hills",1,0)</f>
        <v>0</v>
      </c>
      <c r="BC386" s="3">
        <f ca="1">IF(Table2[[#This Row],[Residence]]="Oyarifa",1,0)</f>
        <v>0</v>
      </c>
      <c r="BD386" s="3">
        <f ca="1">IF(Table2[[#This Row],[Residence]]="Prampram",1,0)</f>
        <v>0</v>
      </c>
      <c r="BE386" s="3">
        <f ca="1">IF(Table2[[#This Row],[Residence]]="Tse-Addo",1,0)</f>
        <v>0</v>
      </c>
      <c r="BF386" s="3">
        <f ca="1">IF(Table2[[#This Row],[Residence]]="Osu",1,0)</f>
        <v>0</v>
      </c>
      <c r="BG386" s="3"/>
      <c r="BH386" s="3"/>
      <c r="BI386" s="3"/>
      <c r="BJ386" s="3"/>
      <c r="BK386" s="3"/>
      <c r="BL386" s="3"/>
      <c r="BM386" s="3"/>
      <c r="BN386" s="3"/>
      <c r="BO386" s="3"/>
      <c r="BP386" s="5"/>
      <c r="BR386" s="26">
        <f ca="1">Table2[[#This Row],[Cars Value]]/Table2[[#This Row],[Cars]]</f>
        <v>28016.115846793433</v>
      </c>
      <c r="BS386" s="5"/>
      <c r="BT386" s="2">
        <f ca="1">IF(Table2[[#This Row],[Value of Debts]]&gt;$BU$6,1,0)</f>
        <v>1</v>
      </c>
      <c r="BU386" s="3"/>
      <c r="BV386" s="3"/>
      <c r="BW386" s="5"/>
      <c r="BX386" s="30">
        <f ca="1">Table2[[#This Row],[Mortgage Left]]/Table2[[#This Row],[Value of home]]</f>
        <v>0.77448469307442702</v>
      </c>
      <c r="BY386" s="3">
        <f t="shared" ca="1" si="127"/>
        <v>0</v>
      </c>
      <c r="BZ386" s="3"/>
      <c r="CA386" s="39"/>
      <c r="CC386" s="2">
        <f ca="1">IF(Table2[[#This Row],[Residence]]="East Legon",Table2[[#This Row],[Income]],0)</f>
        <v>0</v>
      </c>
      <c r="CD386" s="3">
        <f ca="1">IF(Table2[[#This Row],[Residence]]="Trasaco",Table2[[#This Row],[Income]],0)</f>
        <v>70770</v>
      </c>
      <c r="CE386" s="3">
        <f ca="1">IF(Table2[[#This Row],[Residence]]="North Legon",Table2[[#This Row],[Income]],0)</f>
        <v>0</v>
      </c>
      <c r="CF386" s="3">
        <f ca="1">IF(Table2[[#This Row],[Residence]]="Spintex",Table2[[#This Row],[Income]],0)</f>
        <v>0</v>
      </c>
      <c r="CG386" s="3">
        <f ca="1">IF(Table2[[#This Row],[Residence]]="Tema",Table2[[#This Row],[Income]],0)</f>
        <v>0</v>
      </c>
      <c r="CH386" s="3">
        <f ca="1">IF(Table2[[#This Row],[Residence]]="Airport Hills",Table2[[#This Row],[Income]],0)</f>
        <v>0</v>
      </c>
      <c r="CI386" s="3">
        <f ca="1">IF(Table2[[#This Row],[Residence]]="Oyarifa",Table2[[#This Row],[Income]],0)</f>
        <v>0</v>
      </c>
      <c r="CJ386" s="3">
        <f ca="1">IF(Table2[[#This Row],[Residence]]="Osu",Table2[[#This Row],[Income]],0)</f>
        <v>0</v>
      </c>
      <c r="CK386" s="3">
        <f ca="1">IF(Table2[[#This Row],[Residence]]="Tse-Addo",Table2[[#This Row],[Income]],0)</f>
        <v>0</v>
      </c>
      <c r="CL386" s="5">
        <f ca="1">IF(Table2[[#This Row],[Residence]]="Prampram",Table2[[#This Row],[Income]],0)</f>
        <v>0</v>
      </c>
      <c r="CN386" s="2">
        <f ca="1">IF(Table2[[#This Row],[Field of Work]]="Teaching",Table2[[#This Row],[Income]],0)</f>
        <v>0</v>
      </c>
      <c r="CO386" s="3">
        <f ca="1">IF(Table2[[#This Row],[Field of Work]]="Agriculture",Table2[[#This Row],[Income]],0)</f>
        <v>0</v>
      </c>
      <c r="CP386" s="3">
        <f ca="1">IF(Table2[[#This Row],[Field of Work]]="IT",Table2[[#This Row],[Income]],0)</f>
        <v>0</v>
      </c>
      <c r="CQ386" s="3">
        <f ca="1">IF(Table2[[#This Row],[Field of Work]]="Construction",Table2[[#This Row],[Income]],0)</f>
        <v>0</v>
      </c>
      <c r="CR386" s="3">
        <f ca="1">IF(Table2[[#This Row],[Field of Work]]="Health",Table2[[#This Row],[Income]],0)</f>
        <v>70770</v>
      </c>
      <c r="CS386" s="5">
        <f ca="1">IF(Table2[[#This Row],[Field of Work]]="General work",Table2[[#This Row],[Income]],0)</f>
        <v>0</v>
      </c>
      <c r="CU386" s="2">
        <f t="shared" ca="1" si="116"/>
        <v>1</v>
      </c>
      <c r="CV386" s="5"/>
      <c r="CX386" s="2">
        <f t="shared" ca="1" si="117"/>
        <v>28</v>
      </c>
      <c r="CY386" s="5"/>
    </row>
    <row r="387" spans="1:103" x14ac:dyDescent="0.25">
      <c r="A387">
        <f t="shared" ca="1" si="118"/>
        <v>1</v>
      </c>
      <c r="B387" t="str">
        <f t="shared" ca="1" si="119"/>
        <v>Male</v>
      </c>
      <c r="C387">
        <f t="shared" ca="1" si="120"/>
        <v>28</v>
      </c>
      <c r="D387">
        <f t="shared" ca="1" si="121"/>
        <v>4</v>
      </c>
      <c r="E387" t="str">
        <f ca="1">_xll.XLOOKUP(D387,$Y$8:$Y$13,$Z$8:$Z$13)</f>
        <v>IT</v>
      </c>
      <c r="F387">
        <f t="shared" ca="1" si="122"/>
        <v>2</v>
      </c>
      <c r="G387" t="str">
        <f ca="1">_xll.XLOOKUP(F387,$AA$8:$AA$12,$AB$8:$AB$12)</f>
        <v>College</v>
      </c>
      <c r="H387">
        <f t="shared" ca="1" si="135"/>
        <v>3</v>
      </c>
      <c r="I387">
        <f t="shared" ca="1" si="115"/>
        <v>3</v>
      </c>
      <c r="J387">
        <f t="shared" ca="1" si="123"/>
        <v>69962</v>
      </c>
      <c r="K387">
        <f t="shared" ca="1" si="124"/>
        <v>1</v>
      </c>
      <c r="L387" t="str">
        <f ca="1">_xll.XLOOKUP(K387,$AC$8:$AC$17,$AD$8:$AD$17)</f>
        <v>East Legon</v>
      </c>
      <c r="M387">
        <f t="shared" ca="1" si="128"/>
        <v>209886</v>
      </c>
      <c r="N387" s="12">
        <f t="shared" ca="1" si="125"/>
        <v>101156.85784399389</v>
      </c>
      <c r="O387" s="12">
        <f t="shared" ca="1" si="129"/>
        <v>79722.172903332466</v>
      </c>
      <c r="P387">
        <f t="shared" ca="1" si="126"/>
        <v>4825</v>
      </c>
      <c r="Q387" s="12">
        <f t="shared" ca="1" si="130"/>
        <v>90273.291454491962</v>
      </c>
      <c r="R387">
        <f t="shared" ca="1" si="131"/>
        <v>61159.081639751348</v>
      </c>
      <c r="S387" s="12">
        <f t="shared" ca="1" si="132"/>
        <v>350767.25454308378</v>
      </c>
      <c r="T387" s="12">
        <f t="shared" ca="1" si="133"/>
        <v>196255.14929848583</v>
      </c>
      <c r="U387" s="12">
        <f t="shared" ca="1" si="134"/>
        <v>154512.10524459794</v>
      </c>
      <c r="X387" s="2"/>
      <c r="Y387" s="3"/>
      <c r="Z387" s="3"/>
      <c r="AA387" s="3"/>
      <c r="AB387" s="3"/>
      <c r="AC387" s="3"/>
      <c r="AD387" s="3"/>
      <c r="AE387" s="3">
        <f ca="1">IF(Table2[[#This Row],[Gender]]="Male",1,0)</f>
        <v>1</v>
      </c>
      <c r="AF387" s="3">
        <f ca="1">IF(Table2[[#This Row],[Gender]]="Female",1,0)</f>
        <v>0</v>
      </c>
      <c r="AG387" s="3"/>
      <c r="AH387" s="3"/>
      <c r="AI387" s="5"/>
      <c r="AK387" s="2">
        <f ca="1">IF(Table2[[#This Row],[Field of Work]]="Teaching",1,0)</f>
        <v>0</v>
      </c>
      <c r="AL387" s="3">
        <f ca="1">IF(Table2[[#This Row],[Field of Work]]="Agriculture",1,0)</f>
        <v>0</v>
      </c>
      <c r="AM387" s="3">
        <f ca="1">IF(Table2[[#This Row],[Field of Work]]="IT",1,0)</f>
        <v>1</v>
      </c>
      <c r="AN387" s="3">
        <f ca="1">IF(Table2[[#This Row],[Field of Work]]="Construction",1,0)</f>
        <v>0</v>
      </c>
      <c r="AO387" s="3">
        <f ca="1">IF(Table2[[#This Row],[Field of Work]]="Health",1,0)</f>
        <v>0</v>
      </c>
      <c r="AP387" s="3">
        <f ca="1">IF(Table2[[#This Row],[Field of Work]]="General work",1,0)</f>
        <v>0</v>
      </c>
      <c r="AQ387" s="3"/>
      <c r="AR387" s="3"/>
      <c r="AS387" s="3"/>
      <c r="AT387" s="3"/>
      <c r="AU387" s="3"/>
      <c r="AV387" s="5"/>
      <c r="AW387" s="16">
        <f ca="1">IF(Table2[[#This Row],[Residence]]="East Legon",1,0)</f>
        <v>1</v>
      </c>
      <c r="AX387" s="13">
        <f ca="1">IF(Table2[[#This Row],[Residence]]="Trasaco",1,0)</f>
        <v>0</v>
      </c>
      <c r="AY387" s="3">
        <f ca="1">IF(Table2[[#This Row],[Residence]]="North Legon",1,0)</f>
        <v>0</v>
      </c>
      <c r="AZ387" s="3">
        <f ca="1">IF(Table2[[#This Row],[Residence]]="Tema",1,0)</f>
        <v>0</v>
      </c>
      <c r="BA387" s="3">
        <f ca="1">IF(Table2[[#This Row],[Residence]]="Spintex",1,0)</f>
        <v>0</v>
      </c>
      <c r="BB387" s="3">
        <f ca="1">IF(Table2[[#This Row],[Residence]]="Airport Hills",1,0)</f>
        <v>0</v>
      </c>
      <c r="BC387" s="3">
        <f ca="1">IF(Table2[[#This Row],[Residence]]="Oyarifa",1,0)</f>
        <v>0</v>
      </c>
      <c r="BD387" s="3">
        <f ca="1">IF(Table2[[#This Row],[Residence]]="Prampram",1,0)</f>
        <v>0</v>
      </c>
      <c r="BE387" s="3">
        <f ca="1">IF(Table2[[#This Row],[Residence]]="Tse-Addo",1,0)</f>
        <v>0</v>
      </c>
      <c r="BF387" s="3">
        <f ca="1">IF(Table2[[#This Row],[Residence]]="Osu",1,0)</f>
        <v>0</v>
      </c>
      <c r="BG387" s="3"/>
      <c r="BH387" s="3"/>
      <c r="BI387" s="3"/>
      <c r="BJ387" s="3"/>
      <c r="BK387" s="3"/>
      <c r="BL387" s="3"/>
      <c r="BM387" s="3"/>
      <c r="BN387" s="3"/>
      <c r="BO387" s="3"/>
      <c r="BP387" s="5"/>
      <c r="BR387" s="26">
        <f ca="1">Table2[[#This Row],[Cars Value]]/Table2[[#This Row],[Cars]]</f>
        <v>26574.057634444154</v>
      </c>
      <c r="BS387" s="5"/>
      <c r="BT387" s="2">
        <f ca="1">IF(Table2[[#This Row],[Value of Debts]]&gt;$BU$6,1,0)</f>
        <v>1</v>
      </c>
      <c r="BU387" s="3"/>
      <c r="BV387" s="3"/>
      <c r="BW387" s="5"/>
      <c r="BX387" s="30">
        <f ca="1">Table2[[#This Row],[Mortgage Left]]/Table2[[#This Row],[Value of home]]</f>
        <v>0.48196095901581759</v>
      </c>
      <c r="BY387" s="3">
        <f t="shared" ca="1" si="127"/>
        <v>0</v>
      </c>
      <c r="BZ387" s="3"/>
      <c r="CA387" s="39"/>
      <c r="CC387" s="2">
        <f ca="1">IF(Table2[[#This Row],[Residence]]="East Legon",Table2[[#This Row],[Income]],0)</f>
        <v>69962</v>
      </c>
      <c r="CD387" s="3">
        <f ca="1">IF(Table2[[#This Row],[Residence]]="Trasaco",Table2[[#This Row],[Income]],0)</f>
        <v>0</v>
      </c>
      <c r="CE387" s="3">
        <f ca="1">IF(Table2[[#This Row],[Residence]]="North Legon",Table2[[#This Row],[Income]],0)</f>
        <v>0</v>
      </c>
      <c r="CF387" s="3">
        <f ca="1">IF(Table2[[#This Row],[Residence]]="Spintex",Table2[[#This Row],[Income]],0)</f>
        <v>0</v>
      </c>
      <c r="CG387" s="3">
        <f ca="1">IF(Table2[[#This Row],[Residence]]="Tema",Table2[[#This Row],[Income]],0)</f>
        <v>0</v>
      </c>
      <c r="CH387" s="3">
        <f ca="1">IF(Table2[[#This Row],[Residence]]="Airport Hills",Table2[[#This Row],[Income]],0)</f>
        <v>0</v>
      </c>
      <c r="CI387" s="3">
        <f ca="1">IF(Table2[[#This Row],[Residence]]="Oyarifa",Table2[[#This Row],[Income]],0)</f>
        <v>0</v>
      </c>
      <c r="CJ387" s="3">
        <f ca="1">IF(Table2[[#This Row],[Residence]]="Osu",Table2[[#This Row],[Income]],0)</f>
        <v>0</v>
      </c>
      <c r="CK387" s="3">
        <f ca="1">IF(Table2[[#This Row],[Residence]]="Tse-Addo",Table2[[#This Row],[Income]],0)</f>
        <v>0</v>
      </c>
      <c r="CL387" s="5">
        <f ca="1">IF(Table2[[#This Row],[Residence]]="Prampram",Table2[[#This Row],[Income]],0)</f>
        <v>0</v>
      </c>
      <c r="CN387" s="2">
        <f ca="1">IF(Table2[[#This Row],[Field of Work]]="Teaching",Table2[[#This Row],[Income]],0)</f>
        <v>0</v>
      </c>
      <c r="CO387" s="3">
        <f ca="1">IF(Table2[[#This Row],[Field of Work]]="Agriculture",Table2[[#This Row],[Income]],0)</f>
        <v>0</v>
      </c>
      <c r="CP387" s="3">
        <f ca="1">IF(Table2[[#This Row],[Field of Work]]="IT",Table2[[#This Row],[Income]],0)</f>
        <v>69962</v>
      </c>
      <c r="CQ387" s="3">
        <f ca="1">IF(Table2[[#This Row],[Field of Work]]="Construction",Table2[[#This Row],[Income]],0)</f>
        <v>0</v>
      </c>
      <c r="CR387" s="3">
        <f ca="1">IF(Table2[[#This Row],[Field of Work]]="Health",Table2[[#This Row],[Income]],0)</f>
        <v>0</v>
      </c>
      <c r="CS387" s="5">
        <f ca="1">IF(Table2[[#This Row],[Field of Work]]="General work",Table2[[#This Row],[Income]],0)</f>
        <v>0</v>
      </c>
      <c r="CU387" s="2">
        <f t="shared" ca="1" si="116"/>
        <v>1</v>
      </c>
      <c r="CV387" s="5"/>
      <c r="CX387" s="2">
        <f t="shared" ca="1" si="117"/>
        <v>35</v>
      </c>
      <c r="CY387" s="5"/>
    </row>
    <row r="388" spans="1:103" x14ac:dyDescent="0.25">
      <c r="A388">
        <f t="shared" ca="1" si="118"/>
        <v>1</v>
      </c>
      <c r="B388" t="str">
        <f t="shared" ca="1" si="119"/>
        <v>Male</v>
      </c>
      <c r="C388">
        <f t="shared" ca="1" si="120"/>
        <v>35</v>
      </c>
      <c r="D388">
        <f t="shared" ca="1" si="121"/>
        <v>2</v>
      </c>
      <c r="E388" t="str">
        <f ca="1">_xll.XLOOKUP(D388,$Y$8:$Y$13,$Z$8:$Z$13)</f>
        <v>Construction</v>
      </c>
      <c r="F388">
        <f t="shared" ca="1" si="122"/>
        <v>3</v>
      </c>
      <c r="G388" t="str">
        <f ca="1">_xll.XLOOKUP(F388,$AA$8:$AA$12,$AB$8:$AB$12)</f>
        <v>University</v>
      </c>
      <c r="H388">
        <f t="shared" ca="1" si="135"/>
        <v>1</v>
      </c>
      <c r="I388">
        <f t="shared" ca="1" si="115"/>
        <v>4</v>
      </c>
      <c r="J388">
        <f t="shared" ca="1" si="123"/>
        <v>73322</v>
      </c>
      <c r="K388">
        <f t="shared" ca="1" si="124"/>
        <v>10</v>
      </c>
      <c r="L388" t="str">
        <f ca="1">_xll.XLOOKUP(K388,$AC$8:$AC$17,$AD$8:$AD$17)</f>
        <v>Osu</v>
      </c>
      <c r="M388">
        <f t="shared" ca="1" si="128"/>
        <v>219966</v>
      </c>
      <c r="N388" s="12">
        <f t="shared" ca="1" si="125"/>
        <v>177733.07478183566</v>
      </c>
      <c r="O388" s="12">
        <f t="shared" ca="1" si="129"/>
        <v>211963.27052974343</v>
      </c>
      <c r="P388">
        <f t="shared" ca="1" si="126"/>
        <v>157207</v>
      </c>
      <c r="Q388" s="12">
        <f t="shared" ca="1" si="130"/>
        <v>78925.976853326298</v>
      </c>
      <c r="R388">
        <f t="shared" ca="1" si="131"/>
        <v>67402.949119218858</v>
      </c>
      <c r="S388" s="12">
        <f t="shared" ca="1" si="132"/>
        <v>499332.21964896226</v>
      </c>
      <c r="T388" s="12">
        <f t="shared" ca="1" si="133"/>
        <v>413866.05163516197</v>
      </c>
      <c r="U388" s="12">
        <f t="shared" ca="1" si="134"/>
        <v>85466.168013800285</v>
      </c>
      <c r="X388" s="2"/>
      <c r="Y388" s="3"/>
      <c r="Z388" s="3"/>
      <c r="AA388" s="3"/>
      <c r="AB388" s="3"/>
      <c r="AC388" s="3"/>
      <c r="AD388" s="3"/>
      <c r="AE388" s="3">
        <f ca="1">IF(Table2[[#This Row],[Gender]]="Male",1,0)</f>
        <v>1</v>
      </c>
      <c r="AF388" s="3">
        <f ca="1">IF(Table2[[#This Row],[Gender]]="Female",1,0)</f>
        <v>0</v>
      </c>
      <c r="AG388" s="3"/>
      <c r="AH388" s="3"/>
      <c r="AI388" s="5"/>
      <c r="AK388" s="2">
        <f ca="1">IF(Table2[[#This Row],[Field of Work]]="Teaching",1,0)</f>
        <v>0</v>
      </c>
      <c r="AL388" s="3">
        <f ca="1">IF(Table2[[#This Row],[Field of Work]]="Agriculture",1,0)</f>
        <v>0</v>
      </c>
      <c r="AM388" s="3">
        <f ca="1">IF(Table2[[#This Row],[Field of Work]]="IT",1,0)</f>
        <v>0</v>
      </c>
      <c r="AN388" s="3">
        <f ca="1">IF(Table2[[#This Row],[Field of Work]]="Construction",1,0)</f>
        <v>1</v>
      </c>
      <c r="AO388" s="3">
        <f ca="1">IF(Table2[[#This Row],[Field of Work]]="Health",1,0)</f>
        <v>0</v>
      </c>
      <c r="AP388" s="3">
        <f ca="1">IF(Table2[[#This Row],[Field of Work]]="General work",1,0)</f>
        <v>0</v>
      </c>
      <c r="AQ388" s="3"/>
      <c r="AR388" s="3"/>
      <c r="AS388" s="3"/>
      <c r="AT388" s="3"/>
      <c r="AU388" s="3"/>
      <c r="AV388" s="5"/>
      <c r="AW388" s="16">
        <f ca="1">IF(Table2[[#This Row],[Residence]]="East Legon",1,0)</f>
        <v>0</v>
      </c>
      <c r="AX388" s="13">
        <f ca="1">IF(Table2[[#This Row],[Residence]]="Trasaco",1,0)</f>
        <v>0</v>
      </c>
      <c r="AY388" s="3">
        <f ca="1">IF(Table2[[#This Row],[Residence]]="North Legon",1,0)</f>
        <v>0</v>
      </c>
      <c r="AZ388" s="3">
        <f ca="1">IF(Table2[[#This Row],[Residence]]="Tema",1,0)</f>
        <v>0</v>
      </c>
      <c r="BA388" s="3">
        <f ca="1">IF(Table2[[#This Row],[Residence]]="Spintex",1,0)</f>
        <v>0</v>
      </c>
      <c r="BB388" s="3">
        <f ca="1">IF(Table2[[#This Row],[Residence]]="Airport Hills",1,0)</f>
        <v>0</v>
      </c>
      <c r="BC388" s="3">
        <f ca="1">IF(Table2[[#This Row],[Residence]]="Oyarifa",1,0)</f>
        <v>0</v>
      </c>
      <c r="BD388" s="3">
        <f ca="1">IF(Table2[[#This Row],[Residence]]="Prampram",1,0)</f>
        <v>0</v>
      </c>
      <c r="BE388" s="3">
        <f ca="1">IF(Table2[[#This Row],[Residence]]="Tse-Addo",1,0)</f>
        <v>0</v>
      </c>
      <c r="BF388" s="3">
        <f ca="1">IF(Table2[[#This Row],[Residence]]="Osu",1,0)</f>
        <v>1</v>
      </c>
      <c r="BG388" s="3"/>
      <c r="BH388" s="3"/>
      <c r="BI388" s="3"/>
      <c r="BJ388" s="3"/>
      <c r="BK388" s="3"/>
      <c r="BL388" s="3"/>
      <c r="BM388" s="3"/>
      <c r="BN388" s="3"/>
      <c r="BO388" s="3"/>
      <c r="BP388" s="5"/>
      <c r="BR388" s="26">
        <f ca="1">Table2[[#This Row],[Cars Value]]/Table2[[#This Row],[Cars]]</f>
        <v>52990.817632435857</v>
      </c>
      <c r="BS388" s="5"/>
      <c r="BT388" s="2">
        <f ca="1">IF(Table2[[#This Row],[Value of Debts]]&gt;$BU$6,1,0)</f>
        <v>1</v>
      </c>
      <c r="BU388" s="3"/>
      <c r="BV388" s="3"/>
      <c r="BW388" s="5"/>
      <c r="BX388" s="30">
        <f ca="1">Table2[[#This Row],[Mortgage Left]]/Table2[[#This Row],[Value of home]]</f>
        <v>0.80800248575614264</v>
      </c>
      <c r="BY388" s="3">
        <f t="shared" ca="1" si="127"/>
        <v>0</v>
      </c>
      <c r="BZ388" s="3"/>
      <c r="CA388" s="39"/>
      <c r="CC388" s="2">
        <f ca="1">IF(Table2[[#This Row],[Residence]]="East Legon",Table2[[#This Row],[Income]],0)</f>
        <v>0</v>
      </c>
      <c r="CD388" s="3">
        <f ca="1">IF(Table2[[#This Row],[Residence]]="Trasaco",Table2[[#This Row],[Income]],0)</f>
        <v>0</v>
      </c>
      <c r="CE388" s="3">
        <f ca="1">IF(Table2[[#This Row],[Residence]]="North Legon",Table2[[#This Row],[Income]],0)</f>
        <v>0</v>
      </c>
      <c r="CF388" s="3">
        <f ca="1">IF(Table2[[#This Row],[Residence]]="Spintex",Table2[[#This Row],[Income]],0)</f>
        <v>0</v>
      </c>
      <c r="CG388" s="3">
        <f ca="1">IF(Table2[[#This Row],[Residence]]="Tema",Table2[[#This Row],[Income]],0)</f>
        <v>0</v>
      </c>
      <c r="CH388" s="3">
        <f ca="1">IF(Table2[[#This Row],[Residence]]="Airport Hills",Table2[[#This Row],[Income]],0)</f>
        <v>0</v>
      </c>
      <c r="CI388" s="3">
        <f ca="1">IF(Table2[[#This Row],[Residence]]="Oyarifa",Table2[[#This Row],[Income]],0)</f>
        <v>0</v>
      </c>
      <c r="CJ388" s="3">
        <f ca="1">IF(Table2[[#This Row],[Residence]]="Osu",Table2[[#This Row],[Income]],0)</f>
        <v>73322</v>
      </c>
      <c r="CK388" s="3">
        <f ca="1">IF(Table2[[#This Row],[Residence]]="Tse-Addo",Table2[[#This Row],[Income]],0)</f>
        <v>0</v>
      </c>
      <c r="CL388" s="5">
        <f ca="1">IF(Table2[[#This Row],[Residence]]="Prampram",Table2[[#This Row],[Income]],0)</f>
        <v>0</v>
      </c>
      <c r="CN388" s="2">
        <f ca="1">IF(Table2[[#This Row],[Field of Work]]="Teaching",Table2[[#This Row],[Income]],0)</f>
        <v>0</v>
      </c>
      <c r="CO388" s="3">
        <f ca="1">IF(Table2[[#This Row],[Field of Work]]="Agriculture",Table2[[#This Row],[Income]],0)</f>
        <v>0</v>
      </c>
      <c r="CP388" s="3">
        <f ca="1">IF(Table2[[#This Row],[Field of Work]]="IT",Table2[[#This Row],[Income]],0)</f>
        <v>0</v>
      </c>
      <c r="CQ388" s="3">
        <f ca="1">IF(Table2[[#This Row],[Field of Work]]="Construction",Table2[[#This Row],[Income]],0)</f>
        <v>73322</v>
      </c>
      <c r="CR388" s="3">
        <f ca="1">IF(Table2[[#This Row],[Field of Work]]="Health",Table2[[#This Row],[Income]],0)</f>
        <v>0</v>
      </c>
      <c r="CS388" s="5">
        <f ca="1">IF(Table2[[#This Row],[Field of Work]]="General work",Table2[[#This Row],[Income]],0)</f>
        <v>0</v>
      </c>
      <c r="CU388" s="2">
        <f t="shared" ca="1" si="116"/>
        <v>1</v>
      </c>
      <c r="CV388" s="5"/>
      <c r="CX388" s="2">
        <f t="shared" ca="1" si="117"/>
        <v>38</v>
      </c>
      <c r="CY388" s="5"/>
    </row>
    <row r="389" spans="1:103" x14ac:dyDescent="0.25">
      <c r="A389">
        <f t="shared" ca="1" si="118"/>
        <v>2</v>
      </c>
      <c r="B389" t="str">
        <f t="shared" ca="1" si="119"/>
        <v>Female</v>
      </c>
      <c r="C389">
        <f t="shared" ca="1" si="120"/>
        <v>38</v>
      </c>
      <c r="D389">
        <f t="shared" ca="1" si="121"/>
        <v>3</v>
      </c>
      <c r="E389" t="str">
        <f ca="1">_xll.XLOOKUP(D389,$Y$8:$Y$13,$Z$8:$Z$13)</f>
        <v>Teaching</v>
      </c>
      <c r="F389">
        <f t="shared" ca="1" si="122"/>
        <v>1</v>
      </c>
      <c r="G389" t="str">
        <f ca="1">_xll.XLOOKUP(F389,$AA$8:$AA$12,$AB$8:$AB$12)</f>
        <v>Highschool</v>
      </c>
      <c r="H389">
        <f t="shared" ca="1" si="135"/>
        <v>4</v>
      </c>
      <c r="I389">
        <f t="shared" ca="1" si="115"/>
        <v>1</v>
      </c>
      <c r="J389">
        <f t="shared" ca="1" si="123"/>
        <v>78810</v>
      </c>
      <c r="K389">
        <f t="shared" ca="1" si="124"/>
        <v>9</v>
      </c>
      <c r="L389" t="str">
        <f ca="1">_xll.XLOOKUP(K389,$AC$8:$AC$17,$AD$8:$AD$17)</f>
        <v>Prampram</v>
      </c>
      <c r="M389">
        <f t="shared" ca="1" si="128"/>
        <v>472860</v>
      </c>
      <c r="N389" s="12">
        <f t="shared" ca="1" si="125"/>
        <v>230770.70555023695</v>
      </c>
      <c r="O389" s="12">
        <f t="shared" ca="1" si="129"/>
        <v>13458.393818734077</v>
      </c>
      <c r="P389">
        <f t="shared" ca="1" si="126"/>
        <v>2246</v>
      </c>
      <c r="Q389" s="12">
        <f t="shared" ca="1" si="130"/>
        <v>962.68103117966575</v>
      </c>
      <c r="R389">
        <f t="shared" ca="1" si="131"/>
        <v>20568.304975972358</v>
      </c>
      <c r="S389" s="12">
        <f t="shared" ca="1" si="132"/>
        <v>506886.69879470643</v>
      </c>
      <c r="T389" s="12">
        <f t="shared" ca="1" si="133"/>
        <v>233979.38658141662</v>
      </c>
      <c r="U389" s="12">
        <f t="shared" ca="1" si="134"/>
        <v>272907.31221328978</v>
      </c>
      <c r="X389" s="2"/>
      <c r="Y389" s="3"/>
      <c r="Z389" s="3"/>
      <c r="AA389" s="3"/>
      <c r="AB389" s="3"/>
      <c r="AC389" s="3"/>
      <c r="AD389" s="3"/>
      <c r="AE389" s="3">
        <f ca="1">IF(Table2[[#This Row],[Gender]]="Male",1,0)</f>
        <v>0</v>
      </c>
      <c r="AF389" s="3">
        <f ca="1">IF(Table2[[#This Row],[Gender]]="Female",1,0)</f>
        <v>1</v>
      </c>
      <c r="AG389" s="3"/>
      <c r="AH389" s="3"/>
      <c r="AI389" s="5"/>
      <c r="AK389" s="2">
        <f ca="1">IF(Table2[[#This Row],[Field of Work]]="Teaching",1,0)</f>
        <v>1</v>
      </c>
      <c r="AL389" s="3">
        <f ca="1">IF(Table2[[#This Row],[Field of Work]]="Agriculture",1,0)</f>
        <v>0</v>
      </c>
      <c r="AM389" s="3">
        <f ca="1">IF(Table2[[#This Row],[Field of Work]]="IT",1,0)</f>
        <v>0</v>
      </c>
      <c r="AN389" s="3">
        <f ca="1">IF(Table2[[#This Row],[Field of Work]]="Construction",1,0)</f>
        <v>0</v>
      </c>
      <c r="AO389" s="3">
        <f ca="1">IF(Table2[[#This Row],[Field of Work]]="Health",1,0)</f>
        <v>0</v>
      </c>
      <c r="AP389" s="3">
        <f ca="1">IF(Table2[[#This Row],[Field of Work]]="General work",1,0)</f>
        <v>0</v>
      </c>
      <c r="AQ389" s="3"/>
      <c r="AR389" s="3"/>
      <c r="AS389" s="3"/>
      <c r="AT389" s="3"/>
      <c r="AU389" s="3"/>
      <c r="AV389" s="5"/>
      <c r="AW389" s="16">
        <f ca="1">IF(Table2[[#This Row],[Residence]]="East Legon",1,0)</f>
        <v>0</v>
      </c>
      <c r="AX389" s="13">
        <f ca="1">IF(Table2[[#This Row],[Residence]]="Trasaco",1,0)</f>
        <v>0</v>
      </c>
      <c r="AY389" s="3">
        <f ca="1">IF(Table2[[#This Row],[Residence]]="North Legon",1,0)</f>
        <v>0</v>
      </c>
      <c r="AZ389" s="3">
        <f ca="1">IF(Table2[[#This Row],[Residence]]="Tema",1,0)</f>
        <v>0</v>
      </c>
      <c r="BA389" s="3">
        <f ca="1">IF(Table2[[#This Row],[Residence]]="Spintex",1,0)</f>
        <v>0</v>
      </c>
      <c r="BB389" s="3">
        <f ca="1">IF(Table2[[#This Row],[Residence]]="Airport Hills",1,0)</f>
        <v>0</v>
      </c>
      <c r="BC389" s="3">
        <f ca="1">IF(Table2[[#This Row],[Residence]]="Oyarifa",1,0)</f>
        <v>0</v>
      </c>
      <c r="BD389" s="3">
        <f ca="1">IF(Table2[[#This Row],[Residence]]="Prampram",1,0)</f>
        <v>1</v>
      </c>
      <c r="BE389" s="3">
        <f ca="1">IF(Table2[[#This Row],[Residence]]="Tse-Addo",1,0)</f>
        <v>0</v>
      </c>
      <c r="BF389" s="3">
        <f ca="1">IF(Table2[[#This Row],[Residence]]="Osu",1,0)</f>
        <v>0</v>
      </c>
      <c r="BG389" s="3"/>
      <c r="BH389" s="3"/>
      <c r="BI389" s="3"/>
      <c r="BJ389" s="3"/>
      <c r="BK389" s="3"/>
      <c r="BL389" s="3"/>
      <c r="BM389" s="3"/>
      <c r="BN389" s="3"/>
      <c r="BO389" s="3"/>
      <c r="BP389" s="5"/>
      <c r="BR389" s="26">
        <f ca="1">Table2[[#This Row],[Cars Value]]/Table2[[#This Row],[Cars]]</f>
        <v>13458.393818734077</v>
      </c>
      <c r="BS389" s="5"/>
      <c r="BT389" s="2">
        <f ca="1">IF(Table2[[#This Row],[Value of Debts]]&gt;$BU$6,1,0)</f>
        <v>1</v>
      </c>
      <c r="BU389" s="3"/>
      <c r="BV389" s="3"/>
      <c r="BW389" s="5"/>
      <c r="BX389" s="30">
        <f ca="1">Table2[[#This Row],[Mortgage Left]]/Table2[[#This Row],[Value of home]]</f>
        <v>0.48803177589611502</v>
      </c>
      <c r="BY389" s="3">
        <f t="shared" ca="1" si="127"/>
        <v>0</v>
      </c>
      <c r="BZ389" s="3"/>
      <c r="CA389" s="39"/>
      <c r="CC389" s="2">
        <f ca="1">IF(Table2[[#This Row],[Residence]]="East Legon",Table2[[#This Row],[Income]],0)</f>
        <v>0</v>
      </c>
      <c r="CD389" s="3">
        <f ca="1">IF(Table2[[#This Row],[Residence]]="Trasaco",Table2[[#This Row],[Income]],0)</f>
        <v>0</v>
      </c>
      <c r="CE389" s="3">
        <f ca="1">IF(Table2[[#This Row],[Residence]]="North Legon",Table2[[#This Row],[Income]],0)</f>
        <v>0</v>
      </c>
      <c r="CF389" s="3">
        <f ca="1">IF(Table2[[#This Row],[Residence]]="Spintex",Table2[[#This Row],[Income]],0)</f>
        <v>0</v>
      </c>
      <c r="CG389" s="3">
        <f ca="1">IF(Table2[[#This Row],[Residence]]="Tema",Table2[[#This Row],[Income]],0)</f>
        <v>0</v>
      </c>
      <c r="CH389" s="3">
        <f ca="1">IF(Table2[[#This Row],[Residence]]="Airport Hills",Table2[[#This Row],[Income]],0)</f>
        <v>0</v>
      </c>
      <c r="CI389" s="3">
        <f ca="1">IF(Table2[[#This Row],[Residence]]="Oyarifa",Table2[[#This Row],[Income]],0)</f>
        <v>0</v>
      </c>
      <c r="CJ389" s="3">
        <f ca="1">IF(Table2[[#This Row],[Residence]]="Osu",Table2[[#This Row],[Income]],0)</f>
        <v>0</v>
      </c>
      <c r="CK389" s="3">
        <f ca="1">IF(Table2[[#This Row],[Residence]]="Tse-Addo",Table2[[#This Row],[Income]],0)</f>
        <v>0</v>
      </c>
      <c r="CL389" s="5">
        <f ca="1">IF(Table2[[#This Row],[Residence]]="Prampram",Table2[[#This Row],[Income]],0)</f>
        <v>78810</v>
      </c>
      <c r="CN389" s="2">
        <f ca="1">IF(Table2[[#This Row],[Field of Work]]="Teaching",Table2[[#This Row],[Income]],0)</f>
        <v>78810</v>
      </c>
      <c r="CO389" s="3">
        <f ca="1">IF(Table2[[#This Row],[Field of Work]]="Agriculture",Table2[[#This Row],[Income]],0)</f>
        <v>0</v>
      </c>
      <c r="CP389" s="3">
        <f ca="1">IF(Table2[[#This Row],[Field of Work]]="IT",Table2[[#This Row],[Income]],0)</f>
        <v>0</v>
      </c>
      <c r="CQ389" s="3">
        <f ca="1">IF(Table2[[#This Row],[Field of Work]]="Construction",Table2[[#This Row],[Income]],0)</f>
        <v>0</v>
      </c>
      <c r="CR389" s="3">
        <f ca="1">IF(Table2[[#This Row],[Field of Work]]="Health",Table2[[#This Row],[Income]],0)</f>
        <v>0</v>
      </c>
      <c r="CS389" s="5">
        <f ca="1">IF(Table2[[#This Row],[Field of Work]]="General work",Table2[[#This Row],[Income]],0)</f>
        <v>0</v>
      </c>
      <c r="CU389" s="2">
        <f t="shared" ca="1" si="116"/>
        <v>1</v>
      </c>
      <c r="CV389" s="5"/>
      <c r="CX389" s="2">
        <f t="shared" ca="1" si="117"/>
        <v>28</v>
      </c>
      <c r="CY389" s="5"/>
    </row>
    <row r="390" spans="1:103" x14ac:dyDescent="0.25">
      <c r="A390">
        <f t="shared" ca="1" si="118"/>
        <v>1</v>
      </c>
      <c r="B390" t="str">
        <f t="shared" ca="1" si="119"/>
        <v>Male</v>
      </c>
      <c r="C390">
        <f t="shared" ca="1" si="120"/>
        <v>28</v>
      </c>
      <c r="D390">
        <f t="shared" ca="1" si="121"/>
        <v>3</v>
      </c>
      <c r="E390" t="str">
        <f ca="1">_xll.XLOOKUP(D390,$Y$8:$Y$13,$Z$8:$Z$13)</f>
        <v>Teaching</v>
      </c>
      <c r="F390">
        <f t="shared" ca="1" si="122"/>
        <v>2</v>
      </c>
      <c r="G390" t="str">
        <f ca="1">_xll.XLOOKUP(F390,$AA$8:$AA$12,$AB$8:$AB$12)</f>
        <v>College</v>
      </c>
      <c r="H390">
        <f t="shared" ca="1" si="135"/>
        <v>0</v>
      </c>
      <c r="I390">
        <f t="shared" ca="1" si="115"/>
        <v>3</v>
      </c>
      <c r="J390">
        <f t="shared" ca="1" si="123"/>
        <v>50537</v>
      </c>
      <c r="K390">
        <f t="shared" ca="1" si="124"/>
        <v>7</v>
      </c>
      <c r="L390" t="str">
        <f ca="1">_xll.XLOOKUP(K390,$AC$8:$AC$17,$AD$8:$AD$17)</f>
        <v>Tema</v>
      </c>
      <c r="M390">
        <f t="shared" ca="1" si="128"/>
        <v>252685</v>
      </c>
      <c r="N390" s="12">
        <f t="shared" ca="1" si="125"/>
        <v>106344.64488485275</v>
      </c>
      <c r="O390" s="12">
        <f t="shared" ca="1" si="129"/>
        <v>140104.16069822799</v>
      </c>
      <c r="P390">
        <f t="shared" ca="1" si="126"/>
        <v>140095</v>
      </c>
      <c r="Q390" s="12">
        <f t="shared" ca="1" si="130"/>
        <v>94586.814567063921</v>
      </c>
      <c r="R390">
        <f t="shared" ca="1" si="131"/>
        <v>24204.507357772207</v>
      </c>
      <c r="S390" s="12">
        <f t="shared" ca="1" si="132"/>
        <v>416993.6680560002</v>
      </c>
      <c r="T390" s="12">
        <f t="shared" ca="1" si="133"/>
        <v>341026.45945191669</v>
      </c>
      <c r="U390" s="12">
        <f t="shared" ca="1" si="134"/>
        <v>75967.208604083513</v>
      </c>
      <c r="X390" s="2"/>
      <c r="Y390" s="3"/>
      <c r="Z390" s="3"/>
      <c r="AA390" s="3"/>
      <c r="AB390" s="3"/>
      <c r="AC390" s="3"/>
      <c r="AD390" s="3"/>
      <c r="AE390" s="3">
        <f ca="1">IF(Table2[[#This Row],[Gender]]="Male",1,0)</f>
        <v>1</v>
      </c>
      <c r="AF390" s="3">
        <f ca="1">IF(Table2[[#This Row],[Gender]]="Female",1,0)</f>
        <v>0</v>
      </c>
      <c r="AG390" s="3"/>
      <c r="AH390" s="3"/>
      <c r="AI390" s="5"/>
      <c r="AK390" s="2">
        <f ca="1">IF(Table2[[#This Row],[Field of Work]]="Teaching",1,0)</f>
        <v>1</v>
      </c>
      <c r="AL390" s="3">
        <f ca="1">IF(Table2[[#This Row],[Field of Work]]="Agriculture",1,0)</f>
        <v>0</v>
      </c>
      <c r="AM390" s="3">
        <f ca="1">IF(Table2[[#This Row],[Field of Work]]="IT",1,0)</f>
        <v>0</v>
      </c>
      <c r="AN390" s="3">
        <f ca="1">IF(Table2[[#This Row],[Field of Work]]="Construction",1,0)</f>
        <v>0</v>
      </c>
      <c r="AO390" s="3">
        <f ca="1">IF(Table2[[#This Row],[Field of Work]]="Health",1,0)</f>
        <v>0</v>
      </c>
      <c r="AP390" s="3">
        <f ca="1">IF(Table2[[#This Row],[Field of Work]]="General work",1,0)</f>
        <v>0</v>
      </c>
      <c r="AQ390" s="3"/>
      <c r="AR390" s="3"/>
      <c r="AS390" s="3"/>
      <c r="AT390" s="3"/>
      <c r="AU390" s="3"/>
      <c r="AV390" s="5"/>
      <c r="AW390" s="16">
        <f ca="1">IF(Table2[[#This Row],[Residence]]="East Legon",1,0)</f>
        <v>0</v>
      </c>
      <c r="AX390" s="13">
        <f ca="1">IF(Table2[[#This Row],[Residence]]="Trasaco",1,0)</f>
        <v>0</v>
      </c>
      <c r="AY390" s="3">
        <f ca="1">IF(Table2[[#This Row],[Residence]]="North Legon",1,0)</f>
        <v>0</v>
      </c>
      <c r="AZ390" s="3">
        <f ca="1">IF(Table2[[#This Row],[Residence]]="Tema",1,0)</f>
        <v>1</v>
      </c>
      <c r="BA390" s="3">
        <f ca="1">IF(Table2[[#This Row],[Residence]]="Spintex",1,0)</f>
        <v>0</v>
      </c>
      <c r="BB390" s="3">
        <f ca="1">IF(Table2[[#This Row],[Residence]]="Airport Hills",1,0)</f>
        <v>0</v>
      </c>
      <c r="BC390" s="3">
        <f ca="1">IF(Table2[[#This Row],[Residence]]="Oyarifa",1,0)</f>
        <v>0</v>
      </c>
      <c r="BD390" s="3">
        <f ca="1">IF(Table2[[#This Row],[Residence]]="Prampram",1,0)</f>
        <v>0</v>
      </c>
      <c r="BE390" s="3">
        <f ca="1">IF(Table2[[#This Row],[Residence]]="Tse-Addo",1,0)</f>
        <v>0</v>
      </c>
      <c r="BF390" s="3">
        <f ca="1">IF(Table2[[#This Row],[Residence]]="Osu",1,0)</f>
        <v>0</v>
      </c>
      <c r="BG390" s="3"/>
      <c r="BH390" s="3"/>
      <c r="BI390" s="3"/>
      <c r="BJ390" s="3"/>
      <c r="BK390" s="3"/>
      <c r="BL390" s="3"/>
      <c r="BM390" s="3"/>
      <c r="BN390" s="3"/>
      <c r="BO390" s="3"/>
      <c r="BP390" s="5"/>
      <c r="BR390" s="26">
        <f ca="1">Table2[[#This Row],[Cars Value]]/Table2[[#This Row],[Cars]]</f>
        <v>46701.386899409328</v>
      </c>
      <c r="BS390" s="5"/>
      <c r="BT390" s="2">
        <f ca="1">IF(Table2[[#This Row],[Value of Debts]]&gt;$BU$6,1,0)</f>
        <v>1</v>
      </c>
      <c r="BU390" s="3"/>
      <c r="BV390" s="3"/>
      <c r="BW390" s="5"/>
      <c r="BX390" s="30">
        <f ca="1">Table2[[#This Row],[Mortgage Left]]/Table2[[#This Row],[Value of home]]</f>
        <v>0.42085855861983401</v>
      </c>
      <c r="BY390" s="3">
        <f t="shared" ca="1" si="127"/>
        <v>1</v>
      </c>
      <c r="BZ390" s="3"/>
      <c r="CA390" s="39"/>
      <c r="CC390" s="2">
        <f ca="1">IF(Table2[[#This Row],[Residence]]="East Legon",Table2[[#This Row],[Income]],0)</f>
        <v>0</v>
      </c>
      <c r="CD390" s="3">
        <f ca="1">IF(Table2[[#This Row],[Residence]]="Trasaco",Table2[[#This Row],[Income]],0)</f>
        <v>0</v>
      </c>
      <c r="CE390" s="3">
        <f ca="1">IF(Table2[[#This Row],[Residence]]="North Legon",Table2[[#This Row],[Income]],0)</f>
        <v>0</v>
      </c>
      <c r="CF390" s="3">
        <f ca="1">IF(Table2[[#This Row],[Residence]]="Spintex",Table2[[#This Row],[Income]],0)</f>
        <v>0</v>
      </c>
      <c r="CG390" s="3">
        <f ca="1">IF(Table2[[#This Row],[Residence]]="Tema",Table2[[#This Row],[Income]],0)</f>
        <v>50537</v>
      </c>
      <c r="CH390" s="3">
        <f ca="1">IF(Table2[[#This Row],[Residence]]="Airport Hills",Table2[[#This Row],[Income]],0)</f>
        <v>0</v>
      </c>
      <c r="CI390" s="3">
        <f ca="1">IF(Table2[[#This Row],[Residence]]="Oyarifa",Table2[[#This Row],[Income]],0)</f>
        <v>0</v>
      </c>
      <c r="CJ390" s="3">
        <f ca="1">IF(Table2[[#This Row],[Residence]]="Osu",Table2[[#This Row],[Income]],0)</f>
        <v>0</v>
      </c>
      <c r="CK390" s="3">
        <f ca="1">IF(Table2[[#This Row],[Residence]]="Tse-Addo",Table2[[#This Row],[Income]],0)</f>
        <v>0</v>
      </c>
      <c r="CL390" s="5">
        <f ca="1">IF(Table2[[#This Row],[Residence]]="Prampram",Table2[[#This Row],[Income]],0)</f>
        <v>0</v>
      </c>
      <c r="CN390" s="2">
        <f ca="1">IF(Table2[[#This Row],[Field of Work]]="Teaching",Table2[[#This Row],[Income]],0)</f>
        <v>50537</v>
      </c>
      <c r="CO390" s="3">
        <f ca="1">IF(Table2[[#This Row],[Field of Work]]="Agriculture",Table2[[#This Row],[Income]],0)</f>
        <v>0</v>
      </c>
      <c r="CP390" s="3">
        <f ca="1">IF(Table2[[#This Row],[Field of Work]]="IT",Table2[[#This Row],[Income]],0)</f>
        <v>0</v>
      </c>
      <c r="CQ390" s="3">
        <f ca="1">IF(Table2[[#This Row],[Field of Work]]="Construction",Table2[[#This Row],[Income]],0)</f>
        <v>0</v>
      </c>
      <c r="CR390" s="3">
        <f ca="1">IF(Table2[[#This Row],[Field of Work]]="Health",Table2[[#This Row],[Income]],0)</f>
        <v>0</v>
      </c>
      <c r="CS390" s="5">
        <f ca="1">IF(Table2[[#This Row],[Field of Work]]="General work",Table2[[#This Row],[Income]],0)</f>
        <v>0</v>
      </c>
      <c r="CU390" s="2">
        <f t="shared" ca="1" si="116"/>
        <v>1</v>
      </c>
      <c r="CV390" s="5"/>
      <c r="CX390" s="2">
        <f t="shared" ca="1" si="117"/>
        <v>34</v>
      </c>
      <c r="CY390" s="5"/>
    </row>
    <row r="391" spans="1:103" x14ac:dyDescent="0.25">
      <c r="A391">
        <f t="shared" ca="1" si="118"/>
        <v>1</v>
      </c>
      <c r="B391" t="str">
        <f t="shared" ca="1" si="119"/>
        <v>Male</v>
      </c>
      <c r="C391">
        <f t="shared" ca="1" si="120"/>
        <v>34</v>
      </c>
      <c r="D391">
        <f t="shared" ca="1" si="121"/>
        <v>2</v>
      </c>
      <c r="E391" t="str">
        <f ca="1">_xll.XLOOKUP(D391,$Y$8:$Y$13,$Z$8:$Z$13)</f>
        <v>Construction</v>
      </c>
      <c r="F391">
        <f t="shared" ca="1" si="122"/>
        <v>5</v>
      </c>
      <c r="G391" t="str">
        <f ca="1">_xll.XLOOKUP(F391,$AA$8:$AA$12,$AB$8:$AB$12)</f>
        <v>Other</v>
      </c>
      <c r="H391">
        <f t="shared" ca="1" si="135"/>
        <v>2</v>
      </c>
      <c r="I391">
        <f t="shared" ref="I391:I454" ca="1" si="136">RANDBETWEEN(1,4)</f>
        <v>1</v>
      </c>
      <c r="J391">
        <f t="shared" ca="1" si="123"/>
        <v>72824</v>
      </c>
      <c r="K391">
        <f t="shared" ca="1" si="124"/>
        <v>7</v>
      </c>
      <c r="L391" t="str">
        <f ca="1">_xll.XLOOKUP(K391,$AC$8:$AC$17,$AD$8:$AD$17)</f>
        <v>Tema</v>
      </c>
      <c r="M391">
        <f t="shared" ca="1" si="128"/>
        <v>436944</v>
      </c>
      <c r="N391" s="12">
        <f t="shared" ca="1" si="125"/>
        <v>5649.6666511780641</v>
      </c>
      <c r="O391" s="12">
        <f t="shared" ca="1" si="129"/>
        <v>45227.752994620634</v>
      </c>
      <c r="P391">
        <f t="shared" ca="1" si="126"/>
        <v>5896</v>
      </c>
      <c r="Q391" s="12">
        <f t="shared" ca="1" si="130"/>
        <v>114856.1648172436</v>
      </c>
      <c r="R391">
        <f t="shared" ca="1" si="131"/>
        <v>25969.201554796731</v>
      </c>
      <c r="S391" s="12">
        <f t="shared" ca="1" si="132"/>
        <v>508140.95454941737</v>
      </c>
      <c r="T391" s="12">
        <f t="shared" ca="1" si="133"/>
        <v>126401.83146842166</v>
      </c>
      <c r="U391" s="12">
        <f t="shared" ca="1" si="134"/>
        <v>381739.12308099569</v>
      </c>
      <c r="X391" s="2"/>
      <c r="Y391" s="3"/>
      <c r="Z391" s="3"/>
      <c r="AA391" s="3"/>
      <c r="AB391" s="3"/>
      <c r="AC391" s="3"/>
      <c r="AD391" s="3"/>
      <c r="AE391" s="3">
        <f ca="1">IF(Table2[[#This Row],[Gender]]="Male",1,0)</f>
        <v>1</v>
      </c>
      <c r="AF391" s="3">
        <f ca="1">IF(Table2[[#This Row],[Gender]]="Female",1,0)</f>
        <v>0</v>
      </c>
      <c r="AG391" s="3"/>
      <c r="AH391" s="3"/>
      <c r="AI391" s="5"/>
      <c r="AK391" s="2">
        <f ca="1">IF(Table2[[#This Row],[Field of Work]]="Teaching",1,0)</f>
        <v>0</v>
      </c>
      <c r="AL391" s="3">
        <f ca="1">IF(Table2[[#This Row],[Field of Work]]="Agriculture",1,0)</f>
        <v>0</v>
      </c>
      <c r="AM391" s="3">
        <f ca="1">IF(Table2[[#This Row],[Field of Work]]="IT",1,0)</f>
        <v>0</v>
      </c>
      <c r="AN391" s="3">
        <f ca="1">IF(Table2[[#This Row],[Field of Work]]="Construction",1,0)</f>
        <v>1</v>
      </c>
      <c r="AO391" s="3">
        <f ca="1">IF(Table2[[#This Row],[Field of Work]]="Health",1,0)</f>
        <v>0</v>
      </c>
      <c r="AP391" s="3">
        <f ca="1">IF(Table2[[#This Row],[Field of Work]]="General work",1,0)</f>
        <v>0</v>
      </c>
      <c r="AQ391" s="3"/>
      <c r="AR391" s="3"/>
      <c r="AS391" s="3"/>
      <c r="AT391" s="3"/>
      <c r="AU391" s="3"/>
      <c r="AV391" s="5"/>
      <c r="AW391" s="16">
        <f ca="1">IF(Table2[[#This Row],[Residence]]="East Legon",1,0)</f>
        <v>0</v>
      </c>
      <c r="AX391" s="13">
        <f ca="1">IF(Table2[[#This Row],[Residence]]="Trasaco",1,0)</f>
        <v>0</v>
      </c>
      <c r="AY391" s="3">
        <f ca="1">IF(Table2[[#This Row],[Residence]]="North Legon",1,0)</f>
        <v>0</v>
      </c>
      <c r="AZ391" s="3">
        <f ca="1">IF(Table2[[#This Row],[Residence]]="Tema",1,0)</f>
        <v>1</v>
      </c>
      <c r="BA391" s="3">
        <f ca="1">IF(Table2[[#This Row],[Residence]]="Spintex",1,0)</f>
        <v>0</v>
      </c>
      <c r="BB391" s="3">
        <f ca="1">IF(Table2[[#This Row],[Residence]]="Airport Hills",1,0)</f>
        <v>0</v>
      </c>
      <c r="BC391" s="3">
        <f ca="1">IF(Table2[[#This Row],[Residence]]="Oyarifa",1,0)</f>
        <v>0</v>
      </c>
      <c r="BD391" s="3">
        <f ca="1">IF(Table2[[#This Row],[Residence]]="Prampram",1,0)</f>
        <v>0</v>
      </c>
      <c r="BE391" s="3">
        <f ca="1">IF(Table2[[#This Row],[Residence]]="Tse-Addo",1,0)</f>
        <v>0</v>
      </c>
      <c r="BF391" s="3">
        <f ca="1">IF(Table2[[#This Row],[Residence]]="Osu",1,0)</f>
        <v>0</v>
      </c>
      <c r="BG391" s="3"/>
      <c r="BH391" s="3"/>
      <c r="BI391" s="3"/>
      <c r="BJ391" s="3"/>
      <c r="BK391" s="3"/>
      <c r="BL391" s="3"/>
      <c r="BM391" s="3"/>
      <c r="BN391" s="3"/>
      <c r="BO391" s="3"/>
      <c r="BP391" s="5"/>
      <c r="BR391" s="26">
        <f ca="1">Table2[[#This Row],[Cars Value]]/Table2[[#This Row],[Cars]]</f>
        <v>45227.752994620634</v>
      </c>
      <c r="BS391" s="5"/>
      <c r="BT391" s="2">
        <f ca="1">IF(Table2[[#This Row],[Value of Debts]]&gt;$BU$6,1,0)</f>
        <v>1</v>
      </c>
      <c r="BU391" s="3"/>
      <c r="BV391" s="3"/>
      <c r="BW391" s="5"/>
      <c r="BX391" s="30">
        <f ca="1">Table2[[#This Row],[Mortgage Left]]/Table2[[#This Row],[Value of home]]</f>
        <v>1.292995590093482E-2</v>
      </c>
      <c r="BY391" s="3">
        <f t="shared" ca="1" si="127"/>
        <v>1</v>
      </c>
      <c r="BZ391" s="3"/>
      <c r="CA391" s="39"/>
      <c r="CC391" s="2">
        <f ca="1">IF(Table2[[#This Row],[Residence]]="East Legon",Table2[[#This Row],[Income]],0)</f>
        <v>0</v>
      </c>
      <c r="CD391" s="3">
        <f ca="1">IF(Table2[[#This Row],[Residence]]="Trasaco",Table2[[#This Row],[Income]],0)</f>
        <v>0</v>
      </c>
      <c r="CE391" s="3">
        <f ca="1">IF(Table2[[#This Row],[Residence]]="North Legon",Table2[[#This Row],[Income]],0)</f>
        <v>0</v>
      </c>
      <c r="CF391" s="3">
        <f ca="1">IF(Table2[[#This Row],[Residence]]="Spintex",Table2[[#This Row],[Income]],0)</f>
        <v>0</v>
      </c>
      <c r="CG391" s="3">
        <f ca="1">IF(Table2[[#This Row],[Residence]]="Tema",Table2[[#This Row],[Income]],0)</f>
        <v>72824</v>
      </c>
      <c r="CH391" s="3">
        <f ca="1">IF(Table2[[#This Row],[Residence]]="Airport Hills",Table2[[#This Row],[Income]],0)</f>
        <v>0</v>
      </c>
      <c r="CI391" s="3">
        <f ca="1">IF(Table2[[#This Row],[Residence]]="Oyarifa",Table2[[#This Row],[Income]],0)</f>
        <v>0</v>
      </c>
      <c r="CJ391" s="3">
        <f ca="1">IF(Table2[[#This Row],[Residence]]="Osu",Table2[[#This Row],[Income]],0)</f>
        <v>0</v>
      </c>
      <c r="CK391" s="3">
        <f ca="1">IF(Table2[[#This Row],[Residence]]="Tse-Addo",Table2[[#This Row],[Income]],0)</f>
        <v>0</v>
      </c>
      <c r="CL391" s="5">
        <f ca="1">IF(Table2[[#This Row],[Residence]]="Prampram",Table2[[#This Row],[Income]],0)</f>
        <v>0</v>
      </c>
      <c r="CN391" s="2">
        <f ca="1">IF(Table2[[#This Row],[Field of Work]]="Teaching",Table2[[#This Row],[Income]],0)</f>
        <v>0</v>
      </c>
      <c r="CO391" s="3">
        <f ca="1">IF(Table2[[#This Row],[Field of Work]]="Agriculture",Table2[[#This Row],[Income]],0)</f>
        <v>0</v>
      </c>
      <c r="CP391" s="3">
        <f ca="1">IF(Table2[[#This Row],[Field of Work]]="IT",Table2[[#This Row],[Income]],0)</f>
        <v>0</v>
      </c>
      <c r="CQ391" s="3">
        <f ca="1">IF(Table2[[#This Row],[Field of Work]]="Construction",Table2[[#This Row],[Income]],0)</f>
        <v>72824</v>
      </c>
      <c r="CR391" s="3">
        <f ca="1">IF(Table2[[#This Row],[Field of Work]]="Health",Table2[[#This Row],[Income]],0)</f>
        <v>0</v>
      </c>
      <c r="CS391" s="5">
        <f ca="1">IF(Table2[[#This Row],[Field of Work]]="General work",Table2[[#This Row],[Income]],0)</f>
        <v>0</v>
      </c>
      <c r="CU391" s="2">
        <f t="shared" ref="CU391:CU454" ca="1" si="137">IF(T392&gt;J392,1,0)</f>
        <v>1</v>
      </c>
      <c r="CV391" s="5"/>
      <c r="CX391" s="2">
        <f t="shared" ref="CX391:CX454" ca="1" si="138">IF(U392&gt;CY390,C392,0)</f>
        <v>48</v>
      </c>
      <c r="CY391" s="5"/>
    </row>
    <row r="392" spans="1:103" x14ac:dyDescent="0.25">
      <c r="A392">
        <f t="shared" ref="A392:A455" ca="1" si="139">RANDBETWEEN(1,2)</f>
        <v>1</v>
      </c>
      <c r="B392" t="str">
        <f t="shared" ref="B392:B455" ca="1" si="140">IF(A392=1, "Male","Female")</f>
        <v>Male</v>
      </c>
      <c r="C392">
        <f t="shared" ref="C392:C455" ca="1" si="141">RANDBETWEEN(25,50)</f>
        <v>48</v>
      </c>
      <c r="D392">
        <f t="shared" ref="D392:D455" ca="1" si="142">RANDBETWEEN(1,6)</f>
        <v>6</v>
      </c>
      <c r="E392" t="str">
        <f ca="1">_xll.XLOOKUP(D392,$Y$8:$Y$13,$Z$8:$Z$13)</f>
        <v>Agriculture</v>
      </c>
      <c r="F392">
        <f t="shared" ref="F392:F455" ca="1" si="143">RANDBETWEEN(1,5)</f>
        <v>4</v>
      </c>
      <c r="G392" t="str">
        <f ca="1">_xll.XLOOKUP(F392,$AA$8:$AA$12,$AB$8:$AB$12)</f>
        <v>Techical</v>
      </c>
      <c r="H392">
        <f t="shared" ca="1" si="135"/>
        <v>4</v>
      </c>
      <c r="I392">
        <f t="shared" ca="1" si="136"/>
        <v>1</v>
      </c>
      <c r="J392">
        <f t="shared" ref="J392:J455" ca="1" si="144">RANDBETWEEN(25000,90000)</f>
        <v>89799</v>
      </c>
      <c r="K392">
        <f t="shared" ref="K392:K455" ca="1" si="145">RANDBETWEEN(1,10)</f>
        <v>6</v>
      </c>
      <c r="L392" t="str">
        <f ca="1">_xll.XLOOKUP(K392,$AC$8:$AC$17,$AD$8:$AD$17)</f>
        <v>Tse-Addo</v>
      </c>
      <c r="M392">
        <f t="shared" ca="1" si="128"/>
        <v>448995</v>
      </c>
      <c r="N392" s="12">
        <f t="shared" ref="N392:N455" ca="1" si="146">RAND()*M392</f>
        <v>159465.05233475872</v>
      </c>
      <c r="O392" s="12">
        <f t="shared" ca="1" si="129"/>
        <v>79193.863505263682</v>
      </c>
      <c r="P392">
        <f t="shared" ref="P392:P455" ca="1" si="147">RANDBETWEEN(0,O392)</f>
        <v>55136</v>
      </c>
      <c r="Q392" s="12">
        <f t="shared" ca="1" si="130"/>
        <v>89267.854333828989</v>
      </c>
      <c r="R392">
        <f t="shared" ca="1" si="131"/>
        <v>126551.76345038452</v>
      </c>
      <c r="S392" s="12">
        <f t="shared" ca="1" si="132"/>
        <v>654740.62695564819</v>
      </c>
      <c r="T392" s="12">
        <f t="shared" ca="1" si="133"/>
        <v>303868.9066685877</v>
      </c>
      <c r="U392" s="12">
        <f t="shared" ca="1" si="134"/>
        <v>350871.72028706048</v>
      </c>
      <c r="X392" s="2"/>
      <c r="Y392" s="3"/>
      <c r="Z392" s="3"/>
      <c r="AA392" s="3"/>
      <c r="AB392" s="3"/>
      <c r="AC392" s="3"/>
      <c r="AD392" s="3"/>
      <c r="AE392" s="3">
        <f ca="1">IF(Table2[[#This Row],[Gender]]="Male",1,0)</f>
        <v>1</v>
      </c>
      <c r="AF392" s="3">
        <f ca="1">IF(Table2[[#This Row],[Gender]]="Female",1,0)</f>
        <v>0</v>
      </c>
      <c r="AG392" s="3"/>
      <c r="AH392" s="3"/>
      <c r="AI392" s="5"/>
      <c r="AK392" s="2">
        <f ca="1">IF(Table2[[#This Row],[Field of Work]]="Teaching",1,0)</f>
        <v>0</v>
      </c>
      <c r="AL392" s="3">
        <f ca="1">IF(Table2[[#This Row],[Field of Work]]="Agriculture",1,0)</f>
        <v>1</v>
      </c>
      <c r="AM392" s="3">
        <f ca="1">IF(Table2[[#This Row],[Field of Work]]="IT",1,0)</f>
        <v>0</v>
      </c>
      <c r="AN392" s="3">
        <f ca="1">IF(Table2[[#This Row],[Field of Work]]="Construction",1,0)</f>
        <v>0</v>
      </c>
      <c r="AO392" s="3">
        <f ca="1">IF(Table2[[#This Row],[Field of Work]]="Health",1,0)</f>
        <v>0</v>
      </c>
      <c r="AP392" s="3">
        <f ca="1">IF(Table2[[#This Row],[Field of Work]]="General work",1,0)</f>
        <v>0</v>
      </c>
      <c r="AQ392" s="3"/>
      <c r="AR392" s="3"/>
      <c r="AS392" s="3"/>
      <c r="AT392" s="3"/>
      <c r="AU392" s="3"/>
      <c r="AV392" s="5"/>
      <c r="AW392" s="16">
        <f ca="1">IF(Table2[[#This Row],[Residence]]="East Legon",1,0)</f>
        <v>0</v>
      </c>
      <c r="AX392" s="13">
        <f ca="1">IF(Table2[[#This Row],[Residence]]="Trasaco",1,0)</f>
        <v>0</v>
      </c>
      <c r="AY392" s="3">
        <f ca="1">IF(Table2[[#This Row],[Residence]]="North Legon",1,0)</f>
        <v>0</v>
      </c>
      <c r="AZ392" s="3">
        <f ca="1">IF(Table2[[#This Row],[Residence]]="Tema",1,0)</f>
        <v>0</v>
      </c>
      <c r="BA392" s="3">
        <f ca="1">IF(Table2[[#This Row],[Residence]]="Spintex",1,0)</f>
        <v>0</v>
      </c>
      <c r="BB392" s="3">
        <f ca="1">IF(Table2[[#This Row],[Residence]]="Airport Hills",1,0)</f>
        <v>0</v>
      </c>
      <c r="BC392" s="3">
        <f ca="1">IF(Table2[[#This Row],[Residence]]="Oyarifa",1,0)</f>
        <v>0</v>
      </c>
      <c r="BD392" s="3">
        <f ca="1">IF(Table2[[#This Row],[Residence]]="Prampram",1,0)</f>
        <v>0</v>
      </c>
      <c r="BE392" s="3">
        <f ca="1">IF(Table2[[#This Row],[Residence]]="Tse-Addo",1,0)</f>
        <v>1</v>
      </c>
      <c r="BF392" s="3">
        <f ca="1">IF(Table2[[#This Row],[Residence]]="Osu",1,0)</f>
        <v>0</v>
      </c>
      <c r="BG392" s="3"/>
      <c r="BH392" s="3"/>
      <c r="BI392" s="3"/>
      <c r="BJ392" s="3"/>
      <c r="BK392" s="3"/>
      <c r="BL392" s="3"/>
      <c r="BM392" s="3"/>
      <c r="BN392" s="3"/>
      <c r="BO392" s="3"/>
      <c r="BP392" s="5"/>
      <c r="BR392" s="26">
        <f ca="1">Table2[[#This Row],[Cars Value]]/Table2[[#This Row],[Cars]]</f>
        <v>79193.863505263682</v>
      </c>
      <c r="BS392" s="5"/>
      <c r="BT392" s="2">
        <f ca="1">IF(Table2[[#This Row],[Value of Debts]]&gt;$BU$6,1,0)</f>
        <v>1</v>
      </c>
      <c r="BU392" s="3"/>
      <c r="BV392" s="3"/>
      <c r="BW392" s="5"/>
      <c r="BX392" s="30">
        <f ca="1">Table2[[#This Row],[Mortgage Left]]/Table2[[#This Row],[Value of home]]</f>
        <v>0.3551599735737786</v>
      </c>
      <c r="BY392" s="3">
        <f t="shared" ref="BY392:BY455" ca="1" si="148">IF(BX392&lt;$BZ$6,1,0)</f>
        <v>1</v>
      </c>
      <c r="BZ392" s="3"/>
      <c r="CA392" s="39"/>
      <c r="CC392" s="2">
        <f ca="1">IF(Table2[[#This Row],[Residence]]="East Legon",Table2[[#This Row],[Income]],0)</f>
        <v>0</v>
      </c>
      <c r="CD392" s="3">
        <f ca="1">IF(Table2[[#This Row],[Residence]]="Trasaco",Table2[[#This Row],[Income]],0)</f>
        <v>0</v>
      </c>
      <c r="CE392" s="3">
        <f ca="1">IF(Table2[[#This Row],[Residence]]="North Legon",Table2[[#This Row],[Income]],0)</f>
        <v>0</v>
      </c>
      <c r="CF392" s="3">
        <f ca="1">IF(Table2[[#This Row],[Residence]]="Spintex",Table2[[#This Row],[Income]],0)</f>
        <v>0</v>
      </c>
      <c r="CG392" s="3">
        <f ca="1">IF(Table2[[#This Row],[Residence]]="Tema",Table2[[#This Row],[Income]],0)</f>
        <v>0</v>
      </c>
      <c r="CH392" s="3">
        <f ca="1">IF(Table2[[#This Row],[Residence]]="Airport Hills",Table2[[#This Row],[Income]],0)</f>
        <v>0</v>
      </c>
      <c r="CI392" s="3">
        <f ca="1">IF(Table2[[#This Row],[Residence]]="Oyarifa",Table2[[#This Row],[Income]],0)</f>
        <v>0</v>
      </c>
      <c r="CJ392" s="3">
        <f ca="1">IF(Table2[[#This Row],[Residence]]="Osu",Table2[[#This Row],[Income]],0)</f>
        <v>0</v>
      </c>
      <c r="CK392" s="3">
        <f ca="1">IF(Table2[[#This Row],[Residence]]="Tse-Addo",Table2[[#This Row],[Income]],0)</f>
        <v>89799</v>
      </c>
      <c r="CL392" s="5">
        <f ca="1">IF(Table2[[#This Row],[Residence]]="Prampram",Table2[[#This Row],[Income]],0)</f>
        <v>0</v>
      </c>
      <c r="CN392" s="2">
        <f ca="1">IF(Table2[[#This Row],[Field of Work]]="Teaching",Table2[[#This Row],[Income]],0)</f>
        <v>0</v>
      </c>
      <c r="CO392" s="3">
        <f ca="1">IF(Table2[[#This Row],[Field of Work]]="Agriculture",Table2[[#This Row],[Income]],0)</f>
        <v>89799</v>
      </c>
      <c r="CP392" s="3">
        <f ca="1">IF(Table2[[#This Row],[Field of Work]]="IT",Table2[[#This Row],[Income]],0)</f>
        <v>0</v>
      </c>
      <c r="CQ392" s="3">
        <f ca="1">IF(Table2[[#This Row],[Field of Work]]="Construction",Table2[[#This Row],[Income]],0)</f>
        <v>0</v>
      </c>
      <c r="CR392" s="3">
        <f ca="1">IF(Table2[[#This Row],[Field of Work]]="Health",Table2[[#This Row],[Income]],0)</f>
        <v>0</v>
      </c>
      <c r="CS392" s="5">
        <f ca="1">IF(Table2[[#This Row],[Field of Work]]="General work",Table2[[#This Row],[Income]],0)</f>
        <v>0</v>
      </c>
      <c r="CU392" s="2">
        <f t="shared" ca="1" si="137"/>
        <v>1</v>
      </c>
      <c r="CV392" s="5"/>
      <c r="CX392" s="2">
        <f t="shared" ca="1" si="138"/>
        <v>25</v>
      </c>
      <c r="CY392" s="5"/>
    </row>
    <row r="393" spans="1:103" x14ac:dyDescent="0.25">
      <c r="A393">
        <f t="shared" ca="1" si="139"/>
        <v>1</v>
      </c>
      <c r="B393" t="str">
        <f t="shared" ca="1" si="140"/>
        <v>Male</v>
      </c>
      <c r="C393">
        <f t="shared" ca="1" si="141"/>
        <v>25</v>
      </c>
      <c r="D393">
        <f t="shared" ca="1" si="142"/>
        <v>5</v>
      </c>
      <c r="E393" t="str">
        <f ca="1">_xll.XLOOKUP(D393,$Y$8:$Y$13,$Z$8:$Z$13)</f>
        <v>General work</v>
      </c>
      <c r="F393">
        <f t="shared" ca="1" si="143"/>
        <v>2</v>
      </c>
      <c r="G393" t="str">
        <f ca="1">_xll.XLOOKUP(F393,$AA$8:$AA$12,$AB$8:$AB$12)</f>
        <v>College</v>
      </c>
      <c r="H393">
        <f t="shared" ca="1" si="135"/>
        <v>1</v>
      </c>
      <c r="I393">
        <f t="shared" ca="1" si="136"/>
        <v>1</v>
      </c>
      <c r="J393">
        <f t="shared" ca="1" si="144"/>
        <v>31128</v>
      </c>
      <c r="K393">
        <f t="shared" ca="1" si="145"/>
        <v>9</v>
      </c>
      <c r="L393" t="str">
        <f ca="1">_xll.XLOOKUP(K393,$AC$8:$AC$17,$AD$8:$AD$17)</f>
        <v>Prampram</v>
      </c>
      <c r="M393">
        <f t="shared" ca="1" si="128"/>
        <v>93384</v>
      </c>
      <c r="N393" s="12">
        <f t="shared" ca="1" si="146"/>
        <v>14712.53180446511</v>
      </c>
      <c r="O393" s="12">
        <f t="shared" ca="1" si="129"/>
        <v>20202.318574881818</v>
      </c>
      <c r="P393">
        <f t="shared" ca="1" si="147"/>
        <v>14715</v>
      </c>
      <c r="Q393" s="12">
        <f t="shared" ca="1" si="130"/>
        <v>25484.008242500397</v>
      </c>
      <c r="R393">
        <f t="shared" ca="1" si="131"/>
        <v>6119.1261925495801</v>
      </c>
      <c r="S393" s="12">
        <f t="shared" ca="1" si="132"/>
        <v>119705.4447674314</v>
      </c>
      <c r="T393" s="12">
        <f t="shared" ca="1" si="133"/>
        <v>54911.540046965507</v>
      </c>
      <c r="U393" s="12">
        <f t="shared" ca="1" si="134"/>
        <v>64793.904720465893</v>
      </c>
      <c r="X393" s="2"/>
      <c r="Y393" s="3"/>
      <c r="Z393" s="3"/>
      <c r="AA393" s="3"/>
      <c r="AB393" s="3"/>
      <c r="AC393" s="3"/>
      <c r="AD393" s="3"/>
      <c r="AE393" s="3">
        <f ca="1">IF(Table2[[#This Row],[Gender]]="Male",1,0)</f>
        <v>1</v>
      </c>
      <c r="AF393" s="3">
        <f ca="1">IF(Table2[[#This Row],[Gender]]="Female",1,0)</f>
        <v>0</v>
      </c>
      <c r="AG393" s="3"/>
      <c r="AH393" s="3"/>
      <c r="AI393" s="5"/>
      <c r="AK393" s="2">
        <f ca="1">IF(Table2[[#This Row],[Field of Work]]="Teaching",1,0)</f>
        <v>0</v>
      </c>
      <c r="AL393" s="3">
        <f ca="1">IF(Table2[[#This Row],[Field of Work]]="Agriculture",1,0)</f>
        <v>0</v>
      </c>
      <c r="AM393" s="3">
        <f ca="1">IF(Table2[[#This Row],[Field of Work]]="IT",1,0)</f>
        <v>0</v>
      </c>
      <c r="AN393" s="3">
        <f ca="1">IF(Table2[[#This Row],[Field of Work]]="Construction",1,0)</f>
        <v>0</v>
      </c>
      <c r="AO393" s="3">
        <f ca="1">IF(Table2[[#This Row],[Field of Work]]="Health",1,0)</f>
        <v>0</v>
      </c>
      <c r="AP393" s="3">
        <f ca="1">IF(Table2[[#This Row],[Field of Work]]="General work",1,0)</f>
        <v>1</v>
      </c>
      <c r="AQ393" s="3"/>
      <c r="AR393" s="3"/>
      <c r="AS393" s="3"/>
      <c r="AT393" s="3"/>
      <c r="AU393" s="3"/>
      <c r="AV393" s="5"/>
      <c r="AW393" s="16">
        <f ca="1">IF(Table2[[#This Row],[Residence]]="East Legon",1,0)</f>
        <v>0</v>
      </c>
      <c r="AX393" s="13">
        <f ca="1">IF(Table2[[#This Row],[Residence]]="Trasaco",1,0)</f>
        <v>0</v>
      </c>
      <c r="AY393" s="3">
        <f ca="1">IF(Table2[[#This Row],[Residence]]="North Legon",1,0)</f>
        <v>0</v>
      </c>
      <c r="AZ393" s="3">
        <f ca="1">IF(Table2[[#This Row],[Residence]]="Tema",1,0)</f>
        <v>0</v>
      </c>
      <c r="BA393" s="3">
        <f ca="1">IF(Table2[[#This Row],[Residence]]="Spintex",1,0)</f>
        <v>0</v>
      </c>
      <c r="BB393" s="3">
        <f ca="1">IF(Table2[[#This Row],[Residence]]="Airport Hills",1,0)</f>
        <v>0</v>
      </c>
      <c r="BC393" s="3">
        <f ca="1">IF(Table2[[#This Row],[Residence]]="Oyarifa",1,0)</f>
        <v>0</v>
      </c>
      <c r="BD393" s="3">
        <f ca="1">IF(Table2[[#This Row],[Residence]]="Prampram",1,0)</f>
        <v>1</v>
      </c>
      <c r="BE393" s="3">
        <f ca="1">IF(Table2[[#This Row],[Residence]]="Tse-Addo",1,0)</f>
        <v>0</v>
      </c>
      <c r="BF393" s="3">
        <f ca="1">IF(Table2[[#This Row],[Residence]]="Osu",1,0)</f>
        <v>0</v>
      </c>
      <c r="BG393" s="3"/>
      <c r="BH393" s="3"/>
      <c r="BI393" s="3"/>
      <c r="BJ393" s="3"/>
      <c r="BK393" s="3"/>
      <c r="BL393" s="3"/>
      <c r="BM393" s="3"/>
      <c r="BN393" s="3"/>
      <c r="BO393" s="3"/>
      <c r="BP393" s="5"/>
      <c r="BR393" s="26">
        <f ca="1">Table2[[#This Row],[Cars Value]]/Table2[[#This Row],[Cars]]</f>
        <v>20202.318574881818</v>
      </c>
      <c r="BS393" s="5"/>
      <c r="BT393" s="2">
        <f ca="1">IF(Table2[[#This Row],[Value of Debts]]&gt;$BU$6,1,0)</f>
        <v>0</v>
      </c>
      <c r="BU393" s="3"/>
      <c r="BV393" s="3"/>
      <c r="BW393" s="5"/>
      <c r="BX393" s="30">
        <f ca="1">Table2[[#This Row],[Mortgage Left]]/Table2[[#This Row],[Value of home]]</f>
        <v>0.15754874287313791</v>
      </c>
      <c r="BY393" s="3">
        <f t="shared" ca="1" si="148"/>
        <v>1</v>
      </c>
      <c r="BZ393" s="3"/>
      <c r="CA393" s="39"/>
      <c r="CC393" s="2">
        <f ca="1">IF(Table2[[#This Row],[Residence]]="East Legon",Table2[[#This Row],[Income]],0)</f>
        <v>0</v>
      </c>
      <c r="CD393" s="3">
        <f ca="1">IF(Table2[[#This Row],[Residence]]="Trasaco",Table2[[#This Row],[Income]],0)</f>
        <v>0</v>
      </c>
      <c r="CE393" s="3">
        <f ca="1">IF(Table2[[#This Row],[Residence]]="North Legon",Table2[[#This Row],[Income]],0)</f>
        <v>0</v>
      </c>
      <c r="CF393" s="3">
        <f ca="1">IF(Table2[[#This Row],[Residence]]="Spintex",Table2[[#This Row],[Income]],0)</f>
        <v>0</v>
      </c>
      <c r="CG393" s="3">
        <f ca="1">IF(Table2[[#This Row],[Residence]]="Tema",Table2[[#This Row],[Income]],0)</f>
        <v>0</v>
      </c>
      <c r="CH393" s="3">
        <f ca="1">IF(Table2[[#This Row],[Residence]]="Airport Hills",Table2[[#This Row],[Income]],0)</f>
        <v>0</v>
      </c>
      <c r="CI393" s="3">
        <f ca="1">IF(Table2[[#This Row],[Residence]]="Oyarifa",Table2[[#This Row],[Income]],0)</f>
        <v>0</v>
      </c>
      <c r="CJ393" s="3">
        <f ca="1">IF(Table2[[#This Row],[Residence]]="Osu",Table2[[#This Row],[Income]],0)</f>
        <v>0</v>
      </c>
      <c r="CK393" s="3">
        <f ca="1">IF(Table2[[#This Row],[Residence]]="Tse-Addo",Table2[[#This Row],[Income]],0)</f>
        <v>0</v>
      </c>
      <c r="CL393" s="5">
        <f ca="1">IF(Table2[[#This Row],[Residence]]="Prampram",Table2[[#This Row],[Income]],0)</f>
        <v>31128</v>
      </c>
      <c r="CN393" s="2">
        <f ca="1">IF(Table2[[#This Row],[Field of Work]]="Teaching",Table2[[#This Row],[Income]],0)</f>
        <v>0</v>
      </c>
      <c r="CO393" s="3">
        <f ca="1">IF(Table2[[#This Row],[Field of Work]]="Agriculture",Table2[[#This Row],[Income]],0)</f>
        <v>0</v>
      </c>
      <c r="CP393" s="3">
        <f ca="1">IF(Table2[[#This Row],[Field of Work]]="IT",Table2[[#This Row],[Income]],0)</f>
        <v>0</v>
      </c>
      <c r="CQ393" s="3">
        <f ca="1">IF(Table2[[#This Row],[Field of Work]]="Construction",Table2[[#This Row],[Income]],0)</f>
        <v>0</v>
      </c>
      <c r="CR393" s="3">
        <f ca="1">IF(Table2[[#This Row],[Field of Work]]="Health",Table2[[#This Row],[Income]],0)</f>
        <v>0</v>
      </c>
      <c r="CS393" s="5">
        <f ca="1">IF(Table2[[#This Row],[Field of Work]]="General work",Table2[[#This Row],[Income]],0)</f>
        <v>31128</v>
      </c>
      <c r="CU393" s="2">
        <f t="shared" ca="1" si="137"/>
        <v>1</v>
      </c>
      <c r="CV393" s="5"/>
      <c r="CX393" s="2">
        <f t="shared" ca="1" si="138"/>
        <v>28</v>
      </c>
      <c r="CY393" s="5"/>
    </row>
    <row r="394" spans="1:103" x14ac:dyDescent="0.25">
      <c r="A394">
        <f t="shared" ca="1" si="139"/>
        <v>1</v>
      </c>
      <c r="B394" t="str">
        <f t="shared" ca="1" si="140"/>
        <v>Male</v>
      </c>
      <c r="C394">
        <f t="shared" ca="1" si="141"/>
        <v>28</v>
      </c>
      <c r="D394">
        <f t="shared" ca="1" si="142"/>
        <v>5</v>
      </c>
      <c r="E394" t="str">
        <f ca="1">_xll.XLOOKUP(D394,$Y$8:$Y$13,$Z$8:$Z$13)</f>
        <v>General work</v>
      </c>
      <c r="F394">
        <f t="shared" ca="1" si="143"/>
        <v>1</v>
      </c>
      <c r="G394" t="str">
        <f ca="1">_xll.XLOOKUP(F394,$AA$8:$AA$12,$AB$8:$AB$12)</f>
        <v>Highschool</v>
      </c>
      <c r="H394">
        <f t="shared" ca="1" si="135"/>
        <v>2</v>
      </c>
      <c r="I394">
        <f t="shared" ca="1" si="136"/>
        <v>3</v>
      </c>
      <c r="J394">
        <f t="shared" ca="1" si="144"/>
        <v>41883</v>
      </c>
      <c r="K394">
        <f t="shared" ca="1" si="145"/>
        <v>4</v>
      </c>
      <c r="L394" t="str">
        <f ca="1">_xll.XLOOKUP(K394,$AC$8:$AC$17,$AD$8:$AD$17)</f>
        <v>Spintex</v>
      </c>
      <c r="M394">
        <f t="shared" ca="1" si="128"/>
        <v>251298</v>
      </c>
      <c r="N394" s="12">
        <f t="shared" ca="1" si="146"/>
        <v>216990.98520230685</v>
      </c>
      <c r="O394" s="12">
        <f t="shared" ca="1" si="129"/>
        <v>74825.336854317109</v>
      </c>
      <c r="P394">
        <f t="shared" ca="1" si="147"/>
        <v>67354</v>
      </c>
      <c r="Q394" s="12">
        <f t="shared" ca="1" si="130"/>
        <v>48196.625243060334</v>
      </c>
      <c r="R394">
        <f t="shared" ca="1" si="131"/>
        <v>17298.012990060284</v>
      </c>
      <c r="S394" s="12">
        <f t="shared" ca="1" si="132"/>
        <v>343421.34984437737</v>
      </c>
      <c r="T394" s="12">
        <f t="shared" ca="1" si="133"/>
        <v>332541.61044536723</v>
      </c>
      <c r="U394" s="12">
        <f t="shared" ca="1" si="134"/>
        <v>10879.739399010141</v>
      </c>
      <c r="X394" s="2"/>
      <c r="Y394" s="3"/>
      <c r="Z394" s="3"/>
      <c r="AA394" s="3"/>
      <c r="AB394" s="3"/>
      <c r="AC394" s="3"/>
      <c r="AD394" s="3"/>
      <c r="AE394" s="3">
        <f ca="1">IF(Table2[[#This Row],[Gender]]="Male",1,0)</f>
        <v>1</v>
      </c>
      <c r="AF394" s="3">
        <f ca="1">IF(Table2[[#This Row],[Gender]]="Female",1,0)</f>
        <v>0</v>
      </c>
      <c r="AG394" s="3"/>
      <c r="AH394" s="3"/>
      <c r="AI394" s="5"/>
      <c r="AK394" s="2">
        <f ca="1">IF(Table2[[#This Row],[Field of Work]]="Teaching",1,0)</f>
        <v>0</v>
      </c>
      <c r="AL394" s="3">
        <f ca="1">IF(Table2[[#This Row],[Field of Work]]="Agriculture",1,0)</f>
        <v>0</v>
      </c>
      <c r="AM394" s="3">
        <f ca="1">IF(Table2[[#This Row],[Field of Work]]="IT",1,0)</f>
        <v>0</v>
      </c>
      <c r="AN394" s="3">
        <f ca="1">IF(Table2[[#This Row],[Field of Work]]="Construction",1,0)</f>
        <v>0</v>
      </c>
      <c r="AO394" s="3">
        <f ca="1">IF(Table2[[#This Row],[Field of Work]]="Health",1,0)</f>
        <v>0</v>
      </c>
      <c r="AP394" s="3">
        <f ca="1">IF(Table2[[#This Row],[Field of Work]]="General work",1,0)</f>
        <v>1</v>
      </c>
      <c r="AQ394" s="3"/>
      <c r="AR394" s="3"/>
      <c r="AS394" s="3"/>
      <c r="AT394" s="3"/>
      <c r="AU394" s="3"/>
      <c r="AV394" s="5"/>
      <c r="AW394" s="16">
        <f ca="1">IF(Table2[[#This Row],[Residence]]="East Legon",1,0)</f>
        <v>0</v>
      </c>
      <c r="AX394" s="13">
        <f ca="1">IF(Table2[[#This Row],[Residence]]="Trasaco",1,0)</f>
        <v>0</v>
      </c>
      <c r="AY394" s="3">
        <f ca="1">IF(Table2[[#This Row],[Residence]]="North Legon",1,0)</f>
        <v>0</v>
      </c>
      <c r="AZ394" s="3">
        <f ca="1">IF(Table2[[#This Row],[Residence]]="Tema",1,0)</f>
        <v>0</v>
      </c>
      <c r="BA394" s="3">
        <f ca="1">IF(Table2[[#This Row],[Residence]]="Spintex",1,0)</f>
        <v>1</v>
      </c>
      <c r="BB394" s="3">
        <f ca="1">IF(Table2[[#This Row],[Residence]]="Airport Hills",1,0)</f>
        <v>0</v>
      </c>
      <c r="BC394" s="3">
        <f ca="1">IF(Table2[[#This Row],[Residence]]="Oyarifa",1,0)</f>
        <v>0</v>
      </c>
      <c r="BD394" s="3">
        <f ca="1">IF(Table2[[#This Row],[Residence]]="Prampram",1,0)</f>
        <v>0</v>
      </c>
      <c r="BE394" s="3">
        <f ca="1">IF(Table2[[#This Row],[Residence]]="Tse-Addo",1,0)</f>
        <v>0</v>
      </c>
      <c r="BF394" s="3">
        <f ca="1">IF(Table2[[#This Row],[Residence]]="Osu",1,0)</f>
        <v>0</v>
      </c>
      <c r="BG394" s="3"/>
      <c r="BH394" s="3"/>
      <c r="BI394" s="3"/>
      <c r="BJ394" s="3"/>
      <c r="BK394" s="3"/>
      <c r="BL394" s="3"/>
      <c r="BM394" s="3"/>
      <c r="BN394" s="3"/>
      <c r="BO394" s="3"/>
      <c r="BP394" s="5"/>
      <c r="BR394" s="26">
        <f ca="1">Table2[[#This Row],[Cars Value]]/Table2[[#This Row],[Cars]]</f>
        <v>24941.778951439035</v>
      </c>
      <c r="BS394" s="5"/>
      <c r="BT394" s="2">
        <f ca="1">IF(Table2[[#This Row],[Value of Debts]]&gt;$BU$6,1,0)</f>
        <v>1</v>
      </c>
      <c r="BU394" s="3"/>
      <c r="BV394" s="3"/>
      <c r="BW394" s="5"/>
      <c r="BX394" s="30">
        <f ca="1">Table2[[#This Row],[Mortgage Left]]/Table2[[#This Row],[Value of home]]</f>
        <v>0.86348074876165692</v>
      </c>
      <c r="BY394" s="3">
        <f t="shared" ca="1" si="148"/>
        <v>0</v>
      </c>
      <c r="BZ394" s="3"/>
      <c r="CA394" s="39"/>
      <c r="CC394" s="2">
        <f ca="1">IF(Table2[[#This Row],[Residence]]="East Legon",Table2[[#This Row],[Income]],0)</f>
        <v>0</v>
      </c>
      <c r="CD394" s="3">
        <f ca="1">IF(Table2[[#This Row],[Residence]]="Trasaco",Table2[[#This Row],[Income]],0)</f>
        <v>0</v>
      </c>
      <c r="CE394" s="3">
        <f ca="1">IF(Table2[[#This Row],[Residence]]="North Legon",Table2[[#This Row],[Income]],0)</f>
        <v>0</v>
      </c>
      <c r="CF394" s="3">
        <f ca="1">IF(Table2[[#This Row],[Residence]]="Spintex",Table2[[#This Row],[Income]],0)</f>
        <v>41883</v>
      </c>
      <c r="CG394" s="3">
        <f ca="1">IF(Table2[[#This Row],[Residence]]="Tema",Table2[[#This Row],[Income]],0)</f>
        <v>0</v>
      </c>
      <c r="CH394" s="3">
        <f ca="1">IF(Table2[[#This Row],[Residence]]="Airport Hills",Table2[[#This Row],[Income]],0)</f>
        <v>0</v>
      </c>
      <c r="CI394" s="3">
        <f ca="1">IF(Table2[[#This Row],[Residence]]="Oyarifa",Table2[[#This Row],[Income]],0)</f>
        <v>0</v>
      </c>
      <c r="CJ394" s="3">
        <f ca="1">IF(Table2[[#This Row],[Residence]]="Osu",Table2[[#This Row],[Income]],0)</f>
        <v>0</v>
      </c>
      <c r="CK394" s="3">
        <f ca="1">IF(Table2[[#This Row],[Residence]]="Tse-Addo",Table2[[#This Row],[Income]],0)</f>
        <v>0</v>
      </c>
      <c r="CL394" s="5">
        <f ca="1">IF(Table2[[#This Row],[Residence]]="Prampram",Table2[[#This Row],[Income]],0)</f>
        <v>0</v>
      </c>
      <c r="CN394" s="2">
        <f ca="1">IF(Table2[[#This Row],[Field of Work]]="Teaching",Table2[[#This Row],[Income]],0)</f>
        <v>0</v>
      </c>
      <c r="CO394" s="3">
        <f ca="1">IF(Table2[[#This Row],[Field of Work]]="Agriculture",Table2[[#This Row],[Income]],0)</f>
        <v>0</v>
      </c>
      <c r="CP394" s="3">
        <f ca="1">IF(Table2[[#This Row],[Field of Work]]="IT",Table2[[#This Row],[Income]],0)</f>
        <v>0</v>
      </c>
      <c r="CQ394" s="3">
        <f ca="1">IF(Table2[[#This Row],[Field of Work]]="Construction",Table2[[#This Row],[Income]],0)</f>
        <v>0</v>
      </c>
      <c r="CR394" s="3">
        <f ca="1">IF(Table2[[#This Row],[Field of Work]]="Health",Table2[[#This Row],[Income]],0)</f>
        <v>0</v>
      </c>
      <c r="CS394" s="5">
        <f ca="1">IF(Table2[[#This Row],[Field of Work]]="General work",Table2[[#This Row],[Income]],0)</f>
        <v>41883</v>
      </c>
      <c r="CU394" s="2">
        <f t="shared" ca="1" si="137"/>
        <v>1</v>
      </c>
      <c r="CV394" s="5"/>
      <c r="CX394" s="2">
        <f t="shared" ca="1" si="138"/>
        <v>26</v>
      </c>
      <c r="CY394" s="5"/>
    </row>
    <row r="395" spans="1:103" x14ac:dyDescent="0.25">
      <c r="A395">
        <f t="shared" ca="1" si="139"/>
        <v>1</v>
      </c>
      <c r="B395" t="str">
        <f t="shared" ca="1" si="140"/>
        <v>Male</v>
      </c>
      <c r="C395">
        <f t="shared" ca="1" si="141"/>
        <v>26</v>
      </c>
      <c r="D395">
        <f t="shared" ca="1" si="142"/>
        <v>1</v>
      </c>
      <c r="E395" t="str">
        <f ca="1">_xll.XLOOKUP(D395,$Y$8:$Y$13,$Z$8:$Z$13)</f>
        <v>Health</v>
      </c>
      <c r="F395">
        <f t="shared" ca="1" si="143"/>
        <v>3</v>
      </c>
      <c r="G395" t="str">
        <f ca="1">_xll.XLOOKUP(F395,$AA$8:$AA$12,$AB$8:$AB$12)</f>
        <v>University</v>
      </c>
      <c r="H395">
        <f t="shared" ca="1" si="135"/>
        <v>4</v>
      </c>
      <c r="I395">
        <f t="shared" ca="1" si="136"/>
        <v>1</v>
      </c>
      <c r="J395">
        <f t="shared" ca="1" si="144"/>
        <v>61850</v>
      </c>
      <c r="K395">
        <f t="shared" ca="1" si="145"/>
        <v>5</v>
      </c>
      <c r="L395" t="str">
        <f ca="1">_xll.XLOOKUP(K395,$AC$8:$AC$17,$AD$8:$AD$17)</f>
        <v>Airport Hills</v>
      </c>
      <c r="M395">
        <f t="shared" ca="1" si="128"/>
        <v>371100</v>
      </c>
      <c r="N395" s="12">
        <f t="shared" ca="1" si="146"/>
        <v>276620.15295241185</v>
      </c>
      <c r="O395" s="12">
        <f t="shared" ca="1" si="129"/>
        <v>9262.7455027997348</v>
      </c>
      <c r="P395">
        <f t="shared" ca="1" si="147"/>
        <v>8742</v>
      </c>
      <c r="Q395" s="12">
        <f t="shared" ca="1" si="130"/>
        <v>45627.225500447908</v>
      </c>
      <c r="R395">
        <f t="shared" ca="1" si="131"/>
        <v>36138.924875347504</v>
      </c>
      <c r="S395" s="12">
        <f t="shared" ca="1" si="132"/>
        <v>416501.67037814728</v>
      </c>
      <c r="T395" s="12">
        <f t="shared" ca="1" si="133"/>
        <v>330989.37845285976</v>
      </c>
      <c r="U395" s="12">
        <f t="shared" ca="1" si="134"/>
        <v>85512.291925287514</v>
      </c>
      <c r="X395" s="2"/>
      <c r="Y395" s="3"/>
      <c r="Z395" s="3"/>
      <c r="AA395" s="3"/>
      <c r="AB395" s="3"/>
      <c r="AC395" s="3"/>
      <c r="AD395" s="3"/>
      <c r="AE395" s="3">
        <f ca="1">IF(Table2[[#This Row],[Gender]]="Male",1,0)</f>
        <v>1</v>
      </c>
      <c r="AF395" s="3">
        <f ca="1">IF(Table2[[#This Row],[Gender]]="Female",1,0)</f>
        <v>0</v>
      </c>
      <c r="AG395" s="3"/>
      <c r="AH395" s="3"/>
      <c r="AI395" s="5"/>
      <c r="AK395" s="2">
        <f ca="1">IF(Table2[[#This Row],[Field of Work]]="Teaching",1,0)</f>
        <v>0</v>
      </c>
      <c r="AL395" s="3">
        <f ca="1">IF(Table2[[#This Row],[Field of Work]]="Agriculture",1,0)</f>
        <v>0</v>
      </c>
      <c r="AM395" s="3">
        <f ca="1">IF(Table2[[#This Row],[Field of Work]]="IT",1,0)</f>
        <v>0</v>
      </c>
      <c r="AN395" s="3">
        <f ca="1">IF(Table2[[#This Row],[Field of Work]]="Construction",1,0)</f>
        <v>0</v>
      </c>
      <c r="AO395" s="3">
        <f ca="1">IF(Table2[[#This Row],[Field of Work]]="Health",1,0)</f>
        <v>1</v>
      </c>
      <c r="AP395" s="3">
        <f ca="1">IF(Table2[[#This Row],[Field of Work]]="General work",1,0)</f>
        <v>0</v>
      </c>
      <c r="AQ395" s="3"/>
      <c r="AR395" s="3"/>
      <c r="AS395" s="3"/>
      <c r="AT395" s="3"/>
      <c r="AU395" s="3"/>
      <c r="AV395" s="5"/>
      <c r="AW395" s="16">
        <f ca="1">IF(Table2[[#This Row],[Residence]]="East Legon",1,0)</f>
        <v>0</v>
      </c>
      <c r="AX395" s="13">
        <f ca="1">IF(Table2[[#This Row],[Residence]]="Trasaco",1,0)</f>
        <v>0</v>
      </c>
      <c r="AY395" s="3">
        <f ca="1">IF(Table2[[#This Row],[Residence]]="North Legon",1,0)</f>
        <v>0</v>
      </c>
      <c r="AZ395" s="3">
        <f ca="1">IF(Table2[[#This Row],[Residence]]="Tema",1,0)</f>
        <v>0</v>
      </c>
      <c r="BA395" s="3">
        <f ca="1">IF(Table2[[#This Row],[Residence]]="Spintex",1,0)</f>
        <v>0</v>
      </c>
      <c r="BB395" s="3">
        <f ca="1">IF(Table2[[#This Row],[Residence]]="Airport Hills",1,0)</f>
        <v>1</v>
      </c>
      <c r="BC395" s="3">
        <f ca="1">IF(Table2[[#This Row],[Residence]]="Oyarifa",1,0)</f>
        <v>0</v>
      </c>
      <c r="BD395" s="3">
        <f ca="1">IF(Table2[[#This Row],[Residence]]="Prampram",1,0)</f>
        <v>0</v>
      </c>
      <c r="BE395" s="3">
        <f ca="1">IF(Table2[[#This Row],[Residence]]="Tse-Addo",1,0)</f>
        <v>0</v>
      </c>
      <c r="BF395" s="3">
        <f ca="1">IF(Table2[[#This Row],[Residence]]="Osu",1,0)</f>
        <v>0</v>
      </c>
      <c r="BG395" s="3"/>
      <c r="BH395" s="3"/>
      <c r="BI395" s="3"/>
      <c r="BJ395" s="3"/>
      <c r="BK395" s="3"/>
      <c r="BL395" s="3"/>
      <c r="BM395" s="3"/>
      <c r="BN395" s="3"/>
      <c r="BO395" s="3"/>
      <c r="BP395" s="5"/>
      <c r="BR395" s="26">
        <f ca="1">Table2[[#This Row],[Cars Value]]/Table2[[#This Row],[Cars]]</f>
        <v>9262.7455027997348</v>
      </c>
      <c r="BS395" s="5"/>
      <c r="BT395" s="2">
        <f ca="1">IF(Table2[[#This Row],[Value of Debts]]&gt;$BU$6,1,0)</f>
        <v>1</v>
      </c>
      <c r="BU395" s="3"/>
      <c r="BV395" s="3"/>
      <c r="BW395" s="5"/>
      <c r="BX395" s="30">
        <f ca="1">Table2[[#This Row],[Mortgage Left]]/Table2[[#This Row],[Value of home]]</f>
        <v>0.7454059632239608</v>
      </c>
      <c r="BY395" s="3">
        <f t="shared" ca="1" si="148"/>
        <v>0</v>
      </c>
      <c r="BZ395" s="3"/>
      <c r="CA395" s="39"/>
      <c r="CC395" s="2">
        <f ca="1">IF(Table2[[#This Row],[Residence]]="East Legon",Table2[[#This Row],[Income]],0)</f>
        <v>0</v>
      </c>
      <c r="CD395" s="3">
        <f ca="1">IF(Table2[[#This Row],[Residence]]="Trasaco",Table2[[#This Row],[Income]],0)</f>
        <v>0</v>
      </c>
      <c r="CE395" s="3">
        <f ca="1">IF(Table2[[#This Row],[Residence]]="North Legon",Table2[[#This Row],[Income]],0)</f>
        <v>0</v>
      </c>
      <c r="CF395" s="3">
        <f ca="1">IF(Table2[[#This Row],[Residence]]="Spintex",Table2[[#This Row],[Income]],0)</f>
        <v>0</v>
      </c>
      <c r="CG395" s="3">
        <f ca="1">IF(Table2[[#This Row],[Residence]]="Tema",Table2[[#This Row],[Income]],0)</f>
        <v>0</v>
      </c>
      <c r="CH395" s="3">
        <f ca="1">IF(Table2[[#This Row],[Residence]]="Airport Hills",Table2[[#This Row],[Income]],0)</f>
        <v>61850</v>
      </c>
      <c r="CI395" s="3">
        <f ca="1">IF(Table2[[#This Row],[Residence]]="Oyarifa",Table2[[#This Row],[Income]],0)</f>
        <v>0</v>
      </c>
      <c r="CJ395" s="3">
        <f ca="1">IF(Table2[[#This Row],[Residence]]="Osu",Table2[[#This Row],[Income]],0)</f>
        <v>0</v>
      </c>
      <c r="CK395" s="3">
        <f ca="1">IF(Table2[[#This Row],[Residence]]="Tse-Addo",Table2[[#This Row],[Income]],0)</f>
        <v>0</v>
      </c>
      <c r="CL395" s="5">
        <f ca="1">IF(Table2[[#This Row],[Residence]]="Prampram",Table2[[#This Row],[Income]],0)</f>
        <v>0</v>
      </c>
      <c r="CN395" s="2">
        <f ca="1">IF(Table2[[#This Row],[Field of Work]]="Teaching",Table2[[#This Row],[Income]],0)</f>
        <v>0</v>
      </c>
      <c r="CO395" s="3">
        <f ca="1">IF(Table2[[#This Row],[Field of Work]]="Agriculture",Table2[[#This Row],[Income]],0)</f>
        <v>0</v>
      </c>
      <c r="CP395" s="3">
        <f ca="1">IF(Table2[[#This Row],[Field of Work]]="IT",Table2[[#This Row],[Income]],0)</f>
        <v>0</v>
      </c>
      <c r="CQ395" s="3">
        <f ca="1">IF(Table2[[#This Row],[Field of Work]]="Construction",Table2[[#This Row],[Income]],0)</f>
        <v>0</v>
      </c>
      <c r="CR395" s="3">
        <f ca="1">IF(Table2[[#This Row],[Field of Work]]="Health",Table2[[#This Row],[Income]],0)</f>
        <v>61850</v>
      </c>
      <c r="CS395" s="5">
        <f ca="1">IF(Table2[[#This Row],[Field of Work]]="General work",Table2[[#This Row],[Income]],0)</f>
        <v>0</v>
      </c>
      <c r="CU395" s="2">
        <f t="shared" ca="1" si="137"/>
        <v>1</v>
      </c>
      <c r="CV395" s="5"/>
      <c r="CX395" s="2">
        <f t="shared" ca="1" si="138"/>
        <v>46</v>
      </c>
      <c r="CY395" s="5"/>
    </row>
    <row r="396" spans="1:103" x14ac:dyDescent="0.25">
      <c r="A396">
        <f t="shared" ca="1" si="139"/>
        <v>1</v>
      </c>
      <c r="B396" t="str">
        <f t="shared" ca="1" si="140"/>
        <v>Male</v>
      </c>
      <c r="C396">
        <f t="shared" ca="1" si="141"/>
        <v>46</v>
      </c>
      <c r="D396">
        <f t="shared" ca="1" si="142"/>
        <v>2</v>
      </c>
      <c r="E396" t="str">
        <f ca="1">_xll.XLOOKUP(D396,$Y$8:$Y$13,$Z$8:$Z$13)</f>
        <v>Construction</v>
      </c>
      <c r="F396">
        <f t="shared" ca="1" si="143"/>
        <v>4</v>
      </c>
      <c r="G396" t="str">
        <f ca="1">_xll.XLOOKUP(F396,$AA$8:$AA$12,$AB$8:$AB$12)</f>
        <v>Techical</v>
      </c>
      <c r="H396">
        <f t="shared" ca="1" si="135"/>
        <v>3</v>
      </c>
      <c r="I396">
        <f t="shared" ca="1" si="136"/>
        <v>1</v>
      </c>
      <c r="J396">
        <f t="shared" ca="1" si="144"/>
        <v>27903</v>
      </c>
      <c r="K396">
        <f t="shared" ca="1" si="145"/>
        <v>7</v>
      </c>
      <c r="L396" t="str">
        <f ca="1">_xll.XLOOKUP(K396,$AC$8:$AC$17,$AD$8:$AD$17)</f>
        <v>Tema</v>
      </c>
      <c r="M396">
        <f t="shared" ca="1" si="128"/>
        <v>139515</v>
      </c>
      <c r="N396" s="12">
        <f t="shared" ca="1" si="146"/>
        <v>120220.39284616669</v>
      </c>
      <c r="O396" s="12">
        <f t="shared" ca="1" si="129"/>
        <v>25653.580480847766</v>
      </c>
      <c r="P396">
        <f t="shared" ca="1" si="147"/>
        <v>13770</v>
      </c>
      <c r="Q396" s="12">
        <f t="shared" ca="1" si="130"/>
        <v>31379.053971267851</v>
      </c>
      <c r="R396">
        <f t="shared" ca="1" si="131"/>
        <v>22513.903360903983</v>
      </c>
      <c r="S396" s="12">
        <f t="shared" ca="1" si="132"/>
        <v>187682.48384175176</v>
      </c>
      <c r="T396" s="12">
        <f t="shared" ca="1" si="133"/>
        <v>165369.44681743454</v>
      </c>
      <c r="U396" s="12">
        <f t="shared" ca="1" si="134"/>
        <v>22313.037024317222</v>
      </c>
      <c r="X396" s="2"/>
      <c r="Y396" s="3"/>
      <c r="Z396" s="3"/>
      <c r="AA396" s="3"/>
      <c r="AB396" s="3"/>
      <c r="AC396" s="3"/>
      <c r="AD396" s="3"/>
      <c r="AE396" s="3">
        <f ca="1">IF(Table2[[#This Row],[Gender]]="Male",1,0)</f>
        <v>1</v>
      </c>
      <c r="AF396" s="3">
        <f ca="1">IF(Table2[[#This Row],[Gender]]="Female",1,0)</f>
        <v>0</v>
      </c>
      <c r="AG396" s="3"/>
      <c r="AH396" s="3"/>
      <c r="AI396" s="5"/>
      <c r="AK396" s="2">
        <f ca="1">IF(Table2[[#This Row],[Field of Work]]="Teaching",1,0)</f>
        <v>0</v>
      </c>
      <c r="AL396" s="3">
        <f ca="1">IF(Table2[[#This Row],[Field of Work]]="Agriculture",1,0)</f>
        <v>0</v>
      </c>
      <c r="AM396" s="3">
        <f ca="1">IF(Table2[[#This Row],[Field of Work]]="IT",1,0)</f>
        <v>0</v>
      </c>
      <c r="AN396" s="3">
        <f ca="1">IF(Table2[[#This Row],[Field of Work]]="Construction",1,0)</f>
        <v>1</v>
      </c>
      <c r="AO396" s="3">
        <f ca="1">IF(Table2[[#This Row],[Field of Work]]="Health",1,0)</f>
        <v>0</v>
      </c>
      <c r="AP396" s="3">
        <f ca="1">IF(Table2[[#This Row],[Field of Work]]="General work",1,0)</f>
        <v>0</v>
      </c>
      <c r="AQ396" s="3"/>
      <c r="AR396" s="3"/>
      <c r="AS396" s="3"/>
      <c r="AT396" s="3"/>
      <c r="AU396" s="3"/>
      <c r="AV396" s="5"/>
      <c r="AW396" s="16">
        <f ca="1">IF(Table2[[#This Row],[Residence]]="East Legon",1,0)</f>
        <v>0</v>
      </c>
      <c r="AX396" s="13">
        <f ca="1">IF(Table2[[#This Row],[Residence]]="Trasaco",1,0)</f>
        <v>0</v>
      </c>
      <c r="AY396" s="3">
        <f ca="1">IF(Table2[[#This Row],[Residence]]="North Legon",1,0)</f>
        <v>0</v>
      </c>
      <c r="AZ396" s="3">
        <f ca="1">IF(Table2[[#This Row],[Residence]]="Tema",1,0)</f>
        <v>1</v>
      </c>
      <c r="BA396" s="3">
        <f ca="1">IF(Table2[[#This Row],[Residence]]="Spintex",1,0)</f>
        <v>0</v>
      </c>
      <c r="BB396" s="3">
        <f ca="1">IF(Table2[[#This Row],[Residence]]="Airport Hills",1,0)</f>
        <v>0</v>
      </c>
      <c r="BC396" s="3">
        <f ca="1">IF(Table2[[#This Row],[Residence]]="Oyarifa",1,0)</f>
        <v>0</v>
      </c>
      <c r="BD396" s="3">
        <f ca="1">IF(Table2[[#This Row],[Residence]]="Prampram",1,0)</f>
        <v>0</v>
      </c>
      <c r="BE396" s="3">
        <f ca="1">IF(Table2[[#This Row],[Residence]]="Tse-Addo",1,0)</f>
        <v>0</v>
      </c>
      <c r="BF396" s="3">
        <f ca="1">IF(Table2[[#This Row],[Residence]]="Osu",1,0)</f>
        <v>0</v>
      </c>
      <c r="BG396" s="3"/>
      <c r="BH396" s="3"/>
      <c r="BI396" s="3"/>
      <c r="BJ396" s="3"/>
      <c r="BK396" s="3"/>
      <c r="BL396" s="3"/>
      <c r="BM396" s="3"/>
      <c r="BN396" s="3"/>
      <c r="BO396" s="3"/>
      <c r="BP396" s="5"/>
      <c r="BR396" s="26">
        <f ca="1">Table2[[#This Row],[Cars Value]]/Table2[[#This Row],[Cars]]</f>
        <v>25653.580480847766</v>
      </c>
      <c r="BS396" s="5"/>
      <c r="BT396" s="2">
        <f ca="1">IF(Table2[[#This Row],[Value of Debts]]&gt;$BU$6,1,0)</f>
        <v>1</v>
      </c>
      <c r="BU396" s="3"/>
      <c r="BV396" s="3"/>
      <c r="BW396" s="5"/>
      <c r="BX396" s="30">
        <f ca="1">Table2[[#This Row],[Mortgage Left]]/Table2[[#This Row],[Value of home]]</f>
        <v>0.8617022746383306</v>
      </c>
      <c r="BY396" s="3">
        <f t="shared" ca="1" si="148"/>
        <v>0</v>
      </c>
      <c r="BZ396" s="3"/>
      <c r="CA396" s="39"/>
      <c r="CC396" s="2">
        <f ca="1">IF(Table2[[#This Row],[Residence]]="East Legon",Table2[[#This Row],[Income]],0)</f>
        <v>0</v>
      </c>
      <c r="CD396" s="3">
        <f ca="1">IF(Table2[[#This Row],[Residence]]="Trasaco",Table2[[#This Row],[Income]],0)</f>
        <v>0</v>
      </c>
      <c r="CE396" s="3">
        <f ca="1">IF(Table2[[#This Row],[Residence]]="North Legon",Table2[[#This Row],[Income]],0)</f>
        <v>0</v>
      </c>
      <c r="CF396" s="3">
        <f ca="1">IF(Table2[[#This Row],[Residence]]="Spintex",Table2[[#This Row],[Income]],0)</f>
        <v>0</v>
      </c>
      <c r="CG396" s="3">
        <f ca="1">IF(Table2[[#This Row],[Residence]]="Tema",Table2[[#This Row],[Income]],0)</f>
        <v>27903</v>
      </c>
      <c r="CH396" s="3">
        <f ca="1">IF(Table2[[#This Row],[Residence]]="Airport Hills",Table2[[#This Row],[Income]],0)</f>
        <v>0</v>
      </c>
      <c r="CI396" s="3">
        <f ca="1">IF(Table2[[#This Row],[Residence]]="Oyarifa",Table2[[#This Row],[Income]],0)</f>
        <v>0</v>
      </c>
      <c r="CJ396" s="3">
        <f ca="1">IF(Table2[[#This Row],[Residence]]="Osu",Table2[[#This Row],[Income]],0)</f>
        <v>0</v>
      </c>
      <c r="CK396" s="3">
        <f ca="1">IF(Table2[[#This Row],[Residence]]="Tse-Addo",Table2[[#This Row],[Income]],0)</f>
        <v>0</v>
      </c>
      <c r="CL396" s="5">
        <f ca="1">IF(Table2[[#This Row],[Residence]]="Prampram",Table2[[#This Row],[Income]],0)</f>
        <v>0</v>
      </c>
      <c r="CN396" s="2">
        <f ca="1">IF(Table2[[#This Row],[Field of Work]]="Teaching",Table2[[#This Row],[Income]],0)</f>
        <v>0</v>
      </c>
      <c r="CO396" s="3">
        <f ca="1">IF(Table2[[#This Row],[Field of Work]]="Agriculture",Table2[[#This Row],[Income]],0)</f>
        <v>0</v>
      </c>
      <c r="CP396" s="3">
        <f ca="1">IF(Table2[[#This Row],[Field of Work]]="IT",Table2[[#This Row],[Income]],0)</f>
        <v>0</v>
      </c>
      <c r="CQ396" s="3">
        <f ca="1">IF(Table2[[#This Row],[Field of Work]]="Construction",Table2[[#This Row],[Income]],0)</f>
        <v>27903</v>
      </c>
      <c r="CR396" s="3">
        <f ca="1">IF(Table2[[#This Row],[Field of Work]]="Health",Table2[[#This Row],[Income]],0)</f>
        <v>0</v>
      </c>
      <c r="CS396" s="5">
        <f ca="1">IF(Table2[[#This Row],[Field of Work]]="General work",Table2[[#This Row],[Income]],0)</f>
        <v>0</v>
      </c>
      <c r="CU396" s="2">
        <f t="shared" ca="1" si="137"/>
        <v>1</v>
      </c>
      <c r="CV396" s="5"/>
      <c r="CX396" s="2">
        <f t="shared" ca="1" si="138"/>
        <v>36</v>
      </c>
      <c r="CY396" s="5"/>
    </row>
    <row r="397" spans="1:103" x14ac:dyDescent="0.25">
      <c r="A397">
        <f t="shared" ca="1" si="139"/>
        <v>2</v>
      </c>
      <c r="B397" t="str">
        <f t="shared" ca="1" si="140"/>
        <v>Female</v>
      </c>
      <c r="C397">
        <f t="shared" ca="1" si="141"/>
        <v>36</v>
      </c>
      <c r="D397">
        <f t="shared" ca="1" si="142"/>
        <v>3</v>
      </c>
      <c r="E397" t="str">
        <f ca="1">_xll.XLOOKUP(D397,$Y$8:$Y$13,$Z$8:$Z$13)</f>
        <v>Teaching</v>
      </c>
      <c r="F397">
        <f t="shared" ca="1" si="143"/>
        <v>5</v>
      </c>
      <c r="G397" t="str">
        <f ca="1">_xll.XLOOKUP(F397,$AA$8:$AA$12,$AB$8:$AB$12)</f>
        <v>Other</v>
      </c>
      <c r="H397">
        <f t="shared" ca="1" si="135"/>
        <v>3</v>
      </c>
      <c r="I397">
        <f t="shared" ca="1" si="136"/>
        <v>4</v>
      </c>
      <c r="J397">
        <f t="shared" ca="1" si="144"/>
        <v>67775</v>
      </c>
      <c r="K397">
        <f t="shared" ca="1" si="145"/>
        <v>6</v>
      </c>
      <c r="L397" t="str">
        <f ca="1">_xll.XLOOKUP(K397,$AC$8:$AC$17,$AD$8:$AD$17)</f>
        <v>Tse-Addo</v>
      </c>
      <c r="M397">
        <f t="shared" ca="1" si="128"/>
        <v>271100</v>
      </c>
      <c r="N397" s="12">
        <f t="shared" ca="1" si="146"/>
        <v>208061.13289141608</v>
      </c>
      <c r="O397" s="12">
        <f t="shared" ca="1" si="129"/>
        <v>4308.8163848364065</v>
      </c>
      <c r="P397">
        <f t="shared" ca="1" si="147"/>
        <v>4246</v>
      </c>
      <c r="Q397" s="12">
        <f t="shared" ca="1" si="130"/>
        <v>134800.42500301122</v>
      </c>
      <c r="R397">
        <f t="shared" ca="1" si="131"/>
        <v>72898.854940433419</v>
      </c>
      <c r="S397" s="12">
        <f t="shared" ca="1" si="132"/>
        <v>348307.6713252698</v>
      </c>
      <c r="T397" s="12">
        <f t="shared" ca="1" si="133"/>
        <v>347107.55789442733</v>
      </c>
      <c r="U397" s="12">
        <f t="shared" ca="1" si="134"/>
        <v>1200.1134308424662</v>
      </c>
      <c r="X397" s="2"/>
      <c r="Y397" s="3"/>
      <c r="Z397" s="3"/>
      <c r="AA397" s="3"/>
      <c r="AB397" s="3"/>
      <c r="AC397" s="3"/>
      <c r="AD397" s="3"/>
      <c r="AE397" s="3">
        <f ca="1">IF(Table2[[#This Row],[Gender]]="Male",1,0)</f>
        <v>0</v>
      </c>
      <c r="AF397" s="3">
        <f ca="1">IF(Table2[[#This Row],[Gender]]="Female",1,0)</f>
        <v>1</v>
      </c>
      <c r="AG397" s="3"/>
      <c r="AH397" s="3"/>
      <c r="AI397" s="5"/>
      <c r="AK397" s="2">
        <f ca="1">IF(Table2[[#This Row],[Field of Work]]="Teaching",1,0)</f>
        <v>1</v>
      </c>
      <c r="AL397" s="3">
        <f ca="1">IF(Table2[[#This Row],[Field of Work]]="Agriculture",1,0)</f>
        <v>0</v>
      </c>
      <c r="AM397" s="3">
        <f ca="1">IF(Table2[[#This Row],[Field of Work]]="IT",1,0)</f>
        <v>0</v>
      </c>
      <c r="AN397" s="3">
        <f ca="1">IF(Table2[[#This Row],[Field of Work]]="Construction",1,0)</f>
        <v>0</v>
      </c>
      <c r="AO397" s="3">
        <f ca="1">IF(Table2[[#This Row],[Field of Work]]="Health",1,0)</f>
        <v>0</v>
      </c>
      <c r="AP397" s="3">
        <f ca="1">IF(Table2[[#This Row],[Field of Work]]="General work",1,0)</f>
        <v>0</v>
      </c>
      <c r="AQ397" s="3"/>
      <c r="AR397" s="3"/>
      <c r="AS397" s="3"/>
      <c r="AT397" s="3"/>
      <c r="AU397" s="3"/>
      <c r="AV397" s="5"/>
      <c r="AW397" s="16">
        <f ca="1">IF(Table2[[#This Row],[Residence]]="East Legon",1,0)</f>
        <v>0</v>
      </c>
      <c r="AX397" s="13">
        <f ca="1">IF(Table2[[#This Row],[Residence]]="Trasaco",1,0)</f>
        <v>0</v>
      </c>
      <c r="AY397" s="3">
        <f ca="1">IF(Table2[[#This Row],[Residence]]="North Legon",1,0)</f>
        <v>0</v>
      </c>
      <c r="AZ397" s="3">
        <f ca="1">IF(Table2[[#This Row],[Residence]]="Tema",1,0)</f>
        <v>0</v>
      </c>
      <c r="BA397" s="3">
        <f ca="1">IF(Table2[[#This Row],[Residence]]="Spintex",1,0)</f>
        <v>0</v>
      </c>
      <c r="BB397" s="3">
        <f ca="1">IF(Table2[[#This Row],[Residence]]="Airport Hills",1,0)</f>
        <v>0</v>
      </c>
      <c r="BC397" s="3">
        <f ca="1">IF(Table2[[#This Row],[Residence]]="Oyarifa",1,0)</f>
        <v>0</v>
      </c>
      <c r="BD397" s="3">
        <f ca="1">IF(Table2[[#This Row],[Residence]]="Prampram",1,0)</f>
        <v>0</v>
      </c>
      <c r="BE397" s="3">
        <f ca="1">IF(Table2[[#This Row],[Residence]]="Tse-Addo",1,0)</f>
        <v>1</v>
      </c>
      <c r="BF397" s="3">
        <f ca="1">IF(Table2[[#This Row],[Residence]]="Osu",1,0)</f>
        <v>0</v>
      </c>
      <c r="BG397" s="3"/>
      <c r="BH397" s="3"/>
      <c r="BI397" s="3"/>
      <c r="BJ397" s="3"/>
      <c r="BK397" s="3"/>
      <c r="BL397" s="3"/>
      <c r="BM397" s="3"/>
      <c r="BN397" s="3"/>
      <c r="BO397" s="3"/>
      <c r="BP397" s="5"/>
      <c r="BR397" s="26">
        <f ca="1">Table2[[#This Row],[Cars Value]]/Table2[[#This Row],[Cars]]</f>
        <v>1077.2040962091016</v>
      </c>
      <c r="BS397" s="5"/>
      <c r="BT397" s="2">
        <f ca="1">IF(Table2[[#This Row],[Value of Debts]]&gt;$BU$6,1,0)</f>
        <v>1</v>
      </c>
      <c r="BU397" s="3"/>
      <c r="BV397" s="3"/>
      <c r="BW397" s="5"/>
      <c r="BX397" s="30">
        <f ca="1">Table2[[#This Row],[Mortgage Left]]/Table2[[#This Row],[Value of home]]</f>
        <v>0.76747005861828144</v>
      </c>
      <c r="BY397" s="3">
        <f t="shared" ca="1" si="148"/>
        <v>0</v>
      </c>
      <c r="BZ397" s="3"/>
      <c r="CA397" s="39"/>
      <c r="CC397" s="2">
        <f ca="1">IF(Table2[[#This Row],[Residence]]="East Legon",Table2[[#This Row],[Income]],0)</f>
        <v>0</v>
      </c>
      <c r="CD397" s="3">
        <f ca="1">IF(Table2[[#This Row],[Residence]]="Trasaco",Table2[[#This Row],[Income]],0)</f>
        <v>0</v>
      </c>
      <c r="CE397" s="3">
        <f ca="1">IF(Table2[[#This Row],[Residence]]="North Legon",Table2[[#This Row],[Income]],0)</f>
        <v>0</v>
      </c>
      <c r="CF397" s="3">
        <f ca="1">IF(Table2[[#This Row],[Residence]]="Spintex",Table2[[#This Row],[Income]],0)</f>
        <v>0</v>
      </c>
      <c r="CG397" s="3">
        <f ca="1">IF(Table2[[#This Row],[Residence]]="Tema",Table2[[#This Row],[Income]],0)</f>
        <v>0</v>
      </c>
      <c r="CH397" s="3">
        <f ca="1">IF(Table2[[#This Row],[Residence]]="Airport Hills",Table2[[#This Row],[Income]],0)</f>
        <v>0</v>
      </c>
      <c r="CI397" s="3">
        <f ca="1">IF(Table2[[#This Row],[Residence]]="Oyarifa",Table2[[#This Row],[Income]],0)</f>
        <v>0</v>
      </c>
      <c r="CJ397" s="3">
        <f ca="1">IF(Table2[[#This Row],[Residence]]="Osu",Table2[[#This Row],[Income]],0)</f>
        <v>0</v>
      </c>
      <c r="CK397" s="3">
        <f ca="1">IF(Table2[[#This Row],[Residence]]="Tse-Addo",Table2[[#This Row],[Income]],0)</f>
        <v>67775</v>
      </c>
      <c r="CL397" s="5">
        <f ca="1">IF(Table2[[#This Row],[Residence]]="Prampram",Table2[[#This Row],[Income]],0)</f>
        <v>0</v>
      </c>
      <c r="CN397" s="2">
        <f ca="1">IF(Table2[[#This Row],[Field of Work]]="Teaching",Table2[[#This Row],[Income]],0)</f>
        <v>67775</v>
      </c>
      <c r="CO397" s="3">
        <f ca="1">IF(Table2[[#This Row],[Field of Work]]="Agriculture",Table2[[#This Row],[Income]],0)</f>
        <v>0</v>
      </c>
      <c r="CP397" s="3">
        <f ca="1">IF(Table2[[#This Row],[Field of Work]]="IT",Table2[[#This Row],[Income]],0)</f>
        <v>0</v>
      </c>
      <c r="CQ397" s="3">
        <f ca="1">IF(Table2[[#This Row],[Field of Work]]="Construction",Table2[[#This Row],[Income]],0)</f>
        <v>0</v>
      </c>
      <c r="CR397" s="3">
        <f ca="1">IF(Table2[[#This Row],[Field of Work]]="Health",Table2[[#This Row],[Income]],0)</f>
        <v>0</v>
      </c>
      <c r="CS397" s="5">
        <f ca="1">IF(Table2[[#This Row],[Field of Work]]="General work",Table2[[#This Row],[Income]],0)</f>
        <v>0</v>
      </c>
      <c r="CU397" s="2">
        <f t="shared" ca="1" si="137"/>
        <v>1</v>
      </c>
      <c r="CV397" s="5"/>
      <c r="CX397" s="2">
        <f t="shared" ca="1" si="138"/>
        <v>37</v>
      </c>
      <c r="CY397" s="5"/>
    </row>
    <row r="398" spans="1:103" x14ac:dyDescent="0.25">
      <c r="A398">
        <f t="shared" ca="1" si="139"/>
        <v>1</v>
      </c>
      <c r="B398" t="str">
        <f t="shared" ca="1" si="140"/>
        <v>Male</v>
      </c>
      <c r="C398">
        <f t="shared" ca="1" si="141"/>
        <v>37</v>
      </c>
      <c r="D398">
        <f t="shared" ca="1" si="142"/>
        <v>2</v>
      </c>
      <c r="E398" t="str">
        <f ca="1">_xll.XLOOKUP(D398,$Y$8:$Y$13,$Z$8:$Z$13)</f>
        <v>Construction</v>
      </c>
      <c r="F398">
        <f t="shared" ca="1" si="143"/>
        <v>5</v>
      </c>
      <c r="G398" t="str">
        <f ca="1">_xll.XLOOKUP(F398,$AA$8:$AA$12,$AB$8:$AB$12)</f>
        <v>Other</v>
      </c>
      <c r="H398">
        <f t="shared" ca="1" si="135"/>
        <v>4</v>
      </c>
      <c r="I398">
        <f t="shared" ca="1" si="136"/>
        <v>3</v>
      </c>
      <c r="J398">
        <f t="shared" ca="1" si="144"/>
        <v>40764</v>
      </c>
      <c r="K398">
        <f t="shared" ca="1" si="145"/>
        <v>3</v>
      </c>
      <c r="L398" t="str">
        <f ca="1">_xll.XLOOKUP(K398,$AC$8:$AC$17,$AD$8:$AD$17)</f>
        <v>North Legon</v>
      </c>
      <c r="M398">
        <f t="shared" ref="M398:M461" ca="1" si="149">J398*RANDBETWEEN(3,6)</f>
        <v>244584</v>
      </c>
      <c r="N398" s="12">
        <f t="shared" ca="1" si="146"/>
        <v>131955.13741211998</v>
      </c>
      <c r="O398" s="12">
        <f t="shared" ref="O398:O461" ca="1" si="150">I398*RAND()*J398</f>
        <v>64883.529102060267</v>
      </c>
      <c r="P398">
        <f t="shared" ca="1" si="147"/>
        <v>33240</v>
      </c>
      <c r="Q398" s="12">
        <f t="shared" ref="Q398:Q461" ca="1" si="151">RAND()*J398*2</f>
        <v>25897.961137934275</v>
      </c>
      <c r="R398">
        <f t="shared" ref="R398:R461" ca="1" si="152">RAND()*J398*1.5</f>
        <v>12034.466842073896</v>
      </c>
      <c r="S398" s="12">
        <f t="shared" ref="S398:S461" ca="1" si="153">M398+O398+R398</f>
        <v>321501.99594413413</v>
      </c>
      <c r="T398" s="12">
        <f t="shared" ref="T398:T461" ca="1" si="154">N398+P398+Q398</f>
        <v>191093.09855005424</v>
      </c>
      <c r="U398" s="12">
        <f t="shared" ref="U398:U461" ca="1" si="155">S398-T398</f>
        <v>130408.89739407989</v>
      </c>
      <c r="X398" s="2"/>
      <c r="Y398" s="3"/>
      <c r="Z398" s="3"/>
      <c r="AA398" s="3"/>
      <c r="AB398" s="3"/>
      <c r="AC398" s="3"/>
      <c r="AD398" s="3"/>
      <c r="AE398" s="3">
        <f ca="1">IF(Table2[[#This Row],[Gender]]="Male",1,0)</f>
        <v>1</v>
      </c>
      <c r="AF398" s="3">
        <f ca="1">IF(Table2[[#This Row],[Gender]]="Female",1,0)</f>
        <v>0</v>
      </c>
      <c r="AG398" s="3"/>
      <c r="AH398" s="3"/>
      <c r="AI398" s="5"/>
      <c r="AK398" s="2">
        <f ca="1">IF(Table2[[#This Row],[Field of Work]]="Teaching",1,0)</f>
        <v>0</v>
      </c>
      <c r="AL398" s="3">
        <f ca="1">IF(Table2[[#This Row],[Field of Work]]="Agriculture",1,0)</f>
        <v>0</v>
      </c>
      <c r="AM398" s="3">
        <f ca="1">IF(Table2[[#This Row],[Field of Work]]="IT",1,0)</f>
        <v>0</v>
      </c>
      <c r="AN398" s="3">
        <f ca="1">IF(Table2[[#This Row],[Field of Work]]="Construction",1,0)</f>
        <v>1</v>
      </c>
      <c r="AO398" s="3">
        <f ca="1">IF(Table2[[#This Row],[Field of Work]]="Health",1,0)</f>
        <v>0</v>
      </c>
      <c r="AP398" s="3">
        <f ca="1">IF(Table2[[#This Row],[Field of Work]]="General work",1,0)</f>
        <v>0</v>
      </c>
      <c r="AQ398" s="3"/>
      <c r="AR398" s="3"/>
      <c r="AS398" s="3"/>
      <c r="AT398" s="3"/>
      <c r="AU398" s="3"/>
      <c r="AV398" s="5"/>
      <c r="AW398" s="16">
        <f ca="1">IF(Table2[[#This Row],[Residence]]="East Legon",1,0)</f>
        <v>0</v>
      </c>
      <c r="AX398" s="13">
        <f ca="1">IF(Table2[[#This Row],[Residence]]="Trasaco",1,0)</f>
        <v>0</v>
      </c>
      <c r="AY398" s="3">
        <f ca="1">IF(Table2[[#This Row],[Residence]]="North Legon",1,0)</f>
        <v>1</v>
      </c>
      <c r="AZ398" s="3">
        <f ca="1">IF(Table2[[#This Row],[Residence]]="Tema",1,0)</f>
        <v>0</v>
      </c>
      <c r="BA398" s="3">
        <f ca="1">IF(Table2[[#This Row],[Residence]]="Spintex",1,0)</f>
        <v>0</v>
      </c>
      <c r="BB398" s="3">
        <f ca="1">IF(Table2[[#This Row],[Residence]]="Airport Hills",1,0)</f>
        <v>0</v>
      </c>
      <c r="BC398" s="3">
        <f ca="1">IF(Table2[[#This Row],[Residence]]="Oyarifa",1,0)</f>
        <v>0</v>
      </c>
      <c r="BD398" s="3">
        <f ca="1">IF(Table2[[#This Row],[Residence]]="Prampram",1,0)</f>
        <v>0</v>
      </c>
      <c r="BE398" s="3">
        <f ca="1">IF(Table2[[#This Row],[Residence]]="Tse-Addo",1,0)</f>
        <v>0</v>
      </c>
      <c r="BF398" s="3">
        <f ca="1">IF(Table2[[#This Row],[Residence]]="Osu",1,0)</f>
        <v>0</v>
      </c>
      <c r="BG398" s="3"/>
      <c r="BH398" s="3"/>
      <c r="BI398" s="3"/>
      <c r="BJ398" s="3"/>
      <c r="BK398" s="3"/>
      <c r="BL398" s="3"/>
      <c r="BM398" s="3"/>
      <c r="BN398" s="3"/>
      <c r="BO398" s="3"/>
      <c r="BP398" s="5"/>
      <c r="BR398" s="26">
        <f ca="1">Table2[[#This Row],[Cars Value]]/Table2[[#This Row],[Cars]]</f>
        <v>21627.84303402009</v>
      </c>
      <c r="BS398" s="5"/>
      <c r="BT398" s="2">
        <f ca="1">IF(Table2[[#This Row],[Value of Debts]]&gt;$BU$6,1,0)</f>
        <v>1</v>
      </c>
      <c r="BU398" s="3"/>
      <c r="BV398" s="3"/>
      <c r="BW398" s="5"/>
      <c r="BX398" s="30">
        <f ca="1">Table2[[#This Row],[Mortgage Left]]/Table2[[#This Row],[Value of home]]</f>
        <v>0.53950846094642324</v>
      </c>
      <c r="BY398" s="3">
        <f t="shared" ca="1" si="148"/>
        <v>0</v>
      </c>
      <c r="BZ398" s="3"/>
      <c r="CA398" s="39"/>
      <c r="CC398" s="2">
        <f ca="1">IF(Table2[[#This Row],[Residence]]="East Legon",Table2[[#This Row],[Income]],0)</f>
        <v>0</v>
      </c>
      <c r="CD398" s="3">
        <f ca="1">IF(Table2[[#This Row],[Residence]]="Trasaco",Table2[[#This Row],[Income]],0)</f>
        <v>0</v>
      </c>
      <c r="CE398" s="3">
        <f ca="1">IF(Table2[[#This Row],[Residence]]="North Legon",Table2[[#This Row],[Income]],0)</f>
        <v>40764</v>
      </c>
      <c r="CF398" s="3">
        <f ca="1">IF(Table2[[#This Row],[Residence]]="Spintex",Table2[[#This Row],[Income]],0)</f>
        <v>0</v>
      </c>
      <c r="CG398" s="3">
        <f ca="1">IF(Table2[[#This Row],[Residence]]="Tema",Table2[[#This Row],[Income]],0)</f>
        <v>0</v>
      </c>
      <c r="CH398" s="3">
        <f ca="1">IF(Table2[[#This Row],[Residence]]="Airport Hills",Table2[[#This Row],[Income]],0)</f>
        <v>0</v>
      </c>
      <c r="CI398" s="3">
        <f ca="1">IF(Table2[[#This Row],[Residence]]="Oyarifa",Table2[[#This Row],[Income]],0)</f>
        <v>0</v>
      </c>
      <c r="CJ398" s="3">
        <f ca="1">IF(Table2[[#This Row],[Residence]]="Osu",Table2[[#This Row],[Income]],0)</f>
        <v>0</v>
      </c>
      <c r="CK398" s="3">
        <f ca="1">IF(Table2[[#This Row],[Residence]]="Tse-Addo",Table2[[#This Row],[Income]],0)</f>
        <v>0</v>
      </c>
      <c r="CL398" s="5">
        <f ca="1">IF(Table2[[#This Row],[Residence]]="Prampram",Table2[[#This Row],[Income]],0)</f>
        <v>0</v>
      </c>
      <c r="CN398" s="2">
        <f ca="1">IF(Table2[[#This Row],[Field of Work]]="Teaching",Table2[[#This Row],[Income]],0)</f>
        <v>0</v>
      </c>
      <c r="CO398" s="3">
        <f ca="1">IF(Table2[[#This Row],[Field of Work]]="Agriculture",Table2[[#This Row],[Income]],0)</f>
        <v>0</v>
      </c>
      <c r="CP398" s="3">
        <f ca="1">IF(Table2[[#This Row],[Field of Work]]="IT",Table2[[#This Row],[Income]],0)</f>
        <v>0</v>
      </c>
      <c r="CQ398" s="3">
        <f ca="1">IF(Table2[[#This Row],[Field of Work]]="Construction",Table2[[#This Row],[Income]],0)</f>
        <v>40764</v>
      </c>
      <c r="CR398" s="3">
        <f ca="1">IF(Table2[[#This Row],[Field of Work]]="Health",Table2[[#This Row],[Income]],0)</f>
        <v>0</v>
      </c>
      <c r="CS398" s="5">
        <f ca="1">IF(Table2[[#This Row],[Field of Work]]="General work",Table2[[#This Row],[Income]],0)</f>
        <v>0</v>
      </c>
      <c r="CU398" s="2">
        <f t="shared" ca="1" si="137"/>
        <v>1</v>
      </c>
      <c r="CV398" s="5"/>
      <c r="CX398" s="2">
        <f t="shared" ca="1" si="138"/>
        <v>38</v>
      </c>
      <c r="CY398" s="5"/>
    </row>
    <row r="399" spans="1:103" x14ac:dyDescent="0.25">
      <c r="A399">
        <f t="shared" ca="1" si="139"/>
        <v>1</v>
      </c>
      <c r="B399" t="str">
        <f t="shared" ca="1" si="140"/>
        <v>Male</v>
      </c>
      <c r="C399">
        <f t="shared" ca="1" si="141"/>
        <v>38</v>
      </c>
      <c r="D399">
        <f t="shared" ca="1" si="142"/>
        <v>1</v>
      </c>
      <c r="E399" t="str">
        <f ca="1">_xll.XLOOKUP(D399,$Y$8:$Y$13,$Z$8:$Z$13)</f>
        <v>Health</v>
      </c>
      <c r="F399">
        <f t="shared" ca="1" si="143"/>
        <v>5</v>
      </c>
      <c r="G399" t="str">
        <f ca="1">_xll.XLOOKUP(F399,$AA$8:$AA$12,$AB$8:$AB$12)</f>
        <v>Other</v>
      </c>
      <c r="H399">
        <f t="shared" ca="1" si="135"/>
        <v>0</v>
      </c>
      <c r="I399">
        <f t="shared" ca="1" si="136"/>
        <v>2</v>
      </c>
      <c r="J399">
        <f t="shared" ca="1" si="144"/>
        <v>54973</v>
      </c>
      <c r="K399">
        <f t="shared" ca="1" si="145"/>
        <v>4</v>
      </c>
      <c r="L399" t="str">
        <f ca="1">_xll.XLOOKUP(K399,$AC$8:$AC$17,$AD$8:$AD$17)</f>
        <v>Spintex</v>
      </c>
      <c r="M399">
        <f t="shared" ca="1" si="149"/>
        <v>164919</v>
      </c>
      <c r="N399" s="12">
        <f t="shared" ca="1" si="146"/>
        <v>113218.32613113133</v>
      </c>
      <c r="O399" s="12">
        <f t="shared" ca="1" si="150"/>
        <v>16574.9856254072</v>
      </c>
      <c r="P399">
        <f t="shared" ca="1" si="147"/>
        <v>9904</v>
      </c>
      <c r="Q399" s="12">
        <f t="shared" ca="1" si="151"/>
        <v>46148.077428683748</v>
      </c>
      <c r="R399">
        <f t="shared" ca="1" si="152"/>
        <v>30901.854355120639</v>
      </c>
      <c r="S399" s="12">
        <f t="shared" ca="1" si="153"/>
        <v>212395.83998052782</v>
      </c>
      <c r="T399" s="12">
        <f t="shared" ca="1" si="154"/>
        <v>169270.40355981508</v>
      </c>
      <c r="U399" s="12">
        <f t="shared" ca="1" si="155"/>
        <v>43125.436420712736</v>
      </c>
      <c r="X399" s="2"/>
      <c r="Y399" s="3"/>
      <c r="Z399" s="3"/>
      <c r="AA399" s="3"/>
      <c r="AB399" s="3"/>
      <c r="AC399" s="3"/>
      <c r="AD399" s="3"/>
      <c r="AE399" s="3">
        <f ca="1">IF(Table2[[#This Row],[Gender]]="Male",1,0)</f>
        <v>1</v>
      </c>
      <c r="AF399" s="3">
        <f ca="1">IF(Table2[[#This Row],[Gender]]="Female",1,0)</f>
        <v>0</v>
      </c>
      <c r="AG399" s="3"/>
      <c r="AH399" s="3"/>
      <c r="AI399" s="5"/>
      <c r="AK399" s="2">
        <f ca="1">IF(Table2[[#This Row],[Field of Work]]="Teaching",1,0)</f>
        <v>0</v>
      </c>
      <c r="AL399" s="3">
        <f ca="1">IF(Table2[[#This Row],[Field of Work]]="Agriculture",1,0)</f>
        <v>0</v>
      </c>
      <c r="AM399" s="3">
        <f ca="1">IF(Table2[[#This Row],[Field of Work]]="IT",1,0)</f>
        <v>0</v>
      </c>
      <c r="AN399" s="3">
        <f ca="1">IF(Table2[[#This Row],[Field of Work]]="Construction",1,0)</f>
        <v>0</v>
      </c>
      <c r="AO399" s="3">
        <f ca="1">IF(Table2[[#This Row],[Field of Work]]="Health",1,0)</f>
        <v>1</v>
      </c>
      <c r="AP399" s="3">
        <f ca="1">IF(Table2[[#This Row],[Field of Work]]="General work",1,0)</f>
        <v>0</v>
      </c>
      <c r="AQ399" s="3"/>
      <c r="AR399" s="3"/>
      <c r="AS399" s="3"/>
      <c r="AT399" s="3"/>
      <c r="AU399" s="3"/>
      <c r="AV399" s="5"/>
      <c r="AW399" s="16">
        <f ca="1">IF(Table2[[#This Row],[Residence]]="East Legon",1,0)</f>
        <v>0</v>
      </c>
      <c r="AX399" s="13">
        <f ca="1">IF(Table2[[#This Row],[Residence]]="Trasaco",1,0)</f>
        <v>0</v>
      </c>
      <c r="AY399" s="3">
        <f ca="1">IF(Table2[[#This Row],[Residence]]="North Legon",1,0)</f>
        <v>0</v>
      </c>
      <c r="AZ399" s="3">
        <f ca="1">IF(Table2[[#This Row],[Residence]]="Tema",1,0)</f>
        <v>0</v>
      </c>
      <c r="BA399" s="3">
        <f ca="1">IF(Table2[[#This Row],[Residence]]="Spintex",1,0)</f>
        <v>1</v>
      </c>
      <c r="BB399" s="3">
        <f ca="1">IF(Table2[[#This Row],[Residence]]="Airport Hills",1,0)</f>
        <v>0</v>
      </c>
      <c r="BC399" s="3">
        <f ca="1">IF(Table2[[#This Row],[Residence]]="Oyarifa",1,0)</f>
        <v>0</v>
      </c>
      <c r="BD399" s="3">
        <f ca="1">IF(Table2[[#This Row],[Residence]]="Prampram",1,0)</f>
        <v>0</v>
      </c>
      <c r="BE399" s="3">
        <f ca="1">IF(Table2[[#This Row],[Residence]]="Tse-Addo",1,0)</f>
        <v>0</v>
      </c>
      <c r="BF399" s="3">
        <f ca="1">IF(Table2[[#This Row],[Residence]]="Osu",1,0)</f>
        <v>0</v>
      </c>
      <c r="BG399" s="3"/>
      <c r="BH399" s="3"/>
      <c r="BI399" s="3"/>
      <c r="BJ399" s="3"/>
      <c r="BK399" s="3"/>
      <c r="BL399" s="3"/>
      <c r="BM399" s="3"/>
      <c r="BN399" s="3"/>
      <c r="BO399" s="3"/>
      <c r="BP399" s="5"/>
      <c r="BR399" s="26">
        <f ca="1">Table2[[#This Row],[Cars Value]]/Table2[[#This Row],[Cars]]</f>
        <v>8287.4928127036001</v>
      </c>
      <c r="BS399" s="5"/>
      <c r="BT399" s="2">
        <f ca="1">IF(Table2[[#This Row],[Value of Debts]]&gt;$BU$6,1,0)</f>
        <v>1</v>
      </c>
      <c r="BU399" s="3"/>
      <c r="BV399" s="3"/>
      <c r="BW399" s="5"/>
      <c r="BX399" s="30">
        <f ca="1">Table2[[#This Row],[Mortgage Left]]/Table2[[#This Row],[Value of home]]</f>
        <v>0.6865086868773842</v>
      </c>
      <c r="BY399" s="3">
        <f t="shared" ca="1" si="148"/>
        <v>0</v>
      </c>
      <c r="BZ399" s="3"/>
      <c r="CA399" s="39"/>
      <c r="CC399" s="2">
        <f ca="1">IF(Table2[[#This Row],[Residence]]="East Legon",Table2[[#This Row],[Income]],0)</f>
        <v>0</v>
      </c>
      <c r="CD399" s="3">
        <f ca="1">IF(Table2[[#This Row],[Residence]]="Trasaco",Table2[[#This Row],[Income]],0)</f>
        <v>0</v>
      </c>
      <c r="CE399" s="3">
        <f ca="1">IF(Table2[[#This Row],[Residence]]="North Legon",Table2[[#This Row],[Income]],0)</f>
        <v>0</v>
      </c>
      <c r="CF399" s="3">
        <f ca="1">IF(Table2[[#This Row],[Residence]]="Spintex",Table2[[#This Row],[Income]],0)</f>
        <v>54973</v>
      </c>
      <c r="CG399" s="3">
        <f ca="1">IF(Table2[[#This Row],[Residence]]="Tema",Table2[[#This Row],[Income]],0)</f>
        <v>0</v>
      </c>
      <c r="CH399" s="3">
        <f ca="1">IF(Table2[[#This Row],[Residence]]="Airport Hills",Table2[[#This Row],[Income]],0)</f>
        <v>0</v>
      </c>
      <c r="CI399" s="3">
        <f ca="1">IF(Table2[[#This Row],[Residence]]="Oyarifa",Table2[[#This Row],[Income]],0)</f>
        <v>0</v>
      </c>
      <c r="CJ399" s="3">
        <f ca="1">IF(Table2[[#This Row],[Residence]]="Osu",Table2[[#This Row],[Income]],0)</f>
        <v>0</v>
      </c>
      <c r="CK399" s="3">
        <f ca="1">IF(Table2[[#This Row],[Residence]]="Tse-Addo",Table2[[#This Row],[Income]],0)</f>
        <v>0</v>
      </c>
      <c r="CL399" s="5">
        <f ca="1">IF(Table2[[#This Row],[Residence]]="Prampram",Table2[[#This Row],[Income]],0)</f>
        <v>0</v>
      </c>
      <c r="CN399" s="2">
        <f ca="1">IF(Table2[[#This Row],[Field of Work]]="Teaching",Table2[[#This Row],[Income]],0)</f>
        <v>0</v>
      </c>
      <c r="CO399" s="3">
        <f ca="1">IF(Table2[[#This Row],[Field of Work]]="Agriculture",Table2[[#This Row],[Income]],0)</f>
        <v>0</v>
      </c>
      <c r="CP399" s="3">
        <f ca="1">IF(Table2[[#This Row],[Field of Work]]="IT",Table2[[#This Row],[Income]],0)</f>
        <v>0</v>
      </c>
      <c r="CQ399" s="3">
        <f ca="1">IF(Table2[[#This Row],[Field of Work]]="Construction",Table2[[#This Row],[Income]],0)</f>
        <v>0</v>
      </c>
      <c r="CR399" s="3">
        <f ca="1">IF(Table2[[#This Row],[Field of Work]]="Health",Table2[[#This Row],[Income]],0)</f>
        <v>54973</v>
      </c>
      <c r="CS399" s="5">
        <f ca="1">IF(Table2[[#This Row],[Field of Work]]="General work",Table2[[#This Row],[Income]],0)</f>
        <v>0</v>
      </c>
      <c r="CU399" s="2">
        <f t="shared" ca="1" si="137"/>
        <v>1</v>
      </c>
      <c r="CV399" s="5"/>
      <c r="CX399" s="2">
        <f t="shared" ca="1" si="138"/>
        <v>45</v>
      </c>
      <c r="CY399" s="5"/>
    </row>
    <row r="400" spans="1:103" x14ac:dyDescent="0.25">
      <c r="A400">
        <f t="shared" ca="1" si="139"/>
        <v>2</v>
      </c>
      <c r="B400" t="str">
        <f t="shared" ca="1" si="140"/>
        <v>Female</v>
      </c>
      <c r="C400">
        <f t="shared" ca="1" si="141"/>
        <v>45</v>
      </c>
      <c r="D400">
        <f t="shared" ca="1" si="142"/>
        <v>4</v>
      </c>
      <c r="E400" t="str">
        <f ca="1">_xll.XLOOKUP(D400,$Y$8:$Y$13,$Z$8:$Z$13)</f>
        <v>IT</v>
      </c>
      <c r="F400">
        <f t="shared" ca="1" si="143"/>
        <v>1</v>
      </c>
      <c r="G400" t="str">
        <f ca="1">_xll.XLOOKUP(F400,$AA$8:$AA$12,$AB$8:$AB$12)</f>
        <v>Highschool</v>
      </c>
      <c r="H400">
        <f t="shared" ca="1" si="135"/>
        <v>3</v>
      </c>
      <c r="I400">
        <f t="shared" ca="1" si="136"/>
        <v>1</v>
      </c>
      <c r="J400">
        <f t="shared" ca="1" si="144"/>
        <v>44935</v>
      </c>
      <c r="K400">
        <f t="shared" ca="1" si="145"/>
        <v>10</v>
      </c>
      <c r="L400" t="str">
        <f ca="1">_xll.XLOOKUP(K400,$AC$8:$AC$17,$AD$8:$AD$17)</f>
        <v>Osu</v>
      </c>
      <c r="M400">
        <f t="shared" ca="1" si="149"/>
        <v>134805</v>
      </c>
      <c r="N400" s="12">
        <f t="shared" ca="1" si="146"/>
        <v>120389.14618793581</v>
      </c>
      <c r="O400" s="12">
        <f t="shared" ca="1" si="150"/>
        <v>26535.147174609971</v>
      </c>
      <c r="P400">
        <f t="shared" ca="1" si="147"/>
        <v>13145</v>
      </c>
      <c r="Q400" s="12">
        <f t="shared" ca="1" si="151"/>
        <v>65364.804516676762</v>
      </c>
      <c r="R400">
        <f t="shared" ca="1" si="152"/>
        <v>46525.447715818314</v>
      </c>
      <c r="S400" s="12">
        <f t="shared" ca="1" si="153"/>
        <v>207865.5948904283</v>
      </c>
      <c r="T400" s="12">
        <f t="shared" ca="1" si="154"/>
        <v>198898.95070461257</v>
      </c>
      <c r="U400" s="12">
        <f t="shared" ca="1" si="155"/>
        <v>8966.6441858157341</v>
      </c>
      <c r="X400" s="2"/>
      <c r="Y400" s="3"/>
      <c r="Z400" s="3"/>
      <c r="AA400" s="3"/>
      <c r="AB400" s="3"/>
      <c r="AC400" s="3"/>
      <c r="AD400" s="3"/>
      <c r="AE400" s="3">
        <f ca="1">IF(Table2[[#This Row],[Gender]]="Male",1,0)</f>
        <v>0</v>
      </c>
      <c r="AF400" s="3">
        <f ca="1">IF(Table2[[#This Row],[Gender]]="Female",1,0)</f>
        <v>1</v>
      </c>
      <c r="AG400" s="3"/>
      <c r="AH400" s="3"/>
      <c r="AI400" s="5"/>
      <c r="AK400" s="2">
        <f ca="1">IF(Table2[[#This Row],[Field of Work]]="Teaching",1,0)</f>
        <v>0</v>
      </c>
      <c r="AL400" s="3">
        <f ca="1">IF(Table2[[#This Row],[Field of Work]]="Agriculture",1,0)</f>
        <v>0</v>
      </c>
      <c r="AM400" s="3">
        <f ca="1">IF(Table2[[#This Row],[Field of Work]]="IT",1,0)</f>
        <v>1</v>
      </c>
      <c r="AN400" s="3">
        <f ca="1">IF(Table2[[#This Row],[Field of Work]]="Construction",1,0)</f>
        <v>0</v>
      </c>
      <c r="AO400" s="3">
        <f ca="1">IF(Table2[[#This Row],[Field of Work]]="Health",1,0)</f>
        <v>0</v>
      </c>
      <c r="AP400" s="3">
        <f ca="1">IF(Table2[[#This Row],[Field of Work]]="General work",1,0)</f>
        <v>0</v>
      </c>
      <c r="AQ400" s="3"/>
      <c r="AR400" s="3"/>
      <c r="AS400" s="3"/>
      <c r="AT400" s="3"/>
      <c r="AU400" s="3"/>
      <c r="AV400" s="5"/>
      <c r="AW400" s="16">
        <f ca="1">IF(Table2[[#This Row],[Residence]]="East Legon",1,0)</f>
        <v>0</v>
      </c>
      <c r="AX400" s="13">
        <f ca="1">IF(Table2[[#This Row],[Residence]]="Trasaco",1,0)</f>
        <v>0</v>
      </c>
      <c r="AY400" s="3">
        <f ca="1">IF(Table2[[#This Row],[Residence]]="North Legon",1,0)</f>
        <v>0</v>
      </c>
      <c r="AZ400" s="3">
        <f ca="1">IF(Table2[[#This Row],[Residence]]="Tema",1,0)</f>
        <v>0</v>
      </c>
      <c r="BA400" s="3">
        <f ca="1">IF(Table2[[#This Row],[Residence]]="Spintex",1,0)</f>
        <v>0</v>
      </c>
      <c r="BB400" s="3">
        <f ca="1">IF(Table2[[#This Row],[Residence]]="Airport Hills",1,0)</f>
        <v>0</v>
      </c>
      <c r="BC400" s="3">
        <f ca="1">IF(Table2[[#This Row],[Residence]]="Oyarifa",1,0)</f>
        <v>0</v>
      </c>
      <c r="BD400" s="3">
        <f ca="1">IF(Table2[[#This Row],[Residence]]="Prampram",1,0)</f>
        <v>0</v>
      </c>
      <c r="BE400" s="3">
        <f ca="1">IF(Table2[[#This Row],[Residence]]="Tse-Addo",1,0)</f>
        <v>0</v>
      </c>
      <c r="BF400" s="3">
        <f ca="1">IF(Table2[[#This Row],[Residence]]="Osu",1,0)</f>
        <v>1</v>
      </c>
      <c r="BG400" s="3"/>
      <c r="BH400" s="3"/>
      <c r="BI400" s="3"/>
      <c r="BJ400" s="3"/>
      <c r="BK400" s="3"/>
      <c r="BL400" s="3"/>
      <c r="BM400" s="3"/>
      <c r="BN400" s="3"/>
      <c r="BO400" s="3"/>
      <c r="BP400" s="5"/>
      <c r="BR400" s="26">
        <f ca="1">Table2[[#This Row],[Cars Value]]/Table2[[#This Row],[Cars]]</f>
        <v>26535.147174609971</v>
      </c>
      <c r="BS400" s="5"/>
      <c r="BT400" s="2">
        <f ca="1">IF(Table2[[#This Row],[Value of Debts]]&gt;$BU$6,1,0)</f>
        <v>1</v>
      </c>
      <c r="BU400" s="3"/>
      <c r="BV400" s="3"/>
      <c r="BW400" s="5"/>
      <c r="BX400" s="30">
        <f ca="1">Table2[[#This Row],[Mortgage Left]]/Table2[[#This Row],[Value of home]]</f>
        <v>0.8930614308663315</v>
      </c>
      <c r="BY400" s="3">
        <f t="shared" ca="1" si="148"/>
        <v>0</v>
      </c>
      <c r="BZ400" s="3"/>
      <c r="CA400" s="39"/>
      <c r="CC400" s="2">
        <f ca="1">IF(Table2[[#This Row],[Residence]]="East Legon",Table2[[#This Row],[Income]],0)</f>
        <v>0</v>
      </c>
      <c r="CD400" s="3">
        <f ca="1">IF(Table2[[#This Row],[Residence]]="Trasaco",Table2[[#This Row],[Income]],0)</f>
        <v>0</v>
      </c>
      <c r="CE400" s="3">
        <f ca="1">IF(Table2[[#This Row],[Residence]]="North Legon",Table2[[#This Row],[Income]],0)</f>
        <v>0</v>
      </c>
      <c r="CF400" s="3">
        <f ca="1">IF(Table2[[#This Row],[Residence]]="Spintex",Table2[[#This Row],[Income]],0)</f>
        <v>0</v>
      </c>
      <c r="CG400" s="3">
        <f ca="1">IF(Table2[[#This Row],[Residence]]="Tema",Table2[[#This Row],[Income]],0)</f>
        <v>0</v>
      </c>
      <c r="CH400" s="3">
        <f ca="1">IF(Table2[[#This Row],[Residence]]="Airport Hills",Table2[[#This Row],[Income]],0)</f>
        <v>0</v>
      </c>
      <c r="CI400" s="3">
        <f ca="1">IF(Table2[[#This Row],[Residence]]="Oyarifa",Table2[[#This Row],[Income]],0)</f>
        <v>0</v>
      </c>
      <c r="CJ400" s="3">
        <f ca="1">IF(Table2[[#This Row],[Residence]]="Osu",Table2[[#This Row],[Income]],0)</f>
        <v>44935</v>
      </c>
      <c r="CK400" s="3">
        <f ca="1">IF(Table2[[#This Row],[Residence]]="Tse-Addo",Table2[[#This Row],[Income]],0)</f>
        <v>0</v>
      </c>
      <c r="CL400" s="5">
        <f ca="1">IF(Table2[[#This Row],[Residence]]="Prampram",Table2[[#This Row],[Income]],0)</f>
        <v>0</v>
      </c>
      <c r="CN400" s="2">
        <f ca="1">IF(Table2[[#This Row],[Field of Work]]="Teaching",Table2[[#This Row],[Income]],0)</f>
        <v>0</v>
      </c>
      <c r="CO400" s="3">
        <f ca="1">IF(Table2[[#This Row],[Field of Work]]="Agriculture",Table2[[#This Row],[Income]],0)</f>
        <v>0</v>
      </c>
      <c r="CP400" s="3">
        <f ca="1">IF(Table2[[#This Row],[Field of Work]]="IT",Table2[[#This Row],[Income]],0)</f>
        <v>44935</v>
      </c>
      <c r="CQ400" s="3">
        <f ca="1">IF(Table2[[#This Row],[Field of Work]]="Construction",Table2[[#This Row],[Income]],0)</f>
        <v>0</v>
      </c>
      <c r="CR400" s="3">
        <f ca="1">IF(Table2[[#This Row],[Field of Work]]="Health",Table2[[#This Row],[Income]],0)</f>
        <v>0</v>
      </c>
      <c r="CS400" s="5">
        <f ca="1">IF(Table2[[#This Row],[Field of Work]]="General work",Table2[[#This Row],[Income]],0)</f>
        <v>0</v>
      </c>
      <c r="CU400" s="2">
        <f t="shared" ca="1" si="137"/>
        <v>1</v>
      </c>
      <c r="CV400" s="5"/>
      <c r="CX400" s="2">
        <f t="shared" ca="1" si="138"/>
        <v>34</v>
      </c>
      <c r="CY400" s="5"/>
    </row>
    <row r="401" spans="1:103" x14ac:dyDescent="0.25">
      <c r="A401">
        <f t="shared" ca="1" si="139"/>
        <v>2</v>
      </c>
      <c r="B401" t="str">
        <f t="shared" ca="1" si="140"/>
        <v>Female</v>
      </c>
      <c r="C401">
        <f t="shared" ca="1" si="141"/>
        <v>34</v>
      </c>
      <c r="D401">
        <f t="shared" ca="1" si="142"/>
        <v>5</v>
      </c>
      <c r="E401" t="str">
        <f ca="1">_xll.XLOOKUP(D401,$Y$8:$Y$13,$Z$8:$Z$13)</f>
        <v>General work</v>
      </c>
      <c r="F401">
        <f t="shared" ca="1" si="143"/>
        <v>3</v>
      </c>
      <c r="G401" t="str">
        <f ca="1">_xll.XLOOKUP(F401,$AA$8:$AA$12,$AB$8:$AB$12)</f>
        <v>University</v>
      </c>
      <c r="H401">
        <f t="shared" ca="1" si="135"/>
        <v>3</v>
      </c>
      <c r="I401">
        <f t="shared" ca="1" si="136"/>
        <v>2</v>
      </c>
      <c r="J401">
        <f t="shared" ca="1" si="144"/>
        <v>53170</v>
      </c>
      <c r="K401">
        <f t="shared" ca="1" si="145"/>
        <v>3</v>
      </c>
      <c r="L401" t="str">
        <f ca="1">_xll.XLOOKUP(K401,$AC$8:$AC$17,$AD$8:$AD$17)</f>
        <v>North Legon</v>
      </c>
      <c r="M401">
        <f t="shared" ca="1" si="149"/>
        <v>159510</v>
      </c>
      <c r="N401" s="12">
        <f t="shared" ca="1" si="146"/>
        <v>144845.80231722462</v>
      </c>
      <c r="O401" s="12">
        <f t="shared" ca="1" si="150"/>
        <v>67162.273239954724</v>
      </c>
      <c r="P401">
        <f t="shared" ca="1" si="147"/>
        <v>20723</v>
      </c>
      <c r="Q401" s="12">
        <f t="shared" ca="1" si="151"/>
        <v>49743.582454162359</v>
      </c>
      <c r="R401">
        <f t="shared" ca="1" si="152"/>
        <v>54315.863195357095</v>
      </c>
      <c r="S401" s="12">
        <f t="shared" ca="1" si="153"/>
        <v>280988.13643531181</v>
      </c>
      <c r="T401" s="12">
        <f t="shared" ca="1" si="154"/>
        <v>215312.38477138698</v>
      </c>
      <c r="U401" s="12">
        <f t="shared" ca="1" si="155"/>
        <v>65675.751663924835</v>
      </c>
      <c r="X401" s="2"/>
      <c r="Y401" s="3"/>
      <c r="Z401" s="3"/>
      <c r="AA401" s="3"/>
      <c r="AB401" s="3"/>
      <c r="AC401" s="3"/>
      <c r="AD401" s="3"/>
      <c r="AE401" s="3">
        <f ca="1">IF(Table2[[#This Row],[Gender]]="Male",1,0)</f>
        <v>0</v>
      </c>
      <c r="AF401" s="3">
        <f ca="1">IF(Table2[[#This Row],[Gender]]="Female",1,0)</f>
        <v>1</v>
      </c>
      <c r="AG401" s="3"/>
      <c r="AH401" s="3"/>
      <c r="AI401" s="5"/>
      <c r="AK401" s="2">
        <f ca="1">IF(Table2[[#This Row],[Field of Work]]="Teaching",1,0)</f>
        <v>0</v>
      </c>
      <c r="AL401" s="3">
        <f ca="1">IF(Table2[[#This Row],[Field of Work]]="Agriculture",1,0)</f>
        <v>0</v>
      </c>
      <c r="AM401" s="3">
        <f ca="1">IF(Table2[[#This Row],[Field of Work]]="IT",1,0)</f>
        <v>0</v>
      </c>
      <c r="AN401" s="3">
        <f ca="1">IF(Table2[[#This Row],[Field of Work]]="Construction",1,0)</f>
        <v>0</v>
      </c>
      <c r="AO401" s="3">
        <f ca="1">IF(Table2[[#This Row],[Field of Work]]="Health",1,0)</f>
        <v>0</v>
      </c>
      <c r="AP401" s="3">
        <f ca="1">IF(Table2[[#This Row],[Field of Work]]="General work",1,0)</f>
        <v>1</v>
      </c>
      <c r="AQ401" s="3"/>
      <c r="AR401" s="3"/>
      <c r="AS401" s="3"/>
      <c r="AT401" s="3"/>
      <c r="AU401" s="3"/>
      <c r="AV401" s="5"/>
      <c r="AW401" s="16">
        <f ca="1">IF(Table2[[#This Row],[Residence]]="East Legon",1,0)</f>
        <v>0</v>
      </c>
      <c r="AX401" s="13">
        <f ca="1">IF(Table2[[#This Row],[Residence]]="Trasaco",1,0)</f>
        <v>0</v>
      </c>
      <c r="AY401" s="3">
        <f ca="1">IF(Table2[[#This Row],[Residence]]="North Legon",1,0)</f>
        <v>1</v>
      </c>
      <c r="AZ401" s="3">
        <f ca="1">IF(Table2[[#This Row],[Residence]]="Tema",1,0)</f>
        <v>0</v>
      </c>
      <c r="BA401" s="3">
        <f ca="1">IF(Table2[[#This Row],[Residence]]="Spintex",1,0)</f>
        <v>0</v>
      </c>
      <c r="BB401" s="3">
        <f ca="1">IF(Table2[[#This Row],[Residence]]="Airport Hills",1,0)</f>
        <v>0</v>
      </c>
      <c r="BC401" s="3">
        <f ca="1">IF(Table2[[#This Row],[Residence]]="Oyarifa",1,0)</f>
        <v>0</v>
      </c>
      <c r="BD401" s="3">
        <f ca="1">IF(Table2[[#This Row],[Residence]]="Prampram",1,0)</f>
        <v>0</v>
      </c>
      <c r="BE401" s="3">
        <f ca="1">IF(Table2[[#This Row],[Residence]]="Tse-Addo",1,0)</f>
        <v>0</v>
      </c>
      <c r="BF401" s="3">
        <f ca="1">IF(Table2[[#This Row],[Residence]]="Osu",1,0)</f>
        <v>0</v>
      </c>
      <c r="BG401" s="3"/>
      <c r="BH401" s="3"/>
      <c r="BI401" s="3"/>
      <c r="BJ401" s="3"/>
      <c r="BK401" s="3"/>
      <c r="BL401" s="3"/>
      <c r="BM401" s="3"/>
      <c r="BN401" s="3"/>
      <c r="BO401" s="3"/>
      <c r="BP401" s="5"/>
      <c r="BR401" s="26">
        <f ca="1">Table2[[#This Row],[Cars Value]]/Table2[[#This Row],[Cars]]</f>
        <v>33581.136619977362</v>
      </c>
      <c r="BS401" s="5"/>
      <c r="BT401" s="2">
        <f ca="1">IF(Table2[[#This Row],[Value of Debts]]&gt;$BU$6,1,0)</f>
        <v>1</v>
      </c>
      <c r="BU401" s="3"/>
      <c r="BV401" s="3"/>
      <c r="BW401" s="5"/>
      <c r="BX401" s="30">
        <f ca="1">Table2[[#This Row],[Mortgage Left]]/Table2[[#This Row],[Value of home]]</f>
        <v>0.90806722034496035</v>
      </c>
      <c r="BY401" s="3">
        <f t="shared" ca="1" si="148"/>
        <v>0</v>
      </c>
      <c r="BZ401" s="3"/>
      <c r="CA401" s="39"/>
      <c r="CC401" s="2">
        <f ca="1">IF(Table2[[#This Row],[Residence]]="East Legon",Table2[[#This Row],[Income]],0)</f>
        <v>0</v>
      </c>
      <c r="CD401" s="3">
        <f ca="1">IF(Table2[[#This Row],[Residence]]="Trasaco",Table2[[#This Row],[Income]],0)</f>
        <v>0</v>
      </c>
      <c r="CE401" s="3">
        <f ca="1">IF(Table2[[#This Row],[Residence]]="North Legon",Table2[[#This Row],[Income]],0)</f>
        <v>53170</v>
      </c>
      <c r="CF401" s="3">
        <f ca="1">IF(Table2[[#This Row],[Residence]]="Spintex",Table2[[#This Row],[Income]],0)</f>
        <v>0</v>
      </c>
      <c r="CG401" s="3">
        <f ca="1">IF(Table2[[#This Row],[Residence]]="Tema",Table2[[#This Row],[Income]],0)</f>
        <v>0</v>
      </c>
      <c r="CH401" s="3">
        <f ca="1">IF(Table2[[#This Row],[Residence]]="Airport Hills",Table2[[#This Row],[Income]],0)</f>
        <v>0</v>
      </c>
      <c r="CI401" s="3">
        <f ca="1">IF(Table2[[#This Row],[Residence]]="Oyarifa",Table2[[#This Row],[Income]],0)</f>
        <v>0</v>
      </c>
      <c r="CJ401" s="3">
        <f ca="1">IF(Table2[[#This Row],[Residence]]="Osu",Table2[[#This Row],[Income]],0)</f>
        <v>0</v>
      </c>
      <c r="CK401" s="3">
        <f ca="1">IF(Table2[[#This Row],[Residence]]="Tse-Addo",Table2[[#This Row],[Income]],0)</f>
        <v>0</v>
      </c>
      <c r="CL401" s="5">
        <f ca="1">IF(Table2[[#This Row],[Residence]]="Prampram",Table2[[#This Row],[Income]],0)</f>
        <v>0</v>
      </c>
      <c r="CN401" s="2">
        <f ca="1">IF(Table2[[#This Row],[Field of Work]]="Teaching",Table2[[#This Row],[Income]],0)</f>
        <v>0</v>
      </c>
      <c r="CO401" s="3">
        <f ca="1">IF(Table2[[#This Row],[Field of Work]]="Agriculture",Table2[[#This Row],[Income]],0)</f>
        <v>0</v>
      </c>
      <c r="CP401" s="3">
        <f ca="1">IF(Table2[[#This Row],[Field of Work]]="IT",Table2[[#This Row],[Income]],0)</f>
        <v>0</v>
      </c>
      <c r="CQ401" s="3">
        <f ca="1">IF(Table2[[#This Row],[Field of Work]]="Construction",Table2[[#This Row],[Income]],0)</f>
        <v>0</v>
      </c>
      <c r="CR401" s="3">
        <f ca="1">IF(Table2[[#This Row],[Field of Work]]="Health",Table2[[#This Row],[Income]],0)</f>
        <v>0</v>
      </c>
      <c r="CS401" s="5">
        <f ca="1">IF(Table2[[#This Row],[Field of Work]]="General work",Table2[[#This Row],[Income]],0)</f>
        <v>53170</v>
      </c>
      <c r="CU401" s="2">
        <f t="shared" ca="1" si="137"/>
        <v>1</v>
      </c>
      <c r="CV401" s="5"/>
      <c r="CX401" s="2">
        <f t="shared" ca="1" si="138"/>
        <v>32</v>
      </c>
      <c r="CY401" s="5"/>
    </row>
    <row r="402" spans="1:103" x14ac:dyDescent="0.25">
      <c r="A402">
        <f t="shared" ca="1" si="139"/>
        <v>1</v>
      </c>
      <c r="B402" t="str">
        <f t="shared" ca="1" si="140"/>
        <v>Male</v>
      </c>
      <c r="C402">
        <f t="shared" ca="1" si="141"/>
        <v>32</v>
      </c>
      <c r="D402">
        <f t="shared" ca="1" si="142"/>
        <v>6</v>
      </c>
      <c r="E402" t="str">
        <f ca="1">_xll.XLOOKUP(D402,$Y$8:$Y$13,$Z$8:$Z$13)</f>
        <v>Agriculture</v>
      </c>
      <c r="F402">
        <f t="shared" ca="1" si="143"/>
        <v>4</v>
      </c>
      <c r="G402" t="str">
        <f ca="1">_xll.XLOOKUP(F402,$AA$8:$AA$12,$AB$8:$AB$12)</f>
        <v>Techical</v>
      </c>
      <c r="H402">
        <f t="shared" ca="1" si="135"/>
        <v>2</v>
      </c>
      <c r="I402">
        <f t="shared" ca="1" si="136"/>
        <v>3</v>
      </c>
      <c r="J402">
        <f t="shared" ca="1" si="144"/>
        <v>53672</v>
      </c>
      <c r="K402">
        <f t="shared" ca="1" si="145"/>
        <v>3</v>
      </c>
      <c r="L402" t="str">
        <f ca="1">_xll.XLOOKUP(K402,$AC$8:$AC$17,$AD$8:$AD$17)</f>
        <v>North Legon</v>
      </c>
      <c r="M402">
        <f t="shared" ca="1" si="149"/>
        <v>214688</v>
      </c>
      <c r="N402" s="12">
        <f t="shared" ca="1" si="146"/>
        <v>65375.681897135742</v>
      </c>
      <c r="O402" s="12">
        <f t="shared" ca="1" si="150"/>
        <v>19131.328069176114</v>
      </c>
      <c r="P402">
        <f t="shared" ca="1" si="147"/>
        <v>17723</v>
      </c>
      <c r="Q402" s="12">
        <f t="shared" ca="1" si="151"/>
        <v>61243.024767771509</v>
      </c>
      <c r="R402">
        <f t="shared" ca="1" si="152"/>
        <v>31706.761702617114</v>
      </c>
      <c r="S402" s="12">
        <f t="shared" ca="1" si="153"/>
        <v>265526.08977179322</v>
      </c>
      <c r="T402" s="12">
        <f t="shared" ca="1" si="154"/>
        <v>144341.70666490725</v>
      </c>
      <c r="U402" s="12">
        <f t="shared" ca="1" si="155"/>
        <v>121184.38310688597</v>
      </c>
      <c r="X402" s="2"/>
      <c r="Y402" s="3"/>
      <c r="Z402" s="3"/>
      <c r="AA402" s="3"/>
      <c r="AB402" s="3"/>
      <c r="AC402" s="3"/>
      <c r="AD402" s="3"/>
      <c r="AE402" s="3">
        <f ca="1">IF(Table2[[#This Row],[Gender]]="Male",1,0)</f>
        <v>1</v>
      </c>
      <c r="AF402" s="3">
        <f ca="1">IF(Table2[[#This Row],[Gender]]="Female",1,0)</f>
        <v>0</v>
      </c>
      <c r="AG402" s="3"/>
      <c r="AH402" s="3"/>
      <c r="AI402" s="5"/>
      <c r="AK402" s="2">
        <f ca="1">IF(Table2[[#This Row],[Field of Work]]="Teaching",1,0)</f>
        <v>0</v>
      </c>
      <c r="AL402" s="3">
        <f ca="1">IF(Table2[[#This Row],[Field of Work]]="Agriculture",1,0)</f>
        <v>1</v>
      </c>
      <c r="AM402" s="3">
        <f ca="1">IF(Table2[[#This Row],[Field of Work]]="IT",1,0)</f>
        <v>0</v>
      </c>
      <c r="AN402" s="3">
        <f ca="1">IF(Table2[[#This Row],[Field of Work]]="Construction",1,0)</f>
        <v>0</v>
      </c>
      <c r="AO402" s="3">
        <f ca="1">IF(Table2[[#This Row],[Field of Work]]="Health",1,0)</f>
        <v>0</v>
      </c>
      <c r="AP402" s="3">
        <f ca="1">IF(Table2[[#This Row],[Field of Work]]="General work",1,0)</f>
        <v>0</v>
      </c>
      <c r="AQ402" s="3"/>
      <c r="AR402" s="3"/>
      <c r="AS402" s="3"/>
      <c r="AT402" s="3"/>
      <c r="AU402" s="3"/>
      <c r="AV402" s="5"/>
      <c r="AW402" s="16">
        <f ca="1">IF(Table2[[#This Row],[Residence]]="East Legon",1,0)</f>
        <v>0</v>
      </c>
      <c r="AX402" s="13">
        <f ca="1">IF(Table2[[#This Row],[Residence]]="Trasaco",1,0)</f>
        <v>0</v>
      </c>
      <c r="AY402" s="3">
        <f ca="1">IF(Table2[[#This Row],[Residence]]="North Legon",1,0)</f>
        <v>1</v>
      </c>
      <c r="AZ402" s="3">
        <f ca="1">IF(Table2[[#This Row],[Residence]]="Tema",1,0)</f>
        <v>0</v>
      </c>
      <c r="BA402" s="3">
        <f ca="1">IF(Table2[[#This Row],[Residence]]="Spintex",1,0)</f>
        <v>0</v>
      </c>
      <c r="BB402" s="3">
        <f ca="1">IF(Table2[[#This Row],[Residence]]="Airport Hills",1,0)</f>
        <v>0</v>
      </c>
      <c r="BC402" s="3">
        <f ca="1">IF(Table2[[#This Row],[Residence]]="Oyarifa",1,0)</f>
        <v>0</v>
      </c>
      <c r="BD402" s="3">
        <f ca="1">IF(Table2[[#This Row],[Residence]]="Prampram",1,0)</f>
        <v>0</v>
      </c>
      <c r="BE402" s="3">
        <f ca="1">IF(Table2[[#This Row],[Residence]]="Tse-Addo",1,0)</f>
        <v>0</v>
      </c>
      <c r="BF402" s="3">
        <f ca="1">IF(Table2[[#This Row],[Residence]]="Osu",1,0)</f>
        <v>0</v>
      </c>
      <c r="BG402" s="3"/>
      <c r="BH402" s="3"/>
      <c r="BI402" s="3"/>
      <c r="BJ402" s="3"/>
      <c r="BK402" s="3"/>
      <c r="BL402" s="3"/>
      <c r="BM402" s="3"/>
      <c r="BN402" s="3"/>
      <c r="BO402" s="3"/>
      <c r="BP402" s="5"/>
      <c r="BR402" s="26">
        <f ca="1">Table2[[#This Row],[Cars Value]]/Table2[[#This Row],[Cars]]</f>
        <v>6377.1093563920376</v>
      </c>
      <c r="BS402" s="5"/>
      <c r="BT402" s="2">
        <f ca="1">IF(Table2[[#This Row],[Value of Debts]]&gt;$BU$6,1,0)</f>
        <v>1</v>
      </c>
      <c r="BU402" s="3"/>
      <c r="BV402" s="3"/>
      <c r="BW402" s="5"/>
      <c r="BX402" s="30">
        <f ca="1">Table2[[#This Row],[Mortgage Left]]/Table2[[#This Row],[Value of home]]</f>
        <v>0.30451483966097659</v>
      </c>
      <c r="BY402" s="3">
        <f t="shared" ca="1" si="148"/>
        <v>1</v>
      </c>
      <c r="BZ402" s="3"/>
      <c r="CA402" s="39"/>
      <c r="CC402" s="2">
        <f ca="1">IF(Table2[[#This Row],[Residence]]="East Legon",Table2[[#This Row],[Income]],0)</f>
        <v>0</v>
      </c>
      <c r="CD402" s="3">
        <f ca="1">IF(Table2[[#This Row],[Residence]]="Trasaco",Table2[[#This Row],[Income]],0)</f>
        <v>0</v>
      </c>
      <c r="CE402" s="3">
        <f ca="1">IF(Table2[[#This Row],[Residence]]="North Legon",Table2[[#This Row],[Income]],0)</f>
        <v>53672</v>
      </c>
      <c r="CF402" s="3">
        <f ca="1">IF(Table2[[#This Row],[Residence]]="Spintex",Table2[[#This Row],[Income]],0)</f>
        <v>0</v>
      </c>
      <c r="CG402" s="3">
        <f ca="1">IF(Table2[[#This Row],[Residence]]="Tema",Table2[[#This Row],[Income]],0)</f>
        <v>0</v>
      </c>
      <c r="CH402" s="3">
        <f ca="1">IF(Table2[[#This Row],[Residence]]="Airport Hills",Table2[[#This Row],[Income]],0)</f>
        <v>0</v>
      </c>
      <c r="CI402" s="3">
        <f ca="1">IF(Table2[[#This Row],[Residence]]="Oyarifa",Table2[[#This Row],[Income]],0)</f>
        <v>0</v>
      </c>
      <c r="CJ402" s="3">
        <f ca="1">IF(Table2[[#This Row],[Residence]]="Osu",Table2[[#This Row],[Income]],0)</f>
        <v>0</v>
      </c>
      <c r="CK402" s="3">
        <f ca="1">IF(Table2[[#This Row],[Residence]]="Tse-Addo",Table2[[#This Row],[Income]],0)</f>
        <v>0</v>
      </c>
      <c r="CL402" s="5">
        <f ca="1">IF(Table2[[#This Row],[Residence]]="Prampram",Table2[[#This Row],[Income]],0)</f>
        <v>0</v>
      </c>
      <c r="CN402" s="2">
        <f ca="1">IF(Table2[[#This Row],[Field of Work]]="Teaching",Table2[[#This Row],[Income]],0)</f>
        <v>0</v>
      </c>
      <c r="CO402" s="3">
        <f ca="1">IF(Table2[[#This Row],[Field of Work]]="Agriculture",Table2[[#This Row],[Income]],0)</f>
        <v>53672</v>
      </c>
      <c r="CP402" s="3">
        <f ca="1">IF(Table2[[#This Row],[Field of Work]]="IT",Table2[[#This Row],[Income]],0)</f>
        <v>0</v>
      </c>
      <c r="CQ402" s="3">
        <f ca="1">IF(Table2[[#This Row],[Field of Work]]="Construction",Table2[[#This Row],[Income]],0)</f>
        <v>0</v>
      </c>
      <c r="CR402" s="3">
        <f ca="1">IF(Table2[[#This Row],[Field of Work]]="Health",Table2[[#This Row],[Income]],0)</f>
        <v>0</v>
      </c>
      <c r="CS402" s="5">
        <f ca="1">IF(Table2[[#This Row],[Field of Work]]="General work",Table2[[#This Row],[Income]],0)</f>
        <v>0</v>
      </c>
      <c r="CU402" s="2">
        <f t="shared" ca="1" si="137"/>
        <v>1</v>
      </c>
      <c r="CV402" s="5"/>
      <c r="CX402" s="2">
        <f t="shared" ca="1" si="138"/>
        <v>0</v>
      </c>
      <c r="CY402" s="5"/>
    </row>
    <row r="403" spans="1:103" x14ac:dyDescent="0.25">
      <c r="A403">
        <f t="shared" ca="1" si="139"/>
        <v>1</v>
      </c>
      <c r="B403" t="str">
        <f t="shared" ca="1" si="140"/>
        <v>Male</v>
      </c>
      <c r="C403">
        <f t="shared" ca="1" si="141"/>
        <v>42</v>
      </c>
      <c r="D403">
        <f t="shared" ca="1" si="142"/>
        <v>4</v>
      </c>
      <c r="E403" t="str">
        <f ca="1">_xll.XLOOKUP(D403,$Y$8:$Y$13,$Z$8:$Z$13)</f>
        <v>IT</v>
      </c>
      <c r="F403">
        <f t="shared" ca="1" si="143"/>
        <v>1</v>
      </c>
      <c r="G403" t="str">
        <f ca="1">_xll.XLOOKUP(F403,$AA$8:$AA$12,$AB$8:$AB$12)</f>
        <v>Highschool</v>
      </c>
      <c r="H403">
        <f t="shared" ca="1" si="135"/>
        <v>2</v>
      </c>
      <c r="I403">
        <f t="shared" ca="1" si="136"/>
        <v>2</v>
      </c>
      <c r="J403">
        <f t="shared" ca="1" si="144"/>
        <v>43546</v>
      </c>
      <c r="K403">
        <f t="shared" ca="1" si="145"/>
        <v>2</v>
      </c>
      <c r="L403" t="str">
        <f ca="1">_xll.XLOOKUP(K403,$AC$8:$AC$17,$AD$8:$AD$17)</f>
        <v>Trasaco</v>
      </c>
      <c r="M403">
        <f t="shared" ca="1" si="149"/>
        <v>217730</v>
      </c>
      <c r="N403" s="12">
        <f t="shared" ca="1" si="146"/>
        <v>206365.30593663463</v>
      </c>
      <c r="O403" s="12">
        <f t="shared" ca="1" si="150"/>
        <v>11306.284221261576</v>
      </c>
      <c r="P403">
        <f t="shared" ca="1" si="147"/>
        <v>10781</v>
      </c>
      <c r="Q403" s="12">
        <f t="shared" ca="1" si="151"/>
        <v>80511.254943655193</v>
      </c>
      <c r="R403">
        <f t="shared" ca="1" si="152"/>
        <v>60048.695484495722</v>
      </c>
      <c r="S403" s="12">
        <f t="shared" ca="1" si="153"/>
        <v>289084.97970575729</v>
      </c>
      <c r="T403" s="12">
        <f t="shared" ca="1" si="154"/>
        <v>297657.56088028982</v>
      </c>
      <c r="U403" s="12">
        <f t="shared" ca="1" si="155"/>
        <v>-8572.5811745325336</v>
      </c>
      <c r="X403" s="2"/>
      <c r="Y403" s="3"/>
      <c r="Z403" s="3"/>
      <c r="AA403" s="3"/>
      <c r="AB403" s="3"/>
      <c r="AC403" s="3"/>
      <c r="AD403" s="3"/>
      <c r="AE403" s="3">
        <f ca="1">IF(Table2[[#This Row],[Gender]]="Male",1,0)</f>
        <v>1</v>
      </c>
      <c r="AF403" s="3">
        <f ca="1">IF(Table2[[#This Row],[Gender]]="Female",1,0)</f>
        <v>0</v>
      </c>
      <c r="AG403" s="3"/>
      <c r="AH403" s="3"/>
      <c r="AI403" s="5"/>
      <c r="AK403" s="2">
        <f ca="1">IF(Table2[[#This Row],[Field of Work]]="Teaching",1,0)</f>
        <v>0</v>
      </c>
      <c r="AL403" s="3">
        <f ca="1">IF(Table2[[#This Row],[Field of Work]]="Agriculture",1,0)</f>
        <v>0</v>
      </c>
      <c r="AM403" s="3">
        <f ca="1">IF(Table2[[#This Row],[Field of Work]]="IT",1,0)</f>
        <v>1</v>
      </c>
      <c r="AN403" s="3">
        <f ca="1">IF(Table2[[#This Row],[Field of Work]]="Construction",1,0)</f>
        <v>0</v>
      </c>
      <c r="AO403" s="3">
        <f ca="1">IF(Table2[[#This Row],[Field of Work]]="Health",1,0)</f>
        <v>0</v>
      </c>
      <c r="AP403" s="3">
        <f ca="1">IF(Table2[[#This Row],[Field of Work]]="General work",1,0)</f>
        <v>0</v>
      </c>
      <c r="AQ403" s="3"/>
      <c r="AR403" s="3"/>
      <c r="AS403" s="3"/>
      <c r="AT403" s="3"/>
      <c r="AU403" s="3"/>
      <c r="AV403" s="5"/>
      <c r="AW403" s="16">
        <f ca="1">IF(Table2[[#This Row],[Residence]]="East Legon",1,0)</f>
        <v>0</v>
      </c>
      <c r="AX403" s="13">
        <f ca="1">IF(Table2[[#This Row],[Residence]]="Trasaco",1,0)</f>
        <v>1</v>
      </c>
      <c r="AY403" s="3">
        <f ca="1">IF(Table2[[#This Row],[Residence]]="North Legon",1,0)</f>
        <v>0</v>
      </c>
      <c r="AZ403" s="3">
        <f ca="1">IF(Table2[[#This Row],[Residence]]="Tema",1,0)</f>
        <v>0</v>
      </c>
      <c r="BA403" s="3">
        <f ca="1">IF(Table2[[#This Row],[Residence]]="Spintex",1,0)</f>
        <v>0</v>
      </c>
      <c r="BB403" s="3">
        <f ca="1">IF(Table2[[#This Row],[Residence]]="Airport Hills",1,0)</f>
        <v>0</v>
      </c>
      <c r="BC403" s="3">
        <f ca="1">IF(Table2[[#This Row],[Residence]]="Oyarifa",1,0)</f>
        <v>0</v>
      </c>
      <c r="BD403" s="3">
        <f ca="1">IF(Table2[[#This Row],[Residence]]="Prampram",1,0)</f>
        <v>0</v>
      </c>
      <c r="BE403" s="3">
        <f ca="1">IF(Table2[[#This Row],[Residence]]="Tse-Addo",1,0)</f>
        <v>0</v>
      </c>
      <c r="BF403" s="3">
        <f ca="1">IF(Table2[[#This Row],[Residence]]="Osu",1,0)</f>
        <v>0</v>
      </c>
      <c r="BG403" s="3"/>
      <c r="BH403" s="3"/>
      <c r="BI403" s="3"/>
      <c r="BJ403" s="3"/>
      <c r="BK403" s="3"/>
      <c r="BL403" s="3"/>
      <c r="BM403" s="3"/>
      <c r="BN403" s="3"/>
      <c r="BO403" s="3"/>
      <c r="BP403" s="5"/>
      <c r="BR403" s="26">
        <f ca="1">Table2[[#This Row],[Cars Value]]/Table2[[#This Row],[Cars]]</f>
        <v>5653.142110630788</v>
      </c>
      <c r="BS403" s="5"/>
      <c r="BT403" s="2">
        <f ca="1">IF(Table2[[#This Row],[Value of Debts]]&gt;$BU$6,1,0)</f>
        <v>1</v>
      </c>
      <c r="BU403" s="3"/>
      <c r="BV403" s="3"/>
      <c r="BW403" s="5"/>
      <c r="BX403" s="30">
        <f ca="1">Table2[[#This Row],[Mortgage Left]]/Table2[[#This Row],[Value of home]]</f>
        <v>0.94780372909858368</v>
      </c>
      <c r="BY403" s="3">
        <f t="shared" ca="1" si="148"/>
        <v>0</v>
      </c>
      <c r="BZ403" s="3"/>
      <c r="CA403" s="39"/>
      <c r="CC403" s="2">
        <f ca="1">IF(Table2[[#This Row],[Residence]]="East Legon",Table2[[#This Row],[Income]],0)</f>
        <v>0</v>
      </c>
      <c r="CD403" s="3">
        <f ca="1">IF(Table2[[#This Row],[Residence]]="Trasaco",Table2[[#This Row],[Income]],0)</f>
        <v>43546</v>
      </c>
      <c r="CE403" s="3">
        <f ca="1">IF(Table2[[#This Row],[Residence]]="North Legon",Table2[[#This Row],[Income]],0)</f>
        <v>0</v>
      </c>
      <c r="CF403" s="3">
        <f ca="1">IF(Table2[[#This Row],[Residence]]="Spintex",Table2[[#This Row],[Income]],0)</f>
        <v>0</v>
      </c>
      <c r="CG403" s="3">
        <f ca="1">IF(Table2[[#This Row],[Residence]]="Tema",Table2[[#This Row],[Income]],0)</f>
        <v>0</v>
      </c>
      <c r="CH403" s="3">
        <f ca="1">IF(Table2[[#This Row],[Residence]]="Airport Hills",Table2[[#This Row],[Income]],0)</f>
        <v>0</v>
      </c>
      <c r="CI403" s="3">
        <f ca="1">IF(Table2[[#This Row],[Residence]]="Oyarifa",Table2[[#This Row],[Income]],0)</f>
        <v>0</v>
      </c>
      <c r="CJ403" s="3">
        <f ca="1">IF(Table2[[#This Row],[Residence]]="Osu",Table2[[#This Row],[Income]],0)</f>
        <v>0</v>
      </c>
      <c r="CK403" s="3">
        <f ca="1">IF(Table2[[#This Row],[Residence]]="Tse-Addo",Table2[[#This Row],[Income]],0)</f>
        <v>0</v>
      </c>
      <c r="CL403" s="5">
        <f ca="1">IF(Table2[[#This Row],[Residence]]="Prampram",Table2[[#This Row],[Income]],0)</f>
        <v>0</v>
      </c>
      <c r="CN403" s="2">
        <f ca="1">IF(Table2[[#This Row],[Field of Work]]="Teaching",Table2[[#This Row],[Income]],0)</f>
        <v>0</v>
      </c>
      <c r="CO403" s="3">
        <f ca="1">IF(Table2[[#This Row],[Field of Work]]="Agriculture",Table2[[#This Row],[Income]],0)</f>
        <v>0</v>
      </c>
      <c r="CP403" s="3">
        <f ca="1">IF(Table2[[#This Row],[Field of Work]]="IT",Table2[[#This Row],[Income]],0)</f>
        <v>43546</v>
      </c>
      <c r="CQ403" s="3">
        <f ca="1">IF(Table2[[#This Row],[Field of Work]]="Construction",Table2[[#This Row],[Income]],0)</f>
        <v>0</v>
      </c>
      <c r="CR403" s="3">
        <f ca="1">IF(Table2[[#This Row],[Field of Work]]="Health",Table2[[#This Row],[Income]],0)</f>
        <v>0</v>
      </c>
      <c r="CS403" s="5">
        <f ca="1">IF(Table2[[#This Row],[Field of Work]]="General work",Table2[[#This Row],[Income]],0)</f>
        <v>0</v>
      </c>
      <c r="CU403" s="2">
        <f t="shared" ca="1" si="137"/>
        <v>1</v>
      </c>
      <c r="CV403" s="5"/>
      <c r="CX403" s="2">
        <f t="shared" ca="1" si="138"/>
        <v>43</v>
      </c>
      <c r="CY403" s="5"/>
    </row>
    <row r="404" spans="1:103" x14ac:dyDescent="0.25">
      <c r="A404">
        <f t="shared" ca="1" si="139"/>
        <v>1</v>
      </c>
      <c r="B404" t="str">
        <f t="shared" ca="1" si="140"/>
        <v>Male</v>
      </c>
      <c r="C404">
        <f t="shared" ca="1" si="141"/>
        <v>43</v>
      </c>
      <c r="D404">
        <f t="shared" ca="1" si="142"/>
        <v>1</v>
      </c>
      <c r="E404" t="str">
        <f ca="1">_xll.XLOOKUP(D404,$Y$8:$Y$13,$Z$8:$Z$13)</f>
        <v>Health</v>
      </c>
      <c r="F404">
        <f t="shared" ca="1" si="143"/>
        <v>2</v>
      </c>
      <c r="G404" t="str">
        <f ca="1">_xll.XLOOKUP(F404,$AA$8:$AA$12,$AB$8:$AB$12)</f>
        <v>College</v>
      </c>
      <c r="H404">
        <f t="shared" ca="1" si="135"/>
        <v>3</v>
      </c>
      <c r="I404">
        <f t="shared" ca="1" si="136"/>
        <v>3</v>
      </c>
      <c r="J404">
        <f t="shared" ca="1" si="144"/>
        <v>52566</v>
      </c>
      <c r="K404">
        <f t="shared" ca="1" si="145"/>
        <v>7</v>
      </c>
      <c r="L404" t="str">
        <f ca="1">_xll.XLOOKUP(K404,$AC$8:$AC$17,$AD$8:$AD$17)</f>
        <v>Tema</v>
      </c>
      <c r="M404">
        <f t="shared" ca="1" si="149"/>
        <v>262830</v>
      </c>
      <c r="N404" s="12">
        <f t="shared" ca="1" si="146"/>
        <v>76557.033204283449</v>
      </c>
      <c r="O404" s="12">
        <f t="shared" ca="1" si="150"/>
        <v>3502.5742729417784</v>
      </c>
      <c r="P404">
        <f t="shared" ca="1" si="147"/>
        <v>2476</v>
      </c>
      <c r="Q404" s="12">
        <f t="shared" ca="1" si="151"/>
        <v>37432.520008957355</v>
      </c>
      <c r="R404">
        <f t="shared" ca="1" si="152"/>
        <v>70411.67490188466</v>
      </c>
      <c r="S404" s="12">
        <f t="shared" ca="1" si="153"/>
        <v>336744.24917482643</v>
      </c>
      <c r="T404" s="12">
        <f t="shared" ca="1" si="154"/>
        <v>116465.55321324081</v>
      </c>
      <c r="U404" s="12">
        <f t="shared" ca="1" si="155"/>
        <v>220278.69596158562</v>
      </c>
      <c r="X404" s="2"/>
      <c r="Y404" s="3"/>
      <c r="Z404" s="3"/>
      <c r="AA404" s="3"/>
      <c r="AB404" s="3"/>
      <c r="AC404" s="3"/>
      <c r="AD404" s="3"/>
      <c r="AE404" s="3">
        <f ca="1">IF(Table2[[#This Row],[Gender]]="Male",1,0)</f>
        <v>1</v>
      </c>
      <c r="AF404" s="3">
        <f ca="1">IF(Table2[[#This Row],[Gender]]="Female",1,0)</f>
        <v>0</v>
      </c>
      <c r="AG404" s="3"/>
      <c r="AH404" s="3"/>
      <c r="AI404" s="5"/>
      <c r="AK404" s="2">
        <f ca="1">IF(Table2[[#This Row],[Field of Work]]="Teaching",1,0)</f>
        <v>0</v>
      </c>
      <c r="AL404" s="3">
        <f ca="1">IF(Table2[[#This Row],[Field of Work]]="Agriculture",1,0)</f>
        <v>0</v>
      </c>
      <c r="AM404" s="3">
        <f ca="1">IF(Table2[[#This Row],[Field of Work]]="IT",1,0)</f>
        <v>0</v>
      </c>
      <c r="AN404" s="3">
        <f ca="1">IF(Table2[[#This Row],[Field of Work]]="Construction",1,0)</f>
        <v>0</v>
      </c>
      <c r="AO404" s="3">
        <f ca="1">IF(Table2[[#This Row],[Field of Work]]="Health",1,0)</f>
        <v>1</v>
      </c>
      <c r="AP404" s="3">
        <f ca="1">IF(Table2[[#This Row],[Field of Work]]="General work",1,0)</f>
        <v>0</v>
      </c>
      <c r="AQ404" s="3"/>
      <c r="AR404" s="3"/>
      <c r="AS404" s="3"/>
      <c r="AT404" s="3"/>
      <c r="AU404" s="3"/>
      <c r="AV404" s="5"/>
      <c r="AW404" s="16">
        <f ca="1">IF(Table2[[#This Row],[Residence]]="East Legon",1,0)</f>
        <v>0</v>
      </c>
      <c r="AX404" s="13">
        <f ca="1">IF(Table2[[#This Row],[Residence]]="Trasaco",1,0)</f>
        <v>0</v>
      </c>
      <c r="AY404" s="3">
        <f ca="1">IF(Table2[[#This Row],[Residence]]="North Legon",1,0)</f>
        <v>0</v>
      </c>
      <c r="AZ404" s="3">
        <f ca="1">IF(Table2[[#This Row],[Residence]]="Tema",1,0)</f>
        <v>1</v>
      </c>
      <c r="BA404" s="3">
        <f ca="1">IF(Table2[[#This Row],[Residence]]="Spintex",1,0)</f>
        <v>0</v>
      </c>
      <c r="BB404" s="3">
        <f ca="1">IF(Table2[[#This Row],[Residence]]="Airport Hills",1,0)</f>
        <v>0</v>
      </c>
      <c r="BC404" s="3">
        <f ca="1">IF(Table2[[#This Row],[Residence]]="Oyarifa",1,0)</f>
        <v>0</v>
      </c>
      <c r="BD404" s="3">
        <f ca="1">IF(Table2[[#This Row],[Residence]]="Prampram",1,0)</f>
        <v>0</v>
      </c>
      <c r="BE404" s="3">
        <f ca="1">IF(Table2[[#This Row],[Residence]]="Tse-Addo",1,0)</f>
        <v>0</v>
      </c>
      <c r="BF404" s="3">
        <f ca="1">IF(Table2[[#This Row],[Residence]]="Osu",1,0)</f>
        <v>0</v>
      </c>
      <c r="BG404" s="3"/>
      <c r="BH404" s="3"/>
      <c r="BI404" s="3"/>
      <c r="BJ404" s="3"/>
      <c r="BK404" s="3"/>
      <c r="BL404" s="3"/>
      <c r="BM404" s="3"/>
      <c r="BN404" s="3"/>
      <c r="BO404" s="3"/>
      <c r="BP404" s="5"/>
      <c r="BR404" s="26">
        <f ca="1">Table2[[#This Row],[Cars Value]]/Table2[[#This Row],[Cars]]</f>
        <v>1167.5247576472595</v>
      </c>
      <c r="BS404" s="5"/>
      <c r="BT404" s="2">
        <f ca="1">IF(Table2[[#This Row],[Value of Debts]]&gt;$BU$6,1,0)</f>
        <v>1</v>
      </c>
      <c r="BU404" s="3"/>
      <c r="BV404" s="3"/>
      <c r="BW404" s="5"/>
      <c r="BX404" s="30">
        <f ca="1">Table2[[#This Row],[Mortgage Left]]/Table2[[#This Row],[Value of home]]</f>
        <v>0.29127966063342636</v>
      </c>
      <c r="BY404" s="3">
        <f t="shared" ca="1" si="148"/>
        <v>1</v>
      </c>
      <c r="BZ404" s="3"/>
      <c r="CA404" s="39"/>
      <c r="CC404" s="2">
        <f ca="1">IF(Table2[[#This Row],[Residence]]="East Legon",Table2[[#This Row],[Income]],0)</f>
        <v>0</v>
      </c>
      <c r="CD404" s="3">
        <f ca="1">IF(Table2[[#This Row],[Residence]]="Trasaco",Table2[[#This Row],[Income]],0)</f>
        <v>0</v>
      </c>
      <c r="CE404" s="3">
        <f ca="1">IF(Table2[[#This Row],[Residence]]="North Legon",Table2[[#This Row],[Income]],0)</f>
        <v>0</v>
      </c>
      <c r="CF404" s="3">
        <f ca="1">IF(Table2[[#This Row],[Residence]]="Spintex",Table2[[#This Row],[Income]],0)</f>
        <v>0</v>
      </c>
      <c r="CG404" s="3">
        <f ca="1">IF(Table2[[#This Row],[Residence]]="Tema",Table2[[#This Row],[Income]],0)</f>
        <v>52566</v>
      </c>
      <c r="CH404" s="3">
        <f ca="1">IF(Table2[[#This Row],[Residence]]="Airport Hills",Table2[[#This Row],[Income]],0)</f>
        <v>0</v>
      </c>
      <c r="CI404" s="3">
        <f ca="1">IF(Table2[[#This Row],[Residence]]="Oyarifa",Table2[[#This Row],[Income]],0)</f>
        <v>0</v>
      </c>
      <c r="CJ404" s="3">
        <f ca="1">IF(Table2[[#This Row],[Residence]]="Osu",Table2[[#This Row],[Income]],0)</f>
        <v>0</v>
      </c>
      <c r="CK404" s="3">
        <f ca="1">IF(Table2[[#This Row],[Residence]]="Tse-Addo",Table2[[#This Row],[Income]],0)</f>
        <v>0</v>
      </c>
      <c r="CL404" s="5">
        <f ca="1">IF(Table2[[#This Row],[Residence]]="Prampram",Table2[[#This Row],[Income]],0)</f>
        <v>0</v>
      </c>
      <c r="CN404" s="2">
        <f ca="1">IF(Table2[[#This Row],[Field of Work]]="Teaching",Table2[[#This Row],[Income]],0)</f>
        <v>0</v>
      </c>
      <c r="CO404" s="3">
        <f ca="1">IF(Table2[[#This Row],[Field of Work]]="Agriculture",Table2[[#This Row],[Income]],0)</f>
        <v>0</v>
      </c>
      <c r="CP404" s="3">
        <f ca="1">IF(Table2[[#This Row],[Field of Work]]="IT",Table2[[#This Row],[Income]],0)</f>
        <v>0</v>
      </c>
      <c r="CQ404" s="3">
        <f ca="1">IF(Table2[[#This Row],[Field of Work]]="Construction",Table2[[#This Row],[Income]],0)</f>
        <v>0</v>
      </c>
      <c r="CR404" s="3">
        <f ca="1">IF(Table2[[#This Row],[Field of Work]]="Health",Table2[[#This Row],[Income]],0)</f>
        <v>52566</v>
      </c>
      <c r="CS404" s="5">
        <f ca="1">IF(Table2[[#This Row],[Field of Work]]="General work",Table2[[#This Row],[Income]],0)</f>
        <v>0</v>
      </c>
      <c r="CU404" s="2">
        <f t="shared" ca="1" si="137"/>
        <v>1</v>
      </c>
      <c r="CV404" s="5"/>
      <c r="CX404" s="2">
        <f t="shared" ca="1" si="138"/>
        <v>43</v>
      </c>
      <c r="CY404" s="5"/>
    </row>
    <row r="405" spans="1:103" x14ac:dyDescent="0.25">
      <c r="A405">
        <f t="shared" ca="1" si="139"/>
        <v>2</v>
      </c>
      <c r="B405" t="str">
        <f t="shared" ca="1" si="140"/>
        <v>Female</v>
      </c>
      <c r="C405">
        <f t="shared" ca="1" si="141"/>
        <v>43</v>
      </c>
      <c r="D405">
        <f t="shared" ca="1" si="142"/>
        <v>5</v>
      </c>
      <c r="E405" t="str">
        <f ca="1">_xll.XLOOKUP(D405,$Y$8:$Y$13,$Z$8:$Z$13)</f>
        <v>General work</v>
      </c>
      <c r="F405">
        <f t="shared" ca="1" si="143"/>
        <v>3</v>
      </c>
      <c r="G405" t="str">
        <f ca="1">_xll.XLOOKUP(F405,$AA$8:$AA$12,$AB$8:$AB$12)</f>
        <v>University</v>
      </c>
      <c r="H405">
        <f t="shared" ca="1" si="135"/>
        <v>2</v>
      </c>
      <c r="I405">
        <f t="shared" ca="1" si="136"/>
        <v>2</v>
      </c>
      <c r="J405">
        <f t="shared" ca="1" si="144"/>
        <v>53883</v>
      </c>
      <c r="K405">
        <f t="shared" ca="1" si="145"/>
        <v>1</v>
      </c>
      <c r="L405" t="str">
        <f ca="1">_xll.XLOOKUP(K405,$AC$8:$AC$17,$AD$8:$AD$17)</f>
        <v>East Legon</v>
      </c>
      <c r="M405">
        <f t="shared" ca="1" si="149"/>
        <v>215532</v>
      </c>
      <c r="N405" s="12">
        <f t="shared" ca="1" si="146"/>
        <v>97815.114033482518</v>
      </c>
      <c r="O405" s="12">
        <f t="shared" ca="1" si="150"/>
        <v>19272.496713309542</v>
      </c>
      <c r="P405">
        <f t="shared" ca="1" si="147"/>
        <v>4421</v>
      </c>
      <c r="Q405" s="12">
        <f t="shared" ca="1" si="151"/>
        <v>97018.335608480586</v>
      </c>
      <c r="R405">
        <f t="shared" ca="1" si="152"/>
        <v>1267.4484369827546</v>
      </c>
      <c r="S405" s="12">
        <f t="shared" ca="1" si="153"/>
        <v>236071.9451502923</v>
      </c>
      <c r="T405" s="12">
        <f t="shared" ca="1" si="154"/>
        <v>199254.44964196312</v>
      </c>
      <c r="U405" s="12">
        <f t="shared" ca="1" si="155"/>
        <v>36817.495508329186</v>
      </c>
      <c r="X405" s="2"/>
      <c r="Y405" s="3"/>
      <c r="Z405" s="3"/>
      <c r="AA405" s="3"/>
      <c r="AB405" s="3"/>
      <c r="AC405" s="3"/>
      <c r="AD405" s="3"/>
      <c r="AE405" s="3">
        <f ca="1">IF(Table2[[#This Row],[Gender]]="Male",1,0)</f>
        <v>0</v>
      </c>
      <c r="AF405" s="3">
        <f ca="1">IF(Table2[[#This Row],[Gender]]="Female",1,0)</f>
        <v>1</v>
      </c>
      <c r="AG405" s="3"/>
      <c r="AH405" s="3"/>
      <c r="AI405" s="5"/>
      <c r="AK405" s="2">
        <f ca="1">IF(Table2[[#This Row],[Field of Work]]="Teaching",1,0)</f>
        <v>0</v>
      </c>
      <c r="AL405" s="3">
        <f ca="1">IF(Table2[[#This Row],[Field of Work]]="Agriculture",1,0)</f>
        <v>0</v>
      </c>
      <c r="AM405" s="3">
        <f ca="1">IF(Table2[[#This Row],[Field of Work]]="IT",1,0)</f>
        <v>0</v>
      </c>
      <c r="AN405" s="3">
        <f ca="1">IF(Table2[[#This Row],[Field of Work]]="Construction",1,0)</f>
        <v>0</v>
      </c>
      <c r="AO405" s="3">
        <f ca="1">IF(Table2[[#This Row],[Field of Work]]="Health",1,0)</f>
        <v>0</v>
      </c>
      <c r="AP405" s="3">
        <f ca="1">IF(Table2[[#This Row],[Field of Work]]="General work",1,0)</f>
        <v>1</v>
      </c>
      <c r="AQ405" s="3"/>
      <c r="AR405" s="3"/>
      <c r="AS405" s="3"/>
      <c r="AT405" s="3"/>
      <c r="AU405" s="3"/>
      <c r="AV405" s="5"/>
      <c r="AW405" s="16">
        <f ca="1">IF(Table2[[#This Row],[Residence]]="East Legon",1,0)</f>
        <v>1</v>
      </c>
      <c r="AX405" s="13">
        <f ca="1">IF(Table2[[#This Row],[Residence]]="Trasaco",1,0)</f>
        <v>0</v>
      </c>
      <c r="AY405" s="3">
        <f ca="1">IF(Table2[[#This Row],[Residence]]="North Legon",1,0)</f>
        <v>0</v>
      </c>
      <c r="AZ405" s="3">
        <f ca="1">IF(Table2[[#This Row],[Residence]]="Tema",1,0)</f>
        <v>0</v>
      </c>
      <c r="BA405" s="3">
        <f ca="1">IF(Table2[[#This Row],[Residence]]="Spintex",1,0)</f>
        <v>0</v>
      </c>
      <c r="BB405" s="3">
        <f ca="1">IF(Table2[[#This Row],[Residence]]="Airport Hills",1,0)</f>
        <v>0</v>
      </c>
      <c r="BC405" s="3">
        <f ca="1">IF(Table2[[#This Row],[Residence]]="Oyarifa",1,0)</f>
        <v>0</v>
      </c>
      <c r="BD405" s="3">
        <f ca="1">IF(Table2[[#This Row],[Residence]]="Prampram",1,0)</f>
        <v>0</v>
      </c>
      <c r="BE405" s="3">
        <f ca="1">IF(Table2[[#This Row],[Residence]]="Tse-Addo",1,0)</f>
        <v>0</v>
      </c>
      <c r="BF405" s="3">
        <f ca="1">IF(Table2[[#This Row],[Residence]]="Osu",1,0)</f>
        <v>0</v>
      </c>
      <c r="BG405" s="3"/>
      <c r="BH405" s="3"/>
      <c r="BI405" s="3"/>
      <c r="BJ405" s="3"/>
      <c r="BK405" s="3"/>
      <c r="BL405" s="3"/>
      <c r="BM405" s="3"/>
      <c r="BN405" s="3"/>
      <c r="BO405" s="3"/>
      <c r="BP405" s="5"/>
      <c r="BR405" s="26">
        <f ca="1">Table2[[#This Row],[Cars Value]]/Table2[[#This Row],[Cars]]</f>
        <v>9636.2483566547708</v>
      </c>
      <c r="BS405" s="5"/>
      <c r="BT405" s="2">
        <f ca="1">IF(Table2[[#This Row],[Value of Debts]]&gt;$BU$6,1,0)</f>
        <v>1</v>
      </c>
      <c r="BU405" s="3"/>
      <c r="BV405" s="3"/>
      <c r="BW405" s="5"/>
      <c r="BX405" s="30">
        <f ca="1">Table2[[#This Row],[Mortgage Left]]/Table2[[#This Row],[Value of home]]</f>
        <v>0.45383105076500252</v>
      </c>
      <c r="BY405" s="3">
        <f t="shared" ca="1" si="148"/>
        <v>0</v>
      </c>
      <c r="BZ405" s="3"/>
      <c r="CA405" s="39"/>
      <c r="CC405" s="2">
        <f ca="1">IF(Table2[[#This Row],[Residence]]="East Legon",Table2[[#This Row],[Income]],0)</f>
        <v>53883</v>
      </c>
      <c r="CD405" s="3">
        <f ca="1">IF(Table2[[#This Row],[Residence]]="Trasaco",Table2[[#This Row],[Income]],0)</f>
        <v>0</v>
      </c>
      <c r="CE405" s="3">
        <f ca="1">IF(Table2[[#This Row],[Residence]]="North Legon",Table2[[#This Row],[Income]],0)</f>
        <v>0</v>
      </c>
      <c r="CF405" s="3">
        <f ca="1">IF(Table2[[#This Row],[Residence]]="Spintex",Table2[[#This Row],[Income]],0)</f>
        <v>0</v>
      </c>
      <c r="CG405" s="3">
        <f ca="1">IF(Table2[[#This Row],[Residence]]="Tema",Table2[[#This Row],[Income]],0)</f>
        <v>0</v>
      </c>
      <c r="CH405" s="3">
        <f ca="1">IF(Table2[[#This Row],[Residence]]="Airport Hills",Table2[[#This Row],[Income]],0)</f>
        <v>0</v>
      </c>
      <c r="CI405" s="3">
        <f ca="1">IF(Table2[[#This Row],[Residence]]="Oyarifa",Table2[[#This Row],[Income]],0)</f>
        <v>0</v>
      </c>
      <c r="CJ405" s="3">
        <f ca="1">IF(Table2[[#This Row],[Residence]]="Osu",Table2[[#This Row],[Income]],0)</f>
        <v>0</v>
      </c>
      <c r="CK405" s="3">
        <f ca="1">IF(Table2[[#This Row],[Residence]]="Tse-Addo",Table2[[#This Row],[Income]],0)</f>
        <v>0</v>
      </c>
      <c r="CL405" s="5">
        <f ca="1">IF(Table2[[#This Row],[Residence]]="Prampram",Table2[[#This Row],[Income]],0)</f>
        <v>0</v>
      </c>
      <c r="CN405" s="2">
        <f ca="1">IF(Table2[[#This Row],[Field of Work]]="Teaching",Table2[[#This Row],[Income]],0)</f>
        <v>0</v>
      </c>
      <c r="CO405" s="3">
        <f ca="1">IF(Table2[[#This Row],[Field of Work]]="Agriculture",Table2[[#This Row],[Income]],0)</f>
        <v>0</v>
      </c>
      <c r="CP405" s="3">
        <f ca="1">IF(Table2[[#This Row],[Field of Work]]="IT",Table2[[#This Row],[Income]],0)</f>
        <v>0</v>
      </c>
      <c r="CQ405" s="3">
        <f ca="1">IF(Table2[[#This Row],[Field of Work]]="Construction",Table2[[#This Row],[Income]],0)</f>
        <v>0</v>
      </c>
      <c r="CR405" s="3">
        <f ca="1">IF(Table2[[#This Row],[Field of Work]]="Health",Table2[[#This Row],[Income]],0)</f>
        <v>0</v>
      </c>
      <c r="CS405" s="5">
        <f ca="1">IF(Table2[[#This Row],[Field of Work]]="General work",Table2[[#This Row],[Income]],0)</f>
        <v>53883</v>
      </c>
      <c r="CU405" s="2">
        <f t="shared" ca="1" si="137"/>
        <v>1</v>
      </c>
      <c r="CV405" s="5"/>
      <c r="CX405" s="2">
        <f t="shared" ca="1" si="138"/>
        <v>29</v>
      </c>
      <c r="CY405" s="5"/>
    </row>
    <row r="406" spans="1:103" x14ac:dyDescent="0.25">
      <c r="A406">
        <f t="shared" ca="1" si="139"/>
        <v>1</v>
      </c>
      <c r="B406" t="str">
        <f t="shared" ca="1" si="140"/>
        <v>Male</v>
      </c>
      <c r="C406">
        <f t="shared" ca="1" si="141"/>
        <v>29</v>
      </c>
      <c r="D406">
        <f t="shared" ca="1" si="142"/>
        <v>2</v>
      </c>
      <c r="E406" t="str">
        <f ca="1">_xll.XLOOKUP(D406,$Y$8:$Y$13,$Z$8:$Z$13)</f>
        <v>Construction</v>
      </c>
      <c r="F406">
        <f t="shared" ca="1" si="143"/>
        <v>3</v>
      </c>
      <c r="G406" t="str">
        <f ca="1">_xll.XLOOKUP(F406,$AA$8:$AA$12,$AB$8:$AB$12)</f>
        <v>University</v>
      </c>
      <c r="H406">
        <f t="shared" ca="1" si="135"/>
        <v>3</v>
      </c>
      <c r="I406">
        <f t="shared" ca="1" si="136"/>
        <v>3</v>
      </c>
      <c r="J406">
        <f t="shared" ca="1" si="144"/>
        <v>46717</v>
      </c>
      <c r="K406">
        <f t="shared" ca="1" si="145"/>
        <v>5</v>
      </c>
      <c r="L406" t="str">
        <f ca="1">_xll.XLOOKUP(K406,$AC$8:$AC$17,$AD$8:$AD$17)</f>
        <v>Airport Hills</v>
      </c>
      <c r="M406">
        <f t="shared" ca="1" si="149"/>
        <v>280302</v>
      </c>
      <c r="N406" s="12">
        <f t="shared" ca="1" si="146"/>
        <v>255618.97490901931</v>
      </c>
      <c r="O406" s="12">
        <f t="shared" ca="1" si="150"/>
        <v>126954.0485583355</v>
      </c>
      <c r="P406">
        <f t="shared" ca="1" si="147"/>
        <v>40537</v>
      </c>
      <c r="Q406" s="12">
        <f t="shared" ca="1" si="151"/>
        <v>61611.43584112473</v>
      </c>
      <c r="R406">
        <f t="shared" ca="1" si="152"/>
        <v>431.63596415331563</v>
      </c>
      <c r="S406" s="12">
        <f t="shared" ca="1" si="153"/>
        <v>407687.68452248885</v>
      </c>
      <c r="T406" s="12">
        <f t="shared" ca="1" si="154"/>
        <v>357767.41075014404</v>
      </c>
      <c r="U406" s="12">
        <f t="shared" ca="1" si="155"/>
        <v>49920.273772344808</v>
      </c>
      <c r="X406" s="2"/>
      <c r="Y406" s="3"/>
      <c r="Z406" s="3"/>
      <c r="AA406" s="3"/>
      <c r="AB406" s="3"/>
      <c r="AC406" s="3"/>
      <c r="AD406" s="3"/>
      <c r="AE406" s="3">
        <f ca="1">IF(Table2[[#This Row],[Gender]]="Male",1,0)</f>
        <v>1</v>
      </c>
      <c r="AF406" s="3">
        <f ca="1">IF(Table2[[#This Row],[Gender]]="Female",1,0)</f>
        <v>0</v>
      </c>
      <c r="AG406" s="3"/>
      <c r="AH406" s="3"/>
      <c r="AI406" s="5"/>
      <c r="AK406" s="2">
        <f ca="1">IF(Table2[[#This Row],[Field of Work]]="Teaching",1,0)</f>
        <v>0</v>
      </c>
      <c r="AL406" s="3">
        <f ca="1">IF(Table2[[#This Row],[Field of Work]]="Agriculture",1,0)</f>
        <v>0</v>
      </c>
      <c r="AM406" s="3">
        <f ca="1">IF(Table2[[#This Row],[Field of Work]]="IT",1,0)</f>
        <v>0</v>
      </c>
      <c r="AN406" s="3">
        <f ca="1">IF(Table2[[#This Row],[Field of Work]]="Construction",1,0)</f>
        <v>1</v>
      </c>
      <c r="AO406" s="3">
        <f ca="1">IF(Table2[[#This Row],[Field of Work]]="Health",1,0)</f>
        <v>0</v>
      </c>
      <c r="AP406" s="3">
        <f ca="1">IF(Table2[[#This Row],[Field of Work]]="General work",1,0)</f>
        <v>0</v>
      </c>
      <c r="AQ406" s="3"/>
      <c r="AR406" s="3"/>
      <c r="AS406" s="3"/>
      <c r="AT406" s="3"/>
      <c r="AU406" s="3"/>
      <c r="AV406" s="5"/>
      <c r="AW406" s="16">
        <f ca="1">IF(Table2[[#This Row],[Residence]]="East Legon",1,0)</f>
        <v>0</v>
      </c>
      <c r="AX406" s="13">
        <f ca="1">IF(Table2[[#This Row],[Residence]]="Trasaco",1,0)</f>
        <v>0</v>
      </c>
      <c r="AY406" s="3">
        <f ca="1">IF(Table2[[#This Row],[Residence]]="North Legon",1,0)</f>
        <v>0</v>
      </c>
      <c r="AZ406" s="3">
        <f ca="1">IF(Table2[[#This Row],[Residence]]="Tema",1,0)</f>
        <v>0</v>
      </c>
      <c r="BA406" s="3">
        <f ca="1">IF(Table2[[#This Row],[Residence]]="Spintex",1,0)</f>
        <v>0</v>
      </c>
      <c r="BB406" s="3">
        <f ca="1">IF(Table2[[#This Row],[Residence]]="Airport Hills",1,0)</f>
        <v>1</v>
      </c>
      <c r="BC406" s="3">
        <f ca="1">IF(Table2[[#This Row],[Residence]]="Oyarifa",1,0)</f>
        <v>0</v>
      </c>
      <c r="BD406" s="3">
        <f ca="1">IF(Table2[[#This Row],[Residence]]="Prampram",1,0)</f>
        <v>0</v>
      </c>
      <c r="BE406" s="3">
        <f ca="1">IF(Table2[[#This Row],[Residence]]="Tse-Addo",1,0)</f>
        <v>0</v>
      </c>
      <c r="BF406" s="3">
        <f ca="1">IF(Table2[[#This Row],[Residence]]="Osu",1,0)</f>
        <v>0</v>
      </c>
      <c r="BG406" s="3"/>
      <c r="BH406" s="3"/>
      <c r="BI406" s="3"/>
      <c r="BJ406" s="3"/>
      <c r="BK406" s="3"/>
      <c r="BL406" s="3"/>
      <c r="BM406" s="3"/>
      <c r="BN406" s="3"/>
      <c r="BO406" s="3"/>
      <c r="BP406" s="5"/>
      <c r="BR406" s="26">
        <f ca="1">Table2[[#This Row],[Cars Value]]/Table2[[#This Row],[Cars]]</f>
        <v>42318.016186111832</v>
      </c>
      <c r="BS406" s="5"/>
      <c r="BT406" s="2">
        <f ca="1">IF(Table2[[#This Row],[Value of Debts]]&gt;$BU$6,1,0)</f>
        <v>1</v>
      </c>
      <c r="BU406" s="3"/>
      <c r="BV406" s="3"/>
      <c r="BW406" s="5"/>
      <c r="BX406" s="30">
        <f ca="1">Table2[[#This Row],[Mortgage Left]]/Table2[[#This Row],[Value of home]]</f>
        <v>0.91194131654079991</v>
      </c>
      <c r="BY406" s="3">
        <f t="shared" ca="1" si="148"/>
        <v>0</v>
      </c>
      <c r="BZ406" s="3"/>
      <c r="CA406" s="39"/>
      <c r="CC406" s="2">
        <f ca="1">IF(Table2[[#This Row],[Residence]]="East Legon",Table2[[#This Row],[Income]],0)</f>
        <v>0</v>
      </c>
      <c r="CD406" s="3">
        <f ca="1">IF(Table2[[#This Row],[Residence]]="Trasaco",Table2[[#This Row],[Income]],0)</f>
        <v>0</v>
      </c>
      <c r="CE406" s="3">
        <f ca="1">IF(Table2[[#This Row],[Residence]]="North Legon",Table2[[#This Row],[Income]],0)</f>
        <v>0</v>
      </c>
      <c r="CF406" s="3">
        <f ca="1">IF(Table2[[#This Row],[Residence]]="Spintex",Table2[[#This Row],[Income]],0)</f>
        <v>0</v>
      </c>
      <c r="CG406" s="3">
        <f ca="1">IF(Table2[[#This Row],[Residence]]="Tema",Table2[[#This Row],[Income]],0)</f>
        <v>0</v>
      </c>
      <c r="CH406" s="3">
        <f ca="1">IF(Table2[[#This Row],[Residence]]="Airport Hills",Table2[[#This Row],[Income]],0)</f>
        <v>46717</v>
      </c>
      <c r="CI406" s="3">
        <f ca="1">IF(Table2[[#This Row],[Residence]]="Oyarifa",Table2[[#This Row],[Income]],0)</f>
        <v>0</v>
      </c>
      <c r="CJ406" s="3">
        <f ca="1">IF(Table2[[#This Row],[Residence]]="Osu",Table2[[#This Row],[Income]],0)</f>
        <v>0</v>
      </c>
      <c r="CK406" s="3">
        <f ca="1">IF(Table2[[#This Row],[Residence]]="Tse-Addo",Table2[[#This Row],[Income]],0)</f>
        <v>0</v>
      </c>
      <c r="CL406" s="5">
        <f ca="1">IF(Table2[[#This Row],[Residence]]="Prampram",Table2[[#This Row],[Income]],0)</f>
        <v>0</v>
      </c>
      <c r="CN406" s="2">
        <f ca="1">IF(Table2[[#This Row],[Field of Work]]="Teaching",Table2[[#This Row],[Income]],0)</f>
        <v>0</v>
      </c>
      <c r="CO406" s="3">
        <f ca="1">IF(Table2[[#This Row],[Field of Work]]="Agriculture",Table2[[#This Row],[Income]],0)</f>
        <v>0</v>
      </c>
      <c r="CP406" s="3">
        <f ca="1">IF(Table2[[#This Row],[Field of Work]]="IT",Table2[[#This Row],[Income]],0)</f>
        <v>0</v>
      </c>
      <c r="CQ406" s="3">
        <f ca="1">IF(Table2[[#This Row],[Field of Work]]="Construction",Table2[[#This Row],[Income]],0)</f>
        <v>46717</v>
      </c>
      <c r="CR406" s="3">
        <f ca="1">IF(Table2[[#This Row],[Field of Work]]="Health",Table2[[#This Row],[Income]],0)</f>
        <v>0</v>
      </c>
      <c r="CS406" s="5">
        <f ca="1">IF(Table2[[#This Row],[Field of Work]]="General work",Table2[[#This Row],[Income]],0)</f>
        <v>0</v>
      </c>
      <c r="CU406" s="2">
        <f t="shared" ca="1" si="137"/>
        <v>1</v>
      </c>
      <c r="CV406" s="5"/>
      <c r="CX406" s="2">
        <f t="shared" ca="1" si="138"/>
        <v>41</v>
      </c>
      <c r="CY406" s="5"/>
    </row>
    <row r="407" spans="1:103" x14ac:dyDescent="0.25">
      <c r="A407">
        <f t="shared" ca="1" si="139"/>
        <v>1</v>
      </c>
      <c r="B407" t="str">
        <f t="shared" ca="1" si="140"/>
        <v>Male</v>
      </c>
      <c r="C407">
        <f t="shared" ca="1" si="141"/>
        <v>41</v>
      </c>
      <c r="D407">
        <f t="shared" ca="1" si="142"/>
        <v>1</v>
      </c>
      <c r="E407" t="str">
        <f ca="1">_xll.XLOOKUP(D407,$Y$8:$Y$13,$Z$8:$Z$13)</f>
        <v>Health</v>
      </c>
      <c r="F407">
        <f t="shared" ca="1" si="143"/>
        <v>2</v>
      </c>
      <c r="G407" t="str">
        <f ca="1">_xll.XLOOKUP(F407,$AA$8:$AA$12,$AB$8:$AB$12)</f>
        <v>College</v>
      </c>
      <c r="H407">
        <f t="shared" ca="1" si="135"/>
        <v>0</v>
      </c>
      <c r="I407">
        <f t="shared" ca="1" si="136"/>
        <v>3</v>
      </c>
      <c r="J407">
        <f t="shared" ca="1" si="144"/>
        <v>87005</v>
      </c>
      <c r="K407">
        <f t="shared" ca="1" si="145"/>
        <v>3</v>
      </c>
      <c r="L407" t="str">
        <f ca="1">_xll.XLOOKUP(K407,$AC$8:$AC$17,$AD$8:$AD$17)</f>
        <v>North Legon</v>
      </c>
      <c r="M407">
        <f t="shared" ca="1" si="149"/>
        <v>522030</v>
      </c>
      <c r="N407" s="12">
        <f t="shared" ca="1" si="146"/>
        <v>425830.93949658395</v>
      </c>
      <c r="O407" s="12">
        <f t="shared" ca="1" si="150"/>
        <v>121444.93638036262</v>
      </c>
      <c r="P407">
        <f t="shared" ca="1" si="147"/>
        <v>20920</v>
      </c>
      <c r="Q407" s="12">
        <f t="shared" ca="1" si="151"/>
        <v>151910.94607439107</v>
      </c>
      <c r="R407">
        <f t="shared" ca="1" si="152"/>
        <v>54190.837135949747</v>
      </c>
      <c r="S407" s="12">
        <f t="shared" ca="1" si="153"/>
        <v>697665.77351631236</v>
      </c>
      <c r="T407" s="12">
        <f t="shared" ca="1" si="154"/>
        <v>598661.88557097502</v>
      </c>
      <c r="U407" s="12">
        <f t="shared" ca="1" si="155"/>
        <v>99003.887945337337</v>
      </c>
      <c r="X407" s="2"/>
      <c r="Y407" s="3"/>
      <c r="Z407" s="3"/>
      <c r="AA407" s="3"/>
      <c r="AB407" s="3"/>
      <c r="AC407" s="3"/>
      <c r="AD407" s="3"/>
      <c r="AE407" s="3">
        <f ca="1">IF(Table2[[#This Row],[Gender]]="Male",1,0)</f>
        <v>1</v>
      </c>
      <c r="AF407" s="3">
        <f ca="1">IF(Table2[[#This Row],[Gender]]="Female",1,0)</f>
        <v>0</v>
      </c>
      <c r="AG407" s="3"/>
      <c r="AH407" s="3"/>
      <c r="AI407" s="5"/>
      <c r="AK407" s="2">
        <f ca="1">IF(Table2[[#This Row],[Field of Work]]="Teaching",1,0)</f>
        <v>0</v>
      </c>
      <c r="AL407" s="3">
        <f ca="1">IF(Table2[[#This Row],[Field of Work]]="Agriculture",1,0)</f>
        <v>0</v>
      </c>
      <c r="AM407" s="3">
        <f ca="1">IF(Table2[[#This Row],[Field of Work]]="IT",1,0)</f>
        <v>0</v>
      </c>
      <c r="AN407" s="3">
        <f ca="1">IF(Table2[[#This Row],[Field of Work]]="Construction",1,0)</f>
        <v>0</v>
      </c>
      <c r="AO407" s="3">
        <f ca="1">IF(Table2[[#This Row],[Field of Work]]="Health",1,0)</f>
        <v>1</v>
      </c>
      <c r="AP407" s="3">
        <f ca="1">IF(Table2[[#This Row],[Field of Work]]="General work",1,0)</f>
        <v>0</v>
      </c>
      <c r="AQ407" s="3"/>
      <c r="AR407" s="3"/>
      <c r="AS407" s="3"/>
      <c r="AT407" s="3"/>
      <c r="AU407" s="3"/>
      <c r="AV407" s="5"/>
      <c r="AW407" s="16">
        <f ca="1">IF(Table2[[#This Row],[Residence]]="East Legon",1,0)</f>
        <v>0</v>
      </c>
      <c r="AX407" s="13">
        <f ca="1">IF(Table2[[#This Row],[Residence]]="Trasaco",1,0)</f>
        <v>0</v>
      </c>
      <c r="AY407" s="3">
        <f ca="1">IF(Table2[[#This Row],[Residence]]="North Legon",1,0)</f>
        <v>1</v>
      </c>
      <c r="AZ407" s="3">
        <f ca="1">IF(Table2[[#This Row],[Residence]]="Tema",1,0)</f>
        <v>0</v>
      </c>
      <c r="BA407" s="3">
        <f ca="1">IF(Table2[[#This Row],[Residence]]="Spintex",1,0)</f>
        <v>0</v>
      </c>
      <c r="BB407" s="3">
        <f ca="1">IF(Table2[[#This Row],[Residence]]="Airport Hills",1,0)</f>
        <v>0</v>
      </c>
      <c r="BC407" s="3">
        <f ca="1">IF(Table2[[#This Row],[Residence]]="Oyarifa",1,0)</f>
        <v>0</v>
      </c>
      <c r="BD407" s="3">
        <f ca="1">IF(Table2[[#This Row],[Residence]]="Prampram",1,0)</f>
        <v>0</v>
      </c>
      <c r="BE407" s="3">
        <f ca="1">IF(Table2[[#This Row],[Residence]]="Tse-Addo",1,0)</f>
        <v>0</v>
      </c>
      <c r="BF407" s="3">
        <f ca="1">IF(Table2[[#This Row],[Residence]]="Osu",1,0)</f>
        <v>0</v>
      </c>
      <c r="BG407" s="3"/>
      <c r="BH407" s="3"/>
      <c r="BI407" s="3"/>
      <c r="BJ407" s="3"/>
      <c r="BK407" s="3"/>
      <c r="BL407" s="3"/>
      <c r="BM407" s="3"/>
      <c r="BN407" s="3"/>
      <c r="BO407" s="3"/>
      <c r="BP407" s="5"/>
      <c r="BR407" s="26">
        <f ca="1">Table2[[#This Row],[Cars Value]]/Table2[[#This Row],[Cars]]</f>
        <v>40481.645460120875</v>
      </c>
      <c r="BS407" s="5"/>
      <c r="BT407" s="2">
        <f ca="1">IF(Table2[[#This Row],[Value of Debts]]&gt;$BU$6,1,0)</f>
        <v>1</v>
      </c>
      <c r="BU407" s="3"/>
      <c r="BV407" s="3"/>
      <c r="BW407" s="5"/>
      <c r="BX407" s="30">
        <f ca="1">Table2[[#This Row],[Mortgage Left]]/Table2[[#This Row],[Value of home]]</f>
        <v>0.81572120279789273</v>
      </c>
      <c r="BY407" s="3">
        <f t="shared" ca="1" si="148"/>
        <v>0</v>
      </c>
      <c r="BZ407" s="3"/>
      <c r="CA407" s="39"/>
      <c r="CC407" s="2">
        <f ca="1">IF(Table2[[#This Row],[Residence]]="East Legon",Table2[[#This Row],[Income]],0)</f>
        <v>0</v>
      </c>
      <c r="CD407" s="3">
        <f ca="1">IF(Table2[[#This Row],[Residence]]="Trasaco",Table2[[#This Row],[Income]],0)</f>
        <v>0</v>
      </c>
      <c r="CE407" s="3">
        <f ca="1">IF(Table2[[#This Row],[Residence]]="North Legon",Table2[[#This Row],[Income]],0)</f>
        <v>87005</v>
      </c>
      <c r="CF407" s="3">
        <f ca="1">IF(Table2[[#This Row],[Residence]]="Spintex",Table2[[#This Row],[Income]],0)</f>
        <v>0</v>
      </c>
      <c r="CG407" s="3">
        <f ca="1">IF(Table2[[#This Row],[Residence]]="Tema",Table2[[#This Row],[Income]],0)</f>
        <v>0</v>
      </c>
      <c r="CH407" s="3">
        <f ca="1">IF(Table2[[#This Row],[Residence]]="Airport Hills",Table2[[#This Row],[Income]],0)</f>
        <v>0</v>
      </c>
      <c r="CI407" s="3">
        <f ca="1">IF(Table2[[#This Row],[Residence]]="Oyarifa",Table2[[#This Row],[Income]],0)</f>
        <v>0</v>
      </c>
      <c r="CJ407" s="3">
        <f ca="1">IF(Table2[[#This Row],[Residence]]="Osu",Table2[[#This Row],[Income]],0)</f>
        <v>0</v>
      </c>
      <c r="CK407" s="3">
        <f ca="1">IF(Table2[[#This Row],[Residence]]="Tse-Addo",Table2[[#This Row],[Income]],0)</f>
        <v>0</v>
      </c>
      <c r="CL407" s="5">
        <f ca="1">IF(Table2[[#This Row],[Residence]]="Prampram",Table2[[#This Row],[Income]],0)</f>
        <v>0</v>
      </c>
      <c r="CN407" s="2">
        <f ca="1">IF(Table2[[#This Row],[Field of Work]]="Teaching",Table2[[#This Row],[Income]],0)</f>
        <v>0</v>
      </c>
      <c r="CO407" s="3">
        <f ca="1">IF(Table2[[#This Row],[Field of Work]]="Agriculture",Table2[[#This Row],[Income]],0)</f>
        <v>0</v>
      </c>
      <c r="CP407" s="3">
        <f ca="1">IF(Table2[[#This Row],[Field of Work]]="IT",Table2[[#This Row],[Income]],0)</f>
        <v>0</v>
      </c>
      <c r="CQ407" s="3">
        <f ca="1">IF(Table2[[#This Row],[Field of Work]]="Construction",Table2[[#This Row],[Income]],0)</f>
        <v>0</v>
      </c>
      <c r="CR407" s="3">
        <f ca="1">IF(Table2[[#This Row],[Field of Work]]="Health",Table2[[#This Row],[Income]],0)</f>
        <v>87005</v>
      </c>
      <c r="CS407" s="5">
        <f ca="1">IF(Table2[[#This Row],[Field of Work]]="General work",Table2[[#This Row],[Income]],0)</f>
        <v>0</v>
      </c>
      <c r="CU407" s="2">
        <f t="shared" ca="1" si="137"/>
        <v>1</v>
      </c>
      <c r="CV407" s="5"/>
      <c r="CX407" s="2">
        <f t="shared" ca="1" si="138"/>
        <v>43</v>
      </c>
      <c r="CY407" s="5"/>
    </row>
    <row r="408" spans="1:103" x14ac:dyDescent="0.25">
      <c r="A408">
        <f t="shared" ca="1" si="139"/>
        <v>1</v>
      </c>
      <c r="B408" t="str">
        <f t="shared" ca="1" si="140"/>
        <v>Male</v>
      </c>
      <c r="C408">
        <f t="shared" ca="1" si="141"/>
        <v>43</v>
      </c>
      <c r="D408">
        <f t="shared" ca="1" si="142"/>
        <v>2</v>
      </c>
      <c r="E408" t="str">
        <f ca="1">_xll.XLOOKUP(D408,$Y$8:$Y$13,$Z$8:$Z$13)</f>
        <v>Construction</v>
      </c>
      <c r="F408">
        <f t="shared" ca="1" si="143"/>
        <v>5</v>
      </c>
      <c r="G408" t="str">
        <f ca="1">_xll.XLOOKUP(F408,$AA$8:$AA$12,$AB$8:$AB$12)</f>
        <v>Other</v>
      </c>
      <c r="H408">
        <f t="shared" ref="H408:H471" ca="1" si="156">RANDBETWEEN(0,4)</f>
        <v>4</v>
      </c>
      <c r="I408">
        <f t="shared" ca="1" si="136"/>
        <v>1</v>
      </c>
      <c r="J408">
        <f t="shared" ca="1" si="144"/>
        <v>62008</v>
      </c>
      <c r="K408">
        <f t="shared" ca="1" si="145"/>
        <v>7</v>
      </c>
      <c r="L408" t="str">
        <f ca="1">_xll.XLOOKUP(K408,$AC$8:$AC$17,$AD$8:$AD$17)</f>
        <v>Tema</v>
      </c>
      <c r="M408">
        <f t="shared" ca="1" si="149"/>
        <v>186024</v>
      </c>
      <c r="N408" s="12">
        <f t="shared" ca="1" si="146"/>
        <v>101853.0330183077</v>
      </c>
      <c r="O408" s="12">
        <f t="shared" ca="1" si="150"/>
        <v>22492.103192090595</v>
      </c>
      <c r="P408">
        <f t="shared" ca="1" si="147"/>
        <v>1747</v>
      </c>
      <c r="Q408" s="12">
        <f t="shared" ca="1" si="151"/>
        <v>86919.937941181342</v>
      </c>
      <c r="R408">
        <f t="shared" ca="1" si="152"/>
        <v>30015.213649951107</v>
      </c>
      <c r="S408" s="12">
        <f t="shared" ca="1" si="153"/>
        <v>238531.31684204168</v>
      </c>
      <c r="T408" s="12">
        <f t="shared" ca="1" si="154"/>
        <v>190519.97095948906</v>
      </c>
      <c r="U408" s="12">
        <f t="shared" ca="1" si="155"/>
        <v>48011.345882552618</v>
      </c>
      <c r="X408" s="2"/>
      <c r="Y408" s="3"/>
      <c r="Z408" s="3"/>
      <c r="AA408" s="3"/>
      <c r="AB408" s="3"/>
      <c r="AC408" s="3"/>
      <c r="AD408" s="3"/>
      <c r="AE408" s="3">
        <f ca="1">IF(Table2[[#This Row],[Gender]]="Male",1,0)</f>
        <v>1</v>
      </c>
      <c r="AF408" s="3">
        <f ca="1">IF(Table2[[#This Row],[Gender]]="Female",1,0)</f>
        <v>0</v>
      </c>
      <c r="AG408" s="3"/>
      <c r="AH408" s="3"/>
      <c r="AI408" s="5"/>
      <c r="AK408" s="2">
        <f ca="1">IF(Table2[[#This Row],[Field of Work]]="Teaching",1,0)</f>
        <v>0</v>
      </c>
      <c r="AL408" s="3">
        <f ca="1">IF(Table2[[#This Row],[Field of Work]]="Agriculture",1,0)</f>
        <v>0</v>
      </c>
      <c r="AM408" s="3">
        <f ca="1">IF(Table2[[#This Row],[Field of Work]]="IT",1,0)</f>
        <v>0</v>
      </c>
      <c r="AN408" s="3">
        <f ca="1">IF(Table2[[#This Row],[Field of Work]]="Construction",1,0)</f>
        <v>1</v>
      </c>
      <c r="AO408" s="3">
        <f ca="1">IF(Table2[[#This Row],[Field of Work]]="Health",1,0)</f>
        <v>0</v>
      </c>
      <c r="AP408" s="3">
        <f ca="1">IF(Table2[[#This Row],[Field of Work]]="General work",1,0)</f>
        <v>0</v>
      </c>
      <c r="AQ408" s="3"/>
      <c r="AR408" s="3"/>
      <c r="AS408" s="3"/>
      <c r="AT408" s="3"/>
      <c r="AU408" s="3"/>
      <c r="AV408" s="5"/>
      <c r="AW408" s="16">
        <f ca="1">IF(Table2[[#This Row],[Residence]]="East Legon",1,0)</f>
        <v>0</v>
      </c>
      <c r="AX408" s="13">
        <f ca="1">IF(Table2[[#This Row],[Residence]]="Trasaco",1,0)</f>
        <v>0</v>
      </c>
      <c r="AY408" s="3">
        <f ca="1">IF(Table2[[#This Row],[Residence]]="North Legon",1,0)</f>
        <v>0</v>
      </c>
      <c r="AZ408" s="3">
        <f ca="1">IF(Table2[[#This Row],[Residence]]="Tema",1,0)</f>
        <v>1</v>
      </c>
      <c r="BA408" s="3">
        <f ca="1">IF(Table2[[#This Row],[Residence]]="Spintex",1,0)</f>
        <v>0</v>
      </c>
      <c r="BB408" s="3">
        <f ca="1">IF(Table2[[#This Row],[Residence]]="Airport Hills",1,0)</f>
        <v>0</v>
      </c>
      <c r="BC408" s="3">
        <f ca="1">IF(Table2[[#This Row],[Residence]]="Oyarifa",1,0)</f>
        <v>0</v>
      </c>
      <c r="BD408" s="3">
        <f ca="1">IF(Table2[[#This Row],[Residence]]="Prampram",1,0)</f>
        <v>0</v>
      </c>
      <c r="BE408" s="3">
        <f ca="1">IF(Table2[[#This Row],[Residence]]="Tse-Addo",1,0)</f>
        <v>0</v>
      </c>
      <c r="BF408" s="3">
        <f ca="1">IF(Table2[[#This Row],[Residence]]="Osu",1,0)</f>
        <v>0</v>
      </c>
      <c r="BG408" s="3"/>
      <c r="BH408" s="3"/>
      <c r="BI408" s="3"/>
      <c r="BJ408" s="3"/>
      <c r="BK408" s="3"/>
      <c r="BL408" s="3"/>
      <c r="BM408" s="3"/>
      <c r="BN408" s="3"/>
      <c r="BO408" s="3"/>
      <c r="BP408" s="5"/>
      <c r="BR408" s="26">
        <f ca="1">Table2[[#This Row],[Cars Value]]/Table2[[#This Row],[Cars]]</f>
        <v>22492.103192090595</v>
      </c>
      <c r="BS408" s="5"/>
      <c r="BT408" s="2">
        <f ca="1">IF(Table2[[#This Row],[Value of Debts]]&gt;$BU$6,1,0)</f>
        <v>1</v>
      </c>
      <c r="BU408" s="3"/>
      <c r="BV408" s="3"/>
      <c r="BW408" s="5"/>
      <c r="BX408" s="30">
        <f ca="1">Table2[[#This Row],[Mortgage Left]]/Table2[[#This Row],[Value of home]]</f>
        <v>0.54752630315608575</v>
      </c>
      <c r="BY408" s="3">
        <f t="shared" ca="1" si="148"/>
        <v>0</v>
      </c>
      <c r="BZ408" s="3"/>
      <c r="CA408" s="39"/>
      <c r="CC408" s="2">
        <f ca="1">IF(Table2[[#This Row],[Residence]]="East Legon",Table2[[#This Row],[Income]],0)</f>
        <v>0</v>
      </c>
      <c r="CD408" s="3">
        <f ca="1">IF(Table2[[#This Row],[Residence]]="Trasaco",Table2[[#This Row],[Income]],0)</f>
        <v>0</v>
      </c>
      <c r="CE408" s="3">
        <f ca="1">IF(Table2[[#This Row],[Residence]]="North Legon",Table2[[#This Row],[Income]],0)</f>
        <v>0</v>
      </c>
      <c r="CF408" s="3">
        <f ca="1">IF(Table2[[#This Row],[Residence]]="Spintex",Table2[[#This Row],[Income]],0)</f>
        <v>0</v>
      </c>
      <c r="CG408" s="3">
        <f ca="1">IF(Table2[[#This Row],[Residence]]="Tema",Table2[[#This Row],[Income]],0)</f>
        <v>62008</v>
      </c>
      <c r="CH408" s="3">
        <f ca="1">IF(Table2[[#This Row],[Residence]]="Airport Hills",Table2[[#This Row],[Income]],0)</f>
        <v>0</v>
      </c>
      <c r="CI408" s="3">
        <f ca="1">IF(Table2[[#This Row],[Residence]]="Oyarifa",Table2[[#This Row],[Income]],0)</f>
        <v>0</v>
      </c>
      <c r="CJ408" s="3">
        <f ca="1">IF(Table2[[#This Row],[Residence]]="Osu",Table2[[#This Row],[Income]],0)</f>
        <v>0</v>
      </c>
      <c r="CK408" s="3">
        <f ca="1">IF(Table2[[#This Row],[Residence]]="Tse-Addo",Table2[[#This Row],[Income]],0)</f>
        <v>0</v>
      </c>
      <c r="CL408" s="5">
        <f ca="1">IF(Table2[[#This Row],[Residence]]="Prampram",Table2[[#This Row],[Income]],0)</f>
        <v>0</v>
      </c>
      <c r="CN408" s="2">
        <f ca="1">IF(Table2[[#This Row],[Field of Work]]="Teaching",Table2[[#This Row],[Income]],0)</f>
        <v>0</v>
      </c>
      <c r="CO408" s="3">
        <f ca="1">IF(Table2[[#This Row],[Field of Work]]="Agriculture",Table2[[#This Row],[Income]],0)</f>
        <v>0</v>
      </c>
      <c r="CP408" s="3">
        <f ca="1">IF(Table2[[#This Row],[Field of Work]]="IT",Table2[[#This Row],[Income]],0)</f>
        <v>0</v>
      </c>
      <c r="CQ408" s="3">
        <f ca="1">IF(Table2[[#This Row],[Field of Work]]="Construction",Table2[[#This Row],[Income]],0)</f>
        <v>62008</v>
      </c>
      <c r="CR408" s="3">
        <f ca="1">IF(Table2[[#This Row],[Field of Work]]="Health",Table2[[#This Row],[Income]],0)</f>
        <v>0</v>
      </c>
      <c r="CS408" s="5">
        <f ca="1">IF(Table2[[#This Row],[Field of Work]]="General work",Table2[[#This Row],[Income]],0)</f>
        <v>0</v>
      </c>
      <c r="CU408" s="2">
        <f t="shared" ca="1" si="137"/>
        <v>1</v>
      </c>
      <c r="CV408" s="5"/>
      <c r="CX408" s="2">
        <f t="shared" ca="1" si="138"/>
        <v>33</v>
      </c>
      <c r="CY408" s="5"/>
    </row>
    <row r="409" spans="1:103" x14ac:dyDescent="0.25">
      <c r="A409">
        <f t="shared" ca="1" si="139"/>
        <v>2</v>
      </c>
      <c r="B409" t="str">
        <f t="shared" ca="1" si="140"/>
        <v>Female</v>
      </c>
      <c r="C409">
        <f t="shared" ca="1" si="141"/>
        <v>33</v>
      </c>
      <c r="D409">
        <f t="shared" ca="1" si="142"/>
        <v>3</v>
      </c>
      <c r="E409" t="str">
        <f ca="1">_xll.XLOOKUP(D409,$Y$8:$Y$13,$Z$8:$Z$13)</f>
        <v>Teaching</v>
      </c>
      <c r="F409">
        <f t="shared" ca="1" si="143"/>
        <v>1</v>
      </c>
      <c r="G409" t="str">
        <f ca="1">_xll.XLOOKUP(F409,$AA$8:$AA$12,$AB$8:$AB$12)</f>
        <v>Highschool</v>
      </c>
      <c r="H409">
        <f t="shared" ca="1" si="156"/>
        <v>1</v>
      </c>
      <c r="I409">
        <f t="shared" ca="1" si="136"/>
        <v>4</v>
      </c>
      <c r="J409">
        <f t="shared" ca="1" si="144"/>
        <v>69137</v>
      </c>
      <c r="K409">
        <f t="shared" ca="1" si="145"/>
        <v>10</v>
      </c>
      <c r="L409" t="str">
        <f ca="1">_xll.XLOOKUP(K409,$AC$8:$AC$17,$AD$8:$AD$17)</f>
        <v>Osu</v>
      </c>
      <c r="M409">
        <f t="shared" ca="1" si="149"/>
        <v>345685</v>
      </c>
      <c r="N409" s="12">
        <f t="shared" ca="1" si="146"/>
        <v>142711.64693271861</v>
      </c>
      <c r="O409" s="12">
        <f t="shared" ca="1" si="150"/>
        <v>184141.29066146686</v>
      </c>
      <c r="P409">
        <f t="shared" ca="1" si="147"/>
        <v>64987</v>
      </c>
      <c r="Q409" s="12">
        <f t="shared" ca="1" si="151"/>
        <v>57304.210857766964</v>
      </c>
      <c r="R409">
        <f t="shared" ca="1" si="152"/>
        <v>25763.733721736055</v>
      </c>
      <c r="S409" s="12">
        <f t="shared" ca="1" si="153"/>
        <v>555590.02438320289</v>
      </c>
      <c r="T409" s="12">
        <f t="shared" ca="1" si="154"/>
        <v>265002.85779048555</v>
      </c>
      <c r="U409" s="12">
        <f t="shared" ca="1" si="155"/>
        <v>290587.16659271735</v>
      </c>
      <c r="X409" s="2"/>
      <c r="Y409" s="3"/>
      <c r="Z409" s="3"/>
      <c r="AA409" s="3"/>
      <c r="AB409" s="3"/>
      <c r="AC409" s="3"/>
      <c r="AD409" s="3"/>
      <c r="AE409" s="3">
        <f ca="1">IF(Table2[[#This Row],[Gender]]="Male",1,0)</f>
        <v>0</v>
      </c>
      <c r="AF409" s="3">
        <f ca="1">IF(Table2[[#This Row],[Gender]]="Female",1,0)</f>
        <v>1</v>
      </c>
      <c r="AG409" s="3"/>
      <c r="AH409" s="3"/>
      <c r="AI409" s="5"/>
      <c r="AK409" s="2">
        <f ca="1">IF(Table2[[#This Row],[Field of Work]]="Teaching",1,0)</f>
        <v>1</v>
      </c>
      <c r="AL409" s="3">
        <f ca="1">IF(Table2[[#This Row],[Field of Work]]="Agriculture",1,0)</f>
        <v>0</v>
      </c>
      <c r="AM409" s="3">
        <f ca="1">IF(Table2[[#This Row],[Field of Work]]="IT",1,0)</f>
        <v>0</v>
      </c>
      <c r="AN409" s="3">
        <f ca="1">IF(Table2[[#This Row],[Field of Work]]="Construction",1,0)</f>
        <v>0</v>
      </c>
      <c r="AO409" s="3">
        <f ca="1">IF(Table2[[#This Row],[Field of Work]]="Health",1,0)</f>
        <v>0</v>
      </c>
      <c r="AP409" s="3">
        <f ca="1">IF(Table2[[#This Row],[Field of Work]]="General work",1,0)</f>
        <v>0</v>
      </c>
      <c r="AQ409" s="3"/>
      <c r="AR409" s="3"/>
      <c r="AS409" s="3"/>
      <c r="AT409" s="3"/>
      <c r="AU409" s="3"/>
      <c r="AV409" s="5"/>
      <c r="AW409" s="16">
        <f ca="1">IF(Table2[[#This Row],[Residence]]="East Legon",1,0)</f>
        <v>0</v>
      </c>
      <c r="AX409" s="13">
        <f ca="1">IF(Table2[[#This Row],[Residence]]="Trasaco",1,0)</f>
        <v>0</v>
      </c>
      <c r="AY409" s="3">
        <f ca="1">IF(Table2[[#This Row],[Residence]]="North Legon",1,0)</f>
        <v>0</v>
      </c>
      <c r="AZ409" s="3">
        <f ca="1">IF(Table2[[#This Row],[Residence]]="Tema",1,0)</f>
        <v>0</v>
      </c>
      <c r="BA409" s="3">
        <f ca="1">IF(Table2[[#This Row],[Residence]]="Spintex",1,0)</f>
        <v>0</v>
      </c>
      <c r="BB409" s="3">
        <f ca="1">IF(Table2[[#This Row],[Residence]]="Airport Hills",1,0)</f>
        <v>0</v>
      </c>
      <c r="BC409" s="3">
        <f ca="1">IF(Table2[[#This Row],[Residence]]="Oyarifa",1,0)</f>
        <v>0</v>
      </c>
      <c r="BD409" s="3">
        <f ca="1">IF(Table2[[#This Row],[Residence]]="Prampram",1,0)</f>
        <v>0</v>
      </c>
      <c r="BE409" s="3">
        <f ca="1">IF(Table2[[#This Row],[Residence]]="Tse-Addo",1,0)</f>
        <v>0</v>
      </c>
      <c r="BF409" s="3">
        <f ca="1">IF(Table2[[#This Row],[Residence]]="Osu",1,0)</f>
        <v>1</v>
      </c>
      <c r="BG409" s="3"/>
      <c r="BH409" s="3"/>
      <c r="BI409" s="3"/>
      <c r="BJ409" s="3"/>
      <c r="BK409" s="3"/>
      <c r="BL409" s="3"/>
      <c r="BM409" s="3"/>
      <c r="BN409" s="3"/>
      <c r="BO409" s="3"/>
      <c r="BP409" s="5"/>
      <c r="BR409" s="26">
        <f ca="1">Table2[[#This Row],[Cars Value]]/Table2[[#This Row],[Cars]]</f>
        <v>46035.322665366715</v>
      </c>
      <c r="BS409" s="5"/>
      <c r="BT409" s="2">
        <f ca="1">IF(Table2[[#This Row],[Value of Debts]]&gt;$BU$6,1,0)</f>
        <v>1</v>
      </c>
      <c r="BU409" s="3"/>
      <c r="BV409" s="3"/>
      <c r="BW409" s="5"/>
      <c r="BX409" s="30">
        <f ca="1">Table2[[#This Row],[Mortgage Left]]/Table2[[#This Row],[Value of home]]</f>
        <v>0.4128372562671756</v>
      </c>
      <c r="BY409" s="3">
        <f t="shared" ca="1" si="148"/>
        <v>1</v>
      </c>
      <c r="BZ409" s="3"/>
      <c r="CA409" s="39"/>
      <c r="CC409" s="2">
        <f ca="1">IF(Table2[[#This Row],[Residence]]="East Legon",Table2[[#This Row],[Income]],0)</f>
        <v>0</v>
      </c>
      <c r="CD409" s="3">
        <f ca="1">IF(Table2[[#This Row],[Residence]]="Trasaco",Table2[[#This Row],[Income]],0)</f>
        <v>0</v>
      </c>
      <c r="CE409" s="3">
        <f ca="1">IF(Table2[[#This Row],[Residence]]="North Legon",Table2[[#This Row],[Income]],0)</f>
        <v>0</v>
      </c>
      <c r="CF409" s="3">
        <f ca="1">IF(Table2[[#This Row],[Residence]]="Spintex",Table2[[#This Row],[Income]],0)</f>
        <v>0</v>
      </c>
      <c r="CG409" s="3">
        <f ca="1">IF(Table2[[#This Row],[Residence]]="Tema",Table2[[#This Row],[Income]],0)</f>
        <v>0</v>
      </c>
      <c r="CH409" s="3">
        <f ca="1">IF(Table2[[#This Row],[Residence]]="Airport Hills",Table2[[#This Row],[Income]],0)</f>
        <v>0</v>
      </c>
      <c r="CI409" s="3">
        <f ca="1">IF(Table2[[#This Row],[Residence]]="Oyarifa",Table2[[#This Row],[Income]],0)</f>
        <v>0</v>
      </c>
      <c r="CJ409" s="3">
        <f ca="1">IF(Table2[[#This Row],[Residence]]="Osu",Table2[[#This Row],[Income]],0)</f>
        <v>69137</v>
      </c>
      <c r="CK409" s="3">
        <f ca="1">IF(Table2[[#This Row],[Residence]]="Tse-Addo",Table2[[#This Row],[Income]],0)</f>
        <v>0</v>
      </c>
      <c r="CL409" s="5">
        <f ca="1">IF(Table2[[#This Row],[Residence]]="Prampram",Table2[[#This Row],[Income]],0)</f>
        <v>0</v>
      </c>
      <c r="CN409" s="2">
        <f ca="1">IF(Table2[[#This Row],[Field of Work]]="Teaching",Table2[[#This Row],[Income]],0)</f>
        <v>69137</v>
      </c>
      <c r="CO409" s="3">
        <f ca="1">IF(Table2[[#This Row],[Field of Work]]="Agriculture",Table2[[#This Row],[Income]],0)</f>
        <v>0</v>
      </c>
      <c r="CP409" s="3">
        <f ca="1">IF(Table2[[#This Row],[Field of Work]]="IT",Table2[[#This Row],[Income]],0)</f>
        <v>0</v>
      </c>
      <c r="CQ409" s="3">
        <f ca="1">IF(Table2[[#This Row],[Field of Work]]="Construction",Table2[[#This Row],[Income]],0)</f>
        <v>0</v>
      </c>
      <c r="CR409" s="3">
        <f ca="1">IF(Table2[[#This Row],[Field of Work]]="Health",Table2[[#This Row],[Income]],0)</f>
        <v>0</v>
      </c>
      <c r="CS409" s="5">
        <f ca="1">IF(Table2[[#This Row],[Field of Work]]="General work",Table2[[#This Row],[Income]],0)</f>
        <v>0</v>
      </c>
      <c r="CU409" s="2">
        <f t="shared" ca="1" si="137"/>
        <v>1</v>
      </c>
      <c r="CV409" s="5"/>
      <c r="CX409" s="2">
        <f t="shared" ca="1" si="138"/>
        <v>50</v>
      </c>
      <c r="CY409" s="5"/>
    </row>
    <row r="410" spans="1:103" x14ac:dyDescent="0.25">
      <c r="A410">
        <f t="shared" ca="1" si="139"/>
        <v>2</v>
      </c>
      <c r="B410" t="str">
        <f t="shared" ca="1" si="140"/>
        <v>Female</v>
      </c>
      <c r="C410">
        <f t="shared" ca="1" si="141"/>
        <v>50</v>
      </c>
      <c r="D410">
        <f t="shared" ca="1" si="142"/>
        <v>1</v>
      </c>
      <c r="E410" t="str">
        <f ca="1">_xll.XLOOKUP(D410,$Y$8:$Y$13,$Z$8:$Z$13)</f>
        <v>Health</v>
      </c>
      <c r="F410">
        <f t="shared" ca="1" si="143"/>
        <v>2</v>
      </c>
      <c r="G410" t="str">
        <f ca="1">_xll.XLOOKUP(F410,$AA$8:$AA$12,$AB$8:$AB$12)</f>
        <v>College</v>
      </c>
      <c r="H410">
        <f t="shared" ca="1" si="156"/>
        <v>0</v>
      </c>
      <c r="I410">
        <f t="shared" ca="1" si="136"/>
        <v>3</v>
      </c>
      <c r="J410">
        <f t="shared" ca="1" si="144"/>
        <v>39682</v>
      </c>
      <c r="K410">
        <f t="shared" ca="1" si="145"/>
        <v>3</v>
      </c>
      <c r="L410" t="str">
        <f ca="1">_xll.XLOOKUP(K410,$AC$8:$AC$17,$AD$8:$AD$17)</f>
        <v>North Legon</v>
      </c>
      <c r="M410">
        <f t="shared" ca="1" si="149"/>
        <v>158728</v>
      </c>
      <c r="N410" s="12">
        <f t="shared" ca="1" si="146"/>
        <v>21928.177525841886</v>
      </c>
      <c r="O410" s="12">
        <f t="shared" ca="1" si="150"/>
        <v>66026.005432659193</v>
      </c>
      <c r="P410">
        <f t="shared" ca="1" si="147"/>
        <v>32569</v>
      </c>
      <c r="Q410" s="12">
        <f t="shared" ca="1" si="151"/>
        <v>51588.806401604801</v>
      </c>
      <c r="R410">
        <f t="shared" ca="1" si="152"/>
        <v>40791.866572096274</v>
      </c>
      <c r="S410" s="12">
        <f t="shared" ca="1" si="153"/>
        <v>265545.87200475542</v>
      </c>
      <c r="T410" s="12">
        <f t="shared" ca="1" si="154"/>
        <v>106085.98392744668</v>
      </c>
      <c r="U410" s="12">
        <f t="shared" ca="1" si="155"/>
        <v>159459.88807730874</v>
      </c>
      <c r="X410" s="2"/>
      <c r="Y410" s="3"/>
      <c r="Z410" s="3"/>
      <c r="AA410" s="3"/>
      <c r="AB410" s="3"/>
      <c r="AC410" s="3"/>
      <c r="AD410" s="3"/>
      <c r="AE410" s="3">
        <f ca="1">IF(Table2[[#This Row],[Gender]]="Male",1,0)</f>
        <v>0</v>
      </c>
      <c r="AF410" s="3">
        <f ca="1">IF(Table2[[#This Row],[Gender]]="Female",1,0)</f>
        <v>1</v>
      </c>
      <c r="AG410" s="3"/>
      <c r="AH410" s="3"/>
      <c r="AI410" s="5"/>
      <c r="AK410" s="2">
        <f ca="1">IF(Table2[[#This Row],[Field of Work]]="Teaching",1,0)</f>
        <v>0</v>
      </c>
      <c r="AL410" s="3">
        <f ca="1">IF(Table2[[#This Row],[Field of Work]]="Agriculture",1,0)</f>
        <v>0</v>
      </c>
      <c r="AM410" s="3">
        <f ca="1">IF(Table2[[#This Row],[Field of Work]]="IT",1,0)</f>
        <v>0</v>
      </c>
      <c r="AN410" s="3">
        <f ca="1">IF(Table2[[#This Row],[Field of Work]]="Construction",1,0)</f>
        <v>0</v>
      </c>
      <c r="AO410" s="3">
        <f ca="1">IF(Table2[[#This Row],[Field of Work]]="Health",1,0)</f>
        <v>1</v>
      </c>
      <c r="AP410" s="3">
        <f ca="1">IF(Table2[[#This Row],[Field of Work]]="General work",1,0)</f>
        <v>0</v>
      </c>
      <c r="AQ410" s="3"/>
      <c r="AR410" s="3"/>
      <c r="AS410" s="3"/>
      <c r="AT410" s="3"/>
      <c r="AU410" s="3"/>
      <c r="AV410" s="5"/>
      <c r="AW410" s="16">
        <f ca="1">IF(Table2[[#This Row],[Residence]]="East Legon",1,0)</f>
        <v>0</v>
      </c>
      <c r="AX410" s="13">
        <f ca="1">IF(Table2[[#This Row],[Residence]]="Trasaco",1,0)</f>
        <v>0</v>
      </c>
      <c r="AY410" s="3">
        <f ca="1">IF(Table2[[#This Row],[Residence]]="North Legon",1,0)</f>
        <v>1</v>
      </c>
      <c r="AZ410" s="3">
        <f ca="1">IF(Table2[[#This Row],[Residence]]="Tema",1,0)</f>
        <v>0</v>
      </c>
      <c r="BA410" s="3">
        <f ca="1">IF(Table2[[#This Row],[Residence]]="Spintex",1,0)</f>
        <v>0</v>
      </c>
      <c r="BB410" s="3">
        <f ca="1">IF(Table2[[#This Row],[Residence]]="Airport Hills",1,0)</f>
        <v>0</v>
      </c>
      <c r="BC410" s="3">
        <f ca="1">IF(Table2[[#This Row],[Residence]]="Oyarifa",1,0)</f>
        <v>0</v>
      </c>
      <c r="BD410" s="3">
        <f ca="1">IF(Table2[[#This Row],[Residence]]="Prampram",1,0)</f>
        <v>0</v>
      </c>
      <c r="BE410" s="3">
        <f ca="1">IF(Table2[[#This Row],[Residence]]="Tse-Addo",1,0)</f>
        <v>0</v>
      </c>
      <c r="BF410" s="3">
        <f ca="1">IF(Table2[[#This Row],[Residence]]="Osu",1,0)</f>
        <v>0</v>
      </c>
      <c r="BG410" s="3"/>
      <c r="BH410" s="3"/>
      <c r="BI410" s="3"/>
      <c r="BJ410" s="3"/>
      <c r="BK410" s="3"/>
      <c r="BL410" s="3"/>
      <c r="BM410" s="3"/>
      <c r="BN410" s="3"/>
      <c r="BO410" s="3"/>
      <c r="BP410" s="5"/>
      <c r="BR410" s="26">
        <f ca="1">Table2[[#This Row],[Cars Value]]/Table2[[#This Row],[Cars]]</f>
        <v>22008.668477553063</v>
      </c>
      <c r="BS410" s="5"/>
      <c r="BT410" s="2">
        <f ca="1">IF(Table2[[#This Row],[Value of Debts]]&gt;$BU$6,1,0)</f>
        <v>1</v>
      </c>
      <c r="BU410" s="3"/>
      <c r="BV410" s="3"/>
      <c r="BW410" s="5"/>
      <c r="BX410" s="30">
        <f ca="1">Table2[[#This Row],[Mortgage Left]]/Table2[[#This Row],[Value of home]]</f>
        <v>0.1381493972446064</v>
      </c>
      <c r="BY410" s="3">
        <f t="shared" ca="1" si="148"/>
        <v>1</v>
      </c>
      <c r="BZ410" s="3"/>
      <c r="CA410" s="39"/>
      <c r="CC410" s="2">
        <f ca="1">IF(Table2[[#This Row],[Residence]]="East Legon",Table2[[#This Row],[Income]],0)</f>
        <v>0</v>
      </c>
      <c r="CD410" s="3">
        <f ca="1">IF(Table2[[#This Row],[Residence]]="Trasaco",Table2[[#This Row],[Income]],0)</f>
        <v>0</v>
      </c>
      <c r="CE410" s="3">
        <f ca="1">IF(Table2[[#This Row],[Residence]]="North Legon",Table2[[#This Row],[Income]],0)</f>
        <v>39682</v>
      </c>
      <c r="CF410" s="3">
        <f ca="1">IF(Table2[[#This Row],[Residence]]="Spintex",Table2[[#This Row],[Income]],0)</f>
        <v>0</v>
      </c>
      <c r="CG410" s="3">
        <f ca="1">IF(Table2[[#This Row],[Residence]]="Tema",Table2[[#This Row],[Income]],0)</f>
        <v>0</v>
      </c>
      <c r="CH410" s="3">
        <f ca="1">IF(Table2[[#This Row],[Residence]]="Airport Hills",Table2[[#This Row],[Income]],0)</f>
        <v>0</v>
      </c>
      <c r="CI410" s="3">
        <f ca="1">IF(Table2[[#This Row],[Residence]]="Oyarifa",Table2[[#This Row],[Income]],0)</f>
        <v>0</v>
      </c>
      <c r="CJ410" s="3">
        <f ca="1">IF(Table2[[#This Row],[Residence]]="Osu",Table2[[#This Row],[Income]],0)</f>
        <v>0</v>
      </c>
      <c r="CK410" s="3">
        <f ca="1">IF(Table2[[#This Row],[Residence]]="Tse-Addo",Table2[[#This Row],[Income]],0)</f>
        <v>0</v>
      </c>
      <c r="CL410" s="5">
        <f ca="1">IF(Table2[[#This Row],[Residence]]="Prampram",Table2[[#This Row],[Income]],0)</f>
        <v>0</v>
      </c>
      <c r="CN410" s="2">
        <f ca="1">IF(Table2[[#This Row],[Field of Work]]="Teaching",Table2[[#This Row],[Income]],0)</f>
        <v>0</v>
      </c>
      <c r="CO410" s="3">
        <f ca="1">IF(Table2[[#This Row],[Field of Work]]="Agriculture",Table2[[#This Row],[Income]],0)</f>
        <v>0</v>
      </c>
      <c r="CP410" s="3">
        <f ca="1">IF(Table2[[#This Row],[Field of Work]]="IT",Table2[[#This Row],[Income]],0)</f>
        <v>0</v>
      </c>
      <c r="CQ410" s="3">
        <f ca="1">IF(Table2[[#This Row],[Field of Work]]="Construction",Table2[[#This Row],[Income]],0)</f>
        <v>0</v>
      </c>
      <c r="CR410" s="3">
        <f ca="1">IF(Table2[[#This Row],[Field of Work]]="Health",Table2[[#This Row],[Income]],0)</f>
        <v>39682</v>
      </c>
      <c r="CS410" s="5">
        <f ca="1">IF(Table2[[#This Row],[Field of Work]]="General work",Table2[[#This Row],[Income]],0)</f>
        <v>0</v>
      </c>
      <c r="CU410" s="2">
        <f t="shared" ca="1" si="137"/>
        <v>1</v>
      </c>
      <c r="CV410" s="5"/>
      <c r="CX410" s="2">
        <f t="shared" ca="1" si="138"/>
        <v>46</v>
      </c>
      <c r="CY410" s="5"/>
    </row>
    <row r="411" spans="1:103" x14ac:dyDescent="0.25">
      <c r="A411">
        <f t="shared" ca="1" si="139"/>
        <v>2</v>
      </c>
      <c r="B411" t="str">
        <f t="shared" ca="1" si="140"/>
        <v>Female</v>
      </c>
      <c r="C411">
        <f t="shared" ca="1" si="141"/>
        <v>46</v>
      </c>
      <c r="D411">
        <f t="shared" ca="1" si="142"/>
        <v>4</v>
      </c>
      <c r="E411" t="str">
        <f ca="1">_xll.XLOOKUP(D411,$Y$8:$Y$13,$Z$8:$Z$13)</f>
        <v>IT</v>
      </c>
      <c r="F411">
        <f t="shared" ca="1" si="143"/>
        <v>3</v>
      </c>
      <c r="G411" t="str">
        <f ca="1">_xll.XLOOKUP(F411,$AA$8:$AA$12,$AB$8:$AB$12)</f>
        <v>University</v>
      </c>
      <c r="H411">
        <f t="shared" ca="1" si="156"/>
        <v>4</v>
      </c>
      <c r="I411">
        <f t="shared" ca="1" si="136"/>
        <v>1</v>
      </c>
      <c r="J411">
        <f t="shared" ca="1" si="144"/>
        <v>61572</v>
      </c>
      <c r="K411">
        <f t="shared" ca="1" si="145"/>
        <v>9</v>
      </c>
      <c r="L411" t="str">
        <f ca="1">_xll.XLOOKUP(K411,$AC$8:$AC$17,$AD$8:$AD$17)</f>
        <v>Prampram</v>
      </c>
      <c r="M411">
        <f t="shared" ca="1" si="149"/>
        <v>369432</v>
      </c>
      <c r="N411" s="12">
        <f t="shared" ca="1" si="146"/>
        <v>193086.91606127509</v>
      </c>
      <c r="O411" s="12">
        <f t="shared" ca="1" si="150"/>
        <v>31476.566949123855</v>
      </c>
      <c r="P411">
        <f t="shared" ca="1" si="147"/>
        <v>3655</v>
      </c>
      <c r="Q411" s="12">
        <f t="shared" ca="1" si="151"/>
        <v>103831.52727711442</v>
      </c>
      <c r="R411">
        <f t="shared" ca="1" si="152"/>
        <v>24179.499153833443</v>
      </c>
      <c r="S411" s="12">
        <f t="shared" ca="1" si="153"/>
        <v>425088.06610295729</v>
      </c>
      <c r="T411" s="12">
        <f t="shared" ca="1" si="154"/>
        <v>300573.44333838951</v>
      </c>
      <c r="U411" s="12">
        <f t="shared" ca="1" si="155"/>
        <v>124514.62276456779</v>
      </c>
      <c r="X411" s="2"/>
      <c r="Y411" s="3"/>
      <c r="Z411" s="3"/>
      <c r="AA411" s="3"/>
      <c r="AB411" s="3"/>
      <c r="AC411" s="3"/>
      <c r="AD411" s="3"/>
      <c r="AE411" s="3">
        <f ca="1">IF(Table2[[#This Row],[Gender]]="Male",1,0)</f>
        <v>0</v>
      </c>
      <c r="AF411" s="3">
        <f ca="1">IF(Table2[[#This Row],[Gender]]="Female",1,0)</f>
        <v>1</v>
      </c>
      <c r="AG411" s="3"/>
      <c r="AH411" s="3"/>
      <c r="AI411" s="5"/>
      <c r="AK411" s="2">
        <f ca="1">IF(Table2[[#This Row],[Field of Work]]="Teaching",1,0)</f>
        <v>0</v>
      </c>
      <c r="AL411" s="3">
        <f ca="1">IF(Table2[[#This Row],[Field of Work]]="Agriculture",1,0)</f>
        <v>0</v>
      </c>
      <c r="AM411" s="3">
        <f ca="1">IF(Table2[[#This Row],[Field of Work]]="IT",1,0)</f>
        <v>1</v>
      </c>
      <c r="AN411" s="3">
        <f ca="1">IF(Table2[[#This Row],[Field of Work]]="Construction",1,0)</f>
        <v>0</v>
      </c>
      <c r="AO411" s="3">
        <f ca="1">IF(Table2[[#This Row],[Field of Work]]="Health",1,0)</f>
        <v>0</v>
      </c>
      <c r="AP411" s="3">
        <f ca="1">IF(Table2[[#This Row],[Field of Work]]="General work",1,0)</f>
        <v>0</v>
      </c>
      <c r="AQ411" s="3"/>
      <c r="AR411" s="3"/>
      <c r="AS411" s="3"/>
      <c r="AT411" s="3"/>
      <c r="AU411" s="3"/>
      <c r="AV411" s="5"/>
      <c r="AW411" s="16">
        <f ca="1">IF(Table2[[#This Row],[Residence]]="East Legon",1,0)</f>
        <v>0</v>
      </c>
      <c r="AX411" s="13">
        <f ca="1">IF(Table2[[#This Row],[Residence]]="Trasaco",1,0)</f>
        <v>0</v>
      </c>
      <c r="AY411" s="3">
        <f ca="1">IF(Table2[[#This Row],[Residence]]="North Legon",1,0)</f>
        <v>0</v>
      </c>
      <c r="AZ411" s="3">
        <f ca="1">IF(Table2[[#This Row],[Residence]]="Tema",1,0)</f>
        <v>0</v>
      </c>
      <c r="BA411" s="3">
        <f ca="1">IF(Table2[[#This Row],[Residence]]="Spintex",1,0)</f>
        <v>0</v>
      </c>
      <c r="BB411" s="3">
        <f ca="1">IF(Table2[[#This Row],[Residence]]="Airport Hills",1,0)</f>
        <v>0</v>
      </c>
      <c r="BC411" s="3">
        <f ca="1">IF(Table2[[#This Row],[Residence]]="Oyarifa",1,0)</f>
        <v>0</v>
      </c>
      <c r="BD411" s="3">
        <f ca="1">IF(Table2[[#This Row],[Residence]]="Prampram",1,0)</f>
        <v>1</v>
      </c>
      <c r="BE411" s="3">
        <f ca="1">IF(Table2[[#This Row],[Residence]]="Tse-Addo",1,0)</f>
        <v>0</v>
      </c>
      <c r="BF411" s="3">
        <f ca="1">IF(Table2[[#This Row],[Residence]]="Osu",1,0)</f>
        <v>0</v>
      </c>
      <c r="BG411" s="3"/>
      <c r="BH411" s="3"/>
      <c r="BI411" s="3"/>
      <c r="BJ411" s="3"/>
      <c r="BK411" s="3"/>
      <c r="BL411" s="3"/>
      <c r="BM411" s="3"/>
      <c r="BN411" s="3"/>
      <c r="BO411" s="3"/>
      <c r="BP411" s="5"/>
      <c r="BR411" s="26">
        <f ca="1">Table2[[#This Row],[Cars Value]]/Table2[[#This Row],[Cars]]</f>
        <v>31476.566949123855</v>
      </c>
      <c r="BS411" s="5"/>
      <c r="BT411" s="2">
        <f ca="1">IF(Table2[[#This Row],[Value of Debts]]&gt;$BU$6,1,0)</f>
        <v>1</v>
      </c>
      <c r="BU411" s="3"/>
      <c r="BV411" s="3"/>
      <c r="BW411" s="5"/>
      <c r="BX411" s="30">
        <f ca="1">Table2[[#This Row],[Mortgage Left]]/Table2[[#This Row],[Value of home]]</f>
        <v>0.52265888190864651</v>
      </c>
      <c r="BY411" s="3">
        <f t="shared" ca="1" si="148"/>
        <v>0</v>
      </c>
      <c r="BZ411" s="3"/>
      <c r="CA411" s="39"/>
      <c r="CC411" s="2">
        <f ca="1">IF(Table2[[#This Row],[Residence]]="East Legon",Table2[[#This Row],[Income]],0)</f>
        <v>0</v>
      </c>
      <c r="CD411" s="3">
        <f ca="1">IF(Table2[[#This Row],[Residence]]="Trasaco",Table2[[#This Row],[Income]],0)</f>
        <v>0</v>
      </c>
      <c r="CE411" s="3">
        <f ca="1">IF(Table2[[#This Row],[Residence]]="North Legon",Table2[[#This Row],[Income]],0)</f>
        <v>0</v>
      </c>
      <c r="CF411" s="3">
        <f ca="1">IF(Table2[[#This Row],[Residence]]="Spintex",Table2[[#This Row],[Income]],0)</f>
        <v>0</v>
      </c>
      <c r="CG411" s="3">
        <f ca="1">IF(Table2[[#This Row],[Residence]]="Tema",Table2[[#This Row],[Income]],0)</f>
        <v>0</v>
      </c>
      <c r="CH411" s="3">
        <f ca="1">IF(Table2[[#This Row],[Residence]]="Airport Hills",Table2[[#This Row],[Income]],0)</f>
        <v>0</v>
      </c>
      <c r="CI411" s="3">
        <f ca="1">IF(Table2[[#This Row],[Residence]]="Oyarifa",Table2[[#This Row],[Income]],0)</f>
        <v>0</v>
      </c>
      <c r="CJ411" s="3">
        <f ca="1">IF(Table2[[#This Row],[Residence]]="Osu",Table2[[#This Row],[Income]],0)</f>
        <v>0</v>
      </c>
      <c r="CK411" s="3">
        <f ca="1">IF(Table2[[#This Row],[Residence]]="Tse-Addo",Table2[[#This Row],[Income]],0)</f>
        <v>0</v>
      </c>
      <c r="CL411" s="5">
        <f ca="1">IF(Table2[[#This Row],[Residence]]="Prampram",Table2[[#This Row],[Income]],0)</f>
        <v>61572</v>
      </c>
      <c r="CN411" s="2">
        <f ca="1">IF(Table2[[#This Row],[Field of Work]]="Teaching",Table2[[#This Row],[Income]],0)</f>
        <v>0</v>
      </c>
      <c r="CO411" s="3">
        <f ca="1">IF(Table2[[#This Row],[Field of Work]]="Agriculture",Table2[[#This Row],[Income]],0)</f>
        <v>0</v>
      </c>
      <c r="CP411" s="3">
        <f ca="1">IF(Table2[[#This Row],[Field of Work]]="IT",Table2[[#This Row],[Income]],0)</f>
        <v>61572</v>
      </c>
      <c r="CQ411" s="3">
        <f ca="1">IF(Table2[[#This Row],[Field of Work]]="Construction",Table2[[#This Row],[Income]],0)</f>
        <v>0</v>
      </c>
      <c r="CR411" s="3">
        <f ca="1">IF(Table2[[#This Row],[Field of Work]]="Health",Table2[[#This Row],[Income]],0)</f>
        <v>0</v>
      </c>
      <c r="CS411" s="5">
        <f ca="1">IF(Table2[[#This Row],[Field of Work]]="General work",Table2[[#This Row],[Income]],0)</f>
        <v>0</v>
      </c>
      <c r="CU411" s="2">
        <f t="shared" ca="1" si="137"/>
        <v>1</v>
      </c>
      <c r="CV411" s="5"/>
      <c r="CX411" s="2">
        <f t="shared" ca="1" si="138"/>
        <v>47</v>
      </c>
      <c r="CY411" s="5"/>
    </row>
    <row r="412" spans="1:103" x14ac:dyDescent="0.25">
      <c r="A412">
        <f t="shared" ca="1" si="139"/>
        <v>1</v>
      </c>
      <c r="B412" t="str">
        <f t="shared" ca="1" si="140"/>
        <v>Male</v>
      </c>
      <c r="C412">
        <f t="shared" ca="1" si="141"/>
        <v>47</v>
      </c>
      <c r="D412">
        <f t="shared" ca="1" si="142"/>
        <v>6</v>
      </c>
      <c r="E412" t="str">
        <f ca="1">_xll.XLOOKUP(D412,$Y$8:$Y$13,$Z$8:$Z$13)</f>
        <v>Agriculture</v>
      </c>
      <c r="F412">
        <f t="shared" ca="1" si="143"/>
        <v>3</v>
      </c>
      <c r="G412" t="str">
        <f ca="1">_xll.XLOOKUP(F412,$AA$8:$AA$12,$AB$8:$AB$12)</f>
        <v>University</v>
      </c>
      <c r="H412">
        <f t="shared" ca="1" si="156"/>
        <v>3</v>
      </c>
      <c r="I412">
        <f t="shared" ca="1" si="136"/>
        <v>4</v>
      </c>
      <c r="J412">
        <f t="shared" ca="1" si="144"/>
        <v>34360</v>
      </c>
      <c r="K412">
        <f t="shared" ca="1" si="145"/>
        <v>9</v>
      </c>
      <c r="L412" t="str">
        <f ca="1">_xll.XLOOKUP(K412,$AC$8:$AC$17,$AD$8:$AD$17)</f>
        <v>Prampram</v>
      </c>
      <c r="M412">
        <f t="shared" ca="1" si="149"/>
        <v>137440</v>
      </c>
      <c r="N412" s="12">
        <f t="shared" ca="1" si="146"/>
        <v>70477.81535016303</v>
      </c>
      <c r="O412" s="12">
        <f t="shared" ca="1" si="150"/>
        <v>80823.93158661855</v>
      </c>
      <c r="P412">
        <f t="shared" ca="1" si="147"/>
        <v>29199</v>
      </c>
      <c r="Q412" s="12">
        <f t="shared" ca="1" si="151"/>
        <v>55409.606405309329</v>
      </c>
      <c r="R412">
        <f t="shared" ca="1" si="152"/>
        <v>34298.496992060536</v>
      </c>
      <c r="S412" s="12">
        <f t="shared" ca="1" si="153"/>
        <v>252562.42857867907</v>
      </c>
      <c r="T412" s="12">
        <f t="shared" ca="1" si="154"/>
        <v>155086.42175547237</v>
      </c>
      <c r="U412" s="12">
        <f t="shared" ca="1" si="155"/>
        <v>97476.006823206699</v>
      </c>
      <c r="X412" s="2"/>
      <c r="Y412" s="3"/>
      <c r="Z412" s="3"/>
      <c r="AA412" s="3"/>
      <c r="AB412" s="3"/>
      <c r="AC412" s="3"/>
      <c r="AD412" s="3"/>
      <c r="AE412" s="3">
        <f ca="1">IF(Table2[[#This Row],[Gender]]="Male",1,0)</f>
        <v>1</v>
      </c>
      <c r="AF412" s="3">
        <f ca="1">IF(Table2[[#This Row],[Gender]]="Female",1,0)</f>
        <v>0</v>
      </c>
      <c r="AG412" s="3"/>
      <c r="AH412" s="3"/>
      <c r="AI412" s="5"/>
      <c r="AK412" s="2">
        <f ca="1">IF(Table2[[#This Row],[Field of Work]]="Teaching",1,0)</f>
        <v>0</v>
      </c>
      <c r="AL412" s="3">
        <f ca="1">IF(Table2[[#This Row],[Field of Work]]="Agriculture",1,0)</f>
        <v>1</v>
      </c>
      <c r="AM412" s="3">
        <f ca="1">IF(Table2[[#This Row],[Field of Work]]="IT",1,0)</f>
        <v>0</v>
      </c>
      <c r="AN412" s="3">
        <f ca="1">IF(Table2[[#This Row],[Field of Work]]="Construction",1,0)</f>
        <v>0</v>
      </c>
      <c r="AO412" s="3">
        <f ca="1">IF(Table2[[#This Row],[Field of Work]]="Health",1,0)</f>
        <v>0</v>
      </c>
      <c r="AP412" s="3">
        <f ca="1">IF(Table2[[#This Row],[Field of Work]]="General work",1,0)</f>
        <v>0</v>
      </c>
      <c r="AQ412" s="3"/>
      <c r="AR412" s="3"/>
      <c r="AS412" s="3"/>
      <c r="AT412" s="3"/>
      <c r="AU412" s="3"/>
      <c r="AV412" s="5"/>
      <c r="AW412" s="16">
        <f ca="1">IF(Table2[[#This Row],[Residence]]="East Legon",1,0)</f>
        <v>0</v>
      </c>
      <c r="AX412" s="13">
        <f ca="1">IF(Table2[[#This Row],[Residence]]="Trasaco",1,0)</f>
        <v>0</v>
      </c>
      <c r="AY412" s="3">
        <f ca="1">IF(Table2[[#This Row],[Residence]]="North Legon",1,0)</f>
        <v>0</v>
      </c>
      <c r="AZ412" s="3">
        <f ca="1">IF(Table2[[#This Row],[Residence]]="Tema",1,0)</f>
        <v>0</v>
      </c>
      <c r="BA412" s="3">
        <f ca="1">IF(Table2[[#This Row],[Residence]]="Spintex",1,0)</f>
        <v>0</v>
      </c>
      <c r="BB412" s="3">
        <f ca="1">IF(Table2[[#This Row],[Residence]]="Airport Hills",1,0)</f>
        <v>0</v>
      </c>
      <c r="BC412" s="3">
        <f ca="1">IF(Table2[[#This Row],[Residence]]="Oyarifa",1,0)</f>
        <v>0</v>
      </c>
      <c r="BD412" s="3">
        <f ca="1">IF(Table2[[#This Row],[Residence]]="Prampram",1,0)</f>
        <v>1</v>
      </c>
      <c r="BE412" s="3">
        <f ca="1">IF(Table2[[#This Row],[Residence]]="Tse-Addo",1,0)</f>
        <v>0</v>
      </c>
      <c r="BF412" s="3">
        <f ca="1">IF(Table2[[#This Row],[Residence]]="Osu",1,0)</f>
        <v>0</v>
      </c>
      <c r="BG412" s="3"/>
      <c r="BH412" s="3"/>
      <c r="BI412" s="3"/>
      <c r="BJ412" s="3"/>
      <c r="BK412" s="3"/>
      <c r="BL412" s="3"/>
      <c r="BM412" s="3"/>
      <c r="BN412" s="3"/>
      <c r="BO412" s="3"/>
      <c r="BP412" s="5"/>
      <c r="BR412" s="26">
        <f ca="1">Table2[[#This Row],[Cars Value]]/Table2[[#This Row],[Cars]]</f>
        <v>20205.982896654637</v>
      </c>
      <c r="BS412" s="5"/>
      <c r="BT412" s="2">
        <f ca="1">IF(Table2[[#This Row],[Value of Debts]]&gt;$BU$6,1,0)</f>
        <v>1</v>
      </c>
      <c r="BU412" s="3"/>
      <c r="BV412" s="3"/>
      <c r="BW412" s="5"/>
      <c r="BX412" s="30">
        <f ca="1">Table2[[#This Row],[Mortgage Left]]/Table2[[#This Row],[Value of home]]</f>
        <v>0.51278969259431773</v>
      </c>
      <c r="BY412" s="3">
        <f t="shared" ca="1" si="148"/>
        <v>0</v>
      </c>
      <c r="BZ412" s="3"/>
      <c r="CA412" s="39"/>
      <c r="CC412" s="2">
        <f ca="1">IF(Table2[[#This Row],[Residence]]="East Legon",Table2[[#This Row],[Income]],0)</f>
        <v>0</v>
      </c>
      <c r="CD412" s="3">
        <f ca="1">IF(Table2[[#This Row],[Residence]]="Trasaco",Table2[[#This Row],[Income]],0)</f>
        <v>0</v>
      </c>
      <c r="CE412" s="3">
        <f ca="1">IF(Table2[[#This Row],[Residence]]="North Legon",Table2[[#This Row],[Income]],0)</f>
        <v>0</v>
      </c>
      <c r="CF412" s="3">
        <f ca="1">IF(Table2[[#This Row],[Residence]]="Spintex",Table2[[#This Row],[Income]],0)</f>
        <v>0</v>
      </c>
      <c r="CG412" s="3">
        <f ca="1">IF(Table2[[#This Row],[Residence]]="Tema",Table2[[#This Row],[Income]],0)</f>
        <v>0</v>
      </c>
      <c r="CH412" s="3">
        <f ca="1">IF(Table2[[#This Row],[Residence]]="Airport Hills",Table2[[#This Row],[Income]],0)</f>
        <v>0</v>
      </c>
      <c r="CI412" s="3">
        <f ca="1">IF(Table2[[#This Row],[Residence]]="Oyarifa",Table2[[#This Row],[Income]],0)</f>
        <v>0</v>
      </c>
      <c r="CJ412" s="3">
        <f ca="1">IF(Table2[[#This Row],[Residence]]="Osu",Table2[[#This Row],[Income]],0)</f>
        <v>0</v>
      </c>
      <c r="CK412" s="3">
        <f ca="1">IF(Table2[[#This Row],[Residence]]="Tse-Addo",Table2[[#This Row],[Income]],0)</f>
        <v>0</v>
      </c>
      <c r="CL412" s="5">
        <f ca="1">IF(Table2[[#This Row],[Residence]]="Prampram",Table2[[#This Row],[Income]],0)</f>
        <v>34360</v>
      </c>
      <c r="CN412" s="2">
        <f ca="1">IF(Table2[[#This Row],[Field of Work]]="Teaching",Table2[[#This Row],[Income]],0)</f>
        <v>0</v>
      </c>
      <c r="CO412" s="3">
        <f ca="1">IF(Table2[[#This Row],[Field of Work]]="Agriculture",Table2[[#This Row],[Income]],0)</f>
        <v>34360</v>
      </c>
      <c r="CP412" s="3">
        <f ca="1">IF(Table2[[#This Row],[Field of Work]]="IT",Table2[[#This Row],[Income]],0)</f>
        <v>0</v>
      </c>
      <c r="CQ412" s="3">
        <f ca="1">IF(Table2[[#This Row],[Field of Work]]="Construction",Table2[[#This Row],[Income]],0)</f>
        <v>0</v>
      </c>
      <c r="CR412" s="3">
        <f ca="1">IF(Table2[[#This Row],[Field of Work]]="Health",Table2[[#This Row],[Income]],0)</f>
        <v>0</v>
      </c>
      <c r="CS412" s="5">
        <f ca="1">IF(Table2[[#This Row],[Field of Work]]="General work",Table2[[#This Row],[Income]],0)</f>
        <v>0</v>
      </c>
      <c r="CU412" s="2">
        <f t="shared" ca="1" si="137"/>
        <v>1</v>
      </c>
      <c r="CV412" s="5"/>
      <c r="CX412" s="2">
        <f t="shared" ca="1" si="138"/>
        <v>31</v>
      </c>
      <c r="CY412" s="5"/>
    </row>
    <row r="413" spans="1:103" x14ac:dyDescent="0.25">
      <c r="A413">
        <f t="shared" ca="1" si="139"/>
        <v>2</v>
      </c>
      <c r="B413" t="str">
        <f t="shared" ca="1" si="140"/>
        <v>Female</v>
      </c>
      <c r="C413">
        <f t="shared" ca="1" si="141"/>
        <v>31</v>
      </c>
      <c r="D413">
        <f t="shared" ca="1" si="142"/>
        <v>1</v>
      </c>
      <c r="E413" t="str">
        <f ca="1">_xll.XLOOKUP(D413,$Y$8:$Y$13,$Z$8:$Z$13)</f>
        <v>Health</v>
      </c>
      <c r="F413">
        <f t="shared" ca="1" si="143"/>
        <v>4</v>
      </c>
      <c r="G413" t="str">
        <f ca="1">_xll.XLOOKUP(F413,$AA$8:$AA$12,$AB$8:$AB$12)</f>
        <v>Techical</v>
      </c>
      <c r="H413">
        <f t="shared" ca="1" si="156"/>
        <v>1</v>
      </c>
      <c r="I413">
        <f t="shared" ca="1" si="136"/>
        <v>4</v>
      </c>
      <c r="J413">
        <f t="shared" ca="1" si="144"/>
        <v>66469</v>
      </c>
      <c r="K413">
        <f t="shared" ca="1" si="145"/>
        <v>9</v>
      </c>
      <c r="L413" t="str">
        <f ca="1">_xll.XLOOKUP(K413,$AC$8:$AC$17,$AD$8:$AD$17)</f>
        <v>Prampram</v>
      </c>
      <c r="M413">
        <f t="shared" ca="1" si="149"/>
        <v>199407</v>
      </c>
      <c r="N413" s="12">
        <f t="shared" ca="1" si="146"/>
        <v>116038.30346904343</v>
      </c>
      <c r="O413" s="12">
        <f t="shared" ca="1" si="150"/>
        <v>143759.97373602312</v>
      </c>
      <c r="P413">
        <f t="shared" ca="1" si="147"/>
        <v>43936</v>
      </c>
      <c r="Q413" s="12">
        <f t="shared" ca="1" si="151"/>
        <v>30512.056590501892</v>
      </c>
      <c r="R413">
        <f t="shared" ca="1" si="152"/>
        <v>35322.131869284975</v>
      </c>
      <c r="S413" s="12">
        <f t="shared" ca="1" si="153"/>
        <v>378489.10560530808</v>
      </c>
      <c r="T413" s="12">
        <f t="shared" ca="1" si="154"/>
        <v>190486.36005954532</v>
      </c>
      <c r="U413" s="12">
        <f t="shared" ca="1" si="155"/>
        <v>188002.74554576277</v>
      </c>
      <c r="X413" s="2"/>
      <c r="Y413" s="3"/>
      <c r="Z413" s="3"/>
      <c r="AA413" s="3"/>
      <c r="AB413" s="3"/>
      <c r="AC413" s="3"/>
      <c r="AD413" s="3"/>
      <c r="AE413" s="3">
        <f ca="1">IF(Table2[[#This Row],[Gender]]="Male",1,0)</f>
        <v>0</v>
      </c>
      <c r="AF413" s="3">
        <f ca="1">IF(Table2[[#This Row],[Gender]]="Female",1,0)</f>
        <v>1</v>
      </c>
      <c r="AG413" s="3"/>
      <c r="AH413" s="3"/>
      <c r="AI413" s="5"/>
      <c r="AK413" s="2">
        <f ca="1">IF(Table2[[#This Row],[Field of Work]]="Teaching",1,0)</f>
        <v>0</v>
      </c>
      <c r="AL413" s="3">
        <f ca="1">IF(Table2[[#This Row],[Field of Work]]="Agriculture",1,0)</f>
        <v>0</v>
      </c>
      <c r="AM413" s="3">
        <f ca="1">IF(Table2[[#This Row],[Field of Work]]="IT",1,0)</f>
        <v>0</v>
      </c>
      <c r="AN413" s="3">
        <f ca="1">IF(Table2[[#This Row],[Field of Work]]="Construction",1,0)</f>
        <v>0</v>
      </c>
      <c r="AO413" s="3">
        <f ca="1">IF(Table2[[#This Row],[Field of Work]]="Health",1,0)</f>
        <v>1</v>
      </c>
      <c r="AP413" s="3">
        <f ca="1">IF(Table2[[#This Row],[Field of Work]]="General work",1,0)</f>
        <v>0</v>
      </c>
      <c r="AQ413" s="3"/>
      <c r="AR413" s="3"/>
      <c r="AS413" s="3"/>
      <c r="AT413" s="3"/>
      <c r="AU413" s="3"/>
      <c r="AV413" s="5"/>
      <c r="AW413" s="16">
        <f ca="1">IF(Table2[[#This Row],[Residence]]="East Legon",1,0)</f>
        <v>0</v>
      </c>
      <c r="AX413" s="13">
        <f ca="1">IF(Table2[[#This Row],[Residence]]="Trasaco",1,0)</f>
        <v>0</v>
      </c>
      <c r="AY413" s="3">
        <f ca="1">IF(Table2[[#This Row],[Residence]]="North Legon",1,0)</f>
        <v>0</v>
      </c>
      <c r="AZ413" s="3">
        <f ca="1">IF(Table2[[#This Row],[Residence]]="Tema",1,0)</f>
        <v>0</v>
      </c>
      <c r="BA413" s="3">
        <f ca="1">IF(Table2[[#This Row],[Residence]]="Spintex",1,0)</f>
        <v>0</v>
      </c>
      <c r="BB413" s="3">
        <f ca="1">IF(Table2[[#This Row],[Residence]]="Airport Hills",1,0)</f>
        <v>0</v>
      </c>
      <c r="BC413" s="3">
        <f ca="1">IF(Table2[[#This Row],[Residence]]="Oyarifa",1,0)</f>
        <v>0</v>
      </c>
      <c r="BD413" s="3">
        <f ca="1">IF(Table2[[#This Row],[Residence]]="Prampram",1,0)</f>
        <v>1</v>
      </c>
      <c r="BE413" s="3">
        <f ca="1">IF(Table2[[#This Row],[Residence]]="Tse-Addo",1,0)</f>
        <v>0</v>
      </c>
      <c r="BF413" s="3">
        <f ca="1">IF(Table2[[#This Row],[Residence]]="Osu",1,0)</f>
        <v>0</v>
      </c>
      <c r="BG413" s="3"/>
      <c r="BH413" s="3"/>
      <c r="BI413" s="3"/>
      <c r="BJ413" s="3"/>
      <c r="BK413" s="3"/>
      <c r="BL413" s="3"/>
      <c r="BM413" s="3"/>
      <c r="BN413" s="3"/>
      <c r="BO413" s="3"/>
      <c r="BP413" s="5"/>
      <c r="BR413" s="26">
        <f ca="1">Table2[[#This Row],[Cars Value]]/Table2[[#This Row],[Cars]]</f>
        <v>35939.993434005781</v>
      </c>
      <c r="BS413" s="5"/>
      <c r="BT413" s="2">
        <f ca="1">IF(Table2[[#This Row],[Value of Debts]]&gt;$BU$6,1,0)</f>
        <v>1</v>
      </c>
      <c r="BU413" s="3"/>
      <c r="BV413" s="3"/>
      <c r="BW413" s="5"/>
      <c r="BX413" s="30">
        <f ca="1">Table2[[#This Row],[Mortgage Left]]/Table2[[#This Row],[Value of home]]</f>
        <v>0.58191690095655335</v>
      </c>
      <c r="BY413" s="3">
        <f t="shared" ca="1" si="148"/>
        <v>0</v>
      </c>
      <c r="BZ413" s="3"/>
      <c r="CA413" s="39"/>
      <c r="CC413" s="2">
        <f ca="1">IF(Table2[[#This Row],[Residence]]="East Legon",Table2[[#This Row],[Income]],0)</f>
        <v>0</v>
      </c>
      <c r="CD413" s="3">
        <f ca="1">IF(Table2[[#This Row],[Residence]]="Trasaco",Table2[[#This Row],[Income]],0)</f>
        <v>0</v>
      </c>
      <c r="CE413" s="3">
        <f ca="1">IF(Table2[[#This Row],[Residence]]="North Legon",Table2[[#This Row],[Income]],0)</f>
        <v>0</v>
      </c>
      <c r="CF413" s="3">
        <f ca="1">IF(Table2[[#This Row],[Residence]]="Spintex",Table2[[#This Row],[Income]],0)</f>
        <v>0</v>
      </c>
      <c r="CG413" s="3">
        <f ca="1">IF(Table2[[#This Row],[Residence]]="Tema",Table2[[#This Row],[Income]],0)</f>
        <v>0</v>
      </c>
      <c r="CH413" s="3">
        <f ca="1">IF(Table2[[#This Row],[Residence]]="Airport Hills",Table2[[#This Row],[Income]],0)</f>
        <v>0</v>
      </c>
      <c r="CI413" s="3">
        <f ca="1">IF(Table2[[#This Row],[Residence]]="Oyarifa",Table2[[#This Row],[Income]],0)</f>
        <v>0</v>
      </c>
      <c r="CJ413" s="3">
        <f ca="1">IF(Table2[[#This Row],[Residence]]="Osu",Table2[[#This Row],[Income]],0)</f>
        <v>0</v>
      </c>
      <c r="CK413" s="3">
        <f ca="1">IF(Table2[[#This Row],[Residence]]="Tse-Addo",Table2[[#This Row],[Income]],0)</f>
        <v>0</v>
      </c>
      <c r="CL413" s="5">
        <f ca="1">IF(Table2[[#This Row],[Residence]]="Prampram",Table2[[#This Row],[Income]],0)</f>
        <v>66469</v>
      </c>
      <c r="CN413" s="2">
        <f ca="1">IF(Table2[[#This Row],[Field of Work]]="Teaching",Table2[[#This Row],[Income]],0)</f>
        <v>0</v>
      </c>
      <c r="CO413" s="3">
        <f ca="1">IF(Table2[[#This Row],[Field of Work]]="Agriculture",Table2[[#This Row],[Income]],0)</f>
        <v>0</v>
      </c>
      <c r="CP413" s="3">
        <f ca="1">IF(Table2[[#This Row],[Field of Work]]="IT",Table2[[#This Row],[Income]],0)</f>
        <v>0</v>
      </c>
      <c r="CQ413" s="3">
        <f ca="1">IF(Table2[[#This Row],[Field of Work]]="Construction",Table2[[#This Row],[Income]],0)</f>
        <v>0</v>
      </c>
      <c r="CR413" s="3">
        <f ca="1">IF(Table2[[#This Row],[Field of Work]]="Health",Table2[[#This Row],[Income]],0)</f>
        <v>66469</v>
      </c>
      <c r="CS413" s="5">
        <f ca="1">IF(Table2[[#This Row],[Field of Work]]="General work",Table2[[#This Row],[Income]],0)</f>
        <v>0</v>
      </c>
      <c r="CU413" s="2">
        <f t="shared" ca="1" si="137"/>
        <v>1</v>
      </c>
      <c r="CV413" s="5"/>
      <c r="CX413" s="2">
        <f t="shared" ca="1" si="138"/>
        <v>29</v>
      </c>
      <c r="CY413" s="5"/>
    </row>
    <row r="414" spans="1:103" x14ac:dyDescent="0.25">
      <c r="A414">
        <f t="shared" ca="1" si="139"/>
        <v>1</v>
      </c>
      <c r="B414" t="str">
        <f t="shared" ca="1" si="140"/>
        <v>Male</v>
      </c>
      <c r="C414">
        <f t="shared" ca="1" si="141"/>
        <v>29</v>
      </c>
      <c r="D414">
        <f t="shared" ca="1" si="142"/>
        <v>5</v>
      </c>
      <c r="E414" t="str">
        <f ca="1">_xll.XLOOKUP(D414,$Y$8:$Y$13,$Z$8:$Z$13)</f>
        <v>General work</v>
      </c>
      <c r="F414">
        <f t="shared" ca="1" si="143"/>
        <v>5</v>
      </c>
      <c r="G414" t="str">
        <f ca="1">_xll.XLOOKUP(F414,$AA$8:$AA$12,$AB$8:$AB$12)</f>
        <v>Other</v>
      </c>
      <c r="H414">
        <f t="shared" ca="1" si="156"/>
        <v>2</v>
      </c>
      <c r="I414">
        <f t="shared" ca="1" si="136"/>
        <v>4</v>
      </c>
      <c r="J414">
        <f t="shared" ca="1" si="144"/>
        <v>44780</v>
      </c>
      <c r="K414">
        <f t="shared" ca="1" si="145"/>
        <v>10</v>
      </c>
      <c r="L414" t="str">
        <f ca="1">_xll.XLOOKUP(K414,$AC$8:$AC$17,$AD$8:$AD$17)</f>
        <v>Osu</v>
      </c>
      <c r="M414">
        <f t="shared" ca="1" si="149"/>
        <v>268680</v>
      </c>
      <c r="N414" s="12">
        <f t="shared" ca="1" si="146"/>
        <v>111543.23980648456</v>
      </c>
      <c r="O414" s="12">
        <f t="shared" ca="1" si="150"/>
        <v>61939.2599453273</v>
      </c>
      <c r="P414">
        <f t="shared" ca="1" si="147"/>
        <v>15837</v>
      </c>
      <c r="Q414" s="12">
        <f t="shared" ca="1" si="151"/>
        <v>66839.515679767661</v>
      </c>
      <c r="R414">
        <f t="shared" ca="1" si="152"/>
        <v>49646.567442475847</v>
      </c>
      <c r="S414" s="12">
        <f t="shared" ca="1" si="153"/>
        <v>380265.82738780312</v>
      </c>
      <c r="T414" s="12">
        <f t="shared" ca="1" si="154"/>
        <v>194219.75548625222</v>
      </c>
      <c r="U414" s="12">
        <f t="shared" ca="1" si="155"/>
        <v>186046.07190155089</v>
      </c>
      <c r="X414" s="2"/>
      <c r="Y414" s="3"/>
      <c r="Z414" s="3"/>
      <c r="AA414" s="3"/>
      <c r="AB414" s="3"/>
      <c r="AC414" s="3"/>
      <c r="AD414" s="3"/>
      <c r="AE414" s="3">
        <f ca="1">IF(Table2[[#This Row],[Gender]]="Male",1,0)</f>
        <v>1</v>
      </c>
      <c r="AF414" s="3">
        <f ca="1">IF(Table2[[#This Row],[Gender]]="Female",1,0)</f>
        <v>0</v>
      </c>
      <c r="AG414" s="3"/>
      <c r="AH414" s="3"/>
      <c r="AI414" s="5"/>
      <c r="AK414" s="2">
        <f ca="1">IF(Table2[[#This Row],[Field of Work]]="Teaching",1,0)</f>
        <v>0</v>
      </c>
      <c r="AL414" s="3">
        <f ca="1">IF(Table2[[#This Row],[Field of Work]]="Agriculture",1,0)</f>
        <v>0</v>
      </c>
      <c r="AM414" s="3">
        <f ca="1">IF(Table2[[#This Row],[Field of Work]]="IT",1,0)</f>
        <v>0</v>
      </c>
      <c r="AN414" s="3">
        <f ca="1">IF(Table2[[#This Row],[Field of Work]]="Construction",1,0)</f>
        <v>0</v>
      </c>
      <c r="AO414" s="3">
        <f ca="1">IF(Table2[[#This Row],[Field of Work]]="Health",1,0)</f>
        <v>0</v>
      </c>
      <c r="AP414" s="3">
        <f ca="1">IF(Table2[[#This Row],[Field of Work]]="General work",1,0)</f>
        <v>1</v>
      </c>
      <c r="AQ414" s="3"/>
      <c r="AR414" s="3"/>
      <c r="AS414" s="3"/>
      <c r="AT414" s="3"/>
      <c r="AU414" s="3"/>
      <c r="AV414" s="5"/>
      <c r="AW414" s="16">
        <f ca="1">IF(Table2[[#This Row],[Residence]]="East Legon",1,0)</f>
        <v>0</v>
      </c>
      <c r="AX414" s="13">
        <f ca="1">IF(Table2[[#This Row],[Residence]]="Trasaco",1,0)</f>
        <v>0</v>
      </c>
      <c r="AY414" s="3">
        <f ca="1">IF(Table2[[#This Row],[Residence]]="North Legon",1,0)</f>
        <v>0</v>
      </c>
      <c r="AZ414" s="3">
        <f ca="1">IF(Table2[[#This Row],[Residence]]="Tema",1,0)</f>
        <v>0</v>
      </c>
      <c r="BA414" s="3">
        <f ca="1">IF(Table2[[#This Row],[Residence]]="Spintex",1,0)</f>
        <v>0</v>
      </c>
      <c r="BB414" s="3">
        <f ca="1">IF(Table2[[#This Row],[Residence]]="Airport Hills",1,0)</f>
        <v>0</v>
      </c>
      <c r="BC414" s="3">
        <f ca="1">IF(Table2[[#This Row],[Residence]]="Oyarifa",1,0)</f>
        <v>0</v>
      </c>
      <c r="BD414" s="3">
        <f ca="1">IF(Table2[[#This Row],[Residence]]="Prampram",1,0)</f>
        <v>0</v>
      </c>
      <c r="BE414" s="3">
        <f ca="1">IF(Table2[[#This Row],[Residence]]="Tse-Addo",1,0)</f>
        <v>0</v>
      </c>
      <c r="BF414" s="3">
        <f ca="1">IF(Table2[[#This Row],[Residence]]="Osu",1,0)</f>
        <v>1</v>
      </c>
      <c r="BG414" s="3"/>
      <c r="BH414" s="3"/>
      <c r="BI414" s="3"/>
      <c r="BJ414" s="3"/>
      <c r="BK414" s="3"/>
      <c r="BL414" s="3"/>
      <c r="BM414" s="3"/>
      <c r="BN414" s="3"/>
      <c r="BO414" s="3"/>
      <c r="BP414" s="5"/>
      <c r="BR414" s="26">
        <f ca="1">Table2[[#This Row],[Cars Value]]/Table2[[#This Row],[Cars]]</f>
        <v>15484.814986331825</v>
      </c>
      <c r="BS414" s="5"/>
      <c r="BT414" s="2">
        <f ca="1">IF(Table2[[#This Row],[Value of Debts]]&gt;$BU$6,1,0)</f>
        <v>1</v>
      </c>
      <c r="BU414" s="3"/>
      <c r="BV414" s="3"/>
      <c r="BW414" s="5"/>
      <c r="BX414" s="30">
        <f ca="1">Table2[[#This Row],[Mortgage Left]]/Table2[[#This Row],[Value of home]]</f>
        <v>0.41515274604170227</v>
      </c>
      <c r="BY414" s="3">
        <f t="shared" ca="1" si="148"/>
        <v>1</v>
      </c>
      <c r="BZ414" s="3"/>
      <c r="CA414" s="39"/>
      <c r="CC414" s="2">
        <f ca="1">IF(Table2[[#This Row],[Residence]]="East Legon",Table2[[#This Row],[Income]],0)</f>
        <v>0</v>
      </c>
      <c r="CD414" s="3">
        <f ca="1">IF(Table2[[#This Row],[Residence]]="Trasaco",Table2[[#This Row],[Income]],0)</f>
        <v>0</v>
      </c>
      <c r="CE414" s="3">
        <f ca="1">IF(Table2[[#This Row],[Residence]]="North Legon",Table2[[#This Row],[Income]],0)</f>
        <v>0</v>
      </c>
      <c r="CF414" s="3">
        <f ca="1">IF(Table2[[#This Row],[Residence]]="Spintex",Table2[[#This Row],[Income]],0)</f>
        <v>0</v>
      </c>
      <c r="CG414" s="3">
        <f ca="1">IF(Table2[[#This Row],[Residence]]="Tema",Table2[[#This Row],[Income]],0)</f>
        <v>0</v>
      </c>
      <c r="CH414" s="3">
        <f ca="1">IF(Table2[[#This Row],[Residence]]="Airport Hills",Table2[[#This Row],[Income]],0)</f>
        <v>0</v>
      </c>
      <c r="CI414" s="3">
        <f ca="1">IF(Table2[[#This Row],[Residence]]="Oyarifa",Table2[[#This Row],[Income]],0)</f>
        <v>0</v>
      </c>
      <c r="CJ414" s="3">
        <f ca="1">IF(Table2[[#This Row],[Residence]]="Osu",Table2[[#This Row],[Income]],0)</f>
        <v>44780</v>
      </c>
      <c r="CK414" s="3">
        <f ca="1">IF(Table2[[#This Row],[Residence]]="Tse-Addo",Table2[[#This Row],[Income]],0)</f>
        <v>0</v>
      </c>
      <c r="CL414" s="5">
        <f ca="1">IF(Table2[[#This Row],[Residence]]="Prampram",Table2[[#This Row],[Income]],0)</f>
        <v>0</v>
      </c>
      <c r="CN414" s="2">
        <f ca="1">IF(Table2[[#This Row],[Field of Work]]="Teaching",Table2[[#This Row],[Income]],0)</f>
        <v>0</v>
      </c>
      <c r="CO414" s="3">
        <f ca="1">IF(Table2[[#This Row],[Field of Work]]="Agriculture",Table2[[#This Row],[Income]],0)</f>
        <v>0</v>
      </c>
      <c r="CP414" s="3">
        <f ca="1">IF(Table2[[#This Row],[Field of Work]]="IT",Table2[[#This Row],[Income]],0)</f>
        <v>0</v>
      </c>
      <c r="CQ414" s="3">
        <f ca="1">IF(Table2[[#This Row],[Field of Work]]="Construction",Table2[[#This Row],[Income]],0)</f>
        <v>0</v>
      </c>
      <c r="CR414" s="3">
        <f ca="1">IF(Table2[[#This Row],[Field of Work]]="Health",Table2[[#This Row],[Income]],0)</f>
        <v>0</v>
      </c>
      <c r="CS414" s="5">
        <f ca="1">IF(Table2[[#This Row],[Field of Work]]="General work",Table2[[#This Row],[Income]],0)</f>
        <v>44780</v>
      </c>
      <c r="CU414" s="2">
        <f t="shared" ca="1" si="137"/>
        <v>1</v>
      </c>
      <c r="CV414" s="5"/>
      <c r="CX414" s="2">
        <f t="shared" ca="1" si="138"/>
        <v>31</v>
      </c>
      <c r="CY414" s="5"/>
    </row>
    <row r="415" spans="1:103" x14ac:dyDescent="0.25">
      <c r="A415">
        <f t="shared" ca="1" si="139"/>
        <v>1</v>
      </c>
      <c r="B415" t="str">
        <f t="shared" ca="1" si="140"/>
        <v>Male</v>
      </c>
      <c r="C415">
        <f t="shared" ca="1" si="141"/>
        <v>31</v>
      </c>
      <c r="D415">
        <f t="shared" ca="1" si="142"/>
        <v>5</v>
      </c>
      <c r="E415" t="str">
        <f ca="1">_xll.XLOOKUP(D415,$Y$8:$Y$13,$Z$8:$Z$13)</f>
        <v>General work</v>
      </c>
      <c r="F415">
        <f t="shared" ca="1" si="143"/>
        <v>5</v>
      </c>
      <c r="G415" t="str">
        <f ca="1">_xll.XLOOKUP(F415,$AA$8:$AA$12,$AB$8:$AB$12)</f>
        <v>Other</v>
      </c>
      <c r="H415">
        <f t="shared" ca="1" si="156"/>
        <v>0</v>
      </c>
      <c r="I415">
        <f t="shared" ca="1" si="136"/>
        <v>1</v>
      </c>
      <c r="J415">
        <f t="shared" ca="1" si="144"/>
        <v>65956</v>
      </c>
      <c r="K415">
        <f t="shared" ca="1" si="145"/>
        <v>5</v>
      </c>
      <c r="L415" t="str">
        <f ca="1">_xll.XLOOKUP(K415,$AC$8:$AC$17,$AD$8:$AD$17)</f>
        <v>Airport Hills</v>
      </c>
      <c r="M415">
        <f t="shared" ca="1" si="149"/>
        <v>263824</v>
      </c>
      <c r="N415" s="12">
        <f t="shared" ca="1" si="146"/>
        <v>6063.3172181633718</v>
      </c>
      <c r="O415" s="12">
        <f t="shared" ca="1" si="150"/>
        <v>43692.193306750407</v>
      </c>
      <c r="P415">
        <f t="shared" ca="1" si="147"/>
        <v>179</v>
      </c>
      <c r="Q415" s="12">
        <f t="shared" ca="1" si="151"/>
        <v>125536.48528511947</v>
      </c>
      <c r="R415">
        <f t="shared" ca="1" si="152"/>
        <v>88970.095093327225</v>
      </c>
      <c r="S415" s="12">
        <f t="shared" ca="1" si="153"/>
        <v>396486.28840007761</v>
      </c>
      <c r="T415" s="12">
        <f t="shared" ca="1" si="154"/>
        <v>131778.80250328284</v>
      </c>
      <c r="U415" s="12">
        <f t="shared" ca="1" si="155"/>
        <v>264707.48589679477</v>
      </c>
      <c r="X415" s="2"/>
      <c r="Y415" s="3"/>
      <c r="Z415" s="3"/>
      <c r="AA415" s="3"/>
      <c r="AB415" s="3"/>
      <c r="AC415" s="3"/>
      <c r="AD415" s="3"/>
      <c r="AE415" s="3">
        <f ca="1">IF(Table2[[#This Row],[Gender]]="Male",1,0)</f>
        <v>1</v>
      </c>
      <c r="AF415" s="3">
        <f ca="1">IF(Table2[[#This Row],[Gender]]="Female",1,0)</f>
        <v>0</v>
      </c>
      <c r="AG415" s="3"/>
      <c r="AH415" s="3"/>
      <c r="AI415" s="5"/>
      <c r="AK415" s="2">
        <f ca="1">IF(Table2[[#This Row],[Field of Work]]="Teaching",1,0)</f>
        <v>0</v>
      </c>
      <c r="AL415" s="3">
        <f ca="1">IF(Table2[[#This Row],[Field of Work]]="Agriculture",1,0)</f>
        <v>0</v>
      </c>
      <c r="AM415" s="3">
        <f ca="1">IF(Table2[[#This Row],[Field of Work]]="IT",1,0)</f>
        <v>0</v>
      </c>
      <c r="AN415" s="3">
        <f ca="1">IF(Table2[[#This Row],[Field of Work]]="Construction",1,0)</f>
        <v>0</v>
      </c>
      <c r="AO415" s="3">
        <f ca="1">IF(Table2[[#This Row],[Field of Work]]="Health",1,0)</f>
        <v>0</v>
      </c>
      <c r="AP415" s="3">
        <f ca="1">IF(Table2[[#This Row],[Field of Work]]="General work",1,0)</f>
        <v>1</v>
      </c>
      <c r="AQ415" s="3"/>
      <c r="AR415" s="3"/>
      <c r="AS415" s="3"/>
      <c r="AT415" s="3"/>
      <c r="AU415" s="3"/>
      <c r="AV415" s="5"/>
      <c r="AW415" s="16">
        <f ca="1">IF(Table2[[#This Row],[Residence]]="East Legon",1,0)</f>
        <v>0</v>
      </c>
      <c r="AX415" s="13">
        <f ca="1">IF(Table2[[#This Row],[Residence]]="Trasaco",1,0)</f>
        <v>0</v>
      </c>
      <c r="AY415" s="3">
        <f ca="1">IF(Table2[[#This Row],[Residence]]="North Legon",1,0)</f>
        <v>0</v>
      </c>
      <c r="AZ415" s="3">
        <f ca="1">IF(Table2[[#This Row],[Residence]]="Tema",1,0)</f>
        <v>0</v>
      </c>
      <c r="BA415" s="3">
        <f ca="1">IF(Table2[[#This Row],[Residence]]="Spintex",1,0)</f>
        <v>0</v>
      </c>
      <c r="BB415" s="3">
        <f ca="1">IF(Table2[[#This Row],[Residence]]="Airport Hills",1,0)</f>
        <v>1</v>
      </c>
      <c r="BC415" s="3">
        <f ca="1">IF(Table2[[#This Row],[Residence]]="Oyarifa",1,0)</f>
        <v>0</v>
      </c>
      <c r="BD415" s="3">
        <f ca="1">IF(Table2[[#This Row],[Residence]]="Prampram",1,0)</f>
        <v>0</v>
      </c>
      <c r="BE415" s="3">
        <f ca="1">IF(Table2[[#This Row],[Residence]]="Tse-Addo",1,0)</f>
        <v>0</v>
      </c>
      <c r="BF415" s="3">
        <f ca="1">IF(Table2[[#This Row],[Residence]]="Osu",1,0)</f>
        <v>0</v>
      </c>
      <c r="BG415" s="3"/>
      <c r="BH415" s="3"/>
      <c r="BI415" s="3"/>
      <c r="BJ415" s="3"/>
      <c r="BK415" s="3"/>
      <c r="BL415" s="3"/>
      <c r="BM415" s="3"/>
      <c r="BN415" s="3"/>
      <c r="BO415" s="3"/>
      <c r="BP415" s="5"/>
      <c r="BR415" s="26">
        <f ca="1">Table2[[#This Row],[Cars Value]]/Table2[[#This Row],[Cars]]</f>
        <v>43692.193306750407</v>
      </c>
      <c r="BS415" s="5"/>
      <c r="BT415" s="2">
        <f ca="1">IF(Table2[[#This Row],[Value of Debts]]&gt;$BU$6,1,0)</f>
        <v>1</v>
      </c>
      <c r="BU415" s="3"/>
      <c r="BV415" s="3"/>
      <c r="BW415" s="5"/>
      <c r="BX415" s="30">
        <f ca="1">Table2[[#This Row],[Mortgage Left]]/Table2[[#This Row],[Value of home]]</f>
        <v>2.2982432296392186E-2</v>
      </c>
      <c r="BY415" s="3">
        <f t="shared" ca="1" si="148"/>
        <v>1</v>
      </c>
      <c r="BZ415" s="3"/>
      <c r="CA415" s="39"/>
      <c r="CC415" s="2">
        <f ca="1">IF(Table2[[#This Row],[Residence]]="East Legon",Table2[[#This Row],[Income]],0)</f>
        <v>0</v>
      </c>
      <c r="CD415" s="3">
        <f ca="1">IF(Table2[[#This Row],[Residence]]="Trasaco",Table2[[#This Row],[Income]],0)</f>
        <v>0</v>
      </c>
      <c r="CE415" s="3">
        <f ca="1">IF(Table2[[#This Row],[Residence]]="North Legon",Table2[[#This Row],[Income]],0)</f>
        <v>0</v>
      </c>
      <c r="CF415" s="3">
        <f ca="1">IF(Table2[[#This Row],[Residence]]="Spintex",Table2[[#This Row],[Income]],0)</f>
        <v>0</v>
      </c>
      <c r="CG415" s="3">
        <f ca="1">IF(Table2[[#This Row],[Residence]]="Tema",Table2[[#This Row],[Income]],0)</f>
        <v>0</v>
      </c>
      <c r="CH415" s="3">
        <f ca="1">IF(Table2[[#This Row],[Residence]]="Airport Hills",Table2[[#This Row],[Income]],0)</f>
        <v>65956</v>
      </c>
      <c r="CI415" s="3">
        <f ca="1">IF(Table2[[#This Row],[Residence]]="Oyarifa",Table2[[#This Row],[Income]],0)</f>
        <v>0</v>
      </c>
      <c r="CJ415" s="3">
        <f ca="1">IF(Table2[[#This Row],[Residence]]="Osu",Table2[[#This Row],[Income]],0)</f>
        <v>0</v>
      </c>
      <c r="CK415" s="3">
        <f ca="1">IF(Table2[[#This Row],[Residence]]="Tse-Addo",Table2[[#This Row],[Income]],0)</f>
        <v>0</v>
      </c>
      <c r="CL415" s="5">
        <f ca="1">IF(Table2[[#This Row],[Residence]]="Prampram",Table2[[#This Row],[Income]],0)</f>
        <v>0</v>
      </c>
      <c r="CN415" s="2">
        <f ca="1">IF(Table2[[#This Row],[Field of Work]]="Teaching",Table2[[#This Row],[Income]],0)</f>
        <v>0</v>
      </c>
      <c r="CO415" s="3">
        <f ca="1">IF(Table2[[#This Row],[Field of Work]]="Agriculture",Table2[[#This Row],[Income]],0)</f>
        <v>0</v>
      </c>
      <c r="CP415" s="3">
        <f ca="1">IF(Table2[[#This Row],[Field of Work]]="IT",Table2[[#This Row],[Income]],0)</f>
        <v>0</v>
      </c>
      <c r="CQ415" s="3">
        <f ca="1">IF(Table2[[#This Row],[Field of Work]]="Construction",Table2[[#This Row],[Income]],0)</f>
        <v>0</v>
      </c>
      <c r="CR415" s="3">
        <f ca="1">IF(Table2[[#This Row],[Field of Work]]="Health",Table2[[#This Row],[Income]],0)</f>
        <v>0</v>
      </c>
      <c r="CS415" s="5">
        <f ca="1">IF(Table2[[#This Row],[Field of Work]]="General work",Table2[[#This Row],[Income]],0)</f>
        <v>65956</v>
      </c>
      <c r="CU415" s="2">
        <f t="shared" ca="1" si="137"/>
        <v>1</v>
      </c>
      <c r="CV415" s="5"/>
      <c r="CX415" s="2">
        <f t="shared" ca="1" si="138"/>
        <v>26</v>
      </c>
      <c r="CY415" s="5"/>
    </row>
    <row r="416" spans="1:103" x14ac:dyDescent="0.25">
      <c r="A416">
        <f t="shared" ca="1" si="139"/>
        <v>2</v>
      </c>
      <c r="B416" t="str">
        <f t="shared" ca="1" si="140"/>
        <v>Female</v>
      </c>
      <c r="C416">
        <f t="shared" ca="1" si="141"/>
        <v>26</v>
      </c>
      <c r="D416">
        <f t="shared" ca="1" si="142"/>
        <v>3</v>
      </c>
      <c r="E416" t="str">
        <f ca="1">_xll.XLOOKUP(D416,$Y$8:$Y$13,$Z$8:$Z$13)</f>
        <v>Teaching</v>
      </c>
      <c r="F416">
        <f t="shared" ca="1" si="143"/>
        <v>5</v>
      </c>
      <c r="G416" t="str">
        <f ca="1">_xll.XLOOKUP(F416,$AA$8:$AA$12,$AB$8:$AB$12)</f>
        <v>Other</v>
      </c>
      <c r="H416">
        <f t="shared" ca="1" si="156"/>
        <v>0</v>
      </c>
      <c r="I416">
        <f t="shared" ca="1" si="136"/>
        <v>4</v>
      </c>
      <c r="J416">
        <f t="shared" ca="1" si="144"/>
        <v>81022</v>
      </c>
      <c r="K416">
        <f t="shared" ca="1" si="145"/>
        <v>1</v>
      </c>
      <c r="L416" t="str">
        <f ca="1">_xll.XLOOKUP(K416,$AC$8:$AC$17,$AD$8:$AD$17)</f>
        <v>East Legon</v>
      </c>
      <c r="M416">
        <f t="shared" ca="1" si="149"/>
        <v>405110</v>
      </c>
      <c r="N416" s="12">
        <f t="shared" ca="1" si="146"/>
        <v>277780.8317956985</v>
      </c>
      <c r="O416" s="12">
        <f t="shared" ca="1" si="150"/>
        <v>33413.032949799264</v>
      </c>
      <c r="P416">
        <f t="shared" ca="1" si="147"/>
        <v>5832</v>
      </c>
      <c r="Q416" s="12">
        <f t="shared" ca="1" si="151"/>
        <v>132651.13749973933</v>
      </c>
      <c r="R416">
        <f t="shared" ca="1" si="152"/>
        <v>61203.810862085171</v>
      </c>
      <c r="S416" s="12">
        <f t="shared" ca="1" si="153"/>
        <v>499726.84381188441</v>
      </c>
      <c r="T416" s="12">
        <f t="shared" ca="1" si="154"/>
        <v>416263.9692954378</v>
      </c>
      <c r="U416" s="12">
        <f t="shared" ca="1" si="155"/>
        <v>83462.874516446609</v>
      </c>
      <c r="X416" s="2"/>
      <c r="Y416" s="3"/>
      <c r="Z416" s="3"/>
      <c r="AA416" s="3"/>
      <c r="AB416" s="3"/>
      <c r="AC416" s="3"/>
      <c r="AD416" s="3"/>
      <c r="AE416" s="3">
        <f ca="1">IF(Table2[[#This Row],[Gender]]="Male",1,0)</f>
        <v>0</v>
      </c>
      <c r="AF416" s="3">
        <f ca="1">IF(Table2[[#This Row],[Gender]]="Female",1,0)</f>
        <v>1</v>
      </c>
      <c r="AG416" s="3"/>
      <c r="AH416" s="3"/>
      <c r="AI416" s="5"/>
      <c r="AK416" s="2">
        <f ca="1">IF(Table2[[#This Row],[Field of Work]]="Teaching",1,0)</f>
        <v>1</v>
      </c>
      <c r="AL416" s="3">
        <f ca="1">IF(Table2[[#This Row],[Field of Work]]="Agriculture",1,0)</f>
        <v>0</v>
      </c>
      <c r="AM416" s="3">
        <f ca="1">IF(Table2[[#This Row],[Field of Work]]="IT",1,0)</f>
        <v>0</v>
      </c>
      <c r="AN416" s="3">
        <f ca="1">IF(Table2[[#This Row],[Field of Work]]="Construction",1,0)</f>
        <v>0</v>
      </c>
      <c r="AO416" s="3">
        <f ca="1">IF(Table2[[#This Row],[Field of Work]]="Health",1,0)</f>
        <v>0</v>
      </c>
      <c r="AP416" s="3">
        <f ca="1">IF(Table2[[#This Row],[Field of Work]]="General work",1,0)</f>
        <v>0</v>
      </c>
      <c r="AQ416" s="3"/>
      <c r="AR416" s="3"/>
      <c r="AS416" s="3"/>
      <c r="AT416" s="3"/>
      <c r="AU416" s="3"/>
      <c r="AV416" s="5"/>
      <c r="AW416" s="16">
        <f ca="1">IF(Table2[[#This Row],[Residence]]="East Legon",1,0)</f>
        <v>1</v>
      </c>
      <c r="AX416" s="13">
        <f ca="1">IF(Table2[[#This Row],[Residence]]="Trasaco",1,0)</f>
        <v>0</v>
      </c>
      <c r="AY416" s="3">
        <f ca="1">IF(Table2[[#This Row],[Residence]]="North Legon",1,0)</f>
        <v>0</v>
      </c>
      <c r="AZ416" s="3">
        <f ca="1">IF(Table2[[#This Row],[Residence]]="Tema",1,0)</f>
        <v>0</v>
      </c>
      <c r="BA416" s="3">
        <f ca="1">IF(Table2[[#This Row],[Residence]]="Spintex",1,0)</f>
        <v>0</v>
      </c>
      <c r="BB416" s="3">
        <f ca="1">IF(Table2[[#This Row],[Residence]]="Airport Hills",1,0)</f>
        <v>0</v>
      </c>
      <c r="BC416" s="3">
        <f ca="1">IF(Table2[[#This Row],[Residence]]="Oyarifa",1,0)</f>
        <v>0</v>
      </c>
      <c r="BD416" s="3">
        <f ca="1">IF(Table2[[#This Row],[Residence]]="Prampram",1,0)</f>
        <v>0</v>
      </c>
      <c r="BE416" s="3">
        <f ca="1">IF(Table2[[#This Row],[Residence]]="Tse-Addo",1,0)</f>
        <v>0</v>
      </c>
      <c r="BF416" s="3">
        <f ca="1">IF(Table2[[#This Row],[Residence]]="Osu",1,0)</f>
        <v>0</v>
      </c>
      <c r="BG416" s="3"/>
      <c r="BH416" s="3"/>
      <c r="BI416" s="3"/>
      <c r="BJ416" s="3"/>
      <c r="BK416" s="3"/>
      <c r="BL416" s="3"/>
      <c r="BM416" s="3"/>
      <c r="BN416" s="3"/>
      <c r="BO416" s="3"/>
      <c r="BP416" s="5"/>
      <c r="BR416" s="26">
        <f ca="1">Table2[[#This Row],[Cars Value]]/Table2[[#This Row],[Cars]]</f>
        <v>8353.2582374498161</v>
      </c>
      <c r="BS416" s="5"/>
      <c r="BT416" s="2">
        <f ca="1">IF(Table2[[#This Row],[Value of Debts]]&gt;$BU$6,1,0)</f>
        <v>1</v>
      </c>
      <c r="BU416" s="3"/>
      <c r="BV416" s="3"/>
      <c r="BW416" s="5"/>
      <c r="BX416" s="30">
        <f ca="1">Table2[[#This Row],[Mortgage Left]]/Table2[[#This Row],[Value of home]]</f>
        <v>0.68569235959541486</v>
      </c>
      <c r="BY416" s="3">
        <f t="shared" ca="1" si="148"/>
        <v>0</v>
      </c>
      <c r="BZ416" s="3"/>
      <c r="CA416" s="39"/>
      <c r="CC416" s="2">
        <f ca="1">IF(Table2[[#This Row],[Residence]]="East Legon",Table2[[#This Row],[Income]],0)</f>
        <v>81022</v>
      </c>
      <c r="CD416" s="3">
        <f ca="1">IF(Table2[[#This Row],[Residence]]="Trasaco",Table2[[#This Row],[Income]],0)</f>
        <v>0</v>
      </c>
      <c r="CE416" s="3">
        <f ca="1">IF(Table2[[#This Row],[Residence]]="North Legon",Table2[[#This Row],[Income]],0)</f>
        <v>0</v>
      </c>
      <c r="CF416" s="3">
        <f ca="1">IF(Table2[[#This Row],[Residence]]="Spintex",Table2[[#This Row],[Income]],0)</f>
        <v>0</v>
      </c>
      <c r="CG416" s="3">
        <f ca="1">IF(Table2[[#This Row],[Residence]]="Tema",Table2[[#This Row],[Income]],0)</f>
        <v>0</v>
      </c>
      <c r="CH416" s="3">
        <f ca="1">IF(Table2[[#This Row],[Residence]]="Airport Hills",Table2[[#This Row],[Income]],0)</f>
        <v>0</v>
      </c>
      <c r="CI416" s="3">
        <f ca="1">IF(Table2[[#This Row],[Residence]]="Oyarifa",Table2[[#This Row],[Income]],0)</f>
        <v>0</v>
      </c>
      <c r="CJ416" s="3">
        <f ca="1">IF(Table2[[#This Row],[Residence]]="Osu",Table2[[#This Row],[Income]],0)</f>
        <v>0</v>
      </c>
      <c r="CK416" s="3">
        <f ca="1">IF(Table2[[#This Row],[Residence]]="Tse-Addo",Table2[[#This Row],[Income]],0)</f>
        <v>0</v>
      </c>
      <c r="CL416" s="5">
        <f ca="1">IF(Table2[[#This Row],[Residence]]="Prampram",Table2[[#This Row],[Income]],0)</f>
        <v>0</v>
      </c>
      <c r="CN416" s="2">
        <f ca="1">IF(Table2[[#This Row],[Field of Work]]="Teaching",Table2[[#This Row],[Income]],0)</f>
        <v>81022</v>
      </c>
      <c r="CO416" s="3">
        <f ca="1">IF(Table2[[#This Row],[Field of Work]]="Agriculture",Table2[[#This Row],[Income]],0)</f>
        <v>0</v>
      </c>
      <c r="CP416" s="3">
        <f ca="1">IF(Table2[[#This Row],[Field of Work]]="IT",Table2[[#This Row],[Income]],0)</f>
        <v>0</v>
      </c>
      <c r="CQ416" s="3">
        <f ca="1">IF(Table2[[#This Row],[Field of Work]]="Construction",Table2[[#This Row],[Income]],0)</f>
        <v>0</v>
      </c>
      <c r="CR416" s="3">
        <f ca="1">IF(Table2[[#This Row],[Field of Work]]="Health",Table2[[#This Row],[Income]],0)</f>
        <v>0</v>
      </c>
      <c r="CS416" s="5">
        <f ca="1">IF(Table2[[#This Row],[Field of Work]]="General work",Table2[[#This Row],[Income]],0)</f>
        <v>0</v>
      </c>
      <c r="CU416" s="2">
        <f t="shared" ca="1" si="137"/>
        <v>1</v>
      </c>
      <c r="CV416" s="5"/>
      <c r="CX416" s="2">
        <f t="shared" ca="1" si="138"/>
        <v>40</v>
      </c>
      <c r="CY416" s="5"/>
    </row>
    <row r="417" spans="1:103" x14ac:dyDescent="0.25">
      <c r="A417">
        <f t="shared" ca="1" si="139"/>
        <v>1</v>
      </c>
      <c r="B417" t="str">
        <f t="shared" ca="1" si="140"/>
        <v>Male</v>
      </c>
      <c r="C417">
        <f t="shared" ca="1" si="141"/>
        <v>40</v>
      </c>
      <c r="D417">
        <f t="shared" ca="1" si="142"/>
        <v>1</v>
      </c>
      <c r="E417" t="str">
        <f ca="1">_xll.XLOOKUP(D417,$Y$8:$Y$13,$Z$8:$Z$13)</f>
        <v>Health</v>
      </c>
      <c r="F417">
        <f t="shared" ca="1" si="143"/>
        <v>4</v>
      </c>
      <c r="G417" t="str">
        <f ca="1">_xll.XLOOKUP(F417,$AA$8:$AA$12,$AB$8:$AB$12)</f>
        <v>Techical</v>
      </c>
      <c r="H417">
        <f t="shared" ca="1" si="156"/>
        <v>3</v>
      </c>
      <c r="I417">
        <f t="shared" ca="1" si="136"/>
        <v>3</v>
      </c>
      <c r="J417">
        <f t="shared" ca="1" si="144"/>
        <v>55172</v>
      </c>
      <c r="K417">
        <f t="shared" ca="1" si="145"/>
        <v>10</v>
      </c>
      <c r="L417" t="str">
        <f ca="1">_xll.XLOOKUP(K417,$AC$8:$AC$17,$AD$8:$AD$17)</f>
        <v>Osu</v>
      </c>
      <c r="M417">
        <f t="shared" ca="1" si="149"/>
        <v>165516</v>
      </c>
      <c r="N417" s="12">
        <f t="shared" ca="1" si="146"/>
        <v>136470.91451584696</v>
      </c>
      <c r="O417" s="12">
        <f t="shared" ca="1" si="150"/>
        <v>104508.29184981543</v>
      </c>
      <c r="P417">
        <f t="shared" ca="1" si="147"/>
        <v>35458</v>
      </c>
      <c r="Q417" s="12">
        <f t="shared" ca="1" si="151"/>
        <v>44214.292655024961</v>
      </c>
      <c r="R417">
        <f t="shared" ca="1" si="152"/>
        <v>8657.0634802252516</v>
      </c>
      <c r="S417" s="12">
        <f t="shared" ca="1" si="153"/>
        <v>278681.35533004068</v>
      </c>
      <c r="T417" s="12">
        <f t="shared" ca="1" si="154"/>
        <v>216143.20717087193</v>
      </c>
      <c r="U417" s="12">
        <f t="shared" ca="1" si="155"/>
        <v>62538.148159168748</v>
      </c>
      <c r="X417" s="2"/>
      <c r="Y417" s="3"/>
      <c r="Z417" s="3"/>
      <c r="AA417" s="3"/>
      <c r="AB417" s="3"/>
      <c r="AC417" s="3"/>
      <c r="AD417" s="3"/>
      <c r="AE417" s="3">
        <f ca="1">IF(Table2[[#This Row],[Gender]]="Male",1,0)</f>
        <v>1</v>
      </c>
      <c r="AF417" s="3">
        <f ca="1">IF(Table2[[#This Row],[Gender]]="Female",1,0)</f>
        <v>0</v>
      </c>
      <c r="AG417" s="3"/>
      <c r="AH417" s="3"/>
      <c r="AI417" s="5"/>
      <c r="AK417" s="2">
        <f ca="1">IF(Table2[[#This Row],[Field of Work]]="Teaching",1,0)</f>
        <v>0</v>
      </c>
      <c r="AL417" s="3">
        <f ca="1">IF(Table2[[#This Row],[Field of Work]]="Agriculture",1,0)</f>
        <v>0</v>
      </c>
      <c r="AM417" s="3">
        <f ca="1">IF(Table2[[#This Row],[Field of Work]]="IT",1,0)</f>
        <v>0</v>
      </c>
      <c r="AN417" s="3">
        <f ca="1">IF(Table2[[#This Row],[Field of Work]]="Construction",1,0)</f>
        <v>0</v>
      </c>
      <c r="AO417" s="3">
        <f ca="1">IF(Table2[[#This Row],[Field of Work]]="Health",1,0)</f>
        <v>1</v>
      </c>
      <c r="AP417" s="3">
        <f ca="1">IF(Table2[[#This Row],[Field of Work]]="General work",1,0)</f>
        <v>0</v>
      </c>
      <c r="AQ417" s="3"/>
      <c r="AR417" s="3"/>
      <c r="AS417" s="3"/>
      <c r="AT417" s="3"/>
      <c r="AU417" s="3"/>
      <c r="AV417" s="5"/>
      <c r="AW417" s="16">
        <f ca="1">IF(Table2[[#This Row],[Residence]]="East Legon",1,0)</f>
        <v>0</v>
      </c>
      <c r="AX417" s="13">
        <f ca="1">IF(Table2[[#This Row],[Residence]]="Trasaco",1,0)</f>
        <v>0</v>
      </c>
      <c r="AY417" s="3">
        <f ca="1">IF(Table2[[#This Row],[Residence]]="North Legon",1,0)</f>
        <v>0</v>
      </c>
      <c r="AZ417" s="3">
        <f ca="1">IF(Table2[[#This Row],[Residence]]="Tema",1,0)</f>
        <v>0</v>
      </c>
      <c r="BA417" s="3">
        <f ca="1">IF(Table2[[#This Row],[Residence]]="Spintex",1,0)</f>
        <v>0</v>
      </c>
      <c r="BB417" s="3">
        <f ca="1">IF(Table2[[#This Row],[Residence]]="Airport Hills",1,0)</f>
        <v>0</v>
      </c>
      <c r="BC417" s="3">
        <f ca="1">IF(Table2[[#This Row],[Residence]]="Oyarifa",1,0)</f>
        <v>0</v>
      </c>
      <c r="BD417" s="3">
        <f ca="1">IF(Table2[[#This Row],[Residence]]="Prampram",1,0)</f>
        <v>0</v>
      </c>
      <c r="BE417" s="3">
        <f ca="1">IF(Table2[[#This Row],[Residence]]="Tse-Addo",1,0)</f>
        <v>0</v>
      </c>
      <c r="BF417" s="3">
        <f ca="1">IF(Table2[[#This Row],[Residence]]="Osu",1,0)</f>
        <v>1</v>
      </c>
      <c r="BG417" s="3"/>
      <c r="BH417" s="3"/>
      <c r="BI417" s="3"/>
      <c r="BJ417" s="3"/>
      <c r="BK417" s="3"/>
      <c r="BL417" s="3"/>
      <c r="BM417" s="3"/>
      <c r="BN417" s="3"/>
      <c r="BO417" s="3"/>
      <c r="BP417" s="5"/>
      <c r="BR417" s="26">
        <f ca="1">Table2[[#This Row],[Cars Value]]/Table2[[#This Row],[Cars]]</f>
        <v>34836.097283271811</v>
      </c>
      <c r="BS417" s="5"/>
      <c r="BT417" s="2">
        <f ca="1">IF(Table2[[#This Row],[Value of Debts]]&gt;$BU$6,1,0)</f>
        <v>1</v>
      </c>
      <c r="BU417" s="3"/>
      <c r="BV417" s="3"/>
      <c r="BW417" s="5"/>
      <c r="BX417" s="30">
        <f ca="1">Table2[[#This Row],[Mortgage Left]]/Table2[[#This Row],[Value of home]]</f>
        <v>0.8245179590846019</v>
      </c>
      <c r="BY417" s="3">
        <f t="shared" ca="1" si="148"/>
        <v>0</v>
      </c>
      <c r="BZ417" s="3"/>
      <c r="CA417" s="39"/>
      <c r="CC417" s="2">
        <f ca="1">IF(Table2[[#This Row],[Residence]]="East Legon",Table2[[#This Row],[Income]],0)</f>
        <v>0</v>
      </c>
      <c r="CD417" s="3">
        <f ca="1">IF(Table2[[#This Row],[Residence]]="Trasaco",Table2[[#This Row],[Income]],0)</f>
        <v>0</v>
      </c>
      <c r="CE417" s="3">
        <f ca="1">IF(Table2[[#This Row],[Residence]]="North Legon",Table2[[#This Row],[Income]],0)</f>
        <v>0</v>
      </c>
      <c r="CF417" s="3">
        <f ca="1">IF(Table2[[#This Row],[Residence]]="Spintex",Table2[[#This Row],[Income]],0)</f>
        <v>0</v>
      </c>
      <c r="CG417" s="3">
        <f ca="1">IF(Table2[[#This Row],[Residence]]="Tema",Table2[[#This Row],[Income]],0)</f>
        <v>0</v>
      </c>
      <c r="CH417" s="3">
        <f ca="1">IF(Table2[[#This Row],[Residence]]="Airport Hills",Table2[[#This Row],[Income]],0)</f>
        <v>0</v>
      </c>
      <c r="CI417" s="3">
        <f ca="1">IF(Table2[[#This Row],[Residence]]="Oyarifa",Table2[[#This Row],[Income]],0)</f>
        <v>0</v>
      </c>
      <c r="CJ417" s="3">
        <f ca="1">IF(Table2[[#This Row],[Residence]]="Osu",Table2[[#This Row],[Income]],0)</f>
        <v>55172</v>
      </c>
      <c r="CK417" s="3">
        <f ca="1">IF(Table2[[#This Row],[Residence]]="Tse-Addo",Table2[[#This Row],[Income]],0)</f>
        <v>0</v>
      </c>
      <c r="CL417" s="5">
        <f ca="1">IF(Table2[[#This Row],[Residence]]="Prampram",Table2[[#This Row],[Income]],0)</f>
        <v>0</v>
      </c>
      <c r="CN417" s="2">
        <f ca="1">IF(Table2[[#This Row],[Field of Work]]="Teaching",Table2[[#This Row],[Income]],0)</f>
        <v>0</v>
      </c>
      <c r="CO417" s="3">
        <f ca="1">IF(Table2[[#This Row],[Field of Work]]="Agriculture",Table2[[#This Row],[Income]],0)</f>
        <v>0</v>
      </c>
      <c r="CP417" s="3">
        <f ca="1">IF(Table2[[#This Row],[Field of Work]]="IT",Table2[[#This Row],[Income]],0)</f>
        <v>0</v>
      </c>
      <c r="CQ417" s="3">
        <f ca="1">IF(Table2[[#This Row],[Field of Work]]="Construction",Table2[[#This Row],[Income]],0)</f>
        <v>0</v>
      </c>
      <c r="CR417" s="3">
        <f ca="1">IF(Table2[[#This Row],[Field of Work]]="Health",Table2[[#This Row],[Income]],0)</f>
        <v>55172</v>
      </c>
      <c r="CS417" s="5">
        <f ca="1">IF(Table2[[#This Row],[Field of Work]]="General work",Table2[[#This Row],[Income]],0)</f>
        <v>0</v>
      </c>
      <c r="CU417" s="2">
        <f t="shared" ca="1" si="137"/>
        <v>1</v>
      </c>
      <c r="CV417" s="5"/>
      <c r="CX417" s="2">
        <f t="shared" ca="1" si="138"/>
        <v>36</v>
      </c>
      <c r="CY417" s="5"/>
    </row>
    <row r="418" spans="1:103" x14ac:dyDescent="0.25">
      <c r="A418">
        <f t="shared" ca="1" si="139"/>
        <v>2</v>
      </c>
      <c r="B418" t="str">
        <f t="shared" ca="1" si="140"/>
        <v>Female</v>
      </c>
      <c r="C418">
        <f t="shared" ca="1" si="141"/>
        <v>36</v>
      </c>
      <c r="D418">
        <f t="shared" ca="1" si="142"/>
        <v>1</v>
      </c>
      <c r="E418" t="str">
        <f ca="1">_xll.XLOOKUP(D418,$Y$8:$Y$13,$Z$8:$Z$13)</f>
        <v>Health</v>
      </c>
      <c r="F418">
        <f t="shared" ca="1" si="143"/>
        <v>1</v>
      </c>
      <c r="G418" t="str">
        <f ca="1">_xll.XLOOKUP(F418,$AA$8:$AA$12,$AB$8:$AB$12)</f>
        <v>Highschool</v>
      </c>
      <c r="H418">
        <f t="shared" ca="1" si="156"/>
        <v>1</v>
      </c>
      <c r="I418">
        <f t="shared" ca="1" si="136"/>
        <v>1</v>
      </c>
      <c r="J418">
        <f t="shared" ca="1" si="144"/>
        <v>60980</v>
      </c>
      <c r="K418">
        <f t="shared" ca="1" si="145"/>
        <v>6</v>
      </c>
      <c r="L418" t="str">
        <f ca="1">_xll.XLOOKUP(K418,$AC$8:$AC$17,$AD$8:$AD$17)</f>
        <v>Tse-Addo</v>
      </c>
      <c r="M418">
        <f t="shared" ca="1" si="149"/>
        <v>304900</v>
      </c>
      <c r="N418" s="12">
        <f t="shared" ca="1" si="146"/>
        <v>204813.41119362731</v>
      </c>
      <c r="O418" s="12">
        <f t="shared" ca="1" si="150"/>
        <v>49090.538689704255</v>
      </c>
      <c r="P418">
        <f t="shared" ca="1" si="147"/>
        <v>44968</v>
      </c>
      <c r="Q418" s="12">
        <f t="shared" ca="1" si="151"/>
        <v>86441.253274620642</v>
      </c>
      <c r="R418">
        <f t="shared" ca="1" si="152"/>
        <v>33827.16567444487</v>
      </c>
      <c r="S418" s="12">
        <f t="shared" ca="1" si="153"/>
        <v>387817.70436414913</v>
      </c>
      <c r="T418" s="12">
        <f t="shared" ca="1" si="154"/>
        <v>336222.66446824797</v>
      </c>
      <c r="U418" s="12">
        <f t="shared" ca="1" si="155"/>
        <v>51595.039895901165</v>
      </c>
      <c r="X418" s="2"/>
      <c r="Y418" s="3"/>
      <c r="Z418" s="3"/>
      <c r="AA418" s="3"/>
      <c r="AB418" s="3"/>
      <c r="AC418" s="3"/>
      <c r="AD418" s="3"/>
      <c r="AE418" s="3">
        <f ca="1">IF(Table2[[#This Row],[Gender]]="Male",1,0)</f>
        <v>0</v>
      </c>
      <c r="AF418" s="3">
        <f ca="1">IF(Table2[[#This Row],[Gender]]="Female",1,0)</f>
        <v>1</v>
      </c>
      <c r="AG418" s="3"/>
      <c r="AH418" s="3"/>
      <c r="AI418" s="5"/>
      <c r="AK418" s="2">
        <f ca="1">IF(Table2[[#This Row],[Field of Work]]="Teaching",1,0)</f>
        <v>0</v>
      </c>
      <c r="AL418" s="3">
        <f ca="1">IF(Table2[[#This Row],[Field of Work]]="Agriculture",1,0)</f>
        <v>0</v>
      </c>
      <c r="AM418" s="3">
        <f ca="1">IF(Table2[[#This Row],[Field of Work]]="IT",1,0)</f>
        <v>0</v>
      </c>
      <c r="AN418" s="3">
        <f ca="1">IF(Table2[[#This Row],[Field of Work]]="Construction",1,0)</f>
        <v>0</v>
      </c>
      <c r="AO418" s="3">
        <f ca="1">IF(Table2[[#This Row],[Field of Work]]="Health",1,0)</f>
        <v>1</v>
      </c>
      <c r="AP418" s="3">
        <f ca="1">IF(Table2[[#This Row],[Field of Work]]="General work",1,0)</f>
        <v>0</v>
      </c>
      <c r="AQ418" s="3"/>
      <c r="AR418" s="3"/>
      <c r="AS418" s="3"/>
      <c r="AT418" s="3"/>
      <c r="AU418" s="3"/>
      <c r="AV418" s="5"/>
      <c r="AW418" s="16">
        <f ca="1">IF(Table2[[#This Row],[Residence]]="East Legon",1,0)</f>
        <v>0</v>
      </c>
      <c r="AX418" s="13">
        <f ca="1">IF(Table2[[#This Row],[Residence]]="Trasaco",1,0)</f>
        <v>0</v>
      </c>
      <c r="AY418" s="3">
        <f ca="1">IF(Table2[[#This Row],[Residence]]="North Legon",1,0)</f>
        <v>0</v>
      </c>
      <c r="AZ418" s="3">
        <f ca="1">IF(Table2[[#This Row],[Residence]]="Tema",1,0)</f>
        <v>0</v>
      </c>
      <c r="BA418" s="3">
        <f ca="1">IF(Table2[[#This Row],[Residence]]="Spintex",1,0)</f>
        <v>0</v>
      </c>
      <c r="BB418" s="3">
        <f ca="1">IF(Table2[[#This Row],[Residence]]="Airport Hills",1,0)</f>
        <v>0</v>
      </c>
      <c r="BC418" s="3">
        <f ca="1">IF(Table2[[#This Row],[Residence]]="Oyarifa",1,0)</f>
        <v>0</v>
      </c>
      <c r="BD418" s="3">
        <f ca="1">IF(Table2[[#This Row],[Residence]]="Prampram",1,0)</f>
        <v>0</v>
      </c>
      <c r="BE418" s="3">
        <f ca="1">IF(Table2[[#This Row],[Residence]]="Tse-Addo",1,0)</f>
        <v>1</v>
      </c>
      <c r="BF418" s="3">
        <f ca="1">IF(Table2[[#This Row],[Residence]]="Osu",1,0)</f>
        <v>0</v>
      </c>
      <c r="BG418" s="3"/>
      <c r="BH418" s="3"/>
      <c r="BI418" s="3"/>
      <c r="BJ418" s="3"/>
      <c r="BK418" s="3"/>
      <c r="BL418" s="3"/>
      <c r="BM418" s="3"/>
      <c r="BN418" s="3"/>
      <c r="BO418" s="3"/>
      <c r="BP418" s="5"/>
      <c r="BR418" s="26">
        <f ca="1">Table2[[#This Row],[Cars Value]]/Table2[[#This Row],[Cars]]</f>
        <v>49090.538689704255</v>
      </c>
      <c r="BS418" s="5"/>
      <c r="BT418" s="2">
        <f ca="1">IF(Table2[[#This Row],[Value of Debts]]&gt;$BU$6,1,0)</f>
        <v>1</v>
      </c>
      <c r="BU418" s="3"/>
      <c r="BV418" s="3"/>
      <c r="BW418" s="5"/>
      <c r="BX418" s="30">
        <f ca="1">Table2[[#This Row],[Mortgage Left]]/Table2[[#This Row],[Value of home]]</f>
        <v>0.67173962346220828</v>
      </c>
      <c r="BY418" s="3">
        <f t="shared" ca="1" si="148"/>
        <v>0</v>
      </c>
      <c r="BZ418" s="3"/>
      <c r="CA418" s="39"/>
      <c r="CC418" s="2">
        <f ca="1">IF(Table2[[#This Row],[Residence]]="East Legon",Table2[[#This Row],[Income]],0)</f>
        <v>0</v>
      </c>
      <c r="CD418" s="3">
        <f ca="1">IF(Table2[[#This Row],[Residence]]="Trasaco",Table2[[#This Row],[Income]],0)</f>
        <v>0</v>
      </c>
      <c r="CE418" s="3">
        <f ca="1">IF(Table2[[#This Row],[Residence]]="North Legon",Table2[[#This Row],[Income]],0)</f>
        <v>0</v>
      </c>
      <c r="CF418" s="3">
        <f ca="1">IF(Table2[[#This Row],[Residence]]="Spintex",Table2[[#This Row],[Income]],0)</f>
        <v>0</v>
      </c>
      <c r="CG418" s="3">
        <f ca="1">IF(Table2[[#This Row],[Residence]]="Tema",Table2[[#This Row],[Income]],0)</f>
        <v>0</v>
      </c>
      <c r="CH418" s="3">
        <f ca="1">IF(Table2[[#This Row],[Residence]]="Airport Hills",Table2[[#This Row],[Income]],0)</f>
        <v>0</v>
      </c>
      <c r="CI418" s="3">
        <f ca="1">IF(Table2[[#This Row],[Residence]]="Oyarifa",Table2[[#This Row],[Income]],0)</f>
        <v>0</v>
      </c>
      <c r="CJ418" s="3">
        <f ca="1">IF(Table2[[#This Row],[Residence]]="Osu",Table2[[#This Row],[Income]],0)</f>
        <v>0</v>
      </c>
      <c r="CK418" s="3">
        <f ca="1">IF(Table2[[#This Row],[Residence]]="Tse-Addo",Table2[[#This Row],[Income]],0)</f>
        <v>60980</v>
      </c>
      <c r="CL418" s="5">
        <f ca="1">IF(Table2[[#This Row],[Residence]]="Prampram",Table2[[#This Row],[Income]],0)</f>
        <v>0</v>
      </c>
      <c r="CN418" s="2">
        <f ca="1">IF(Table2[[#This Row],[Field of Work]]="Teaching",Table2[[#This Row],[Income]],0)</f>
        <v>0</v>
      </c>
      <c r="CO418" s="3">
        <f ca="1">IF(Table2[[#This Row],[Field of Work]]="Agriculture",Table2[[#This Row],[Income]],0)</f>
        <v>0</v>
      </c>
      <c r="CP418" s="3">
        <f ca="1">IF(Table2[[#This Row],[Field of Work]]="IT",Table2[[#This Row],[Income]],0)</f>
        <v>0</v>
      </c>
      <c r="CQ418" s="3">
        <f ca="1">IF(Table2[[#This Row],[Field of Work]]="Construction",Table2[[#This Row],[Income]],0)</f>
        <v>0</v>
      </c>
      <c r="CR418" s="3">
        <f ca="1">IF(Table2[[#This Row],[Field of Work]]="Health",Table2[[#This Row],[Income]],0)</f>
        <v>60980</v>
      </c>
      <c r="CS418" s="5">
        <f ca="1">IF(Table2[[#This Row],[Field of Work]]="General work",Table2[[#This Row],[Income]],0)</f>
        <v>0</v>
      </c>
      <c r="CU418" s="2">
        <f t="shared" ca="1" si="137"/>
        <v>1</v>
      </c>
      <c r="CV418" s="5"/>
      <c r="CX418" s="2">
        <f t="shared" ca="1" si="138"/>
        <v>0</v>
      </c>
      <c r="CY418" s="5"/>
    </row>
    <row r="419" spans="1:103" x14ac:dyDescent="0.25">
      <c r="A419">
        <f t="shared" ca="1" si="139"/>
        <v>1</v>
      </c>
      <c r="B419" t="str">
        <f t="shared" ca="1" si="140"/>
        <v>Male</v>
      </c>
      <c r="C419">
        <f t="shared" ca="1" si="141"/>
        <v>43</v>
      </c>
      <c r="D419">
        <f t="shared" ca="1" si="142"/>
        <v>3</v>
      </c>
      <c r="E419" t="str">
        <f ca="1">_xll.XLOOKUP(D419,$Y$8:$Y$13,$Z$8:$Z$13)</f>
        <v>Teaching</v>
      </c>
      <c r="F419">
        <f t="shared" ca="1" si="143"/>
        <v>4</v>
      </c>
      <c r="G419" t="str">
        <f ca="1">_xll.XLOOKUP(F419,$AA$8:$AA$12,$AB$8:$AB$12)</f>
        <v>Techical</v>
      </c>
      <c r="H419">
        <f t="shared" ca="1" si="156"/>
        <v>1</v>
      </c>
      <c r="I419">
        <f t="shared" ca="1" si="136"/>
        <v>1</v>
      </c>
      <c r="J419">
        <f t="shared" ca="1" si="144"/>
        <v>50274</v>
      </c>
      <c r="K419">
        <f t="shared" ca="1" si="145"/>
        <v>9</v>
      </c>
      <c r="L419" t="str">
        <f ca="1">_xll.XLOOKUP(K419,$AC$8:$AC$17,$AD$8:$AD$17)</f>
        <v>Prampram</v>
      </c>
      <c r="M419">
        <f t="shared" ca="1" si="149"/>
        <v>150822</v>
      </c>
      <c r="N419" s="12">
        <f t="shared" ca="1" si="146"/>
        <v>126921.21528991207</v>
      </c>
      <c r="O419" s="12">
        <f t="shared" ca="1" si="150"/>
        <v>8683.6793441212158</v>
      </c>
      <c r="P419">
        <f t="shared" ca="1" si="147"/>
        <v>6780</v>
      </c>
      <c r="Q419" s="12">
        <f t="shared" ca="1" si="151"/>
        <v>87640.043892592206</v>
      </c>
      <c r="R419">
        <f t="shared" ca="1" si="152"/>
        <v>1042.4917508705739</v>
      </c>
      <c r="S419" s="12">
        <f t="shared" ca="1" si="153"/>
        <v>160548.17109499179</v>
      </c>
      <c r="T419" s="12">
        <f t="shared" ca="1" si="154"/>
        <v>221341.25918250426</v>
      </c>
      <c r="U419" s="12">
        <f t="shared" ca="1" si="155"/>
        <v>-60793.088087512471</v>
      </c>
      <c r="X419" s="2"/>
      <c r="Y419" s="3"/>
      <c r="Z419" s="3"/>
      <c r="AA419" s="3"/>
      <c r="AB419" s="3"/>
      <c r="AC419" s="3"/>
      <c r="AD419" s="3"/>
      <c r="AE419" s="3">
        <f ca="1">IF(Table2[[#This Row],[Gender]]="Male",1,0)</f>
        <v>1</v>
      </c>
      <c r="AF419" s="3">
        <f ca="1">IF(Table2[[#This Row],[Gender]]="Female",1,0)</f>
        <v>0</v>
      </c>
      <c r="AG419" s="3"/>
      <c r="AH419" s="3"/>
      <c r="AI419" s="5"/>
      <c r="AK419" s="2">
        <f ca="1">IF(Table2[[#This Row],[Field of Work]]="Teaching",1,0)</f>
        <v>1</v>
      </c>
      <c r="AL419" s="3">
        <f ca="1">IF(Table2[[#This Row],[Field of Work]]="Agriculture",1,0)</f>
        <v>0</v>
      </c>
      <c r="AM419" s="3">
        <f ca="1">IF(Table2[[#This Row],[Field of Work]]="IT",1,0)</f>
        <v>0</v>
      </c>
      <c r="AN419" s="3">
        <f ca="1">IF(Table2[[#This Row],[Field of Work]]="Construction",1,0)</f>
        <v>0</v>
      </c>
      <c r="AO419" s="3">
        <f ca="1">IF(Table2[[#This Row],[Field of Work]]="Health",1,0)</f>
        <v>0</v>
      </c>
      <c r="AP419" s="3">
        <f ca="1">IF(Table2[[#This Row],[Field of Work]]="General work",1,0)</f>
        <v>0</v>
      </c>
      <c r="AQ419" s="3"/>
      <c r="AR419" s="3"/>
      <c r="AS419" s="3"/>
      <c r="AT419" s="3"/>
      <c r="AU419" s="3"/>
      <c r="AV419" s="5"/>
      <c r="AW419" s="16">
        <f ca="1">IF(Table2[[#This Row],[Residence]]="East Legon",1,0)</f>
        <v>0</v>
      </c>
      <c r="AX419" s="13">
        <f ca="1">IF(Table2[[#This Row],[Residence]]="Trasaco",1,0)</f>
        <v>0</v>
      </c>
      <c r="AY419" s="3">
        <f ca="1">IF(Table2[[#This Row],[Residence]]="North Legon",1,0)</f>
        <v>0</v>
      </c>
      <c r="AZ419" s="3">
        <f ca="1">IF(Table2[[#This Row],[Residence]]="Tema",1,0)</f>
        <v>0</v>
      </c>
      <c r="BA419" s="3">
        <f ca="1">IF(Table2[[#This Row],[Residence]]="Spintex",1,0)</f>
        <v>0</v>
      </c>
      <c r="BB419" s="3">
        <f ca="1">IF(Table2[[#This Row],[Residence]]="Airport Hills",1,0)</f>
        <v>0</v>
      </c>
      <c r="BC419" s="3">
        <f ca="1">IF(Table2[[#This Row],[Residence]]="Oyarifa",1,0)</f>
        <v>0</v>
      </c>
      <c r="BD419" s="3">
        <f ca="1">IF(Table2[[#This Row],[Residence]]="Prampram",1,0)</f>
        <v>1</v>
      </c>
      <c r="BE419" s="3">
        <f ca="1">IF(Table2[[#This Row],[Residence]]="Tse-Addo",1,0)</f>
        <v>0</v>
      </c>
      <c r="BF419" s="3">
        <f ca="1">IF(Table2[[#This Row],[Residence]]="Osu",1,0)</f>
        <v>0</v>
      </c>
      <c r="BG419" s="3"/>
      <c r="BH419" s="3"/>
      <c r="BI419" s="3"/>
      <c r="BJ419" s="3"/>
      <c r="BK419" s="3"/>
      <c r="BL419" s="3"/>
      <c r="BM419" s="3"/>
      <c r="BN419" s="3"/>
      <c r="BO419" s="3"/>
      <c r="BP419" s="5"/>
      <c r="BR419" s="26">
        <f ca="1">Table2[[#This Row],[Cars Value]]/Table2[[#This Row],[Cars]]</f>
        <v>8683.6793441212158</v>
      </c>
      <c r="BS419" s="5"/>
      <c r="BT419" s="2">
        <f ca="1">IF(Table2[[#This Row],[Value of Debts]]&gt;$BU$6,1,0)</f>
        <v>1</v>
      </c>
      <c r="BU419" s="3"/>
      <c r="BV419" s="3"/>
      <c r="BW419" s="5"/>
      <c r="BX419" s="30">
        <f ca="1">Table2[[#This Row],[Mortgage Left]]/Table2[[#This Row],[Value of home]]</f>
        <v>0.84152985167888017</v>
      </c>
      <c r="BY419" s="3">
        <f t="shared" ca="1" si="148"/>
        <v>0</v>
      </c>
      <c r="BZ419" s="3"/>
      <c r="CA419" s="39"/>
      <c r="CC419" s="2">
        <f ca="1">IF(Table2[[#This Row],[Residence]]="East Legon",Table2[[#This Row],[Income]],0)</f>
        <v>0</v>
      </c>
      <c r="CD419" s="3">
        <f ca="1">IF(Table2[[#This Row],[Residence]]="Trasaco",Table2[[#This Row],[Income]],0)</f>
        <v>0</v>
      </c>
      <c r="CE419" s="3">
        <f ca="1">IF(Table2[[#This Row],[Residence]]="North Legon",Table2[[#This Row],[Income]],0)</f>
        <v>0</v>
      </c>
      <c r="CF419" s="3">
        <f ca="1">IF(Table2[[#This Row],[Residence]]="Spintex",Table2[[#This Row],[Income]],0)</f>
        <v>0</v>
      </c>
      <c r="CG419" s="3">
        <f ca="1">IF(Table2[[#This Row],[Residence]]="Tema",Table2[[#This Row],[Income]],0)</f>
        <v>0</v>
      </c>
      <c r="CH419" s="3">
        <f ca="1">IF(Table2[[#This Row],[Residence]]="Airport Hills",Table2[[#This Row],[Income]],0)</f>
        <v>0</v>
      </c>
      <c r="CI419" s="3">
        <f ca="1">IF(Table2[[#This Row],[Residence]]="Oyarifa",Table2[[#This Row],[Income]],0)</f>
        <v>0</v>
      </c>
      <c r="CJ419" s="3">
        <f ca="1">IF(Table2[[#This Row],[Residence]]="Osu",Table2[[#This Row],[Income]],0)</f>
        <v>0</v>
      </c>
      <c r="CK419" s="3">
        <f ca="1">IF(Table2[[#This Row],[Residence]]="Tse-Addo",Table2[[#This Row],[Income]],0)</f>
        <v>0</v>
      </c>
      <c r="CL419" s="5">
        <f ca="1">IF(Table2[[#This Row],[Residence]]="Prampram",Table2[[#This Row],[Income]],0)</f>
        <v>50274</v>
      </c>
      <c r="CN419" s="2">
        <f ca="1">IF(Table2[[#This Row],[Field of Work]]="Teaching",Table2[[#This Row],[Income]],0)</f>
        <v>50274</v>
      </c>
      <c r="CO419" s="3">
        <f ca="1">IF(Table2[[#This Row],[Field of Work]]="Agriculture",Table2[[#This Row],[Income]],0)</f>
        <v>0</v>
      </c>
      <c r="CP419" s="3">
        <f ca="1">IF(Table2[[#This Row],[Field of Work]]="IT",Table2[[#This Row],[Income]],0)</f>
        <v>0</v>
      </c>
      <c r="CQ419" s="3">
        <f ca="1">IF(Table2[[#This Row],[Field of Work]]="Construction",Table2[[#This Row],[Income]],0)</f>
        <v>0</v>
      </c>
      <c r="CR419" s="3">
        <f ca="1">IF(Table2[[#This Row],[Field of Work]]="Health",Table2[[#This Row],[Income]],0)</f>
        <v>0</v>
      </c>
      <c r="CS419" s="5">
        <f ca="1">IF(Table2[[#This Row],[Field of Work]]="General work",Table2[[#This Row],[Income]],0)</f>
        <v>0</v>
      </c>
      <c r="CU419" s="2">
        <f t="shared" ca="1" si="137"/>
        <v>0</v>
      </c>
      <c r="CV419" s="5"/>
      <c r="CX419" s="2">
        <f t="shared" ca="1" si="138"/>
        <v>38</v>
      </c>
      <c r="CY419" s="5"/>
    </row>
    <row r="420" spans="1:103" x14ac:dyDescent="0.25">
      <c r="A420">
        <f t="shared" ca="1" si="139"/>
        <v>2</v>
      </c>
      <c r="B420" t="str">
        <f t="shared" ca="1" si="140"/>
        <v>Female</v>
      </c>
      <c r="C420">
        <f t="shared" ca="1" si="141"/>
        <v>38</v>
      </c>
      <c r="D420">
        <f t="shared" ca="1" si="142"/>
        <v>3</v>
      </c>
      <c r="E420" t="str">
        <f ca="1">_xll.XLOOKUP(D420,$Y$8:$Y$13,$Z$8:$Z$13)</f>
        <v>Teaching</v>
      </c>
      <c r="F420">
        <f t="shared" ca="1" si="143"/>
        <v>4</v>
      </c>
      <c r="G420" t="str">
        <f ca="1">_xll.XLOOKUP(F420,$AA$8:$AA$12,$AB$8:$AB$12)</f>
        <v>Techical</v>
      </c>
      <c r="H420">
        <f t="shared" ca="1" si="156"/>
        <v>1</v>
      </c>
      <c r="I420">
        <f t="shared" ca="1" si="136"/>
        <v>4</v>
      </c>
      <c r="J420">
        <f t="shared" ca="1" si="144"/>
        <v>73661</v>
      </c>
      <c r="K420">
        <f t="shared" ca="1" si="145"/>
        <v>5</v>
      </c>
      <c r="L420" t="str">
        <f ca="1">_xll.XLOOKUP(K420,$AC$8:$AC$17,$AD$8:$AD$17)</f>
        <v>Airport Hills</v>
      </c>
      <c r="M420">
        <f t="shared" ca="1" si="149"/>
        <v>294644</v>
      </c>
      <c r="N420" s="12">
        <f t="shared" ca="1" si="146"/>
        <v>24667.14945774421</v>
      </c>
      <c r="O420" s="12">
        <f t="shared" ca="1" si="150"/>
        <v>138536.25263371496</v>
      </c>
      <c r="P420">
        <f t="shared" ca="1" si="147"/>
        <v>31562</v>
      </c>
      <c r="Q420" s="12">
        <f t="shared" ca="1" si="151"/>
        <v>2564.4180044175419</v>
      </c>
      <c r="R420">
        <f t="shared" ca="1" si="152"/>
        <v>4780.0517894162167</v>
      </c>
      <c r="S420" s="12">
        <f t="shared" ca="1" si="153"/>
        <v>437960.30442313117</v>
      </c>
      <c r="T420" s="12">
        <f t="shared" ca="1" si="154"/>
        <v>58793.567462161751</v>
      </c>
      <c r="U420" s="12">
        <f t="shared" ca="1" si="155"/>
        <v>379166.7369609694</v>
      </c>
      <c r="X420" s="2"/>
      <c r="Y420" s="3"/>
      <c r="Z420" s="3"/>
      <c r="AA420" s="3"/>
      <c r="AB420" s="3"/>
      <c r="AC420" s="3"/>
      <c r="AD420" s="3"/>
      <c r="AE420" s="3">
        <f ca="1">IF(Table2[[#This Row],[Gender]]="Male",1,0)</f>
        <v>0</v>
      </c>
      <c r="AF420" s="3">
        <f ca="1">IF(Table2[[#This Row],[Gender]]="Female",1,0)</f>
        <v>1</v>
      </c>
      <c r="AG420" s="3"/>
      <c r="AH420" s="3"/>
      <c r="AI420" s="5"/>
      <c r="AK420" s="2">
        <f ca="1">IF(Table2[[#This Row],[Field of Work]]="Teaching",1,0)</f>
        <v>1</v>
      </c>
      <c r="AL420" s="3">
        <f ca="1">IF(Table2[[#This Row],[Field of Work]]="Agriculture",1,0)</f>
        <v>0</v>
      </c>
      <c r="AM420" s="3">
        <f ca="1">IF(Table2[[#This Row],[Field of Work]]="IT",1,0)</f>
        <v>0</v>
      </c>
      <c r="AN420" s="3">
        <f ca="1">IF(Table2[[#This Row],[Field of Work]]="Construction",1,0)</f>
        <v>0</v>
      </c>
      <c r="AO420" s="3">
        <f ca="1">IF(Table2[[#This Row],[Field of Work]]="Health",1,0)</f>
        <v>0</v>
      </c>
      <c r="AP420" s="3">
        <f ca="1">IF(Table2[[#This Row],[Field of Work]]="General work",1,0)</f>
        <v>0</v>
      </c>
      <c r="AQ420" s="3"/>
      <c r="AR420" s="3"/>
      <c r="AS420" s="3"/>
      <c r="AT420" s="3"/>
      <c r="AU420" s="3"/>
      <c r="AV420" s="5"/>
      <c r="AW420" s="16">
        <f ca="1">IF(Table2[[#This Row],[Residence]]="East Legon",1,0)</f>
        <v>0</v>
      </c>
      <c r="AX420" s="13">
        <f ca="1">IF(Table2[[#This Row],[Residence]]="Trasaco",1,0)</f>
        <v>0</v>
      </c>
      <c r="AY420" s="3">
        <f ca="1">IF(Table2[[#This Row],[Residence]]="North Legon",1,0)</f>
        <v>0</v>
      </c>
      <c r="AZ420" s="3">
        <f ca="1">IF(Table2[[#This Row],[Residence]]="Tema",1,0)</f>
        <v>0</v>
      </c>
      <c r="BA420" s="3">
        <f ca="1">IF(Table2[[#This Row],[Residence]]="Spintex",1,0)</f>
        <v>0</v>
      </c>
      <c r="BB420" s="3">
        <f ca="1">IF(Table2[[#This Row],[Residence]]="Airport Hills",1,0)</f>
        <v>1</v>
      </c>
      <c r="BC420" s="3">
        <f ca="1">IF(Table2[[#This Row],[Residence]]="Oyarifa",1,0)</f>
        <v>0</v>
      </c>
      <c r="BD420" s="3">
        <f ca="1">IF(Table2[[#This Row],[Residence]]="Prampram",1,0)</f>
        <v>0</v>
      </c>
      <c r="BE420" s="3">
        <f ca="1">IF(Table2[[#This Row],[Residence]]="Tse-Addo",1,0)</f>
        <v>0</v>
      </c>
      <c r="BF420" s="3">
        <f ca="1">IF(Table2[[#This Row],[Residence]]="Osu",1,0)</f>
        <v>0</v>
      </c>
      <c r="BG420" s="3"/>
      <c r="BH420" s="3"/>
      <c r="BI420" s="3"/>
      <c r="BJ420" s="3"/>
      <c r="BK420" s="3"/>
      <c r="BL420" s="3"/>
      <c r="BM420" s="3"/>
      <c r="BN420" s="3"/>
      <c r="BO420" s="3"/>
      <c r="BP420" s="5"/>
      <c r="BR420" s="26">
        <f ca="1">Table2[[#This Row],[Cars Value]]/Table2[[#This Row],[Cars]]</f>
        <v>34634.06315842874</v>
      </c>
      <c r="BS420" s="5"/>
      <c r="BT420" s="2">
        <f ca="1">IF(Table2[[#This Row],[Value of Debts]]&gt;$BU$6,1,0)</f>
        <v>0</v>
      </c>
      <c r="BU420" s="3"/>
      <c r="BV420" s="3"/>
      <c r="BW420" s="5"/>
      <c r="BX420" s="30">
        <f ca="1">Table2[[#This Row],[Mortgage Left]]/Table2[[#This Row],[Value of home]]</f>
        <v>8.3718485554581834E-2</v>
      </c>
      <c r="BY420" s="3">
        <f t="shared" ca="1" si="148"/>
        <v>1</v>
      </c>
      <c r="BZ420" s="3"/>
      <c r="CA420" s="39"/>
      <c r="CC420" s="2">
        <f ca="1">IF(Table2[[#This Row],[Residence]]="East Legon",Table2[[#This Row],[Income]],0)</f>
        <v>0</v>
      </c>
      <c r="CD420" s="3">
        <f ca="1">IF(Table2[[#This Row],[Residence]]="Trasaco",Table2[[#This Row],[Income]],0)</f>
        <v>0</v>
      </c>
      <c r="CE420" s="3">
        <f ca="1">IF(Table2[[#This Row],[Residence]]="North Legon",Table2[[#This Row],[Income]],0)</f>
        <v>0</v>
      </c>
      <c r="CF420" s="3">
        <f ca="1">IF(Table2[[#This Row],[Residence]]="Spintex",Table2[[#This Row],[Income]],0)</f>
        <v>0</v>
      </c>
      <c r="CG420" s="3">
        <f ca="1">IF(Table2[[#This Row],[Residence]]="Tema",Table2[[#This Row],[Income]],0)</f>
        <v>0</v>
      </c>
      <c r="CH420" s="3">
        <f ca="1">IF(Table2[[#This Row],[Residence]]="Airport Hills",Table2[[#This Row],[Income]],0)</f>
        <v>73661</v>
      </c>
      <c r="CI420" s="3">
        <f ca="1">IF(Table2[[#This Row],[Residence]]="Oyarifa",Table2[[#This Row],[Income]],0)</f>
        <v>0</v>
      </c>
      <c r="CJ420" s="3">
        <f ca="1">IF(Table2[[#This Row],[Residence]]="Osu",Table2[[#This Row],[Income]],0)</f>
        <v>0</v>
      </c>
      <c r="CK420" s="3">
        <f ca="1">IF(Table2[[#This Row],[Residence]]="Tse-Addo",Table2[[#This Row],[Income]],0)</f>
        <v>0</v>
      </c>
      <c r="CL420" s="5">
        <f ca="1">IF(Table2[[#This Row],[Residence]]="Prampram",Table2[[#This Row],[Income]],0)</f>
        <v>0</v>
      </c>
      <c r="CN420" s="2">
        <f ca="1">IF(Table2[[#This Row],[Field of Work]]="Teaching",Table2[[#This Row],[Income]],0)</f>
        <v>73661</v>
      </c>
      <c r="CO420" s="3">
        <f ca="1">IF(Table2[[#This Row],[Field of Work]]="Agriculture",Table2[[#This Row],[Income]],0)</f>
        <v>0</v>
      </c>
      <c r="CP420" s="3">
        <f ca="1">IF(Table2[[#This Row],[Field of Work]]="IT",Table2[[#This Row],[Income]],0)</f>
        <v>0</v>
      </c>
      <c r="CQ420" s="3">
        <f ca="1">IF(Table2[[#This Row],[Field of Work]]="Construction",Table2[[#This Row],[Income]],0)</f>
        <v>0</v>
      </c>
      <c r="CR420" s="3">
        <f ca="1">IF(Table2[[#This Row],[Field of Work]]="Health",Table2[[#This Row],[Income]],0)</f>
        <v>0</v>
      </c>
      <c r="CS420" s="5">
        <f ca="1">IF(Table2[[#This Row],[Field of Work]]="General work",Table2[[#This Row],[Income]],0)</f>
        <v>0</v>
      </c>
      <c r="CU420" s="2">
        <f t="shared" ca="1" si="137"/>
        <v>1</v>
      </c>
      <c r="CV420" s="5"/>
      <c r="CX420" s="2">
        <f t="shared" ca="1" si="138"/>
        <v>43</v>
      </c>
      <c r="CY420" s="5"/>
    </row>
    <row r="421" spans="1:103" x14ac:dyDescent="0.25">
      <c r="A421">
        <f t="shared" ca="1" si="139"/>
        <v>2</v>
      </c>
      <c r="B421" t="str">
        <f t="shared" ca="1" si="140"/>
        <v>Female</v>
      </c>
      <c r="C421">
        <f t="shared" ca="1" si="141"/>
        <v>43</v>
      </c>
      <c r="D421">
        <f t="shared" ca="1" si="142"/>
        <v>4</v>
      </c>
      <c r="E421" t="str">
        <f ca="1">_xll.XLOOKUP(D421,$Y$8:$Y$13,$Z$8:$Z$13)</f>
        <v>IT</v>
      </c>
      <c r="F421">
        <f t="shared" ca="1" si="143"/>
        <v>5</v>
      </c>
      <c r="G421" t="str">
        <f ca="1">_xll.XLOOKUP(F421,$AA$8:$AA$12,$AB$8:$AB$12)</f>
        <v>Other</v>
      </c>
      <c r="H421">
        <f t="shared" ca="1" si="156"/>
        <v>2</v>
      </c>
      <c r="I421">
        <f t="shared" ca="1" si="136"/>
        <v>1</v>
      </c>
      <c r="J421">
        <f t="shared" ca="1" si="144"/>
        <v>73020</v>
      </c>
      <c r="K421">
        <f t="shared" ca="1" si="145"/>
        <v>2</v>
      </c>
      <c r="L421" t="str">
        <f ca="1">_xll.XLOOKUP(K421,$AC$8:$AC$17,$AD$8:$AD$17)</f>
        <v>Trasaco</v>
      </c>
      <c r="M421">
        <f t="shared" ca="1" si="149"/>
        <v>438120</v>
      </c>
      <c r="N421" s="12">
        <f t="shared" ca="1" si="146"/>
        <v>171418.82863359177</v>
      </c>
      <c r="O421" s="12">
        <f t="shared" ca="1" si="150"/>
        <v>11262.639795841811</v>
      </c>
      <c r="P421">
        <f t="shared" ca="1" si="147"/>
        <v>10839</v>
      </c>
      <c r="Q421" s="12">
        <f t="shared" ca="1" si="151"/>
        <v>109225.28880429588</v>
      </c>
      <c r="R421">
        <f t="shared" ca="1" si="152"/>
        <v>3121.8900799584999</v>
      </c>
      <c r="S421" s="12">
        <f t="shared" ca="1" si="153"/>
        <v>452504.5298758003</v>
      </c>
      <c r="T421" s="12">
        <f t="shared" ca="1" si="154"/>
        <v>291483.11743788765</v>
      </c>
      <c r="U421" s="12">
        <f t="shared" ca="1" si="155"/>
        <v>161021.41243791266</v>
      </c>
      <c r="X421" s="2"/>
      <c r="Y421" s="3"/>
      <c r="Z421" s="3"/>
      <c r="AA421" s="3"/>
      <c r="AB421" s="3"/>
      <c r="AC421" s="3"/>
      <c r="AD421" s="3"/>
      <c r="AE421" s="3">
        <f ca="1">IF(Table2[[#This Row],[Gender]]="Male",1,0)</f>
        <v>0</v>
      </c>
      <c r="AF421" s="3">
        <f ca="1">IF(Table2[[#This Row],[Gender]]="Female",1,0)</f>
        <v>1</v>
      </c>
      <c r="AG421" s="3"/>
      <c r="AH421" s="3"/>
      <c r="AI421" s="5"/>
      <c r="AK421" s="2">
        <f ca="1">IF(Table2[[#This Row],[Field of Work]]="Teaching",1,0)</f>
        <v>0</v>
      </c>
      <c r="AL421" s="3">
        <f ca="1">IF(Table2[[#This Row],[Field of Work]]="Agriculture",1,0)</f>
        <v>0</v>
      </c>
      <c r="AM421" s="3">
        <f ca="1">IF(Table2[[#This Row],[Field of Work]]="IT",1,0)</f>
        <v>1</v>
      </c>
      <c r="AN421" s="3">
        <f ca="1">IF(Table2[[#This Row],[Field of Work]]="Construction",1,0)</f>
        <v>0</v>
      </c>
      <c r="AO421" s="3">
        <f ca="1">IF(Table2[[#This Row],[Field of Work]]="Health",1,0)</f>
        <v>0</v>
      </c>
      <c r="AP421" s="3">
        <f ca="1">IF(Table2[[#This Row],[Field of Work]]="General work",1,0)</f>
        <v>0</v>
      </c>
      <c r="AQ421" s="3"/>
      <c r="AR421" s="3"/>
      <c r="AS421" s="3"/>
      <c r="AT421" s="3"/>
      <c r="AU421" s="3"/>
      <c r="AV421" s="5"/>
      <c r="AW421" s="16">
        <f ca="1">IF(Table2[[#This Row],[Residence]]="East Legon",1,0)</f>
        <v>0</v>
      </c>
      <c r="AX421" s="13">
        <f ca="1">IF(Table2[[#This Row],[Residence]]="Trasaco",1,0)</f>
        <v>1</v>
      </c>
      <c r="AY421" s="3">
        <f ca="1">IF(Table2[[#This Row],[Residence]]="North Legon",1,0)</f>
        <v>0</v>
      </c>
      <c r="AZ421" s="3">
        <f ca="1">IF(Table2[[#This Row],[Residence]]="Tema",1,0)</f>
        <v>0</v>
      </c>
      <c r="BA421" s="3">
        <f ca="1">IF(Table2[[#This Row],[Residence]]="Spintex",1,0)</f>
        <v>0</v>
      </c>
      <c r="BB421" s="3">
        <f ca="1">IF(Table2[[#This Row],[Residence]]="Airport Hills",1,0)</f>
        <v>0</v>
      </c>
      <c r="BC421" s="3">
        <f ca="1">IF(Table2[[#This Row],[Residence]]="Oyarifa",1,0)</f>
        <v>0</v>
      </c>
      <c r="BD421" s="3">
        <f ca="1">IF(Table2[[#This Row],[Residence]]="Prampram",1,0)</f>
        <v>0</v>
      </c>
      <c r="BE421" s="3">
        <f ca="1">IF(Table2[[#This Row],[Residence]]="Tse-Addo",1,0)</f>
        <v>0</v>
      </c>
      <c r="BF421" s="3">
        <f ca="1">IF(Table2[[#This Row],[Residence]]="Osu",1,0)</f>
        <v>0</v>
      </c>
      <c r="BG421" s="3"/>
      <c r="BH421" s="3"/>
      <c r="BI421" s="3"/>
      <c r="BJ421" s="3"/>
      <c r="BK421" s="3"/>
      <c r="BL421" s="3"/>
      <c r="BM421" s="3"/>
      <c r="BN421" s="3"/>
      <c r="BO421" s="3"/>
      <c r="BP421" s="5"/>
      <c r="BR421" s="26">
        <f ca="1">Table2[[#This Row],[Cars Value]]/Table2[[#This Row],[Cars]]</f>
        <v>11262.639795841811</v>
      </c>
      <c r="BS421" s="5"/>
      <c r="BT421" s="2">
        <f ca="1">IF(Table2[[#This Row],[Value of Debts]]&gt;$BU$6,1,0)</f>
        <v>1</v>
      </c>
      <c r="BU421" s="3"/>
      <c r="BV421" s="3"/>
      <c r="BW421" s="5"/>
      <c r="BX421" s="30">
        <f ca="1">Table2[[#This Row],[Mortgage Left]]/Table2[[#This Row],[Value of home]]</f>
        <v>0.39125999414222534</v>
      </c>
      <c r="BY421" s="3">
        <f t="shared" ca="1" si="148"/>
        <v>1</v>
      </c>
      <c r="BZ421" s="3"/>
      <c r="CA421" s="39"/>
      <c r="CC421" s="2">
        <f ca="1">IF(Table2[[#This Row],[Residence]]="East Legon",Table2[[#This Row],[Income]],0)</f>
        <v>0</v>
      </c>
      <c r="CD421" s="3">
        <f ca="1">IF(Table2[[#This Row],[Residence]]="Trasaco",Table2[[#This Row],[Income]],0)</f>
        <v>73020</v>
      </c>
      <c r="CE421" s="3">
        <f ca="1">IF(Table2[[#This Row],[Residence]]="North Legon",Table2[[#This Row],[Income]],0)</f>
        <v>0</v>
      </c>
      <c r="CF421" s="3">
        <f ca="1">IF(Table2[[#This Row],[Residence]]="Spintex",Table2[[#This Row],[Income]],0)</f>
        <v>0</v>
      </c>
      <c r="CG421" s="3">
        <f ca="1">IF(Table2[[#This Row],[Residence]]="Tema",Table2[[#This Row],[Income]],0)</f>
        <v>0</v>
      </c>
      <c r="CH421" s="3">
        <f ca="1">IF(Table2[[#This Row],[Residence]]="Airport Hills",Table2[[#This Row],[Income]],0)</f>
        <v>0</v>
      </c>
      <c r="CI421" s="3">
        <f ca="1">IF(Table2[[#This Row],[Residence]]="Oyarifa",Table2[[#This Row],[Income]],0)</f>
        <v>0</v>
      </c>
      <c r="CJ421" s="3">
        <f ca="1">IF(Table2[[#This Row],[Residence]]="Osu",Table2[[#This Row],[Income]],0)</f>
        <v>0</v>
      </c>
      <c r="CK421" s="3">
        <f ca="1">IF(Table2[[#This Row],[Residence]]="Tse-Addo",Table2[[#This Row],[Income]],0)</f>
        <v>0</v>
      </c>
      <c r="CL421" s="5">
        <f ca="1">IF(Table2[[#This Row],[Residence]]="Prampram",Table2[[#This Row],[Income]],0)</f>
        <v>0</v>
      </c>
      <c r="CN421" s="2">
        <f ca="1">IF(Table2[[#This Row],[Field of Work]]="Teaching",Table2[[#This Row],[Income]],0)</f>
        <v>0</v>
      </c>
      <c r="CO421" s="3">
        <f ca="1">IF(Table2[[#This Row],[Field of Work]]="Agriculture",Table2[[#This Row],[Income]],0)</f>
        <v>0</v>
      </c>
      <c r="CP421" s="3">
        <f ca="1">IF(Table2[[#This Row],[Field of Work]]="IT",Table2[[#This Row],[Income]],0)</f>
        <v>73020</v>
      </c>
      <c r="CQ421" s="3">
        <f ca="1">IF(Table2[[#This Row],[Field of Work]]="Construction",Table2[[#This Row],[Income]],0)</f>
        <v>0</v>
      </c>
      <c r="CR421" s="3">
        <f ca="1">IF(Table2[[#This Row],[Field of Work]]="Health",Table2[[#This Row],[Income]],0)</f>
        <v>0</v>
      </c>
      <c r="CS421" s="5">
        <f ca="1">IF(Table2[[#This Row],[Field of Work]]="General work",Table2[[#This Row],[Income]],0)</f>
        <v>0</v>
      </c>
      <c r="CU421" s="2">
        <f t="shared" ca="1" si="137"/>
        <v>1</v>
      </c>
      <c r="CV421" s="5"/>
      <c r="CX421" s="2">
        <f t="shared" ca="1" si="138"/>
        <v>33</v>
      </c>
      <c r="CY421" s="5"/>
    </row>
    <row r="422" spans="1:103" x14ac:dyDescent="0.25">
      <c r="A422">
        <f t="shared" ca="1" si="139"/>
        <v>2</v>
      </c>
      <c r="B422" t="str">
        <f t="shared" ca="1" si="140"/>
        <v>Female</v>
      </c>
      <c r="C422">
        <f t="shared" ca="1" si="141"/>
        <v>33</v>
      </c>
      <c r="D422">
        <f t="shared" ca="1" si="142"/>
        <v>4</v>
      </c>
      <c r="E422" t="str">
        <f ca="1">_xll.XLOOKUP(D422,$Y$8:$Y$13,$Z$8:$Z$13)</f>
        <v>IT</v>
      </c>
      <c r="F422">
        <f t="shared" ca="1" si="143"/>
        <v>5</v>
      </c>
      <c r="G422" t="str">
        <f ca="1">_xll.XLOOKUP(F422,$AA$8:$AA$12,$AB$8:$AB$12)</f>
        <v>Other</v>
      </c>
      <c r="H422">
        <f t="shared" ca="1" si="156"/>
        <v>4</v>
      </c>
      <c r="I422">
        <f t="shared" ca="1" si="136"/>
        <v>2</v>
      </c>
      <c r="J422">
        <f t="shared" ca="1" si="144"/>
        <v>64938</v>
      </c>
      <c r="K422">
        <f t="shared" ca="1" si="145"/>
        <v>7</v>
      </c>
      <c r="L422" t="str">
        <f ca="1">_xll.XLOOKUP(K422,$AC$8:$AC$17,$AD$8:$AD$17)</f>
        <v>Tema</v>
      </c>
      <c r="M422">
        <f t="shared" ca="1" si="149"/>
        <v>259752</v>
      </c>
      <c r="N422" s="12">
        <f t="shared" ca="1" si="146"/>
        <v>174218.31540581895</v>
      </c>
      <c r="O422" s="12">
        <f t="shared" ca="1" si="150"/>
        <v>95202.17830828634</v>
      </c>
      <c r="P422">
        <f t="shared" ca="1" si="147"/>
        <v>48178</v>
      </c>
      <c r="Q422" s="12">
        <f t="shared" ca="1" si="151"/>
        <v>53782.986737582702</v>
      </c>
      <c r="R422">
        <f t="shared" ca="1" si="152"/>
        <v>69485.981212932413</v>
      </c>
      <c r="S422" s="12">
        <f t="shared" ca="1" si="153"/>
        <v>424440.15952121874</v>
      </c>
      <c r="T422" s="12">
        <f t="shared" ca="1" si="154"/>
        <v>276179.30214340164</v>
      </c>
      <c r="U422" s="12">
        <f t="shared" ca="1" si="155"/>
        <v>148260.8573778171</v>
      </c>
      <c r="X422" s="2"/>
      <c r="Y422" s="3"/>
      <c r="Z422" s="3"/>
      <c r="AA422" s="3"/>
      <c r="AB422" s="3"/>
      <c r="AC422" s="3"/>
      <c r="AD422" s="3"/>
      <c r="AE422" s="3">
        <f ca="1">IF(Table2[[#This Row],[Gender]]="Male",1,0)</f>
        <v>0</v>
      </c>
      <c r="AF422" s="3">
        <f ca="1">IF(Table2[[#This Row],[Gender]]="Female",1,0)</f>
        <v>1</v>
      </c>
      <c r="AG422" s="3"/>
      <c r="AH422" s="3"/>
      <c r="AI422" s="5"/>
      <c r="AK422" s="2">
        <f ca="1">IF(Table2[[#This Row],[Field of Work]]="Teaching",1,0)</f>
        <v>0</v>
      </c>
      <c r="AL422" s="3">
        <f ca="1">IF(Table2[[#This Row],[Field of Work]]="Agriculture",1,0)</f>
        <v>0</v>
      </c>
      <c r="AM422" s="3">
        <f ca="1">IF(Table2[[#This Row],[Field of Work]]="IT",1,0)</f>
        <v>1</v>
      </c>
      <c r="AN422" s="3">
        <f ca="1">IF(Table2[[#This Row],[Field of Work]]="Construction",1,0)</f>
        <v>0</v>
      </c>
      <c r="AO422" s="3">
        <f ca="1">IF(Table2[[#This Row],[Field of Work]]="Health",1,0)</f>
        <v>0</v>
      </c>
      <c r="AP422" s="3">
        <f ca="1">IF(Table2[[#This Row],[Field of Work]]="General work",1,0)</f>
        <v>0</v>
      </c>
      <c r="AQ422" s="3"/>
      <c r="AR422" s="3"/>
      <c r="AS422" s="3"/>
      <c r="AT422" s="3"/>
      <c r="AU422" s="3"/>
      <c r="AV422" s="5"/>
      <c r="AW422" s="16">
        <f ca="1">IF(Table2[[#This Row],[Residence]]="East Legon",1,0)</f>
        <v>0</v>
      </c>
      <c r="AX422" s="13">
        <f ca="1">IF(Table2[[#This Row],[Residence]]="Trasaco",1,0)</f>
        <v>0</v>
      </c>
      <c r="AY422" s="3">
        <f ca="1">IF(Table2[[#This Row],[Residence]]="North Legon",1,0)</f>
        <v>0</v>
      </c>
      <c r="AZ422" s="3">
        <f ca="1">IF(Table2[[#This Row],[Residence]]="Tema",1,0)</f>
        <v>1</v>
      </c>
      <c r="BA422" s="3">
        <f ca="1">IF(Table2[[#This Row],[Residence]]="Spintex",1,0)</f>
        <v>0</v>
      </c>
      <c r="BB422" s="3">
        <f ca="1">IF(Table2[[#This Row],[Residence]]="Airport Hills",1,0)</f>
        <v>0</v>
      </c>
      <c r="BC422" s="3">
        <f ca="1">IF(Table2[[#This Row],[Residence]]="Oyarifa",1,0)</f>
        <v>0</v>
      </c>
      <c r="BD422" s="3">
        <f ca="1">IF(Table2[[#This Row],[Residence]]="Prampram",1,0)</f>
        <v>0</v>
      </c>
      <c r="BE422" s="3">
        <f ca="1">IF(Table2[[#This Row],[Residence]]="Tse-Addo",1,0)</f>
        <v>0</v>
      </c>
      <c r="BF422" s="3">
        <f ca="1">IF(Table2[[#This Row],[Residence]]="Osu",1,0)</f>
        <v>0</v>
      </c>
      <c r="BG422" s="3"/>
      <c r="BH422" s="3"/>
      <c r="BI422" s="3"/>
      <c r="BJ422" s="3"/>
      <c r="BK422" s="3"/>
      <c r="BL422" s="3"/>
      <c r="BM422" s="3"/>
      <c r="BN422" s="3"/>
      <c r="BO422" s="3"/>
      <c r="BP422" s="5"/>
      <c r="BR422" s="26">
        <f ca="1">Table2[[#This Row],[Cars Value]]/Table2[[#This Row],[Cars]]</f>
        <v>47601.08915414317</v>
      </c>
      <c r="BS422" s="5"/>
      <c r="BT422" s="2">
        <f ca="1">IF(Table2[[#This Row],[Value of Debts]]&gt;$BU$6,1,0)</f>
        <v>1</v>
      </c>
      <c r="BU422" s="3"/>
      <c r="BV422" s="3"/>
      <c r="BW422" s="5"/>
      <c r="BX422" s="30">
        <f ca="1">Table2[[#This Row],[Mortgage Left]]/Table2[[#This Row],[Value of home]]</f>
        <v>0.67071019821144384</v>
      </c>
      <c r="BY422" s="3">
        <f t="shared" ca="1" si="148"/>
        <v>0</v>
      </c>
      <c r="BZ422" s="3"/>
      <c r="CA422" s="39"/>
      <c r="CC422" s="2">
        <f ca="1">IF(Table2[[#This Row],[Residence]]="East Legon",Table2[[#This Row],[Income]],0)</f>
        <v>0</v>
      </c>
      <c r="CD422" s="3">
        <f ca="1">IF(Table2[[#This Row],[Residence]]="Trasaco",Table2[[#This Row],[Income]],0)</f>
        <v>0</v>
      </c>
      <c r="CE422" s="3">
        <f ca="1">IF(Table2[[#This Row],[Residence]]="North Legon",Table2[[#This Row],[Income]],0)</f>
        <v>0</v>
      </c>
      <c r="CF422" s="3">
        <f ca="1">IF(Table2[[#This Row],[Residence]]="Spintex",Table2[[#This Row],[Income]],0)</f>
        <v>0</v>
      </c>
      <c r="CG422" s="3">
        <f ca="1">IF(Table2[[#This Row],[Residence]]="Tema",Table2[[#This Row],[Income]],0)</f>
        <v>64938</v>
      </c>
      <c r="CH422" s="3">
        <f ca="1">IF(Table2[[#This Row],[Residence]]="Airport Hills",Table2[[#This Row],[Income]],0)</f>
        <v>0</v>
      </c>
      <c r="CI422" s="3">
        <f ca="1">IF(Table2[[#This Row],[Residence]]="Oyarifa",Table2[[#This Row],[Income]],0)</f>
        <v>0</v>
      </c>
      <c r="CJ422" s="3">
        <f ca="1">IF(Table2[[#This Row],[Residence]]="Osu",Table2[[#This Row],[Income]],0)</f>
        <v>0</v>
      </c>
      <c r="CK422" s="3">
        <f ca="1">IF(Table2[[#This Row],[Residence]]="Tse-Addo",Table2[[#This Row],[Income]],0)</f>
        <v>0</v>
      </c>
      <c r="CL422" s="5">
        <f ca="1">IF(Table2[[#This Row],[Residence]]="Prampram",Table2[[#This Row],[Income]],0)</f>
        <v>0</v>
      </c>
      <c r="CN422" s="2">
        <f ca="1">IF(Table2[[#This Row],[Field of Work]]="Teaching",Table2[[#This Row],[Income]],0)</f>
        <v>0</v>
      </c>
      <c r="CO422" s="3">
        <f ca="1">IF(Table2[[#This Row],[Field of Work]]="Agriculture",Table2[[#This Row],[Income]],0)</f>
        <v>0</v>
      </c>
      <c r="CP422" s="3">
        <f ca="1">IF(Table2[[#This Row],[Field of Work]]="IT",Table2[[#This Row],[Income]],0)</f>
        <v>64938</v>
      </c>
      <c r="CQ422" s="3">
        <f ca="1">IF(Table2[[#This Row],[Field of Work]]="Construction",Table2[[#This Row],[Income]],0)</f>
        <v>0</v>
      </c>
      <c r="CR422" s="3">
        <f ca="1">IF(Table2[[#This Row],[Field of Work]]="Health",Table2[[#This Row],[Income]],0)</f>
        <v>0</v>
      </c>
      <c r="CS422" s="5">
        <f ca="1">IF(Table2[[#This Row],[Field of Work]]="General work",Table2[[#This Row],[Income]],0)</f>
        <v>0</v>
      </c>
      <c r="CU422" s="2">
        <f t="shared" ca="1" si="137"/>
        <v>1</v>
      </c>
      <c r="CV422" s="5"/>
      <c r="CX422" s="2">
        <f t="shared" ca="1" si="138"/>
        <v>28</v>
      </c>
      <c r="CY422" s="5"/>
    </row>
    <row r="423" spans="1:103" x14ac:dyDescent="0.25">
      <c r="A423">
        <f t="shared" ca="1" si="139"/>
        <v>1</v>
      </c>
      <c r="B423" t="str">
        <f t="shared" ca="1" si="140"/>
        <v>Male</v>
      </c>
      <c r="C423">
        <f t="shared" ca="1" si="141"/>
        <v>28</v>
      </c>
      <c r="D423">
        <f t="shared" ca="1" si="142"/>
        <v>4</v>
      </c>
      <c r="E423" t="str">
        <f ca="1">_xll.XLOOKUP(D423,$Y$8:$Y$13,$Z$8:$Z$13)</f>
        <v>IT</v>
      </c>
      <c r="F423">
        <f t="shared" ca="1" si="143"/>
        <v>5</v>
      </c>
      <c r="G423" t="str">
        <f ca="1">_xll.XLOOKUP(F423,$AA$8:$AA$12,$AB$8:$AB$12)</f>
        <v>Other</v>
      </c>
      <c r="H423">
        <f t="shared" ca="1" si="156"/>
        <v>0</v>
      </c>
      <c r="I423">
        <f t="shared" ca="1" si="136"/>
        <v>4</v>
      </c>
      <c r="J423">
        <f t="shared" ca="1" si="144"/>
        <v>56475</v>
      </c>
      <c r="K423">
        <f t="shared" ca="1" si="145"/>
        <v>1</v>
      </c>
      <c r="L423" t="str">
        <f ca="1">_xll.XLOOKUP(K423,$AC$8:$AC$17,$AD$8:$AD$17)</f>
        <v>East Legon</v>
      </c>
      <c r="M423">
        <f t="shared" ca="1" si="149"/>
        <v>225900</v>
      </c>
      <c r="N423" s="12">
        <f t="shared" ca="1" si="146"/>
        <v>64479.616103906272</v>
      </c>
      <c r="O423" s="12">
        <f t="shared" ca="1" si="150"/>
        <v>46603.123580798056</v>
      </c>
      <c r="P423">
        <f t="shared" ca="1" si="147"/>
        <v>19897</v>
      </c>
      <c r="Q423" s="12">
        <f t="shared" ca="1" si="151"/>
        <v>70028.021515514338</v>
      </c>
      <c r="R423">
        <f t="shared" ca="1" si="152"/>
        <v>33178.301714149624</v>
      </c>
      <c r="S423" s="12">
        <f t="shared" ca="1" si="153"/>
        <v>305681.42529494769</v>
      </c>
      <c r="T423" s="12">
        <f t="shared" ca="1" si="154"/>
        <v>154404.6376194206</v>
      </c>
      <c r="U423" s="12">
        <f t="shared" ca="1" si="155"/>
        <v>151276.7876755271</v>
      </c>
      <c r="X423" s="2"/>
      <c r="Y423" s="3"/>
      <c r="Z423" s="3"/>
      <c r="AA423" s="3"/>
      <c r="AB423" s="3"/>
      <c r="AC423" s="3"/>
      <c r="AD423" s="3"/>
      <c r="AE423" s="3">
        <f ca="1">IF(Table2[[#This Row],[Gender]]="Male",1,0)</f>
        <v>1</v>
      </c>
      <c r="AF423" s="3">
        <f ca="1">IF(Table2[[#This Row],[Gender]]="Female",1,0)</f>
        <v>0</v>
      </c>
      <c r="AG423" s="3"/>
      <c r="AH423" s="3"/>
      <c r="AI423" s="5"/>
      <c r="AK423" s="2">
        <f ca="1">IF(Table2[[#This Row],[Field of Work]]="Teaching",1,0)</f>
        <v>0</v>
      </c>
      <c r="AL423" s="3">
        <f ca="1">IF(Table2[[#This Row],[Field of Work]]="Agriculture",1,0)</f>
        <v>0</v>
      </c>
      <c r="AM423" s="3">
        <f ca="1">IF(Table2[[#This Row],[Field of Work]]="IT",1,0)</f>
        <v>1</v>
      </c>
      <c r="AN423" s="3">
        <f ca="1">IF(Table2[[#This Row],[Field of Work]]="Construction",1,0)</f>
        <v>0</v>
      </c>
      <c r="AO423" s="3">
        <f ca="1">IF(Table2[[#This Row],[Field of Work]]="Health",1,0)</f>
        <v>0</v>
      </c>
      <c r="AP423" s="3">
        <f ca="1">IF(Table2[[#This Row],[Field of Work]]="General work",1,0)</f>
        <v>0</v>
      </c>
      <c r="AQ423" s="3"/>
      <c r="AR423" s="3"/>
      <c r="AS423" s="3"/>
      <c r="AT423" s="3"/>
      <c r="AU423" s="3"/>
      <c r="AV423" s="5"/>
      <c r="AW423" s="16">
        <f ca="1">IF(Table2[[#This Row],[Residence]]="East Legon",1,0)</f>
        <v>1</v>
      </c>
      <c r="AX423" s="13">
        <f ca="1">IF(Table2[[#This Row],[Residence]]="Trasaco",1,0)</f>
        <v>0</v>
      </c>
      <c r="AY423" s="3">
        <f ca="1">IF(Table2[[#This Row],[Residence]]="North Legon",1,0)</f>
        <v>0</v>
      </c>
      <c r="AZ423" s="3">
        <f ca="1">IF(Table2[[#This Row],[Residence]]="Tema",1,0)</f>
        <v>0</v>
      </c>
      <c r="BA423" s="3">
        <f ca="1">IF(Table2[[#This Row],[Residence]]="Spintex",1,0)</f>
        <v>0</v>
      </c>
      <c r="BB423" s="3">
        <f ca="1">IF(Table2[[#This Row],[Residence]]="Airport Hills",1,0)</f>
        <v>0</v>
      </c>
      <c r="BC423" s="3">
        <f ca="1">IF(Table2[[#This Row],[Residence]]="Oyarifa",1,0)</f>
        <v>0</v>
      </c>
      <c r="BD423" s="3">
        <f ca="1">IF(Table2[[#This Row],[Residence]]="Prampram",1,0)</f>
        <v>0</v>
      </c>
      <c r="BE423" s="3">
        <f ca="1">IF(Table2[[#This Row],[Residence]]="Tse-Addo",1,0)</f>
        <v>0</v>
      </c>
      <c r="BF423" s="3">
        <f ca="1">IF(Table2[[#This Row],[Residence]]="Osu",1,0)</f>
        <v>0</v>
      </c>
      <c r="BG423" s="3"/>
      <c r="BH423" s="3"/>
      <c r="BI423" s="3"/>
      <c r="BJ423" s="3"/>
      <c r="BK423" s="3"/>
      <c r="BL423" s="3"/>
      <c r="BM423" s="3"/>
      <c r="BN423" s="3"/>
      <c r="BO423" s="3"/>
      <c r="BP423" s="5"/>
      <c r="BR423" s="26">
        <f ca="1">Table2[[#This Row],[Cars Value]]/Table2[[#This Row],[Cars]]</f>
        <v>11650.780895199514</v>
      </c>
      <c r="BS423" s="5"/>
      <c r="BT423" s="2">
        <f ca="1">IF(Table2[[#This Row],[Value of Debts]]&gt;$BU$6,1,0)</f>
        <v>1</v>
      </c>
      <c r="BU423" s="3"/>
      <c r="BV423" s="3"/>
      <c r="BW423" s="5"/>
      <c r="BX423" s="30">
        <f ca="1">Table2[[#This Row],[Mortgage Left]]/Table2[[#This Row],[Value of home]]</f>
        <v>0.28543433423597286</v>
      </c>
      <c r="BY423" s="3">
        <f t="shared" ca="1" si="148"/>
        <v>1</v>
      </c>
      <c r="BZ423" s="3"/>
      <c r="CA423" s="39"/>
      <c r="CC423" s="2">
        <f ca="1">IF(Table2[[#This Row],[Residence]]="East Legon",Table2[[#This Row],[Income]],0)</f>
        <v>56475</v>
      </c>
      <c r="CD423" s="3">
        <f ca="1">IF(Table2[[#This Row],[Residence]]="Trasaco",Table2[[#This Row],[Income]],0)</f>
        <v>0</v>
      </c>
      <c r="CE423" s="3">
        <f ca="1">IF(Table2[[#This Row],[Residence]]="North Legon",Table2[[#This Row],[Income]],0)</f>
        <v>0</v>
      </c>
      <c r="CF423" s="3">
        <f ca="1">IF(Table2[[#This Row],[Residence]]="Spintex",Table2[[#This Row],[Income]],0)</f>
        <v>0</v>
      </c>
      <c r="CG423" s="3">
        <f ca="1">IF(Table2[[#This Row],[Residence]]="Tema",Table2[[#This Row],[Income]],0)</f>
        <v>0</v>
      </c>
      <c r="CH423" s="3">
        <f ca="1">IF(Table2[[#This Row],[Residence]]="Airport Hills",Table2[[#This Row],[Income]],0)</f>
        <v>0</v>
      </c>
      <c r="CI423" s="3">
        <f ca="1">IF(Table2[[#This Row],[Residence]]="Oyarifa",Table2[[#This Row],[Income]],0)</f>
        <v>0</v>
      </c>
      <c r="CJ423" s="3">
        <f ca="1">IF(Table2[[#This Row],[Residence]]="Osu",Table2[[#This Row],[Income]],0)</f>
        <v>0</v>
      </c>
      <c r="CK423" s="3">
        <f ca="1">IF(Table2[[#This Row],[Residence]]="Tse-Addo",Table2[[#This Row],[Income]],0)</f>
        <v>0</v>
      </c>
      <c r="CL423" s="5">
        <f ca="1">IF(Table2[[#This Row],[Residence]]="Prampram",Table2[[#This Row],[Income]],0)</f>
        <v>0</v>
      </c>
      <c r="CN423" s="2">
        <f ca="1">IF(Table2[[#This Row],[Field of Work]]="Teaching",Table2[[#This Row],[Income]],0)</f>
        <v>0</v>
      </c>
      <c r="CO423" s="3">
        <f ca="1">IF(Table2[[#This Row],[Field of Work]]="Agriculture",Table2[[#This Row],[Income]],0)</f>
        <v>0</v>
      </c>
      <c r="CP423" s="3">
        <f ca="1">IF(Table2[[#This Row],[Field of Work]]="IT",Table2[[#This Row],[Income]],0)</f>
        <v>56475</v>
      </c>
      <c r="CQ423" s="3">
        <f ca="1">IF(Table2[[#This Row],[Field of Work]]="Construction",Table2[[#This Row],[Income]],0)</f>
        <v>0</v>
      </c>
      <c r="CR423" s="3">
        <f ca="1">IF(Table2[[#This Row],[Field of Work]]="Health",Table2[[#This Row],[Income]],0)</f>
        <v>0</v>
      </c>
      <c r="CS423" s="5">
        <f ca="1">IF(Table2[[#This Row],[Field of Work]]="General work",Table2[[#This Row],[Income]],0)</f>
        <v>0</v>
      </c>
      <c r="CU423" s="2">
        <f t="shared" ca="1" si="137"/>
        <v>1</v>
      </c>
      <c r="CV423" s="5"/>
      <c r="CX423" s="2">
        <f t="shared" ca="1" si="138"/>
        <v>42</v>
      </c>
      <c r="CY423" s="5"/>
    </row>
    <row r="424" spans="1:103" x14ac:dyDescent="0.25">
      <c r="A424">
        <f t="shared" ca="1" si="139"/>
        <v>2</v>
      </c>
      <c r="B424" t="str">
        <f t="shared" ca="1" si="140"/>
        <v>Female</v>
      </c>
      <c r="C424">
        <f t="shared" ca="1" si="141"/>
        <v>42</v>
      </c>
      <c r="D424">
        <f t="shared" ca="1" si="142"/>
        <v>2</v>
      </c>
      <c r="E424" t="str">
        <f ca="1">_xll.XLOOKUP(D424,$Y$8:$Y$13,$Z$8:$Z$13)</f>
        <v>Construction</v>
      </c>
      <c r="F424">
        <f t="shared" ca="1" si="143"/>
        <v>5</v>
      </c>
      <c r="G424" t="str">
        <f ca="1">_xll.XLOOKUP(F424,$AA$8:$AA$12,$AB$8:$AB$12)</f>
        <v>Other</v>
      </c>
      <c r="H424">
        <f t="shared" ca="1" si="156"/>
        <v>2</v>
      </c>
      <c r="I424">
        <f t="shared" ca="1" si="136"/>
        <v>4</v>
      </c>
      <c r="J424">
        <f t="shared" ca="1" si="144"/>
        <v>38971</v>
      </c>
      <c r="K424">
        <f t="shared" ca="1" si="145"/>
        <v>10</v>
      </c>
      <c r="L424" t="str">
        <f ca="1">_xll.XLOOKUP(K424,$AC$8:$AC$17,$AD$8:$AD$17)</f>
        <v>Osu</v>
      </c>
      <c r="M424">
        <f t="shared" ca="1" si="149"/>
        <v>233826</v>
      </c>
      <c r="N424" s="12">
        <f t="shared" ca="1" si="146"/>
        <v>198606.76658559623</v>
      </c>
      <c r="O424" s="12">
        <f t="shared" ca="1" si="150"/>
        <v>118743.92738740977</v>
      </c>
      <c r="P424">
        <f t="shared" ca="1" si="147"/>
        <v>24747</v>
      </c>
      <c r="Q424" s="12">
        <f t="shared" ca="1" si="151"/>
        <v>2752.2662178912187</v>
      </c>
      <c r="R424">
        <f t="shared" ca="1" si="152"/>
        <v>24987.65803438404</v>
      </c>
      <c r="S424" s="12">
        <f t="shared" ca="1" si="153"/>
        <v>377557.5854217938</v>
      </c>
      <c r="T424" s="12">
        <f t="shared" ca="1" si="154"/>
        <v>226106.03280348744</v>
      </c>
      <c r="U424" s="12">
        <f t="shared" ca="1" si="155"/>
        <v>151451.55261830636</v>
      </c>
      <c r="X424" s="2"/>
      <c r="Y424" s="3"/>
      <c r="Z424" s="3"/>
      <c r="AA424" s="3"/>
      <c r="AB424" s="3"/>
      <c r="AC424" s="3"/>
      <c r="AD424" s="3"/>
      <c r="AE424" s="3">
        <f ca="1">IF(Table2[[#This Row],[Gender]]="Male",1,0)</f>
        <v>0</v>
      </c>
      <c r="AF424" s="3">
        <f ca="1">IF(Table2[[#This Row],[Gender]]="Female",1,0)</f>
        <v>1</v>
      </c>
      <c r="AG424" s="3"/>
      <c r="AH424" s="3"/>
      <c r="AI424" s="5"/>
      <c r="AK424" s="2">
        <f ca="1">IF(Table2[[#This Row],[Field of Work]]="Teaching",1,0)</f>
        <v>0</v>
      </c>
      <c r="AL424" s="3">
        <f ca="1">IF(Table2[[#This Row],[Field of Work]]="Agriculture",1,0)</f>
        <v>0</v>
      </c>
      <c r="AM424" s="3">
        <f ca="1">IF(Table2[[#This Row],[Field of Work]]="IT",1,0)</f>
        <v>0</v>
      </c>
      <c r="AN424" s="3">
        <f ca="1">IF(Table2[[#This Row],[Field of Work]]="Construction",1,0)</f>
        <v>1</v>
      </c>
      <c r="AO424" s="3">
        <f ca="1">IF(Table2[[#This Row],[Field of Work]]="Health",1,0)</f>
        <v>0</v>
      </c>
      <c r="AP424" s="3">
        <f ca="1">IF(Table2[[#This Row],[Field of Work]]="General work",1,0)</f>
        <v>0</v>
      </c>
      <c r="AQ424" s="3"/>
      <c r="AR424" s="3"/>
      <c r="AS424" s="3"/>
      <c r="AT424" s="3"/>
      <c r="AU424" s="3"/>
      <c r="AV424" s="5"/>
      <c r="AW424" s="16">
        <f ca="1">IF(Table2[[#This Row],[Residence]]="East Legon",1,0)</f>
        <v>0</v>
      </c>
      <c r="AX424" s="13">
        <f ca="1">IF(Table2[[#This Row],[Residence]]="Trasaco",1,0)</f>
        <v>0</v>
      </c>
      <c r="AY424" s="3">
        <f ca="1">IF(Table2[[#This Row],[Residence]]="North Legon",1,0)</f>
        <v>0</v>
      </c>
      <c r="AZ424" s="3">
        <f ca="1">IF(Table2[[#This Row],[Residence]]="Tema",1,0)</f>
        <v>0</v>
      </c>
      <c r="BA424" s="3">
        <f ca="1">IF(Table2[[#This Row],[Residence]]="Spintex",1,0)</f>
        <v>0</v>
      </c>
      <c r="BB424" s="3">
        <f ca="1">IF(Table2[[#This Row],[Residence]]="Airport Hills",1,0)</f>
        <v>0</v>
      </c>
      <c r="BC424" s="3">
        <f ca="1">IF(Table2[[#This Row],[Residence]]="Oyarifa",1,0)</f>
        <v>0</v>
      </c>
      <c r="BD424" s="3">
        <f ca="1">IF(Table2[[#This Row],[Residence]]="Prampram",1,0)</f>
        <v>0</v>
      </c>
      <c r="BE424" s="3">
        <f ca="1">IF(Table2[[#This Row],[Residence]]="Tse-Addo",1,0)</f>
        <v>0</v>
      </c>
      <c r="BF424" s="3">
        <f ca="1">IF(Table2[[#This Row],[Residence]]="Osu",1,0)</f>
        <v>1</v>
      </c>
      <c r="BG424" s="3"/>
      <c r="BH424" s="3"/>
      <c r="BI424" s="3"/>
      <c r="BJ424" s="3"/>
      <c r="BK424" s="3"/>
      <c r="BL424" s="3"/>
      <c r="BM424" s="3"/>
      <c r="BN424" s="3"/>
      <c r="BO424" s="3"/>
      <c r="BP424" s="5"/>
      <c r="BR424" s="26">
        <f ca="1">Table2[[#This Row],[Cars Value]]/Table2[[#This Row],[Cars]]</f>
        <v>29685.981846852443</v>
      </c>
      <c r="BS424" s="5"/>
      <c r="BT424" s="2">
        <f ca="1">IF(Table2[[#This Row],[Value of Debts]]&gt;$BU$6,1,0)</f>
        <v>1</v>
      </c>
      <c r="BU424" s="3"/>
      <c r="BV424" s="3"/>
      <c r="BW424" s="5"/>
      <c r="BX424" s="30">
        <f ca="1">Table2[[#This Row],[Mortgage Left]]/Table2[[#This Row],[Value of home]]</f>
        <v>0.84937845485786967</v>
      </c>
      <c r="BY424" s="3">
        <f t="shared" ca="1" si="148"/>
        <v>0</v>
      </c>
      <c r="BZ424" s="3"/>
      <c r="CA424" s="39"/>
      <c r="CC424" s="2">
        <f ca="1">IF(Table2[[#This Row],[Residence]]="East Legon",Table2[[#This Row],[Income]],0)</f>
        <v>0</v>
      </c>
      <c r="CD424" s="3">
        <f ca="1">IF(Table2[[#This Row],[Residence]]="Trasaco",Table2[[#This Row],[Income]],0)</f>
        <v>0</v>
      </c>
      <c r="CE424" s="3">
        <f ca="1">IF(Table2[[#This Row],[Residence]]="North Legon",Table2[[#This Row],[Income]],0)</f>
        <v>0</v>
      </c>
      <c r="CF424" s="3">
        <f ca="1">IF(Table2[[#This Row],[Residence]]="Spintex",Table2[[#This Row],[Income]],0)</f>
        <v>0</v>
      </c>
      <c r="CG424" s="3">
        <f ca="1">IF(Table2[[#This Row],[Residence]]="Tema",Table2[[#This Row],[Income]],0)</f>
        <v>0</v>
      </c>
      <c r="CH424" s="3">
        <f ca="1">IF(Table2[[#This Row],[Residence]]="Airport Hills",Table2[[#This Row],[Income]],0)</f>
        <v>0</v>
      </c>
      <c r="CI424" s="3">
        <f ca="1">IF(Table2[[#This Row],[Residence]]="Oyarifa",Table2[[#This Row],[Income]],0)</f>
        <v>0</v>
      </c>
      <c r="CJ424" s="3">
        <f ca="1">IF(Table2[[#This Row],[Residence]]="Osu",Table2[[#This Row],[Income]],0)</f>
        <v>38971</v>
      </c>
      <c r="CK424" s="3">
        <f ca="1">IF(Table2[[#This Row],[Residence]]="Tse-Addo",Table2[[#This Row],[Income]],0)</f>
        <v>0</v>
      </c>
      <c r="CL424" s="5">
        <f ca="1">IF(Table2[[#This Row],[Residence]]="Prampram",Table2[[#This Row],[Income]],0)</f>
        <v>0</v>
      </c>
      <c r="CN424" s="2">
        <f ca="1">IF(Table2[[#This Row],[Field of Work]]="Teaching",Table2[[#This Row],[Income]],0)</f>
        <v>0</v>
      </c>
      <c r="CO424" s="3">
        <f ca="1">IF(Table2[[#This Row],[Field of Work]]="Agriculture",Table2[[#This Row],[Income]],0)</f>
        <v>0</v>
      </c>
      <c r="CP424" s="3">
        <f ca="1">IF(Table2[[#This Row],[Field of Work]]="IT",Table2[[#This Row],[Income]],0)</f>
        <v>0</v>
      </c>
      <c r="CQ424" s="3">
        <f ca="1">IF(Table2[[#This Row],[Field of Work]]="Construction",Table2[[#This Row],[Income]],0)</f>
        <v>38971</v>
      </c>
      <c r="CR424" s="3">
        <f ca="1">IF(Table2[[#This Row],[Field of Work]]="Health",Table2[[#This Row],[Income]],0)</f>
        <v>0</v>
      </c>
      <c r="CS424" s="5">
        <f ca="1">IF(Table2[[#This Row],[Field of Work]]="General work",Table2[[#This Row],[Income]],0)</f>
        <v>0</v>
      </c>
      <c r="CU424" s="2">
        <f t="shared" ca="1" si="137"/>
        <v>1</v>
      </c>
      <c r="CV424" s="5"/>
      <c r="CX424" s="2">
        <f t="shared" ca="1" si="138"/>
        <v>43</v>
      </c>
      <c r="CY424" s="5"/>
    </row>
    <row r="425" spans="1:103" x14ac:dyDescent="0.25">
      <c r="A425">
        <f t="shared" ca="1" si="139"/>
        <v>2</v>
      </c>
      <c r="B425" t="str">
        <f t="shared" ca="1" si="140"/>
        <v>Female</v>
      </c>
      <c r="C425">
        <f t="shared" ca="1" si="141"/>
        <v>43</v>
      </c>
      <c r="D425">
        <f t="shared" ca="1" si="142"/>
        <v>5</v>
      </c>
      <c r="E425" t="str">
        <f ca="1">_xll.XLOOKUP(D425,$Y$8:$Y$13,$Z$8:$Z$13)</f>
        <v>General work</v>
      </c>
      <c r="F425">
        <f t="shared" ca="1" si="143"/>
        <v>5</v>
      </c>
      <c r="G425" t="str">
        <f ca="1">_xll.XLOOKUP(F425,$AA$8:$AA$12,$AB$8:$AB$12)</f>
        <v>Other</v>
      </c>
      <c r="H425">
        <f t="shared" ca="1" si="156"/>
        <v>3</v>
      </c>
      <c r="I425">
        <f t="shared" ca="1" si="136"/>
        <v>4</v>
      </c>
      <c r="J425">
        <f t="shared" ca="1" si="144"/>
        <v>89715</v>
      </c>
      <c r="K425">
        <f t="shared" ca="1" si="145"/>
        <v>8</v>
      </c>
      <c r="L425" t="str">
        <f ca="1">_xll.XLOOKUP(K425,$AC$8:$AC$17,$AD$8:$AD$17)</f>
        <v>Oyarifa</v>
      </c>
      <c r="M425">
        <f t="shared" ca="1" si="149"/>
        <v>269145</v>
      </c>
      <c r="N425" s="12">
        <f t="shared" ca="1" si="146"/>
        <v>124673.55283658823</v>
      </c>
      <c r="O425" s="12">
        <f t="shared" ca="1" si="150"/>
        <v>10919.864782363633</v>
      </c>
      <c r="P425">
        <f t="shared" ca="1" si="147"/>
        <v>9733</v>
      </c>
      <c r="Q425" s="12">
        <f t="shared" ca="1" si="151"/>
        <v>72054.036319067061</v>
      </c>
      <c r="R425">
        <f t="shared" ca="1" si="152"/>
        <v>57736.526020989215</v>
      </c>
      <c r="S425" s="12">
        <f t="shared" ca="1" si="153"/>
        <v>337801.39080335287</v>
      </c>
      <c r="T425" s="12">
        <f t="shared" ca="1" si="154"/>
        <v>206460.5891556553</v>
      </c>
      <c r="U425" s="12">
        <f t="shared" ca="1" si="155"/>
        <v>131340.80164769758</v>
      </c>
      <c r="X425" s="2"/>
      <c r="Y425" s="3"/>
      <c r="Z425" s="3"/>
      <c r="AA425" s="3"/>
      <c r="AB425" s="3"/>
      <c r="AC425" s="3"/>
      <c r="AD425" s="3"/>
      <c r="AE425" s="3">
        <f ca="1">IF(Table2[[#This Row],[Gender]]="Male",1,0)</f>
        <v>0</v>
      </c>
      <c r="AF425" s="3">
        <f ca="1">IF(Table2[[#This Row],[Gender]]="Female",1,0)</f>
        <v>1</v>
      </c>
      <c r="AG425" s="3"/>
      <c r="AH425" s="3"/>
      <c r="AI425" s="5"/>
      <c r="AK425" s="2">
        <f ca="1">IF(Table2[[#This Row],[Field of Work]]="Teaching",1,0)</f>
        <v>0</v>
      </c>
      <c r="AL425" s="3">
        <f ca="1">IF(Table2[[#This Row],[Field of Work]]="Agriculture",1,0)</f>
        <v>0</v>
      </c>
      <c r="AM425" s="3">
        <f ca="1">IF(Table2[[#This Row],[Field of Work]]="IT",1,0)</f>
        <v>0</v>
      </c>
      <c r="AN425" s="3">
        <f ca="1">IF(Table2[[#This Row],[Field of Work]]="Construction",1,0)</f>
        <v>0</v>
      </c>
      <c r="AO425" s="3">
        <f ca="1">IF(Table2[[#This Row],[Field of Work]]="Health",1,0)</f>
        <v>0</v>
      </c>
      <c r="AP425" s="3">
        <f ca="1">IF(Table2[[#This Row],[Field of Work]]="General work",1,0)</f>
        <v>1</v>
      </c>
      <c r="AQ425" s="3"/>
      <c r="AR425" s="3"/>
      <c r="AS425" s="3"/>
      <c r="AT425" s="3"/>
      <c r="AU425" s="3"/>
      <c r="AV425" s="5"/>
      <c r="AW425" s="16">
        <f ca="1">IF(Table2[[#This Row],[Residence]]="East Legon",1,0)</f>
        <v>0</v>
      </c>
      <c r="AX425" s="13">
        <f ca="1">IF(Table2[[#This Row],[Residence]]="Trasaco",1,0)</f>
        <v>0</v>
      </c>
      <c r="AY425" s="3">
        <f ca="1">IF(Table2[[#This Row],[Residence]]="North Legon",1,0)</f>
        <v>0</v>
      </c>
      <c r="AZ425" s="3">
        <f ca="1">IF(Table2[[#This Row],[Residence]]="Tema",1,0)</f>
        <v>0</v>
      </c>
      <c r="BA425" s="3">
        <f ca="1">IF(Table2[[#This Row],[Residence]]="Spintex",1,0)</f>
        <v>0</v>
      </c>
      <c r="BB425" s="3">
        <f ca="1">IF(Table2[[#This Row],[Residence]]="Airport Hills",1,0)</f>
        <v>0</v>
      </c>
      <c r="BC425" s="3">
        <f ca="1">IF(Table2[[#This Row],[Residence]]="Oyarifa",1,0)</f>
        <v>1</v>
      </c>
      <c r="BD425" s="3">
        <f ca="1">IF(Table2[[#This Row],[Residence]]="Prampram",1,0)</f>
        <v>0</v>
      </c>
      <c r="BE425" s="3">
        <f ca="1">IF(Table2[[#This Row],[Residence]]="Tse-Addo",1,0)</f>
        <v>0</v>
      </c>
      <c r="BF425" s="3">
        <f ca="1">IF(Table2[[#This Row],[Residence]]="Osu",1,0)</f>
        <v>0</v>
      </c>
      <c r="BG425" s="3"/>
      <c r="BH425" s="3"/>
      <c r="BI425" s="3"/>
      <c r="BJ425" s="3"/>
      <c r="BK425" s="3"/>
      <c r="BL425" s="3"/>
      <c r="BM425" s="3"/>
      <c r="BN425" s="3"/>
      <c r="BO425" s="3"/>
      <c r="BP425" s="5"/>
      <c r="BR425" s="26">
        <f ca="1">Table2[[#This Row],[Cars Value]]/Table2[[#This Row],[Cars]]</f>
        <v>2729.9661955909082</v>
      </c>
      <c r="BS425" s="5"/>
      <c r="BT425" s="2">
        <f ca="1">IF(Table2[[#This Row],[Value of Debts]]&gt;$BU$6,1,0)</f>
        <v>1</v>
      </c>
      <c r="BU425" s="3"/>
      <c r="BV425" s="3"/>
      <c r="BW425" s="5"/>
      <c r="BX425" s="30">
        <f ca="1">Table2[[#This Row],[Mortgage Left]]/Table2[[#This Row],[Value of home]]</f>
        <v>0.46322076515108301</v>
      </c>
      <c r="BY425" s="3">
        <f t="shared" ca="1" si="148"/>
        <v>0</v>
      </c>
      <c r="BZ425" s="3"/>
      <c r="CA425" s="39"/>
      <c r="CC425" s="2">
        <f ca="1">IF(Table2[[#This Row],[Residence]]="East Legon",Table2[[#This Row],[Income]],0)</f>
        <v>0</v>
      </c>
      <c r="CD425" s="3">
        <f ca="1">IF(Table2[[#This Row],[Residence]]="Trasaco",Table2[[#This Row],[Income]],0)</f>
        <v>0</v>
      </c>
      <c r="CE425" s="3">
        <f ca="1">IF(Table2[[#This Row],[Residence]]="North Legon",Table2[[#This Row],[Income]],0)</f>
        <v>0</v>
      </c>
      <c r="CF425" s="3">
        <f ca="1">IF(Table2[[#This Row],[Residence]]="Spintex",Table2[[#This Row],[Income]],0)</f>
        <v>0</v>
      </c>
      <c r="CG425" s="3">
        <f ca="1">IF(Table2[[#This Row],[Residence]]="Tema",Table2[[#This Row],[Income]],0)</f>
        <v>0</v>
      </c>
      <c r="CH425" s="3">
        <f ca="1">IF(Table2[[#This Row],[Residence]]="Airport Hills",Table2[[#This Row],[Income]],0)</f>
        <v>0</v>
      </c>
      <c r="CI425" s="3">
        <f ca="1">IF(Table2[[#This Row],[Residence]]="Oyarifa",Table2[[#This Row],[Income]],0)</f>
        <v>89715</v>
      </c>
      <c r="CJ425" s="3">
        <f ca="1">IF(Table2[[#This Row],[Residence]]="Osu",Table2[[#This Row],[Income]],0)</f>
        <v>0</v>
      </c>
      <c r="CK425" s="3">
        <f ca="1">IF(Table2[[#This Row],[Residence]]="Tse-Addo",Table2[[#This Row],[Income]],0)</f>
        <v>0</v>
      </c>
      <c r="CL425" s="5">
        <f ca="1">IF(Table2[[#This Row],[Residence]]="Prampram",Table2[[#This Row],[Income]],0)</f>
        <v>0</v>
      </c>
      <c r="CN425" s="2">
        <f ca="1">IF(Table2[[#This Row],[Field of Work]]="Teaching",Table2[[#This Row],[Income]],0)</f>
        <v>0</v>
      </c>
      <c r="CO425" s="3">
        <f ca="1">IF(Table2[[#This Row],[Field of Work]]="Agriculture",Table2[[#This Row],[Income]],0)</f>
        <v>0</v>
      </c>
      <c r="CP425" s="3">
        <f ca="1">IF(Table2[[#This Row],[Field of Work]]="IT",Table2[[#This Row],[Income]],0)</f>
        <v>0</v>
      </c>
      <c r="CQ425" s="3">
        <f ca="1">IF(Table2[[#This Row],[Field of Work]]="Construction",Table2[[#This Row],[Income]],0)</f>
        <v>0</v>
      </c>
      <c r="CR425" s="3">
        <f ca="1">IF(Table2[[#This Row],[Field of Work]]="Health",Table2[[#This Row],[Income]],0)</f>
        <v>0</v>
      </c>
      <c r="CS425" s="5">
        <f ca="1">IF(Table2[[#This Row],[Field of Work]]="General work",Table2[[#This Row],[Income]],0)</f>
        <v>89715</v>
      </c>
      <c r="CU425" s="2">
        <f t="shared" ca="1" si="137"/>
        <v>1</v>
      </c>
      <c r="CV425" s="5"/>
      <c r="CX425" s="2">
        <f t="shared" ca="1" si="138"/>
        <v>38</v>
      </c>
      <c r="CY425" s="5"/>
    </row>
    <row r="426" spans="1:103" x14ac:dyDescent="0.25">
      <c r="A426">
        <f t="shared" ca="1" si="139"/>
        <v>1</v>
      </c>
      <c r="B426" t="str">
        <f t="shared" ca="1" si="140"/>
        <v>Male</v>
      </c>
      <c r="C426">
        <f t="shared" ca="1" si="141"/>
        <v>38</v>
      </c>
      <c r="D426">
        <f t="shared" ca="1" si="142"/>
        <v>3</v>
      </c>
      <c r="E426" t="str">
        <f ca="1">_xll.XLOOKUP(D426,$Y$8:$Y$13,$Z$8:$Z$13)</f>
        <v>Teaching</v>
      </c>
      <c r="F426">
        <f t="shared" ca="1" si="143"/>
        <v>4</v>
      </c>
      <c r="G426" t="str">
        <f ca="1">_xll.XLOOKUP(F426,$AA$8:$AA$12,$AB$8:$AB$12)</f>
        <v>Techical</v>
      </c>
      <c r="H426">
        <f t="shared" ca="1" si="156"/>
        <v>4</v>
      </c>
      <c r="I426">
        <f t="shared" ca="1" si="136"/>
        <v>3</v>
      </c>
      <c r="J426">
        <f t="shared" ca="1" si="144"/>
        <v>81931</v>
      </c>
      <c r="K426">
        <f t="shared" ca="1" si="145"/>
        <v>1</v>
      </c>
      <c r="L426" t="str">
        <f ca="1">_xll.XLOOKUP(K426,$AC$8:$AC$17,$AD$8:$AD$17)</f>
        <v>East Legon</v>
      </c>
      <c r="M426">
        <f t="shared" ca="1" si="149"/>
        <v>327724</v>
      </c>
      <c r="N426" s="12">
        <f t="shared" ca="1" si="146"/>
        <v>303171.35862558172</v>
      </c>
      <c r="O426" s="12">
        <f t="shared" ca="1" si="150"/>
        <v>71296.582466475433</v>
      </c>
      <c r="P426">
        <f t="shared" ca="1" si="147"/>
        <v>49325</v>
      </c>
      <c r="Q426" s="12">
        <f t="shared" ca="1" si="151"/>
        <v>97213.801226304044</v>
      </c>
      <c r="R426">
        <f t="shared" ca="1" si="152"/>
        <v>113124.72682203646</v>
      </c>
      <c r="S426" s="12">
        <f t="shared" ca="1" si="153"/>
        <v>512145.30928851187</v>
      </c>
      <c r="T426" s="12">
        <f t="shared" ca="1" si="154"/>
        <v>449710.15985188575</v>
      </c>
      <c r="U426" s="12">
        <f t="shared" ca="1" si="155"/>
        <v>62435.149436626118</v>
      </c>
      <c r="X426" s="2"/>
      <c r="Y426" s="3"/>
      <c r="Z426" s="3"/>
      <c r="AA426" s="3"/>
      <c r="AB426" s="3"/>
      <c r="AC426" s="3"/>
      <c r="AD426" s="3"/>
      <c r="AE426" s="3">
        <f ca="1">IF(Table2[[#This Row],[Gender]]="Male",1,0)</f>
        <v>1</v>
      </c>
      <c r="AF426" s="3">
        <f ca="1">IF(Table2[[#This Row],[Gender]]="Female",1,0)</f>
        <v>0</v>
      </c>
      <c r="AG426" s="3"/>
      <c r="AH426" s="3"/>
      <c r="AI426" s="5"/>
      <c r="AK426" s="2">
        <f ca="1">IF(Table2[[#This Row],[Field of Work]]="Teaching",1,0)</f>
        <v>1</v>
      </c>
      <c r="AL426" s="3">
        <f ca="1">IF(Table2[[#This Row],[Field of Work]]="Agriculture",1,0)</f>
        <v>0</v>
      </c>
      <c r="AM426" s="3">
        <f ca="1">IF(Table2[[#This Row],[Field of Work]]="IT",1,0)</f>
        <v>0</v>
      </c>
      <c r="AN426" s="3">
        <f ca="1">IF(Table2[[#This Row],[Field of Work]]="Construction",1,0)</f>
        <v>0</v>
      </c>
      <c r="AO426" s="3">
        <f ca="1">IF(Table2[[#This Row],[Field of Work]]="Health",1,0)</f>
        <v>0</v>
      </c>
      <c r="AP426" s="3">
        <f ca="1">IF(Table2[[#This Row],[Field of Work]]="General work",1,0)</f>
        <v>0</v>
      </c>
      <c r="AQ426" s="3"/>
      <c r="AR426" s="3"/>
      <c r="AS426" s="3"/>
      <c r="AT426" s="3"/>
      <c r="AU426" s="3"/>
      <c r="AV426" s="5"/>
      <c r="AW426" s="16">
        <f ca="1">IF(Table2[[#This Row],[Residence]]="East Legon",1,0)</f>
        <v>1</v>
      </c>
      <c r="AX426" s="13">
        <f ca="1">IF(Table2[[#This Row],[Residence]]="Trasaco",1,0)</f>
        <v>0</v>
      </c>
      <c r="AY426" s="3">
        <f ca="1">IF(Table2[[#This Row],[Residence]]="North Legon",1,0)</f>
        <v>0</v>
      </c>
      <c r="AZ426" s="3">
        <f ca="1">IF(Table2[[#This Row],[Residence]]="Tema",1,0)</f>
        <v>0</v>
      </c>
      <c r="BA426" s="3">
        <f ca="1">IF(Table2[[#This Row],[Residence]]="Spintex",1,0)</f>
        <v>0</v>
      </c>
      <c r="BB426" s="3">
        <f ca="1">IF(Table2[[#This Row],[Residence]]="Airport Hills",1,0)</f>
        <v>0</v>
      </c>
      <c r="BC426" s="3">
        <f ca="1">IF(Table2[[#This Row],[Residence]]="Oyarifa",1,0)</f>
        <v>0</v>
      </c>
      <c r="BD426" s="3">
        <f ca="1">IF(Table2[[#This Row],[Residence]]="Prampram",1,0)</f>
        <v>0</v>
      </c>
      <c r="BE426" s="3">
        <f ca="1">IF(Table2[[#This Row],[Residence]]="Tse-Addo",1,0)</f>
        <v>0</v>
      </c>
      <c r="BF426" s="3">
        <f ca="1">IF(Table2[[#This Row],[Residence]]="Osu",1,0)</f>
        <v>0</v>
      </c>
      <c r="BG426" s="3"/>
      <c r="BH426" s="3"/>
      <c r="BI426" s="3"/>
      <c r="BJ426" s="3"/>
      <c r="BK426" s="3"/>
      <c r="BL426" s="3"/>
      <c r="BM426" s="3"/>
      <c r="BN426" s="3"/>
      <c r="BO426" s="3"/>
      <c r="BP426" s="5"/>
      <c r="BR426" s="26">
        <f ca="1">Table2[[#This Row],[Cars Value]]/Table2[[#This Row],[Cars]]</f>
        <v>23765.527488825144</v>
      </c>
      <c r="BS426" s="5"/>
      <c r="BT426" s="2">
        <f ca="1">IF(Table2[[#This Row],[Value of Debts]]&gt;$BU$6,1,0)</f>
        <v>1</v>
      </c>
      <c r="BU426" s="3"/>
      <c r="BV426" s="3"/>
      <c r="BW426" s="5"/>
      <c r="BX426" s="30">
        <f ca="1">Table2[[#This Row],[Mortgage Left]]/Table2[[#This Row],[Value of home]]</f>
        <v>0.92508134474613313</v>
      </c>
      <c r="BY426" s="3">
        <f t="shared" ca="1" si="148"/>
        <v>0</v>
      </c>
      <c r="BZ426" s="3"/>
      <c r="CA426" s="39"/>
      <c r="CC426" s="2">
        <f ca="1">IF(Table2[[#This Row],[Residence]]="East Legon",Table2[[#This Row],[Income]],0)</f>
        <v>81931</v>
      </c>
      <c r="CD426" s="3">
        <f ca="1">IF(Table2[[#This Row],[Residence]]="Trasaco",Table2[[#This Row],[Income]],0)</f>
        <v>0</v>
      </c>
      <c r="CE426" s="3">
        <f ca="1">IF(Table2[[#This Row],[Residence]]="North Legon",Table2[[#This Row],[Income]],0)</f>
        <v>0</v>
      </c>
      <c r="CF426" s="3">
        <f ca="1">IF(Table2[[#This Row],[Residence]]="Spintex",Table2[[#This Row],[Income]],0)</f>
        <v>0</v>
      </c>
      <c r="CG426" s="3">
        <f ca="1">IF(Table2[[#This Row],[Residence]]="Tema",Table2[[#This Row],[Income]],0)</f>
        <v>0</v>
      </c>
      <c r="CH426" s="3">
        <f ca="1">IF(Table2[[#This Row],[Residence]]="Airport Hills",Table2[[#This Row],[Income]],0)</f>
        <v>0</v>
      </c>
      <c r="CI426" s="3">
        <f ca="1">IF(Table2[[#This Row],[Residence]]="Oyarifa",Table2[[#This Row],[Income]],0)</f>
        <v>0</v>
      </c>
      <c r="CJ426" s="3">
        <f ca="1">IF(Table2[[#This Row],[Residence]]="Osu",Table2[[#This Row],[Income]],0)</f>
        <v>0</v>
      </c>
      <c r="CK426" s="3">
        <f ca="1">IF(Table2[[#This Row],[Residence]]="Tse-Addo",Table2[[#This Row],[Income]],0)</f>
        <v>0</v>
      </c>
      <c r="CL426" s="5">
        <f ca="1">IF(Table2[[#This Row],[Residence]]="Prampram",Table2[[#This Row],[Income]],0)</f>
        <v>0</v>
      </c>
      <c r="CN426" s="2">
        <f ca="1">IF(Table2[[#This Row],[Field of Work]]="Teaching",Table2[[#This Row],[Income]],0)</f>
        <v>81931</v>
      </c>
      <c r="CO426" s="3">
        <f ca="1">IF(Table2[[#This Row],[Field of Work]]="Agriculture",Table2[[#This Row],[Income]],0)</f>
        <v>0</v>
      </c>
      <c r="CP426" s="3">
        <f ca="1">IF(Table2[[#This Row],[Field of Work]]="IT",Table2[[#This Row],[Income]],0)</f>
        <v>0</v>
      </c>
      <c r="CQ426" s="3">
        <f ca="1">IF(Table2[[#This Row],[Field of Work]]="Construction",Table2[[#This Row],[Income]],0)</f>
        <v>0</v>
      </c>
      <c r="CR426" s="3">
        <f ca="1">IF(Table2[[#This Row],[Field of Work]]="Health",Table2[[#This Row],[Income]],0)</f>
        <v>0</v>
      </c>
      <c r="CS426" s="5">
        <f ca="1">IF(Table2[[#This Row],[Field of Work]]="General work",Table2[[#This Row],[Income]],0)</f>
        <v>0</v>
      </c>
      <c r="CU426" s="2">
        <f t="shared" ca="1" si="137"/>
        <v>1</v>
      </c>
      <c r="CV426" s="5"/>
      <c r="CX426" s="2">
        <f t="shared" ca="1" si="138"/>
        <v>46</v>
      </c>
      <c r="CY426" s="5"/>
    </row>
    <row r="427" spans="1:103" x14ac:dyDescent="0.25">
      <c r="A427">
        <f t="shared" ca="1" si="139"/>
        <v>1</v>
      </c>
      <c r="B427" t="str">
        <f t="shared" ca="1" si="140"/>
        <v>Male</v>
      </c>
      <c r="C427">
        <f t="shared" ca="1" si="141"/>
        <v>46</v>
      </c>
      <c r="D427">
        <f t="shared" ca="1" si="142"/>
        <v>1</v>
      </c>
      <c r="E427" t="str">
        <f ca="1">_xll.XLOOKUP(D427,$Y$8:$Y$13,$Z$8:$Z$13)</f>
        <v>Health</v>
      </c>
      <c r="F427">
        <f t="shared" ca="1" si="143"/>
        <v>4</v>
      </c>
      <c r="G427" t="str">
        <f ca="1">_xll.XLOOKUP(F427,$AA$8:$AA$12,$AB$8:$AB$12)</f>
        <v>Techical</v>
      </c>
      <c r="H427">
        <f t="shared" ca="1" si="156"/>
        <v>4</v>
      </c>
      <c r="I427">
        <f t="shared" ca="1" si="136"/>
        <v>3</v>
      </c>
      <c r="J427">
        <f t="shared" ca="1" si="144"/>
        <v>89591</v>
      </c>
      <c r="K427">
        <f t="shared" ca="1" si="145"/>
        <v>2</v>
      </c>
      <c r="L427" t="str">
        <f ca="1">_xll.XLOOKUP(K427,$AC$8:$AC$17,$AD$8:$AD$17)</f>
        <v>Trasaco</v>
      </c>
      <c r="M427">
        <f t="shared" ca="1" si="149"/>
        <v>268773</v>
      </c>
      <c r="N427" s="12">
        <f t="shared" ca="1" si="146"/>
        <v>170587.96796603035</v>
      </c>
      <c r="O427" s="12">
        <f t="shared" ca="1" si="150"/>
        <v>53149.777589117868</v>
      </c>
      <c r="P427">
        <f t="shared" ca="1" si="147"/>
        <v>1444</v>
      </c>
      <c r="Q427" s="12">
        <f t="shared" ca="1" si="151"/>
        <v>52089.326875041836</v>
      </c>
      <c r="R427">
        <f t="shared" ca="1" si="152"/>
        <v>109899.65938264913</v>
      </c>
      <c r="S427" s="12">
        <f t="shared" ca="1" si="153"/>
        <v>431822.43697176699</v>
      </c>
      <c r="T427" s="12">
        <f t="shared" ca="1" si="154"/>
        <v>224121.29484107217</v>
      </c>
      <c r="U427" s="12">
        <f t="shared" ca="1" si="155"/>
        <v>207701.14213069482</v>
      </c>
      <c r="X427" s="2"/>
      <c r="Y427" s="3"/>
      <c r="Z427" s="3"/>
      <c r="AA427" s="3"/>
      <c r="AB427" s="3"/>
      <c r="AC427" s="3"/>
      <c r="AD427" s="3"/>
      <c r="AE427" s="3">
        <f ca="1">IF(Table2[[#This Row],[Gender]]="Male",1,0)</f>
        <v>1</v>
      </c>
      <c r="AF427" s="3">
        <f ca="1">IF(Table2[[#This Row],[Gender]]="Female",1,0)</f>
        <v>0</v>
      </c>
      <c r="AG427" s="3"/>
      <c r="AH427" s="3"/>
      <c r="AI427" s="5"/>
      <c r="AK427" s="2">
        <f ca="1">IF(Table2[[#This Row],[Field of Work]]="Teaching",1,0)</f>
        <v>0</v>
      </c>
      <c r="AL427" s="3">
        <f ca="1">IF(Table2[[#This Row],[Field of Work]]="Agriculture",1,0)</f>
        <v>0</v>
      </c>
      <c r="AM427" s="3">
        <f ca="1">IF(Table2[[#This Row],[Field of Work]]="IT",1,0)</f>
        <v>0</v>
      </c>
      <c r="AN427" s="3">
        <f ca="1">IF(Table2[[#This Row],[Field of Work]]="Construction",1,0)</f>
        <v>0</v>
      </c>
      <c r="AO427" s="3">
        <f ca="1">IF(Table2[[#This Row],[Field of Work]]="Health",1,0)</f>
        <v>1</v>
      </c>
      <c r="AP427" s="3">
        <f ca="1">IF(Table2[[#This Row],[Field of Work]]="General work",1,0)</f>
        <v>0</v>
      </c>
      <c r="AQ427" s="3"/>
      <c r="AR427" s="3"/>
      <c r="AS427" s="3"/>
      <c r="AT427" s="3"/>
      <c r="AU427" s="3"/>
      <c r="AV427" s="5"/>
      <c r="AW427" s="16">
        <f ca="1">IF(Table2[[#This Row],[Residence]]="East Legon",1,0)</f>
        <v>0</v>
      </c>
      <c r="AX427" s="13">
        <f ca="1">IF(Table2[[#This Row],[Residence]]="Trasaco",1,0)</f>
        <v>1</v>
      </c>
      <c r="AY427" s="3">
        <f ca="1">IF(Table2[[#This Row],[Residence]]="North Legon",1,0)</f>
        <v>0</v>
      </c>
      <c r="AZ427" s="3">
        <f ca="1">IF(Table2[[#This Row],[Residence]]="Tema",1,0)</f>
        <v>0</v>
      </c>
      <c r="BA427" s="3">
        <f ca="1">IF(Table2[[#This Row],[Residence]]="Spintex",1,0)</f>
        <v>0</v>
      </c>
      <c r="BB427" s="3">
        <f ca="1">IF(Table2[[#This Row],[Residence]]="Airport Hills",1,0)</f>
        <v>0</v>
      </c>
      <c r="BC427" s="3">
        <f ca="1">IF(Table2[[#This Row],[Residence]]="Oyarifa",1,0)</f>
        <v>0</v>
      </c>
      <c r="BD427" s="3">
        <f ca="1">IF(Table2[[#This Row],[Residence]]="Prampram",1,0)</f>
        <v>0</v>
      </c>
      <c r="BE427" s="3">
        <f ca="1">IF(Table2[[#This Row],[Residence]]="Tse-Addo",1,0)</f>
        <v>0</v>
      </c>
      <c r="BF427" s="3">
        <f ca="1">IF(Table2[[#This Row],[Residence]]="Osu",1,0)</f>
        <v>0</v>
      </c>
      <c r="BG427" s="3"/>
      <c r="BH427" s="3"/>
      <c r="BI427" s="3"/>
      <c r="BJ427" s="3"/>
      <c r="BK427" s="3"/>
      <c r="BL427" s="3"/>
      <c r="BM427" s="3"/>
      <c r="BN427" s="3"/>
      <c r="BO427" s="3"/>
      <c r="BP427" s="5"/>
      <c r="BR427" s="26">
        <f ca="1">Table2[[#This Row],[Cars Value]]/Table2[[#This Row],[Cars]]</f>
        <v>17716.592529705955</v>
      </c>
      <c r="BS427" s="5"/>
      <c r="BT427" s="2">
        <f ca="1">IF(Table2[[#This Row],[Value of Debts]]&gt;$BU$6,1,0)</f>
        <v>1</v>
      </c>
      <c r="BU427" s="3"/>
      <c r="BV427" s="3"/>
      <c r="BW427" s="5"/>
      <c r="BX427" s="30">
        <f ca="1">Table2[[#This Row],[Mortgage Left]]/Table2[[#This Row],[Value of home]]</f>
        <v>0.63469160952190273</v>
      </c>
      <c r="BY427" s="3">
        <f t="shared" ca="1" si="148"/>
        <v>0</v>
      </c>
      <c r="BZ427" s="3"/>
      <c r="CA427" s="39"/>
      <c r="CC427" s="2">
        <f ca="1">IF(Table2[[#This Row],[Residence]]="East Legon",Table2[[#This Row],[Income]],0)</f>
        <v>0</v>
      </c>
      <c r="CD427" s="3">
        <f ca="1">IF(Table2[[#This Row],[Residence]]="Trasaco",Table2[[#This Row],[Income]],0)</f>
        <v>89591</v>
      </c>
      <c r="CE427" s="3">
        <f ca="1">IF(Table2[[#This Row],[Residence]]="North Legon",Table2[[#This Row],[Income]],0)</f>
        <v>0</v>
      </c>
      <c r="CF427" s="3">
        <f ca="1">IF(Table2[[#This Row],[Residence]]="Spintex",Table2[[#This Row],[Income]],0)</f>
        <v>0</v>
      </c>
      <c r="CG427" s="3">
        <f ca="1">IF(Table2[[#This Row],[Residence]]="Tema",Table2[[#This Row],[Income]],0)</f>
        <v>0</v>
      </c>
      <c r="CH427" s="3">
        <f ca="1">IF(Table2[[#This Row],[Residence]]="Airport Hills",Table2[[#This Row],[Income]],0)</f>
        <v>0</v>
      </c>
      <c r="CI427" s="3">
        <f ca="1">IF(Table2[[#This Row],[Residence]]="Oyarifa",Table2[[#This Row],[Income]],0)</f>
        <v>0</v>
      </c>
      <c r="CJ427" s="3">
        <f ca="1">IF(Table2[[#This Row],[Residence]]="Osu",Table2[[#This Row],[Income]],0)</f>
        <v>0</v>
      </c>
      <c r="CK427" s="3">
        <f ca="1">IF(Table2[[#This Row],[Residence]]="Tse-Addo",Table2[[#This Row],[Income]],0)</f>
        <v>0</v>
      </c>
      <c r="CL427" s="5">
        <f ca="1">IF(Table2[[#This Row],[Residence]]="Prampram",Table2[[#This Row],[Income]],0)</f>
        <v>0</v>
      </c>
      <c r="CN427" s="2">
        <f ca="1">IF(Table2[[#This Row],[Field of Work]]="Teaching",Table2[[#This Row],[Income]],0)</f>
        <v>0</v>
      </c>
      <c r="CO427" s="3">
        <f ca="1">IF(Table2[[#This Row],[Field of Work]]="Agriculture",Table2[[#This Row],[Income]],0)</f>
        <v>0</v>
      </c>
      <c r="CP427" s="3">
        <f ca="1">IF(Table2[[#This Row],[Field of Work]]="IT",Table2[[#This Row],[Income]],0)</f>
        <v>0</v>
      </c>
      <c r="CQ427" s="3">
        <f ca="1">IF(Table2[[#This Row],[Field of Work]]="Construction",Table2[[#This Row],[Income]],0)</f>
        <v>0</v>
      </c>
      <c r="CR427" s="3">
        <f ca="1">IF(Table2[[#This Row],[Field of Work]]="Health",Table2[[#This Row],[Income]],0)</f>
        <v>89591</v>
      </c>
      <c r="CS427" s="5">
        <f ca="1">IF(Table2[[#This Row],[Field of Work]]="General work",Table2[[#This Row],[Income]],0)</f>
        <v>0</v>
      </c>
      <c r="CU427" s="2">
        <f t="shared" ca="1" si="137"/>
        <v>1</v>
      </c>
      <c r="CV427" s="5"/>
      <c r="CX427" s="2">
        <f t="shared" ca="1" si="138"/>
        <v>32</v>
      </c>
      <c r="CY427" s="5"/>
    </row>
    <row r="428" spans="1:103" x14ac:dyDescent="0.25">
      <c r="A428">
        <f t="shared" ca="1" si="139"/>
        <v>1</v>
      </c>
      <c r="B428" t="str">
        <f t="shared" ca="1" si="140"/>
        <v>Male</v>
      </c>
      <c r="C428">
        <f t="shared" ca="1" si="141"/>
        <v>32</v>
      </c>
      <c r="D428">
        <f t="shared" ca="1" si="142"/>
        <v>3</v>
      </c>
      <c r="E428" t="str">
        <f ca="1">_xll.XLOOKUP(D428,$Y$8:$Y$13,$Z$8:$Z$13)</f>
        <v>Teaching</v>
      </c>
      <c r="F428">
        <f t="shared" ca="1" si="143"/>
        <v>2</v>
      </c>
      <c r="G428" t="str">
        <f ca="1">_xll.XLOOKUP(F428,$AA$8:$AA$12,$AB$8:$AB$12)</f>
        <v>College</v>
      </c>
      <c r="H428">
        <f t="shared" ca="1" si="156"/>
        <v>3</v>
      </c>
      <c r="I428">
        <f t="shared" ca="1" si="136"/>
        <v>3</v>
      </c>
      <c r="J428">
        <f t="shared" ca="1" si="144"/>
        <v>37408</v>
      </c>
      <c r="K428">
        <f t="shared" ca="1" si="145"/>
        <v>8</v>
      </c>
      <c r="L428" t="str">
        <f ca="1">_xll.XLOOKUP(K428,$AC$8:$AC$17,$AD$8:$AD$17)</f>
        <v>Oyarifa</v>
      </c>
      <c r="M428">
        <f t="shared" ca="1" si="149"/>
        <v>149632</v>
      </c>
      <c r="N428" s="12">
        <f t="shared" ca="1" si="146"/>
        <v>25723.540782259246</v>
      </c>
      <c r="O428" s="12">
        <f t="shared" ca="1" si="150"/>
        <v>106878.89506998159</v>
      </c>
      <c r="P428">
        <f t="shared" ca="1" si="147"/>
        <v>60818</v>
      </c>
      <c r="Q428" s="12">
        <f t="shared" ca="1" si="151"/>
        <v>14847.433854548639</v>
      </c>
      <c r="R428">
        <f t="shared" ca="1" si="152"/>
        <v>7381.9173910520722</v>
      </c>
      <c r="S428" s="12">
        <f t="shared" ca="1" si="153"/>
        <v>263892.81246103364</v>
      </c>
      <c r="T428" s="12">
        <f t="shared" ca="1" si="154"/>
        <v>101388.97463680789</v>
      </c>
      <c r="U428" s="12">
        <f t="shared" ca="1" si="155"/>
        <v>162503.83782422575</v>
      </c>
      <c r="X428" s="2"/>
      <c r="Y428" s="3"/>
      <c r="Z428" s="3"/>
      <c r="AA428" s="3"/>
      <c r="AB428" s="3"/>
      <c r="AC428" s="3"/>
      <c r="AD428" s="3"/>
      <c r="AE428" s="3">
        <f ca="1">IF(Table2[[#This Row],[Gender]]="Male",1,0)</f>
        <v>1</v>
      </c>
      <c r="AF428" s="3">
        <f ca="1">IF(Table2[[#This Row],[Gender]]="Female",1,0)</f>
        <v>0</v>
      </c>
      <c r="AG428" s="3"/>
      <c r="AH428" s="3"/>
      <c r="AI428" s="5"/>
      <c r="AK428" s="2">
        <f ca="1">IF(Table2[[#This Row],[Field of Work]]="Teaching",1,0)</f>
        <v>1</v>
      </c>
      <c r="AL428" s="3">
        <f ca="1">IF(Table2[[#This Row],[Field of Work]]="Agriculture",1,0)</f>
        <v>0</v>
      </c>
      <c r="AM428" s="3">
        <f ca="1">IF(Table2[[#This Row],[Field of Work]]="IT",1,0)</f>
        <v>0</v>
      </c>
      <c r="AN428" s="3">
        <f ca="1">IF(Table2[[#This Row],[Field of Work]]="Construction",1,0)</f>
        <v>0</v>
      </c>
      <c r="AO428" s="3">
        <f ca="1">IF(Table2[[#This Row],[Field of Work]]="Health",1,0)</f>
        <v>0</v>
      </c>
      <c r="AP428" s="3">
        <f ca="1">IF(Table2[[#This Row],[Field of Work]]="General work",1,0)</f>
        <v>0</v>
      </c>
      <c r="AQ428" s="3"/>
      <c r="AR428" s="3"/>
      <c r="AS428" s="3"/>
      <c r="AT428" s="3"/>
      <c r="AU428" s="3"/>
      <c r="AV428" s="5"/>
      <c r="AW428" s="16">
        <f ca="1">IF(Table2[[#This Row],[Residence]]="East Legon",1,0)</f>
        <v>0</v>
      </c>
      <c r="AX428" s="13">
        <f ca="1">IF(Table2[[#This Row],[Residence]]="Trasaco",1,0)</f>
        <v>0</v>
      </c>
      <c r="AY428" s="3">
        <f ca="1">IF(Table2[[#This Row],[Residence]]="North Legon",1,0)</f>
        <v>0</v>
      </c>
      <c r="AZ428" s="3">
        <f ca="1">IF(Table2[[#This Row],[Residence]]="Tema",1,0)</f>
        <v>0</v>
      </c>
      <c r="BA428" s="3">
        <f ca="1">IF(Table2[[#This Row],[Residence]]="Spintex",1,0)</f>
        <v>0</v>
      </c>
      <c r="BB428" s="3">
        <f ca="1">IF(Table2[[#This Row],[Residence]]="Airport Hills",1,0)</f>
        <v>0</v>
      </c>
      <c r="BC428" s="3">
        <f ca="1">IF(Table2[[#This Row],[Residence]]="Oyarifa",1,0)</f>
        <v>1</v>
      </c>
      <c r="BD428" s="3">
        <f ca="1">IF(Table2[[#This Row],[Residence]]="Prampram",1,0)</f>
        <v>0</v>
      </c>
      <c r="BE428" s="3">
        <f ca="1">IF(Table2[[#This Row],[Residence]]="Tse-Addo",1,0)</f>
        <v>0</v>
      </c>
      <c r="BF428" s="3">
        <f ca="1">IF(Table2[[#This Row],[Residence]]="Osu",1,0)</f>
        <v>0</v>
      </c>
      <c r="BG428" s="3"/>
      <c r="BH428" s="3"/>
      <c r="BI428" s="3"/>
      <c r="BJ428" s="3"/>
      <c r="BK428" s="3"/>
      <c r="BL428" s="3"/>
      <c r="BM428" s="3"/>
      <c r="BN428" s="3"/>
      <c r="BO428" s="3"/>
      <c r="BP428" s="5"/>
      <c r="BR428" s="26">
        <f ca="1">Table2[[#This Row],[Cars Value]]/Table2[[#This Row],[Cars]]</f>
        <v>35626.298356660533</v>
      </c>
      <c r="BS428" s="5"/>
      <c r="BT428" s="2">
        <f ca="1">IF(Table2[[#This Row],[Value of Debts]]&gt;$BU$6,1,0)</f>
        <v>1</v>
      </c>
      <c r="BU428" s="3"/>
      <c r="BV428" s="3"/>
      <c r="BW428" s="5"/>
      <c r="BX428" s="30">
        <f ca="1">Table2[[#This Row],[Mortgage Left]]/Table2[[#This Row],[Value of home]]</f>
        <v>0.1719120293938412</v>
      </c>
      <c r="BY428" s="3">
        <f t="shared" ca="1" si="148"/>
        <v>1</v>
      </c>
      <c r="BZ428" s="3"/>
      <c r="CA428" s="39"/>
      <c r="CC428" s="2">
        <f ca="1">IF(Table2[[#This Row],[Residence]]="East Legon",Table2[[#This Row],[Income]],0)</f>
        <v>0</v>
      </c>
      <c r="CD428" s="3">
        <f ca="1">IF(Table2[[#This Row],[Residence]]="Trasaco",Table2[[#This Row],[Income]],0)</f>
        <v>0</v>
      </c>
      <c r="CE428" s="3">
        <f ca="1">IF(Table2[[#This Row],[Residence]]="North Legon",Table2[[#This Row],[Income]],0)</f>
        <v>0</v>
      </c>
      <c r="CF428" s="3">
        <f ca="1">IF(Table2[[#This Row],[Residence]]="Spintex",Table2[[#This Row],[Income]],0)</f>
        <v>0</v>
      </c>
      <c r="CG428" s="3">
        <f ca="1">IF(Table2[[#This Row],[Residence]]="Tema",Table2[[#This Row],[Income]],0)</f>
        <v>0</v>
      </c>
      <c r="CH428" s="3">
        <f ca="1">IF(Table2[[#This Row],[Residence]]="Airport Hills",Table2[[#This Row],[Income]],0)</f>
        <v>0</v>
      </c>
      <c r="CI428" s="3">
        <f ca="1">IF(Table2[[#This Row],[Residence]]="Oyarifa",Table2[[#This Row],[Income]],0)</f>
        <v>37408</v>
      </c>
      <c r="CJ428" s="3">
        <f ca="1">IF(Table2[[#This Row],[Residence]]="Osu",Table2[[#This Row],[Income]],0)</f>
        <v>0</v>
      </c>
      <c r="CK428" s="3">
        <f ca="1">IF(Table2[[#This Row],[Residence]]="Tse-Addo",Table2[[#This Row],[Income]],0)</f>
        <v>0</v>
      </c>
      <c r="CL428" s="5">
        <f ca="1">IF(Table2[[#This Row],[Residence]]="Prampram",Table2[[#This Row],[Income]],0)</f>
        <v>0</v>
      </c>
      <c r="CN428" s="2">
        <f ca="1">IF(Table2[[#This Row],[Field of Work]]="Teaching",Table2[[#This Row],[Income]],0)</f>
        <v>37408</v>
      </c>
      <c r="CO428" s="3">
        <f ca="1">IF(Table2[[#This Row],[Field of Work]]="Agriculture",Table2[[#This Row],[Income]],0)</f>
        <v>0</v>
      </c>
      <c r="CP428" s="3">
        <f ca="1">IF(Table2[[#This Row],[Field of Work]]="IT",Table2[[#This Row],[Income]],0)</f>
        <v>0</v>
      </c>
      <c r="CQ428" s="3">
        <f ca="1">IF(Table2[[#This Row],[Field of Work]]="Construction",Table2[[#This Row],[Income]],0)</f>
        <v>0</v>
      </c>
      <c r="CR428" s="3">
        <f ca="1">IF(Table2[[#This Row],[Field of Work]]="Health",Table2[[#This Row],[Income]],0)</f>
        <v>0</v>
      </c>
      <c r="CS428" s="5">
        <f ca="1">IF(Table2[[#This Row],[Field of Work]]="General work",Table2[[#This Row],[Income]],0)</f>
        <v>0</v>
      </c>
      <c r="CU428" s="2">
        <f t="shared" ca="1" si="137"/>
        <v>1</v>
      </c>
      <c r="CV428" s="5"/>
      <c r="CX428" s="2">
        <f t="shared" ca="1" si="138"/>
        <v>44</v>
      </c>
      <c r="CY428" s="5"/>
    </row>
    <row r="429" spans="1:103" x14ac:dyDescent="0.25">
      <c r="A429">
        <f t="shared" ca="1" si="139"/>
        <v>1</v>
      </c>
      <c r="B429" t="str">
        <f t="shared" ca="1" si="140"/>
        <v>Male</v>
      </c>
      <c r="C429">
        <f t="shared" ca="1" si="141"/>
        <v>44</v>
      </c>
      <c r="D429">
        <f t="shared" ca="1" si="142"/>
        <v>5</v>
      </c>
      <c r="E429" t="str">
        <f ca="1">_xll.XLOOKUP(D429,$Y$8:$Y$13,$Z$8:$Z$13)</f>
        <v>General work</v>
      </c>
      <c r="F429">
        <f t="shared" ca="1" si="143"/>
        <v>4</v>
      </c>
      <c r="G429" t="str">
        <f ca="1">_xll.XLOOKUP(F429,$AA$8:$AA$12,$AB$8:$AB$12)</f>
        <v>Techical</v>
      </c>
      <c r="H429">
        <f t="shared" ca="1" si="156"/>
        <v>0</v>
      </c>
      <c r="I429">
        <f t="shared" ca="1" si="136"/>
        <v>4</v>
      </c>
      <c r="J429">
        <f t="shared" ca="1" si="144"/>
        <v>46423</v>
      </c>
      <c r="K429">
        <f t="shared" ca="1" si="145"/>
        <v>9</v>
      </c>
      <c r="L429" t="str">
        <f ca="1">_xll.XLOOKUP(K429,$AC$8:$AC$17,$AD$8:$AD$17)</f>
        <v>Prampram</v>
      </c>
      <c r="M429">
        <f t="shared" ca="1" si="149"/>
        <v>185692</v>
      </c>
      <c r="N429" s="12">
        <f t="shared" ca="1" si="146"/>
        <v>64777.641160868436</v>
      </c>
      <c r="O429" s="12">
        <f t="shared" ca="1" si="150"/>
        <v>139067.44709828187</v>
      </c>
      <c r="P429">
        <f t="shared" ca="1" si="147"/>
        <v>9098</v>
      </c>
      <c r="Q429" s="12">
        <f t="shared" ca="1" si="151"/>
        <v>54345.488249503025</v>
      </c>
      <c r="R429">
        <f t="shared" ca="1" si="152"/>
        <v>48496.266859107942</v>
      </c>
      <c r="S429" s="12">
        <f t="shared" ca="1" si="153"/>
        <v>373255.71395738982</v>
      </c>
      <c r="T429" s="12">
        <f t="shared" ca="1" si="154"/>
        <v>128221.12941037145</v>
      </c>
      <c r="U429" s="12">
        <f t="shared" ca="1" si="155"/>
        <v>245034.58454701837</v>
      </c>
      <c r="X429" s="2"/>
      <c r="Y429" s="3"/>
      <c r="Z429" s="3"/>
      <c r="AA429" s="3"/>
      <c r="AB429" s="3"/>
      <c r="AC429" s="3"/>
      <c r="AD429" s="3"/>
      <c r="AE429" s="3">
        <f ca="1">IF(Table2[[#This Row],[Gender]]="Male",1,0)</f>
        <v>1</v>
      </c>
      <c r="AF429" s="3">
        <f ca="1">IF(Table2[[#This Row],[Gender]]="Female",1,0)</f>
        <v>0</v>
      </c>
      <c r="AG429" s="3"/>
      <c r="AH429" s="3"/>
      <c r="AI429" s="5"/>
      <c r="AK429" s="2">
        <f ca="1">IF(Table2[[#This Row],[Field of Work]]="Teaching",1,0)</f>
        <v>0</v>
      </c>
      <c r="AL429" s="3">
        <f ca="1">IF(Table2[[#This Row],[Field of Work]]="Agriculture",1,0)</f>
        <v>0</v>
      </c>
      <c r="AM429" s="3">
        <f ca="1">IF(Table2[[#This Row],[Field of Work]]="IT",1,0)</f>
        <v>0</v>
      </c>
      <c r="AN429" s="3">
        <f ca="1">IF(Table2[[#This Row],[Field of Work]]="Construction",1,0)</f>
        <v>0</v>
      </c>
      <c r="AO429" s="3">
        <f ca="1">IF(Table2[[#This Row],[Field of Work]]="Health",1,0)</f>
        <v>0</v>
      </c>
      <c r="AP429" s="3">
        <f ca="1">IF(Table2[[#This Row],[Field of Work]]="General work",1,0)</f>
        <v>1</v>
      </c>
      <c r="AQ429" s="3"/>
      <c r="AR429" s="3"/>
      <c r="AS429" s="3"/>
      <c r="AT429" s="3"/>
      <c r="AU429" s="3"/>
      <c r="AV429" s="5"/>
      <c r="AW429" s="16">
        <f ca="1">IF(Table2[[#This Row],[Residence]]="East Legon",1,0)</f>
        <v>0</v>
      </c>
      <c r="AX429" s="13">
        <f ca="1">IF(Table2[[#This Row],[Residence]]="Trasaco",1,0)</f>
        <v>0</v>
      </c>
      <c r="AY429" s="3">
        <f ca="1">IF(Table2[[#This Row],[Residence]]="North Legon",1,0)</f>
        <v>0</v>
      </c>
      <c r="AZ429" s="3">
        <f ca="1">IF(Table2[[#This Row],[Residence]]="Tema",1,0)</f>
        <v>0</v>
      </c>
      <c r="BA429" s="3">
        <f ca="1">IF(Table2[[#This Row],[Residence]]="Spintex",1,0)</f>
        <v>0</v>
      </c>
      <c r="BB429" s="3">
        <f ca="1">IF(Table2[[#This Row],[Residence]]="Airport Hills",1,0)</f>
        <v>0</v>
      </c>
      <c r="BC429" s="3">
        <f ca="1">IF(Table2[[#This Row],[Residence]]="Oyarifa",1,0)</f>
        <v>0</v>
      </c>
      <c r="BD429" s="3">
        <f ca="1">IF(Table2[[#This Row],[Residence]]="Prampram",1,0)</f>
        <v>1</v>
      </c>
      <c r="BE429" s="3">
        <f ca="1">IF(Table2[[#This Row],[Residence]]="Tse-Addo",1,0)</f>
        <v>0</v>
      </c>
      <c r="BF429" s="3">
        <f ca="1">IF(Table2[[#This Row],[Residence]]="Osu",1,0)</f>
        <v>0</v>
      </c>
      <c r="BG429" s="13"/>
      <c r="BH429" s="13"/>
      <c r="BI429" s="3"/>
      <c r="BJ429" s="3"/>
      <c r="BK429" s="3"/>
      <c r="BL429" s="3"/>
      <c r="BM429" s="3"/>
      <c r="BN429" s="3"/>
      <c r="BO429" s="3"/>
      <c r="BP429" s="5"/>
      <c r="BR429" s="26">
        <f ca="1">Table2[[#This Row],[Cars Value]]/Table2[[#This Row],[Cars]]</f>
        <v>34766.861774570469</v>
      </c>
      <c r="BS429" s="5"/>
      <c r="BT429" s="2">
        <f ca="1">IF(Table2[[#This Row],[Value of Debts]]&gt;$BU$6,1,0)</f>
        <v>1</v>
      </c>
      <c r="BU429" s="3"/>
      <c r="BV429" s="3"/>
      <c r="BW429" s="5"/>
      <c r="BX429" s="30">
        <f ca="1">Table2[[#This Row],[Mortgage Left]]/Table2[[#This Row],[Value of home]]</f>
        <v>0.34884454451924929</v>
      </c>
      <c r="BY429" s="3">
        <f t="shared" ca="1" si="148"/>
        <v>1</v>
      </c>
      <c r="BZ429" s="3"/>
      <c r="CA429" s="39"/>
      <c r="CC429" s="2">
        <f ca="1">IF(Table2[[#This Row],[Residence]]="East Legon",Table2[[#This Row],[Income]],0)</f>
        <v>0</v>
      </c>
      <c r="CD429" s="3">
        <f ca="1">IF(Table2[[#This Row],[Residence]]="Trasaco",Table2[[#This Row],[Income]],0)</f>
        <v>0</v>
      </c>
      <c r="CE429" s="3">
        <f ca="1">IF(Table2[[#This Row],[Residence]]="North Legon",Table2[[#This Row],[Income]],0)</f>
        <v>0</v>
      </c>
      <c r="CF429" s="3">
        <f ca="1">IF(Table2[[#This Row],[Residence]]="Spintex",Table2[[#This Row],[Income]],0)</f>
        <v>0</v>
      </c>
      <c r="CG429" s="3">
        <f ca="1">IF(Table2[[#This Row],[Residence]]="Tema",Table2[[#This Row],[Income]],0)</f>
        <v>0</v>
      </c>
      <c r="CH429" s="3">
        <f ca="1">IF(Table2[[#This Row],[Residence]]="Airport Hills",Table2[[#This Row],[Income]],0)</f>
        <v>0</v>
      </c>
      <c r="CI429" s="3">
        <f ca="1">IF(Table2[[#This Row],[Residence]]="Oyarifa",Table2[[#This Row],[Income]],0)</f>
        <v>0</v>
      </c>
      <c r="CJ429" s="3">
        <f ca="1">IF(Table2[[#This Row],[Residence]]="Osu",Table2[[#This Row],[Income]],0)</f>
        <v>0</v>
      </c>
      <c r="CK429" s="3">
        <f ca="1">IF(Table2[[#This Row],[Residence]]="Tse-Addo",Table2[[#This Row],[Income]],0)</f>
        <v>0</v>
      </c>
      <c r="CL429" s="5">
        <f ca="1">IF(Table2[[#This Row],[Residence]]="Prampram",Table2[[#This Row],[Income]],0)</f>
        <v>46423</v>
      </c>
      <c r="CN429" s="2">
        <f ca="1">IF(Table2[[#This Row],[Field of Work]]="Teaching",Table2[[#This Row],[Income]],0)</f>
        <v>0</v>
      </c>
      <c r="CO429" s="3">
        <f ca="1">IF(Table2[[#This Row],[Field of Work]]="Agriculture",Table2[[#This Row],[Income]],0)</f>
        <v>0</v>
      </c>
      <c r="CP429" s="3">
        <f ca="1">IF(Table2[[#This Row],[Field of Work]]="IT",Table2[[#This Row],[Income]],0)</f>
        <v>0</v>
      </c>
      <c r="CQ429" s="3">
        <f ca="1">IF(Table2[[#This Row],[Field of Work]]="Construction",Table2[[#This Row],[Income]],0)</f>
        <v>0</v>
      </c>
      <c r="CR429" s="3">
        <f ca="1">IF(Table2[[#This Row],[Field of Work]]="Health",Table2[[#This Row],[Income]],0)</f>
        <v>0</v>
      </c>
      <c r="CS429" s="5">
        <f ca="1">IF(Table2[[#This Row],[Field of Work]]="General work",Table2[[#This Row],[Income]],0)</f>
        <v>46423</v>
      </c>
      <c r="CU429" s="2">
        <f t="shared" ca="1" si="137"/>
        <v>1</v>
      </c>
      <c r="CV429" s="5"/>
      <c r="CX429" s="2">
        <f t="shared" ca="1" si="138"/>
        <v>25</v>
      </c>
      <c r="CY429" s="5"/>
    </row>
    <row r="430" spans="1:103" x14ac:dyDescent="0.25">
      <c r="A430">
        <f t="shared" ca="1" si="139"/>
        <v>1</v>
      </c>
      <c r="B430" t="str">
        <f t="shared" ca="1" si="140"/>
        <v>Male</v>
      </c>
      <c r="C430">
        <f t="shared" ca="1" si="141"/>
        <v>25</v>
      </c>
      <c r="D430">
        <f t="shared" ca="1" si="142"/>
        <v>6</v>
      </c>
      <c r="E430" t="str">
        <f ca="1">_xll.XLOOKUP(D430,$Y$8:$Y$13,$Z$8:$Z$13)</f>
        <v>Agriculture</v>
      </c>
      <c r="F430">
        <f t="shared" ca="1" si="143"/>
        <v>4</v>
      </c>
      <c r="G430" t="str">
        <f ca="1">_xll.XLOOKUP(F430,$AA$8:$AA$12,$AB$8:$AB$12)</f>
        <v>Techical</v>
      </c>
      <c r="H430">
        <f t="shared" ca="1" si="156"/>
        <v>1</v>
      </c>
      <c r="I430">
        <f t="shared" ca="1" si="136"/>
        <v>4</v>
      </c>
      <c r="J430">
        <f t="shared" ca="1" si="144"/>
        <v>76647</v>
      </c>
      <c r="K430">
        <f t="shared" ca="1" si="145"/>
        <v>6</v>
      </c>
      <c r="L430" t="str">
        <f ca="1">_xll.XLOOKUP(K430,$AC$8:$AC$17,$AD$8:$AD$17)</f>
        <v>Tse-Addo</v>
      </c>
      <c r="M430">
        <f t="shared" ca="1" si="149"/>
        <v>383235</v>
      </c>
      <c r="N430" s="12">
        <f t="shared" ca="1" si="146"/>
        <v>125663.57846873994</v>
      </c>
      <c r="O430" s="12">
        <f t="shared" ca="1" si="150"/>
        <v>196643.21970763459</v>
      </c>
      <c r="P430">
        <f t="shared" ca="1" si="147"/>
        <v>170075</v>
      </c>
      <c r="Q430" s="12">
        <f t="shared" ca="1" si="151"/>
        <v>43430.561593533501</v>
      </c>
      <c r="R430">
        <f t="shared" ca="1" si="152"/>
        <v>22035.984814626554</v>
      </c>
      <c r="S430" s="12">
        <f t="shared" ca="1" si="153"/>
        <v>601914.20452226105</v>
      </c>
      <c r="T430" s="12">
        <f t="shared" ca="1" si="154"/>
        <v>339169.14006227342</v>
      </c>
      <c r="U430" s="12">
        <f t="shared" ca="1" si="155"/>
        <v>262745.06445998763</v>
      </c>
      <c r="X430" s="2"/>
      <c r="Y430" s="3"/>
      <c r="Z430" s="3"/>
      <c r="AA430" s="3"/>
      <c r="AB430" s="3"/>
      <c r="AC430" s="3"/>
      <c r="AD430" s="3"/>
      <c r="AE430" s="3">
        <f ca="1">IF(Table2[[#This Row],[Gender]]="Male",1,0)</f>
        <v>1</v>
      </c>
      <c r="AF430" s="3">
        <f ca="1">IF(Table2[[#This Row],[Gender]]="Female",1,0)</f>
        <v>0</v>
      </c>
      <c r="AG430" s="3"/>
      <c r="AH430" s="3"/>
      <c r="AI430" s="5"/>
      <c r="AK430" s="2">
        <f ca="1">IF(Table2[[#This Row],[Field of Work]]="Teaching",1,0)</f>
        <v>0</v>
      </c>
      <c r="AL430" s="3">
        <f ca="1">IF(Table2[[#This Row],[Field of Work]]="Agriculture",1,0)</f>
        <v>1</v>
      </c>
      <c r="AM430" s="3">
        <f ca="1">IF(Table2[[#This Row],[Field of Work]]="IT",1,0)</f>
        <v>0</v>
      </c>
      <c r="AN430" s="3">
        <f ca="1">IF(Table2[[#This Row],[Field of Work]]="Construction",1,0)</f>
        <v>0</v>
      </c>
      <c r="AO430" s="3">
        <f ca="1">IF(Table2[[#This Row],[Field of Work]]="Health",1,0)</f>
        <v>0</v>
      </c>
      <c r="AP430" s="3">
        <f ca="1">IF(Table2[[#This Row],[Field of Work]]="General work",1,0)</f>
        <v>0</v>
      </c>
      <c r="AQ430" s="3"/>
      <c r="AR430" s="3"/>
      <c r="AS430" s="3"/>
      <c r="AT430" s="3"/>
      <c r="AU430" s="3"/>
      <c r="AV430" s="5"/>
      <c r="AW430" s="16">
        <f ca="1">IF(Table2[[#This Row],[Residence]]="East Legon",1,0)</f>
        <v>0</v>
      </c>
      <c r="AX430" s="13">
        <f ca="1">IF(Table2[[#This Row],[Residence]]="Trasaco",1,0)</f>
        <v>0</v>
      </c>
      <c r="AY430" s="3">
        <f ca="1">IF(Table2[[#This Row],[Residence]]="North Legon",1,0)</f>
        <v>0</v>
      </c>
      <c r="AZ430" s="3">
        <f ca="1">IF(Table2[[#This Row],[Residence]]="Tema",1,0)</f>
        <v>0</v>
      </c>
      <c r="BA430" s="3">
        <f ca="1">IF(Table2[[#This Row],[Residence]]="Spintex",1,0)</f>
        <v>0</v>
      </c>
      <c r="BB430" s="3">
        <f ca="1">IF(Table2[[#This Row],[Residence]]="Airport Hills",1,0)</f>
        <v>0</v>
      </c>
      <c r="BC430" s="3">
        <f ca="1">IF(Table2[[#This Row],[Residence]]="Oyarifa",1,0)</f>
        <v>0</v>
      </c>
      <c r="BD430" s="3">
        <f ca="1">IF(Table2[[#This Row],[Residence]]="Prampram",1,0)</f>
        <v>0</v>
      </c>
      <c r="BE430" s="3">
        <f ca="1">IF(Table2[[#This Row],[Residence]]="Tse-Addo",1,0)</f>
        <v>1</v>
      </c>
      <c r="BF430" s="3">
        <f ca="1">IF(Table2[[#This Row],[Residence]]="Osu",1,0)</f>
        <v>0</v>
      </c>
      <c r="BG430" s="3"/>
      <c r="BH430" s="5"/>
      <c r="BI430" s="3"/>
      <c r="BJ430" s="5"/>
      <c r="BK430" s="3"/>
      <c r="BL430" s="5"/>
      <c r="BM430" s="3"/>
      <c r="BN430" s="5"/>
      <c r="BO430" s="3"/>
      <c r="BP430" s="5"/>
      <c r="BR430" s="26">
        <f ca="1">Table2[[#This Row],[Cars Value]]/Table2[[#This Row],[Cars]]</f>
        <v>49160.804926908648</v>
      </c>
      <c r="BS430" s="5"/>
      <c r="BT430" s="2">
        <f ca="1">IF(Table2[[#This Row],[Value of Debts]]&gt;$BU$6,1,0)</f>
        <v>1</v>
      </c>
      <c r="BU430" s="3"/>
      <c r="BV430" s="3"/>
      <c r="BW430" s="5"/>
      <c r="BX430" s="30">
        <f ca="1">Table2[[#This Row],[Mortgage Left]]/Table2[[#This Row],[Value of home]]</f>
        <v>0.32790214481647018</v>
      </c>
      <c r="BY430" s="3">
        <f t="shared" ca="1" si="148"/>
        <v>1</v>
      </c>
      <c r="BZ430" s="3"/>
      <c r="CA430" s="39"/>
      <c r="CC430" s="2">
        <f ca="1">IF(Table2[[#This Row],[Residence]]="East Legon",Table2[[#This Row],[Income]],0)</f>
        <v>0</v>
      </c>
      <c r="CD430" s="3">
        <f ca="1">IF(Table2[[#This Row],[Residence]]="Trasaco",Table2[[#This Row],[Income]],0)</f>
        <v>0</v>
      </c>
      <c r="CE430" s="3">
        <f ca="1">IF(Table2[[#This Row],[Residence]]="North Legon",Table2[[#This Row],[Income]],0)</f>
        <v>0</v>
      </c>
      <c r="CF430" s="3">
        <f ca="1">IF(Table2[[#This Row],[Residence]]="Spintex",Table2[[#This Row],[Income]],0)</f>
        <v>0</v>
      </c>
      <c r="CG430" s="3">
        <f ca="1">IF(Table2[[#This Row],[Residence]]="Tema",Table2[[#This Row],[Income]],0)</f>
        <v>0</v>
      </c>
      <c r="CH430" s="3">
        <f ca="1">IF(Table2[[#This Row],[Residence]]="Airport Hills",Table2[[#This Row],[Income]],0)</f>
        <v>0</v>
      </c>
      <c r="CI430" s="3">
        <f ca="1">IF(Table2[[#This Row],[Residence]]="Oyarifa",Table2[[#This Row],[Income]],0)</f>
        <v>0</v>
      </c>
      <c r="CJ430" s="3">
        <f ca="1">IF(Table2[[#This Row],[Residence]]="Osu",Table2[[#This Row],[Income]],0)</f>
        <v>0</v>
      </c>
      <c r="CK430" s="3">
        <f ca="1">IF(Table2[[#This Row],[Residence]]="Tse-Addo",Table2[[#This Row],[Income]],0)</f>
        <v>76647</v>
      </c>
      <c r="CL430" s="5">
        <f ca="1">IF(Table2[[#This Row],[Residence]]="Prampram",Table2[[#This Row],[Income]],0)</f>
        <v>0</v>
      </c>
      <c r="CN430" s="2">
        <f ca="1">IF(Table2[[#This Row],[Field of Work]]="Teaching",Table2[[#This Row],[Income]],0)</f>
        <v>0</v>
      </c>
      <c r="CO430" s="3">
        <f ca="1">IF(Table2[[#This Row],[Field of Work]]="Agriculture",Table2[[#This Row],[Income]],0)</f>
        <v>76647</v>
      </c>
      <c r="CP430" s="3">
        <f ca="1">IF(Table2[[#This Row],[Field of Work]]="IT",Table2[[#This Row],[Income]],0)</f>
        <v>0</v>
      </c>
      <c r="CQ430" s="3">
        <f ca="1">IF(Table2[[#This Row],[Field of Work]]="Construction",Table2[[#This Row],[Income]],0)</f>
        <v>0</v>
      </c>
      <c r="CR430" s="3">
        <f ca="1">IF(Table2[[#This Row],[Field of Work]]="Health",Table2[[#This Row],[Income]],0)</f>
        <v>0</v>
      </c>
      <c r="CS430" s="5">
        <f ca="1">IF(Table2[[#This Row],[Field of Work]]="General work",Table2[[#This Row],[Income]],0)</f>
        <v>0</v>
      </c>
      <c r="CU430" s="2">
        <f t="shared" ca="1" si="137"/>
        <v>1</v>
      </c>
      <c r="CV430" s="5"/>
      <c r="CX430" s="2">
        <f t="shared" ca="1" si="138"/>
        <v>25</v>
      </c>
      <c r="CY430" s="5"/>
    </row>
    <row r="431" spans="1:103" x14ac:dyDescent="0.25">
      <c r="A431">
        <f t="shared" ca="1" si="139"/>
        <v>1</v>
      </c>
      <c r="B431" t="str">
        <f t="shared" ca="1" si="140"/>
        <v>Male</v>
      </c>
      <c r="C431">
        <f t="shared" ca="1" si="141"/>
        <v>25</v>
      </c>
      <c r="D431">
        <f t="shared" ca="1" si="142"/>
        <v>5</v>
      </c>
      <c r="E431" t="str">
        <f ca="1">_xll.XLOOKUP(D431,$Y$8:$Y$13,$Z$8:$Z$13)</f>
        <v>General work</v>
      </c>
      <c r="F431">
        <f t="shared" ca="1" si="143"/>
        <v>5</v>
      </c>
      <c r="G431" t="str">
        <f ca="1">_xll.XLOOKUP(F431,$AA$8:$AA$12,$AB$8:$AB$12)</f>
        <v>Other</v>
      </c>
      <c r="H431">
        <f t="shared" ca="1" si="156"/>
        <v>1</v>
      </c>
      <c r="I431">
        <f t="shared" ca="1" si="136"/>
        <v>3</v>
      </c>
      <c r="J431">
        <f t="shared" ca="1" si="144"/>
        <v>57223</v>
      </c>
      <c r="K431">
        <f t="shared" ca="1" si="145"/>
        <v>6</v>
      </c>
      <c r="L431" t="str">
        <f ca="1">_xll.XLOOKUP(K431,$AC$8:$AC$17,$AD$8:$AD$17)</f>
        <v>Tse-Addo</v>
      </c>
      <c r="M431">
        <f t="shared" ca="1" si="149"/>
        <v>286115</v>
      </c>
      <c r="N431" s="12">
        <f t="shared" ca="1" si="146"/>
        <v>144986.66985949309</v>
      </c>
      <c r="O431" s="12">
        <f t="shared" ca="1" si="150"/>
        <v>4052.7035921947495</v>
      </c>
      <c r="P431">
        <f t="shared" ca="1" si="147"/>
        <v>972</v>
      </c>
      <c r="Q431" s="12">
        <f t="shared" ca="1" si="151"/>
        <v>80118.828414490315</v>
      </c>
      <c r="R431">
        <f t="shared" ca="1" si="152"/>
        <v>80888.109478556624</v>
      </c>
      <c r="S431" s="12">
        <f t="shared" ca="1" si="153"/>
        <v>371055.81307075138</v>
      </c>
      <c r="T431" s="12">
        <f t="shared" ca="1" si="154"/>
        <v>226077.49827398342</v>
      </c>
      <c r="U431" s="12">
        <f t="shared" ca="1" si="155"/>
        <v>144978.31479676795</v>
      </c>
      <c r="X431" s="2"/>
      <c r="Y431" s="3"/>
      <c r="Z431" s="3"/>
      <c r="AA431" s="3"/>
      <c r="AB431" s="3"/>
      <c r="AC431" s="3"/>
      <c r="AD431" s="3"/>
      <c r="AE431" s="3">
        <f ca="1">IF(Table2[[#This Row],[Gender]]="Male",1,0)</f>
        <v>1</v>
      </c>
      <c r="AF431" s="3">
        <f ca="1">IF(Table2[[#This Row],[Gender]]="Female",1,0)</f>
        <v>0</v>
      </c>
      <c r="AG431" s="3"/>
      <c r="AH431" s="3"/>
      <c r="AI431" s="5"/>
      <c r="AK431" s="2">
        <f ca="1">IF(Table2[[#This Row],[Field of Work]]="Teaching",1,0)</f>
        <v>0</v>
      </c>
      <c r="AL431" s="3">
        <f ca="1">IF(Table2[[#This Row],[Field of Work]]="Agriculture",1,0)</f>
        <v>0</v>
      </c>
      <c r="AM431" s="3">
        <f ca="1">IF(Table2[[#This Row],[Field of Work]]="IT",1,0)</f>
        <v>0</v>
      </c>
      <c r="AN431" s="3">
        <f ca="1">IF(Table2[[#This Row],[Field of Work]]="Construction",1,0)</f>
        <v>0</v>
      </c>
      <c r="AO431" s="3">
        <f ca="1">IF(Table2[[#This Row],[Field of Work]]="Health",1,0)</f>
        <v>0</v>
      </c>
      <c r="AP431" s="3">
        <f ca="1">IF(Table2[[#This Row],[Field of Work]]="General work",1,0)</f>
        <v>1</v>
      </c>
      <c r="AQ431" s="3"/>
      <c r="AR431" s="3"/>
      <c r="AS431" s="3"/>
      <c r="AT431" s="3"/>
      <c r="AU431" s="3"/>
      <c r="AV431" s="5"/>
      <c r="AW431" s="16">
        <f ca="1">IF(Table2[[#This Row],[Residence]]="East Legon",1,0)</f>
        <v>0</v>
      </c>
      <c r="AX431" s="13">
        <f ca="1">IF(Table2[[#This Row],[Residence]]="Trasaco",1,0)</f>
        <v>0</v>
      </c>
      <c r="AY431" s="3">
        <f ca="1">IF(Table2[[#This Row],[Residence]]="North Legon",1,0)</f>
        <v>0</v>
      </c>
      <c r="AZ431" s="3">
        <f ca="1">IF(Table2[[#This Row],[Residence]]="Tema",1,0)</f>
        <v>0</v>
      </c>
      <c r="BA431" s="3">
        <f ca="1">IF(Table2[[#This Row],[Residence]]="Spintex",1,0)</f>
        <v>0</v>
      </c>
      <c r="BB431" s="3">
        <f ca="1">IF(Table2[[#This Row],[Residence]]="Airport Hills",1,0)</f>
        <v>0</v>
      </c>
      <c r="BC431" s="3">
        <f ca="1">IF(Table2[[#This Row],[Residence]]="Oyarifa",1,0)</f>
        <v>0</v>
      </c>
      <c r="BD431" s="3">
        <f ca="1">IF(Table2[[#This Row],[Residence]]="Prampram",1,0)</f>
        <v>0</v>
      </c>
      <c r="BE431" s="3">
        <f ca="1">IF(Table2[[#This Row],[Residence]]="Tse-Addo",1,0)</f>
        <v>1</v>
      </c>
      <c r="BF431" s="3">
        <f ca="1">IF(Table2[[#This Row],[Residence]]="Osu",1,0)</f>
        <v>0</v>
      </c>
      <c r="BG431" s="3"/>
      <c r="BH431" s="3"/>
      <c r="BI431" s="3"/>
      <c r="BJ431" s="3"/>
      <c r="BK431" s="3"/>
      <c r="BL431" s="3"/>
      <c r="BM431" s="3"/>
      <c r="BN431" s="3"/>
      <c r="BO431" s="3"/>
      <c r="BP431" s="5"/>
      <c r="BR431" s="26">
        <f ca="1">Table2[[#This Row],[Cars Value]]/Table2[[#This Row],[Cars]]</f>
        <v>1350.9011973982499</v>
      </c>
      <c r="BS431" s="5"/>
      <c r="BT431" s="2">
        <f ca="1">IF(Table2[[#This Row],[Value of Debts]]&gt;$BU$6,1,0)</f>
        <v>1</v>
      </c>
      <c r="BU431" s="3"/>
      <c r="BV431" s="3"/>
      <c r="BW431" s="5"/>
      <c r="BX431" s="30">
        <f ca="1">Table2[[#This Row],[Mortgage Left]]/Table2[[#This Row],[Value of home]]</f>
        <v>0.50674263795848906</v>
      </c>
      <c r="BY431" s="3">
        <f t="shared" ca="1" si="148"/>
        <v>0</v>
      </c>
      <c r="BZ431" s="3"/>
      <c r="CA431" s="39"/>
      <c r="CC431" s="2">
        <f ca="1">IF(Table2[[#This Row],[Residence]]="East Legon",Table2[[#This Row],[Income]],0)</f>
        <v>0</v>
      </c>
      <c r="CD431" s="3">
        <f ca="1">IF(Table2[[#This Row],[Residence]]="Trasaco",Table2[[#This Row],[Income]],0)</f>
        <v>0</v>
      </c>
      <c r="CE431" s="3">
        <f ca="1">IF(Table2[[#This Row],[Residence]]="North Legon",Table2[[#This Row],[Income]],0)</f>
        <v>0</v>
      </c>
      <c r="CF431" s="3">
        <f ca="1">IF(Table2[[#This Row],[Residence]]="Spintex",Table2[[#This Row],[Income]],0)</f>
        <v>0</v>
      </c>
      <c r="CG431" s="3">
        <f ca="1">IF(Table2[[#This Row],[Residence]]="Tema",Table2[[#This Row],[Income]],0)</f>
        <v>0</v>
      </c>
      <c r="CH431" s="3">
        <f ca="1">IF(Table2[[#This Row],[Residence]]="Airport Hills",Table2[[#This Row],[Income]],0)</f>
        <v>0</v>
      </c>
      <c r="CI431" s="3">
        <f ca="1">IF(Table2[[#This Row],[Residence]]="Oyarifa",Table2[[#This Row],[Income]],0)</f>
        <v>0</v>
      </c>
      <c r="CJ431" s="3">
        <f ca="1">IF(Table2[[#This Row],[Residence]]="Osu",Table2[[#This Row],[Income]],0)</f>
        <v>0</v>
      </c>
      <c r="CK431" s="3">
        <f ca="1">IF(Table2[[#This Row],[Residence]]="Tse-Addo",Table2[[#This Row],[Income]],0)</f>
        <v>57223</v>
      </c>
      <c r="CL431" s="5">
        <f ca="1">IF(Table2[[#This Row],[Residence]]="Prampram",Table2[[#This Row],[Income]],0)</f>
        <v>0</v>
      </c>
      <c r="CN431" s="2">
        <f ca="1">IF(Table2[[#This Row],[Field of Work]]="Teaching",Table2[[#This Row],[Income]],0)</f>
        <v>0</v>
      </c>
      <c r="CO431" s="3">
        <f ca="1">IF(Table2[[#This Row],[Field of Work]]="Agriculture",Table2[[#This Row],[Income]],0)</f>
        <v>0</v>
      </c>
      <c r="CP431" s="3">
        <f ca="1">IF(Table2[[#This Row],[Field of Work]]="IT",Table2[[#This Row],[Income]],0)</f>
        <v>0</v>
      </c>
      <c r="CQ431" s="3">
        <f ca="1">IF(Table2[[#This Row],[Field of Work]]="Construction",Table2[[#This Row],[Income]],0)</f>
        <v>0</v>
      </c>
      <c r="CR431" s="3">
        <f ca="1">IF(Table2[[#This Row],[Field of Work]]="Health",Table2[[#This Row],[Income]],0)</f>
        <v>0</v>
      </c>
      <c r="CS431" s="5">
        <f ca="1">IF(Table2[[#This Row],[Field of Work]]="General work",Table2[[#This Row],[Income]],0)</f>
        <v>57223</v>
      </c>
      <c r="CU431" s="2">
        <f t="shared" ca="1" si="137"/>
        <v>1</v>
      </c>
      <c r="CV431" s="5"/>
      <c r="CX431" s="2">
        <f t="shared" ca="1" si="138"/>
        <v>25</v>
      </c>
      <c r="CY431" s="5"/>
    </row>
    <row r="432" spans="1:103" x14ac:dyDescent="0.25">
      <c r="A432">
        <f t="shared" ca="1" si="139"/>
        <v>2</v>
      </c>
      <c r="B432" t="str">
        <f t="shared" ca="1" si="140"/>
        <v>Female</v>
      </c>
      <c r="C432">
        <f t="shared" ca="1" si="141"/>
        <v>25</v>
      </c>
      <c r="D432">
        <f t="shared" ca="1" si="142"/>
        <v>2</v>
      </c>
      <c r="E432" t="str">
        <f ca="1">_xll.XLOOKUP(D432,$Y$8:$Y$13,$Z$8:$Z$13)</f>
        <v>Construction</v>
      </c>
      <c r="F432">
        <f t="shared" ca="1" si="143"/>
        <v>3</v>
      </c>
      <c r="G432" t="str">
        <f ca="1">_xll.XLOOKUP(F432,$AA$8:$AA$12,$AB$8:$AB$12)</f>
        <v>University</v>
      </c>
      <c r="H432">
        <f t="shared" ca="1" si="156"/>
        <v>2</v>
      </c>
      <c r="I432">
        <f t="shared" ca="1" si="136"/>
        <v>3</v>
      </c>
      <c r="J432">
        <f t="shared" ca="1" si="144"/>
        <v>53109</v>
      </c>
      <c r="K432">
        <f t="shared" ca="1" si="145"/>
        <v>9</v>
      </c>
      <c r="L432" t="str">
        <f ca="1">_xll.XLOOKUP(K432,$AC$8:$AC$17,$AD$8:$AD$17)</f>
        <v>Prampram</v>
      </c>
      <c r="M432">
        <f t="shared" ca="1" si="149"/>
        <v>212436</v>
      </c>
      <c r="N432" s="12">
        <f t="shared" ca="1" si="146"/>
        <v>182218.54390450855</v>
      </c>
      <c r="O432" s="12">
        <f t="shared" ca="1" si="150"/>
        <v>63074.186706686945</v>
      </c>
      <c r="P432">
        <f t="shared" ca="1" si="147"/>
        <v>47564</v>
      </c>
      <c r="Q432" s="12">
        <f t="shared" ca="1" si="151"/>
        <v>4057.9427775388258</v>
      </c>
      <c r="R432">
        <f t="shared" ca="1" si="152"/>
        <v>28107.258407047775</v>
      </c>
      <c r="S432" s="12">
        <f t="shared" ca="1" si="153"/>
        <v>303617.44511373475</v>
      </c>
      <c r="T432" s="12">
        <f t="shared" ca="1" si="154"/>
        <v>233840.48668204737</v>
      </c>
      <c r="U432" s="12">
        <f t="shared" ca="1" si="155"/>
        <v>69776.958431687381</v>
      </c>
      <c r="X432" s="2"/>
      <c r="Y432" s="3"/>
      <c r="Z432" s="3"/>
      <c r="AA432" s="3"/>
      <c r="AB432" s="3"/>
      <c r="AC432" s="3"/>
      <c r="AD432" s="3"/>
      <c r="AE432" s="3">
        <f ca="1">IF(Table2[[#This Row],[Gender]]="Male",1,0)</f>
        <v>0</v>
      </c>
      <c r="AF432" s="3">
        <f ca="1">IF(Table2[[#This Row],[Gender]]="Female",1,0)</f>
        <v>1</v>
      </c>
      <c r="AG432" s="3"/>
      <c r="AH432" s="3"/>
      <c r="AI432" s="5"/>
      <c r="AK432" s="2">
        <f ca="1">IF(Table2[[#This Row],[Field of Work]]="Teaching",1,0)</f>
        <v>0</v>
      </c>
      <c r="AL432" s="3">
        <f ca="1">IF(Table2[[#This Row],[Field of Work]]="Agriculture",1,0)</f>
        <v>0</v>
      </c>
      <c r="AM432" s="3">
        <f ca="1">IF(Table2[[#This Row],[Field of Work]]="IT",1,0)</f>
        <v>0</v>
      </c>
      <c r="AN432" s="3">
        <f ca="1">IF(Table2[[#This Row],[Field of Work]]="Construction",1,0)</f>
        <v>1</v>
      </c>
      <c r="AO432" s="3">
        <f ca="1">IF(Table2[[#This Row],[Field of Work]]="Health",1,0)</f>
        <v>0</v>
      </c>
      <c r="AP432" s="3">
        <f ca="1">IF(Table2[[#This Row],[Field of Work]]="General work",1,0)</f>
        <v>0</v>
      </c>
      <c r="AQ432" s="3"/>
      <c r="AR432" s="3"/>
      <c r="AS432" s="3"/>
      <c r="AT432" s="3"/>
      <c r="AU432" s="3"/>
      <c r="AV432" s="5"/>
      <c r="AW432" s="16">
        <f ca="1">IF(Table2[[#This Row],[Residence]]="East Legon",1,0)</f>
        <v>0</v>
      </c>
      <c r="AX432" s="13">
        <f ca="1">IF(Table2[[#This Row],[Residence]]="Trasaco",1,0)</f>
        <v>0</v>
      </c>
      <c r="AY432" s="3">
        <f ca="1">IF(Table2[[#This Row],[Residence]]="North Legon",1,0)</f>
        <v>0</v>
      </c>
      <c r="AZ432" s="3">
        <f ca="1">IF(Table2[[#This Row],[Residence]]="Tema",1,0)</f>
        <v>0</v>
      </c>
      <c r="BA432" s="3">
        <f ca="1">IF(Table2[[#This Row],[Residence]]="Spintex",1,0)</f>
        <v>0</v>
      </c>
      <c r="BB432" s="3">
        <f ca="1">IF(Table2[[#This Row],[Residence]]="Airport Hills",1,0)</f>
        <v>0</v>
      </c>
      <c r="BC432" s="3">
        <f ca="1">IF(Table2[[#This Row],[Residence]]="Oyarifa",1,0)</f>
        <v>0</v>
      </c>
      <c r="BD432" s="3">
        <f ca="1">IF(Table2[[#This Row],[Residence]]="Prampram",1,0)</f>
        <v>1</v>
      </c>
      <c r="BE432" s="3">
        <f ca="1">IF(Table2[[#This Row],[Residence]]="Tse-Addo",1,0)</f>
        <v>0</v>
      </c>
      <c r="BF432" s="3">
        <f ca="1">IF(Table2[[#This Row],[Residence]]="Osu",1,0)</f>
        <v>0</v>
      </c>
      <c r="BG432" s="3"/>
      <c r="BH432" s="3"/>
      <c r="BI432" s="3"/>
      <c r="BJ432" s="3"/>
      <c r="BK432" s="3"/>
      <c r="BL432" s="3"/>
      <c r="BM432" s="3"/>
      <c r="BN432" s="3"/>
      <c r="BO432" s="3"/>
      <c r="BP432" s="5"/>
      <c r="BR432" s="26">
        <f ca="1">Table2[[#This Row],[Cars Value]]/Table2[[#This Row],[Cars]]</f>
        <v>21024.728902228981</v>
      </c>
      <c r="BS432" s="5"/>
      <c r="BT432" s="2">
        <f ca="1">IF(Table2[[#This Row],[Value of Debts]]&gt;$BU$6,1,0)</f>
        <v>1</v>
      </c>
      <c r="BU432" s="3"/>
      <c r="BV432" s="3"/>
      <c r="BW432" s="5"/>
      <c r="BX432" s="30">
        <f ca="1">Table2[[#This Row],[Mortgage Left]]/Table2[[#This Row],[Value of home]]</f>
        <v>0.8577573664751198</v>
      </c>
      <c r="BY432" s="3">
        <f t="shared" ca="1" si="148"/>
        <v>0</v>
      </c>
      <c r="BZ432" s="3"/>
      <c r="CA432" s="39"/>
      <c r="CC432" s="2">
        <f ca="1">IF(Table2[[#This Row],[Residence]]="East Legon",Table2[[#This Row],[Income]],0)</f>
        <v>0</v>
      </c>
      <c r="CD432" s="3">
        <f ca="1">IF(Table2[[#This Row],[Residence]]="Trasaco",Table2[[#This Row],[Income]],0)</f>
        <v>0</v>
      </c>
      <c r="CE432" s="3">
        <f ca="1">IF(Table2[[#This Row],[Residence]]="North Legon",Table2[[#This Row],[Income]],0)</f>
        <v>0</v>
      </c>
      <c r="CF432" s="3">
        <f ca="1">IF(Table2[[#This Row],[Residence]]="Spintex",Table2[[#This Row],[Income]],0)</f>
        <v>0</v>
      </c>
      <c r="CG432" s="3">
        <f ca="1">IF(Table2[[#This Row],[Residence]]="Tema",Table2[[#This Row],[Income]],0)</f>
        <v>0</v>
      </c>
      <c r="CH432" s="3">
        <f ca="1">IF(Table2[[#This Row],[Residence]]="Airport Hills",Table2[[#This Row],[Income]],0)</f>
        <v>0</v>
      </c>
      <c r="CI432" s="3">
        <f ca="1">IF(Table2[[#This Row],[Residence]]="Oyarifa",Table2[[#This Row],[Income]],0)</f>
        <v>0</v>
      </c>
      <c r="CJ432" s="3">
        <f ca="1">IF(Table2[[#This Row],[Residence]]="Osu",Table2[[#This Row],[Income]],0)</f>
        <v>0</v>
      </c>
      <c r="CK432" s="3">
        <f ca="1">IF(Table2[[#This Row],[Residence]]="Tse-Addo",Table2[[#This Row],[Income]],0)</f>
        <v>0</v>
      </c>
      <c r="CL432" s="5">
        <f ca="1">IF(Table2[[#This Row],[Residence]]="Prampram",Table2[[#This Row],[Income]],0)</f>
        <v>53109</v>
      </c>
      <c r="CN432" s="2">
        <f ca="1">IF(Table2[[#This Row],[Field of Work]]="Teaching",Table2[[#This Row],[Income]],0)</f>
        <v>0</v>
      </c>
      <c r="CO432" s="3">
        <f ca="1">IF(Table2[[#This Row],[Field of Work]]="Agriculture",Table2[[#This Row],[Income]],0)</f>
        <v>0</v>
      </c>
      <c r="CP432" s="3">
        <f ca="1">IF(Table2[[#This Row],[Field of Work]]="IT",Table2[[#This Row],[Income]],0)</f>
        <v>0</v>
      </c>
      <c r="CQ432" s="3">
        <f ca="1">IF(Table2[[#This Row],[Field of Work]]="Construction",Table2[[#This Row],[Income]],0)</f>
        <v>53109</v>
      </c>
      <c r="CR432" s="3">
        <f ca="1">IF(Table2[[#This Row],[Field of Work]]="Health",Table2[[#This Row],[Income]],0)</f>
        <v>0</v>
      </c>
      <c r="CS432" s="5">
        <f ca="1">IF(Table2[[#This Row],[Field of Work]]="General work",Table2[[#This Row],[Income]],0)</f>
        <v>0</v>
      </c>
      <c r="CU432" s="2">
        <f t="shared" ca="1" si="137"/>
        <v>1</v>
      </c>
      <c r="CV432" s="5"/>
      <c r="CX432" s="2">
        <f t="shared" ca="1" si="138"/>
        <v>28</v>
      </c>
      <c r="CY432" s="5"/>
    </row>
    <row r="433" spans="1:103" x14ac:dyDescent="0.25">
      <c r="A433">
        <f t="shared" ca="1" si="139"/>
        <v>1</v>
      </c>
      <c r="B433" t="str">
        <f t="shared" ca="1" si="140"/>
        <v>Male</v>
      </c>
      <c r="C433">
        <f t="shared" ca="1" si="141"/>
        <v>28</v>
      </c>
      <c r="D433">
        <f t="shared" ca="1" si="142"/>
        <v>5</v>
      </c>
      <c r="E433" t="str">
        <f ca="1">_xll.XLOOKUP(D433,$Y$8:$Y$13,$Z$8:$Z$13)</f>
        <v>General work</v>
      </c>
      <c r="F433">
        <f t="shared" ca="1" si="143"/>
        <v>1</v>
      </c>
      <c r="G433" t="str">
        <f ca="1">_xll.XLOOKUP(F433,$AA$8:$AA$12,$AB$8:$AB$12)</f>
        <v>Highschool</v>
      </c>
      <c r="H433">
        <f t="shared" ca="1" si="156"/>
        <v>2</v>
      </c>
      <c r="I433">
        <f t="shared" ca="1" si="136"/>
        <v>4</v>
      </c>
      <c r="J433">
        <f t="shared" ca="1" si="144"/>
        <v>62875</v>
      </c>
      <c r="K433">
        <f t="shared" ca="1" si="145"/>
        <v>4</v>
      </c>
      <c r="L433" t="str">
        <f ca="1">_xll.XLOOKUP(K433,$AC$8:$AC$17,$AD$8:$AD$17)</f>
        <v>Spintex</v>
      </c>
      <c r="M433">
        <f t="shared" ca="1" si="149"/>
        <v>188625</v>
      </c>
      <c r="N433" s="12">
        <f t="shared" ca="1" si="146"/>
        <v>73531.697565419643</v>
      </c>
      <c r="O433" s="12">
        <f t="shared" ca="1" si="150"/>
        <v>217153.53933825911</v>
      </c>
      <c r="P433">
        <f t="shared" ca="1" si="147"/>
        <v>23559</v>
      </c>
      <c r="Q433" s="12">
        <f t="shared" ca="1" si="151"/>
        <v>114234.04505847674</v>
      </c>
      <c r="R433">
        <f t="shared" ca="1" si="152"/>
        <v>76340.621246583512</v>
      </c>
      <c r="S433" s="12">
        <f t="shared" ca="1" si="153"/>
        <v>482119.16058484267</v>
      </c>
      <c r="T433" s="12">
        <f t="shared" ca="1" si="154"/>
        <v>211324.7426238964</v>
      </c>
      <c r="U433" s="12">
        <f t="shared" ca="1" si="155"/>
        <v>270794.41796094627</v>
      </c>
      <c r="X433" s="2"/>
      <c r="Y433" s="3"/>
      <c r="Z433" s="3"/>
      <c r="AA433" s="3"/>
      <c r="AB433" s="3"/>
      <c r="AC433" s="3"/>
      <c r="AD433" s="3"/>
      <c r="AE433" s="3">
        <f ca="1">IF(Table2[[#This Row],[Gender]]="Male",1,0)</f>
        <v>1</v>
      </c>
      <c r="AF433" s="3">
        <f ca="1">IF(Table2[[#This Row],[Gender]]="Female",1,0)</f>
        <v>0</v>
      </c>
      <c r="AG433" s="3"/>
      <c r="AH433" s="3"/>
      <c r="AI433" s="5"/>
      <c r="AK433" s="2">
        <f ca="1">IF(Table2[[#This Row],[Field of Work]]="Teaching",1,0)</f>
        <v>0</v>
      </c>
      <c r="AL433" s="3">
        <f ca="1">IF(Table2[[#This Row],[Field of Work]]="Agriculture",1,0)</f>
        <v>0</v>
      </c>
      <c r="AM433" s="3">
        <f ca="1">IF(Table2[[#This Row],[Field of Work]]="IT",1,0)</f>
        <v>0</v>
      </c>
      <c r="AN433" s="3">
        <f ca="1">IF(Table2[[#This Row],[Field of Work]]="Construction",1,0)</f>
        <v>0</v>
      </c>
      <c r="AO433" s="3">
        <f ca="1">IF(Table2[[#This Row],[Field of Work]]="Health",1,0)</f>
        <v>0</v>
      </c>
      <c r="AP433" s="3">
        <f ca="1">IF(Table2[[#This Row],[Field of Work]]="General work",1,0)</f>
        <v>1</v>
      </c>
      <c r="AQ433" s="3"/>
      <c r="AR433" s="3"/>
      <c r="AS433" s="3"/>
      <c r="AT433" s="3"/>
      <c r="AU433" s="3"/>
      <c r="AV433" s="5"/>
      <c r="AW433" s="16">
        <f ca="1">IF(Table2[[#This Row],[Residence]]="East Legon",1,0)</f>
        <v>0</v>
      </c>
      <c r="AX433" s="13">
        <f ca="1">IF(Table2[[#This Row],[Residence]]="Trasaco",1,0)</f>
        <v>0</v>
      </c>
      <c r="AY433" s="3">
        <f ca="1">IF(Table2[[#This Row],[Residence]]="North Legon",1,0)</f>
        <v>0</v>
      </c>
      <c r="AZ433" s="3">
        <f ca="1">IF(Table2[[#This Row],[Residence]]="Tema",1,0)</f>
        <v>0</v>
      </c>
      <c r="BA433" s="3">
        <f ca="1">IF(Table2[[#This Row],[Residence]]="Spintex",1,0)</f>
        <v>1</v>
      </c>
      <c r="BB433" s="3">
        <f ca="1">IF(Table2[[#This Row],[Residence]]="Airport Hills",1,0)</f>
        <v>0</v>
      </c>
      <c r="BC433" s="3">
        <f ca="1">IF(Table2[[#This Row],[Residence]]="Oyarifa",1,0)</f>
        <v>0</v>
      </c>
      <c r="BD433" s="3">
        <f ca="1">IF(Table2[[#This Row],[Residence]]="Prampram",1,0)</f>
        <v>0</v>
      </c>
      <c r="BE433" s="3">
        <f ca="1">IF(Table2[[#This Row],[Residence]]="Tse-Addo",1,0)</f>
        <v>0</v>
      </c>
      <c r="BF433" s="3">
        <f ca="1">IF(Table2[[#This Row],[Residence]]="Osu",1,0)</f>
        <v>0</v>
      </c>
      <c r="BG433" s="3"/>
      <c r="BH433" s="3"/>
      <c r="BI433" s="3"/>
      <c r="BJ433" s="3"/>
      <c r="BK433" s="3"/>
      <c r="BL433" s="3"/>
      <c r="BM433" s="3"/>
      <c r="BN433" s="3"/>
      <c r="BO433" s="3"/>
      <c r="BP433" s="5"/>
      <c r="BR433" s="26">
        <f ca="1">Table2[[#This Row],[Cars Value]]/Table2[[#This Row],[Cars]]</f>
        <v>54288.384834564778</v>
      </c>
      <c r="BS433" s="5"/>
      <c r="BT433" s="2">
        <f ca="1">IF(Table2[[#This Row],[Value of Debts]]&gt;$BU$6,1,0)</f>
        <v>1</v>
      </c>
      <c r="BU433" s="3"/>
      <c r="BV433" s="3"/>
      <c r="BW433" s="5"/>
      <c r="BX433" s="30">
        <f ca="1">Table2[[#This Row],[Mortgage Left]]/Table2[[#This Row],[Value of home]]</f>
        <v>0.38983007324278141</v>
      </c>
      <c r="BY433" s="3">
        <f t="shared" ca="1" si="148"/>
        <v>1</v>
      </c>
      <c r="BZ433" s="3"/>
      <c r="CA433" s="39"/>
      <c r="CC433" s="2">
        <f ca="1">IF(Table2[[#This Row],[Residence]]="East Legon",Table2[[#This Row],[Income]],0)</f>
        <v>0</v>
      </c>
      <c r="CD433" s="3">
        <f ca="1">IF(Table2[[#This Row],[Residence]]="Trasaco",Table2[[#This Row],[Income]],0)</f>
        <v>0</v>
      </c>
      <c r="CE433" s="3">
        <f ca="1">IF(Table2[[#This Row],[Residence]]="North Legon",Table2[[#This Row],[Income]],0)</f>
        <v>0</v>
      </c>
      <c r="CF433" s="3">
        <f ca="1">IF(Table2[[#This Row],[Residence]]="Spintex",Table2[[#This Row],[Income]],0)</f>
        <v>62875</v>
      </c>
      <c r="CG433" s="3">
        <f ca="1">IF(Table2[[#This Row],[Residence]]="Tema",Table2[[#This Row],[Income]],0)</f>
        <v>0</v>
      </c>
      <c r="CH433" s="3">
        <f ca="1">IF(Table2[[#This Row],[Residence]]="Airport Hills",Table2[[#This Row],[Income]],0)</f>
        <v>0</v>
      </c>
      <c r="CI433" s="3">
        <f ca="1">IF(Table2[[#This Row],[Residence]]="Oyarifa",Table2[[#This Row],[Income]],0)</f>
        <v>0</v>
      </c>
      <c r="CJ433" s="3">
        <f ca="1">IF(Table2[[#This Row],[Residence]]="Osu",Table2[[#This Row],[Income]],0)</f>
        <v>0</v>
      </c>
      <c r="CK433" s="3">
        <f ca="1">IF(Table2[[#This Row],[Residence]]="Tse-Addo",Table2[[#This Row],[Income]],0)</f>
        <v>0</v>
      </c>
      <c r="CL433" s="5">
        <f ca="1">IF(Table2[[#This Row],[Residence]]="Prampram",Table2[[#This Row],[Income]],0)</f>
        <v>0</v>
      </c>
      <c r="CN433" s="2">
        <f ca="1">IF(Table2[[#This Row],[Field of Work]]="Teaching",Table2[[#This Row],[Income]],0)</f>
        <v>0</v>
      </c>
      <c r="CO433" s="3">
        <f ca="1">IF(Table2[[#This Row],[Field of Work]]="Agriculture",Table2[[#This Row],[Income]],0)</f>
        <v>0</v>
      </c>
      <c r="CP433" s="3">
        <f ca="1">IF(Table2[[#This Row],[Field of Work]]="IT",Table2[[#This Row],[Income]],0)</f>
        <v>0</v>
      </c>
      <c r="CQ433" s="3">
        <f ca="1">IF(Table2[[#This Row],[Field of Work]]="Construction",Table2[[#This Row],[Income]],0)</f>
        <v>0</v>
      </c>
      <c r="CR433" s="3">
        <f ca="1">IF(Table2[[#This Row],[Field of Work]]="Health",Table2[[#This Row],[Income]],0)</f>
        <v>0</v>
      </c>
      <c r="CS433" s="5">
        <f ca="1">IF(Table2[[#This Row],[Field of Work]]="General work",Table2[[#This Row],[Income]],0)</f>
        <v>62875</v>
      </c>
      <c r="CU433" s="2">
        <f t="shared" ca="1" si="137"/>
        <v>1</v>
      </c>
      <c r="CV433" s="5"/>
      <c r="CX433" s="2">
        <f t="shared" ca="1" si="138"/>
        <v>31</v>
      </c>
      <c r="CY433" s="5"/>
    </row>
    <row r="434" spans="1:103" x14ac:dyDescent="0.25">
      <c r="A434">
        <f t="shared" ca="1" si="139"/>
        <v>1</v>
      </c>
      <c r="B434" t="str">
        <f t="shared" ca="1" si="140"/>
        <v>Male</v>
      </c>
      <c r="C434">
        <f t="shared" ca="1" si="141"/>
        <v>31</v>
      </c>
      <c r="D434">
        <f t="shared" ca="1" si="142"/>
        <v>4</v>
      </c>
      <c r="E434" t="str">
        <f ca="1">_xll.XLOOKUP(D434,$Y$8:$Y$13,$Z$8:$Z$13)</f>
        <v>IT</v>
      </c>
      <c r="F434">
        <f t="shared" ca="1" si="143"/>
        <v>4</v>
      </c>
      <c r="G434" t="str">
        <f ca="1">_xll.XLOOKUP(F434,$AA$8:$AA$12,$AB$8:$AB$12)</f>
        <v>Techical</v>
      </c>
      <c r="H434">
        <f t="shared" ca="1" si="156"/>
        <v>2</v>
      </c>
      <c r="I434">
        <f t="shared" ca="1" si="136"/>
        <v>3</v>
      </c>
      <c r="J434">
        <f t="shared" ca="1" si="144"/>
        <v>44101</v>
      </c>
      <c r="K434">
        <f t="shared" ca="1" si="145"/>
        <v>8</v>
      </c>
      <c r="L434" t="str">
        <f ca="1">_xll.XLOOKUP(K434,$AC$8:$AC$17,$AD$8:$AD$17)</f>
        <v>Oyarifa</v>
      </c>
      <c r="M434">
        <f t="shared" ca="1" si="149"/>
        <v>220505</v>
      </c>
      <c r="N434" s="12">
        <f t="shared" ca="1" si="146"/>
        <v>60193.117404227152</v>
      </c>
      <c r="O434" s="12">
        <f t="shared" ca="1" si="150"/>
        <v>62264.073660985829</v>
      </c>
      <c r="P434">
        <f t="shared" ca="1" si="147"/>
        <v>39455</v>
      </c>
      <c r="Q434" s="12">
        <f t="shared" ca="1" si="151"/>
        <v>1104.8695145563026</v>
      </c>
      <c r="R434">
        <f t="shared" ca="1" si="152"/>
        <v>59574.556513849566</v>
      </c>
      <c r="S434" s="12">
        <f t="shared" ca="1" si="153"/>
        <v>342343.63017483539</v>
      </c>
      <c r="T434" s="12">
        <f t="shared" ca="1" si="154"/>
        <v>100752.98691878344</v>
      </c>
      <c r="U434" s="12">
        <f t="shared" ca="1" si="155"/>
        <v>241590.64325605193</v>
      </c>
      <c r="X434" s="2"/>
      <c r="Y434" s="3"/>
      <c r="Z434" s="3"/>
      <c r="AA434" s="3"/>
      <c r="AB434" s="3"/>
      <c r="AC434" s="3"/>
      <c r="AD434" s="3"/>
      <c r="AE434" s="3">
        <f ca="1">IF(Table2[[#This Row],[Gender]]="Male",1,0)</f>
        <v>1</v>
      </c>
      <c r="AF434" s="3">
        <f ca="1">IF(Table2[[#This Row],[Gender]]="Female",1,0)</f>
        <v>0</v>
      </c>
      <c r="AG434" s="3"/>
      <c r="AH434" s="3"/>
      <c r="AI434" s="5"/>
      <c r="AK434" s="2">
        <f ca="1">IF(Table2[[#This Row],[Field of Work]]="Teaching",1,0)</f>
        <v>0</v>
      </c>
      <c r="AL434" s="3">
        <f ca="1">IF(Table2[[#This Row],[Field of Work]]="Agriculture",1,0)</f>
        <v>0</v>
      </c>
      <c r="AM434" s="3">
        <f ca="1">IF(Table2[[#This Row],[Field of Work]]="IT",1,0)</f>
        <v>1</v>
      </c>
      <c r="AN434" s="3">
        <f ca="1">IF(Table2[[#This Row],[Field of Work]]="Construction",1,0)</f>
        <v>0</v>
      </c>
      <c r="AO434" s="3">
        <f ca="1">IF(Table2[[#This Row],[Field of Work]]="Health",1,0)</f>
        <v>0</v>
      </c>
      <c r="AP434" s="3">
        <f ca="1">IF(Table2[[#This Row],[Field of Work]]="General work",1,0)</f>
        <v>0</v>
      </c>
      <c r="AQ434" s="3"/>
      <c r="AR434" s="3"/>
      <c r="AS434" s="3"/>
      <c r="AT434" s="3"/>
      <c r="AU434" s="3"/>
      <c r="AV434" s="5"/>
      <c r="AW434" s="16">
        <f ca="1">IF(Table2[[#This Row],[Residence]]="East Legon",1,0)</f>
        <v>0</v>
      </c>
      <c r="AX434" s="13">
        <f ca="1">IF(Table2[[#This Row],[Residence]]="Trasaco",1,0)</f>
        <v>0</v>
      </c>
      <c r="AY434" s="3">
        <f ca="1">IF(Table2[[#This Row],[Residence]]="North Legon",1,0)</f>
        <v>0</v>
      </c>
      <c r="AZ434" s="3">
        <f ca="1">IF(Table2[[#This Row],[Residence]]="Tema",1,0)</f>
        <v>0</v>
      </c>
      <c r="BA434" s="3">
        <f ca="1">IF(Table2[[#This Row],[Residence]]="Spintex",1,0)</f>
        <v>0</v>
      </c>
      <c r="BB434" s="3">
        <f ca="1">IF(Table2[[#This Row],[Residence]]="Airport Hills",1,0)</f>
        <v>0</v>
      </c>
      <c r="BC434" s="3">
        <f ca="1">IF(Table2[[#This Row],[Residence]]="Oyarifa",1,0)</f>
        <v>1</v>
      </c>
      <c r="BD434" s="3">
        <f ca="1">IF(Table2[[#This Row],[Residence]]="Prampram",1,0)</f>
        <v>0</v>
      </c>
      <c r="BE434" s="3">
        <f ca="1">IF(Table2[[#This Row],[Residence]]="Tse-Addo",1,0)</f>
        <v>0</v>
      </c>
      <c r="BF434" s="3">
        <f ca="1">IF(Table2[[#This Row],[Residence]]="Osu",1,0)</f>
        <v>0</v>
      </c>
      <c r="BG434" s="3"/>
      <c r="BH434" s="3"/>
      <c r="BI434" s="3"/>
      <c r="BJ434" s="3"/>
      <c r="BK434" s="3"/>
      <c r="BL434" s="3"/>
      <c r="BM434" s="3"/>
      <c r="BN434" s="3"/>
      <c r="BO434" s="3"/>
      <c r="BP434" s="5"/>
      <c r="BR434" s="26">
        <f ca="1">Table2[[#This Row],[Cars Value]]/Table2[[#This Row],[Cars]]</f>
        <v>20754.691220328608</v>
      </c>
      <c r="BS434" s="5"/>
      <c r="BT434" s="2">
        <f ca="1">IF(Table2[[#This Row],[Value of Debts]]&gt;$BU$6,1,0)</f>
        <v>1</v>
      </c>
      <c r="BU434" s="3"/>
      <c r="BV434" s="3"/>
      <c r="BW434" s="5"/>
      <c r="BX434" s="30">
        <f ca="1">Table2[[#This Row],[Mortgage Left]]/Table2[[#This Row],[Value of home]]</f>
        <v>0.2729784694416324</v>
      </c>
      <c r="BY434" s="3">
        <f t="shared" ca="1" si="148"/>
        <v>1</v>
      </c>
      <c r="BZ434" s="3"/>
      <c r="CA434" s="39"/>
      <c r="CC434" s="2">
        <f ca="1">IF(Table2[[#This Row],[Residence]]="East Legon",Table2[[#This Row],[Income]],0)</f>
        <v>0</v>
      </c>
      <c r="CD434" s="3">
        <f ca="1">IF(Table2[[#This Row],[Residence]]="Trasaco",Table2[[#This Row],[Income]],0)</f>
        <v>0</v>
      </c>
      <c r="CE434" s="3">
        <f ca="1">IF(Table2[[#This Row],[Residence]]="North Legon",Table2[[#This Row],[Income]],0)</f>
        <v>0</v>
      </c>
      <c r="CF434" s="3">
        <f ca="1">IF(Table2[[#This Row],[Residence]]="Spintex",Table2[[#This Row],[Income]],0)</f>
        <v>0</v>
      </c>
      <c r="CG434" s="3">
        <f ca="1">IF(Table2[[#This Row],[Residence]]="Tema",Table2[[#This Row],[Income]],0)</f>
        <v>0</v>
      </c>
      <c r="CH434" s="3">
        <f ca="1">IF(Table2[[#This Row],[Residence]]="Airport Hills",Table2[[#This Row],[Income]],0)</f>
        <v>0</v>
      </c>
      <c r="CI434" s="3">
        <f ca="1">IF(Table2[[#This Row],[Residence]]="Oyarifa",Table2[[#This Row],[Income]],0)</f>
        <v>44101</v>
      </c>
      <c r="CJ434" s="3">
        <f ca="1">IF(Table2[[#This Row],[Residence]]="Osu",Table2[[#This Row],[Income]],0)</f>
        <v>0</v>
      </c>
      <c r="CK434" s="3">
        <f ca="1">IF(Table2[[#This Row],[Residence]]="Tse-Addo",Table2[[#This Row],[Income]],0)</f>
        <v>0</v>
      </c>
      <c r="CL434" s="5">
        <f ca="1">IF(Table2[[#This Row],[Residence]]="Prampram",Table2[[#This Row],[Income]],0)</f>
        <v>0</v>
      </c>
      <c r="CN434" s="2">
        <f ca="1">IF(Table2[[#This Row],[Field of Work]]="Teaching",Table2[[#This Row],[Income]],0)</f>
        <v>0</v>
      </c>
      <c r="CO434" s="3">
        <f ca="1">IF(Table2[[#This Row],[Field of Work]]="Agriculture",Table2[[#This Row],[Income]],0)</f>
        <v>0</v>
      </c>
      <c r="CP434" s="3">
        <f ca="1">IF(Table2[[#This Row],[Field of Work]]="IT",Table2[[#This Row],[Income]],0)</f>
        <v>44101</v>
      </c>
      <c r="CQ434" s="3">
        <f ca="1">IF(Table2[[#This Row],[Field of Work]]="Construction",Table2[[#This Row],[Income]],0)</f>
        <v>0</v>
      </c>
      <c r="CR434" s="3">
        <f ca="1">IF(Table2[[#This Row],[Field of Work]]="Health",Table2[[#This Row],[Income]],0)</f>
        <v>0</v>
      </c>
      <c r="CS434" s="5">
        <f ca="1">IF(Table2[[#This Row],[Field of Work]]="General work",Table2[[#This Row],[Income]],0)</f>
        <v>0</v>
      </c>
      <c r="CU434" s="2">
        <f t="shared" ca="1" si="137"/>
        <v>1</v>
      </c>
      <c r="CV434" s="5"/>
      <c r="CX434" s="2">
        <f t="shared" ca="1" si="138"/>
        <v>36</v>
      </c>
      <c r="CY434" s="5"/>
    </row>
    <row r="435" spans="1:103" x14ac:dyDescent="0.25">
      <c r="A435">
        <f t="shared" ca="1" si="139"/>
        <v>2</v>
      </c>
      <c r="B435" t="str">
        <f t="shared" ca="1" si="140"/>
        <v>Female</v>
      </c>
      <c r="C435">
        <f t="shared" ca="1" si="141"/>
        <v>36</v>
      </c>
      <c r="D435">
        <f t="shared" ca="1" si="142"/>
        <v>2</v>
      </c>
      <c r="E435" t="str">
        <f ca="1">_xll.XLOOKUP(D435,$Y$8:$Y$13,$Z$8:$Z$13)</f>
        <v>Construction</v>
      </c>
      <c r="F435">
        <f t="shared" ca="1" si="143"/>
        <v>5</v>
      </c>
      <c r="G435" t="str">
        <f ca="1">_xll.XLOOKUP(F435,$AA$8:$AA$12,$AB$8:$AB$12)</f>
        <v>Other</v>
      </c>
      <c r="H435">
        <f t="shared" ca="1" si="156"/>
        <v>2</v>
      </c>
      <c r="I435">
        <f t="shared" ca="1" si="136"/>
        <v>3</v>
      </c>
      <c r="J435">
        <f t="shared" ca="1" si="144"/>
        <v>63735</v>
      </c>
      <c r="K435">
        <f t="shared" ca="1" si="145"/>
        <v>3</v>
      </c>
      <c r="L435" t="str">
        <f ca="1">_xll.XLOOKUP(K435,$AC$8:$AC$17,$AD$8:$AD$17)</f>
        <v>North Legon</v>
      </c>
      <c r="M435">
        <f t="shared" ca="1" si="149"/>
        <v>254940</v>
      </c>
      <c r="N435" s="12">
        <f t="shared" ca="1" si="146"/>
        <v>103643.35150358452</v>
      </c>
      <c r="O435" s="12">
        <f t="shared" ca="1" si="150"/>
        <v>94530.53057042633</v>
      </c>
      <c r="P435">
        <f t="shared" ca="1" si="147"/>
        <v>73346</v>
      </c>
      <c r="Q435" s="12">
        <f t="shared" ca="1" si="151"/>
        <v>57492.871085751707</v>
      </c>
      <c r="R435">
        <f t="shared" ca="1" si="152"/>
        <v>33399.413730975299</v>
      </c>
      <c r="S435" s="12">
        <f t="shared" ca="1" si="153"/>
        <v>382869.94430140161</v>
      </c>
      <c r="T435" s="12">
        <f t="shared" ca="1" si="154"/>
        <v>234482.22258933625</v>
      </c>
      <c r="U435" s="12">
        <f t="shared" ca="1" si="155"/>
        <v>148387.72171206537</v>
      </c>
      <c r="X435" s="2"/>
      <c r="Y435" s="3"/>
      <c r="Z435" s="3"/>
      <c r="AA435" s="3"/>
      <c r="AB435" s="3"/>
      <c r="AC435" s="3"/>
      <c r="AD435" s="3"/>
      <c r="AE435" s="3">
        <f ca="1">IF(Table2[[#This Row],[Gender]]="Male",1,0)</f>
        <v>0</v>
      </c>
      <c r="AF435" s="3">
        <f ca="1">IF(Table2[[#This Row],[Gender]]="Female",1,0)</f>
        <v>1</v>
      </c>
      <c r="AG435" s="3"/>
      <c r="AH435" s="3"/>
      <c r="AI435" s="5"/>
      <c r="AK435" s="2">
        <f ca="1">IF(Table2[[#This Row],[Field of Work]]="Teaching",1,0)</f>
        <v>0</v>
      </c>
      <c r="AL435" s="3">
        <f ca="1">IF(Table2[[#This Row],[Field of Work]]="Agriculture",1,0)</f>
        <v>0</v>
      </c>
      <c r="AM435" s="3">
        <f ca="1">IF(Table2[[#This Row],[Field of Work]]="IT",1,0)</f>
        <v>0</v>
      </c>
      <c r="AN435" s="3">
        <f ca="1">IF(Table2[[#This Row],[Field of Work]]="Construction",1,0)</f>
        <v>1</v>
      </c>
      <c r="AO435" s="3">
        <f ca="1">IF(Table2[[#This Row],[Field of Work]]="Health",1,0)</f>
        <v>0</v>
      </c>
      <c r="AP435" s="3">
        <f ca="1">IF(Table2[[#This Row],[Field of Work]]="General work",1,0)</f>
        <v>0</v>
      </c>
      <c r="AQ435" s="3"/>
      <c r="AR435" s="3"/>
      <c r="AS435" s="3"/>
      <c r="AT435" s="3"/>
      <c r="AU435" s="3"/>
      <c r="AV435" s="5"/>
      <c r="AW435" s="16">
        <f ca="1">IF(Table2[[#This Row],[Residence]]="East Legon",1,0)</f>
        <v>0</v>
      </c>
      <c r="AX435" s="13">
        <f ca="1">IF(Table2[[#This Row],[Residence]]="Trasaco",1,0)</f>
        <v>0</v>
      </c>
      <c r="AY435" s="3">
        <f ca="1">IF(Table2[[#This Row],[Residence]]="North Legon",1,0)</f>
        <v>1</v>
      </c>
      <c r="AZ435" s="3">
        <f ca="1">IF(Table2[[#This Row],[Residence]]="Tema",1,0)</f>
        <v>0</v>
      </c>
      <c r="BA435" s="3">
        <f ca="1">IF(Table2[[#This Row],[Residence]]="Spintex",1,0)</f>
        <v>0</v>
      </c>
      <c r="BB435" s="3">
        <f ca="1">IF(Table2[[#This Row],[Residence]]="Airport Hills",1,0)</f>
        <v>0</v>
      </c>
      <c r="BC435" s="3">
        <f ca="1">IF(Table2[[#This Row],[Residence]]="Oyarifa",1,0)</f>
        <v>0</v>
      </c>
      <c r="BD435" s="3">
        <f ca="1">IF(Table2[[#This Row],[Residence]]="Prampram",1,0)</f>
        <v>0</v>
      </c>
      <c r="BE435" s="3">
        <f ca="1">IF(Table2[[#This Row],[Residence]]="Tse-Addo",1,0)</f>
        <v>0</v>
      </c>
      <c r="BF435" s="3">
        <f ca="1">IF(Table2[[#This Row],[Residence]]="Osu",1,0)</f>
        <v>0</v>
      </c>
      <c r="BG435" s="3"/>
      <c r="BH435" s="3"/>
      <c r="BI435" s="3"/>
      <c r="BJ435" s="3"/>
      <c r="BK435" s="3"/>
      <c r="BL435" s="3"/>
      <c r="BM435" s="3"/>
      <c r="BN435" s="3"/>
      <c r="BO435" s="3"/>
      <c r="BP435" s="5"/>
      <c r="BR435" s="26">
        <f ca="1">Table2[[#This Row],[Cars Value]]/Table2[[#This Row],[Cars]]</f>
        <v>31510.176856808775</v>
      </c>
      <c r="BS435" s="5"/>
      <c r="BT435" s="2">
        <f ca="1">IF(Table2[[#This Row],[Value of Debts]]&gt;$BU$6,1,0)</f>
        <v>1</v>
      </c>
      <c r="BU435" s="3"/>
      <c r="BV435" s="3"/>
      <c r="BW435" s="5"/>
      <c r="BX435" s="30">
        <f ca="1">Table2[[#This Row],[Mortgage Left]]/Table2[[#This Row],[Value of home]]</f>
        <v>0.40654017221144001</v>
      </c>
      <c r="BY435" s="3">
        <f t="shared" ca="1" si="148"/>
        <v>1</v>
      </c>
      <c r="BZ435" s="3"/>
      <c r="CA435" s="39"/>
      <c r="CC435" s="2">
        <f ca="1">IF(Table2[[#This Row],[Residence]]="East Legon",Table2[[#This Row],[Income]],0)</f>
        <v>0</v>
      </c>
      <c r="CD435" s="3">
        <f ca="1">IF(Table2[[#This Row],[Residence]]="Trasaco",Table2[[#This Row],[Income]],0)</f>
        <v>0</v>
      </c>
      <c r="CE435" s="3">
        <f ca="1">IF(Table2[[#This Row],[Residence]]="North Legon",Table2[[#This Row],[Income]],0)</f>
        <v>63735</v>
      </c>
      <c r="CF435" s="3">
        <f ca="1">IF(Table2[[#This Row],[Residence]]="Spintex",Table2[[#This Row],[Income]],0)</f>
        <v>0</v>
      </c>
      <c r="CG435" s="3">
        <f ca="1">IF(Table2[[#This Row],[Residence]]="Tema",Table2[[#This Row],[Income]],0)</f>
        <v>0</v>
      </c>
      <c r="CH435" s="3">
        <f ca="1">IF(Table2[[#This Row],[Residence]]="Airport Hills",Table2[[#This Row],[Income]],0)</f>
        <v>0</v>
      </c>
      <c r="CI435" s="3">
        <f ca="1">IF(Table2[[#This Row],[Residence]]="Oyarifa",Table2[[#This Row],[Income]],0)</f>
        <v>0</v>
      </c>
      <c r="CJ435" s="3">
        <f ca="1">IF(Table2[[#This Row],[Residence]]="Osu",Table2[[#This Row],[Income]],0)</f>
        <v>0</v>
      </c>
      <c r="CK435" s="3">
        <f ca="1">IF(Table2[[#This Row],[Residence]]="Tse-Addo",Table2[[#This Row],[Income]],0)</f>
        <v>0</v>
      </c>
      <c r="CL435" s="5">
        <f ca="1">IF(Table2[[#This Row],[Residence]]="Prampram",Table2[[#This Row],[Income]],0)</f>
        <v>0</v>
      </c>
      <c r="CN435" s="2">
        <f ca="1">IF(Table2[[#This Row],[Field of Work]]="Teaching",Table2[[#This Row],[Income]],0)</f>
        <v>0</v>
      </c>
      <c r="CO435" s="3">
        <f ca="1">IF(Table2[[#This Row],[Field of Work]]="Agriculture",Table2[[#This Row],[Income]],0)</f>
        <v>0</v>
      </c>
      <c r="CP435" s="3">
        <f ca="1">IF(Table2[[#This Row],[Field of Work]]="IT",Table2[[#This Row],[Income]],0)</f>
        <v>0</v>
      </c>
      <c r="CQ435" s="3">
        <f ca="1">IF(Table2[[#This Row],[Field of Work]]="Construction",Table2[[#This Row],[Income]],0)</f>
        <v>63735</v>
      </c>
      <c r="CR435" s="3">
        <f ca="1">IF(Table2[[#This Row],[Field of Work]]="Health",Table2[[#This Row],[Income]],0)</f>
        <v>0</v>
      </c>
      <c r="CS435" s="5">
        <f ca="1">IF(Table2[[#This Row],[Field of Work]]="General work",Table2[[#This Row],[Income]],0)</f>
        <v>0</v>
      </c>
      <c r="CU435" s="2">
        <f t="shared" ca="1" si="137"/>
        <v>1</v>
      </c>
      <c r="CV435" s="5"/>
      <c r="CX435" s="2">
        <f t="shared" ca="1" si="138"/>
        <v>34</v>
      </c>
      <c r="CY435" s="5"/>
    </row>
    <row r="436" spans="1:103" x14ac:dyDescent="0.25">
      <c r="A436">
        <f t="shared" ca="1" si="139"/>
        <v>2</v>
      </c>
      <c r="B436" t="str">
        <f t="shared" ca="1" si="140"/>
        <v>Female</v>
      </c>
      <c r="C436">
        <f t="shared" ca="1" si="141"/>
        <v>34</v>
      </c>
      <c r="D436">
        <f t="shared" ca="1" si="142"/>
        <v>4</v>
      </c>
      <c r="E436" t="str">
        <f ca="1">_xll.XLOOKUP(D436,$Y$8:$Y$13,$Z$8:$Z$13)</f>
        <v>IT</v>
      </c>
      <c r="F436">
        <f t="shared" ca="1" si="143"/>
        <v>1</v>
      </c>
      <c r="G436" t="str">
        <f ca="1">_xll.XLOOKUP(F436,$AA$8:$AA$12,$AB$8:$AB$12)</f>
        <v>Highschool</v>
      </c>
      <c r="H436">
        <f t="shared" ca="1" si="156"/>
        <v>3</v>
      </c>
      <c r="I436">
        <f t="shared" ca="1" si="136"/>
        <v>2</v>
      </c>
      <c r="J436">
        <f t="shared" ca="1" si="144"/>
        <v>67625</v>
      </c>
      <c r="K436">
        <f t="shared" ca="1" si="145"/>
        <v>10</v>
      </c>
      <c r="L436" t="str">
        <f ca="1">_xll.XLOOKUP(K436,$AC$8:$AC$17,$AD$8:$AD$17)</f>
        <v>Osu</v>
      </c>
      <c r="M436">
        <f t="shared" ca="1" si="149"/>
        <v>338125</v>
      </c>
      <c r="N436" s="12">
        <f t="shared" ca="1" si="146"/>
        <v>150256.68174690582</v>
      </c>
      <c r="O436" s="12">
        <f t="shared" ca="1" si="150"/>
        <v>81892.655745951794</v>
      </c>
      <c r="P436">
        <f t="shared" ca="1" si="147"/>
        <v>45948</v>
      </c>
      <c r="Q436" s="12">
        <f t="shared" ca="1" si="151"/>
        <v>74789.631526230689</v>
      </c>
      <c r="R436">
        <f t="shared" ca="1" si="152"/>
        <v>86324.075262699916</v>
      </c>
      <c r="S436" s="12">
        <f t="shared" ca="1" si="153"/>
        <v>506341.73100865172</v>
      </c>
      <c r="T436" s="12">
        <f t="shared" ca="1" si="154"/>
        <v>270994.3132731365</v>
      </c>
      <c r="U436" s="12">
        <f t="shared" ca="1" si="155"/>
        <v>235347.41773551522</v>
      </c>
      <c r="X436" s="2"/>
      <c r="Y436" s="3"/>
      <c r="Z436" s="3"/>
      <c r="AA436" s="3"/>
      <c r="AB436" s="3"/>
      <c r="AC436" s="3"/>
      <c r="AD436" s="3"/>
      <c r="AE436" s="3">
        <f ca="1">IF(Table2[[#This Row],[Gender]]="Male",1,0)</f>
        <v>0</v>
      </c>
      <c r="AF436" s="3">
        <f ca="1">IF(Table2[[#This Row],[Gender]]="Female",1,0)</f>
        <v>1</v>
      </c>
      <c r="AG436" s="3"/>
      <c r="AH436" s="3"/>
      <c r="AI436" s="5"/>
      <c r="AK436" s="2">
        <f ca="1">IF(Table2[[#This Row],[Field of Work]]="Teaching",1,0)</f>
        <v>0</v>
      </c>
      <c r="AL436" s="3">
        <f ca="1">IF(Table2[[#This Row],[Field of Work]]="Agriculture",1,0)</f>
        <v>0</v>
      </c>
      <c r="AM436" s="3">
        <f ca="1">IF(Table2[[#This Row],[Field of Work]]="IT",1,0)</f>
        <v>1</v>
      </c>
      <c r="AN436" s="3">
        <f ca="1">IF(Table2[[#This Row],[Field of Work]]="Construction",1,0)</f>
        <v>0</v>
      </c>
      <c r="AO436" s="3">
        <f ca="1">IF(Table2[[#This Row],[Field of Work]]="Health",1,0)</f>
        <v>0</v>
      </c>
      <c r="AP436" s="3">
        <f ca="1">IF(Table2[[#This Row],[Field of Work]]="General work",1,0)</f>
        <v>0</v>
      </c>
      <c r="AQ436" s="3"/>
      <c r="AR436" s="3"/>
      <c r="AS436" s="3"/>
      <c r="AT436" s="3"/>
      <c r="AU436" s="3"/>
      <c r="AV436" s="5"/>
      <c r="AW436" s="16">
        <f ca="1">IF(Table2[[#This Row],[Residence]]="East Legon",1,0)</f>
        <v>0</v>
      </c>
      <c r="AX436" s="13">
        <f ca="1">IF(Table2[[#This Row],[Residence]]="Trasaco",1,0)</f>
        <v>0</v>
      </c>
      <c r="AY436" s="3">
        <f ca="1">IF(Table2[[#This Row],[Residence]]="North Legon",1,0)</f>
        <v>0</v>
      </c>
      <c r="AZ436" s="3">
        <f ca="1">IF(Table2[[#This Row],[Residence]]="Tema",1,0)</f>
        <v>0</v>
      </c>
      <c r="BA436" s="3">
        <f ca="1">IF(Table2[[#This Row],[Residence]]="Spintex",1,0)</f>
        <v>0</v>
      </c>
      <c r="BB436" s="3">
        <f ca="1">IF(Table2[[#This Row],[Residence]]="Airport Hills",1,0)</f>
        <v>0</v>
      </c>
      <c r="BC436" s="3">
        <f ca="1">IF(Table2[[#This Row],[Residence]]="Oyarifa",1,0)</f>
        <v>0</v>
      </c>
      <c r="BD436" s="3">
        <f ca="1">IF(Table2[[#This Row],[Residence]]="Prampram",1,0)</f>
        <v>0</v>
      </c>
      <c r="BE436" s="3">
        <f ca="1">IF(Table2[[#This Row],[Residence]]="Tse-Addo",1,0)</f>
        <v>0</v>
      </c>
      <c r="BF436" s="3">
        <f ca="1">IF(Table2[[#This Row],[Residence]]="Osu",1,0)</f>
        <v>1</v>
      </c>
      <c r="BG436" s="3"/>
      <c r="BH436" s="3"/>
      <c r="BI436" s="3"/>
      <c r="BJ436" s="3"/>
      <c r="BK436" s="3"/>
      <c r="BL436" s="3"/>
      <c r="BM436" s="3"/>
      <c r="BN436" s="3"/>
      <c r="BO436" s="3"/>
      <c r="BP436" s="5"/>
      <c r="BR436" s="26">
        <f ca="1">Table2[[#This Row],[Cars Value]]/Table2[[#This Row],[Cars]]</f>
        <v>40946.327872975897</v>
      </c>
      <c r="BS436" s="5"/>
      <c r="BT436" s="2">
        <f ca="1">IF(Table2[[#This Row],[Value of Debts]]&gt;$BU$6,1,0)</f>
        <v>1</v>
      </c>
      <c r="BU436" s="3"/>
      <c r="BV436" s="3"/>
      <c r="BW436" s="5"/>
      <c r="BX436" s="30">
        <f ca="1">Table2[[#This Row],[Mortgage Left]]/Table2[[#This Row],[Value of home]]</f>
        <v>0.44438205322559943</v>
      </c>
      <c r="BY436" s="3">
        <f t="shared" ca="1" si="148"/>
        <v>1</v>
      </c>
      <c r="BZ436" s="3"/>
      <c r="CA436" s="39"/>
      <c r="CC436" s="2">
        <f ca="1">IF(Table2[[#This Row],[Residence]]="East Legon",Table2[[#This Row],[Income]],0)</f>
        <v>0</v>
      </c>
      <c r="CD436" s="3">
        <f ca="1">IF(Table2[[#This Row],[Residence]]="Trasaco",Table2[[#This Row],[Income]],0)</f>
        <v>0</v>
      </c>
      <c r="CE436" s="3">
        <f ca="1">IF(Table2[[#This Row],[Residence]]="North Legon",Table2[[#This Row],[Income]],0)</f>
        <v>0</v>
      </c>
      <c r="CF436" s="3">
        <f ca="1">IF(Table2[[#This Row],[Residence]]="Spintex",Table2[[#This Row],[Income]],0)</f>
        <v>0</v>
      </c>
      <c r="CG436" s="3">
        <f ca="1">IF(Table2[[#This Row],[Residence]]="Tema",Table2[[#This Row],[Income]],0)</f>
        <v>0</v>
      </c>
      <c r="CH436" s="3">
        <f ca="1">IF(Table2[[#This Row],[Residence]]="Airport Hills",Table2[[#This Row],[Income]],0)</f>
        <v>0</v>
      </c>
      <c r="CI436" s="3">
        <f ca="1">IF(Table2[[#This Row],[Residence]]="Oyarifa",Table2[[#This Row],[Income]],0)</f>
        <v>0</v>
      </c>
      <c r="CJ436" s="3">
        <f ca="1">IF(Table2[[#This Row],[Residence]]="Osu",Table2[[#This Row],[Income]],0)</f>
        <v>67625</v>
      </c>
      <c r="CK436" s="3">
        <f ca="1">IF(Table2[[#This Row],[Residence]]="Tse-Addo",Table2[[#This Row],[Income]],0)</f>
        <v>0</v>
      </c>
      <c r="CL436" s="5">
        <f ca="1">IF(Table2[[#This Row],[Residence]]="Prampram",Table2[[#This Row],[Income]],0)</f>
        <v>0</v>
      </c>
      <c r="CN436" s="2">
        <f ca="1">IF(Table2[[#This Row],[Field of Work]]="Teaching",Table2[[#This Row],[Income]],0)</f>
        <v>0</v>
      </c>
      <c r="CO436" s="3">
        <f ca="1">IF(Table2[[#This Row],[Field of Work]]="Agriculture",Table2[[#This Row],[Income]],0)</f>
        <v>0</v>
      </c>
      <c r="CP436" s="3">
        <f ca="1">IF(Table2[[#This Row],[Field of Work]]="IT",Table2[[#This Row],[Income]],0)</f>
        <v>67625</v>
      </c>
      <c r="CQ436" s="3">
        <f ca="1">IF(Table2[[#This Row],[Field of Work]]="Construction",Table2[[#This Row],[Income]],0)</f>
        <v>0</v>
      </c>
      <c r="CR436" s="3">
        <f ca="1">IF(Table2[[#This Row],[Field of Work]]="Health",Table2[[#This Row],[Income]],0)</f>
        <v>0</v>
      </c>
      <c r="CS436" s="5">
        <f ca="1">IF(Table2[[#This Row],[Field of Work]]="General work",Table2[[#This Row],[Income]],0)</f>
        <v>0</v>
      </c>
      <c r="CU436" s="2">
        <f t="shared" ca="1" si="137"/>
        <v>1</v>
      </c>
      <c r="CV436" s="5"/>
      <c r="CX436" s="2">
        <f t="shared" ca="1" si="138"/>
        <v>27</v>
      </c>
      <c r="CY436" s="5"/>
    </row>
    <row r="437" spans="1:103" x14ac:dyDescent="0.25">
      <c r="A437">
        <f t="shared" ca="1" si="139"/>
        <v>1</v>
      </c>
      <c r="B437" t="str">
        <f t="shared" ca="1" si="140"/>
        <v>Male</v>
      </c>
      <c r="C437">
        <f t="shared" ca="1" si="141"/>
        <v>27</v>
      </c>
      <c r="D437">
        <f t="shared" ca="1" si="142"/>
        <v>3</v>
      </c>
      <c r="E437" t="str">
        <f ca="1">_xll.XLOOKUP(D437,$Y$8:$Y$13,$Z$8:$Z$13)</f>
        <v>Teaching</v>
      </c>
      <c r="F437">
        <f t="shared" ca="1" si="143"/>
        <v>1</v>
      </c>
      <c r="G437" t="str">
        <f ca="1">_xll.XLOOKUP(F437,$AA$8:$AA$12,$AB$8:$AB$12)</f>
        <v>Highschool</v>
      </c>
      <c r="H437">
        <f t="shared" ca="1" si="156"/>
        <v>4</v>
      </c>
      <c r="I437">
        <f t="shared" ca="1" si="136"/>
        <v>1</v>
      </c>
      <c r="J437">
        <f t="shared" ca="1" si="144"/>
        <v>29436</v>
      </c>
      <c r="K437">
        <f t="shared" ca="1" si="145"/>
        <v>9</v>
      </c>
      <c r="L437" t="str">
        <f ca="1">_xll.XLOOKUP(K437,$AC$8:$AC$17,$AD$8:$AD$17)</f>
        <v>Prampram</v>
      </c>
      <c r="M437">
        <f t="shared" ca="1" si="149"/>
        <v>88308</v>
      </c>
      <c r="N437" s="12">
        <f t="shared" ca="1" si="146"/>
        <v>8148.7896607726889</v>
      </c>
      <c r="O437" s="12">
        <f t="shared" ca="1" si="150"/>
        <v>17532.92434626634</v>
      </c>
      <c r="P437">
        <f t="shared" ca="1" si="147"/>
        <v>11569</v>
      </c>
      <c r="Q437" s="12">
        <f t="shared" ca="1" si="151"/>
        <v>17792.611602917081</v>
      </c>
      <c r="R437">
        <f t="shared" ca="1" si="152"/>
        <v>8005.7888771507187</v>
      </c>
      <c r="S437" s="12">
        <f t="shared" ca="1" si="153"/>
        <v>113846.71322341706</v>
      </c>
      <c r="T437" s="12">
        <f t="shared" ca="1" si="154"/>
        <v>37510.401263689768</v>
      </c>
      <c r="U437" s="12">
        <f t="shared" ca="1" si="155"/>
        <v>76336.311959727289</v>
      </c>
      <c r="X437" s="2"/>
      <c r="Y437" s="3"/>
      <c r="Z437" s="3"/>
      <c r="AA437" s="3"/>
      <c r="AB437" s="3"/>
      <c r="AC437" s="3"/>
      <c r="AD437" s="3"/>
      <c r="AE437" s="3">
        <f ca="1">IF(Table2[[#This Row],[Gender]]="Male",1,0)</f>
        <v>1</v>
      </c>
      <c r="AF437" s="3">
        <f ca="1">IF(Table2[[#This Row],[Gender]]="Female",1,0)</f>
        <v>0</v>
      </c>
      <c r="AG437" s="3"/>
      <c r="AH437" s="3"/>
      <c r="AI437" s="5"/>
      <c r="AK437" s="2">
        <f ca="1">IF(Table2[[#This Row],[Field of Work]]="Teaching",1,0)</f>
        <v>1</v>
      </c>
      <c r="AL437" s="3">
        <f ca="1">IF(Table2[[#This Row],[Field of Work]]="Agriculture",1,0)</f>
        <v>0</v>
      </c>
      <c r="AM437" s="3">
        <f ca="1">IF(Table2[[#This Row],[Field of Work]]="IT",1,0)</f>
        <v>0</v>
      </c>
      <c r="AN437" s="3">
        <f ca="1">IF(Table2[[#This Row],[Field of Work]]="Construction",1,0)</f>
        <v>0</v>
      </c>
      <c r="AO437" s="3">
        <f ca="1">IF(Table2[[#This Row],[Field of Work]]="Health",1,0)</f>
        <v>0</v>
      </c>
      <c r="AP437" s="3">
        <f ca="1">IF(Table2[[#This Row],[Field of Work]]="General work",1,0)</f>
        <v>0</v>
      </c>
      <c r="AQ437" s="3"/>
      <c r="AR437" s="3"/>
      <c r="AS437" s="3"/>
      <c r="AT437" s="3"/>
      <c r="AU437" s="3"/>
      <c r="AV437" s="5"/>
      <c r="AW437" s="16">
        <f ca="1">IF(Table2[[#This Row],[Residence]]="East Legon",1,0)</f>
        <v>0</v>
      </c>
      <c r="AX437" s="13">
        <f ca="1">IF(Table2[[#This Row],[Residence]]="Trasaco",1,0)</f>
        <v>0</v>
      </c>
      <c r="AY437" s="3">
        <f ca="1">IF(Table2[[#This Row],[Residence]]="North Legon",1,0)</f>
        <v>0</v>
      </c>
      <c r="AZ437" s="3">
        <f ca="1">IF(Table2[[#This Row],[Residence]]="Tema",1,0)</f>
        <v>0</v>
      </c>
      <c r="BA437" s="3">
        <f ca="1">IF(Table2[[#This Row],[Residence]]="Spintex",1,0)</f>
        <v>0</v>
      </c>
      <c r="BB437" s="3">
        <f ca="1">IF(Table2[[#This Row],[Residence]]="Airport Hills",1,0)</f>
        <v>0</v>
      </c>
      <c r="BC437" s="3">
        <f ca="1">IF(Table2[[#This Row],[Residence]]="Oyarifa",1,0)</f>
        <v>0</v>
      </c>
      <c r="BD437" s="3">
        <f ca="1">IF(Table2[[#This Row],[Residence]]="Prampram",1,0)</f>
        <v>1</v>
      </c>
      <c r="BE437" s="3">
        <f ca="1">IF(Table2[[#This Row],[Residence]]="Tse-Addo",1,0)</f>
        <v>0</v>
      </c>
      <c r="BF437" s="3">
        <f ca="1">IF(Table2[[#This Row],[Residence]]="Osu",1,0)</f>
        <v>0</v>
      </c>
      <c r="BG437" s="3"/>
      <c r="BH437" s="3"/>
      <c r="BI437" s="3"/>
      <c r="BJ437" s="3"/>
      <c r="BK437" s="3"/>
      <c r="BL437" s="3"/>
      <c r="BM437" s="3"/>
      <c r="BN437" s="3"/>
      <c r="BO437" s="3"/>
      <c r="BP437" s="5"/>
      <c r="BR437" s="26">
        <f ca="1">Table2[[#This Row],[Cars Value]]/Table2[[#This Row],[Cars]]</f>
        <v>17532.92434626634</v>
      </c>
      <c r="BS437" s="5"/>
      <c r="BT437" s="2">
        <f ca="1">IF(Table2[[#This Row],[Value of Debts]]&gt;$BU$6,1,0)</f>
        <v>0</v>
      </c>
      <c r="BU437" s="3"/>
      <c r="BV437" s="3"/>
      <c r="BW437" s="5"/>
      <c r="BX437" s="30">
        <f ca="1">Table2[[#This Row],[Mortgage Left]]/Table2[[#This Row],[Value of home]]</f>
        <v>9.2276913312187903E-2</v>
      </c>
      <c r="BY437" s="3">
        <f t="shared" ca="1" si="148"/>
        <v>1</v>
      </c>
      <c r="BZ437" s="3"/>
      <c r="CA437" s="39"/>
      <c r="CC437" s="2">
        <f ca="1">IF(Table2[[#This Row],[Residence]]="East Legon",Table2[[#This Row],[Income]],0)</f>
        <v>0</v>
      </c>
      <c r="CD437" s="3">
        <f ca="1">IF(Table2[[#This Row],[Residence]]="Trasaco",Table2[[#This Row],[Income]],0)</f>
        <v>0</v>
      </c>
      <c r="CE437" s="3">
        <f ca="1">IF(Table2[[#This Row],[Residence]]="North Legon",Table2[[#This Row],[Income]],0)</f>
        <v>0</v>
      </c>
      <c r="CF437" s="3">
        <f ca="1">IF(Table2[[#This Row],[Residence]]="Spintex",Table2[[#This Row],[Income]],0)</f>
        <v>0</v>
      </c>
      <c r="CG437" s="3">
        <f ca="1">IF(Table2[[#This Row],[Residence]]="Tema",Table2[[#This Row],[Income]],0)</f>
        <v>0</v>
      </c>
      <c r="CH437" s="3">
        <f ca="1">IF(Table2[[#This Row],[Residence]]="Airport Hills",Table2[[#This Row],[Income]],0)</f>
        <v>0</v>
      </c>
      <c r="CI437" s="3">
        <f ca="1">IF(Table2[[#This Row],[Residence]]="Oyarifa",Table2[[#This Row],[Income]],0)</f>
        <v>0</v>
      </c>
      <c r="CJ437" s="3">
        <f ca="1">IF(Table2[[#This Row],[Residence]]="Osu",Table2[[#This Row],[Income]],0)</f>
        <v>0</v>
      </c>
      <c r="CK437" s="3">
        <f ca="1">IF(Table2[[#This Row],[Residence]]="Tse-Addo",Table2[[#This Row],[Income]],0)</f>
        <v>0</v>
      </c>
      <c r="CL437" s="5">
        <f ca="1">IF(Table2[[#This Row],[Residence]]="Prampram",Table2[[#This Row],[Income]],0)</f>
        <v>29436</v>
      </c>
      <c r="CN437" s="2">
        <f ca="1">IF(Table2[[#This Row],[Field of Work]]="Teaching",Table2[[#This Row],[Income]],0)</f>
        <v>29436</v>
      </c>
      <c r="CO437" s="3">
        <f ca="1">IF(Table2[[#This Row],[Field of Work]]="Agriculture",Table2[[#This Row],[Income]],0)</f>
        <v>0</v>
      </c>
      <c r="CP437" s="3">
        <f ca="1">IF(Table2[[#This Row],[Field of Work]]="IT",Table2[[#This Row],[Income]],0)</f>
        <v>0</v>
      </c>
      <c r="CQ437" s="3">
        <f ca="1">IF(Table2[[#This Row],[Field of Work]]="Construction",Table2[[#This Row],[Income]],0)</f>
        <v>0</v>
      </c>
      <c r="CR437" s="3">
        <f ca="1">IF(Table2[[#This Row],[Field of Work]]="Health",Table2[[#This Row],[Income]],0)</f>
        <v>0</v>
      </c>
      <c r="CS437" s="5">
        <f ca="1">IF(Table2[[#This Row],[Field of Work]]="General work",Table2[[#This Row],[Income]],0)</f>
        <v>0</v>
      </c>
      <c r="CU437" s="2">
        <f t="shared" ca="1" si="137"/>
        <v>1</v>
      </c>
      <c r="CV437" s="5"/>
      <c r="CX437" s="2">
        <f t="shared" ca="1" si="138"/>
        <v>47</v>
      </c>
      <c r="CY437" s="5"/>
    </row>
    <row r="438" spans="1:103" x14ac:dyDescent="0.25">
      <c r="A438">
        <f t="shared" ca="1" si="139"/>
        <v>1</v>
      </c>
      <c r="B438" t="str">
        <f t="shared" ca="1" si="140"/>
        <v>Male</v>
      </c>
      <c r="C438">
        <f t="shared" ca="1" si="141"/>
        <v>47</v>
      </c>
      <c r="D438">
        <f t="shared" ca="1" si="142"/>
        <v>5</v>
      </c>
      <c r="E438" t="str">
        <f ca="1">_xll.XLOOKUP(D438,$Y$8:$Y$13,$Z$8:$Z$13)</f>
        <v>General work</v>
      </c>
      <c r="F438">
        <f t="shared" ca="1" si="143"/>
        <v>5</v>
      </c>
      <c r="G438" t="str">
        <f ca="1">_xll.XLOOKUP(F438,$AA$8:$AA$12,$AB$8:$AB$12)</f>
        <v>Other</v>
      </c>
      <c r="H438">
        <f t="shared" ca="1" si="156"/>
        <v>1</v>
      </c>
      <c r="I438">
        <f t="shared" ca="1" si="136"/>
        <v>3</v>
      </c>
      <c r="J438">
        <f t="shared" ca="1" si="144"/>
        <v>79523</v>
      </c>
      <c r="K438">
        <f t="shared" ca="1" si="145"/>
        <v>10</v>
      </c>
      <c r="L438" t="str">
        <f ca="1">_xll.XLOOKUP(K438,$AC$8:$AC$17,$AD$8:$AD$17)</f>
        <v>Osu</v>
      </c>
      <c r="M438">
        <f t="shared" ca="1" si="149"/>
        <v>397615</v>
      </c>
      <c r="N438" s="12">
        <f t="shared" ca="1" si="146"/>
        <v>155070.74968481684</v>
      </c>
      <c r="O438" s="12">
        <f t="shared" ca="1" si="150"/>
        <v>225356.59733121522</v>
      </c>
      <c r="P438">
        <f t="shared" ca="1" si="147"/>
        <v>84083</v>
      </c>
      <c r="Q438" s="12">
        <f t="shared" ca="1" si="151"/>
        <v>138765.42366380943</v>
      </c>
      <c r="R438">
        <f t="shared" ca="1" si="152"/>
        <v>44700.639280385265</v>
      </c>
      <c r="S438" s="12">
        <f t="shared" ca="1" si="153"/>
        <v>667672.23661160038</v>
      </c>
      <c r="T438" s="12">
        <f t="shared" ca="1" si="154"/>
        <v>377919.17334862624</v>
      </c>
      <c r="U438" s="12">
        <f t="shared" ca="1" si="155"/>
        <v>289753.06326297414</v>
      </c>
      <c r="X438" s="2"/>
      <c r="Y438" s="3"/>
      <c r="Z438" s="3"/>
      <c r="AA438" s="3"/>
      <c r="AB438" s="3"/>
      <c r="AC438" s="3"/>
      <c r="AD438" s="3"/>
      <c r="AE438" s="3">
        <f ca="1">IF(Table2[[#This Row],[Gender]]="Male",1,0)</f>
        <v>1</v>
      </c>
      <c r="AF438" s="3">
        <f ca="1">IF(Table2[[#This Row],[Gender]]="Female",1,0)</f>
        <v>0</v>
      </c>
      <c r="AG438" s="3"/>
      <c r="AH438" s="3"/>
      <c r="AI438" s="5"/>
      <c r="AK438" s="2">
        <f ca="1">IF(Table2[[#This Row],[Field of Work]]="Teaching",1,0)</f>
        <v>0</v>
      </c>
      <c r="AL438" s="3">
        <f ca="1">IF(Table2[[#This Row],[Field of Work]]="Agriculture",1,0)</f>
        <v>0</v>
      </c>
      <c r="AM438" s="3">
        <f ca="1">IF(Table2[[#This Row],[Field of Work]]="IT",1,0)</f>
        <v>0</v>
      </c>
      <c r="AN438" s="3">
        <f ca="1">IF(Table2[[#This Row],[Field of Work]]="Construction",1,0)</f>
        <v>0</v>
      </c>
      <c r="AO438" s="3">
        <f ca="1">IF(Table2[[#This Row],[Field of Work]]="Health",1,0)</f>
        <v>0</v>
      </c>
      <c r="AP438" s="3">
        <f ca="1">IF(Table2[[#This Row],[Field of Work]]="General work",1,0)</f>
        <v>1</v>
      </c>
      <c r="AQ438" s="3"/>
      <c r="AR438" s="3"/>
      <c r="AS438" s="3"/>
      <c r="AT438" s="3"/>
      <c r="AU438" s="3"/>
      <c r="AV438" s="5"/>
      <c r="AW438" s="16">
        <f ca="1">IF(Table2[[#This Row],[Residence]]="East Legon",1,0)</f>
        <v>0</v>
      </c>
      <c r="AX438" s="13">
        <f ca="1">IF(Table2[[#This Row],[Residence]]="Trasaco",1,0)</f>
        <v>0</v>
      </c>
      <c r="AY438" s="3">
        <f ca="1">IF(Table2[[#This Row],[Residence]]="North Legon",1,0)</f>
        <v>0</v>
      </c>
      <c r="AZ438" s="3">
        <f ca="1">IF(Table2[[#This Row],[Residence]]="Tema",1,0)</f>
        <v>0</v>
      </c>
      <c r="BA438" s="3">
        <f ca="1">IF(Table2[[#This Row],[Residence]]="Spintex",1,0)</f>
        <v>0</v>
      </c>
      <c r="BB438" s="3">
        <f ca="1">IF(Table2[[#This Row],[Residence]]="Airport Hills",1,0)</f>
        <v>0</v>
      </c>
      <c r="BC438" s="3">
        <f ca="1">IF(Table2[[#This Row],[Residence]]="Oyarifa",1,0)</f>
        <v>0</v>
      </c>
      <c r="BD438" s="3">
        <f ca="1">IF(Table2[[#This Row],[Residence]]="Prampram",1,0)</f>
        <v>0</v>
      </c>
      <c r="BE438" s="3">
        <f ca="1">IF(Table2[[#This Row],[Residence]]="Tse-Addo",1,0)</f>
        <v>0</v>
      </c>
      <c r="BF438" s="3">
        <f ca="1">IF(Table2[[#This Row],[Residence]]="Osu",1,0)</f>
        <v>1</v>
      </c>
      <c r="BG438" s="3"/>
      <c r="BH438" s="3"/>
      <c r="BI438" s="3"/>
      <c r="BJ438" s="3"/>
      <c r="BK438" s="3"/>
      <c r="BL438" s="3"/>
      <c r="BM438" s="3"/>
      <c r="BN438" s="3"/>
      <c r="BO438" s="3"/>
      <c r="BP438" s="5"/>
      <c r="BR438" s="26">
        <f ca="1">Table2[[#This Row],[Cars Value]]/Table2[[#This Row],[Cars]]</f>
        <v>75118.86577707174</v>
      </c>
      <c r="BS438" s="5"/>
      <c r="BT438" s="2">
        <f ca="1">IF(Table2[[#This Row],[Value of Debts]]&gt;$BU$6,1,0)</f>
        <v>1</v>
      </c>
      <c r="BU438" s="3"/>
      <c r="BV438" s="3"/>
      <c r="BW438" s="5"/>
      <c r="BX438" s="30">
        <f ca="1">Table2[[#This Row],[Mortgage Left]]/Table2[[#This Row],[Value of home]]</f>
        <v>0.39000226270341121</v>
      </c>
      <c r="BY438" s="3">
        <f t="shared" ca="1" si="148"/>
        <v>1</v>
      </c>
      <c r="BZ438" s="3"/>
      <c r="CA438" s="39"/>
      <c r="CC438" s="2">
        <f ca="1">IF(Table2[[#This Row],[Residence]]="East Legon",Table2[[#This Row],[Income]],0)</f>
        <v>0</v>
      </c>
      <c r="CD438" s="3">
        <f ca="1">IF(Table2[[#This Row],[Residence]]="Trasaco",Table2[[#This Row],[Income]],0)</f>
        <v>0</v>
      </c>
      <c r="CE438" s="3">
        <f ca="1">IF(Table2[[#This Row],[Residence]]="North Legon",Table2[[#This Row],[Income]],0)</f>
        <v>0</v>
      </c>
      <c r="CF438" s="3">
        <f ca="1">IF(Table2[[#This Row],[Residence]]="Spintex",Table2[[#This Row],[Income]],0)</f>
        <v>0</v>
      </c>
      <c r="CG438" s="3">
        <f ca="1">IF(Table2[[#This Row],[Residence]]="Tema",Table2[[#This Row],[Income]],0)</f>
        <v>0</v>
      </c>
      <c r="CH438" s="3">
        <f ca="1">IF(Table2[[#This Row],[Residence]]="Airport Hills",Table2[[#This Row],[Income]],0)</f>
        <v>0</v>
      </c>
      <c r="CI438" s="3">
        <f ca="1">IF(Table2[[#This Row],[Residence]]="Oyarifa",Table2[[#This Row],[Income]],0)</f>
        <v>0</v>
      </c>
      <c r="CJ438" s="3">
        <f ca="1">IF(Table2[[#This Row],[Residence]]="Osu",Table2[[#This Row],[Income]],0)</f>
        <v>79523</v>
      </c>
      <c r="CK438" s="3">
        <f ca="1">IF(Table2[[#This Row],[Residence]]="Tse-Addo",Table2[[#This Row],[Income]],0)</f>
        <v>0</v>
      </c>
      <c r="CL438" s="5">
        <f ca="1">IF(Table2[[#This Row],[Residence]]="Prampram",Table2[[#This Row],[Income]],0)</f>
        <v>0</v>
      </c>
      <c r="CN438" s="2">
        <f ca="1">IF(Table2[[#This Row],[Field of Work]]="Teaching",Table2[[#This Row],[Income]],0)</f>
        <v>0</v>
      </c>
      <c r="CO438" s="3">
        <f ca="1">IF(Table2[[#This Row],[Field of Work]]="Agriculture",Table2[[#This Row],[Income]],0)</f>
        <v>0</v>
      </c>
      <c r="CP438" s="3">
        <f ca="1">IF(Table2[[#This Row],[Field of Work]]="IT",Table2[[#This Row],[Income]],0)</f>
        <v>0</v>
      </c>
      <c r="CQ438" s="3">
        <f ca="1">IF(Table2[[#This Row],[Field of Work]]="Construction",Table2[[#This Row],[Income]],0)</f>
        <v>0</v>
      </c>
      <c r="CR438" s="3">
        <f ca="1">IF(Table2[[#This Row],[Field of Work]]="Health",Table2[[#This Row],[Income]],0)</f>
        <v>0</v>
      </c>
      <c r="CS438" s="5">
        <f ca="1">IF(Table2[[#This Row],[Field of Work]]="General work",Table2[[#This Row],[Income]],0)</f>
        <v>79523</v>
      </c>
      <c r="CU438" s="2">
        <f t="shared" ca="1" si="137"/>
        <v>1</v>
      </c>
      <c r="CV438" s="5"/>
      <c r="CX438" s="2">
        <f t="shared" ca="1" si="138"/>
        <v>0</v>
      </c>
      <c r="CY438" s="5"/>
    </row>
    <row r="439" spans="1:103" x14ac:dyDescent="0.25">
      <c r="A439">
        <f t="shared" ca="1" si="139"/>
        <v>2</v>
      </c>
      <c r="B439" t="str">
        <f t="shared" ca="1" si="140"/>
        <v>Female</v>
      </c>
      <c r="C439">
        <f t="shared" ca="1" si="141"/>
        <v>44</v>
      </c>
      <c r="D439">
        <f t="shared" ca="1" si="142"/>
        <v>5</v>
      </c>
      <c r="E439" t="str">
        <f ca="1">_xll.XLOOKUP(D439,$Y$8:$Y$13,$Z$8:$Z$13)</f>
        <v>General work</v>
      </c>
      <c r="F439">
        <f t="shared" ca="1" si="143"/>
        <v>2</v>
      </c>
      <c r="G439" t="str">
        <f ca="1">_xll.XLOOKUP(F439,$AA$8:$AA$12,$AB$8:$AB$12)</f>
        <v>College</v>
      </c>
      <c r="H439">
        <f t="shared" ca="1" si="156"/>
        <v>2</v>
      </c>
      <c r="I439">
        <f t="shared" ca="1" si="136"/>
        <v>1</v>
      </c>
      <c r="J439">
        <f t="shared" ca="1" si="144"/>
        <v>72411</v>
      </c>
      <c r="K439">
        <f t="shared" ca="1" si="145"/>
        <v>5</v>
      </c>
      <c r="L439" t="str">
        <f ca="1">_xll.XLOOKUP(K439,$AC$8:$AC$17,$AD$8:$AD$17)</f>
        <v>Airport Hills</v>
      </c>
      <c r="M439">
        <f t="shared" ca="1" si="149"/>
        <v>362055</v>
      </c>
      <c r="N439" s="12">
        <f t="shared" ca="1" si="146"/>
        <v>359345.06064915244</v>
      </c>
      <c r="O439" s="12">
        <f t="shared" ca="1" si="150"/>
        <v>35261.791712970196</v>
      </c>
      <c r="P439">
        <f t="shared" ca="1" si="147"/>
        <v>2956</v>
      </c>
      <c r="Q439" s="12">
        <f t="shared" ca="1" si="151"/>
        <v>142377.00184845421</v>
      </c>
      <c r="R439">
        <f t="shared" ca="1" si="152"/>
        <v>74813.690629596909</v>
      </c>
      <c r="S439" s="12">
        <f t="shared" ca="1" si="153"/>
        <v>472130.48234256706</v>
      </c>
      <c r="T439" s="12">
        <f t="shared" ca="1" si="154"/>
        <v>504678.06249760662</v>
      </c>
      <c r="U439" s="12">
        <f t="shared" ca="1" si="155"/>
        <v>-32547.580155039555</v>
      </c>
      <c r="X439" s="2"/>
      <c r="Y439" s="3"/>
      <c r="Z439" s="3"/>
      <c r="AA439" s="3"/>
      <c r="AB439" s="3"/>
      <c r="AC439" s="3"/>
      <c r="AD439" s="3"/>
      <c r="AE439" s="3">
        <f ca="1">IF(Table2[[#This Row],[Gender]]="Male",1,0)</f>
        <v>0</v>
      </c>
      <c r="AF439" s="3">
        <f ca="1">IF(Table2[[#This Row],[Gender]]="Female",1,0)</f>
        <v>1</v>
      </c>
      <c r="AG439" s="3"/>
      <c r="AH439" s="3"/>
      <c r="AI439" s="5"/>
      <c r="AK439" s="2">
        <f ca="1">IF(Table2[[#This Row],[Field of Work]]="Teaching",1,0)</f>
        <v>0</v>
      </c>
      <c r="AL439" s="3">
        <f ca="1">IF(Table2[[#This Row],[Field of Work]]="Agriculture",1,0)</f>
        <v>0</v>
      </c>
      <c r="AM439" s="3">
        <f ca="1">IF(Table2[[#This Row],[Field of Work]]="IT",1,0)</f>
        <v>0</v>
      </c>
      <c r="AN439" s="3">
        <f ca="1">IF(Table2[[#This Row],[Field of Work]]="Construction",1,0)</f>
        <v>0</v>
      </c>
      <c r="AO439" s="3">
        <f ca="1">IF(Table2[[#This Row],[Field of Work]]="Health",1,0)</f>
        <v>0</v>
      </c>
      <c r="AP439" s="3">
        <f ca="1">IF(Table2[[#This Row],[Field of Work]]="General work",1,0)</f>
        <v>1</v>
      </c>
      <c r="AQ439" s="3"/>
      <c r="AR439" s="3"/>
      <c r="AS439" s="3"/>
      <c r="AT439" s="3"/>
      <c r="AU439" s="3"/>
      <c r="AV439" s="5"/>
      <c r="AW439" s="16">
        <f ca="1">IF(Table2[[#This Row],[Residence]]="East Legon",1,0)</f>
        <v>0</v>
      </c>
      <c r="AX439" s="13">
        <f ca="1">IF(Table2[[#This Row],[Residence]]="Trasaco",1,0)</f>
        <v>0</v>
      </c>
      <c r="AY439" s="3">
        <f ca="1">IF(Table2[[#This Row],[Residence]]="North Legon",1,0)</f>
        <v>0</v>
      </c>
      <c r="AZ439" s="3">
        <f ca="1">IF(Table2[[#This Row],[Residence]]="Tema",1,0)</f>
        <v>0</v>
      </c>
      <c r="BA439" s="3">
        <f ca="1">IF(Table2[[#This Row],[Residence]]="Spintex",1,0)</f>
        <v>0</v>
      </c>
      <c r="BB439" s="3">
        <f ca="1">IF(Table2[[#This Row],[Residence]]="Airport Hills",1,0)</f>
        <v>1</v>
      </c>
      <c r="BC439" s="3">
        <f ca="1">IF(Table2[[#This Row],[Residence]]="Oyarifa",1,0)</f>
        <v>0</v>
      </c>
      <c r="BD439" s="3">
        <f ca="1">IF(Table2[[#This Row],[Residence]]="Prampram",1,0)</f>
        <v>0</v>
      </c>
      <c r="BE439" s="3">
        <f ca="1">IF(Table2[[#This Row],[Residence]]="Tse-Addo",1,0)</f>
        <v>0</v>
      </c>
      <c r="BF439" s="3">
        <f ca="1">IF(Table2[[#This Row],[Residence]]="Osu",1,0)</f>
        <v>0</v>
      </c>
      <c r="BG439" s="3"/>
      <c r="BH439" s="3"/>
      <c r="BI439" s="3"/>
      <c r="BJ439" s="3"/>
      <c r="BK439" s="3"/>
      <c r="BL439" s="3"/>
      <c r="BM439" s="3"/>
      <c r="BN439" s="3"/>
      <c r="BO439" s="3"/>
      <c r="BP439" s="5"/>
      <c r="BR439" s="26">
        <f ca="1">Table2[[#This Row],[Cars Value]]/Table2[[#This Row],[Cars]]</f>
        <v>35261.791712970196</v>
      </c>
      <c r="BS439" s="5"/>
      <c r="BT439" s="2">
        <f ca="1">IF(Table2[[#This Row],[Value of Debts]]&gt;$BU$6,1,0)</f>
        <v>1</v>
      </c>
      <c r="BU439" s="3"/>
      <c r="BV439" s="3"/>
      <c r="BW439" s="5"/>
      <c r="BX439" s="30">
        <f ca="1">Table2[[#This Row],[Mortgage Left]]/Table2[[#This Row],[Value of home]]</f>
        <v>0.99251511689978711</v>
      </c>
      <c r="BY439" s="3">
        <f t="shared" ca="1" si="148"/>
        <v>0</v>
      </c>
      <c r="BZ439" s="3"/>
      <c r="CA439" s="39"/>
      <c r="CC439" s="2">
        <f ca="1">IF(Table2[[#This Row],[Residence]]="East Legon",Table2[[#This Row],[Income]],0)</f>
        <v>0</v>
      </c>
      <c r="CD439" s="3">
        <f ca="1">IF(Table2[[#This Row],[Residence]]="Trasaco",Table2[[#This Row],[Income]],0)</f>
        <v>0</v>
      </c>
      <c r="CE439" s="3">
        <f ca="1">IF(Table2[[#This Row],[Residence]]="North Legon",Table2[[#This Row],[Income]],0)</f>
        <v>0</v>
      </c>
      <c r="CF439" s="3">
        <f ca="1">IF(Table2[[#This Row],[Residence]]="Spintex",Table2[[#This Row],[Income]],0)</f>
        <v>0</v>
      </c>
      <c r="CG439" s="3">
        <f ca="1">IF(Table2[[#This Row],[Residence]]="Tema",Table2[[#This Row],[Income]],0)</f>
        <v>0</v>
      </c>
      <c r="CH439" s="3">
        <f ca="1">IF(Table2[[#This Row],[Residence]]="Airport Hills",Table2[[#This Row],[Income]],0)</f>
        <v>72411</v>
      </c>
      <c r="CI439" s="3">
        <f ca="1">IF(Table2[[#This Row],[Residence]]="Oyarifa",Table2[[#This Row],[Income]],0)</f>
        <v>0</v>
      </c>
      <c r="CJ439" s="3">
        <f ca="1">IF(Table2[[#This Row],[Residence]]="Osu",Table2[[#This Row],[Income]],0)</f>
        <v>0</v>
      </c>
      <c r="CK439" s="3">
        <f ca="1">IF(Table2[[#This Row],[Residence]]="Tse-Addo",Table2[[#This Row],[Income]],0)</f>
        <v>0</v>
      </c>
      <c r="CL439" s="5">
        <f ca="1">IF(Table2[[#This Row],[Residence]]="Prampram",Table2[[#This Row],[Income]],0)</f>
        <v>0</v>
      </c>
      <c r="CN439" s="2">
        <f ca="1">IF(Table2[[#This Row],[Field of Work]]="Teaching",Table2[[#This Row],[Income]],0)</f>
        <v>0</v>
      </c>
      <c r="CO439" s="3">
        <f ca="1">IF(Table2[[#This Row],[Field of Work]]="Agriculture",Table2[[#This Row],[Income]],0)</f>
        <v>0</v>
      </c>
      <c r="CP439" s="3">
        <f ca="1">IF(Table2[[#This Row],[Field of Work]]="IT",Table2[[#This Row],[Income]],0)</f>
        <v>0</v>
      </c>
      <c r="CQ439" s="3">
        <f ca="1">IF(Table2[[#This Row],[Field of Work]]="Construction",Table2[[#This Row],[Income]],0)</f>
        <v>0</v>
      </c>
      <c r="CR439" s="3">
        <f ca="1">IF(Table2[[#This Row],[Field of Work]]="Health",Table2[[#This Row],[Income]],0)</f>
        <v>0</v>
      </c>
      <c r="CS439" s="5">
        <f ca="1">IF(Table2[[#This Row],[Field of Work]]="General work",Table2[[#This Row],[Income]],0)</f>
        <v>72411</v>
      </c>
      <c r="CU439" s="2">
        <f t="shared" ca="1" si="137"/>
        <v>1</v>
      </c>
      <c r="CV439" s="5"/>
      <c r="CX439" s="2">
        <f t="shared" ca="1" si="138"/>
        <v>49</v>
      </c>
      <c r="CY439" s="5"/>
    </row>
    <row r="440" spans="1:103" x14ac:dyDescent="0.25">
      <c r="A440">
        <f t="shared" ca="1" si="139"/>
        <v>2</v>
      </c>
      <c r="B440" t="str">
        <f t="shared" ca="1" si="140"/>
        <v>Female</v>
      </c>
      <c r="C440">
        <f t="shared" ca="1" si="141"/>
        <v>49</v>
      </c>
      <c r="D440">
        <f t="shared" ca="1" si="142"/>
        <v>3</v>
      </c>
      <c r="E440" t="str">
        <f ca="1">_xll.XLOOKUP(D440,$Y$8:$Y$13,$Z$8:$Z$13)</f>
        <v>Teaching</v>
      </c>
      <c r="F440">
        <f t="shared" ca="1" si="143"/>
        <v>5</v>
      </c>
      <c r="G440" t="str">
        <f ca="1">_xll.XLOOKUP(F440,$AA$8:$AA$12,$AB$8:$AB$12)</f>
        <v>Other</v>
      </c>
      <c r="H440">
        <f t="shared" ca="1" si="156"/>
        <v>4</v>
      </c>
      <c r="I440">
        <f t="shared" ca="1" si="136"/>
        <v>3</v>
      </c>
      <c r="J440">
        <f t="shared" ca="1" si="144"/>
        <v>60146</v>
      </c>
      <c r="K440">
        <f t="shared" ca="1" si="145"/>
        <v>5</v>
      </c>
      <c r="L440" t="str">
        <f ca="1">_xll.XLOOKUP(K440,$AC$8:$AC$17,$AD$8:$AD$17)</f>
        <v>Airport Hills</v>
      </c>
      <c r="M440">
        <f t="shared" ca="1" si="149"/>
        <v>360876</v>
      </c>
      <c r="N440" s="12">
        <f t="shared" ca="1" si="146"/>
        <v>210067.22504127535</v>
      </c>
      <c r="O440" s="12">
        <f t="shared" ca="1" si="150"/>
        <v>50683.573457671169</v>
      </c>
      <c r="P440">
        <f t="shared" ca="1" si="147"/>
        <v>49373</v>
      </c>
      <c r="Q440" s="12">
        <f t="shared" ca="1" si="151"/>
        <v>27540.161461946667</v>
      </c>
      <c r="R440">
        <f t="shared" ca="1" si="152"/>
        <v>40502.702779938387</v>
      </c>
      <c r="S440" s="12">
        <f t="shared" ca="1" si="153"/>
        <v>452062.27623760956</v>
      </c>
      <c r="T440" s="12">
        <f t="shared" ca="1" si="154"/>
        <v>286980.38650322199</v>
      </c>
      <c r="U440" s="12">
        <f t="shared" ca="1" si="155"/>
        <v>165081.88973438757</v>
      </c>
      <c r="X440" s="2"/>
      <c r="Y440" s="3"/>
      <c r="Z440" s="3"/>
      <c r="AA440" s="3"/>
      <c r="AB440" s="3"/>
      <c r="AC440" s="3"/>
      <c r="AD440" s="3"/>
      <c r="AE440" s="3">
        <f ca="1">IF(Table2[[#This Row],[Gender]]="Male",1,0)</f>
        <v>0</v>
      </c>
      <c r="AF440" s="3">
        <f ca="1">IF(Table2[[#This Row],[Gender]]="Female",1,0)</f>
        <v>1</v>
      </c>
      <c r="AG440" s="3"/>
      <c r="AH440" s="3"/>
      <c r="AI440" s="5"/>
      <c r="AK440" s="2">
        <f ca="1">IF(Table2[[#This Row],[Field of Work]]="Teaching",1,0)</f>
        <v>1</v>
      </c>
      <c r="AL440" s="3">
        <f ca="1">IF(Table2[[#This Row],[Field of Work]]="Agriculture",1,0)</f>
        <v>0</v>
      </c>
      <c r="AM440" s="3">
        <f ca="1">IF(Table2[[#This Row],[Field of Work]]="IT",1,0)</f>
        <v>0</v>
      </c>
      <c r="AN440" s="3">
        <f ca="1">IF(Table2[[#This Row],[Field of Work]]="Construction",1,0)</f>
        <v>0</v>
      </c>
      <c r="AO440" s="3">
        <f ca="1">IF(Table2[[#This Row],[Field of Work]]="Health",1,0)</f>
        <v>0</v>
      </c>
      <c r="AP440" s="3">
        <f ca="1">IF(Table2[[#This Row],[Field of Work]]="General work",1,0)</f>
        <v>0</v>
      </c>
      <c r="AQ440" s="3"/>
      <c r="AR440" s="3"/>
      <c r="AS440" s="3"/>
      <c r="AT440" s="3"/>
      <c r="AU440" s="3"/>
      <c r="AV440" s="5"/>
      <c r="AW440" s="16">
        <f ca="1">IF(Table2[[#This Row],[Residence]]="East Legon",1,0)</f>
        <v>0</v>
      </c>
      <c r="AX440" s="13">
        <f ca="1">IF(Table2[[#This Row],[Residence]]="Trasaco",1,0)</f>
        <v>0</v>
      </c>
      <c r="AY440" s="3">
        <f ca="1">IF(Table2[[#This Row],[Residence]]="North Legon",1,0)</f>
        <v>0</v>
      </c>
      <c r="AZ440" s="3">
        <f ca="1">IF(Table2[[#This Row],[Residence]]="Tema",1,0)</f>
        <v>0</v>
      </c>
      <c r="BA440" s="3">
        <f ca="1">IF(Table2[[#This Row],[Residence]]="Spintex",1,0)</f>
        <v>0</v>
      </c>
      <c r="BB440" s="3">
        <f ca="1">IF(Table2[[#This Row],[Residence]]="Airport Hills",1,0)</f>
        <v>1</v>
      </c>
      <c r="BC440" s="3">
        <f ca="1">IF(Table2[[#This Row],[Residence]]="Oyarifa",1,0)</f>
        <v>0</v>
      </c>
      <c r="BD440" s="3">
        <f ca="1">IF(Table2[[#This Row],[Residence]]="Prampram",1,0)</f>
        <v>0</v>
      </c>
      <c r="BE440" s="3">
        <f ca="1">IF(Table2[[#This Row],[Residence]]="Tse-Addo",1,0)</f>
        <v>0</v>
      </c>
      <c r="BF440" s="3">
        <f ca="1">IF(Table2[[#This Row],[Residence]]="Osu",1,0)</f>
        <v>0</v>
      </c>
      <c r="BG440" s="3"/>
      <c r="BH440" s="3"/>
      <c r="BI440" s="3"/>
      <c r="BJ440" s="3"/>
      <c r="BK440" s="3"/>
      <c r="BL440" s="3"/>
      <c r="BM440" s="3"/>
      <c r="BN440" s="3"/>
      <c r="BO440" s="3"/>
      <c r="BP440" s="5"/>
      <c r="BR440" s="26">
        <f ca="1">Table2[[#This Row],[Cars Value]]/Table2[[#This Row],[Cars]]</f>
        <v>16894.52448589039</v>
      </c>
      <c r="BS440" s="5"/>
      <c r="BT440" s="2">
        <f ca="1">IF(Table2[[#This Row],[Value of Debts]]&gt;$BU$6,1,0)</f>
        <v>1</v>
      </c>
      <c r="BU440" s="3"/>
      <c r="BV440" s="3"/>
      <c r="BW440" s="5"/>
      <c r="BX440" s="30">
        <f ca="1">Table2[[#This Row],[Mortgage Left]]/Table2[[#This Row],[Value of home]]</f>
        <v>0.58210361742336802</v>
      </c>
      <c r="BY440" s="3">
        <f t="shared" ca="1" si="148"/>
        <v>0</v>
      </c>
      <c r="BZ440" s="3"/>
      <c r="CA440" s="39"/>
      <c r="CC440" s="2">
        <f ca="1">IF(Table2[[#This Row],[Residence]]="East Legon",Table2[[#This Row],[Income]],0)</f>
        <v>0</v>
      </c>
      <c r="CD440" s="3">
        <f ca="1">IF(Table2[[#This Row],[Residence]]="Trasaco",Table2[[#This Row],[Income]],0)</f>
        <v>0</v>
      </c>
      <c r="CE440" s="3">
        <f ca="1">IF(Table2[[#This Row],[Residence]]="North Legon",Table2[[#This Row],[Income]],0)</f>
        <v>0</v>
      </c>
      <c r="CF440" s="3">
        <f ca="1">IF(Table2[[#This Row],[Residence]]="Spintex",Table2[[#This Row],[Income]],0)</f>
        <v>0</v>
      </c>
      <c r="CG440" s="3">
        <f ca="1">IF(Table2[[#This Row],[Residence]]="Tema",Table2[[#This Row],[Income]],0)</f>
        <v>0</v>
      </c>
      <c r="CH440" s="3">
        <f ca="1">IF(Table2[[#This Row],[Residence]]="Airport Hills",Table2[[#This Row],[Income]],0)</f>
        <v>60146</v>
      </c>
      <c r="CI440" s="3">
        <f ca="1">IF(Table2[[#This Row],[Residence]]="Oyarifa",Table2[[#This Row],[Income]],0)</f>
        <v>0</v>
      </c>
      <c r="CJ440" s="3">
        <f ca="1">IF(Table2[[#This Row],[Residence]]="Osu",Table2[[#This Row],[Income]],0)</f>
        <v>0</v>
      </c>
      <c r="CK440" s="3">
        <f ca="1">IF(Table2[[#This Row],[Residence]]="Tse-Addo",Table2[[#This Row],[Income]],0)</f>
        <v>0</v>
      </c>
      <c r="CL440" s="5">
        <f ca="1">IF(Table2[[#This Row],[Residence]]="Prampram",Table2[[#This Row],[Income]],0)</f>
        <v>0</v>
      </c>
      <c r="CN440" s="2">
        <f ca="1">IF(Table2[[#This Row],[Field of Work]]="Teaching",Table2[[#This Row],[Income]],0)</f>
        <v>60146</v>
      </c>
      <c r="CO440" s="3">
        <f ca="1">IF(Table2[[#This Row],[Field of Work]]="Agriculture",Table2[[#This Row],[Income]],0)</f>
        <v>0</v>
      </c>
      <c r="CP440" s="3">
        <f ca="1">IF(Table2[[#This Row],[Field of Work]]="IT",Table2[[#This Row],[Income]],0)</f>
        <v>0</v>
      </c>
      <c r="CQ440" s="3">
        <f ca="1">IF(Table2[[#This Row],[Field of Work]]="Construction",Table2[[#This Row],[Income]],0)</f>
        <v>0</v>
      </c>
      <c r="CR440" s="3">
        <f ca="1">IF(Table2[[#This Row],[Field of Work]]="Health",Table2[[#This Row],[Income]],0)</f>
        <v>0</v>
      </c>
      <c r="CS440" s="5">
        <f ca="1">IF(Table2[[#This Row],[Field of Work]]="General work",Table2[[#This Row],[Income]],0)</f>
        <v>0</v>
      </c>
      <c r="CU440" s="2">
        <f t="shared" ca="1" si="137"/>
        <v>1</v>
      </c>
      <c r="CV440" s="5"/>
      <c r="CX440" s="2">
        <f t="shared" ca="1" si="138"/>
        <v>45</v>
      </c>
      <c r="CY440" s="5"/>
    </row>
    <row r="441" spans="1:103" x14ac:dyDescent="0.25">
      <c r="A441">
        <f t="shared" ca="1" si="139"/>
        <v>1</v>
      </c>
      <c r="B441" t="str">
        <f t="shared" ca="1" si="140"/>
        <v>Male</v>
      </c>
      <c r="C441">
        <f t="shared" ca="1" si="141"/>
        <v>45</v>
      </c>
      <c r="D441">
        <f t="shared" ca="1" si="142"/>
        <v>1</v>
      </c>
      <c r="E441" t="str">
        <f ca="1">_xll.XLOOKUP(D441,$Y$8:$Y$13,$Z$8:$Z$13)</f>
        <v>Health</v>
      </c>
      <c r="F441">
        <f t="shared" ca="1" si="143"/>
        <v>2</v>
      </c>
      <c r="G441" t="str">
        <f ca="1">_xll.XLOOKUP(F441,$AA$8:$AA$12,$AB$8:$AB$12)</f>
        <v>College</v>
      </c>
      <c r="H441">
        <f t="shared" ca="1" si="156"/>
        <v>4</v>
      </c>
      <c r="I441">
        <f t="shared" ca="1" si="136"/>
        <v>3</v>
      </c>
      <c r="J441">
        <f t="shared" ca="1" si="144"/>
        <v>40012</v>
      </c>
      <c r="K441">
        <f t="shared" ca="1" si="145"/>
        <v>3</v>
      </c>
      <c r="L441" t="str">
        <f ca="1">_xll.XLOOKUP(K441,$AC$8:$AC$17,$AD$8:$AD$17)</f>
        <v>North Legon</v>
      </c>
      <c r="M441">
        <f t="shared" ca="1" si="149"/>
        <v>160048</v>
      </c>
      <c r="N441" s="12">
        <f t="shared" ca="1" si="146"/>
        <v>99633.287001292614</v>
      </c>
      <c r="O441" s="12">
        <f t="shared" ca="1" si="150"/>
        <v>113855.99570140697</v>
      </c>
      <c r="P441">
        <f t="shared" ca="1" si="147"/>
        <v>4166</v>
      </c>
      <c r="Q441" s="12">
        <f t="shared" ca="1" si="151"/>
        <v>68220.525056837316</v>
      </c>
      <c r="R441">
        <f t="shared" ca="1" si="152"/>
        <v>54687.434111394279</v>
      </c>
      <c r="S441" s="12">
        <f t="shared" ca="1" si="153"/>
        <v>328591.42981280125</v>
      </c>
      <c r="T441" s="12">
        <f t="shared" ca="1" si="154"/>
        <v>172019.81205812993</v>
      </c>
      <c r="U441" s="12">
        <f t="shared" ca="1" si="155"/>
        <v>156571.61775467132</v>
      </c>
      <c r="X441" s="2"/>
      <c r="Y441" s="3"/>
      <c r="Z441" s="3"/>
      <c r="AA441" s="3"/>
      <c r="AB441" s="3"/>
      <c r="AC441" s="3"/>
      <c r="AD441" s="3"/>
      <c r="AE441" s="3">
        <f ca="1">IF(Table2[[#This Row],[Gender]]="Male",1,0)</f>
        <v>1</v>
      </c>
      <c r="AF441" s="3">
        <f ca="1">IF(Table2[[#This Row],[Gender]]="Female",1,0)</f>
        <v>0</v>
      </c>
      <c r="AG441" s="3"/>
      <c r="AH441" s="3"/>
      <c r="AI441" s="5"/>
      <c r="AK441" s="2">
        <f ca="1">IF(Table2[[#This Row],[Field of Work]]="Teaching",1,0)</f>
        <v>0</v>
      </c>
      <c r="AL441" s="3">
        <f ca="1">IF(Table2[[#This Row],[Field of Work]]="Agriculture",1,0)</f>
        <v>0</v>
      </c>
      <c r="AM441" s="3">
        <f ca="1">IF(Table2[[#This Row],[Field of Work]]="IT",1,0)</f>
        <v>0</v>
      </c>
      <c r="AN441" s="3">
        <f ca="1">IF(Table2[[#This Row],[Field of Work]]="Construction",1,0)</f>
        <v>0</v>
      </c>
      <c r="AO441" s="3">
        <f ca="1">IF(Table2[[#This Row],[Field of Work]]="Health",1,0)</f>
        <v>1</v>
      </c>
      <c r="AP441" s="3">
        <f ca="1">IF(Table2[[#This Row],[Field of Work]]="General work",1,0)</f>
        <v>0</v>
      </c>
      <c r="AQ441" s="3"/>
      <c r="AR441" s="3"/>
      <c r="AS441" s="3"/>
      <c r="AT441" s="3"/>
      <c r="AU441" s="3"/>
      <c r="AV441" s="5"/>
      <c r="AW441" s="16">
        <f ca="1">IF(Table2[[#This Row],[Residence]]="East Legon",1,0)</f>
        <v>0</v>
      </c>
      <c r="AX441" s="13">
        <f ca="1">IF(Table2[[#This Row],[Residence]]="Trasaco",1,0)</f>
        <v>0</v>
      </c>
      <c r="AY441" s="3">
        <f ca="1">IF(Table2[[#This Row],[Residence]]="North Legon",1,0)</f>
        <v>1</v>
      </c>
      <c r="AZ441" s="3">
        <f ca="1">IF(Table2[[#This Row],[Residence]]="Tema",1,0)</f>
        <v>0</v>
      </c>
      <c r="BA441" s="3">
        <f ca="1">IF(Table2[[#This Row],[Residence]]="Spintex",1,0)</f>
        <v>0</v>
      </c>
      <c r="BB441" s="3">
        <f ca="1">IF(Table2[[#This Row],[Residence]]="Airport Hills",1,0)</f>
        <v>0</v>
      </c>
      <c r="BC441" s="3">
        <f ca="1">IF(Table2[[#This Row],[Residence]]="Oyarifa",1,0)</f>
        <v>0</v>
      </c>
      <c r="BD441" s="3">
        <f ca="1">IF(Table2[[#This Row],[Residence]]="Prampram",1,0)</f>
        <v>0</v>
      </c>
      <c r="BE441" s="3">
        <f ca="1">IF(Table2[[#This Row],[Residence]]="Tse-Addo",1,0)</f>
        <v>0</v>
      </c>
      <c r="BF441" s="3">
        <f ca="1">IF(Table2[[#This Row],[Residence]]="Osu",1,0)</f>
        <v>0</v>
      </c>
      <c r="BG441" s="3"/>
      <c r="BH441" s="3"/>
      <c r="BI441" s="3"/>
      <c r="BJ441" s="3"/>
      <c r="BK441" s="3"/>
      <c r="BL441" s="3"/>
      <c r="BM441" s="3"/>
      <c r="BN441" s="3"/>
      <c r="BO441" s="3"/>
      <c r="BP441" s="5"/>
      <c r="BR441" s="26">
        <f ca="1">Table2[[#This Row],[Cars Value]]/Table2[[#This Row],[Cars]]</f>
        <v>37951.998567135655</v>
      </c>
      <c r="BS441" s="5"/>
      <c r="BT441" s="2">
        <f ca="1">IF(Table2[[#This Row],[Value of Debts]]&gt;$BU$6,1,0)</f>
        <v>1</v>
      </c>
      <c r="BU441" s="3"/>
      <c r="BV441" s="3"/>
      <c r="BW441" s="5"/>
      <c r="BX441" s="30">
        <f ca="1">Table2[[#This Row],[Mortgage Left]]/Table2[[#This Row],[Value of home]]</f>
        <v>0.62252128737186729</v>
      </c>
      <c r="BY441" s="3">
        <f t="shared" ca="1" si="148"/>
        <v>0</v>
      </c>
      <c r="BZ441" s="3"/>
      <c r="CA441" s="39"/>
      <c r="CC441" s="2">
        <f ca="1">IF(Table2[[#This Row],[Residence]]="East Legon",Table2[[#This Row],[Income]],0)</f>
        <v>0</v>
      </c>
      <c r="CD441" s="3">
        <f ca="1">IF(Table2[[#This Row],[Residence]]="Trasaco",Table2[[#This Row],[Income]],0)</f>
        <v>0</v>
      </c>
      <c r="CE441" s="3">
        <f ca="1">IF(Table2[[#This Row],[Residence]]="North Legon",Table2[[#This Row],[Income]],0)</f>
        <v>40012</v>
      </c>
      <c r="CF441" s="3">
        <f ca="1">IF(Table2[[#This Row],[Residence]]="Spintex",Table2[[#This Row],[Income]],0)</f>
        <v>0</v>
      </c>
      <c r="CG441" s="3">
        <f ca="1">IF(Table2[[#This Row],[Residence]]="Tema",Table2[[#This Row],[Income]],0)</f>
        <v>0</v>
      </c>
      <c r="CH441" s="3">
        <f ca="1">IF(Table2[[#This Row],[Residence]]="Airport Hills",Table2[[#This Row],[Income]],0)</f>
        <v>0</v>
      </c>
      <c r="CI441" s="3">
        <f ca="1">IF(Table2[[#This Row],[Residence]]="Oyarifa",Table2[[#This Row],[Income]],0)</f>
        <v>0</v>
      </c>
      <c r="CJ441" s="3">
        <f ca="1">IF(Table2[[#This Row],[Residence]]="Osu",Table2[[#This Row],[Income]],0)</f>
        <v>0</v>
      </c>
      <c r="CK441" s="3">
        <f ca="1">IF(Table2[[#This Row],[Residence]]="Tse-Addo",Table2[[#This Row],[Income]],0)</f>
        <v>0</v>
      </c>
      <c r="CL441" s="5">
        <f ca="1">IF(Table2[[#This Row],[Residence]]="Prampram",Table2[[#This Row],[Income]],0)</f>
        <v>0</v>
      </c>
      <c r="CN441" s="2">
        <f ca="1">IF(Table2[[#This Row],[Field of Work]]="Teaching",Table2[[#This Row],[Income]],0)</f>
        <v>0</v>
      </c>
      <c r="CO441" s="3">
        <f ca="1">IF(Table2[[#This Row],[Field of Work]]="Agriculture",Table2[[#This Row],[Income]],0)</f>
        <v>0</v>
      </c>
      <c r="CP441" s="3">
        <f ca="1">IF(Table2[[#This Row],[Field of Work]]="IT",Table2[[#This Row],[Income]],0)</f>
        <v>0</v>
      </c>
      <c r="CQ441" s="3">
        <f ca="1">IF(Table2[[#This Row],[Field of Work]]="Construction",Table2[[#This Row],[Income]],0)</f>
        <v>0</v>
      </c>
      <c r="CR441" s="3">
        <f ca="1">IF(Table2[[#This Row],[Field of Work]]="Health",Table2[[#This Row],[Income]],0)</f>
        <v>40012</v>
      </c>
      <c r="CS441" s="5">
        <f ca="1">IF(Table2[[#This Row],[Field of Work]]="General work",Table2[[#This Row],[Income]],0)</f>
        <v>0</v>
      </c>
      <c r="CU441" s="2">
        <f t="shared" ca="1" si="137"/>
        <v>1</v>
      </c>
      <c r="CV441" s="5"/>
      <c r="CX441" s="2">
        <f t="shared" ca="1" si="138"/>
        <v>40</v>
      </c>
      <c r="CY441" s="5"/>
    </row>
    <row r="442" spans="1:103" x14ac:dyDescent="0.25">
      <c r="A442">
        <f t="shared" ca="1" si="139"/>
        <v>2</v>
      </c>
      <c r="B442" t="str">
        <f t="shared" ca="1" si="140"/>
        <v>Female</v>
      </c>
      <c r="C442">
        <f t="shared" ca="1" si="141"/>
        <v>40</v>
      </c>
      <c r="D442">
        <f t="shared" ca="1" si="142"/>
        <v>5</v>
      </c>
      <c r="E442" t="str">
        <f ca="1">_xll.XLOOKUP(D442,$Y$8:$Y$13,$Z$8:$Z$13)</f>
        <v>General work</v>
      </c>
      <c r="F442">
        <f t="shared" ca="1" si="143"/>
        <v>4</v>
      </c>
      <c r="G442" t="str">
        <f ca="1">_xll.XLOOKUP(F442,$AA$8:$AA$12,$AB$8:$AB$12)</f>
        <v>Techical</v>
      </c>
      <c r="H442">
        <f t="shared" ca="1" si="156"/>
        <v>2</v>
      </c>
      <c r="I442">
        <f t="shared" ca="1" si="136"/>
        <v>1</v>
      </c>
      <c r="J442">
        <f t="shared" ca="1" si="144"/>
        <v>59053</v>
      </c>
      <c r="K442">
        <f t="shared" ca="1" si="145"/>
        <v>2</v>
      </c>
      <c r="L442" t="str">
        <f ca="1">_xll.XLOOKUP(K442,$AC$8:$AC$17,$AD$8:$AD$17)</f>
        <v>Trasaco</v>
      </c>
      <c r="M442">
        <f t="shared" ca="1" si="149"/>
        <v>295265</v>
      </c>
      <c r="N442" s="12">
        <f t="shared" ca="1" si="146"/>
        <v>107656.07919850099</v>
      </c>
      <c r="O442" s="12">
        <f t="shared" ca="1" si="150"/>
        <v>51501.596801359148</v>
      </c>
      <c r="P442">
        <f t="shared" ca="1" si="147"/>
        <v>44389</v>
      </c>
      <c r="Q442" s="12">
        <f t="shared" ca="1" si="151"/>
        <v>103825.38988308591</v>
      </c>
      <c r="R442">
        <f t="shared" ca="1" si="152"/>
        <v>4552.1756462522735</v>
      </c>
      <c r="S442" s="12">
        <f t="shared" ca="1" si="153"/>
        <v>351318.77244761144</v>
      </c>
      <c r="T442" s="12">
        <f t="shared" ca="1" si="154"/>
        <v>255870.4690815869</v>
      </c>
      <c r="U442" s="12">
        <f t="shared" ca="1" si="155"/>
        <v>95448.303366024542</v>
      </c>
      <c r="X442" s="2"/>
      <c r="Y442" s="3"/>
      <c r="Z442" s="3"/>
      <c r="AA442" s="3"/>
      <c r="AB442" s="3"/>
      <c r="AC442" s="3"/>
      <c r="AD442" s="3"/>
      <c r="AE442" s="3">
        <f ca="1">IF(Table2[[#This Row],[Gender]]="Male",1,0)</f>
        <v>0</v>
      </c>
      <c r="AF442" s="3">
        <f ca="1">IF(Table2[[#This Row],[Gender]]="Female",1,0)</f>
        <v>1</v>
      </c>
      <c r="AG442" s="3"/>
      <c r="AH442" s="3"/>
      <c r="AI442" s="5"/>
      <c r="AK442" s="2">
        <f ca="1">IF(Table2[[#This Row],[Field of Work]]="Teaching",1,0)</f>
        <v>0</v>
      </c>
      <c r="AL442" s="3">
        <f ca="1">IF(Table2[[#This Row],[Field of Work]]="Agriculture",1,0)</f>
        <v>0</v>
      </c>
      <c r="AM442" s="3">
        <f ca="1">IF(Table2[[#This Row],[Field of Work]]="IT",1,0)</f>
        <v>0</v>
      </c>
      <c r="AN442" s="3">
        <f ca="1">IF(Table2[[#This Row],[Field of Work]]="Construction",1,0)</f>
        <v>0</v>
      </c>
      <c r="AO442" s="3">
        <f ca="1">IF(Table2[[#This Row],[Field of Work]]="Health",1,0)</f>
        <v>0</v>
      </c>
      <c r="AP442" s="3">
        <f ca="1">IF(Table2[[#This Row],[Field of Work]]="General work",1,0)</f>
        <v>1</v>
      </c>
      <c r="AQ442" s="3"/>
      <c r="AR442" s="3"/>
      <c r="AS442" s="3"/>
      <c r="AT442" s="3"/>
      <c r="AU442" s="3"/>
      <c r="AV442" s="5"/>
      <c r="AW442" s="16">
        <f ca="1">IF(Table2[[#This Row],[Residence]]="East Legon",1,0)</f>
        <v>0</v>
      </c>
      <c r="AX442" s="13">
        <f ca="1">IF(Table2[[#This Row],[Residence]]="Trasaco",1,0)</f>
        <v>1</v>
      </c>
      <c r="AY442" s="3">
        <f ca="1">IF(Table2[[#This Row],[Residence]]="North Legon",1,0)</f>
        <v>0</v>
      </c>
      <c r="AZ442" s="3">
        <f ca="1">IF(Table2[[#This Row],[Residence]]="Tema",1,0)</f>
        <v>0</v>
      </c>
      <c r="BA442" s="3">
        <f ca="1">IF(Table2[[#This Row],[Residence]]="Spintex",1,0)</f>
        <v>0</v>
      </c>
      <c r="BB442" s="3">
        <f ca="1">IF(Table2[[#This Row],[Residence]]="Airport Hills",1,0)</f>
        <v>0</v>
      </c>
      <c r="BC442" s="3">
        <f ca="1">IF(Table2[[#This Row],[Residence]]="Oyarifa",1,0)</f>
        <v>0</v>
      </c>
      <c r="BD442" s="3">
        <f ca="1">IF(Table2[[#This Row],[Residence]]="Prampram",1,0)</f>
        <v>0</v>
      </c>
      <c r="BE442" s="3">
        <f ca="1">IF(Table2[[#This Row],[Residence]]="Tse-Addo",1,0)</f>
        <v>0</v>
      </c>
      <c r="BF442" s="3">
        <f ca="1">IF(Table2[[#This Row],[Residence]]="Osu",1,0)</f>
        <v>0</v>
      </c>
      <c r="BG442" s="3"/>
      <c r="BH442" s="3"/>
      <c r="BI442" s="3"/>
      <c r="BJ442" s="3"/>
      <c r="BK442" s="3"/>
      <c r="BL442" s="3"/>
      <c r="BM442" s="3"/>
      <c r="BN442" s="3"/>
      <c r="BO442" s="3"/>
      <c r="BP442" s="5"/>
      <c r="BR442" s="26">
        <f ca="1">Table2[[#This Row],[Cars Value]]/Table2[[#This Row],[Cars]]</f>
        <v>51501.596801359148</v>
      </c>
      <c r="BS442" s="5"/>
      <c r="BT442" s="2">
        <f ca="1">IF(Table2[[#This Row],[Value of Debts]]&gt;$BU$6,1,0)</f>
        <v>1</v>
      </c>
      <c r="BU442" s="3"/>
      <c r="BV442" s="3"/>
      <c r="BW442" s="5"/>
      <c r="BX442" s="30">
        <f ca="1">Table2[[#This Row],[Mortgage Left]]/Table2[[#This Row],[Value of home]]</f>
        <v>0.36460833217110389</v>
      </c>
      <c r="BY442" s="3">
        <f t="shared" ca="1" si="148"/>
        <v>1</v>
      </c>
      <c r="BZ442" s="3"/>
      <c r="CA442" s="39"/>
      <c r="CC442" s="2">
        <f ca="1">IF(Table2[[#This Row],[Residence]]="East Legon",Table2[[#This Row],[Income]],0)</f>
        <v>0</v>
      </c>
      <c r="CD442" s="3">
        <f ca="1">IF(Table2[[#This Row],[Residence]]="Trasaco",Table2[[#This Row],[Income]],0)</f>
        <v>59053</v>
      </c>
      <c r="CE442" s="3">
        <f ca="1">IF(Table2[[#This Row],[Residence]]="North Legon",Table2[[#This Row],[Income]],0)</f>
        <v>0</v>
      </c>
      <c r="CF442" s="3">
        <f ca="1">IF(Table2[[#This Row],[Residence]]="Spintex",Table2[[#This Row],[Income]],0)</f>
        <v>0</v>
      </c>
      <c r="CG442" s="3">
        <f ca="1">IF(Table2[[#This Row],[Residence]]="Tema",Table2[[#This Row],[Income]],0)</f>
        <v>0</v>
      </c>
      <c r="CH442" s="3">
        <f ca="1">IF(Table2[[#This Row],[Residence]]="Airport Hills",Table2[[#This Row],[Income]],0)</f>
        <v>0</v>
      </c>
      <c r="CI442" s="3">
        <f ca="1">IF(Table2[[#This Row],[Residence]]="Oyarifa",Table2[[#This Row],[Income]],0)</f>
        <v>0</v>
      </c>
      <c r="CJ442" s="3">
        <f ca="1">IF(Table2[[#This Row],[Residence]]="Osu",Table2[[#This Row],[Income]],0)</f>
        <v>0</v>
      </c>
      <c r="CK442" s="3">
        <f ca="1">IF(Table2[[#This Row],[Residence]]="Tse-Addo",Table2[[#This Row],[Income]],0)</f>
        <v>0</v>
      </c>
      <c r="CL442" s="5">
        <f ca="1">IF(Table2[[#This Row],[Residence]]="Prampram",Table2[[#This Row],[Income]],0)</f>
        <v>0</v>
      </c>
      <c r="CN442" s="2">
        <f ca="1">IF(Table2[[#This Row],[Field of Work]]="Teaching",Table2[[#This Row],[Income]],0)</f>
        <v>0</v>
      </c>
      <c r="CO442" s="3">
        <f ca="1">IF(Table2[[#This Row],[Field of Work]]="Agriculture",Table2[[#This Row],[Income]],0)</f>
        <v>0</v>
      </c>
      <c r="CP442" s="3">
        <f ca="1">IF(Table2[[#This Row],[Field of Work]]="IT",Table2[[#This Row],[Income]],0)</f>
        <v>0</v>
      </c>
      <c r="CQ442" s="3">
        <f ca="1">IF(Table2[[#This Row],[Field of Work]]="Construction",Table2[[#This Row],[Income]],0)</f>
        <v>0</v>
      </c>
      <c r="CR442" s="3">
        <f ca="1">IF(Table2[[#This Row],[Field of Work]]="Health",Table2[[#This Row],[Income]],0)</f>
        <v>0</v>
      </c>
      <c r="CS442" s="5">
        <f ca="1">IF(Table2[[#This Row],[Field of Work]]="General work",Table2[[#This Row],[Income]],0)</f>
        <v>59053</v>
      </c>
      <c r="CU442" s="2">
        <f t="shared" ca="1" si="137"/>
        <v>1</v>
      </c>
      <c r="CV442" s="5"/>
      <c r="CX442" s="2">
        <f t="shared" ca="1" si="138"/>
        <v>43</v>
      </c>
      <c r="CY442" s="5"/>
    </row>
    <row r="443" spans="1:103" x14ac:dyDescent="0.25">
      <c r="A443">
        <f t="shared" ca="1" si="139"/>
        <v>1</v>
      </c>
      <c r="B443" t="str">
        <f t="shared" ca="1" si="140"/>
        <v>Male</v>
      </c>
      <c r="C443">
        <f t="shared" ca="1" si="141"/>
        <v>43</v>
      </c>
      <c r="D443">
        <f t="shared" ca="1" si="142"/>
        <v>2</v>
      </c>
      <c r="E443" t="str">
        <f ca="1">_xll.XLOOKUP(D443,$Y$8:$Y$13,$Z$8:$Z$13)</f>
        <v>Construction</v>
      </c>
      <c r="F443">
        <f t="shared" ca="1" si="143"/>
        <v>4</v>
      </c>
      <c r="G443" t="str">
        <f ca="1">_xll.XLOOKUP(F443,$AA$8:$AA$12,$AB$8:$AB$12)</f>
        <v>Techical</v>
      </c>
      <c r="H443">
        <f t="shared" ca="1" si="156"/>
        <v>0</v>
      </c>
      <c r="I443">
        <f t="shared" ca="1" si="136"/>
        <v>1</v>
      </c>
      <c r="J443">
        <f t="shared" ca="1" si="144"/>
        <v>73346</v>
      </c>
      <c r="K443">
        <f t="shared" ca="1" si="145"/>
        <v>7</v>
      </c>
      <c r="L443" t="str">
        <f ca="1">_xll.XLOOKUP(K443,$AC$8:$AC$17,$AD$8:$AD$17)</f>
        <v>Tema</v>
      </c>
      <c r="M443">
        <f t="shared" ca="1" si="149"/>
        <v>366730</v>
      </c>
      <c r="N443" s="12">
        <f t="shared" ca="1" si="146"/>
        <v>143407.3281411952</v>
      </c>
      <c r="O443" s="12">
        <f t="shared" ca="1" si="150"/>
        <v>10376.238758413907</v>
      </c>
      <c r="P443">
        <f t="shared" ca="1" si="147"/>
        <v>9726</v>
      </c>
      <c r="Q443" s="12">
        <f t="shared" ca="1" si="151"/>
        <v>125580.80684995049</v>
      </c>
      <c r="R443">
        <f t="shared" ca="1" si="152"/>
        <v>89208.10850590776</v>
      </c>
      <c r="S443" s="12">
        <f t="shared" ca="1" si="153"/>
        <v>466314.3472643217</v>
      </c>
      <c r="T443" s="12">
        <f t="shared" ca="1" si="154"/>
        <v>278714.13499114569</v>
      </c>
      <c r="U443" s="12">
        <f t="shared" ca="1" si="155"/>
        <v>187600.212273176</v>
      </c>
      <c r="X443" s="2"/>
      <c r="Y443" s="3"/>
      <c r="Z443" s="3"/>
      <c r="AA443" s="3"/>
      <c r="AB443" s="3"/>
      <c r="AC443" s="3"/>
      <c r="AD443" s="3"/>
      <c r="AE443" s="3">
        <f ca="1">IF(Table2[[#This Row],[Gender]]="Male",1,0)</f>
        <v>1</v>
      </c>
      <c r="AF443" s="3">
        <f ca="1">IF(Table2[[#This Row],[Gender]]="Female",1,0)</f>
        <v>0</v>
      </c>
      <c r="AG443" s="3"/>
      <c r="AH443" s="3"/>
      <c r="AI443" s="5"/>
      <c r="AK443" s="2">
        <f ca="1">IF(Table2[[#This Row],[Field of Work]]="Teaching",1,0)</f>
        <v>0</v>
      </c>
      <c r="AL443" s="3">
        <f ca="1">IF(Table2[[#This Row],[Field of Work]]="Agriculture",1,0)</f>
        <v>0</v>
      </c>
      <c r="AM443" s="3">
        <f ca="1">IF(Table2[[#This Row],[Field of Work]]="IT",1,0)</f>
        <v>0</v>
      </c>
      <c r="AN443" s="3">
        <f ca="1">IF(Table2[[#This Row],[Field of Work]]="Construction",1,0)</f>
        <v>1</v>
      </c>
      <c r="AO443" s="3">
        <f ca="1">IF(Table2[[#This Row],[Field of Work]]="Health",1,0)</f>
        <v>0</v>
      </c>
      <c r="AP443" s="3">
        <f ca="1">IF(Table2[[#This Row],[Field of Work]]="General work",1,0)</f>
        <v>0</v>
      </c>
      <c r="AQ443" s="3"/>
      <c r="AR443" s="3"/>
      <c r="AS443" s="3"/>
      <c r="AT443" s="3"/>
      <c r="AU443" s="3"/>
      <c r="AV443" s="5"/>
      <c r="AW443" s="16">
        <f ca="1">IF(Table2[[#This Row],[Residence]]="East Legon",1,0)</f>
        <v>0</v>
      </c>
      <c r="AX443" s="13">
        <f ca="1">IF(Table2[[#This Row],[Residence]]="Trasaco",1,0)</f>
        <v>0</v>
      </c>
      <c r="AY443" s="3">
        <f ca="1">IF(Table2[[#This Row],[Residence]]="North Legon",1,0)</f>
        <v>0</v>
      </c>
      <c r="AZ443" s="3">
        <f ca="1">IF(Table2[[#This Row],[Residence]]="Tema",1,0)</f>
        <v>1</v>
      </c>
      <c r="BA443" s="3">
        <f ca="1">IF(Table2[[#This Row],[Residence]]="Spintex",1,0)</f>
        <v>0</v>
      </c>
      <c r="BB443" s="3">
        <f ca="1">IF(Table2[[#This Row],[Residence]]="Airport Hills",1,0)</f>
        <v>0</v>
      </c>
      <c r="BC443" s="3">
        <f ca="1">IF(Table2[[#This Row],[Residence]]="Oyarifa",1,0)</f>
        <v>0</v>
      </c>
      <c r="BD443" s="3">
        <f ca="1">IF(Table2[[#This Row],[Residence]]="Prampram",1,0)</f>
        <v>0</v>
      </c>
      <c r="BE443" s="3">
        <f ca="1">IF(Table2[[#This Row],[Residence]]="Tse-Addo",1,0)</f>
        <v>0</v>
      </c>
      <c r="BF443" s="3">
        <f ca="1">IF(Table2[[#This Row],[Residence]]="Osu",1,0)</f>
        <v>0</v>
      </c>
      <c r="BG443" s="3"/>
      <c r="BH443" s="3"/>
      <c r="BI443" s="3"/>
      <c r="BJ443" s="3"/>
      <c r="BK443" s="3"/>
      <c r="BL443" s="3"/>
      <c r="BM443" s="3"/>
      <c r="BN443" s="3"/>
      <c r="BO443" s="3"/>
      <c r="BP443" s="5"/>
      <c r="BR443" s="26">
        <f ca="1">Table2[[#This Row],[Cars Value]]/Table2[[#This Row],[Cars]]</f>
        <v>10376.238758413907</v>
      </c>
      <c r="BS443" s="5"/>
      <c r="BT443" s="2">
        <f ca="1">IF(Table2[[#This Row],[Value of Debts]]&gt;$BU$6,1,0)</f>
        <v>1</v>
      </c>
      <c r="BU443" s="3"/>
      <c r="BV443" s="3"/>
      <c r="BW443" s="5"/>
      <c r="BX443" s="30">
        <f ca="1">Table2[[#This Row],[Mortgage Left]]/Table2[[#This Row],[Value of home]]</f>
        <v>0.39104335107898236</v>
      </c>
      <c r="BY443" s="3">
        <f t="shared" ca="1" si="148"/>
        <v>1</v>
      </c>
      <c r="BZ443" s="3"/>
      <c r="CA443" s="39"/>
      <c r="CC443" s="2">
        <f ca="1">IF(Table2[[#This Row],[Residence]]="East Legon",Table2[[#This Row],[Income]],0)</f>
        <v>0</v>
      </c>
      <c r="CD443" s="3">
        <f ca="1">IF(Table2[[#This Row],[Residence]]="Trasaco",Table2[[#This Row],[Income]],0)</f>
        <v>0</v>
      </c>
      <c r="CE443" s="3">
        <f ca="1">IF(Table2[[#This Row],[Residence]]="North Legon",Table2[[#This Row],[Income]],0)</f>
        <v>0</v>
      </c>
      <c r="CF443" s="3">
        <f ca="1">IF(Table2[[#This Row],[Residence]]="Spintex",Table2[[#This Row],[Income]],0)</f>
        <v>0</v>
      </c>
      <c r="CG443" s="3">
        <f ca="1">IF(Table2[[#This Row],[Residence]]="Tema",Table2[[#This Row],[Income]],0)</f>
        <v>73346</v>
      </c>
      <c r="CH443" s="3">
        <f ca="1">IF(Table2[[#This Row],[Residence]]="Airport Hills",Table2[[#This Row],[Income]],0)</f>
        <v>0</v>
      </c>
      <c r="CI443" s="3">
        <f ca="1">IF(Table2[[#This Row],[Residence]]="Oyarifa",Table2[[#This Row],[Income]],0)</f>
        <v>0</v>
      </c>
      <c r="CJ443" s="3">
        <f ca="1">IF(Table2[[#This Row],[Residence]]="Osu",Table2[[#This Row],[Income]],0)</f>
        <v>0</v>
      </c>
      <c r="CK443" s="3">
        <f ca="1">IF(Table2[[#This Row],[Residence]]="Tse-Addo",Table2[[#This Row],[Income]],0)</f>
        <v>0</v>
      </c>
      <c r="CL443" s="5">
        <f ca="1">IF(Table2[[#This Row],[Residence]]="Prampram",Table2[[#This Row],[Income]],0)</f>
        <v>0</v>
      </c>
      <c r="CN443" s="2">
        <f ca="1">IF(Table2[[#This Row],[Field of Work]]="Teaching",Table2[[#This Row],[Income]],0)</f>
        <v>0</v>
      </c>
      <c r="CO443" s="3">
        <f ca="1">IF(Table2[[#This Row],[Field of Work]]="Agriculture",Table2[[#This Row],[Income]],0)</f>
        <v>0</v>
      </c>
      <c r="CP443" s="3">
        <f ca="1">IF(Table2[[#This Row],[Field of Work]]="IT",Table2[[#This Row],[Income]],0)</f>
        <v>0</v>
      </c>
      <c r="CQ443" s="3">
        <f ca="1">IF(Table2[[#This Row],[Field of Work]]="Construction",Table2[[#This Row],[Income]],0)</f>
        <v>73346</v>
      </c>
      <c r="CR443" s="3">
        <f ca="1">IF(Table2[[#This Row],[Field of Work]]="Health",Table2[[#This Row],[Income]],0)</f>
        <v>0</v>
      </c>
      <c r="CS443" s="5">
        <f ca="1">IF(Table2[[#This Row],[Field of Work]]="General work",Table2[[#This Row],[Income]],0)</f>
        <v>0</v>
      </c>
      <c r="CU443" s="2">
        <f t="shared" ca="1" si="137"/>
        <v>1</v>
      </c>
      <c r="CV443" s="5"/>
      <c r="CX443" s="2">
        <f t="shared" ca="1" si="138"/>
        <v>37</v>
      </c>
      <c r="CY443" s="5"/>
    </row>
    <row r="444" spans="1:103" x14ac:dyDescent="0.25">
      <c r="A444">
        <f t="shared" ca="1" si="139"/>
        <v>1</v>
      </c>
      <c r="B444" t="str">
        <f t="shared" ca="1" si="140"/>
        <v>Male</v>
      </c>
      <c r="C444">
        <f t="shared" ca="1" si="141"/>
        <v>37</v>
      </c>
      <c r="D444">
        <f t="shared" ca="1" si="142"/>
        <v>5</v>
      </c>
      <c r="E444" t="str">
        <f ca="1">_xll.XLOOKUP(D444,$Y$8:$Y$13,$Z$8:$Z$13)</f>
        <v>General work</v>
      </c>
      <c r="F444">
        <f t="shared" ca="1" si="143"/>
        <v>2</v>
      </c>
      <c r="G444" t="str">
        <f ca="1">_xll.XLOOKUP(F444,$AA$8:$AA$12,$AB$8:$AB$12)</f>
        <v>College</v>
      </c>
      <c r="H444">
        <f t="shared" ca="1" si="156"/>
        <v>0</v>
      </c>
      <c r="I444">
        <f t="shared" ca="1" si="136"/>
        <v>4</v>
      </c>
      <c r="J444">
        <f t="shared" ca="1" si="144"/>
        <v>77144</v>
      </c>
      <c r="K444">
        <f t="shared" ca="1" si="145"/>
        <v>2</v>
      </c>
      <c r="L444" t="str">
        <f ca="1">_xll.XLOOKUP(K444,$AC$8:$AC$17,$AD$8:$AD$17)</f>
        <v>Trasaco</v>
      </c>
      <c r="M444">
        <f t="shared" ca="1" si="149"/>
        <v>231432</v>
      </c>
      <c r="N444" s="12">
        <f t="shared" ca="1" si="146"/>
        <v>191406.64783621926</v>
      </c>
      <c r="O444" s="12">
        <f t="shared" ca="1" si="150"/>
        <v>307265.15052374877</v>
      </c>
      <c r="P444">
        <f t="shared" ca="1" si="147"/>
        <v>95431</v>
      </c>
      <c r="Q444" s="12">
        <f t="shared" ca="1" si="151"/>
        <v>11963.411755285399</v>
      </c>
      <c r="R444">
        <f t="shared" ca="1" si="152"/>
        <v>83701.811449791596</v>
      </c>
      <c r="S444" s="12">
        <f t="shared" ca="1" si="153"/>
        <v>622398.96197354025</v>
      </c>
      <c r="T444" s="12">
        <f t="shared" ca="1" si="154"/>
        <v>298801.05959150469</v>
      </c>
      <c r="U444" s="12">
        <f t="shared" ca="1" si="155"/>
        <v>323597.90238203557</v>
      </c>
      <c r="X444" s="2"/>
      <c r="Y444" s="3"/>
      <c r="Z444" s="3"/>
      <c r="AA444" s="3"/>
      <c r="AB444" s="3"/>
      <c r="AC444" s="3"/>
      <c r="AD444" s="3"/>
      <c r="AE444" s="3">
        <f ca="1">IF(Table2[[#This Row],[Gender]]="Male",1,0)</f>
        <v>1</v>
      </c>
      <c r="AF444" s="3">
        <f ca="1">IF(Table2[[#This Row],[Gender]]="Female",1,0)</f>
        <v>0</v>
      </c>
      <c r="AG444" s="3"/>
      <c r="AH444" s="3"/>
      <c r="AI444" s="5"/>
      <c r="AK444" s="2">
        <f ca="1">IF(Table2[[#This Row],[Field of Work]]="Teaching",1,0)</f>
        <v>0</v>
      </c>
      <c r="AL444" s="3">
        <f ca="1">IF(Table2[[#This Row],[Field of Work]]="Agriculture",1,0)</f>
        <v>0</v>
      </c>
      <c r="AM444" s="3">
        <f ca="1">IF(Table2[[#This Row],[Field of Work]]="IT",1,0)</f>
        <v>0</v>
      </c>
      <c r="AN444" s="3">
        <f ca="1">IF(Table2[[#This Row],[Field of Work]]="Construction",1,0)</f>
        <v>0</v>
      </c>
      <c r="AO444" s="3">
        <f ca="1">IF(Table2[[#This Row],[Field of Work]]="Health",1,0)</f>
        <v>0</v>
      </c>
      <c r="AP444" s="3">
        <f ca="1">IF(Table2[[#This Row],[Field of Work]]="General work",1,0)</f>
        <v>1</v>
      </c>
      <c r="AQ444" s="3"/>
      <c r="AR444" s="3"/>
      <c r="AS444" s="3"/>
      <c r="AT444" s="3"/>
      <c r="AU444" s="3"/>
      <c r="AV444" s="5"/>
      <c r="AW444" s="16">
        <f ca="1">IF(Table2[[#This Row],[Residence]]="East Legon",1,0)</f>
        <v>0</v>
      </c>
      <c r="AX444" s="13">
        <f ca="1">IF(Table2[[#This Row],[Residence]]="Trasaco",1,0)</f>
        <v>1</v>
      </c>
      <c r="AY444" s="3">
        <f ca="1">IF(Table2[[#This Row],[Residence]]="North Legon",1,0)</f>
        <v>0</v>
      </c>
      <c r="AZ444" s="3">
        <f ca="1">IF(Table2[[#This Row],[Residence]]="Tema",1,0)</f>
        <v>0</v>
      </c>
      <c r="BA444" s="3">
        <f ca="1">IF(Table2[[#This Row],[Residence]]="Spintex",1,0)</f>
        <v>0</v>
      </c>
      <c r="BB444" s="3">
        <f ca="1">IF(Table2[[#This Row],[Residence]]="Airport Hills",1,0)</f>
        <v>0</v>
      </c>
      <c r="BC444" s="3">
        <f ca="1">IF(Table2[[#This Row],[Residence]]="Oyarifa",1,0)</f>
        <v>0</v>
      </c>
      <c r="BD444" s="3">
        <f ca="1">IF(Table2[[#This Row],[Residence]]="Prampram",1,0)</f>
        <v>0</v>
      </c>
      <c r="BE444" s="3">
        <f ca="1">IF(Table2[[#This Row],[Residence]]="Tse-Addo",1,0)</f>
        <v>0</v>
      </c>
      <c r="BF444" s="3">
        <f ca="1">IF(Table2[[#This Row],[Residence]]="Osu",1,0)</f>
        <v>0</v>
      </c>
      <c r="BG444" s="3"/>
      <c r="BH444" s="3"/>
      <c r="BI444" s="3"/>
      <c r="BJ444" s="3"/>
      <c r="BK444" s="3"/>
      <c r="BL444" s="3"/>
      <c r="BM444" s="3"/>
      <c r="BN444" s="3"/>
      <c r="BO444" s="3"/>
      <c r="BP444" s="5"/>
      <c r="BR444" s="26">
        <f ca="1">Table2[[#This Row],[Cars Value]]/Table2[[#This Row],[Cars]]</f>
        <v>76816.287630937193</v>
      </c>
      <c r="BS444" s="5"/>
      <c r="BT444" s="2">
        <f ca="1">IF(Table2[[#This Row],[Value of Debts]]&gt;$BU$6,1,0)</f>
        <v>1</v>
      </c>
      <c r="BU444" s="3"/>
      <c r="BV444" s="3"/>
      <c r="BW444" s="5"/>
      <c r="BX444" s="30">
        <f ca="1">Table2[[#This Row],[Mortgage Left]]/Table2[[#This Row],[Value of home]]</f>
        <v>0.82705350961068158</v>
      </c>
      <c r="BY444" s="3">
        <f t="shared" ca="1" si="148"/>
        <v>0</v>
      </c>
      <c r="BZ444" s="3"/>
      <c r="CA444" s="39"/>
      <c r="CC444" s="2">
        <f ca="1">IF(Table2[[#This Row],[Residence]]="East Legon",Table2[[#This Row],[Income]],0)</f>
        <v>0</v>
      </c>
      <c r="CD444" s="3">
        <f ca="1">IF(Table2[[#This Row],[Residence]]="Trasaco",Table2[[#This Row],[Income]],0)</f>
        <v>77144</v>
      </c>
      <c r="CE444" s="3">
        <f ca="1">IF(Table2[[#This Row],[Residence]]="North Legon",Table2[[#This Row],[Income]],0)</f>
        <v>0</v>
      </c>
      <c r="CF444" s="3">
        <f ca="1">IF(Table2[[#This Row],[Residence]]="Spintex",Table2[[#This Row],[Income]],0)</f>
        <v>0</v>
      </c>
      <c r="CG444" s="3">
        <f ca="1">IF(Table2[[#This Row],[Residence]]="Tema",Table2[[#This Row],[Income]],0)</f>
        <v>0</v>
      </c>
      <c r="CH444" s="3">
        <f ca="1">IF(Table2[[#This Row],[Residence]]="Airport Hills",Table2[[#This Row],[Income]],0)</f>
        <v>0</v>
      </c>
      <c r="CI444" s="3">
        <f ca="1">IF(Table2[[#This Row],[Residence]]="Oyarifa",Table2[[#This Row],[Income]],0)</f>
        <v>0</v>
      </c>
      <c r="CJ444" s="3">
        <f ca="1">IF(Table2[[#This Row],[Residence]]="Osu",Table2[[#This Row],[Income]],0)</f>
        <v>0</v>
      </c>
      <c r="CK444" s="3">
        <f ca="1">IF(Table2[[#This Row],[Residence]]="Tse-Addo",Table2[[#This Row],[Income]],0)</f>
        <v>0</v>
      </c>
      <c r="CL444" s="5">
        <f ca="1">IF(Table2[[#This Row],[Residence]]="Prampram",Table2[[#This Row],[Income]],0)</f>
        <v>0</v>
      </c>
      <c r="CN444" s="2">
        <f ca="1">IF(Table2[[#This Row],[Field of Work]]="Teaching",Table2[[#This Row],[Income]],0)</f>
        <v>0</v>
      </c>
      <c r="CO444" s="3">
        <f ca="1">IF(Table2[[#This Row],[Field of Work]]="Agriculture",Table2[[#This Row],[Income]],0)</f>
        <v>0</v>
      </c>
      <c r="CP444" s="3">
        <f ca="1">IF(Table2[[#This Row],[Field of Work]]="IT",Table2[[#This Row],[Income]],0)</f>
        <v>0</v>
      </c>
      <c r="CQ444" s="3">
        <f ca="1">IF(Table2[[#This Row],[Field of Work]]="Construction",Table2[[#This Row],[Income]],0)</f>
        <v>0</v>
      </c>
      <c r="CR444" s="3">
        <f ca="1">IF(Table2[[#This Row],[Field of Work]]="Health",Table2[[#This Row],[Income]],0)</f>
        <v>0</v>
      </c>
      <c r="CS444" s="5">
        <f ca="1">IF(Table2[[#This Row],[Field of Work]]="General work",Table2[[#This Row],[Income]],0)</f>
        <v>77144</v>
      </c>
      <c r="CU444" s="2">
        <f t="shared" ca="1" si="137"/>
        <v>1</v>
      </c>
      <c r="CV444" s="5"/>
      <c r="CX444" s="2">
        <f t="shared" ca="1" si="138"/>
        <v>0</v>
      </c>
      <c r="CY444" s="5"/>
    </row>
    <row r="445" spans="1:103" x14ac:dyDescent="0.25">
      <c r="A445">
        <f t="shared" ca="1" si="139"/>
        <v>1</v>
      </c>
      <c r="B445" t="str">
        <f t="shared" ca="1" si="140"/>
        <v>Male</v>
      </c>
      <c r="C445">
        <f t="shared" ca="1" si="141"/>
        <v>25</v>
      </c>
      <c r="D445">
        <f t="shared" ca="1" si="142"/>
        <v>5</v>
      </c>
      <c r="E445" t="str">
        <f ca="1">_xll.XLOOKUP(D445,$Y$8:$Y$13,$Z$8:$Z$13)</f>
        <v>General work</v>
      </c>
      <c r="F445">
        <f t="shared" ca="1" si="143"/>
        <v>3</v>
      </c>
      <c r="G445" t="str">
        <f ca="1">_xll.XLOOKUP(F445,$AA$8:$AA$12,$AB$8:$AB$12)</f>
        <v>University</v>
      </c>
      <c r="H445">
        <f t="shared" ca="1" si="156"/>
        <v>2</v>
      </c>
      <c r="I445">
        <f t="shared" ca="1" si="136"/>
        <v>2</v>
      </c>
      <c r="J445">
        <f t="shared" ca="1" si="144"/>
        <v>56916</v>
      </c>
      <c r="K445">
        <f t="shared" ca="1" si="145"/>
        <v>9</v>
      </c>
      <c r="L445" t="str">
        <f ca="1">_xll.XLOOKUP(K445,$AC$8:$AC$17,$AD$8:$AD$17)</f>
        <v>Prampram</v>
      </c>
      <c r="M445">
        <f t="shared" ca="1" si="149"/>
        <v>170748</v>
      </c>
      <c r="N445" s="12">
        <f t="shared" ca="1" si="146"/>
        <v>96472.977286614507</v>
      </c>
      <c r="O445" s="12">
        <f t="shared" ca="1" si="150"/>
        <v>104350.0844965046</v>
      </c>
      <c r="P445">
        <f t="shared" ca="1" si="147"/>
        <v>94449</v>
      </c>
      <c r="Q445" s="12">
        <f t="shared" ca="1" si="151"/>
        <v>113828.67840668828</v>
      </c>
      <c r="R445">
        <f t="shared" ca="1" si="152"/>
        <v>8397.7624548880849</v>
      </c>
      <c r="S445" s="12">
        <f t="shared" ca="1" si="153"/>
        <v>283495.84695139271</v>
      </c>
      <c r="T445" s="12">
        <f t="shared" ca="1" si="154"/>
        <v>304750.6556933028</v>
      </c>
      <c r="U445" s="12">
        <f t="shared" ca="1" si="155"/>
        <v>-21254.808741910092</v>
      </c>
      <c r="X445" s="2"/>
      <c r="Y445" s="3"/>
      <c r="Z445" s="3"/>
      <c r="AA445" s="3"/>
      <c r="AB445" s="3"/>
      <c r="AC445" s="3"/>
      <c r="AD445" s="3"/>
      <c r="AE445" s="3">
        <f ca="1">IF(Table2[[#This Row],[Gender]]="Male",1,0)</f>
        <v>1</v>
      </c>
      <c r="AF445" s="3">
        <f ca="1">IF(Table2[[#This Row],[Gender]]="Female",1,0)</f>
        <v>0</v>
      </c>
      <c r="AG445" s="3"/>
      <c r="AH445" s="3"/>
      <c r="AI445" s="5"/>
      <c r="AK445" s="2">
        <f ca="1">IF(Table2[[#This Row],[Field of Work]]="Teaching",1,0)</f>
        <v>0</v>
      </c>
      <c r="AL445" s="3">
        <f ca="1">IF(Table2[[#This Row],[Field of Work]]="Agriculture",1,0)</f>
        <v>0</v>
      </c>
      <c r="AM445" s="3">
        <f ca="1">IF(Table2[[#This Row],[Field of Work]]="IT",1,0)</f>
        <v>0</v>
      </c>
      <c r="AN445" s="3">
        <f ca="1">IF(Table2[[#This Row],[Field of Work]]="Construction",1,0)</f>
        <v>0</v>
      </c>
      <c r="AO445" s="3">
        <f ca="1">IF(Table2[[#This Row],[Field of Work]]="Health",1,0)</f>
        <v>0</v>
      </c>
      <c r="AP445" s="3">
        <f ca="1">IF(Table2[[#This Row],[Field of Work]]="General work",1,0)</f>
        <v>1</v>
      </c>
      <c r="AQ445" s="3"/>
      <c r="AR445" s="3"/>
      <c r="AS445" s="3"/>
      <c r="AT445" s="3"/>
      <c r="AU445" s="3"/>
      <c r="AV445" s="5"/>
      <c r="AW445" s="16">
        <f ca="1">IF(Table2[[#This Row],[Residence]]="East Legon",1,0)</f>
        <v>0</v>
      </c>
      <c r="AX445" s="13">
        <f ca="1">IF(Table2[[#This Row],[Residence]]="Trasaco",1,0)</f>
        <v>0</v>
      </c>
      <c r="AY445" s="3">
        <f ca="1">IF(Table2[[#This Row],[Residence]]="North Legon",1,0)</f>
        <v>0</v>
      </c>
      <c r="AZ445" s="3">
        <f ca="1">IF(Table2[[#This Row],[Residence]]="Tema",1,0)</f>
        <v>0</v>
      </c>
      <c r="BA445" s="3">
        <f ca="1">IF(Table2[[#This Row],[Residence]]="Spintex",1,0)</f>
        <v>0</v>
      </c>
      <c r="BB445" s="3">
        <f ca="1">IF(Table2[[#This Row],[Residence]]="Airport Hills",1,0)</f>
        <v>0</v>
      </c>
      <c r="BC445" s="3">
        <f ca="1">IF(Table2[[#This Row],[Residence]]="Oyarifa",1,0)</f>
        <v>0</v>
      </c>
      <c r="BD445" s="3">
        <f ca="1">IF(Table2[[#This Row],[Residence]]="Prampram",1,0)</f>
        <v>1</v>
      </c>
      <c r="BE445" s="3">
        <f ca="1">IF(Table2[[#This Row],[Residence]]="Tse-Addo",1,0)</f>
        <v>0</v>
      </c>
      <c r="BF445" s="3">
        <f ca="1">IF(Table2[[#This Row],[Residence]]="Osu",1,0)</f>
        <v>0</v>
      </c>
      <c r="BG445" s="3"/>
      <c r="BH445" s="3"/>
      <c r="BI445" s="3"/>
      <c r="BJ445" s="3"/>
      <c r="BK445" s="3"/>
      <c r="BL445" s="3"/>
      <c r="BM445" s="3"/>
      <c r="BN445" s="3"/>
      <c r="BO445" s="3"/>
      <c r="BP445" s="5"/>
      <c r="BR445" s="26">
        <f ca="1">Table2[[#This Row],[Cars Value]]/Table2[[#This Row],[Cars]]</f>
        <v>52175.042248252299</v>
      </c>
      <c r="BS445" s="5"/>
      <c r="BT445" s="2">
        <f ca="1">IF(Table2[[#This Row],[Value of Debts]]&gt;$BU$6,1,0)</f>
        <v>1</v>
      </c>
      <c r="BU445" s="3"/>
      <c r="BV445" s="3"/>
      <c r="BW445" s="5"/>
      <c r="BX445" s="30">
        <f ca="1">Table2[[#This Row],[Mortgage Left]]/Table2[[#This Row],[Value of home]]</f>
        <v>0.56500209247905986</v>
      </c>
      <c r="BY445" s="3">
        <f t="shared" ca="1" si="148"/>
        <v>0</v>
      </c>
      <c r="BZ445" s="3"/>
      <c r="CA445" s="39"/>
      <c r="CC445" s="2">
        <f ca="1">IF(Table2[[#This Row],[Residence]]="East Legon",Table2[[#This Row],[Income]],0)</f>
        <v>0</v>
      </c>
      <c r="CD445" s="3">
        <f ca="1">IF(Table2[[#This Row],[Residence]]="Trasaco",Table2[[#This Row],[Income]],0)</f>
        <v>0</v>
      </c>
      <c r="CE445" s="3">
        <f ca="1">IF(Table2[[#This Row],[Residence]]="North Legon",Table2[[#This Row],[Income]],0)</f>
        <v>0</v>
      </c>
      <c r="CF445" s="3">
        <f ca="1">IF(Table2[[#This Row],[Residence]]="Spintex",Table2[[#This Row],[Income]],0)</f>
        <v>0</v>
      </c>
      <c r="CG445" s="3">
        <f ca="1">IF(Table2[[#This Row],[Residence]]="Tema",Table2[[#This Row],[Income]],0)</f>
        <v>0</v>
      </c>
      <c r="CH445" s="3">
        <f ca="1">IF(Table2[[#This Row],[Residence]]="Airport Hills",Table2[[#This Row],[Income]],0)</f>
        <v>0</v>
      </c>
      <c r="CI445" s="3">
        <f ca="1">IF(Table2[[#This Row],[Residence]]="Oyarifa",Table2[[#This Row],[Income]],0)</f>
        <v>0</v>
      </c>
      <c r="CJ445" s="3">
        <f ca="1">IF(Table2[[#This Row],[Residence]]="Osu",Table2[[#This Row],[Income]],0)</f>
        <v>0</v>
      </c>
      <c r="CK445" s="3">
        <f ca="1">IF(Table2[[#This Row],[Residence]]="Tse-Addo",Table2[[#This Row],[Income]],0)</f>
        <v>0</v>
      </c>
      <c r="CL445" s="5">
        <f ca="1">IF(Table2[[#This Row],[Residence]]="Prampram",Table2[[#This Row],[Income]],0)</f>
        <v>56916</v>
      </c>
      <c r="CN445" s="2">
        <f ca="1">IF(Table2[[#This Row],[Field of Work]]="Teaching",Table2[[#This Row],[Income]],0)</f>
        <v>0</v>
      </c>
      <c r="CO445" s="3">
        <f ca="1">IF(Table2[[#This Row],[Field of Work]]="Agriculture",Table2[[#This Row],[Income]],0)</f>
        <v>0</v>
      </c>
      <c r="CP445" s="3">
        <f ca="1">IF(Table2[[#This Row],[Field of Work]]="IT",Table2[[#This Row],[Income]],0)</f>
        <v>0</v>
      </c>
      <c r="CQ445" s="3">
        <f ca="1">IF(Table2[[#This Row],[Field of Work]]="Construction",Table2[[#This Row],[Income]],0)</f>
        <v>0</v>
      </c>
      <c r="CR445" s="3">
        <f ca="1">IF(Table2[[#This Row],[Field of Work]]="Health",Table2[[#This Row],[Income]],0)</f>
        <v>0</v>
      </c>
      <c r="CS445" s="5">
        <f ca="1">IF(Table2[[#This Row],[Field of Work]]="General work",Table2[[#This Row],[Income]],0)</f>
        <v>56916</v>
      </c>
      <c r="CU445" s="2">
        <f t="shared" ca="1" si="137"/>
        <v>1</v>
      </c>
      <c r="CV445" s="5"/>
      <c r="CX445" s="2">
        <f t="shared" ca="1" si="138"/>
        <v>45</v>
      </c>
      <c r="CY445" s="5"/>
    </row>
    <row r="446" spans="1:103" x14ac:dyDescent="0.25">
      <c r="A446">
        <f t="shared" ca="1" si="139"/>
        <v>2</v>
      </c>
      <c r="B446" t="str">
        <f t="shared" ca="1" si="140"/>
        <v>Female</v>
      </c>
      <c r="C446">
        <f t="shared" ca="1" si="141"/>
        <v>45</v>
      </c>
      <c r="D446">
        <f t="shared" ca="1" si="142"/>
        <v>5</v>
      </c>
      <c r="E446" t="str">
        <f ca="1">_xll.XLOOKUP(D446,$Y$8:$Y$13,$Z$8:$Z$13)</f>
        <v>General work</v>
      </c>
      <c r="F446">
        <f t="shared" ca="1" si="143"/>
        <v>1</v>
      </c>
      <c r="G446" t="str">
        <f ca="1">_xll.XLOOKUP(F446,$AA$8:$AA$12,$AB$8:$AB$12)</f>
        <v>Highschool</v>
      </c>
      <c r="H446">
        <f t="shared" ca="1" si="156"/>
        <v>2</v>
      </c>
      <c r="I446">
        <f t="shared" ca="1" si="136"/>
        <v>4</v>
      </c>
      <c r="J446">
        <f t="shared" ca="1" si="144"/>
        <v>35229</v>
      </c>
      <c r="K446">
        <f t="shared" ca="1" si="145"/>
        <v>8</v>
      </c>
      <c r="L446" t="str">
        <f ca="1">_xll.XLOOKUP(K446,$AC$8:$AC$17,$AD$8:$AD$17)</f>
        <v>Oyarifa</v>
      </c>
      <c r="M446">
        <f t="shared" ca="1" si="149"/>
        <v>211374</v>
      </c>
      <c r="N446" s="12">
        <f t="shared" ca="1" si="146"/>
        <v>49388.616081273176</v>
      </c>
      <c r="O446" s="12">
        <f t="shared" ca="1" si="150"/>
        <v>44808.708938697804</v>
      </c>
      <c r="P446">
        <f t="shared" ca="1" si="147"/>
        <v>17317</v>
      </c>
      <c r="Q446" s="12">
        <f t="shared" ca="1" si="151"/>
        <v>32276.456007171702</v>
      </c>
      <c r="R446">
        <f t="shared" ca="1" si="152"/>
        <v>13090.03638911001</v>
      </c>
      <c r="S446" s="12">
        <f t="shared" ca="1" si="153"/>
        <v>269272.74532780785</v>
      </c>
      <c r="T446" s="12">
        <f t="shared" ca="1" si="154"/>
        <v>98982.072088444882</v>
      </c>
      <c r="U446" s="12">
        <f t="shared" ca="1" si="155"/>
        <v>170290.67323936295</v>
      </c>
      <c r="X446" s="2"/>
      <c r="Y446" s="3"/>
      <c r="Z446" s="3"/>
      <c r="AA446" s="3"/>
      <c r="AB446" s="3"/>
      <c r="AC446" s="3"/>
      <c r="AD446" s="3"/>
      <c r="AE446" s="3">
        <f ca="1">IF(Table2[[#This Row],[Gender]]="Male",1,0)</f>
        <v>0</v>
      </c>
      <c r="AF446" s="3">
        <f ca="1">IF(Table2[[#This Row],[Gender]]="Female",1,0)</f>
        <v>1</v>
      </c>
      <c r="AG446" s="3"/>
      <c r="AH446" s="3"/>
      <c r="AI446" s="5"/>
      <c r="AK446" s="2">
        <f ca="1">IF(Table2[[#This Row],[Field of Work]]="Teaching",1,0)</f>
        <v>0</v>
      </c>
      <c r="AL446" s="3">
        <f ca="1">IF(Table2[[#This Row],[Field of Work]]="Agriculture",1,0)</f>
        <v>0</v>
      </c>
      <c r="AM446" s="3">
        <f ca="1">IF(Table2[[#This Row],[Field of Work]]="IT",1,0)</f>
        <v>0</v>
      </c>
      <c r="AN446" s="3">
        <f ca="1">IF(Table2[[#This Row],[Field of Work]]="Construction",1,0)</f>
        <v>0</v>
      </c>
      <c r="AO446" s="3">
        <f ca="1">IF(Table2[[#This Row],[Field of Work]]="Health",1,0)</f>
        <v>0</v>
      </c>
      <c r="AP446" s="3">
        <f ca="1">IF(Table2[[#This Row],[Field of Work]]="General work",1,0)</f>
        <v>1</v>
      </c>
      <c r="AQ446" s="3"/>
      <c r="AR446" s="3"/>
      <c r="AS446" s="3"/>
      <c r="AT446" s="3"/>
      <c r="AU446" s="3"/>
      <c r="AV446" s="5"/>
      <c r="AW446" s="16">
        <f ca="1">IF(Table2[[#This Row],[Residence]]="East Legon",1,0)</f>
        <v>0</v>
      </c>
      <c r="AX446" s="13">
        <f ca="1">IF(Table2[[#This Row],[Residence]]="Trasaco",1,0)</f>
        <v>0</v>
      </c>
      <c r="AY446" s="3">
        <f ca="1">IF(Table2[[#This Row],[Residence]]="North Legon",1,0)</f>
        <v>0</v>
      </c>
      <c r="AZ446" s="3">
        <f ca="1">IF(Table2[[#This Row],[Residence]]="Tema",1,0)</f>
        <v>0</v>
      </c>
      <c r="BA446" s="3">
        <f ca="1">IF(Table2[[#This Row],[Residence]]="Spintex",1,0)</f>
        <v>0</v>
      </c>
      <c r="BB446" s="3">
        <f ca="1">IF(Table2[[#This Row],[Residence]]="Airport Hills",1,0)</f>
        <v>0</v>
      </c>
      <c r="BC446" s="3">
        <f ca="1">IF(Table2[[#This Row],[Residence]]="Oyarifa",1,0)</f>
        <v>1</v>
      </c>
      <c r="BD446" s="3">
        <f ca="1">IF(Table2[[#This Row],[Residence]]="Prampram",1,0)</f>
        <v>0</v>
      </c>
      <c r="BE446" s="3">
        <f ca="1">IF(Table2[[#This Row],[Residence]]="Tse-Addo",1,0)</f>
        <v>0</v>
      </c>
      <c r="BF446" s="3">
        <f ca="1">IF(Table2[[#This Row],[Residence]]="Osu",1,0)</f>
        <v>0</v>
      </c>
      <c r="BG446" s="3"/>
      <c r="BH446" s="3"/>
      <c r="BI446" s="3"/>
      <c r="BJ446" s="3"/>
      <c r="BK446" s="3"/>
      <c r="BL446" s="3"/>
      <c r="BM446" s="3"/>
      <c r="BN446" s="3"/>
      <c r="BO446" s="3"/>
      <c r="BP446" s="5"/>
      <c r="BR446" s="26">
        <f ca="1">Table2[[#This Row],[Cars Value]]/Table2[[#This Row],[Cars]]</f>
        <v>11202.177234674451</v>
      </c>
      <c r="BS446" s="5"/>
      <c r="BT446" s="2">
        <f ca="1">IF(Table2[[#This Row],[Value of Debts]]&gt;$BU$6,1,0)</f>
        <v>0</v>
      </c>
      <c r="BU446" s="3"/>
      <c r="BV446" s="3"/>
      <c r="BW446" s="5"/>
      <c r="BX446" s="30">
        <f ca="1">Table2[[#This Row],[Mortgage Left]]/Table2[[#This Row],[Value of home]]</f>
        <v>0.23365511406924777</v>
      </c>
      <c r="BY446" s="3">
        <f t="shared" ca="1" si="148"/>
        <v>1</v>
      </c>
      <c r="BZ446" s="3"/>
      <c r="CA446" s="39"/>
      <c r="CC446" s="2">
        <f ca="1">IF(Table2[[#This Row],[Residence]]="East Legon",Table2[[#This Row],[Income]],0)</f>
        <v>0</v>
      </c>
      <c r="CD446" s="3">
        <f ca="1">IF(Table2[[#This Row],[Residence]]="Trasaco",Table2[[#This Row],[Income]],0)</f>
        <v>0</v>
      </c>
      <c r="CE446" s="3">
        <f ca="1">IF(Table2[[#This Row],[Residence]]="North Legon",Table2[[#This Row],[Income]],0)</f>
        <v>0</v>
      </c>
      <c r="CF446" s="3">
        <f ca="1">IF(Table2[[#This Row],[Residence]]="Spintex",Table2[[#This Row],[Income]],0)</f>
        <v>0</v>
      </c>
      <c r="CG446" s="3">
        <f ca="1">IF(Table2[[#This Row],[Residence]]="Tema",Table2[[#This Row],[Income]],0)</f>
        <v>0</v>
      </c>
      <c r="CH446" s="3">
        <f ca="1">IF(Table2[[#This Row],[Residence]]="Airport Hills",Table2[[#This Row],[Income]],0)</f>
        <v>0</v>
      </c>
      <c r="CI446" s="3">
        <f ca="1">IF(Table2[[#This Row],[Residence]]="Oyarifa",Table2[[#This Row],[Income]],0)</f>
        <v>35229</v>
      </c>
      <c r="CJ446" s="3">
        <f ca="1">IF(Table2[[#This Row],[Residence]]="Osu",Table2[[#This Row],[Income]],0)</f>
        <v>0</v>
      </c>
      <c r="CK446" s="3">
        <f ca="1">IF(Table2[[#This Row],[Residence]]="Tse-Addo",Table2[[#This Row],[Income]],0)</f>
        <v>0</v>
      </c>
      <c r="CL446" s="5">
        <f ca="1">IF(Table2[[#This Row],[Residence]]="Prampram",Table2[[#This Row],[Income]],0)</f>
        <v>0</v>
      </c>
      <c r="CN446" s="2">
        <f ca="1">IF(Table2[[#This Row],[Field of Work]]="Teaching",Table2[[#This Row],[Income]],0)</f>
        <v>0</v>
      </c>
      <c r="CO446" s="3">
        <f ca="1">IF(Table2[[#This Row],[Field of Work]]="Agriculture",Table2[[#This Row],[Income]],0)</f>
        <v>0</v>
      </c>
      <c r="CP446" s="3">
        <f ca="1">IF(Table2[[#This Row],[Field of Work]]="IT",Table2[[#This Row],[Income]],0)</f>
        <v>0</v>
      </c>
      <c r="CQ446" s="3">
        <f ca="1">IF(Table2[[#This Row],[Field of Work]]="Construction",Table2[[#This Row],[Income]],0)</f>
        <v>0</v>
      </c>
      <c r="CR446" s="3">
        <f ca="1">IF(Table2[[#This Row],[Field of Work]]="Health",Table2[[#This Row],[Income]],0)</f>
        <v>0</v>
      </c>
      <c r="CS446" s="5">
        <f ca="1">IF(Table2[[#This Row],[Field of Work]]="General work",Table2[[#This Row],[Income]],0)</f>
        <v>35229</v>
      </c>
      <c r="CU446" s="2">
        <f t="shared" ca="1" si="137"/>
        <v>1</v>
      </c>
      <c r="CV446" s="5"/>
      <c r="CX446" s="2">
        <f t="shared" ca="1" si="138"/>
        <v>0</v>
      </c>
      <c r="CY446" s="5"/>
    </row>
    <row r="447" spans="1:103" x14ac:dyDescent="0.25">
      <c r="A447">
        <f t="shared" ca="1" si="139"/>
        <v>1</v>
      </c>
      <c r="B447" t="str">
        <f t="shared" ca="1" si="140"/>
        <v>Male</v>
      </c>
      <c r="C447">
        <f t="shared" ca="1" si="141"/>
        <v>25</v>
      </c>
      <c r="D447">
        <f t="shared" ca="1" si="142"/>
        <v>6</v>
      </c>
      <c r="E447" t="str">
        <f ca="1">_xll.XLOOKUP(D447,$Y$8:$Y$13,$Z$8:$Z$13)</f>
        <v>Agriculture</v>
      </c>
      <c r="F447">
        <f t="shared" ca="1" si="143"/>
        <v>3</v>
      </c>
      <c r="G447" t="str">
        <f ca="1">_xll.XLOOKUP(F447,$AA$8:$AA$12,$AB$8:$AB$12)</f>
        <v>University</v>
      </c>
      <c r="H447">
        <f t="shared" ca="1" si="156"/>
        <v>4</v>
      </c>
      <c r="I447">
        <f t="shared" ca="1" si="136"/>
        <v>1</v>
      </c>
      <c r="J447">
        <f t="shared" ca="1" si="144"/>
        <v>30593</v>
      </c>
      <c r="K447">
        <f t="shared" ca="1" si="145"/>
        <v>7</v>
      </c>
      <c r="L447" t="str">
        <f ca="1">_xll.XLOOKUP(K447,$AC$8:$AC$17,$AD$8:$AD$17)</f>
        <v>Tema</v>
      </c>
      <c r="M447">
        <f t="shared" ca="1" si="149"/>
        <v>183558</v>
      </c>
      <c r="N447" s="12">
        <f t="shared" ca="1" si="146"/>
        <v>166122.2481674614</v>
      </c>
      <c r="O447" s="12">
        <f t="shared" ca="1" si="150"/>
        <v>13193.25634039654</v>
      </c>
      <c r="P447">
        <f t="shared" ca="1" si="147"/>
        <v>4246</v>
      </c>
      <c r="Q447" s="12">
        <f t="shared" ca="1" si="151"/>
        <v>44235.075415712447</v>
      </c>
      <c r="R447">
        <f t="shared" ca="1" si="152"/>
        <v>11274.461166828043</v>
      </c>
      <c r="S447" s="12">
        <f t="shared" ca="1" si="153"/>
        <v>208025.71750722459</v>
      </c>
      <c r="T447" s="12">
        <f t="shared" ca="1" si="154"/>
        <v>214603.32358317386</v>
      </c>
      <c r="U447" s="12">
        <f t="shared" ca="1" si="155"/>
        <v>-6577.6060759492684</v>
      </c>
      <c r="X447" s="2"/>
      <c r="Y447" s="3"/>
      <c r="Z447" s="3"/>
      <c r="AA447" s="3"/>
      <c r="AB447" s="3"/>
      <c r="AC447" s="3"/>
      <c r="AD447" s="3"/>
      <c r="AE447" s="3">
        <f ca="1">IF(Table2[[#This Row],[Gender]]="Male",1,0)</f>
        <v>1</v>
      </c>
      <c r="AF447" s="3">
        <f ca="1">IF(Table2[[#This Row],[Gender]]="Female",1,0)</f>
        <v>0</v>
      </c>
      <c r="AG447" s="3"/>
      <c r="AH447" s="3"/>
      <c r="AI447" s="5"/>
      <c r="AK447" s="2">
        <f ca="1">IF(Table2[[#This Row],[Field of Work]]="Teaching",1,0)</f>
        <v>0</v>
      </c>
      <c r="AL447" s="3">
        <f ca="1">IF(Table2[[#This Row],[Field of Work]]="Agriculture",1,0)</f>
        <v>1</v>
      </c>
      <c r="AM447" s="3">
        <f ca="1">IF(Table2[[#This Row],[Field of Work]]="IT",1,0)</f>
        <v>0</v>
      </c>
      <c r="AN447" s="3">
        <f ca="1">IF(Table2[[#This Row],[Field of Work]]="Construction",1,0)</f>
        <v>0</v>
      </c>
      <c r="AO447" s="3">
        <f ca="1">IF(Table2[[#This Row],[Field of Work]]="Health",1,0)</f>
        <v>0</v>
      </c>
      <c r="AP447" s="3">
        <f ca="1">IF(Table2[[#This Row],[Field of Work]]="General work",1,0)</f>
        <v>0</v>
      </c>
      <c r="AQ447" s="3"/>
      <c r="AR447" s="3"/>
      <c r="AS447" s="3"/>
      <c r="AT447" s="3"/>
      <c r="AU447" s="3"/>
      <c r="AV447" s="5"/>
      <c r="AW447" s="16">
        <f ca="1">IF(Table2[[#This Row],[Residence]]="East Legon",1,0)</f>
        <v>0</v>
      </c>
      <c r="AX447" s="13">
        <f ca="1">IF(Table2[[#This Row],[Residence]]="Trasaco",1,0)</f>
        <v>0</v>
      </c>
      <c r="AY447" s="3">
        <f ca="1">IF(Table2[[#This Row],[Residence]]="North Legon",1,0)</f>
        <v>0</v>
      </c>
      <c r="AZ447" s="3">
        <f ca="1">IF(Table2[[#This Row],[Residence]]="Tema",1,0)</f>
        <v>1</v>
      </c>
      <c r="BA447" s="3">
        <f ca="1">IF(Table2[[#This Row],[Residence]]="Spintex",1,0)</f>
        <v>0</v>
      </c>
      <c r="BB447" s="3">
        <f ca="1">IF(Table2[[#This Row],[Residence]]="Airport Hills",1,0)</f>
        <v>0</v>
      </c>
      <c r="BC447" s="3">
        <f ca="1">IF(Table2[[#This Row],[Residence]]="Oyarifa",1,0)</f>
        <v>0</v>
      </c>
      <c r="BD447" s="3">
        <f ca="1">IF(Table2[[#This Row],[Residence]]="Prampram",1,0)</f>
        <v>0</v>
      </c>
      <c r="BE447" s="3">
        <f ca="1">IF(Table2[[#This Row],[Residence]]="Tse-Addo",1,0)</f>
        <v>0</v>
      </c>
      <c r="BF447" s="3">
        <f ca="1">IF(Table2[[#This Row],[Residence]]="Osu",1,0)</f>
        <v>0</v>
      </c>
      <c r="BG447" s="3"/>
      <c r="BH447" s="3"/>
      <c r="BI447" s="3"/>
      <c r="BJ447" s="3"/>
      <c r="BK447" s="3"/>
      <c r="BL447" s="3"/>
      <c r="BM447" s="3"/>
      <c r="BN447" s="3"/>
      <c r="BO447" s="3"/>
      <c r="BP447" s="5"/>
      <c r="BR447" s="26">
        <f ca="1">Table2[[#This Row],[Cars Value]]/Table2[[#This Row],[Cars]]</f>
        <v>13193.25634039654</v>
      </c>
      <c r="BS447" s="5"/>
      <c r="BT447" s="2">
        <f ca="1">IF(Table2[[#This Row],[Value of Debts]]&gt;$BU$6,1,0)</f>
        <v>1</v>
      </c>
      <c r="BU447" s="3"/>
      <c r="BV447" s="3"/>
      <c r="BW447" s="5"/>
      <c r="BX447" s="30">
        <f ca="1">Table2[[#This Row],[Mortgage Left]]/Table2[[#This Row],[Value of home]]</f>
        <v>0.90501230220127371</v>
      </c>
      <c r="BY447" s="3">
        <f t="shared" ca="1" si="148"/>
        <v>0</v>
      </c>
      <c r="BZ447" s="3"/>
      <c r="CA447" s="39"/>
      <c r="CC447" s="2">
        <f ca="1">IF(Table2[[#This Row],[Residence]]="East Legon",Table2[[#This Row],[Income]],0)</f>
        <v>0</v>
      </c>
      <c r="CD447" s="3">
        <f ca="1">IF(Table2[[#This Row],[Residence]]="Trasaco",Table2[[#This Row],[Income]],0)</f>
        <v>0</v>
      </c>
      <c r="CE447" s="3">
        <f ca="1">IF(Table2[[#This Row],[Residence]]="North Legon",Table2[[#This Row],[Income]],0)</f>
        <v>0</v>
      </c>
      <c r="CF447" s="3">
        <f ca="1">IF(Table2[[#This Row],[Residence]]="Spintex",Table2[[#This Row],[Income]],0)</f>
        <v>0</v>
      </c>
      <c r="CG447" s="3">
        <f ca="1">IF(Table2[[#This Row],[Residence]]="Tema",Table2[[#This Row],[Income]],0)</f>
        <v>30593</v>
      </c>
      <c r="CH447" s="3">
        <f ca="1">IF(Table2[[#This Row],[Residence]]="Airport Hills",Table2[[#This Row],[Income]],0)</f>
        <v>0</v>
      </c>
      <c r="CI447" s="3">
        <f ca="1">IF(Table2[[#This Row],[Residence]]="Oyarifa",Table2[[#This Row],[Income]],0)</f>
        <v>0</v>
      </c>
      <c r="CJ447" s="3">
        <f ca="1">IF(Table2[[#This Row],[Residence]]="Osu",Table2[[#This Row],[Income]],0)</f>
        <v>0</v>
      </c>
      <c r="CK447" s="3">
        <f ca="1">IF(Table2[[#This Row],[Residence]]="Tse-Addo",Table2[[#This Row],[Income]],0)</f>
        <v>0</v>
      </c>
      <c r="CL447" s="5">
        <f ca="1">IF(Table2[[#This Row],[Residence]]="Prampram",Table2[[#This Row],[Income]],0)</f>
        <v>0</v>
      </c>
      <c r="CN447" s="2">
        <f ca="1">IF(Table2[[#This Row],[Field of Work]]="Teaching",Table2[[#This Row],[Income]],0)</f>
        <v>0</v>
      </c>
      <c r="CO447" s="3">
        <f ca="1">IF(Table2[[#This Row],[Field of Work]]="Agriculture",Table2[[#This Row],[Income]],0)</f>
        <v>30593</v>
      </c>
      <c r="CP447" s="3">
        <f ca="1">IF(Table2[[#This Row],[Field of Work]]="IT",Table2[[#This Row],[Income]],0)</f>
        <v>0</v>
      </c>
      <c r="CQ447" s="3">
        <f ca="1">IF(Table2[[#This Row],[Field of Work]]="Construction",Table2[[#This Row],[Income]],0)</f>
        <v>0</v>
      </c>
      <c r="CR447" s="3">
        <f ca="1">IF(Table2[[#This Row],[Field of Work]]="Health",Table2[[#This Row],[Income]],0)</f>
        <v>0</v>
      </c>
      <c r="CS447" s="5">
        <f ca="1">IF(Table2[[#This Row],[Field of Work]]="General work",Table2[[#This Row],[Income]],0)</f>
        <v>0</v>
      </c>
      <c r="CU447" s="2">
        <f t="shared" ca="1" si="137"/>
        <v>1</v>
      </c>
      <c r="CV447" s="5"/>
      <c r="CX447" s="2">
        <f t="shared" ca="1" si="138"/>
        <v>0</v>
      </c>
      <c r="CY447" s="5"/>
    </row>
    <row r="448" spans="1:103" x14ac:dyDescent="0.25">
      <c r="A448">
        <f t="shared" ca="1" si="139"/>
        <v>2</v>
      </c>
      <c r="B448" t="str">
        <f t="shared" ca="1" si="140"/>
        <v>Female</v>
      </c>
      <c r="C448">
        <f t="shared" ca="1" si="141"/>
        <v>45</v>
      </c>
      <c r="D448">
        <f t="shared" ca="1" si="142"/>
        <v>2</v>
      </c>
      <c r="E448" t="str">
        <f ca="1">_xll.XLOOKUP(D448,$Y$8:$Y$13,$Z$8:$Z$13)</f>
        <v>Construction</v>
      </c>
      <c r="F448">
        <f t="shared" ca="1" si="143"/>
        <v>1</v>
      </c>
      <c r="G448" t="str">
        <f ca="1">_xll.XLOOKUP(F448,$AA$8:$AA$12,$AB$8:$AB$12)</f>
        <v>Highschool</v>
      </c>
      <c r="H448">
        <f t="shared" ca="1" si="156"/>
        <v>4</v>
      </c>
      <c r="I448">
        <f t="shared" ca="1" si="136"/>
        <v>1</v>
      </c>
      <c r="J448">
        <f t="shared" ca="1" si="144"/>
        <v>64919</v>
      </c>
      <c r="K448">
        <f t="shared" ca="1" si="145"/>
        <v>4</v>
      </c>
      <c r="L448" t="str">
        <f ca="1">_xll.XLOOKUP(K448,$AC$8:$AC$17,$AD$8:$AD$17)</f>
        <v>Spintex</v>
      </c>
      <c r="M448">
        <f t="shared" ca="1" si="149"/>
        <v>194757</v>
      </c>
      <c r="N448" s="12">
        <f t="shared" ca="1" si="146"/>
        <v>178975.31307722983</v>
      </c>
      <c r="O448" s="12">
        <f t="shared" ca="1" si="150"/>
        <v>6845.3553159660414</v>
      </c>
      <c r="P448">
        <f t="shared" ca="1" si="147"/>
        <v>3724</v>
      </c>
      <c r="Q448" s="12">
        <f t="shared" ca="1" si="151"/>
        <v>103270.09932745407</v>
      </c>
      <c r="R448">
        <f t="shared" ca="1" si="152"/>
        <v>27229.982046273435</v>
      </c>
      <c r="S448" s="12">
        <f t="shared" ca="1" si="153"/>
        <v>228832.33736223949</v>
      </c>
      <c r="T448" s="12">
        <f t="shared" ca="1" si="154"/>
        <v>285969.41240468388</v>
      </c>
      <c r="U448" s="12">
        <f t="shared" ca="1" si="155"/>
        <v>-57137.075042444398</v>
      </c>
      <c r="X448" s="2"/>
      <c r="Y448" s="3"/>
      <c r="Z448" s="3"/>
      <c r="AA448" s="3"/>
      <c r="AB448" s="3"/>
      <c r="AC448" s="3"/>
      <c r="AD448" s="3"/>
      <c r="AE448" s="3">
        <f ca="1">IF(Table2[[#This Row],[Gender]]="Male",1,0)</f>
        <v>0</v>
      </c>
      <c r="AF448" s="3">
        <f ca="1">IF(Table2[[#This Row],[Gender]]="Female",1,0)</f>
        <v>1</v>
      </c>
      <c r="AG448" s="3"/>
      <c r="AH448" s="3"/>
      <c r="AI448" s="5"/>
      <c r="AK448" s="2">
        <f ca="1">IF(Table2[[#This Row],[Field of Work]]="Teaching",1,0)</f>
        <v>0</v>
      </c>
      <c r="AL448" s="3">
        <f ca="1">IF(Table2[[#This Row],[Field of Work]]="Agriculture",1,0)</f>
        <v>0</v>
      </c>
      <c r="AM448" s="3">
        <f ca="1">IF(Table2[[#This Row],[Field of Work]]="IT",1,0)</f>
        <v>0</v>
      </c>
      <c r="AN448" s="3">
        <f ca="1">IF(Table2[[#This Row],[Field of Work]]="Construction",1,0)</f>
        <v>1</v>
      </c>
      <c r="AO448" s="3">
        <f ca="1">IF(Table2[[#This Row],[Field of Work]]="Health",1,0)</f>
        <v>0</v>
      </c>
      <c r="AP448" s="3">
        <f ca="1">IF(Table2[[#This Row],[Field of Work]]="General work",1,0)</f>
        <v>0</v>
      </c>
      <c r="AQ448" s="3"/>
      <c r="AR448" s="3"/>
      <c r="AS448" s="3"/>
      <c r="AT448" s="3"/>
      <c r="AU448" s="3"/>
      <c r="AV448" s="5"/>
      <c r="AW448" s="16">
        <f ca="1">IF(Table2[[#This Row],[Residence]]="East Legon",1,0)</f>
        <v>0</v>
      </c>
      <c r="AX448" s="13">
        <f ca="1">IF(Table2[[#This Row],[Residence]]="Trasaco",1,0)</f>
        <v>0</v>
      </c>
      <c r="AY448" s="3">
        <f ca="1">IF(Table2[[#This Row],[Residence]]="North Legon",1,0)</f>
        <v>0</v>
      </c>
      <c r="AZ448" s="3">
        <f ca="1">IF(Table2[[#This Row],[Residence]]="Tema",1,0)</f>
        <v>0</v>
      </c>
      <c r="BA448" s="3">
        <f ca="1">IF(Table2[[#This Row],[Residence]]="Spintex",1,0)</f>
        <v>1</v>
      </c>
      <c r="BB448" s="3">
        <f ca="1">IF(Table2[[#This Row],[Residence]]="Airport Hills",1,0)</f>
        <v>0</v>
      </c>
      <c r="BC448" s="3">
        <f ca="1">IF(Table2[[#This Row],[Residence]]="Oyarifa",1,0)</f>
        <v>0</v>
      </c>
      <c r="BD448" s="3">
        <f ca="1">IF(Table2[[#This Row],[Residence]]="Prampram",1,0)</f>
        <v>0</v>
      </c>
      <c r="BE448" s="3">
        <f ca="1">IF(Table2[[#This Row],[Residence]]="Tse-Addo",1,0)</f>
        <v>0</v>
      </c>
      <c r="BF448" s="3">
        <f ca="1">IF(Table2[[#This Row],[Residence]]="Osu",1,0)</f>
        <v>0</v>
      </c>
      <c r="BG448" s="3"/>
      <c r="BH448" s="3"/>
      <c r="BI448" s="3"/>
      <c r="BJ448" s="3"/>
      <c r="BK448" s="3"/>
      <c r="BL448" s="3"/>
      <c r="BM448" s="3"/>
      <c r="BN448" s="3"/>
      <c r="BO448" s="3"/>
      <c r="BP448" s="5"/>
      <c r="BR448" s="26">
        <f ca="1">Table2[[#This Row],[Cars Value]]/Table2[[#This Row],[Cars]]</f>
        <v>6845.3553159660414</v>
      </c>
      <c r="BS448" s="5"/>
      <c r="BT448" s="2">
        <f ca="1">IF(Table2[[#This Row],[Value of Debts]]&gt;$BU$6,1,0)</f>
        <v>1</v>
      </c>
      <c r="BU448" s="3"/>
      <c r="BV448" s="3"/>
      <c r="BW448" s="5"/>
      <c r="BX448" s="30">
        <f ca="1">Table2[[#This Row],[Mortgage Left]]/Table2[[#This Row],[Value of home]]</f>
        <v>0.91896729297139423</v>
      </c>
      <c r="BY448" s="3">
        <f t="shared" ca="1" si="148"/>
        <v>0</v>
      </c>
      <c r="BZ448" s="3"/>
      <c r="CA448" s="39"/>
      <c r="CC448" s="2">
        <f ca="1">IF(Table2[[#This Row],[Residence]]="East Legon",Table2[[#This Row],[Income]],0)</f>
        <v>0</v>
      </c>
      <c r="CD448" s="3">
        <f ca="1">IF(Table2[[#This Row],[Residence]]="Trasaco",Table2[[#This Row],[Income]],0)</f>
        <v>0</v>
      </c>
      <c r="CE448" s="3">
        <f ca="1">IF(Table2[[#This Row],[Residence]]="North Legon",Table2[[#This Row],[Income]],0)</f>
        <v>0</v>
      </c>
      <c r="CF448" s="3">
        <f ca="1">IF(Table2[[#This Row],[Residence]]="Spintex",Table2[[#This Row],[Income]],0)</f>
        <v>64919</v>
      </c>
      <c r="CG448" s="3">
        <f ca="1">IF(Table2[[#This Row],[Residence]]="Tema",Table2[[#This Row],[Income]],0)</f>
        <v>0</v>
      </c>
      <c r="CH448" s="3">
        <f ca="1">IF(Table2[[#This Row],[Residence]]="Airport Hills",Table2[[#This Row],[Income]],0)</f>
        <v>0</v>
      </c>
      <c r="CI448" s="3">
        <f ca="1">IF(Table2[[#This Row],[Residence]]="Oyarifa",Table2[[#This Row],[Income]],0)</f>
        <v>0</v>
      </c>
      <c r="CJ448" s="3">
        <f ca="1">IF(Table2[[#This Row],[Residence]]="Osu",Table2[[#This Row],[Income]],0)</f>
        <v>0</v>
      </c>
      <c r="CK448" s="3">
        <f ca="1">IF(Table2[[#This Row],[Residence]]="Tse-Addo",Table2[[#This Row],[Income]],0)</f>
        <v>0</v>
      </c>
      <c r="CL448" s="5">
        <f ca="1">IF(Table2[[#This Row],[Residence]]="Prampram",Table2[[#This Row],[Income]],0)</f>
        <v>0</v>
      </c>
      <c r="CN448" s="2">
        <f ca="1">IF(Table2[[#This Row],[Field of Work]]="Teaching",Table2[[#This Row],[Income]],0)</f>
        <v>0</v>
      </c>
      <c r="CO448" s="3">
        <f ca="1">IF(Table2[[#This Row],[Field of Work]]="Agriculture",Table2[[#This Row],[Income]],0)</f>
        <v>0</v>
      </c>
      <c r="CP448" s="3">
        <f ca="1">IF(Table2[[#This Row],[Field of Work]]="IT",Table2[[#This Row],[Income]],0)</f>
        <v>0</v>
      </c>
      <c r="CQ448" s="3">
        <f ca="1">IF(Table2[[#This Row],[Field of Work]]="Construction",Table2[[#This Row],[Income]],0)</f>
        <v>64919</v>
      </c>
      <c r="CR448" s="3">
        <f ca="1">IF(Table2[[#This Row],[Field of Work]]="Health",Table2[[#This Row],[Income]],0)</f>
        <v>0</v>
      </c>
      <c r="CS448" s="5">
        <f ca="1">IF(Table2[[#This Row],[Field of Work]]="General work",Table2[[#This Row],[Income]],0)</f>
        <v>0</v>
      </c>
      <c r="CU448" s="2">
        <f t="shared" ca="1" si="137"/>
        <v>1</v>
      </c>
      <c r="CV448" s="5"/>
      <c r="CX448" s="2">
        <f t="shared" ca="1" si="138"/>
        <v>32</v>
      </c>
      <c r="CY448" s="5"/>
    </row>
    <row r="449" spans="1:103" x14ac:dyDescent="0.25">
      <c r="A449">
        <f t="shared" ca="1" si="139"/>
        <v>1</v>
      </c>
      <c r="B449" t="str">
        <f t="shared" ca="1" si="140"/>
        <v>Male</v>
      </c>
      <c r="C449">
        <f t="shared" ca="1" si="141"/>
        <v>32</v>
      </c>
      <c r="D449">
        <f t="shared" ca="1" si="142"/>
        <v>3</v>
      </c>
      <c r="E449" t="str">
        <f ca="1">_xll.XLOOKUP(D449,$Y$8:$Y$13,$Z$8:$Z$13)</f>
        <v>Teaching</v>
      </c>
      <c r="F449">
        <f t="shared" ca="1" si="143"/>
        <v>4</v>
      </c>
      <c r="G449" t="str">
        <f ca="1">_xll.XLOOKUP(F449,$AA$8:$AA$12,$AB$8:$AB$12)</f>
        <v>Techical</v>
      </c>
      <c r="H449">
        <f t="shared" ca="1" si="156"/>
        <v>2</v>
      </c>
      <c r="I449">
        <f t="shared" ca="1" si="136"/>
        <v>1</v>
      </c>
      <c r="J449">
        <f t="shared" ca="1" si="144"/>
        <v>35839</v>
      </c>
      <c r="K449">
        <f t="shared" ca="1" si="145"/>
        <v>7</v>
      </c>
      <c r="L449" t="str">
        <f ca="1">_xll.XLOOKUP(K449,$AC$8:$AC$17,$AD$8:$AD$17)</f>
        <v>Tema</v>
      </c>
      <c r="M449">
        <f t="shared" ca="1" si="149"/>
        <v>179195</v>
      </c>
      <c r="N449" s="12">
        <f t="shared" ca="1" si="146"/>
        <v>61981.546913065024</v>
      </c>
      <c r="O449" s="12">
        <f t="shared" ca="1" si="150"/>
        <v>21384.079687584286</v>
      </c>
      <c r="P449">
        <f t="shared" ca="1" si="147"/>
        <v>6442</v>
      </c>
      <c r="Q449" s="12">
        <f t="shared" ca="1" si="151"/>
        <v>25635.729155439105</v>
      </c>
      <c r="R449">
        <f t="shared" ca="1" si="152"/>
        <v>34709.020090662496</v>
      </c>
      <c r="S449" s="12">
        <f t="shared" ca="1" si="153"/>
        <v>235288.09977824677</v>
      </c>
      <c r="T449" s="12">
        <f t="shared" ca="1" si="154"/>
        <v>94059.276068504114</v>
      </c>
      <c r="U449" s="12">
        <f t="shared" ca="1" si="155"/>
        <v>141228.82370974266</v>
      </c>
      <c r="X449" s="2"/>
      <c r="Y449" s="3"/>
      <c r="Z449" s="3"/>
      <c r="AA449" s="3"/>
      <c r="AB449" s="3"/>
      <c r="AC449" s="3"/>
      <c r="AD449" s="3"/>
      <c r="AE449" s="3">
        <f ca="1">IF(Table2[[#This Row],[Gender]]="Male",1,0)</f>
        <v>1</v>
      </c>
      <c r="AF449" s="3">
        <f ca="1">IF(Table2[[#This Row],[Gender]]="Female",1,0)</f>
        <v>0</v>
      </c>
      <c r="AG449" s="3"/>
      <c r="AH449" s="3"/>
      <c r="AI449" s="5"/>
      <c r="AK449" s="2">
        <f ca="1">IF(Table2[[#This Row],[Field of Work]]="Teaching",1,0)</f>
        <v>1</v>
      </c>
      <c r="AL449" s="3">
        <f ca="1">IF(Table2[[#This Row],[Field of Work]]="Agriculture",1,0)</f>
        <v>0</v>
      </c>
      <c r="AM449" s="3">
        <f ca="1">IF(Table2[[#This Row],[Field of Work]]="IT",1,0)</f>
        <v>0</v>
      </c>
      <c r="AN449" s="3">
        <f ca="1">IF(Table2[[#This Row],[Field of Work]]="Construction",1,0)</f>
        <v>0</v>
      </c>
      <c r="AO449" s="3">
        <f ca="1">IF(Table2[[#This Row],[Field of Work]]="Health",1,0)</f>
        <v>0</v>
      </c>
      <c r="AP449" s="3">
        <f ca="1">IF(Table2[[#This Row],[Field of Work]]="General work",1,0)</f>
        <v>0</v>
      </c>
      <c r="AQ449" s="3"/>
      <c r="AR449" s="3"/>
      <c r="AS449" s="3"/>
      <c r="AT449" s="3"/>
      <c r="AU449" s="3"/>
      <c r="AV449" s="5"/>
      <c r="AW449" s="16">
        <f ca="1">IF(Table2[[#This Row],[Residence]]="East Legon",1,0)</f>
        <v>0</v>
      </c>
      <c r="AX449" s="13">
        <f ca="1">IF(Table2[[#This Row],[Residence]]="Trasaco",1,0)</f>
        <v>0</v>
      </c>
      <c r="AY449" s="3">
        <f ca="1">IF(Table2[[#This Row],[Residence]]="North Legon",1,0)</f>
        <v>0</v>
      </c>
      <c r="AZ449" s="3">
        <f ca="1">IF(Table2[[#This Row],[Residence]]="Tema",1,0)</f>
        <v>1</v>
      </c>
      <c r="BA449" s="3">
        <f ca="1">IF(Table2[[#This Row],[Residence]]="Spintex",1,0)</f>
        <v>0</v>
      </c>
      <c r="BB449" s="3">
        <f ca="1">IF(Table2[[#This Row],[Residence]]="Airport Hills",1,0)</f>
        <v>0</v>
      </c>
      <c r="BC449" s="3">
        <f ca="1">IF(Table2[[#This Row],[Residence]]="Oyarifa",1,0)</f>
        <v>0</v>
      </c>
      <c r="BD449" s="3">
        <f ca="1">IF(Table2[[#This Row],[Residence]]="Prampram",1,0)</f>
        <v>0</v>
      </c>
      <c r="BE449" s="3">
        <f ca="1">IF(Table2[[#This Row],[Residence]]="Tse-Addo",1,0)</f>
        <v>0</v>
      </c>
      <c r="BF449" s="3">
        <f ca="1">IF(Table2[[#This Row],[Residence]]="Osu",1,0)</f>
        <v>0</v>
      </c>
      <c r="BG449" s="3"/>
      <c r="BH449" s="3"/>
      <c r="BI449" s="3"/>
      <c r="BJ449" s="3"/>
      <c r="BK449" s="3"/>
      <c r="BL449" s="3"/>
      <c r="BM449" s="3"/>
      <c r="BN449" s="3"/>
      <c r="BO449" s="3"/>
      <c r="BP449" s="5"/>
      <c r="BR449" s="26">
        <f ca="1">Table2[[#This Row],[Cars Value]]/Table2[[#This Row],[Cars]]</f>
        <v>21384.079687584286</v>
      </c>
      <c r="BS449" s="5"/>
      <c r="BT449" s="2">
        <f ca="1">IF(Table2[[#This Row],[Value of Debts]]&gt;$BU$6,1,0)</f>
        <v>0</v>
      </c>
      <c r="BU449" s="3"/>
      <c r="BV449" s="3"/>
      <c r="BW449" s="5"/>
      <c r="BX449" s="30">
        <f ca="1">Table2[[#This Row],[Mortgage Left]]/Table2[[#This Row],[Value of home]]</f>
        <v>0.34588881895736501</v>
      </c>
      <c r="BY449" s="3">
        <f t="shared" ca="1" si="148"/>
        <v>1</v>
      </c>
      <c r="BZ449" s="3"/>
      <c r="CA449" s="39"/>
      <c r="CC449" s="2">
        <f ca="1">IF(Table2[[#This Row],[Residence]]="East Legon",Table2[[#This Row],[Income]],0)</f>
        <v>0</v>
      </c>
      <c r="CD449" s="3">
        <f ca="1">IF(Table2[[#This Row],[Residence]]="Trasaco",Table2[[#This Row],[Income]],0)</f>
        <v>0</v>
      </c>
      <c r="CE449" s="3">
        <f ca="1">IF(Table2[[#This Row],[Residence]]="North Legon",Table2[[#This Row],[Income]],0)</f>
        <v>0</v>
      </c>
      <c r="CF449" s="3">
        <f ca="1">IF(Table2[[#This Row],[Residence]]="Spintex",Table2[[#This Row],[Income]],0)</f>
        <v>0</v>
      </c>
      <c r="CG449" s="3">
        <f ca="1">IF(Table2[[#This Row],[Residence]]="Tema",Table2[[#This Row],[Income]],0)</f>
        <v>35839</v>
      </c>
      <c r="CH449" s="3">
        <f ca="1">IF(Table2[[#This Row],[Residence]]="Airport Hills",Table2[[#This Row],[Income]],0)</f>
        <v>0</v>
      </c>
      <c r="CI449" s="3">
        <f ca="1">IF(Table2[[#This Row],[Residence]]="Oyarifa",Table2[[#This Row],[Income]],0)</f>
        <v>0</v>
      </c>
      <c r="CJ449" s="3">
        <f ca="1">IF(Table2[[#This Row],[Residence]]="Osu",Table2[[#This Row],[Income]],0)</f>
        <v>0</v>
      </c>
      <c r="CK449" s="3">
        <f ca="1">IF(Table2[[#This Row],[Residence]]="Tse-Addo",Table2[[#This Row],[Income]],0)</f>
        <v>0</v>
      </c>
      <c r="CL449" s="5">
        <f ca="1">IF(Table2[[#This Row],[Residence]]="Prampram",Table2[[#This Row],[Income]],0)</f>
        <v>0</v>
      </c>
      <c r="CN449" s="2">
        <f ca="1">IF(Table2[[#This Row],[Field of Work]]="Teaching",Table2[[#This Row],[Income]],0)</f>
        <v>35839</v>
      </c>
      <c r="CO449" s="3">
        <f ca="1">IF(Table2[[#This Row],[Field of Work]]="Agriculture",Table2[[#This Row],[Income]],0)</f>
        <v>0</v>
      </c>
      <c r="CP449" s="3">
        <f ca="1">IF(Table2[[#This Row],[Field of Work]]="IT",Table2[[#This Row],[Income]],0)</f>
        <v>0</v>
      </c>
      <c r="CQ449" s="3">
        <f ca="1">IF(Table2[[#This Row],[Field of Work]]="Construction",Table2[[#This Row],[Income]],0)</f>
        <v>0</v>
      </c>
      <c r="CR449" s="3">
        <f ca="1">IF(Table2[[#This Row],[Field of Work]]="Health",Table2[[#This Row],[Income]],0)</f>
        <v>0</v>
      </c>
      <c r="CS449" s="5">
        <f ca="1">IF(Table2[[#This Row],[Field of Work]]="General work",Table2[[#This Row],[Income]],0)</f>
        <v>0</v>
      </c>
      <c r="CU449" s="2">
        <f t="shared" ca="1" si="137"/>
        <v>1</v>
      </c>
      <c r="CV449" s="5"/>
      <c r="CX449" s="2">
        <f t="shared" ca="1" si="138"/>
        <v>38</v>
      </c>
      <c r="CY449" s="5"/>
    </row>
    <row r="450" spans="1:103" x14ac:dyDescent="0.25">
      <c r="A450">
        <f t="shared" ca="1" si="139"/>
        <v>1</v>
      </c>
      <c r="B450" t="str">
        <f t="shared" ca="1" si="140"/>
        <v>Male</v>
      </c>
      <c r="C450">
        <f t="shared" ca="1" si="141"/>
        <v>38</v>
      </c>
      <c r="D450">
        <f t="shared" ca="1" si="142"/>
        <v>6</v>
      </c>
      <c r="E450" t="str">
        <f ca="1">_xll.XLOOKUP(D450,$Y$8:$Y$13,$Z$8:$Z$13)</f>
        <v>Agriculture</v>
      </c>
      <c r="F450">
        <f t="shared" ca="1" si="143"/>
        <v>4</v>
      </c>
      <c r="G450" t="str">
        <f ca="1">_xll.XLOOKUP(F450,$AA$8:$AA$12,$AB$8:$AB$12)</f>
        <v>Techical</v>
      </c>
      <c r="H450">
        <f t="shared" ca="1" si="156"/>
        <v>3</v>
      </c>
      <c r="I450">
        <f t="shared" ca="1" si="136"/>
        <v>1</v>
      </c>
      <c r="J450">
        <f t="shared" ca="1" si="144"/>
        <v>57075</v>
      </c>
      <c r="K450">
        <f t="shared" ca="1" si="145"/>
        <v>2</v>
      </c>
      <c r="L450" t="str">
        <f ca="1">_xll.XLOOKUP(K450,$AC$8:$AC$17,$AD$8:$AD$17)</f>
        <v>Trasaco</v>
      </c>
      <c r="M450">
        <f t="shared" ca="1" si="149"/>
        <v>285375</v>
      </c>
      <c r="N450" s="12">
        <f t="shared" ca="1" si="146"/>
        <v>32497.992373734309</v>
      </c>
      <c r="O450" s="12">
        <f t="shared" ca="1" si="150"/>
        <v>6771.0021321589929</v>
      </c>
      <c r="P450">
        <f t="shared" ca="1" si="147"/>
        <v>2670</v>
      </c>
      <c r="Q450" s="12">
        <f t="shared" ca="1" si="151"/>
        <v>77395.727096956674</v>
      </c>
      <c r="R450">
        <f t="shared" ca="1" si="152"/>
        <v>50330.429420150147</v>
      </c>
      <c r="S450" s="12">
        <f t="shared" ca="1" si="153"/>
        <v>342476.43155230919</v>
      </c>
      <c r="T450" s="12">
        <f t="shared" ca="1" si="154"/>
        <v>112563.71947069098</v>
      </c>
      <c r="U450" s="12">
        <f t="shared" ca="1" si="155"/>
        <v>229912.7120816182</v>
      </c>
      <c r="X450" s="2"/>
      <c r="Y450" s="3"/>
      <c r="Z450" s="3"/>
      <c r="AA450" s="3"/>
      <c r="AB450" s="3"/>
      <c r="AC450" s="3"/>
      <c r="AD450" s="3"/>
      <c r="AE450" s="3">
        <f ca="1">IF(Table2[[#This Row],[Gender]]="Male",1,0)</f>
        <v>1</v>
      </c>
      <c r="AF450" s="3">
        <f ca="1">IF(Table2[[#This Row],[Gender]]="Female",1,0)</f>
        <v>0</v>
      </c>
      <c r="AG450" s="3"/>
      <c r="AH450" s="3"/>
      <c r="AI450" s="5"/>
      <c r="AK450" s="2">
        <f ca="1">IF(Table2[[#This Row],[Field of Work]]="Teaching",1,0)</f>
        <v>0</v>
      </c>
      <c r="AL450" s="3">
        <f ca="1">IF(Table2[[#This Row],[Field of Work]]="Agriculture",1,0)</f>
        <v>1</v>
      </c>
      <c r="AM450" s="3">
        <f ca="1">IF(Table2[[#This Row],[Field of Work]]="IT",1,0)</f>
        <v>0</v>
      </c>
      <c r="AN450" s="3">
        <f ca="1">IF(Table2[[#This Row],[Field of Work]]="Construction",1,0)</f>
        <v>0</v>
      </c>
      <c r="AO450" s="3">
        <f ca="1">IF(Table2[[#This Row],[Field of Work]]="Health",1,0)</f>
        <v>0</v>
      </c>
      <c r="AP450" s="3">
        <f ca="1">IF(Table2[[#This Row],[Field of Work]]="General work",1,0)</f>
        <v>0</v>
      </c>
      <c r="AQ450" s="3"/>
      <c r="AR450" s="3"/>
      <c r="AS450" s="3"/>
      <c r="AT450" s="3"/>
      <c r="AU450" s="3"/>
      <c r="AV450" s="5"/>
      <c r="AW450" s="16">
        <f ca="1">IF(Table2[[#This Row],[Residence]]="East Legon",1,0)</f>
        <v>0</v>
      </c>
      <c r="AX450" s="13">
        <f ca="1">IF(Table2[[#This Row],[Residence]]="Trasaco",1,0)</f>
        <v>1</v>
      </c>
      <c r="AY450" s="3">
        <f ca="1">IF(Table2[[#This Row],[Residence]]="North Legon",1,0)</f>
        <v>0</v>
      </c>
      <c r="AZ450" s="3">
        <f ca="1">IF(Table2[[#This Row],[Residence]]="Tema",1,0)</f>
        <v>0</v>
      </c>
      <c r="BA450" s="3">
        <f ca="1">IF(Table2[[#This Row],[Residence]]="Spintex",1,0)</f>
        <v>0</v>
      </c>
      <c r="BB450" s="3">
        <f ca="1">IF(Table2[[#This Row],[Residence]]="Airport Hills",1,0)</f>
        <v>0</v>
      </c>
      <c r="BC450" s="3">
        <f ca="1">IF(Table2[[#This Row],[Residence]]="Oyarifa",1,0)</f>
        <v>0</v>
      </c>
      <c r="BD450" s="3">
        <f ca="1">IF(Table2[[#This Row],[Residence]]="Prampram",1,0)</f>
        <v>0</v>
      </c>
      <c r="BE450" s="3">
        <f ca="1">IF(Table2[[#This Row],[Residence]]="Tse-Addo",1,0)</f>
        <v>0</v>
      </c>
      <c r="BF450" s="3">
        <f ca="1">IF(Table2[[#This Row],[Residence]]="Osu",1,0)</f>
        <v>0</v>
      </c>
      <c r="BG450" s="3"/>
      <c r="BH450" s="3"/>
      <c r="BI450" s="3"/>
      <c r="BJ450" s="3"/>
      <c r="BK450" s="3"/>
      <c r="BL450" s="3"/>
      <c r="BM450" s="3"/>
      <c r="BN450" s="3"/>
      <c r="BO450" s="3"/>
      <c r="BP450" s="5"/>
      <c r="BR450" s="26">
        <f ca="1">Table2[[#This Row],[Cars Value]]/Table2[[#This Row],[Cars]]</f>
        <v>6771.0021321589929</v>
      </c>
      <c r="BS450" s="5"/>
      <c r="BT450" s="2">
        <f ca="1">IF(Table2[[#This Row],[Value of Debts]]&gt;$BU$6,1,0)</f>
        <v>1</v>
      </c>
      <c r="BU450" s="3"/>
      <c r="BV450" s="3"/>
      <c r="BW450" s="5"/>
      <c r="BX450" s="30">
        <f ca="1">Table2[[#This Row],[Mortgage Left]]/Table2[[#This Row],[Value of home]]</f>
        <v>0.11387820367493406</v>
      </c>
      <c r="BY450" s="3">
        <f t="shared" ca="1" si="148"/>
        <v>1</v>
      </c>
      <c r="BZ450" s="3"/>
      <c r="CA450" s="39"/>
      <c r="CC450" s="2">
        <f ca="1">IF(Table2[[#This Row],[Residence]]="East Legon",Table2[[#This Row],[Income]],0)</f>
        <v>0</v>
      </c>
      <c r="CD450" s="3">
        <f ca="1">IF(Table2[[#This Row],[Residence]]="Trasaco",Table2[[#This Row],[Income]],0)</f>
        <v>57075</v>
      </c>
      <c r="CE450" s="3">
        <f ca="1">IF(Table2[[#This Row],[Residence]]="North Legon",Table2[[#This Row],[Income]],0)</f>
        <v>0</v>
      </c>
      <c r="CF450" s="3">
        <f ca="1">IF(Table2[[#This Row],[Residence]]="Spintex",Table2[[#This Row],[Income]],0)</f>
        <v>0</v>
      </c>
      <c r="CG450" s="3">
        <f ca="1">IF(Table2[[#This Row],[Residence]]="Tema",Table2[[#This Row],[Income]],0)</f>
        <v>0</v>
      </c>
      <c r="CH450" s="3">
        <f ca="1">IF(Table2[[#This Row],[Residence]]="Airport Hills",Table2[[#This Row],[Income]],0)</f>
        <v>0</v>
      </c>
      <c r="CI450" s="3">
        <f ca="1">IF(Table2[[#This Row],[Residence]]="Oyarifa",Table2[[#This Row],[Income]],0)</f>
        <v>0</v>
      </c>
      <c r="CJ450" s="3">
        <f ca="1">IF(Table2[[#This Row],[Residence]]="Osu",Table2[[#This Row],[Income]],0)</f>
        <v>0</v>
      </c>
      <c r="CK450" s="3">
        <f ca="1">IF(Table2[[#This Row],[Residence]]="Tse-Addo",Table2[[#This Row],[Income]],0)</f>
        <v>0</v>
      </c>
      <c r="CL450" s="5">
        <f ca="1">IF(Table2[[#This Row],[Residence]]="Prampram",Table2[[#This Row],[Income]],0)</f>
        <v>0</v>
      </c>
      <c r="CN450" s="2">
        <f ca="1">IF(Table2[[#This Row],[Field of Work]]="Teaching",Table2[[#This Row],[Income]],0)</f>
        <v>0</v>
      </c>
      <c r="CO450" s="3">
        <f ca="1">IF(Table2[[#This Row],[Field of Work]]="Agriculture",Table2[[#This Row],[Income]],0)</f>
        <v>57075</v>
      </c>
      <c r="CP450" s="3">
        <f ca="1">IF(Table2[[#This Row],[Field of Work]]="IT",Table2[[#This Row],[Income]],0)</f>
        <v>0</v>
      </c>
      <c r="CQ450" s="3">
        <f ca="1">IF(Table2[[#This Row],[Field of Work]]="Construction",Table2[[#This Row],[Income]],0)</f>
        <v>0</v>
      </c>
      <c r="CR450" s="3">
        <f ca="1">IF(Table2[[#This Row],[Field of Work]]="Health",Table2[[#This Row],[Income]],0)</f>
        <v>0</v>
      </c>
      <c r="CS450" s="5">
        <f ca="1">IF(Table2[[#This Row],[Field of Work]]="General work",Table2[[#This Row],[Income]],0)</f>
        <v>0</v>
      </c>
      <c r="CU450" s="2">
        <f t="shared" ca="1" si="137"/>
        <v>1</v>
      </c>
      <c r="CV450" s="5"/>
      <c r="CX450" s="2">
        <f t="shared" ca="1" si="138"/>
        <v>41</v>
      </c>
      <c r="CY450" s="5"/>
    </row>
    <row r="451" spans="1:103" x14ac:dyDescent="0.25">
      <c r="A451">
        <f t="shared" ca="1" si="139"/>
        <v>2</v>
      </c>
      <c r="B451" t="str">
        <f t="shared" ca="1" si="140"/>
        <v>Female</v>
      </c>
      <c r="C451">
        <f t="shared" ca="1" si="141"/>
        <v>41</v>
      </c>
      <c r="D451">
        <f t="shared" ca="1" si="142"/>
        <v>3</v>
      </c>
      <c r="E451" t="str">
        <f ca="1">_xll.XLOOKUP(D451,$Y$8:$Y$13,$Z$8:$Z$13)</f>
        <v>Teaching</v>
      </c>
      <c r="F451">
        <f t="shared" ca="1" si="143"/>
        <v>3</v>
      </c>
      <c r="G451" t="str">
        <f ca="1">_xll.XLOOKUP(F451,$AA$8:$AA$12,$AB$8:$AB$12)</f>
        <v>University</v>
      </c>
      <c r="H451">
        <f t="shared" ca="1" si="156"/>
        <v>2</v>
      </c>
      <c r="I451">
        <f t="shared" ca="1" si="136"/>
        <v>4</v>
      </c>
      <c r="J451">
        <f t="shared" ca="1" si="144"/>
        <v>46674</v>
      </c>
      <c r="K451">
        <f t="shared" ca="1" si="145"/>
        <v>2</v>
      </c>
      <c r="L451" t="str">
        <f ca="1">_xll.XLOOKUP(K451,$AC$8:$AC$17,$AD$8:$AD$17)</f>
        <v>Trasaco</v>
      </c>
      <c r="M451">
        <f t="shared" ca="1" si="149"/>
        <v>280044</v>
      </c>
      <c r="N451" s="12">
        <f t="shared" ca="1" si="146"/>
        <v>236375.90294037864</v>
      </c>
      <c r="O451" s="12">
        <f t="shared" ca="1" si="150"/>
        <v>177683.49180349777</v>
      </c>
      <c r="P451">
        <f t="shared" ca="1" si="147"/>
        <v>144066</v>
      </c>
      <c r="Q451" s="12">
        <f t="shared" ca="1" si="151"/>
        <v>18162.863166720599</v>
      </c>
      <c r="R451">
        <f t="shared" ca="1" si="152"/>
        <v>48260.345046144183</v>
      </c>
      <c r="S451" s="12">
        <f t="shared" ca="1" si="153"/>
        <v>505987.83684964199</v>
      </c>
      <c r="T451" s="12">
        <f t="shared" ca="1" si="154"/>
        <v>398604.76610709925</v>
      </c>
      <c r="U451" s="12">
        <f t="shared" ca="1" si="155"/>
        <v>107383.07074254274</v>
      </c>
      <c r="X451" s="2"/>
      <c r="Y451" s="3"/>
      <c r="Z451" s="3"/>
      <c r="AA451" s="3"/>
      <c r="AB451" s="3"/>
      <c r="AC451" s="3"/>
      <c r="AD451" s="3"/>
      <c r="AE451" s="3">
        <f ca="1">IF(Table2[[#This Row],[Gender]]="Male",1,0)</f>
        <v>0</v>
      </c>
      <c r="AF451" s="3">
        <f ca="1">IF(Table2[[#This Row],[Gender]]="Female",1,0)</f>
        <v>1</v>
      </c>
      <c r="AG451" s="3"/>
      <c r="AH451" s="3"/>
      <c r="AI451" s="5"/>
      <c r="AK451" s="2">
        <f ca="1">IF(Table2[[#This Row],[Field of Work]]="Teaching",1,0)</f>
        <v>1</v>
      </c>
      <c r="AL451" s="3">
        <f ca="1">IF(Table2[[#This Row],[Field of Work]]="Agriculture",1,0)</f>
        <v>0</v>
      </c>
      <c r="AM451" s="3">
        <f ca="1">IF(Table2[[#This Row],[Field of Work]]="IT",1,0)</f>
        <v>0</v>
      </c>
      <c r="AN451" s="3">
        <f ca="1">IF(Table2[[#This Row],[Field of Work]]="Construction",1,0)</f>
        <v>0</v>
      </c>
      <c r="AO451" s="3">
        <f ca="1">IF(Table2[[#This Row],[Field of Work]]="Health",1,0)</f>
        <v>0</v>
      </c>
      <c r="AP451" s="3">
        <f ca="1">IF(Table2[[#This Row],[Field of Work]]="General work",1,0)</f>
        <v>0</v>
      </c>
      <c r="AQ451" s="3"/>
      <c r="AR451" s="3"/>
      <c r="AS451" s="3"/>
      <c r="AT451" s="3"/>
      <c r="AU451" s="3"/>
      <c r="AV451" s="5"/>
      <c r="AW451" s="16">
        <f ca="1">IF(Table2[[#This Row],[Residence]]="East Legon",1,0)</f>
        <v>0</v>
      </c>
      <c r="AX451" s="13">
        <f ca="1">IF(Table2[[#This Row],[Residence]]="Trasaco",1,0)</f>
        <v>1</v>
      </c>
      <c r="AY451" s="3">
        <f ca="1">IF(Table2[[#This Row],[Residence]]="North Legon",1,0)</f>
        <v>0</v>
      </c>
      <c r="AZ451" s="3">
        <f ca="1">IF(Table2[[#This Row],[Residence]]="Tema",1,0)</f>
        <v>0</v>
      </c>
      <c r="BA451" s="3">
        <f ca="1">IF(Table2[[#This Row],[Residence]]="Spintex",1,0)</f>
        <v>0</v>
      </c>
      <c r="BB451" s="3">
        <f ca="1">IF(Table2[[#This Row],[Residence]]="Airport Hills",1,0)</f>
        <v>0</v>
      </c>
      <c r="BC451" s="3">
        <f ca="1">IF(Table2[[#This Row],[Residence]]="Oyarifa",1,0)</f>
        <v>0</v>
      </c>
      <c r="BD451" s="3">
        <f ca="1">IF(Table2[[#This Row],[Residence]]="Prampram",1,0)</f>
        <v>0</v>
      </c>
      <c r="BE451" s="3">
        <f ca="1">IF(Table2[[#This Row],[Residence]]="Tse-Addo",1,0)</f>
        <v>0</v>
      </c>
      <c r="BF451" s="3">
        <f ca="1">IF(Table2[[#This Row],[Residence]]="Osu",1,0)</f>
        <v>0</v>
      </c>
      <c r="BG451" s="3"/>
      <c r="BH451" s="3"/>
      <c r="BI451" s="3"/>
      <c r="BJ451" s="3"/>
      <c r="BK451" s="3"/>
      <c r="BL451" s="3"/>
      <c r="BM451" s="3"/>
      <c r="BN451" s="3"/>
      <c r="BO451" s="3"/>
      <c r="BP451" s="5"/>
      <c r="BR451" s="26">
        <f ca="1">Table2[[#This Row],[Cars Value]]/Table2[[#This Row],[Cars]]</f>
        <v>44420.872950874444</v>
      </c>
      <c r="BS451" s="5"/>
      <c r="BT451" s="2">
        <f ca="1">IF(Table2[[#This Row],[Value of Debts]]&gt;$BU$6,1,0)</f>
        <v>1</v>
      </c>
      <c r="BU451" s="3"/>
      <c r="BV451" s="3"/>
      <c r="BW451" s="5"/>
      <c r="BX451" s="30">
        <f ca="1">Table2[[#This Row],[Mortgage Left]]/Table2[[#This Row],[Value of home]]</f>
        <v>0.84406701425625486</v>
      </c>
      <c r="BY451" s="3">
        <f t="shared" ca="1" si="148"/>
        <v>0</v>
      </c>
      <c r="BZ451" s="3"/>
      <c r="CA451" s="39"/>
      <c r="CC451" s="2">
        <f ca="1">IF(Table2[[#This Row],[Residence]]="East Legon",Table2[[#This Row],[Income]],0)</f>
        <v>0</v>
      </c>
      <c r="CD451" s="3">
        <f ca="1">IF(Table2[[#This Row],[Residence]]="Trasaco",Table2[[#This Row],[Income]],0)</f>
        <v>46674</v>
      </c>
      <c r="CE451" s="3">
        <f ca="1">IF(Table2[[#This Row],[Residence]]="North Legon",Table2[[#This Row],[Income]],0)</f>
        <v>0</v>
      </c>
      <c r="CF451" s="3">
        <f ca="1">IF(Table2[[#This Row],[Residence]]="Spintex",Table2[[#This Row],[Income]],0)</f>
        <v>0</v>
      </c>
      <c r="CG451" s="3">
        <f ca="1">IF(Table2[[#This Row],[Residence]]="Tema",Table2[[#This Row],[Income]],0)</f>
        <v>0</v>
      </c>
      <c r="CH451" s="3">
        <f ca="1">IF(Table2[[#This Row],[Residence]]="Airport Hills",Table2[[#This Row],[Income]],0)</f>
        <v>0</v>
      </c>
      <c r="CI451" s="3">
        <f ca="1">IF(Table2[[#This Row],[Residence]]="Oyarifa",Table2[[#This Row],[Income]],0)</f>
        <v>0</v>
      </c>
      <c r="CJ451" s="3">
        <f ca="1">IF(Table2[[#This Row],[Residence]]="Osu",Table2[[#This Row],[Income]],0)</f>
        <v>0</v>
      </c>
      <c r="CK451" s="3">
        <f ca="1">IF(Table2[[#This Row],[Residence]]="Tse-Addo",Table2[[#This Row],[Income]],0)</f>
        <v>0</v>
      </c>
      <c r="CL451" s="5">
        <f ca="1">IF(Table2[[#This Row],[Residence]]="Prampram",Table2[[#This Row],[Income]],0)</f>
        <v>0</v>
      </c>
      <c r="CN451" s="2">
        <f ca="1">IF(Table2[[#This Row],[Field of Work]]="Teaching",Table2[[#This Row],[Income]],0)</f>
        <v>46674</v>
      </c>
      <c r="CO451" s="3">
        <f ca="1">IF(Table2[[#This Row],[Field of Work]]="Agriculture",Table2[[#This Row],[Income]],0)</f>
        <v>0</v>
      </c>
      <c r="CP451" s="3">
        <f ca="1">IF(Table2[[#This Row],[Field of Work]]="IT",Table2[[#This Row],[Income]],0)</f>
        <v>0</v>
      </c>
      <c r="CQ451" s="3">
        <f ca="1">IF(Table2[[#This Row],[Field of Work]]="Construction",Table2[[#This Row],[Income]],0)</f>
        <v>0</v>
      </c>
      <c r="CR451" s="3">
        <f ca="1">IF(Table2[[#This Row],[Field of Work]]="Health",Table2[[#This Row],[Income]],0)</f>
        <v>0</v>
      </c>
      <c r="CS451" s="5">
        <f ca="1">IF(Table2[[#This Row],[Field of Work]]="General work",Table2[[#This Row],[Income]],0)</f>
        <v>0</v>
      </c>
      <c r="CU451" s="2">
        <f t="shared" ca="1" si="137"/>
        <v>1</v>
      </c>
      <c r="CV451" s="5"/>
      <c r="CX451" s="2">
        <f t="shared" ca="1" si="138"/>
        <v>39</v>
      </c>
      <c r="CY451" s="5"/>
    </row>
    <row r="452" spans="1:103" x14ac:dyDescent="0.25">
      <c r="A452">
        <f t="shared" ca="1" si="139"/>
        <v>2</v>
      </c>
      <c r="B452" t="str">
        <f t="shared" ca="1" si="140"/>
        <v>Female</v>
      </c>
      <c r="C452">
        <f t="shared" ca="1" si="141"/>
        <v>39</v>
      </c>
      <c r="D452">
        <f t="shared" ca="1" si="142"/>
        <v>6</v>
      </c>
      <c r="E452" t="str">
        <f ca="1">_xll.XLOOKUP(D452,$Y$8:$Y$13,$Z$8:$Z$13)</f>
        <v>Agriculture</v>
      </c>
      <c r="F452">
        <f t="shared" ca="1" si="143"/>
        <v>2</v>
      </c>
      <c r="G452" t="str">
        <f ca="1">_xll.XLOOKUP(F452,$AA$8:$AA$12,$AB$8:$AB$12)</f>
        <v>College</v>
      </c>
      <c r="H452">
        <f t="shared" ca="1" si="156"/>
        <v>4</v>
      </c>
      <c r="I452">
        <f t="shared" ca="1" si="136"/>
        <v>3</v>
      </c>
      <c r="J452">
        <f t="shared" ca="1" si="144"/>
        <v>50544</v>
      </c>
      <c r="K452">
        <f t="shared" ca="1" si="145"/>
        <v>2</v>
      </c>
      <c r="L452" t="str">
        <f ca="1">_xll.XLOOKUP(K452,$AC$8:$AC$17,$AD$8:$AD$17)</f>
        <v>Trasaco</v>
      </c>
      <c r="M452">
        <f t="shared" ca="1" si="149"/>
        <v>252720</v>
      </c>
      <c r="N452" s="12">
        <f t="shared" ca="1" si="146"/>
        <v>184729.90514508862</v>
      </c>
      <c r="O452" s="12">
        <f t="shared" ca="1" si="150"/>
        <v>109754.30849514606</v>
      </c>
      <c r="P452">
        <f t="shared" ca="1" si="147"/>
        <v>96764</v>
      </c>
      <c r="Q452" s="12">
        <f t="shared" ca="1" si="151"/>
        <v>15854.490163347044</v>
      </c>
      <c r="R452">
        <f t="shared" ca="1" si="152"/>
        <v>46891.834951232406</v>
      </c>
      <c r="S452" s="12">
        <f t="shared" ca="1" si="153"/>
        <v>409366.14344637847</v>
      </c>
      <c r="T452" s="12">
        <f t="shared" ca="1" si="154"/>
        <v>297348.39530843566</v>
      </c>
      <c r="U452" s="12">
        <f t="shared" ca="1" si="155"/>
        <v>112017.74813794281</v>
      </c>
      <c r="X452" s="2"/>
      <c r="Y452" s="3"/>
      <c r="Z452" s="3"/>
      <c r="AA452" s="3"/>
      <c r="AB452" s="3"/>
      <c r="AC452" s="3"/>
      <c r="AD452" s="3"/>
      <c r="AE452" s="3">
        <f ca="1">IF(Table2[[#This Row],[Gender]]="Male",1,0)</f>
        <v>0</v>
      </c>
      <c r="AF452" s="3">
        <f ca="1">IF(Table2[[#This Row],[Gender]]="Female",1,0)</f>
        <v>1</v>
      </c>
      <c r="AG452" s="3"/>
      <c r="AH452" s="3"/>
      <c r="AI452" s="5"/>
      <c r="AK452" s="2">
        <f ca="1">IF(Table2[[#This Row],[Field of Work]]="Teaching",1,0)</f>
        <v>0</v>
      </c>
      <c r="AL452" s="3">
        <f ca="1">IF(Table2[[#This Row],[Field of Work]]="Agriculture",1,0)</f>
        <v>1</v>
      </c>
      <c r="AM452" s="3">
        <f ca="1">IF(Table2[[#This Row],[Field of Work]]="IT",1,0)</f>
        <v>0</v>
      </c>
      <c r="AN452" s="3">
        <f ca="1">IF(Table2[[#This Row],[Field of Work]]="Construction",1,0)</f>
        <v>0</v>
      </c>
      <c r="AO452" s="3">
        <f ca="1">IF(Table2[[#This Row],[Field of Work]]="Health",1,0)</f>
        <v>0</v>
      </c>
      <c r="AP452" s="3">
        <f ca="1">IF(Table2[[#This Row],[Field of Work]]="General work",1,0)</f>
        <v>0</v>
      </c>
      <c r="AQ452" s="3"/>
      <c r="AR452" s="3"/>
      <c r="AS452" s="3"/>
      <c r="AT452" s="3"/>
      <c r="AU452" s="3"/>
      <c r="AV452" s="5"/>
      <c r="AW452" s="16">
        <f ca="1">IF(Table2[[#This Row],[Residence]]="East Legon",1,0)</f>
        <v>0</v>
      </c>
      <c r="AX452" s="13">
        <f ca="1">IF(Table2[[#This Row],[Residence]]="Trasaco",1,0)</f>
        <v>1</v>
      </c>
      <c r="AY452" s="3">
        <f ca="1">IF(Table2[[#This Row],[Residence]]="North Legon",1,0)</f>
        <v>0</v>
      </c>
      <c r="AZ452" s="3">
        <f ca="1">IF(Table2[[#This Row],[Residence]]="Tema",1,0)</f>
        <v>0</v>
      </c>
      <c r="BA452" s="3">
        <f ca="1">IF(Table2[[#This Row],[Residence]]="Spintex",1,0)</f>
        <v>0</v>
      </c>
      <c r="BB452" s="3">
        <f ca="1">IF(Table2[[#This Row],[Residence]]="Airport Hills",1,0)</f>
        <v>0</v>
      </c>
      <c r="BC452" s="3">
        <f ca="1">IF(Table2[[#This Row],[Residence]]="Oyarifa",1,0)</f>
        <v>0</v>
      </c>
      <c r="BD452" s="3">
        <f ca="1">IF(Table2[[#This Row],[Residence]]="Prampram",1,0)</f>
        <v>0</v>
      </c>
      <c r="BE452" s="3">
        <f ca="1">IF(Table2[[#This Row],[Residence]]="Tse-Addo",1,0)</f>
        <v>0</v>
      </c>
      <c r="BF452" s="3">
        <f ca="1">IF(Table2[[#This Row],[Residence]]="Osu",1,0)</f>
        <v>0</v>
      </c>
      <c r="BG452" s="3"/>
      <c r="BH452" s="3"/>
      <c r="BI452" s="3"/>
      <c r="BJ452" s="3"/>
      <c r="BK452" s="3"/>
      <c r="BL452" s="3"/>
      <c r="BM452" s="3"/>
      <c r="BN452" s="3"/>
      <c r="BO452" s="3"/>
      <c r="BP452" s="5"/>
      <c r="BR452" s="26">
        <f ca="1">Table2[[#This Row],[Cars Value]]/Table2[[#This Row],[Cars]]</f>
        <v>36584.769498382018</v>
      </c>
      <c r="BS452" s="5"/>
      <c r="BT452" s="2">
        <f ca="1">IF(Table2[[#This Row],[Value of Debts]]&gt;$BU$6,1,0)</f>
        <v>1</v>
      </c>
      <c r="BU452" s="3"/>
      <c r="BV452" s="3"/>
      <c r="BW452" s="5"/>
      <c r="BX452" s="30">
        <f ca="1">Table2[[#This Row],[Mortgage Left]]/Table2[[#This Row],[Value of home]]</f>
        <v>0.73096670285331045</v>
      </c>
      <c r="BY452" s="3">
        <f t="shared" ca="1" si="148"/>
        <v>0</v>
      </c>
      <c r="BZ452" s="3"/>
      <c r="CA452" s="39"/>
      <c r="CC452" s="2">
        <f ca="1">IF(Table2[[#This Row],[Residence]]="East Legon",Table2[[#This Row],[Income]],0)</f>
        <v>0</v>
      </c>
      <c r="CD452" s="3">
        <f ca="1">IF(Table2[[#This Row],[Residence]]="Trasaco",Table2[[#This Row],[Income]],0)</f>
        <v>50544</v>
      </c>
      <c r="CE452" s="3">
        <f ca="1">IF(Table2[[#This Row],[Residence]]="North Legon",Table2[[#This Row],[Income]],0)</f>
        <v>0</v>
      </c>
      <c r="CF452" s="3">
        <f ca="1">IF(Table2[[#This Row],[Residence]]="Spintex",Table2[[#This Row],[Income]],0)</f>
        <v>0</v>
      </c>
      <c r="CG452" s="3">
        <f ca="1">IF(Table2[[#This Row],[Residence]]="Tema",Table2[[#This Row],[Income]],0)</f>
        <v>0</v>
      </c>
      <c r="CH452" s="3">
        <f ca="1">IF(Table2[[#This Row],[Residence]]="Airport Hills",Table2[[#This Row],[Income]],0)</f>
        <v>0</v>
      </c>
      <c r="CI452" s="3">
        <f ca="1">IF(Table2[[#This Row],[Residence]]="Oyarifa",Table2[[#This Row],[Income]],0)</f>
        <v>0</v>
      </c>
      <c r="CJ452" s="3">
        <f ca="1">IF(Table2[[#This Row],[Residence]]="Osu",Table2[[#This Row],[Income]],0)</f>
        <v>0</v>
      </c>
      <c r="CK452" s="3">
        <f ca="1">IF(Table2[[#This Row],[Residence]]="Tse-Addo",Table2[[#This Row],[Income]],0)</f>
        <v>0</v>
      </c>
      <c r="CL452" s="5">
        <f ca="1">IF(Table2[[#This Row],[Residence]]="Prampram",Table2[[#This Row],[Income]],0)</f>
        <v>0</v>
      </c>
      <c r="CN452" s="2">
        <f ca="1">IF(Table2[[#This Row],[Field of Work]]="Teaching",Table2[[#This Row],[Income]],0)</f>
        <v>0</v>
      </c>
      <c r="CO452" s="3">
        <f ca="1">IF(Table2[[#This Row],[Field of Work]]="Agriculture",Table2[[#This Row],[Income]],0)</f>
        <v>50544</v>
      </c>
      <c r="CP452" s="3">
        <f ca="1">IF(Table2[[#This Row],[Field of Work]]="IT",Table2[[#This Row],[Income]],0)</f>
        <v>0</v>
      </c>
      <c r="CQ452" s="3">
        <f ca="1">IF(Table2[[#This Row],[Field of Work]]="Construction",Table2[[#This Row],[Income]],0)</f>
        <v>0</v>
      </c>
      <c r="CR452" s="3">
        <f ca="1">IF(Table2[[#This Row],[Field of Work]]="Health",Table2[[#This Row],[Income]],0)</f>
        <v>0</v>
      </c>
      <c r="CS452" s="5">
        <f ca="1">IF(Table2[[#This Row],[Field of Work]]="General work",Table2[[#This Row],[Income]],0)</f>
        <v>0</v>
      </c>
      <c r="CU452" s="2">
        <f t="shared" ca="1" si="137"/>
        <v>1</v>
      </c>
      <c r="CV452" s="5"/>
      <c r="CX452" s="2">
        <f t="shared" ca="1" si="138"/>
        <v>36</v>
      </c>
      <c r="CY452" s="5"/>
    </row>
    <row r="453" spans="1:103" x14ac:dyDescent="0.25">
      <c r="A453">
        <f t="shared" ca="1" si="139"/>
        <v>2</v>
      </c>
      <c r="B453" t="str">
        <f t="shared" ca="1" si="140"/>
        <v>Female</v>
      </c>
      <c r="C453">
        <f t="shared" ca="1" si="141"/>
        <v>36</v>
      </c>
      <c r="D453">
        <f t="shared" ca="1" si="142"/>
        <v>1</v>
      </c>
      <c r="E453" t="str">
        <f ca="1">_xll.XLOOKUP(D453,$Y$8:$Y$13,$Z$8:$Z$13)</f>
        <v>Health</v>
      </c>
      <c r="F453">
        <f t="shared" ca="1" si="143"/>
        <v>4</v>
      </c>
      <c r="G453" t="str">
        <f ca="1">_xll.XLOOKUP(F453,$AA$8:$AA$12,$AB$8:$AB$12)</f>
        <v>Techical</v>
      </c>
      <c r="H453">
        <f t="shared" ca="1" si="156"/>
        <v>2</v>
      </c>
      <c r="I453">
        <f t="shared" ca="1" si="136"/>
        <v>1</v>
      </c>
      <c r="J453">
        <f t="shared" ca="1" si="144"/>
        <v>27012</v>
      </c>
      <c r="K453">
        <f t="shared" ca="1" si="145"/>
        <v>4</v>
      </c>
      <c r="L453" t="str">
        <f ca="1">_xll.XLOOKUP(K453,$AC$8:$AC$17,$AD$8:$AD$17)</f>
        <v>Spintex</v>
      </c>
      <c r="M453">
        <f t="shared" ca="1" si="149"/>
        <v>108048</v>
      </c>
      <c r="N453" s="12">
        <f t="shared" ca="1" si="146"/>
        <v>27038.147239301983</v>
      </c>
      <c r="O453" s="12">
        <f t="shared" ca="1" si="150"/>
        <v>24998.375508690107</v>
      </c>
      <c r="P453">
        <f t="shared" ca="1" si="147"/>
        <v>7273</v>
      </c>
      <c r="Q453" s="12">
        <f t="shared" ca="1" si="151"/>
        <v>50661.329383814795</v>
      </c>
      <c r="R453">
        <f t="shared" ca="1" si="152"/>
        <v>32644.298311301834</v>
      </c>
      <c r="S453" s="12">
        <f t="shared" ca="1" si="153"/>
        <v>165690.67381999193</v>
      </c>
      <c r="T453" s="12">
        <f t="shared" ca="1" si="154"/>
        <v>84972.476623116774</v>
      </c>
      <c r="U453" s="12">
        <f t="shared" ca="1" si="155"/>
        <v>80718.19719687516</v>
      </c>
      <c r="X453" s="2"/>
      <c r="Y453" s="3"/>
      <c r="Z453" s="3"/>
      <c r="AA453" s="3"/>
      <c r="AB453" s="3"/>
      <c r="AC453" s="3"/>
      <c r="AD453" s="3"/>
      <c r="AE453" s="3">
        <f ca="1">IF(Table2[[#This Row],[Gender]]="Male",1,0)</f>
        <v>0</v>
      </c>
      <c r="AF453" s="3">
        <f ca="1">IF(Table2[[#This Row],[Gender]]="Female",1,0)</f>
        <v>1</v>
      </c>
      <c r="AG453" s="3"/>
      <c r="AH453" s="3"/>
      <c r="AI453" s="5"/>
      <c r="AK453" s="2">
        <f ca="1">IF(Table2[[#This Row],[Field of Work]]="Teaching",1,0)</f>
        <v>0</v>
      </c>
      <c r="AL453" s="3">
        <f ca="1">IF(Table2[[#This Row],[Field of Work]]="Agriculture",1,0)</f>
        <v>0</v>
      </c>
      <c r="AM453" s="3">
        <f ca="1">IF(Table2[[#This Row],[Field of Work]]="IT",1,0)</f>
        <v>0</v>
      </c>
      <c r="AN453" s="3">
        <f ca="1">IF(Table2[[#This Row],[Field of Work]]="Construction",1,0)</f>
        <v>0</v>
      </c>
      <c r="AO453" s="3">
        <f ca="1">IF(Table2[[#This Row],[Field of Work]]="Health",1,0)</f>
        <v>1</v>
      </c>
      <c r="AP453" s="3">
        <f ca="1">IF(Table2[[#This Row],[Field of Work]]="General work",1,0)</f>
        <v>0</v>
      </c>
      <c r="AQ453" s="3"/>
      <c r="AR453" s="3"/>
      <c r="AS453" s="3"/>
      <c r="AT453" s="3"/>
      <c r="AU453" s="3"/>
      <c r="AV453" s="5"/>
      <c r="AW453" s="16">
        <f ca="1">IF(Table2[[#This Row],[Residence]]="East Legon",1,0)</f>
        <v>0</v>
      </c>
      <c r="AX453" s="13">
        <f ca="1">IF(Table2[[#This Row],[Residence]]="Trasaco",1,0)</f>
        <v>0</v>
      </c>
      <c r="AY453" s="3">
        <f ca="1">IF(Table2[[#This Row],[Residence]]="North Legon",1,0)</f>
        <v>0</v>
      </c>
      <c r="AZ453" s="3">
        <f ca="1">IF(Table2[[#This Row],[Residence]]="Tema",1,0)</f>
        <v>0</v>
      </c>
      <c r="BA453" s="3">
        <f ca="1">IF(Table2[[#This Row],[Residence]]="Spintex",1,0)</f>
        <v>1</v>
      </c>
      <c r="BB453" s="3">
        <f ca="1">IF(Table2[[#This Row],[Residence]]="Airport Hills",1,0)</f>
        <v>0</v>
      </c>
      <c r="BC453" s="3">
        <f ca="1">IF(Table2[[#This Row],[Residence]]="Oyarifa",1,0)</f>
        <v>0</v>
      </c>
      <c r="BD453" s="3">
        <f ca="1">IF(Table2[[#This Row],[Residence]]="Prampram",1,0)</f>
        <v>0</v>
      </c>
      <c r="BE453" s="3">
        <f ca="1">IF(Table2[[#This Row],[Residence]]="Tse-Addo",1,0)</f>
        <v>0</v>
      </c>
      <c r="BF453" s="3">
        <f ca="1">IF(Table2[[#This Row],[Residence]]="Osu",1,0)</f>
        <v>0</v>
      </c>
      <c r="BG453" s="3"/>
      <c r="BH453" s="3"/>
      <c r="BI453" s="3"/>
      <c r="BJ453" s="3"/>
      <c r="BK453" s="3"/>
      <c r="BL453" s="3"/>
      <c r="BM453" s="3"/>
      <c r="BN453" s="3"/>
      <c r="BO453" s="3"/>
      <c r="BP453" s="5"/>
      <c r="BR453" s="26">
        <f ca="1">Table2[[#This Row],[Cars Value]]/Table2[[#This Row],[Cars]]</f>
        <v>24998.375508690107</v>
      </c>
      <c r="BS453" s="5"/>
      <c r="BT453" s="2">
        <f ca="1">IF(Table2[[#This Row],[Value of Debts]]&gt;$BU$6,1,0)</f>
        <v>0</v>
      </c>
      <c r="BU453" s="3"/>
      <c r="BV453" s="3"/>
      <c r="BW453" s="5"/>
      <c r="BX453" s="30">
        <f ca="1">Table2[[#This Row],[Mortgage Left]]/Table2[[#This Row],[Value of home]]</f>
        <v>0.2502419965136049</v>
      </c>
      <c r="BY453" s="3">
        <f t="shared" ca="1" si="148"/>
        <v>1</v>
      </c>
      <c r="BZ453" s="3"/>
      <c r="CA453" s="39"/>
      <c r="CC453" s="2">
        <f ca="1">IF(Table2[[#This Row],[Residence]]="East Legon",Table2[[#This Row],[Income]],0)</f>
        <v>0</v>
      </c>
      <c r="CD453" s="3">
        <f ca="1">IF(Table2[[#This Row],[Residence]]="Trasaco",Table2[[#This Row],[Income]],0)</f>
        <v>0</v>
      </c>
      <c r="CE453" s="3">
        <f ca="1">IF(Table2[[#This Row],[Residence]]="North Legon",Table2[[#This Row],[Income]],0)</f>
        <v>0</v>
      </c>
      <c r="CF453" s="3">
        <f ca="1">IF(Table2[[#This Row],[Residence]]="Spintex",Table2[[#This Row],[Income]],0)</f>
        <v>27012</v>
      </c>
      <c r="CG453" s="3">
        <f ca="1">IF(Table2[[#This Row],[Residence]]="Tema",Table2[[#This Row],[Income]],0)</f>
        <v>0</v>
      </c>
      <c r="CH453" s="3">
        <f ca="1">IF(Table2[[#This Row],[Residence]]="Airport Hills",Table2[[#This Row],[Income]],0)</f>
        <v>0</v>
      </c>
      <c r="CI453" s="3">
        <f ca="1">IF(Table2[[#This Row],[Residence]]="Oyarifa",Table2[[#This Row],[Income]],0)</f>
        <v>0</v>
      </c>
      <c r="CJ453" s="3">
        <f ca="1">IF(Table2[[#This Row],[Residence]]="Osu",Table2[[#This Row],[Income]],0)</f>
        <v>0</v>
      </c>
      <c r="CK453" s="3">
        <f ca="1">IF(Table2[[#This Row],[Residence]]="Tse-Addo",Table2[[#This Row],[Income]],0)</f>
        <v>0</v>
      </c>
      <c r="CL453" s="5">
        <f ca="1">IF(Table2[[#This Row],[Residence]]="Prampram",Table2[[#This Row],[Income]],0)</f>
        <v>0</v>
      </c>
      <c r="CN453" s="2">
        <f ca="1">IF(Table2[[#This Row],[Field of Work]]="Teaching",Table2[[#This Row],[Income]],0)</f>
        <v>0</v>
      </c>
      <c r="CO453" s="3">
        <f ca="1">IF(Table2[[#This Row],[Field of Work]]="Agriculture",Table2[[#This Row],[Income]],0)</f>
        <v>0</v>
      </c>
      <c r="CP453" s="3">
        <f ca="1">IF(Table2[[#This Row],[Field of Work]]="IT",Table2[[#This Row],[Income]],0)</f>
        <v>0</v>
      </c>
      <c r="CQ453" s="3">
        <f ca="1">IF(Table2[[#This Row],[Field of Work]]="Construction",Table2[[#This Row],[Income]],0)</f>
        <v>0</v>
      </c>
      <c r="CR453" s="3">
        <f ca="1">IF(Table2[[#This Row],[Field of Work]]="Health",Table2[[#This Row],[Income]],0)</f>
        <v>27012</v>
      </c>
      <c r="CS453" s="5">
        <f ca="1">IF(Table2[[#This Row],[Field of Work]]="General work",Table2[[#This Row],[Income]],0)</f>
        <v>0</v>
      </c>
      <c r="CU453" s="2">
        <f t="shared" ca="1" si="137"/>
        <v>1</v>
      </c>
      <c r="CV453" s="5"/>
      <c r="CX453" s="2">
        <f t="shared" ca="1" si="138"/>
        <v>33</v>
      </c>
      <c r="CY453" s="5"/>
    </row>
    <row r="454" spans="1:103" x14ac:dyDescent="0.25">
      <c r="A454">
        <f t="shared" ca="1" si="139"/>
        <v>1</v>
      </c>
      <c r="B454" t="str">
        <f t="shared" ca="1" si="140"/>
        <v>Male</v>
      </c>
      <c r="C454">
        <f t="shared" ca="1" si="141"/>
        <v>33</v>
      </c>
      <c r="D454">
        <f t="shared" ca="1" si="142"/>
        <v>2</v>
      </c>
      <c r="E454" t="str">
        <f ca="1">_xll.XLOOKUP(D454,$Y$8:$Y$13,$Z$8:$Z$13)</f>
        <v>Construction</v>
      </c>
      <c r="F454">
        <f t="shared" ca="1" si="143"/>
        <v>3</v>
      </c>
      <c r="G454" t="str">
        <f ca="1">_xll.XLOOKUP(F454,$AA$8:$AA$12,$AB$8:$AB$12)</f>
        <v>University</v>
      </c>
      <c r="H454">
        <f t="shared" ca="1" si="156"/>
        <v>0</v>
      </c>
      <c r="I454">
        <f t="shared" ca="1" si="136"/>
        <v>2</v>
      </c>
      <c r="J454">
        <f t="shared" ca="1" si="144"/>
        <v>41287</v>
      </c>
      <c r="K454">
        <f t="shared" ca="1" si="145"/>
        <v>7</v>
      </c>
      <c r="L454" t="str">
        <f ca="1">_xll.XLOOKUP(K454,$AC$8:$AC$17,$AD$8:$AD$17)</f>
        <v>Tema</v>
      </c>
      <c r="M454">
        <f t="shared" ca="1" si="149"/>
        <v>206435</v>
      </c>
      <c r="N454" s="12">
        <f t="shared" ca="1" si="146"/>
        <v>89147.158434045836</v>
      </c>
      <c r="O454" s="12">
        <f t="shared" ca="1" si="150"/>
        <v>39248.901581518658</v>
      </c>
      <c r="P454">
        <f t="shared" ca="1" si="147"/>
        <v>5109</v>
      </c>
      <c r="Q454" s="12">
        <f t="shared" ca="1" si="151"/>
        <v>52497.309889690878</v>
      </c>
      <c r="R454">
        <f t="shared" ca="1" si="152"/>
        <v>26089.235107374418</v>
      </c>
      <c r="S454" s="12">
        <f t="shared" ca="1" si="153"/>
        <v>271773.13668889308</v>
      </c>
      <c r="T454" s="12">
        <f t="shared" ca="1" si="154"/>
        <v>146753.46832373671</v>
      </c>
      <c r="U454" s="12">
        <f t="shared" ca="1" si="155"/>
        <v>125019.66836515637</v>
      </c>
      <c r="X454" s="2"/>
      <c r="Y454" s="3"/>
      <c r="Z454" s="3"/>
      <c r="AA454" s="3"/>
      <c r="AB454" s="3"/>
      <c r="AC454" s="3"/>
      <c r="AD454" s="3"/>
      <c r="AE454" s="3">
        <f ca="1">IF(Table2[[#This Row],[Gender]]="Male",1,0)</f>
        <v>1</v>
      </c>
      <c r="AF454" s="3">
        <f ca="1">IF(Table2[[#This Row],[Gender]]="Female",1,0)</f>
        <v>0</v>
      </c>
      <c r="AG454" s="3"/>
      <c r="AH454" s="3"/>
      <c r="AI454" s="5"/>
      <c r="AK454" s="2">
        <f ca="1">IF(Table2[[#This Row],[Field of Work]]="Teaching",1,0)</f>
        <v>0</v>
      </c>
      <c r="AL454" s="3">
        <f ca="1">IF(Table2[[#This Row],[Field of Work]]="Agriculture",1,0)</f>
        <v>0</v>
      </c>
      <c r="AM454" s="3">
        <f ca="1">IF(Table2[[#This Row],[Field of Work]]="IT",1,0)</f>
        <v>0</v>
      </c>
      <c r="AN454" s="3">
        <f ca="1">IF(Table2[[#This Row],[Field of Work]]="Construction",1,0)</f>
        <v>1</v>
      </c>
      <c r="AO454" s="3">
        <f ca="1">IF(Table2[[#This Row],[Field of Work]]="Health",1,0)</f>
        <v>0</v>
      </c>
      <c r="AP454" s="3">
        <f ca="1">IF(Table2[[#This Row],[Field of Work]]="General work",1,0)</f>
        <v>0</v>
      </c>
      <c r="AQ454" s="3"/>
      <c r="AR454" s="3"/>
      <c r="AS454" s="3"/>
      <c r="AT454" s="3"/>
      <c r="AU454" s="3"/>
      <c r="AV454" s="5"/>
      <c r="AW454" s="16">
        <f ca="1">IF(Table2[[#This Row],[Residence]]="East Legon",1,0)</f>
        <v>0</v>
      </c>
      <c r="AX454" s="13">
        <f ca="1">IF(Table2[[#This Row],[Residence]]="Trasaco",1,0)</f>
        <v>0</v>
      </c>
      <c r="AY454" s="3">
        <f ca="1">IF(Table2[[#This Row],[Residence]]="North Legon",1,0)</f>
        <v>0</v>
      </c>
      <c r="AZ454" s="3">
        <f ca="1">IF(Table2[[#This Row],[Residence]]="Tema",1,0)</f>
        <v>1</v>
      </c>
      <c r="BA454" s="3">
        <f ca="1">IF(Table2[[#This Row],[Residence]]="Spintex",1,0)</f>
        <v>0</v>
      </c>
      <c r="BB454" s="3">
        <f ca="1">IF(Table2[[#This Row],[Residence]]="Airport Hills",1,0)</f>
        <v>0</v>
      </c>
      <c r="BC454" s="3">
        <f ca="1">IF(Table2[[#This Row],[Residence]]="Oyarifa",1,0)</f>
        <v>0</v>
      </c>
      <c r="BD454" s="3">
        <f ca="1">IF(Table2[[#This Row],[Residence]]="Prampram",1,0)</f>
        <v>0</v>
      </c>
      <c r="BE454" s="3">
        <f ca="1">IF(Table2[[#This Row],[Residence]]="Tse-Addo",1,0)</f>
        <v>0</v>
      </c>
      <c r="BF454" s="3">
        <f ca="1">IF(Table2[[#This Row],[Residence]]="Osu",1,0)</f>
        <v>0</v>
      </c>
      <c r="BG454" s="3"/>
      <c r="BH454" s="3"/>
      <c r="BI454" s="3"/>
      <c r="BJ454" s="3"/>
      <c r="BK454" s="3"/>
      <c r="BL454" s="3"/>
      <c r="BM454" s="3"/>
      <c r="BN454" s="3"/>
      <c r="BO454" s="3"/>
      <c r="BP454" s="5"/>
      <c r="BR454" s="26">
        <f ca="1">Table2[[#This Row],[Cars Value]]/Table2[[#This Row],[Cars]]</f>
        <v>19624.450790759329</v>
      </c>
      <c r="BS454" s="5"/>
      <c r="BT454" s="2">
        <f ca="1">IF(Table2[[#This Row],[Value of Debts]]&gt;$BU$6,1,0)</f>
        <v>1</v>
      </c>
      <c r="BU454" s="3"/>
      <c r="BV454" s="3"/>
      <c r="BW454" s="5"/>
      <c r="BX454" s="30">
        <f ca="1">Table2[[#This Row],[Mortgage Left]]/Table2[[#This Row],[Value of home]]</f>
        <v>0.43184129839438967</v>
      </c>
      <c r="BY454" s="3">
        <f t="shared" ca="1" si="148"/>
        <v>1</v>
      </c>
      <c r="BZ454" s="3"/>
      <c r="CA454" s="39"/>
      <c r="CC454" s="2">
        <f ca="1">IF(Table2[[#This Row],[Residence]]="East Legon",Table2[[#This Row],[Income]],0)</f>
        <v>0</v>
      </c>
      <c r="CD454" s="3">
        <f ca="1">IF(Table2[[#This Row],[Residence]]="Trasaco",Table2[[#This Row],[Income]],0)</f>
        <v>0</v>
      </c>
      <c r="CE454" s="3">
        <f ca="1">IF(Table2[[#This Row],[Residence]]="North Legon",Table2[[#This Row],[Income]],0)</f>
        <v>0</v>
      </c>
      <c r="CF454" s="3">
        <f ca="1">IF(Table2[[#This Row],[Residence]]="Spintex",Table2[[#This Row],[Income]],0)</f>
        <v>0</v>
      </c>
      <c r="CG454" s="3">
        <f ca="1">IF(Table2[[#This Row],[Residence]]="Tema",Table2[[#This Row],[Income]],0)</f>
        <v>41287</v>
      </c>
      <c r="CH454" s="3">
        <f ca="1">IF(Table2[[#This Row],[Residence]]="Airport Hills",Table2[[#This Row],[Income]],0)</f>
        <v>0</v>
      </c>
      <c r="CI454" s="3">
        <f ca="1">IF(Table2[[#This Row],[Residence]]="Oyarifa",Table2[[#This Row],[Income]],0)</f>
        <v>0</v>
      </c>
      <c r="CJ454" s="3">
        <f ca="1">IF(Table2[[#This Row],[Residence]]="Osu",Table2[[#This Row],[Income]],0)</f>
        <v>0</v>
      </c>
      <c r="CK454" s="3">
        <f ca="1">IF(Table2[[#This Row],[Residence]]="Tse-Addo",Table2[[#This Row],[Income]],0)</f>
        <v>0</v>
      </c>
      <c r="CL454" s="5">
        <f ca="1">IF(Table2[[#This Row],[Residence]]="Prampram",Table2[[#This Row],[Income]],0)</f>
        <v>0</v>
      </c>
      <c r="CN454" s="2">
        <f ca="1">IF(Table2[[#This Row],[Field of Work]]="Teaching",Table2[[#This Row],[Income]],0)</f>
        <v>0</v>
      </c>
      <c r="CO454" s="3">
        <f ca="1">IF(Table2[[#This Row],[Field of Work]]="Agriculture",Table2[[#This Row],[Income]],0)</f>
        <v>0</v>
      </c>
      <c r="CP454" s="3">
        <f ca="1">IF(Table2[[#This Row],[Field of Work]]="IT",Table2[[#This Row],[Income]],0)</f>
        <v>0</v>
      </c>
      <c r="CQ454" s="3">
        <f ca="1">IF(Table2[[#This Row],[Field of Work]]="Construction",Table2[[#This Row],[Income]],0)</f>
        <v>41287</v>
      </c>
      <c r="CR454" s="3">
        <f ca="1">IF(Table2[[#This Row],[Field of Work]]="Health",Table2[[#This Row],[Income]],0)</f>
        <v>0</v>
      </c>
      <c r="CS454" s="5">
        <f ca="1">IF(Table2[[#This Row],[Field of Work]]="General work",Table2[[#This Row],[Income]],0)</f>
        <v>0</v>
      </c>
      <c r="CU454" s="2">
        <f t="shared" ca="1" si="137"/>
        <v>1</v>
      </c>
      <c r="CV454" s="5"/>
      <c r="CX454" s="2">
        <f t="shared" ca="1" si="138"/>
        <v>36</v>
      </c>
      <c r="CY454" s="5"/>
    </row>
    <row r="455" spans="1:103" x14ac:dyDescent="0.25">
      <c r="A455">
        <f t="shared" ca="1" si="139"/>
        <v>1</v>
      </c>
      <c r="B455" t="str">
        <f t="shared" ca="1" si="140"/>
        <v>Male</v>
      </c>
      <c r="C455">
        <f t="shared" ca="1" si="141"/>
        <v>36</v>
      </c>
      <c r="D455">
        <f t="shared" ca="1" si="142"/>
        <v>6</v>
      </c>
      <c r="E455" t="str">
        <f ca="1">_xll.XLOOKUP(D455,$Y$8:$Y$13,$Z$8:$Z$13)</f>
        <v>Agriculture</v>
      </c>
      <c r="F455">
        <f t="shared" ca="1" si="143"/>
        <v>4</v>
      </c>
      <c r="G455" t="str">
        <f ca="1">_xll.XLOOKUP(F455,$AA$8:$AA$12,$AB$8:$AB$12)</f>
        <v>Techical</v>
      </c>
      <c r="H455">
        <f t="shared" ca="1" si="156"/>
        <v>3</v>
      </c>
      <c r="I455">
        <f t="shared" ref="I455:I503" ca="1" si="157">RANDBETWEEN(1,4)</f>
        <v>3</v>
      </c>
      <c r="J455">
        <f t="shared" ca="1" si="144"/>
        <v>79563</v>
      </c>
      <c r="K455">
        <f t="shared" ca="1" si="145"/>
        <v>6</v>
      </c>
      <c r="L455" t="str">
        <f ca="1">_xll.XLOOKUP(K455,$AC$8:$AC$17,$AD$8:$AD$17)</f>
        <v>Tse-Addo</v>
      </c>
      <c r="M455">
        <f t="shared" ca="1" si="149"/>
        <v>238689</v>
      </c>
      <c r="N455" s="12">
        <f t="shared" ca="1" si="146"/>
        <v>78354.309448524626</v>
      </c>
      <c r="O455" s="12">
        <f t="shared" ca="1" si="150"/>
        <v>217446.94858486028</v>
      </c>
      <c r="P455">
        <f t="shared" ca="1" si="147"/>
        <v>23322</v>
      </c>
      <c r="Q455" s="12">
        <f t="shared" ca="1" si="151"/>
        <v>22049.312232910648</v>
      </c>
      <c r="R455">
        <f t="shared" ca="1" si="152"/>
        <v>72687.203195720387</v>
      </c>
      <c r="S455" s="12">
        <f t="shared" ca="1" si="153"/>
        <v>528823.15178058064</v>
      </c>
      <c r="T455" s="12">
        <f t="shared" ca="1" si="154"/>
        <v>123725.62168143527</v>
      </c>
      <c r="U455" s="12">
        <f t="shared" ca="1" si="155"/>
        <v>405097.53009914537</v>
      </c>
      <c r="X455" s="2"/>
      <c r="Y455" s="3"/>
      <c r="Z455" s="3"/>
      <c r="AA455" s="3"/>
      <c r="AB455" s="3"/>
      <c r="AC455" s="3"/>
      <c r="AD455" s="3"/>
      <c r="AE455" s="3">
        <f ca="1">IF(Table2[[#This Row],[Gender]]="Male",1,0)</f>
        <v>1</v>
      </c>
      <c r="AF455" s="3">
        <f ca="1">IF(Table2[[#This Row],[Gender]]="Female",1,0)</f>
        <v>0</v>
      </c>
      <c r="AG455" s="3"/>
      <c r="AH455" s="3"/>
      <c r="AI455" s="5"/>
      <c r="AK455" s="2">
        <f ca="1">IF(Table2[[#This Row],[Field of Work]]="Teaching",1,0)</f>
        <v>0</v>
      </c>
      <c r="AL455" s="3">
        <f ca="1">IF(Table2[[#This Row],[Field of Work]]="Agriculture",1,0)</f>
        <v>1</v>
      </c>
      <c r="AM455" s="3">
        <f ca="1">IF(Table2[[#This Row],[Field of Work]]="IT",1,0)</f>
        <v>0</v>
      </c>
      <c r="AN455" s="3">
        <f ca="1">IF(Table2[[#This Row],[Field of Work]]="Construction",1,0)</f>
        <v>0</v>
      </c>
      <c r="AO455" s="3">
        <f ca="1">IF(Table2[[#This Row],[Field of Work]]="Health",1,0)</f>
        <v>0</v>
      </c>
      <c r="AP455" s="3">
        <f ca="1">IF(Table2[[#This Row],[Field of Work]]="General work",1,0)</f>
        <v>0</v>
      </c>
      <c r="AQ455" s="3"/>
      <c r="AR455" s="3"/>
      <c r="AS455" s="3"/>
      <c r="AT455" s="3"/>
      <c r="AU455" s="3"/>
      <c r="AV455" s="5"/>
      <c r="AW455" s="16">
        <f ca="1">IF(Table2[[#This Row],[Residence]]="East Legon",1,0)</f>
        <v>0</v>
      </c>
      <c r="AX455" s="13">
        <f ca="1">IF(Table2[[#This Row],[Residence]]="Trasaco",1,0)</f>
        <v>0</v>
      </c>
      <c r="AY455" s="3">
        <f ca="1">IF(Table2[[#This Row],[Residence]]="North Legon",1,0)</f>
        <v>0</v>
      </c>
      <c r="AZ455" s="3">
        <f ca="1">IF(Table2[[#This Row],[Residence]]="Tema",1,0)</f>
        <v>0</v>
      </c>
      <c r="BA455" s="3">
        <f ca="1">IF(Table2[[#This Row],[Residence]]="Spintex",1,0)</f>
        <v>0</v>
      </c>
      <c r="BB455" s="3">
        <f ca="1">IF(Table2[[#This Row],[Residence]]="Airport Hills",1,0)</f>
        <v>0</v>
      </c>
      <c r="BC455" s="3">
        <f ca="1">IF(Table2[[#This Row],[Residence]]="Oyarifa",1,0)</f>
        <v>0</v>
      </c>
      <c r="BD455" s="3">
        <f ca="1">IF(Table2[[#This Row],[Residence]]="Prampram",1,0)</f>
        <v>0</v>
      </c>
      <c r="BE455" s="3">
        <f ca="1">IF(Table2[[#This Row],[Residence]]="Tse-Addo",1,0)</f>
        <v>1</v>
      </c>
      <c r="BF455" s="3">
        <f ca="1">IF(Table2[[#This Row],[Residence]]="Osu",1,0)</f>
        <v>0</v>
      </c>
      <c r="BG455" s="3"/>
      <c r="BH455" s="3"/>
      <c r="BI455" s="3"/>
      <c r="BJ455" s="3"/>
      <c r="BK455" s="3"/>
      <c r="BL455" s="3"/>
      <c r="BM455" s="3"/>
      <c r="BN455" s="3"/>
      <c r="BO455" s="3"/>
      <c r="BP455" s="5"/>
      <c r="BR455" s="26">
        <f ca="1">Table2[[#This Row],[Cars Value]]/Table2[[#This Row],[Cars]]</f>
        <v>72482.316194953426</v>
      </c>
      <c r="BS455" s="5"/>
      <c r="BT455" s="2">
        <f ca="1">IF(Table2[[#This Row],[Value of Debts]]&gt;$BU$6,1,0)</f>
        <v>1</v>
      </c>
      <c r="BU455" s="3"/>
      <c r="BV455" s="3"/>
      <c r="BW455" s="5"/>
      <c r="BX455" s="30">
        <f ca="1">Table2[[#This Row],[Mortgage Left]]/Table2[[#This Row],[Value of home]]</f>
        <v>0.32826946130121049</v>
      </c>
      <c r="BY455" s="3">
        <f t="shared" ca="1" si="148"/>
        <v>1</v>
      </c>
      <c r="BZ455" s="3"/>
      <c r="CA455" s="39"/>
      <c r="CC455" s="2">
        <f ca="1">IF(Table2[[#This Row],[Residence]]="East Legon",Table2[[#This Row],[Income]],0)</f>
        <v>0</v>
      </c>
      <c r="CD455" s="3">
        <f ca="1">IF(Table2[[#This Row],[Residence]]="Trasaco",Table2[[#This Row],[Income]],0)</f>
        <v>0</v>
      </c>
      <c r="CE455" s="3">
        <f ca="1">IF(Table2[[#This Row],[Residence]]="North Legon",Table2[[#This Row],[Income]],0)</f>
        <v>0</v>
      </c>
      <c r="CF455" s="3">
        <f ca="1">IF(Table2[[#This Row],[Residence]]="Spintex",Table2[[#This Row],[Income]],0)</f>
        <v>0</v>
      </c>
      <c r="CG455" s="3">
        <f ca="1">IF(Table2[[#This Row],[Residence]]="Tema",Table2[[#This Row],[Income]],0)</f>
        <v>0</v>
      </c>
      <c r="CH455" s="3">
        <f ca="1">IF(Table2[[#This Row],[Residence]]="Airport Hills",Table2[[#This Row],[Income]],0)</f>
        <v>0</v>
      </c>
      <c r="CI455" s="3">
        <f ca="1">IF(Table2[[#This Row],[Residence]]="Oyarifa",Table2[[#This Row],[Income]],0)</f>
        <v>0</v>
      </c>
      <c r="CJ455" s="3">
        <f ca="1">IF(Table2[[#This Row],[Residence]]="Osu",Table2[[#This Row],[Income]],0)</f>
        <v>0</v>
      </c>
      <c r="CK455" s="3">
        <f ca="1">IF(Table2[[#This Row],[Residence]]="Tse-Addo",Table2[[#This Row],[Income]],0)</f>
        <v>79563</v>
      </c>
      <c r="CL455" s="5">
        <f ca="1">IF(Table2[[#This Row],[Residence]]="Prampram",Table2[[#This Row],[Income]],0)</f>
        <v>0</v>
      </c>
      <c r="CN455" s="2">
        <f ca="1">IF(Table2[[#This Row],[Field of Work]]="Teaching",Table2[[#This Row],[Income]],0)</f>
        <v>0</v>
      </c>
      <c r="CO455" s="3">
        <f ca="1">IF(Table2[[#This Row],[Field of Work]]="Agriculture",Table2[[#This Row],[Income]],0)</f>
        <v>79563</v>
      </c>
      <c r="CP455" s="3">
        <f ca="1">IF(Table2[[#This Row],[Field of Work]]="IT",Table2[[#This Row],[Income]],0)</f>
        <v>0</v>
      </c>
      <c r="CQ455" s="3">
        <f ca="1">IF(Table2[[#This Row],[Field of Work]]="Construction",Table2[[#This Row],[Income]],0)</f>
        <v>0</v>
      </c>
      <c r="CR455" s="3">
        <f ca="1">IF(Table2[[#This Row],[Field of Work]]="Health",Table2[[#This Row],[Income]],0)</f>
        <v>0</v>
      </c>
      <c r="CS455" s="5">
        <f ca="1">IF(Table2[[#This Row],[Field of Work]]="General work",Table2[[#This Row],[Income]],0)</f>
        <v>0</v>
      </c>
      <c r="CU455" s="2">
        <f t="shared" ref="CU455:CU503" ca="1" si="158">IF(T456&gt;J456,1,0)</f>
        <v>1</v>
      </c>
      <c r="CV455" s="5"/>
      <c r="CX455" s="2">
        <f t="shared" ref="CX455:CX503" ca="1" si="159">IF(U456&gt;CY454,C456,0)</f>
        <v>45</v>
      </c>
      <c r="CY455" s="5"/>
    </row>
    <row r="456" spans="1:103" x14ac:dyDescent="0.25">
      <c r="A456">
        <f t="shared" ref="A456:A503" ca="1" si="160">RANDBETWEEN(1,2)</f>
        <v>1</v>
      </c>
      <c r="B456" t="str">
        <f t="shared" ref="B456:B503" ca="1" si="161">IF(A456=1, "Male","Female")</f>
        <v>Male</v>
      </c>
      <c r="C456">
        <f t="shared" ref="C456:C503" ca="1" si="162">RANDBETWEEN(25,50)</f>
        <v>45</v>
      </c>
      <c r="D456">
        <f t="shared" ref="D456:D503" ca="1" si="163">RANDBETWEEN(1,6)</f>
        <v>5</v>
      </c>
      <c r="E456" t="str">
        <f ca="1">_xll.XLOOKUP(D456,$Y$8:$Y$13,$Z$8:$Z$13)</f>
        <v>General work</v>
      </c>
      <c r="F456">
        <f t="shared" ref="F456:F503" ca="1" si="164">RANDBETWEEN(1,5)</f>
        <v>2</v>
      </c>
      <c r="G456" t="str">
        <f ca="1">_xll.XLOOKUP(F456,$AA$8:$AA$12,$AB$8:$AB$12)</f>
        <v>College</v>
      </c>
      <c r="H456">
        <f t="shared" ca="1" si="156"/>
        <v>1</v>
      </c>
      <c r="I456">
        <f t="shared" ca="1" si="157"/>
        <v>3</v>
      </c>
      <c r="J456">
        <f t="shared" ref="J456:J503" ca="1" si="165">RANDBETWEEN(25000,90000)</f>
        <v>88076</v>
      </c>
      <c r="K456">
        <f t="shared" ref="K456:K503" ca="1" si="166">RANDBETWEEN(1,10)</f>
        <v>10</v>
      </c>
      <c r="L456" t="str">
        <f ca="1">_xll.XLOOKUP(K456,$AC$8:$AC$17,$AD$8:$AD$17)</f>
        <v>Osu</v>
      </c>
      <c r="M456">
        <f t="shared" ca="1" si="149"/>
        <v>264228</v>
      </c>
      <c r="N456" s="12">
        <f t="shared" ref="N456:N503" ca="1" si="167">RAND()*M456</f>
        <v>193486.81039334839</v>
      </c>
      <c r="O456" s="12">
        <f t="shared" ca="1" si="150"/>
        <v>240711.79544163178</v>
      </c>
      <c r="P456">
        <f t="shared" ref="P456:P503" ca="1" si="168">RANDBETWEEN(0,O456)</f>
        <v>160361</v>
      </c>
      <c r="Q456" s="12">
        <f t="shared" ca="1" si="151"/>
        <v>118924.94692323566</v>
      </c>
      <c r="R456">
        <f t="shared" ca="1" si="152"/>
        <v>128378.91981889794</v>
      </c>
      <c r="S456" s="12">
        <f t="shared" ca="1" si="153"/>
        <v>633318.71526052977</v>
      </c>
      <c r="T456" s="12">
        <f t="shared" ca="1" si="154"/>
        <v>472772.75731658406</v>
      </c>
      <c r="U456" s="12">
        <f t="shared" ca="1" si="155"/>
        <v>160545.95794394572</v>
      </c>
      <c r="X456" s="2"/>
      <c r="Y456" s="3"/>
      <c r="Z456" s="3"/>
      <c r="AA456" s="3"/>
      <c r="AB456" s="3"/>
      <c r="AC456" s="3"/>
      <c r="AD456" s="3"/>
      <c r="AE456" s="3">
        <f ca="1">IF(Table2[[#This Row],[Gender]]="Male",1,0)</f>
        <v>1</v>
      </c>
      <c r="AF456" s="3">
        <f ca="1">IF(Table2[[#This Row],[Gender]]="Female",1,0)</f>
        <v>0</v>
      </c>
      <c r="AG456" s="3"/>
      <c r="AH456" s="3"/>
      <c r="AI456" s="5"/>
      <c r="AK456" s="2">
        <f ca="1">IF(Table2[[#This Row],[Field of Work]]="Teaching",1,0)</f>
        <v>0</v>
      </c>
      <c r="AL456" s="3">
        <f ca="1">IF(Table2[[#This Row],[Field of Work]]="Agriculture",1,0)</f>
        <v>0</v>
      </c>
      <c r="AM456" s="3">
        <f ca="1">IF(Table2[[#This Row],[Field of Work]]="IT",1,0)</f>
        <v>0</v>
      </c>
      <c r="AN456" s="3">
        <f ca="1">IF(Table2[[#This Row],[Field of Work]]="Construction",1,0)</f>
        <v>0</v>
      </c>
      <c r="AO456" s="3">
        <f ca="1">IF(Table2[[#This Row],[Field of Work]]="Health",1,0)</f>
        <v>0</v>
      </c>
      <c r="AP456" s="3">
        <f ca="1">IF(Table2[[#This Row],[Field of Work]]="General work",1,0)</f>
        <v>1</v>
      </c>
      <c r="AQ456" s="3"/>
      <c r="AR456" s="3"/>
      <c r="AS456" s="3"/>
      <c r="AT456" s="3"/>
      <c r="AU456" s="3"/>
      <c r="AV456" s="5"/>
      <c r="AW456" s="16">
        <f ca="1">IF(Table2[[#This Row],[Residence]]="East Legon",1,0)</f>
        <v>0</v>
      </c>
      <c r="AX456" s="13">
        <f ca="1">IF(Table2[[#This Row],[Residence]]="Trasaco",1,0)</f>
        <v>0</v>
      </c>
      <c r="AY456" s="3">
        <f ca="1">IF(Table2[[#This Row],[Residence]]="North Legon",1,0)</f>
        <v>0</v>
      </c>
      <c r="AZ456" s="3">
        <f ca="1">IF(Table2[[#This Row],[Residence]]="Tema",1,0)</f>
        <v>0</v>
      </c>
      <c r="BA456" s="3">
        <f ca="1">IF(Table2[[#This Row],[Residence]]="Spintex",1,0)</f>
        <v>0</v>
      </c>
      <c r="BB456" s="3">
        <f ca="1">IF(Table2[[#This Row],[Residence]]="Airport Hills",1,0)</f>
        <v>0</v>
      </c>
      <c r="BC456" s="3">
        <f ca="1">IF(Table2[[#This Row],[Residence]]="Oyarifa",1,0)</f>
        <v>0</v>
      </c>
      <c r="BD456" s="3">
        <f ca="1">IF(Table2[[#This Row],[Residence]]="Prampram",1,0)</f>
        <v>0</v>
      </c>
      <c r="BE456" s="3">
        <f ca="1">IF(Table2[[#This Row],[Residence]]="Tse-Addo",1,0)</f>
        <v>0</v>
      </c>
      <c r="BF456" s="3">
        <f ca="1">IF(Table2[[#This Row],[Residence]]="Osu",1,0)</f>
        <v>1</v>
      </c>
      <c r="BG456" s="3"/>
      <c r="BH456" s="3"/>
      <c r="BI456" s="3"/>
      <c r="BJ456" s="3"/>
      <c r="BK456" s="3"/>
      <c r="BL456" s="3"/>
      <c r="BM456" s="3"/>
      <c r="BN456" s="3"/>
      <c r="BO456" s="3"/>
      <c r="BP456" s="5"/>
      <c r="BR456" s="26">
        <f ca="1">Table2[[#This Row],[Cars Value]]/Table2[[#This Row],[Cars]]</f>
        <v>80237.265147210594</v>
      </c>
      <c r="BS456" s="5"/>
      <c r="BT456" s="2">
        <f ca="1">IF(Table2[[#This Row],[Value of Debts]]&gt;$BU$6,1,0)</f>
        <v>1</v>
      </c>
      <c r="BU456" s="3"/>
      <c r="BV456" s="3"/>
      <c r="BW456" s="5"/>
      <c r="BX456" s="30">
        <f ca="1">Table2[[#This Row],[Mortgage Left]]/Table2[[#This Row],[Value of home]]</f>
        <v>0.73227216795096806</v>
      </c>
      <c r="BY456" s="3">
        <f t="shared" ref="BY456:BY503" ca="1" si="169">IF(BX456&lt;$BZ$6,1,0)</f>
        <v>0</v>
      </c>
      <c r="BZ456" s="3"/>
      <c r="CA456" s="39"/>
      <c r="CC456" s="2">
        <f ca="1">IF(Table2[[#This Row],[Residence]]="East Legon",Table2[[#This Row],[Income]],0)</f>
        <v>0</v>
      </c>
      <c r="CD456" s="3">
        <f ca="1">IF(Table2[[#This Row],[Residence]]="Trasaco",Table2[[#This Row],[Income]],0)</f>
        <v>0</v>
      </c>
      <c r="CE456" s="3">
        <f ca="1">IF(Table2[[#This Row],[Residence]]="North Legon",Table2[[#This Row],[Income]],0)</f>
        <v>0</v>
      </c>
      <c r="CF456" s="3">
        <f ca="1">IF(Table2[[#This Row],[Residence]]="Spintex",Table2[[#This Row],[Income]],0)</f>
        <v>0</v>
      </c>
      <c r="CG456" s="3">
        <f ca="1">IF(Table2[[#This Row],[Residence]]="Tema",Table2[[#This Row],[Income]],0)</f>
        <v>0</v>
      </c>
      <c r="CH456" s="3">
        <f ca="1">IF(Table2[[#This Row],[Residence]]="Airport Hills",Table2[[#This Row],[Income]],0)</f>
        <v>0</v>
      </c>
      <c r="CI456" s="3">
        <f ca="1">IF(Table2[[#This Row],[Residence]]="Oyarifa",Table2[[#This Row],[Income]],0)</f>
        <v>0</v>
      </c>
      <c r="CJ456" s="3">
        <f ca="1">IF(Table2[[#This Row],[Residence]]="Osu",Table2[[#This Row],[Income]],0)</f>
        <v>88076</v>
      </c>
      <c r="CK456" s="3">
        <f ca="1">IF(Table2[[#This Row],[Residence]]="Tse-Addo",Table2[[#This Row],[Income]],0)</f>
        <v>0</v>
      </c>
      <c r="CL456" s="5">
        <f ca="1">IF(Table2[[#This Row],[Residence]]="Prampram",Table2[[#This Row],[Income]],0)</f>
        <v>0</v>
      </c>
      <c r="CN456" s="2">
        <f ca="1">IF(Table2[[#This Row],[Field of Work]]="Teaching",Table2[[#This Row],[Income]],0)</f>
        <v>0</v>
      </c>
      <c r="CO456" s="3">
        <f ca="1">IF(Table2[[#This Row],[Field of Work]]="Agriculture",Table2[[#This Row],[Income]],0)</f>
        <v>0</v>
      </c>
      <c r="CP456" s="3">
        <f ca="1">IF(Table2[[#This Row],[Field of Work]]="IT",Table2[[#This Row],[Income]],0)</f>
        <v>0</v>
      </c>
      <c r="CQ456" s="3">
        <f ca="1">IF(Table2[[#This Row],[Field of Work]]="Construction",Table2[[#This Row],[Income]],0)</f>
        <v>0</v>
      </c>
      <c r="CR456" s="3">
        <f ca="1">IF(Table2[[#This Row],[Field of Work]]="Health",Table2[[#This Row],[Income]],0)</f>
        <v>0</v>
      </c>
      <c r="CS456" s="5">
        <f ca="1">IF(Table2[[#This Row],[Field of Work]]="General work",Table2[[#This Row],[Income]],0)</f>
        <v>88076</v>
      </c>
      <c r="CU456" s="2">
        <f t="shared" ca="1" si="158"/>
        <v>1</v>
      </c>
      <c r="CV456" s="5"/>
      <c r="CX456" s="2">
        <f t="shared" ca="1" si="159"/>
        <v>42</v>
      </c>
      <c r="CY456" s="5"/>
    </row>
    <row r="457" spans="1:103" x14ac:dyDescent="0.25">
      <c r="A457">
        <f t="shared" ca="1" si="160"/>
        <v>2</v>
      </c>
      <c r="B457" t="str">
        <f t="shared" ca="1" si="161"/>
        <v>Female</v>
      </c>
      <c r="C457">
        <f t="shared" ca="1" si="162"/>
        <v>42</v>
      </c>
      <c r="D457">
        <f t="shared" ca="1" si="163"/>
        <v>4</v>
      </c>
      <c r="E457" t="str">
        <f ca="1">_xll.XLOOKUP(D457,$Y$8:$Y$13,$Z$8:$Z$13)</f>
        <v>IT</v>
      </c>
      <c r="F457">
        <f t="shared" ca="1" si="164"/>
        <v>5</v>
      </c>
      <c r="G457" t="str">
        <f ca="1">_xll.XLOOKUP(F457,$AA$8:$AA$12,$AB$8:$AB$12)</f>
        <v>Other</v>
      </c>
      <c r="H457">
        <f t="shared" ca="1" si="156"/>
        <v>2</v>
      </c>
      <c r="I457">
        <f t="shared" ca="1" si="157"/>
        <v>4</v>
      </c>
      <c r="J457">
        <f t="shared" ca="1" si="165"/>
        <v>46043</v>
      </c>
      <c r="K457">
        <f t="shared" ca="1" si="166"/>
        <v>4</v>
      </c>
      <c r="L457" t="str">
        <f ca="1">_xll.XLOOKUP(K457,$AC$8:$AC$17,$AD$8:$AD$17)</f>
        <v>Spintex</v>
      </c>
      <c r="M457">
        <f t="shared" ca="1" si="149"/>
        <v>276258</v>
      </c>
      <c r="N457" s="12">
        <f t="shared" ca="1" si="167"/>
        <v>262919.09865075455</v>
      </c>
      <c r="O457" s="12">
        <f t="shared" ca="1" si="150"/>
        <v>134895.71732122268</v>
      </c>
      <c r="P457">
        <f t="shared" ca="1" si="168"/>
        <v>117432</v>
      </c>
      <c r="Q457" s="12">
        <f t="shared" ca="1" si="151"/>
        <v>8500.8695498432699</v>
      </c>
      <c r="R457">
        <f t="shared" ca="1" si="152"/>
        <v>23608.030399478987</v>
      </c>
      <c r="S457" s="12">
        <f t="shared" ca="1" si="153"/>
        <v>434761.74772070162</v>
      </c>
      <c r="T457" s="12">
        <f t="shared" ca="1" si="154"/>
        <v>388851.9682005978</v>
      </c>
      <c r="U457" s="12">
        <f t="shared" ca="1" si="155"/>
        <v>45909.779520103824</v>
      </c>
      <c r="X457" s="2"/>
      <c r="Y457" s="3"/>
      <c r="Z457" s="3"/>
      <c r="AA457" s="3"/>
      <c r="AB457" s="3"/>
      <c r="AC457" s="3"/>
      <c r="AD457" s="3"/>
      <c r="AE457" s="3">
        <f ca="1">IF(Table2[[#This Row],[Gender]]="Male",1,0)</f>
        <v>0</v>
      </c>
      <c r="AF457" s="3">
        <f ca="1">IF(Table2[[#This Row],[Gender]]="Female",1,0)</f>
        <v>1</v>
      </c>
      <c r="AG457" s="3"/>
      <c r="AH457" s="3"/>
      <c r="AI457" s="5"/>
      <c r="AK457" s="2">
        <f ca="1">IF(Table2[[#This Row],[Field of Work]]="Teaching",1,0)</f>
        <v>0</v>
      </c>
      <c r="AL457" s="3">
        <f ca="1">IF(Table2[[#This Row],[Field of Work]]="Agriculture",1,0)</f>
        <v>0</v>
      </c>
      <c r="AM457" s="3">
        <f ca="1">IF(Table2[[#This Row],[Field of Work]]="IT",1,0)</f>
        <v>1</v>
      </c>
      <c r="AN457" s="3">
        <f ca="1">IF(Table2[[#This Row],[Field of Work]]="Construction",1,0)</f>
        <v>0</v>
      </c>
      <c r="AO457" s="3">
        <f ca="1">IF(Table2[[#This Row],[Field of Work]]="Health",1,0)</f>
        <v>0</v>
      </c>
      <c r="AP457" s="3">
        <f ca="1">IF(Table2[[#This Row],[Field of Work]]="General work",1,0)</f>
        <v>0</v>
      </c>
      <c r="AQ457" s="3"/>
      <c r="AR457" s="3"/>
      <c r="AS457" s="3"/>
      <c r="AT457" s="3"/>
      <c r="AU457" s="3"/>
      <c r="AV457" s="5"/>
      <c r="AW457" s="16">
        <f ca="1">IF(Table2[[#This Row],[Residence]]="East Legon",1,0)</f>
        <v>0</v>
      </c>
      <c r="AX457" s="13">
        <f ca="1">IF(Table2[[#This Row],[Residence]]="Trasaco",1,0)</f>
        <v>0</v>
      </c>
      <c r="AY457" s="3">
        <f ca="1">IF(Table2[[#This Row],[Residence]]="North Legon",1,0)</f>
        <v>0</v>
      </c>
      <c r="AZ457" s="3">
        <f ca="1">IF(Table2[[#This Row],[Residence]]="Tema",1,0)</f>
        <v>0</v>
      </c>
      <c r="BA457" s="3">
        <f ca="1">IF(Table2[[#This Row],[Residence]]="Spintex",1,0)</f>
        <v>1</v>
      </c>
      <c r="BB457" s="3">
        <f ca="1">IF(Table2[[#This Row],[Residence]]="Airport Hills",1,0)</f>
        <v>0</v>
      </c>
      <c r="BC457" s="3">
        <f ca="1">IF(Table2[[#This Row],[Residence]]="Oyarifa",1,0)</f>
        <v>0</v>
      </c>
      <c r="BD457" s="3">
        <f ca="1">IF(Table2[[#This Row],[Residence]]="Prampram",1,0)</f>
        <v>0</v>
      </c>
      <c r="BE457" s="3">
        <f ca="1">IF(Table2[[#This Row],[Residence]]="Tse-Addo",1,0)</f>
        <v>0</v>
      </c>
      <c r="BF457" s="3">
        <f ca="1">IF(Table2[[#This Row],[Residence]]="Osu",1,0)</f>
        <v>0</v>
      </c>
      <c r="BG457" s="3"/>
      <c r="BH457" s="3"/>
      <c r="BI457" s="3"/>
      <c r="BJ457" s="3"/>
      <c r="BK457" s="3"/>
      <c r="BL457" s="3"/>
      <c r="BM457" s="3"/>
      <c r="BN457" s="3"/>
      <c r="BO457" s="3"/>
      <c r="BP457" s="5"/>
      <c r="BR457" s="26">
        <f ca="1">Table2[[#This Row],[Cars Value]]/Table2[[#This Row],[Cars]]</f>
        <v>33723.929330305669</v>
      </c>
      <c r="BS457" s="5"/>
      <c r="BT457" s="2">
        <f ca="1">IF(Table2[[#This Row],[Value of Debts]]&gt;$BU$6,1,0)</f>
        <v>1</v>
      </c>
      <c r="BU457" s="3"/>
      <c r="BV457" s="3"/>
      <c r="BW457" s="5"/>
      <c r="BX457" s="30">
        <f ca="1">Table2[[#This Row],[Mortgage Left]]/Table2[[#This Row],[Value of home]]</f>
        <v>0.95171578253210598</v>
      </c>
      <c r="BY457" s="3">
        <f t="shared" ca="1" si="169"/>
        <v>0</v>
      </c>
      <c r="BZ457" s="3"/>
      <c r="CA457" s="39"/>
      <c r="CC457" s="2">
        <f ca="1">IF(Table2[[#This Row],[Residence]]="East Legon",Table2[[#This Row],[Income]],0)</f>
        <v>0</v>
      </c>
      <c r="CD457" s="3">
        <f ca="1">IF(Table2[[#This Row],[Residence]]="Trasaco",Table2[[#This Row],[Income]],0)</f>
        <v>0</v>
      </c>
      <c r="CE457" s="3">
        <f ca="1">IF(Table2[[#This Row],[Residence]]="North Legon",Table2[[#This Row],[Income]],0)</f>
        <v>0</v>
      </c>
      <c r="CF457" s="3">
        <f ca="1">IF(Table2[[#This Row],[Residence]]="Spintex",Table2[[#This Row],[Income]],0)</f>
        <v>46043</v>
      </c>
      <c r="CG457" s="3">
        <f ca="1">IF(Table2[[#This Row],[Residence]]="Tema",Table2[[#This Row],[Income]],0)</f>
        <v>0</v>
      </c>
      <c r="CH457" s="3">
        <f ca="1">IF(Table2[[#This Row],[Residence]]="Airport Hills",Table2[[#This Row],[Income]],0)</f>
        <v>0</v>
      </c>
      <c r="CI457" s="3">
        <f ca="1">IF(Table2[[#This Row],[Residence]]="Oyarifa",Table2[[#This Row],[Income]],0)</f>
        <v>0</v>
      </c>
      <c r="CJ457" s="3">
        <f ca="1">IF(Table2[[#This Row],[Residence]]="Osu",Table2[[#This Row],[Income]],0)</f>
        <v>0</v>
      </c>
      <c r="CK457" s="3">
        <f ca="1">IF(Table2[[#This Row],[Residence]]="Tse-Addo",Table2[[#This Row],[Income]],0)</f>
        <v>0</v>
      </c>
      <c r="CL457" s="5">
        <f ca="1">IF(Table2[[#This Row],[Residence]]="Prampram",Table2[[#This Row],[Income]],0)</f>
        <v>0</v>
      </c>
      <c r="CN457" s="2">
        <f ca="1">IF(Table2[[#This Row],[Field of Work]]="Teaching",Table2[[#This Row],[Income]],0)</f>
        <v>0</v>
      </c>
      <c r="CO457" s="3">
        <f ca="1">IF(Table2[[#This Row],[Field of Work]]="Agriculture",Table2[[#This Row],[Income]],0)</f>
        <v>0</v>
      </c>
      <c r="CP457" s="3">
        <f ca="1">IF(Table2[[#This Row],[Field of Work]]="IT",Table2[[#This Row],[Income]],0)</f>
        <v>46043</v>
      </c>
      <c r="CQ457" s="3">
        <f ca="1">IF(Table2[[#This Row],[Field of Work]]="Construction",Table2[[#This Row],[Income]],0)</f>
        <v>0</v>
      </c>
      <c r="CR457" s="3">
        <f ca="1">IF(Table2[[#This Row],[Field of Work]]="Health",Table2[[#This Row],[Income]],0)</f>
        <v>0</v>
      </c>
      <c r="CS457" s="5">
        <f ca="1">IF(Table2[[#This Row],[Field of Work]]="General work",Table2[[#This Row],[Income]],0)</f>
        <v>0</v>
      </c>
      <c r="CU457" s="2">
        <f t="shared" ca="1" si="158"/>
        <v>1</v>
      </c>
      <c r="CV457" s="5"/>
      <c r="CX457" s="2">
        <f t="shared" ca="1" si="159"/>
        <v>38</v>
      </c>
      <c r="CY457" s="5"/>
    </row>
    <row r="458" spans="1:103" x14ac:dyDescent="0.25">
      <c r="A458">
        <f t="shared" ca="1" si="160"/>
        <v>2</v>
      </c>
      <c r="B458" t="str">
        <f t="shared" ca="1" si="161"/>
        <v>Female</v>
      </c>
      <c r="C458">
        <f t="shared" ca="1" si="162"/>
        <v>38</v>
      </c>
      <c r="D458">
        <f t="shared" ca="1" si="163"/>
        <v>5</v>
      </c>
      <c r="E458" t="str">
        <f ca="1">_xll.XLOOKUP(D458,$Y$8:$Y$13,$Z$8:$Z$13)</f>
        <v>General work</v>
      </c>
      <c r="F458">
        <f t="shared" ca="1" si="164"/>
        <v>2</v>
      </c>
      <c r="G458" t="str">
        <f ca="1">_xll.XLOOKUP(F458,$AA$8:$AA$12,$AB$8:$AB$12)</f>
        <v>College</v>
      </c>
      <c r="H458">
        <f t="shared" ca="1" si="156"/>
        <v>0</v>
      </c>
      <c r="I458">
        <f t="shared" ca="1" si="157"/>
        <v>1</v>
      </c>
      <c r="J458">
        <f t="shared" ca="1" si="165"/>
        <v>70027</v>
      </c>
      <c r="K458">
        <f t="shared" ca="1" si="166"/>
        <v>3</v>
      </c>
      <c r="L458" t="str">
        <f ca="1">_xll.XLOOKUP(K458,$AC$8:$AC$17,$AD$8:$AD$17)</f>
        <v>North Legon</v>
      </c>
      <c r="M458">
        <f t="shared" ca="1" si="149"/>
        <v>420162</v>
      </c>
      <c r="N458" s="12">
        <f t="shared" ca="1" si="167"/>
        <v>131668.0345434577</v>
      </c>
      <c r="O458" s="12">
        <f t="shared" ca="1" si="150"/>
        <v>64661.985141782163</v>
      </c>
      <c r="P458">
        <f t="shared" ca="1" si="168"/>
        <v>4285</v>
      </c>
      <c r="Q458" s="12">
        <f t="shared" ca="1" si="151"/>
        <v>130793.59316989502</v>
      </c>
      <c r="R458">
        <f t="shared" ca="1" si="152"/>
        <v>40139.860421419085</v>
      </c>
      <c r="S458" s="12">
        <f t="shared" ca="1" si="153"/>
        <v>524963.84556320123</v>
      </c>
      <c r="T458" s="12">
        <f t="shared" ca="1" si="154"/>
        <v>266746.62771335273</v>
      </c>
      <c r="U458" s="12">
        <f t="shared" ca="1" si="155"/>
        <v>258217.2178498485</v>
      </c>
      <c r="X458" s="2"/>
      <c r="Y458" s="3"/>
      <c r="Z458" s="3"/>
      <c r="AA458" s="3"/>
      <c r="AB458" s="3"/>
      <c r="AC458" s="3"/>
      <c r="AD458" s="3"/>
      <c r="AE458" s="3">
        <f ca="1">IF(Table2[[#This Row],[Gender]]="Male",1,0)</f>
        <v>0</v>
      </c>
      <c r="AF458" s="3">
        <f ca="1">IF(Table2[[#This Row],[Gender]]="Female",1,0)</f>
        <v>1</v>
      </c>
      <c r="AG458" s="3"/>
      <c r="AH458" s="3"/>
      <c r="AI458" s="5"/>
      <c r="AK458" s="2">
        <f ca="1">IF(Table2[[#This Row],[Field of Work]]="Teaching",1,0)</f>
        <v>0</v>
      </c>
      <c r="AL458" s="3">
        <f ca="1">IF(Table2[[#This Row],[Field of Work]]="Agriculture",1,0)</f>
        <v>0</v>
      </c>
      <c r="AM458" s="3">
        <f ca="1">IF(Table2[[#This Row],[Field of Work]]="IT",1,0)</f>
        <v>0</v>
      </c>
      <c r="AN458" s="3">
        <f ca="1">IF(Table2[[#This Row],[Field of Work]]="Construction",1,0)</f>
        <v>0</v>
      </c>
      <c r="AO458" s="3">
        <f ca="1">IF(Table2[[#This Row],[Field of Work]]="Health",1,0)</f>
        <v>0</v>
      </c>
      <c r="AP458" s="3">
        <f ca="1">IF(Table2[[#This Row],[Field of Work]]="General work",1,0)</f>
        <v>1</v>
      </c>
      <c r="AQ458" s="3"/>
      <c r="AR458" s="3"/>
      <c r="AS458" s="3"/>
      <c r="AT458" s="3"/>
      <c r="AU458" s="3"/>
      <c r="AV458" s="5"/>
      <c r="AW458" s="16">
        <f ca="1">IF(Table2[[#This Row],[Residence]]="East Legon",1,0)</f>
        <v>0</v>
      </c>
      <c r="AX458" s="13">
        <f ca="1">IF(Table2[[#This Row],[Residence]]="Trasaco",1,0)</f>
        <v>0</v>
      </c>
      <c r="AY458" s="3">
        <f ca="1">IF(Table2[[#This Row],[Residence]]="North Legon",1,0)</f>
        <v>1</v>
      </c>
      <c r="AZ458" s="3">
        <f ca="1">IF(Table2[[#This Row],[Residence]]="Tema",1,0)</f>
        <v>0</v>
      </c>
      <c r="BA458" s="3">
        <f ca="1">IF(Table2[[#This Row],[Residence]]="Spintex",1,0)</f>
        <v>0</v>
      </c>
      <c r="BB458" s="3">
        <f ca="1">IF(Table2[[#This Row],[Residence]]="Airport Hills",1,0)</f>
        <v>0</v>
      </c>
      <c r="BC458" s="3">
        <f ca="1">IF(Table2[[#This Row],[Residence]]="Oyarifa",1,0)</f>
        <v>0</v>
      </c>
      <c r="BD458" s="3">
        <f ca="1">IF(Table2[[#This Row],[Residence]]="Prampram",1,0)</f>
        <v>0</v>
      </c>
      <c r="BE458" s="3">
        <f ca="1">IF(Table2[[#This Row],[Residence]]="Tse-Addo",1,0)</f>
        <v>0</v>
      </c>
      <c r="BF458" s="3">
        <f ca="1">IF(Table2[[#This Row],[Residence]]="Osu",1,0)</f>
        <v>0</v>
      </c>
      <c r="BG458" s="3"/>
      <c r="BH458" s="3"/>
      <c r="BI458" s="3"/>
      <c r="BJ458" s="3"/>
      <c r="BK458" s="3"/>
      <c r="BL458" s="3"/>
      <c r="BM458" s="3"/>
      <c r="BN458" s="3"/>
      <c r="BO458" s="3"/>
      <c r="BP458" s="5"/>
      <c r="BR458" s="26">
        <f ca="1">Table2[[#This Row],[Cars Value]]/Table2[[#This Row],[Cars]]</f>
        <v>64661.985141782163</v>
      </c>
      <c r="BS458" s="5"/>
      <c r="BT458" s="2">
        <f ca="1">IF(Table2[[#This Row],[Value of Debts]]&gt;$BU$6,1,0)</f>
        <v>1</v>
      </c>
      <c r="BU458" s="3"/>
      <c r="BV458" s="3"/>
      <c r="BW458" s="5"/>
      <c r="BX458" s="30">
        <f ca="1">Table2[[#This Row],[Mortgage Left]]/Table2[[#This Row],[Value of home]]</f>
        <v>0.31337444734044895</v>
      </c>
      <c r="BY458" s="3">
        <f t="shared" ca="1" si="169"/>
        <v>1</v>
      </c>
      <c r="BZ458" s="3"/>
      <c r="CA458" s="39"/>
      <c r="CC458" s="2">
        <f ca="1">IF(Table2[[#This Row],[Residence]]="East Legon",Table2[[#This Row],[Income]],0)</f>
        <v>0</v>
      </c>
      <c r="CD458" s="3">
        <f ca="1">IF(Table2[[#This Row],[Residence]]="Trasaco",Table2[[#This Row],[Income]],0)</f>
        <v>0</v>
      </c>
      <c r="CE458" s="3">
        <f ca="1">IF(Table2[[#This Row],[Residence]]="North Legon",Table2[[#This Row],[Income]],0)</f>
        <v>70027</v>
      </c>
      <c r="CF458" s="3">
        <f ca="1">IF(Table2[[#This Row],[Residence]]="Spintex",Table2[[#This Row],[Income]],0)</f>
        <v>0</v>
      </c>
      <c r="CG458" s="3">
        <f ca="1">IF(Table2[[#This Row],[Residence]]="Tema",Table2[[#This Row],[Income]],0)</f>
        <v>0</v>
      </c>
      <c r="CH458" s="3">
        <f ca="1">IF(Table2[[#This Row],[Residence]]="Airport Hills",Table2[[#This Row],[Income]],0)</f>
        <v>0</v>
      </c>
      <c r="CI458" s="3">
        <f ca="1">IF(Table2[[#This Row],[Residence]]="Oyarifa",Table2[[#This Row],[Income]],0)</f>
        <v>0</v>
      </c>
      <c r="CJ458" s="3">
        <f ca="1">IF(Table2[[#This Row],[Residence]]="Osu",Table2[[#This Row],[Income]],0)</f>
        <v>0</v>
      </c>
      <c r="CK458" s="3">
        <f ca="1">IF(Table2[[#This Row],[Residence]]="Tse-Addo",Table2[[#This Row],[Income]],0)</f>
        <v>0</v>
      </c>
      <c r="CL458" s="5">
        <f ca="1">IF(Table2[[#This Row],[Residence]]="Prampram",Table2[[#This Row],[Income]],0)</f>
        <v>0</v>
      </c>
      <c r="CN458" s="2">
        <f ca="1">IF(Table2[[#This Row],[Field of Work]]="Teaching",Table2[[#This Row],[Income]],0)</f>
        <v>0</v>
      </c>
      <c r="CO458" s="3">
        <f ca="1">IF(Table2[[#This Row],[Field of Work]]="Agriculture",Table2[[#This Row],[Income]],0)</f>
        <v>0</v>
      </c>
      <c r="CP458" s="3">
        <f ca="1">IF(Table2[[#This Row],[Field of Work]]="IT",Table2[[#This Row],[Income]],0)</f>
        <v>0</v>
      </c>
      <c r="CQ458" s="3">
        <f ca="1">IF(Table2[[#This Row],[Field of Work]]="Construction",Table2[[#This Row],[Income]],0)</f>
        <v>0</v>
      </c>
      <c r="CR458" s="3">
        <f ca="1">IF(Table2[[#This Row],[Field of Work]]="Health",Table2[[#This Row],[Income]],0)</f>
        <v>0</v>
      </c>
      <c r="CS458" s="5">
        <f ca="1">IF(Table2[[#This Row],[Field of Work]]="General work",Table2[[#This Row],[Income]],0)</f>
        <v>70027</v>
      </c>
      <c r="CU458" s="2">
        <f t="shared" ca="1" si="158"/>
        <v>1</v>
      </c>
      <c r="CV458" s="5"/>
      <c r="CX458" s="2">
        <f t="shared" ca="1" si="159"/>
        <v>43</v>
      </c>
      <c r="CY458" s="5"/>
    </row>
    <row r="459" spans="1:103" x14ac:dyDescent="0.25">
      <c r="A459">
        <f t="shared" ca="1" si="160"/>
        <v>1</v>
      </c>
      <c r="B459" t="str">
        <f t="shared" ca="1" si="161"/>
        <v>Male</v>
      </c>
      <c r="C459">
        <f t="shared" ca="1" si="162"/>
        <v>43</v>
      </c>
      <c r="D459">
        <f t="shared" ca="1" si="163"/>
        <v>3</v>
      </c>
      <c r="E459" t="str">
        <f ca="1">_xll.XLOOKUP(D459,$Y$8:$Y$13,$Z$8:$Z$13)</f>
        <v>Teaching</v>
      </c>
      <c r="F459">
        <f t="shared" ca="1" si="164"/>
        <v>2</v>
      </c>
      <c r="G459" t="str">
        <f ca="1">_xll.XLOOKUP(F459,$AA$8:$AA$12,$AB$8:$AB$12)</f>
        <v>College</v>
      </c>
      <c r="H459">
        <f t="shared" ca="1" si="156"/>
        <v>1</v>
      </c>
      <c r="I459">
        <f t="shared" ca="1" si="157"/>
        <v>2</v>
      </c>
      <c r="J459">
        <f t="shared" ca="1" si="165"/>
        <v>81028</v>
      </c>
      <c r="K459">
        <f t="shared" ca="1" si="166"/>
        <v>4</v>
      </c>
      <c r="L459" t="str">
        <f ca="1">_xll.XLOOKUP(K459,$AC$8:$AC$17,$AD$8:$AD$17)</f>
        <v>Spintex</v>
      </c>
      <c r="M459">
        <f t="shared" ca="1" si="149"/>
        <v>324112</v>
      </c>
      <c r="N459" s="12">
        <f t="shared" ca="1" si="167"/>
        <v>275907.4725753073</v>
      </c>
      <c r="O459" s="12">
        <f t="shared" ca="1" si="150"/>
        <v>119895.35948543965</v>
      </c>
      <c r="P459">
        <f t="shared" ca="1" si="168"/>
        <v>13470</v>
      </c>
      <c r="Q459" s="12">
        <f t="shared" ca="1" si="151"/>
        <v>107643.78437140535</v>
      </c>
      <c r="R459">
        <f t="shared" ca="1" si="152"/>
        <v>76462.205269587314</v>
      </c>
      <c r="S459" s="12">
        <f t="shared" ca="1" si="153"/>
        <v>520469.56475502695</v>
      </c>
      <c r="T459" s="12">
        <f t="shared" ca="1" si="154"/>
        <v>397021.25694671262</v>
      </c>
      <c r="U459" s="12">
        <f t="shared" ca="1" si="155"/>
        <v>123448.30780831433</v>
      </c>
      <c r="X459" s="2"/>
      <c r="Y459" s="3"/>
      <c r="Z459" s="3"/>
      <c r="AA459" s="3"/>
      <c r="AB459" s="3"/>
      <c r="AC459" s="3"/>
      <c r="AD459" s="3"/>
      <c r="AE459" s="3">
        <f ca="1">IF(Table2[[#This Row],[Gender]]="Male",1,0)</f>
        <v>1</v>
      </c>
      <c r="AF459" s="3">
        <f ca="1">IF(Table2[[#This Row],[Gender]]="Female",1,0)</f>
        <v>0</v>
      </c>
      <c r="AG459" s="3"/>
      <c r="AH459" s="3"/>
      <c r="AI459" s="5"/>
      <c r="AK459" s="2">
        <f ca="1">IF(Table2[[#This Row],[Field of Work]]="Teaching",1,0)</f>
        <v>1</v>
      </c>
      <c r="AL459" s="3">
        <f ca="1">IF(Table2[[#This Row],[Field of Work]]="Agriculture",1,0)</f>
        <v>0</v>
      </c>
      <c r="AM459" s="3">
        <f ca="1">IF(Table2[[#This Row],[Field of Work]]="IT",1,0)</f>
        <v>0</v>
      </c>
      <c r="AN459" s="3">
        <f ca="1">IF(Table2[[#This Row],[Field of Work]]="Construction",1,0)</f>
        <v>0</v>
      </c>
      <c r="AO459" s="3">
        <f ca="1">IF(Table2[[#This Row],[Field of Work]]="Health",1,0)</f>
        <v>0</v>
      </c>
      <c r="AP459" s="3">
        <f ca="1">IF(Table2[[#This Row],[Field of Work]]="General work",1,0)</f>
        <v>0</v>
      </c>
      <c r="AQ459" s="3"/>
      <c r="AR459" s="3"/>
      <c r="AS459" s="3"/>
      <c r="AT459" s="3"/>
      <c r="AU459" s="3"/>
      <c r="AV459" s="5"/>
      <c r="AW459" s="16">
        <f ca="1">IF(Table2[[#This Row],[Residence]]="East Legon",1,0)</f>
        <v>0</v>
      </c>
      <c r="AX459" s="13">
        <f ca="1">IF(Table2[[#This Row],[Residence]]="Trasaco",1,0)</f>
        <v>0</v>
      </c>
      <c r="AY459" s="3">
        <f ca="1">IF(Table2[[#This Row],[Residence]]="North Legon",1,0)</f>
        <v>0</v>
      </c>
      <c r="AZ459" s="3">
        <f ca="1">IF(Table2[[#This Row],[Residence]]="Tema",1,0)</f>
        <v>0</v>
      </c>
      <c r="BA459" s="3">
        <f ca="1">IF(Table2[[#This Row],[Residence]]="Spintex",1,0)</f>
        <v>1</v>
      </c>
      <c r="BB459" s="3">
        <f ca="1">IF(Table2[[#This Row],[Residence]]="Airport Hills",1,0)</f>
        <v>0</v>
      </c>
      <c r="BC459" s="3">
        <f ca="1">IF(Table2[[#This Row],[Residence]]="Oyarifa",1,0)</f>
        <v>0</v>
      </c>
      <c r="BD459" s="3">
        <f ca="1">IF(Table2[[#This Row],[Residence]]="Prampram",1,0)</f>
        <v>0</v>
      </c>
      <c r="BE459" s="3">
        <f ca="1">IF(Table2[[#This Row],[Residence]]="Tse-Addo",1,0)</f>
        <v>0</v>
      </c>
      <c r="BF459" s="3">
        <f ca="1">IF(Table2[[#This Row],[Residence]]="Osu",1,0)</f>
        <v>0</v>
      </c>
      <c r="BG459" s="3"/>
      <c r="BH459" s="3"/>
      <c r="BI459" s="3"/>
      <c r="BJ459" s="3"/>
      <c r="BK459" s="3"/>
      <c r="BL459" s="3"/>
      <c r="BM459" s="3"/>
      <c r="BN459" s="3"/>
      <c r="BO459" s="3"/>
      <c r="BP459" s="5"/>
      <c r="BR459" s="26">
        <f ca="1">Table2[[#This Row],[Cars Value]]/Table2[[#This Row],[Cars]]</f>
        <v>59947.679742719825</v>
      </c>
      <c r="BS459" s="5"/>
      <c r="BT459" s="2">
        <f ca="1">IF(Table2[[#This Row],[Value of Debts]]&gt;$BU$6,1,0)</f>
        <v>1</v>
      </c>
      <c r="BU459" s="3"/>
      <c r="BV459" s="3"/>
      <c r="BW459" s="5"/>
      <c r="BX459" s="30">
        <f ca="1">Table2[[#This Row],[Mortgage Left]]/Table2[[#This Row],[Value of home]]</f>
        <v>0.85127200651412871</v>
      </c>
      <c r="BY459" s="3">
        <f t="shared" ca="1" si="169"/>
        <v>0</v>
      </c>
      <c r="BZ459" s="3"/>
      <c r="CA459" s="39"/>
      <c r="CC459" s="2">
        <f ca="1">IF(Table2[[#This Row],[Residence]]="East Legon",Table2[[#This Row],[Income]],0)</f>
        <v>0</v>
      </c>
      <c r="CD459" s="3">
        <f ca="1">IF(Table2[[#This Row],[Residence]]="Trasaco",Table2[[#This Row],[Income]],0)</f>
        <v>0</v>
      </c>
      <c r="CE459" s="3">
        <f ca="1">IF(Table2[[#This Row],[Residence]]="North Legon",Table2[[#This Row],[Income]],0)</f>
        <v>0</v>
      </c>
      <c r="CF459" s="3">
        <f ca="1">IF(Table2[[#This Row],[Residence]]="Spintex",Table2[[#This Row],[Income]],0)</f>
        <v>81028</v>
      </c>
      <c r="CG459" s="3">
        <f ca="1">IF(Table2[[#This Row],[Residence]]="Tema",Table2[[#This Row],[Income]],0)</f>
        <v>0</v>
      </c>
      <c r="CH459" s="3">
        <f ca="1">IF(Table2[[#This Row],[Residence]]="Airport Hills",Table2[[#This Row],[Income]],0)</f>
        <v>0</v>
      </c>
      <c r="CI459" s="3">
        <f ca="1">IF(Table2[[#This Row],[Residence]]="Oyarifa",Table2[[#This Row],[Income]],0)</f>
        <v>0</v>
      </c>
      <c r="CJ459" s="3">
        <f ca="1">IF(Table2[[#This Row],[Residence]]="Osu",Table2[[#This Row],[Income]],0)</f>
        <v>0</v>
      </c>
      <c r="CK459" s="3">
        <f ca="1">IF(Table2[[#This Row],[Residence]]="Tse-Addo",Table2[[#This Row],[Income]],0)</f>
        <v>0</v>
      </c>
      <c r="CL459" s="5">
        <f ca="1">IF(Table2[[#This Row],[Residence]]="Prampram",Table2[[#This Row],[Income]],0)</f>
        <v>0</v>
      </c>
      <c r="CN459" s="2">
        <f ca="1">IF(Table2[[#This Row],[Field of Work]]="Teaching",Table2[[#This Row],[Income]],0)</f>
        <v>81028</v>
      </c>
      <c r="CO459" s="3">
        <f ca="1">IF(Table2[[#This Row],[Field of Work]]="Agriculture",Table2[[#This Row],[Income]],0)</f>
        <v>0</v>
      </c>
      <c r="CP459" s="3">
        <f ca="1">IF(Table2[[#This Row],[Field of Work]]="IT",Table2[[#This Row],[Income]],0)</f>
        <v>0</v>
      </c>
      <c r="CQ459" s="3">
        <f ca="1">IF(Table2[[#This Row],[Field of Work]]="Construction",Table2[[#This Row],[Income]],0)</f>
        <v>0</v>
      </c>
      <c r="CR459" s="3">
        <f ca="1">IF(Table2[[#This Row],[Field of Work]]="Health",Table2[[#This Row],[Income]],0)</f>
        <v>0</v>
      </c>
      <c r="CS459" s="5">
        <f ca="1">IF(Table2[[#This Row],[Field of Work]]="General work",Table2[[#This Row],[Income]],0)</f>
        <v>0</v>
      </c>
      <c r="CU459" s="2">
        <f t="shared" ca="1" si="158"/>
        <v>1</v>
      </c>
      <c r="CV459" s="5"/>
      <c r="CX459" s="2">
        <f t="shared" ca="1" si="159"/>
        <v>47</v>
      </c>
      <c r="CY459" s="5"/>
    </row>
    <row r="460" spans="1:103" x14ac:dyDescent="0.25">
      <c r="A460">
        <f t="shared" ca="1" si="160"/>
        <v>1</v>
      </c>
      <c r="B460" t="str">
        <f t="shared" ca="1" si="161"/>
        <v>Male</v>
      </c>
      <c r="C460">
        <f t="shared" ca="1" si="162"/>
        <v>47</v>
      </c>
      <c r="D460">
        <f t="shared" ca="1" si="163"/>
        <v>1</v>
      </c>
      <c r="E460" t="str">
        <f ca="1">_xll.XLOOKUP(D460,$Y$8:$Y$13,$Z$8:$Z$13)</f>
        <v>Health</v>
      </c>
      <c r="F460">
        <f t="shared" ca="1" si="164"/>
        <v>5</v>
      </c>
      <c r="G460" t="str">
        <f ca="1">_xll.XLOOKUP(F460,$AA$8:$AA$12,$AB$8:$AB$12)</f>
        <v>Other</v>
      </c>
      <c r="H460">
        <f t="shared" ca="1" si="156"/>
        <v>4</v>
      </c>
      <c r="I460">
        <f t="shared" ca="1" si="157"/>
        <v>3</v>
      </c>
      <c r="J460">
        <f t="shared" ca="1" si="165"/>
        <v>72372</v>
      </c>
      <c r="K460">
        <f t="shared" ca="1" si="166"/>
        <v>9</v>
      </c>
      <c r="L460" t="str">
        <f ca="1">_xll.XLOOKUP(K460,$AC$8:$AC$17,$AD$8:$AD$17)</f>
        <v>Prampram</v>
      </c>
      <c r="M460">
        <f t="shared" ca="1" si="149"/>
        <v>361860</v>
      </c>
      <c r="N460" s="12">
        <f t="shared" ca="1" si="167"/>
        <v>112491.82606389077</v>
      </c>
      <c r="O460" s="12">
        <f t="shared" ca="1" si="150"/>
        <v>37481.10322430497</v>
      </c>
      <c r="P460">
        <f t="shared" ca="1" si="168"/>
        <v>35599</v>
      </c>
      <c r="Q460" s="12">
        <f t="shared" ca="1" si="151"/>
        <v>113728.92807867104</v>
      </c>
      <c r="R460">
        <f t="shared" ca="1" si="152"/>
        <v>57752.075395976179</v>
      </c>
      <c r="S460" s="12">
        <f t="shared" ca="1" si="153"/>
        <v>457093.17862028116</v>
      </c>
      <c r="T460" s="12">
        <f t="shared" ca="1" si="154"/>
        <v>261819.75414256181</v>
      </c>
      <c r="U460" s="12">
        <f t="shared" ca="1" si="155"/>
        <v>195273.42447771935</v>
      </c>
      <c r="X460" s="2"/>
      <c r="Y460" s="3"/>
      <c r="Z460" s="3"/>
      <c r="AA460" s="3"/>
      <c r="AB460" s="3"/>
      <c r="AC460" s="3"/>
      <c r="AD460" s="3"/>
      <c r="AE460" s="3">
        <f ca="1">IF(Table2[[#This Row],[Gender]]="Male",1,0)</f>
        <v>1</v>
      </c>
      <c r="AF460" s="3">
        <f ca="1">IF(Table2[[#This Row],[Gender]]="Female",1,0)</f>
        <v>0</v>
      </c>
      <c r="AG460" s="3"/>
      <c r="AH460" s="3"/>
      <c r="AI460" s="5"/>
      <c r="AK460" s="2">
        <f ca="1">IF(Table2[[#This Row],[Field of Work]]="Teaching",1,0)</f>
        <v>0</v>
      </c>
      <c r="AL460" s="3">
        <f ca="1">IF(Table2[[#This Row],[Field of Work]]="Agriculture",1,0)</f>
        <v>0</v>
      </c>
      <c r="AM460" s="3">
        <f ca="1">IF(Table2[[#This Row],[Field of Work]]="IT",1,0)</f>
        <v>0</v>
      </c>
      <c r="AN460" s="3">
        <f ca="1">IF(Table2[[#This Row],[Field of Work]]="Construction",1,0)</f>
        <v>0</v>
      </c>
      <c r="AO460" s="3">
        <f ca="1">IF(Table2[[#This Row],[Field of Work]]="Health",1,0)</f>
        <v>1</v>
      </c>
      <c r="AP460" s="3">
        <f ca="1">IF(Table2[[#This Row],[Field of Work]]="General work",1,0)</f>
        <v>0</v>
      </c>
      <c r="AQ460" s="3"/>
      <c r="AR460" s="3"/>
      <c r="AS460" s="3"/>
      <c r="AT460" s="3"/>
      <c r="AU460" s="3"/>
      <c r="AV460" s="5"/>
      <c r="AW460" s="16">
        <f ca="1">IF(Table2[[#This Row],[Residence]]="East Legon",1,0)</f>
        <v>0</v>
      </c>
      <c r="AX460" s="13">
        <f ca="1">IF(Table2[[#This Row],[Residence]]="Trasaco",1,0)</f>
        <v>0</v>
      </c>
      <c r="AY460" s="3">
        <f ca="1">IF(Table2[[#This Row],[Residence]]="North Legon",1,0)</f>
        <v>0</v>
      </c>
      <c r="AZ460" s="3">
        <f ca="1">IF(Table2[[#This Row],[Residence]]="Tema",1,0)</f>
        <v>0</v>
      </c>
      <c r="BA460" s="3">
        <f ca="1">IF(Table2[[#This Row],[Residence]]="Spintex",1,0)</f>
        <v>0</v>
      </c>
      <c r="BB460" s="3">
        <f ca="1">IF(Table2[[#This Row],[Residence]]="Airport Hills",1,0)</f>
        <v>0</v>
      </c>
      <c r="BC460" s="3">
        <f ca="1">IF(Table2[[#This Row],[Residence]]="Oyarifa",1,0)</f>
        <v>0</v>
      </c>
      <c r="BD460" s="3">
        <f ca="1">IF(Table2[[#This Row],[Residence]]="Prampram",1,0)</f>
        <v>1</v>
      </c>
      <c r="BE460" s="3">
        <f ca="1">IF(Table2[[#This Row],[Residence]]="Tse-Addo",1,0)</f>
        <v>0</v>
      </c>
      <c r="BF460" s="3">
        <f ca="1">IF(Table2[[#This Row],[Residence]]="Osu",1,0)</f>
        <v>0</v>
      </c>
      <c r="BG460" s="3"/>
      <c r="BH460" s="3"/>
      <c r="BI460" s="3"/>
      <c r="BJ460" s="3"/>
      <c r="BK460" s="3"/>
      <c r="BL460" s="3"/>
      <c r="BM460" s="3"/>
      <c r="BN460" s="3"/>
      <c r="BO460" s="3"/>
      <c r="BP460" s="5"/>
      <c r="BR460" s="26">
        <f ca="1">Table2[[#This Row],[Cars Value]]/Table2[[#This Row],[Cars]]</f>
        <v>12493.701074768323</v>
      </c>
      <c r="BS460" s="5"/>
      <c r="BT460" s="2">
        <f ca="1">IF(Table2[[#This Row],[Value of Debts]]&gt;$BU$6,1,0)</f>
        <v>1</v>
      </c>
      <c r="BU460" s="3"/>
      <c r="BV460" s="3"/>
      <c r="BW460" s="5"/>
      <c r="BX460" s="30">
        <f ca="1">Table2[[#This Row],[Mortgage Left]]/Table2[[#This Row],[Value of home]]</f>
        <v>0.31087112713173815</v>
      </c>
      <c r="BY460" s="3">
        <f t="shared" ca="1" si="169"/>
        <v>1</v>
      </c>
      <c r="BZ460" s="3"/>
      <c r="CA460" s="39"/>
      <c r="CC460" s="2">
        <f ca="1">IF(Table2[[#This Row],[Residence]]="East Legon",Table2[[#This Row],[Income]],0)</f>
        <v>0</v>
      </c>
      <c r="CD460" s="3">
        <f ca="1">IF(Table2[[#This Row],[Residence]]="Trasaco",Table2[[#This Row],[Income]],0)</f>
        <v>0</v>
      </c>
      <c r="CE460" s="3">
        <f ca="1">IF(Table2[[#This Row],[Residence]]="North Legon",Table2[[#This Row],[Income]],0)</f>
        <v>0</v>
      </c>
      <c r="CF460" s="3">
        <f ca="1">IF(Table2[[#This Row],[Residence]]="Spintex",Table2[[#This Row],[Income]],0)</f>
        <v>0</v>
      </c>
      <c r="CG460" s="3">
        <f ca="1">IF(Table2[[#This Row],[Residence]]="Tema",Table2[[#This Row],[Income]],0)</f>
        <v>0</v>
      </c>
      <c r="CH460" s="3">
        <f ca="1">IF(Table2[[#This Row],[Residence]]="Airport Hills",Table2[[#This Row],[Income]],0)</f>
        <v>0</v>
      </c>
      <c r="CI460" s="3">
        <f ca="1">IF(Table2[[#This Row],[Residence]]="Oyarifa",Table2[[#This Row],[Income]],0)</f>
        <v>0</v>
      </c>
      <c r="CJ460" s="3">
        <f ca="1">IF(Table2[[#This Row],[Residence]]="Osu",Table2[[#This Row],[Income]],0)</f>
        <v>0</v>
      </c>
      <c r="CK460" s="3">
        <f ca="1">IF(Table2[[#This Row],[Residence]]="Tse-Addo",Table2[[#This Row],[Income]],0)</f>
        <v>0</v>
      </c>
      <c r="CL460" s="5">
        <f ca="1">IF(Table2[[#This Row],[Residence]]="Prampram",Table2[[#This Row],[Income]],0)</f>
        <v>72372</v>
      </c>
      <c r="CN460" s="2">
        <f ca="1">IF(Table2[[#This Row],[Field of Work]]="Teaching",Table2[[#This Row],[Income]],0)</f>
        <v>0</v>
      </c>
      <c r="CO460" s="3">
        <f ca="1">IF(Table2[[#This Row],[Field of Work]]="Agriculture",Table2[[#This Row],[Income]],0)</f>
        <v>0</v>
      </c>
      <c r="CP460" s="3">
        <f ca="1">IF(Table2[[#This Row],[Field of Work]]="IT",Table2[[#This Row],[Income]],0)</f>
        <v>0</v>
      </c>
      <c r="CQ460" s="3">
        <f ca="1">IF(Table2[[#This Row],[Field of Work]]="Construction",Table2[[#This Row],[Income]],0)</f>
        <v>0</v>
      </c>
      <c r="CR460" s="3">
        <f ca="1">IF(Table2[[#This Row],[Field of Work]]="Health",Table2[[#This Row],[Income]],0)</f>
        <v>72372</v>
      </c>
      <c r="CS460" s="5">
        <f ca="1">IF(Table2[[#This Row],[Field of Work]]="General work",Table2[[#This Row],[Income]],0)</f>
        <v>0</v>
      </c>
      <c r="CU460" s="2">
        <f t="shared" ca="1" si="158"/>
        <v>1</v>
      </c>
      <c r="CV460" s="5"/>
      <c r="CX460" s="2">
        <f t="shared" ca="1" si="159"/>
        <v>30</v>
      </c>
      <c r="CY460" s="5"/>
    </row>
    <row r="461" spans="1:103" x14ac:dyDescent="0.25">
      <c r="A461">
        <f t="shared" ca="1" si="160"/>
        <v>2</v>
      </c>
      <c r="B461" t="str">
        <f t="shared" ca="1" si="161"/>
        <v>Female</v>
      </c>
      <c r="C461">
        <f t="shared" ca="1" si="162"/>
        <v>30</v>
      </c>
      <c r="D461">
        <f t="shared" ca="1" si="163"/>
        <v>4</v>
      </c>
      <c r="E461" t="str">
        <f ca="1">_xll.XLOOKUP(D461,$Y$8:$Y$13,$Z$8:$Z$13)</f>
        <v>IT</v>
      </c>
      <c r="F461">
        <f t="shared" ca="1" si="164"/>
        <v>1</v>
      </c>
      <c r="G461" t="str">
        <f ca="1">_xll.XLOOKUP(F461,$AA$8:$AA$12,$AB$8:$AB$12)</f>
        <v>Highschool</v>
      </c>
      <c r="H461">
        <f t="shared" ca="1" si="156"/>
        <v>4</v>
      </c>
      <c r="I461">
        <f t="shared" ca="1" si="157"/>
        <v>3</v>
      </c>
      <c r="J461">
        <f t="shared" ca="1" si="165"/>
        <v>33858</v>
      </c>
      <c r="K461">
        <f t="shared" ca="1" si="166"/>
        <v>7</v>
      </c>
      <c r="L461" t="str">
        <f ca="1">_xll.XLOOKUP(K461,$AC$8:$AC$17,$AD$8:$AD$17)</f>
        <v>Tema</v>
      </c>
      <c r="M461">
        <f t="shared" ca="1" si="149"/>
        <v>203148</v>
      </c>
      <c r="N461" s="12">
        <f t="shared" ca="1" si="167"/>
        <v>2482.3679043878483</v>
      </c>
      <c r="O461" s="12">
        <f t="shared" ca="1" si="150"/>
        <v>99963.210864349661</v>
      </c>
      <c r="P461">
        <f t="shared" ca="1" si="168"/>
        <v>61012</v>
      </c>
      <c r="Q461" s="12">
        <f t="shared" ca="1" si="151"/>
        <v>13934.468878713466</v>
      </c>
      <c r="R461">
        <f t="shared" ca="1" si="152"/>
        <v>8809.5218397620174</v>
      </c>
      <c r="S461" s="12">
        <f t="shared" ca="1" si="153"/>
        <v>311920.73270411167</v>
      </c>
      <c r="T461" s="12">
        <f t="shared" ca="1" si="154"/>
        <v>77428.836783101317</v>
      </c>
      <c r="U461" s="12">
        <f t="shared" ca="1" si="155"/>
        <v>234491.89592101035</v>
      </c>
      <c r="X461" s="2"/>
      <c r="Y461" s="3"/>
      <c r="Z461" s="3"/>
      <c r="AA461" s="3"/>
      <c r="AB461" s="3"/>
      <c r="AC461" s="3"/>
      <c r="AD461" s="3"/>
      <c r="AE461" s="3">
        <f ca="1">IF(Table2[[#This Row],[Gender]]="Male",1,0)</f>
        <v>0</v>
      </c>
      <c r="AF461" s="3">
        <f ca="1">IF(Table2[[#This Row],[Gender]]="Female",1,0)</f>
        <v>1</v>
      </c>
      <c r="AG461" s="3"/>
      <c r="AH461" s="3"/>
      <c r="AI461" s="5"/>
      <c r="AK461" s="2">
        <f ca="1">IF(Table2[[#This Row],[Field of Work]]="Teaching",1,0)</f>
        <v>0</v>
      </c>
      <c r="AL461" s="3">
        <f ca="1">IF(Table2[[#This Row],[Field of Work]]="Agriculture",1,0)</f>
        <v>0</v>
      </c>
      <c r="AM461" s="3">
        <f ca="1">IF(Table2[[#This Row],[Field of Work]]="IT",1,0)</f>
        <v>1</v>
      </c>
      <c r="AN461" s="3">
        <f ca="1">IF(Table2[[#This Row],[Field of Work]]="Construction",1,0)</f>
        <v>0</v>
      </c>
      <c r="AO461" s="3">
        <f ca="1">IF(Table2[[#This Row],[Field of Work]]="Health",1,0)</f>
        <v>0</v>
      </c>
      <c r="AP461" s="3">
        <f ca="1">IF(Table2[[#This Row],[Field of Work]]="General work",1,0)</f>
        <v>0</v>
      </c>
      <c r="AQ461" s="3"/>
      <c r="AR461" s="3"/>
      <c r="AS461" s="3"/>
      <c r="AT461" s="3"/>
      <c r="AU461" s="3"/>
      <c r="AV461" s="5"/>
      <c r="AW461" s="16">
        <f ca="1">IF(Table2[[#This Row],[Residence]]="East Legon",1,0)</f>
        <v>0</v>
      </c>
      <c r="AX461" s="13">
        <f ca="1">IF(Table2[[#This Row],[Residence]]="Trasaco",1,0)</f>
        <v>0</v>
      </c>
      <c r="AY461" s="3">
        <f ca="1">IF(Table2[[#This Row],[Residence]]="North Legon",1,0)</f>
        <v>0</v>
      </c>
      <c r="AZ461" s="3">
        <f ca="1">IF(Table2[[#This Row],[Residence]]="Tema",1,0)</f>
        <v>1</v>
      </c>
      <c r="BA461" s="3">
        <f ca="1">IF(Table2[[#This Row],[Residence]]="Spintex",1,0)</f>
        <v>0</v>
      </c>
      <c r="BB461" s="3">
        <f ca="1">IF(Table2[[#This Row],[Residence]]="Airport Hills",1,0)</f>
        <v>0</v>
      </c>
      <c r="BC461" s="3">
        <f ca="1">IF(Table2[[#This Row],[Residence]]="Oyarifa",1,0)</f>
        <v>0</v>
      </c>
      <c r="BD461" s="3">
        <f ca="1">IF(Table2[[#This Row],[Residence]]="Prampram",1,0)</f>
        <v>0</v>
      </c>
      <c r="BE461" s="3">
        <f ca="1">IF(Table2[[#This Row],[Residence]]="Tse-Addo",1,0)</f>
        <v>0</v>
      </c>
      <c r="BF461" s="3">
        <f ca="1">IF(Table2[[#This Row],[Residence]]="Osu",1,0)</f>
        <v>0</v>
      </c>
      <c r="BG461" s="3"/>
      <c r="BH461" s="3"/>
      <c r="BI461" s="3"/>
      <c r="BJ461" s="3"/>
      <c r="BK461" s="3"/>
      <c r="BL461" s="3"/>
      <c r="BM461" s="3"/>
      <c r="BN461" s="3"/>
      <c r="BO461" s="3"/>
      <c r="BP461" s="5"/>
      <c r="BR461" s="26">
        <f ca="1">Table2[[#This Row],[Cars Value]]/Table2[[#This Row],[Cars]]</f>
        <v>33321.070288116556</v>
      </c>
      <c r="BS461" s="5"/>
      <c r="BT461" s="2">
        <f ca="1">IF(Table2[[#This Row],[Value of Debts]]&gt;$BU$6,1,0)</f>
        <v>0</v>
      </c>
      <c r="BU461" s="3"/>
      <c r="BV461" s="3"/>
      <c r="BW461" s="5"/>
      <c r="BX461" s="30">
        <f ca="1">Table2[[#This Row],[Mortgage Left]]/Table2[[#This Row],[Value of home]]</f>
        <v>1.221950452078213E-2</v>
      </c>
      <c r="BY461" s="3">
        <f t="shared" ca="1" si="169"/>
        <v>1</v>
      </c>
      <c r="BZ461" s="3"/>
      <c r="CA461" s="39"/>
      <c r="CC461" s="2">
        <f ca="1">IF(Table2[[#This Row],[Residence]]="East Legon",Table2[[#This Row],[Income]],0)</f>
        <v>0</v>
      </c>
      <c r="CD461" s="3">
        <f ca="1">IF(Table2[[#This Row],[Residence]]="Trasaco",Table2[[#This Row],[Income]],0)</f>
        <v>0</v>
      </c>
      <c r="CE461" s="3">
        <f ca="1">IF(Table2[[#This Row],[Residence]]="North Legon",Table2[[#This Row],[Income]],0)</f>
        <v>0</v>
      </c>
      <c r="CF461" s="3">
        <f ca="1">IF(Table2[[#This Row],[Residence]]="Spintex",Table2[[#This Row],[Income]],0)</f>
        <v>0</v>
      </c>
      <c r="CG461" s="3">
        <f ca="1">IF(Table2[[#This Row],[Residence]]="Tema",Table2[[#This Row],[Income]],0)</f>
        <v>33858</v>
      </c>
      <c r="CH461" s="3">
        <f ca="1">IF(Table2[[#This Row],[Residence]]="Airport Hills",Table2[[#This Row],[Income]],0)</f>
        <v>0</v>
      </c>
      <c r="CI461" s="3">
        <f ca="1">IF(Table2[[#This Row],[Residence]]="Oyarifa",Table2[[#This Row],[Income]],0)</f>
        <v>0</v>
      </c>
      <c r="CJ461" s="3">
        <f ca="1">IF(Table2[[#This Row],[Residence]]="Osu",Table2[[#This Row],[Income]],0)</f>
        <v>0</v>
      </c>
      <c r="CK461" s="3">
        <f ca="1">IF(Table2[[#This Row],[Residence]]="Tse-Addo",Table2[[#This Row],[Income]],0)</f>
        <v>0</v>
      </c>
      <c r="CL461" s="5">
        <f ca="1">IF(Table2[[#This Row],[Residence]]="Prampram",Table2[[#This Row],[Income]],0)</f>
        <v>0</v>
      </c>
      <c r="CN461" s="2">
        <f ca="1">IF(Table2[[#This Row],[Field of Work]]="Teaching",Table2[[#This Row],[Income]],0)</f>
        <v>0</v>
      </c>
      <c r="CO461" s="3">
        <f ca="1">IF(Table2[[#This Row],[Field of Work]]="Agriculture",Table2[[#This Row],[Income]],0)</f>
        <v>0</v>
      </c>
      <c r="CP461" s="3">
        <f ca="1">IF(Table2[[#This Row],[Field of Work]]="IT",Table2[[#This Row],[Income]],0)</f>
        <v>33858</v>
      </c>
      <c r="CQ461" s="3">
        <f ca="1">IF(Table2[[#This Row],[Field of Work]]="Construction",Table2[[#This Row],[Income]],0)</f>
        <v>0</v>
      </c>
      <c r="CR461" s="3">
        <f ca="1">IF(Table2[[#This Row],[Field of Work]]="Health",Table2[[#This Row],[Income]],0)</f>
        <v>0</v>
      </c>
      <c r="CS461" s="5">
        <f ca="1">IF(Table2[[#This Row],[Field of Work]]="General work",Table2[[#This Row],[Income]],0)</f>
        <v>0</v>
      </c>
      <c r="CU461" s="2">
        <f t="shared" ca="1" si="158"/>
        <v>1</v>
      </c>
      <c r="CV461" s="5"/>
      <c r="CX461" s="2">
        <f t="shared" ca="1" si="159"/>
        <v>33</v>
      </c>
      <c r="CY461" s="5"/>
    </row>
    <row r="462" spans="1:103" x14ac:dyDescent="0.25">
      <c r="A462">
        <f t="shared" ca="1" si="160"/>
        <v>1</v>
      </c>
      <c r="B462" t="str">
        <f t="shared" ca="1" si="161"/>
        <v>Male</v>
      </c>
      <c r="C462">
        <f t="shared" ca="1" si="162"/>
        <v>33</v>
      </c>
      <c r="D462">
        <f t="shared" ca="1" si="163"/>
        <v>3</v>
      </c>
      <c r="E462" t="str">
        <f ca="1">_xll.XLOOKUP(D462,$Y$8:$Y$13,$Z$8:$Z$13)</f>
        <v>Teaching</v>
      </c>
      <c r="F462">
        <f t="shared" ca="1" si="164"/>
        <v>5</v>
      </c>
      <c r="G462" t="str">
        <f ca="1">_xll.XLOOKUP(F462,$AA$8:$AA$12,$AB$8:$AB$12)</f>
        <v>Other</v>
      </c>
      <c r="H462">
        <f t="shared" ca="1" si="156"/>
        <v>1</v>
      </c>
      <c r="I462">
        <f t="shared" ca="1" si="157"/>
        <v>4</v>
      </c>
      <c r="J462">
        <f t="shared" ca="1" si="165"/>
        <v>43151</v>
      </c>
      <c r="K462">
        <f t="shared" ca="1" si="166"/>
        <v>5</v>
      </c>
      <c r="L462" t="str">
        <f ca="1">_xll.XLOOKUP(K462,$AC$8:$AC$17,$AD$8:$AD$17)</f>
        <v>Airport Hills</v>
      </c>
      <c r="M462">
        <f t="shared" ref="M462:M503" ca="1" si="170">J462*RANDBETWEEN(3,6)</f>
        <v>129453</v>
      </c>
      <c r="N462" s="12">
        <f t="shared" ca="1" si="167"/>
        <v>85669.657869375354</v>
      </c>
      <c r="O462" s="12">
        <f t="shared" ref="O462:O503" ca="1" si="171">I462*RAND()*J462</f>
        <v>71753.341824393647</v>
      </c>
      <c r="P462">
        <f t="shared" ca="1" si="168"/>
        <v>15859</v>
      </c>
      <c r="Q462" s="12">
        <f t="shared" ref="Q462:Q503" ca="1" si="172">RAND()*J462*2</f>
        <v>4565.266988917364</v>
      </c>
      <c r="R462">
        <f t="shared" ref="R462:R503" ca="1" si="173">RAND()*J462*1.5</f>
        <v>13484.674943052732</v>
      </c>
      <c r="S462" s="12">
        <f t="shared" ref="S462:S503" ca="1" si="174">M462+O462+R462</f>
        <v>214691.01676744639</v>
      </c>
      <c r="T462" s="12">
        <f t="shared" ref="T462:T503" ca="1" si="175">N462+P462+Q462</f>
        <v>106093.92485829272</v>
      </c>
      <c r="U462" s="12">
        <f t="shared" ref="U462:U503" ca="1" si="176">S462-T462</f>
        <v>108597.09190915366</v>
      </c>
      <c r="X462" s="2"/>
      <c r="Y462" s="3"/>
      <c r="Z462" s="3"/>
      <c r="AA462" s="3"/>
      <c r="AB462" s="3"/>
      <c r="AC462" s="3"/>
      <c r="AD462" s="3"/>
      <c r="AE462" s="3">
        <f ca="1">IF(Table2[[#This Row],[Gender]]="Male",1,0)</f>
        <v>1</v>
      </c>
      <c r="AF462" s="3">
        <f ca="1">IF(Table2[[#This Row],[Gender]]="Female",1,0)</f>
        <v>0</v>
      </c>
      <c r="AG462" s="3"/>
      <c r="AH462" s="3"/>
      <c r="AI462" s="5"/>
      <c r="AK462" s="2">
        <f ca="1">IF(Table2[[#This Row],[Field of Work]]="Teaching",1,0)</f>
        <v>1</v>
      </c>
      <c r="AL462" s="3">
        <f ca="1">IF(Table2[[#This Row],[Field of Work]]="Agriculture",1,0)</f>
        <v>0</v>
      </c>
      <c r="AM462" s="3">
        <f ca="1">IF(Table2[[#This Row],[Field of Work]]="IT",1,0)</f>
        <v>0</v>
      </c>
      <c r="AN462" s="3">
        <f ca="1">IF(Table2[[#This Row],[Field of Work]]="Construction",1,0)</f>
        <v>0</v>
      </c>
      <c r="AO462" s="3">
        <f ca="1">IF(Table2[[#This Row],[Field of Work]]="Health",1,0)</f>
        <v>0</v>
      </c>
      <c r="AP462" s="3">
        <f ca="1">IF(Table2[[#This Row],[Field of Work]]="General work",1,0)</f>
        <v>0</v>
      </c>
      <c r="AQ462" s="3"/>
      <c r="AR462" s="3"/>
      <c r="AS462" s="3"/>
      <c r="AT462" s="3"/>
      <c r="AU462" s="3"/>
      <c r="AV462" s="5"/>
      <c r="AW462" s="16">
        <f ca="1">IF(Table2[[#This Row],[Residence]]="East Legon",1,0)</f>
        <v>0</v>
      </c>
      <c r="AX462" s="13">
        <f ca="1">IF(Table2[[#This Row],[Residence]]="Trasaco",1,0)</f>
        <v>0</v>
      </c>
      <c r="AY462" s="3">
        <f ca="1">IF(Table2[[#This Row],[Residence]]="North Legon",1,0)</f>
        <v>0</v>
      </c>
      <c r="AZ462" s="3">
        <f ca="1">IF(Table2[[#This Row],[Residence]]="Tema",1,0)</f>
        <v>0</v>
      </c>
      <c r="BA462" s="3">
        <f ca="1">IF(Table2[[#This Row],[Residence]]="Spintex",1,0)</f>
        <v>0</v>
      </c>
      <c r="BB462" s="3">
        <f ca="1">IF(Table2[[#This Row],[Residence]]="Airport Hills",1,0)</f>
        <v>1</v>
      </c>
      <c r="BC462" s="3">
        <f ca="1">IF(Table2[[#This Row],[Residence]]="Oyarifa",1,0)</f>
        <v>0</v>
      </c>
      <c r="BD462" s="3">
        <f ca="1">IF(Table2[[#This Row],[Residence]]="Prampram",1,0)</f>
        <v>0</v>
      </c>
      <c r="BE462" s="3">
        <f ca="1">IF(Table2[[#This Row],[Residence]]="Tse-Addo",1,0)</f>
        <v>0</v>
      </c>
      <c r="BF462" s="3">
        <f ca="1">IF(Table2[[#This Row],[Residence]]="Osu",1,0)</f>
        <v>0</v>
      </c>
      <c r="BG462" s="3"/>
      <c r="BH462" s="3"/>
      <c r="BI462" s="3"/>
      <c r="BJ462" s="3"/>
      <c r="BK462" s="3"/>
      <c r="BL462" s="3"/>
      <c r="BM462" s="3"/>
      <c r="BN462" s="3"/>
      <c r="BO462" s="3"/>
      <c r="BP462" s="5"/>
      <c r="BR462" s="26">
        <f ca="1">Table2[[#This Row],[Cars Value]]/Table2[[#This Row],[Cars]]</f>
        <v>17938.335456098412</v>
      </c>
      <c r="BS462" s="5"/>
      <c r="BT462" s="2">
        <f ca="1">IF(Table2[[#This Row],[Value of Debts]]&gt;$BU$6,1,0)</f>
        <v>1</v>
      </c>
      <c r="BU462" s="3"/>
      <c r="BV462" s="3"/>
      <c r="BW462" s="5"/>
      <c r="BX462" s="30">
        <f ca="1">Table2[[#This Row],[Mortgage Left]]/Table2[[#This Row],[Value of home]]</f>
        <v>0.66178194301696647</v>
      </c>
      <c r="BY462" s="3">
        <f t="shared" ca="1" si="169"/>
        <v>0</v>
      </c>
      <c r="BZ462" s="3"/>
      <c r="CA462" s="39"/>
      <c r="CC462" s="2">
        <f ca="1">IF(Table2[[#This Row],[Residence]]="East Legon",Table2[[#This Row],[Income]],0)</f>
        <v>0</v>
      </c>
      <c r="CD462" s="3">
        <f ca="1">IF(Table2[[#This Row],[Residence]]="Trasaco",Table2[[#This Row],[Income]],0)</f>
        <v>0</v>
      </c>
      <c r="CE462" s="3">
        <f ca="1">IF(Table2[[#This Row],[Residence]]="North Legon",Table2[[#This Row],[Income]],0)</f>
        <v>0</v>
      </c>
      <c r="CF462" s="3">
        <f ca="1">IF(Table2[[#This Row],[Residence]]="Spintex",Table2[[#This Row],[Income]],0)</f>
        <v>0</v>
      </c>
      <c r="CG462" s="3">
        <f ca="1">IF(Table2[[#This Row],[Residence]]="Tema",Table2[[#This Row],[Income]],0)</f>
        <v>0</v>
      </c>
      <c r="CH462" s="3">
        <f ca="1">IF(Table2[[#This Row],[Residence]]="Airport Hills",Table2[[#This Row],[Income]],0)</f>
        <v>43151</v>
      </c>
      <c r="CI462" s="3">
        <f ca="1">IF(Table2[[#This Row],[Residence]]="Oyarifa",Table2[[#This Row],[Income]],0)</f>
        <v>0</v>
      </c>
      <c r="CJ462" s="3">
        <f ca="1">IF(Table2[[#This Row],[Residence]]="Osu",Table2[[#This Row],[Income]],0)</f>
        <v>0</v>
      </c>
      <c r="CK462" s="3">
        <f ca="1">IF(Table2[[#This Row],[Residence]]="Tse-Addo",Table2[[#This Row],[Income]],0)</f>
        <v>0</v>
      </c>
      <c r="CL462" s="5">
        <f ca="1">IF(Table2[[#This Row],[Residence]]="Prampram",Table2[[#This Row],[Income]],0)</f>
        <v>0</v>
      </c>
      <c r="CN462" s="2">
        <f ca="1">IF(Table2[[#This Row],[Field of Work]]="Teaching",Table2[[#This Row],[Income]],0)</f>
        <v>43151</v>
      </c>
      <c r="CO462" s="3">
        <f ca="1">IF(Table2[[#This Row],[Field of Work]]="Agriculture",Table2[[#This Row],[Income]],0)</f>
        <v>0</v>
      </c>
      <c r="CP462" s="3">
        <f ca="1">IF(Table2[[#This Row],[Field of Work]]="IT",Table2[[#This Row],[Income]],0)</f>
        <v>0</v>
      </c>
      <c r="CQ462" s="3">
        <f ca="1">IF(Table2[[#This Row],[Field of Work]]="Construction",Table2[[#This Row],[Income]],0)</f>
        <v>0</v>
      </c>
      <c r="CR462" s="3">
        <f ca="1">IF(Table2[[#This Row],[Field of Work]]="Health",Table2[[#This Row],[Income]],0)</f>
        <v>0</v>
      </c>
      <c r="CS462" s="5">
        <f ca="1">IF(Table2[[#This Row],[Field of Work]]="General work",Table2[[#This Row],[Income]],0)</f>
        <v>0</v>
      </c>
      <c r="CU462" s="2">
        <f t="shared" ca="1" si="158"/>
        <v>1</v>
      </c>
      <c r="CV462" s="5"/>
      <c r="CX462" s="2">
        <f t="shared" ca="1" si="159"/>
        <v>37</v>
      </c>
      <c r="CY462" s="5"/>
    </row>
    <row r="463" spans="1:103" x14ac:dyDescent="0.25">
      <c r="A463">
        <f t="shared" ca="1" si="160"/>
        <v>1</v>
      </c>
      <c r="B463" t="str">
        <f t="shared" ca="1" si="161"/>
        <v>Male</v>
      </c>
      <c r="C463">
        <f t="shared" ca="1" si="162"/>
        <v>37</v>
      </c>
      <c r="D463">
        <f t="shared" ca="1" si="163"/>
        <v>5</v>
      </c>
      <c r="E463" t="str">
        <f ca="1">_xll.XLOOKUP(D463,$Y$8:$Y$13,$Z$8:$Z$13)</f>
        <v>General work</v>
      </c>
      <c r="F463">
        <f t="shared" ca="1" si="164"/>
        <v>4</v>
      </c>
      <c r="G463" t="str">
        <f ca="1">_xll.XLOOKUP(F463,$AA$8:$AA$12,$AB$8:$AB$12)</f>
        <v>Techical</v>
      </c>
      <c r="H463">
        <f t="shared" ca="1" si="156"/>
        <v>2</v>
      </c>
      <c r="I463">
        <f t="shared" ca="1" si="157"/>
        <v>2</v>
      </c>
      <c r="J463">
        <f t="shared" ca="1" si="165"/>
        <v>33306</v>
      </c>
      <c r="K463">
        <f t="shared" ca="1" si="166"/>
        <v>9</v>
      </c>
      <c r="L463" t="str">
        <f ca="1">_xll.XLOOKUP(K463,$AC$8:$AC$17,$AD$8:$AD$17)</f>
        <v>Prampram</v>
      </c>
      <c r="M463">
        <f t="shared" ca="1" si="170"/>
        <v>166530</v>
      </c>
      <c r="N463" s="12">
        <f t="shared" ca="1" si="167"/>
        <v>63794.558207893875</v>
      </c>
      <c r="O463" s="12">
        <f t="shared" ca="1" si="171"/>
        <v>48385.060102098592</v>
      </c>
      <c r="P463">
        <f t="shared" ca="1" si="168"/>
        <v>26511</v>
      </c>
      <c r="Q463" s="12">
        <f t="shared" ca="1" si="172"/>
        <v>39226.833952863373</v>
      </c>
      <c r="R463">
        <f t="shared" ca="1" si="173"/>
        <v>14453.820809165369</v>
      </c>
      <c r="S463" s="12">
        <f t="shared" ca="1" si="174"/>
        <v>229368.88091126396</v>
      </c>
      <c r="T463" s="12">
        <f t="shared" ca="1" si="175"/>
        <v>129532.39216075724</v>
      </c>
      <c r="U463" s="12">
        <f t="shared" ca="1" si="176"/>
        <v>99836.488750506716</v>
      </c>
      <c r="X463" s="2"/>
      <c r="Y463" s="3"/>
      <c r="Z463" s="3"/>
      <c r="AA463" s="3"/>
      <c r="AB463" s="3"/>
      <c r="AC463" s="3"/>
      <c r="AD463" s="3"/>
      <c r="AE463" s="3">
        <f ca="1">IF(Table2[[#This Row],[Gender]]="Male",1,0)</f>
        <v>1</v>
      </c>
      <c r="AF463" s="3">
        <f ca="1">IF(Table2[[#This Row],[Gender]]="Female",1,0)</f>
        <v>0</v>
      </c>
      <c r="AG463" s="3"/>
      <c r="AH463" s="3"/>
      <c r="AI463" s="5"/>
      <c r="AK463" s="2">
        <f ca="1">IF(Table2[[#This Row],[Field of Work]]="Teaching",1,0)</f>
        <v>0</v>
      </c>
      <c r="AL463" s="3">
        <f ca="1">IF(Table2[[#This Row],[Field of Work]]="Agriculture",1,0)</f>
        <v>0</v>
      </c>
      <c r="AM463" s="3">
        <f ca="1">IF(Table2[[#This Row],[Field of Work]]="IT",1,0)</f>
        <v>0</v>
      </c>
      <c r="AN463" s="3">
        <f ca="1">IF(Table2[[#This Row],[Field of Work]]="Construction",1,0)</f>
        <v>0</v>
      </c>
      <c r="AO463" s="3">
        <f ca="1">IF(Table2[[#This Row],[Field of Work]]="Health",1,0)</f>
        <v>0</v>
      </c>
      <c r="AP463" s="3">
        <f ca="1">IF(Table2[[#This Row],[Field of Work]]="General work",1,0)</f>
        <v>1</v>
      </c>
      <c r="AQ463" s="3"/>
      <c r="AR463" s="3"/>
      <c r="AS463" s="3"/>
      <c r="AT463" s="3"/>
      <c r="AU463" s="3"/>
      <c r="AV463" s="5"/>
      <c r="AW463" s="16">
        <f ca="1">IF(Table2[[#This Row],[Residence]]="East Legon",1,0)</f>
        <v>0</v>
      </c>
      <c r="AX463" s="13">
        <f ca="1">IF(Table2[[#This Row],[Residence]]="Trasaco",1,0)</f>
        <v>0</v>
      </c>
      <c r="AY463" s="3">
        <f ca="1">IF(Table2[[#This Row],[Residence]]="North Legon",1,0)</f>
        <v>0</v>
      </c>
      <c r="AZ463" s="3">
        <f ca="1">IF(Table2[[#This Row],[Residence]]="Tema",1,0)</f>
        <v>0</v>
      </c>
      <c r="BA463" s="3">
        <f ca="1">IF(Table2[[#This Row],[Residence]]="Spintex",1,0)</f>
        <v>0</v>
      </c>
      <c r="BB463" s="3">
        <f ca="1">IF(Table2[[#This Row],[Residence]]="Airport Hills",1,0)</f>
        <v>0</v>
      </c>
      <c r="BC463" s="3">
        <f ca="1">IF(Table2[[#This Row],[Residence]]="Oyarifa",1,0)</f>
        <v>0</v>
      </c>
      <c r="BD463" s="3">
        <f ca="1">IF(Table2[[#This Row],[Residence]]="Prampram",1,0)</f>
        <v>1</v>
      </c>
      <c r="BE463" s="3">
        <f ca="1">IF(Table2[[#This Row],[Residence]]="Tse-Addo",1,0)</f>
        <v>0</v>
      </c>
      <c r="BF463" s="3">
        <f ca="1">IF(Table2[[#This Row],[Residence]]="Osu",1,0)</f>
        <v>0</v>
      </c>
      <c r="BG463" s="3"/>
      <c r="BH463" s="3"/>
      <c r="BI463" s="3"/>
      <c r="BJ463" s="3"/>
      <c r="BK463" s="3"/>
      <c r="BL463" s="3"/>
      <c r="BM463" s="3"/>
      <c r="BN463" s="3"/>
      <c r="BO463" s="3"/>
      <c r="BP463" s="5"/>
      <c r="BR463" s="26">
        <f ca="1">Table2[[#This Row],[Cars Value]]/Table2[[#This Row],[Cars]]</f>
        <v>24192.530051049296</v>
      </c>
      <c r="BS463" s="5"/>
      <c r="BT463" s="2">
        <f ca="1">IF(Table2[[#This Row],[Value of Debts]]&gt;$BU$6,1,0)</f>
        <v>1</v>
      </c>
      <c r="BU463" s="3"/>
      <c r="BV463" s="3"/>
      <c r="BW463" s="5"/>
      <c r="BX463" s="30">
        <f ca="1">Table2[[#This Row],[Mortgage Left]]/Table2[[#This Row],[Value of home]]</f>
        <v>0.38308147605773057</v>
      </c>
      <c r="BY463" s="3">
        <f t="shared" ca="1" si="169"/>
        <v>1</v>
      </c>
      <c r="BZ463" s="3"/>
      <c r="CA463" s="39"/>
      <c r="CC463" s="2">
        <f ca="1">IF(Table2[[#This Row],[Residence]]="East Legon",Table2[[#This Row],[Income]],0)</f>
        <v>0</v>
      </c>
      <c r="CD463" s="3">
        <f ca="1">IF(Table2[[#This Row],[Residence]]="Trasaco",Table2[[#This Row],[Income]],0)</f>
        <v>0</v>
      </c>
      <c r="CE463" s="3">
        <f ca="1">IF(Table2[[#This Row],[Residence]]="North Legon",Table2[[#This Row],[Income]],0)</f>
        <v>0</v>
      </c>
      <c r="CF463" s="3">
        <f ca="1">IF(Table2[[#This Row],[Residence]]="Spintex",Table2[[#This Row],[Income]],0)</f>
        <v>0</v>
      </c>
      <c r="CG463" s="3">
        <f ca="1">IF(Table2[[#This Row],[Residence]]="Tema",Table2[[#This Row],[Income]],0)</f>
        <v>0</v>
      </c>
      <c r="CH463" s="3">
        <f ca="1">IF(Table2[[#This Row],[Residence]]="Airport Hills",Table2[[#This Row],[Income]],0)</f>
        <v>0</v>
      </c>
      <c r="CI463" s="3">
        <f ca="1">IF(Table2[[#This Row],[Residence]]="Oyarifa",Table2[[#This Row],[Income]],0)</f>
        <v>0</v>
      </c>
      <c r="CJ463" s="3">
        <f ca="1">IF(Table2[[#This Row],[Residence]]="Osu",Table2[[#This Row],[Income]],0)</f>
        <v>0</v>
      </c>
      <c r="CK463" s="3">
        <f ca="1">IF(Table2[[#This Row],[Residence]]="Tse-Addo",Table2[[#This Row],[Income]],0)</f>
        <v>0</v>
      </c>
      <c r="CL463" s="5">
        <f ca="1">IF(Table2[[#This Row],[Residence]]="Prampram",Table2[[#This Row],[Income]],0)</f>
        <v>33306</v>
      </c>
      <c r="CN463" s="2">
        <f ca="1">IF(Table2[[#This Row],[Field of Work]]="Teaching",Table2[[#This Row],[Income]],0)</f>
        <v>0</v>
      </c>
      <c r="CO463" s="3">
        <f ca="1">IF(Table2[[#This Row],[Field of Work]]="Agriculture",Table2[[#This Row],[Income]],0)</f>
        <v>0</v>
      </c>
      <c r="CP463" s="3">
        <f ca="1">IF(Table2[[#This Row],[Field of Work]]="IT",Table2[[#This Row],[Income]],0)</f>
        <v>0</v>
      </c>
      <c r="CQ463" s="3">
        <f ca="1">IF(Table2[[#This Row],[Field of Work]]="Construction",Table2[[#This Row],[Income]],0)</f>
        <v>0</v>
      </c>
      <c r="CR463" s="3">
        <f ca="1">IF(Table2[[#This Row],[Field of Work]]="Health",Table2[[#This Row],[Income]],0)</f>
        <v>0</v>
      </c>
      <c r="CS463" s="5">
        <f ca="1">IF(Table2[[#This Row],[Field of Work]]="General work",Table2[[#This Row],[Income]],0)</f>
        <v>33306</v>
      </c>
      <c r="CU463" s="2">
        <f t="shared" ca="1" si="158"/>
        <v>1</v>
      </c>
      <c r="CV463" s="5"/>
      <c r="CX463" s="2">
        <f t="shared" ca="1" si="159"/>
        <v>47</v>
      </c>
      <c r="CY463" s="5"/>
    </row>
    <row r="464" spans="1:103" x14ac:dyDescent="0.25">
      <c r="A464">
        <f t="shared" ca="1" si="160"/>
        <v>1</v>
      </c>
      <c r="B464" t="str">
        <f t="shared" ca="1" si="161"/>
        <v>Male</v>
      </c>
      <c r="C464">
        <f t="shared" ca="1" si="162"/>
        <v>47</v>
      </c>
      <c r="D464">
        <f t="shared" ca="1" si="163"/>
        <v>1</v>
      </c>
      <c r="E464" t="str">
        <f ca="1">_xll.XLOOKUP(D464,$Y$8:$Y$13,$Z$8:$Z$13)</f>
        <v>Health</v>
      </c>
      <c r="F464">
        <f t="shared" ca="1" si="164"/>
        <v>5</v>
      </c>
      <c r="G464" t="str">
        <f ca="1">_xll.XLOOKUP(F464,$AA$8:$AA$12,$AB$8:$AB$12)</f>
        <v>Other</v>
      </c>
      <c r="H464">
        <f t="shared" ca="1" si="156"/>
        <v>4</v>
      </c>
      <c r="I464">
        <f t="shared" ca="1" si="157"/>
        <v>3</v>
      </c>
      <c r="J464">
        <f t="shared" ca="1" si="165"/>
        <v>60610</v>
      </c>
      <c r="K464">
        <f t="shared" ca="1" si="166"/>
        <v>8</v>
      </c>
      <c r="L464" t="str">
        <f ca="1">_xll.XLOOKUP(K464,$AC$8:$AC$17,$AD$8:$AD$17)</f>
        <v>Oyarifa</v>
      </c>
      <c r="M464">
        <f t="shared" ca="1" si="170"/>
        <v>242440</v>
      </c>
      <c r="N464" s="12">
        <f t="shared" ca="1" si="167"/>
        <v>169169.35075163006</v>
      </c>
      <c r="O464" s="12">
        <f t="shared" ca="1" si="171"/>
        <v>163607.60993860502</v>
      </c>
      <c r="P464">
        <f t="shared" ca="1" si="168"/>
        <v>119074</v>
      </c>
      <c r="Q464" s="12">
        <f t="shared" ca="1" si="172"/>
        <v>118940.20095410671</v>
      </c>
      <c r="R464">
        <f t="shared" ca="1" si="173"/>
        <v>83795.677912647428</v>
      </c>
      <c r="S464" s="12">
        <f t="shared" ca="1" si="174"/>
        <v>489843.28785125242</v>
      </c>
      <c r="T464" s="12">
        <f t="shared" ca="1" si="175"/>
        <v>407183.55170573673</v>
      </c>
      <c r="U464" s="12">
        <f t="shared" ca="1" si="176"/>
        <v>82659.736145515693</v>
      </c>
      <c r="X464" s="2"/>
      <c r="Y464" s="3"/>
      <c r="Z464" s="3"/>
      <c r="AA464" s="3"/>
      <c r="AB464" s="3"/>
      <c r="AC464" s="3"/>
      <c r="AD464" s="3"/>
      <c r="AE464" s="3">
        <f ca="1">IF(Table2[[#This Row],[Gender]]="Male",1,0)</f>
        <v>1</v>
      </c>
      <c r="AF464" s="3">
        <f ca="1">IF(Table2[[#This Row],[Gender]]="Female",1,0)</f>
        <v>0</v>
      </c>
      <c r="AG464" s="3"/>
      <c r="AH464" s="3"/>
      <c r="AI464" s="5"/>
      <c r="AK464" s="2">
        <f ca="1">IF(Table2[[#This Row],[Field of Work]]="Teaching",1,0)</f>
        <v>0</v>
      </c>
      <c r="AL464" s="3">
        <f ca="1">IF(Table2[[#This Row],[Field of Work]]="Agriculture",1,0)</f>
        <v>0</v>
      </c>
      <c r="AM464" s="3">
        <f ca="1">IF(Table2[[#This Row],[Field of Work]]="IT",1,0)</f>
        <v>0</v>
      </c>
      <c r="AN464" s="3">
        <f ca="1">IF(Table2[[#This Row],[Field of Work]]="Construction",1,0)</f>
        <v>0</v>
      </c>
      <c r="AO464" s="3">
        <f ca="1">IF(Table2[[#This Row],[Field of Work]]="Health",1,0)</f>
        <v>1</v>
      </c>
      <c r="AP464" s="3">
        <f ca="1">IF(Table2[[#This Row],[Field of Work]]="General work",1,0)</f>
        <v>0</v>
      </c>
      <c r="AQ464" s="3"/>
      <c r="AR464" s="3"/>
      <c r="AS464" s="3"/>
      <c r="AT464" s="3"/>
      <c r="AU464" s="3"/>
      <c r="AV464" s="5"/>
      <c r="AW464" s="16">
        <f ca="1">IF(Table2[[#This Row],[Residence]]="East Legon",1,0)</f>
        <v>0</v>
      </c>
      <c r="AX464" s="13">
        <f ca="1">IF(Table2[[#This Row],[Residence]]="Trasaco",1,0)</f>
        <v>0</v>
      </c>
      <c r="AY464" s="3">
        <f ca="1">IF(Table2[[#This Row],[Residence]]="North Legon",1,0)</f>
        <v>0</v>
      </c>
      <c r="AZ464" s="3">
        <f ca="1">IF(Table2[[#This Row],[Residence]]="Tema",1,0)</f>
        <v>0</v>
      </c>
      <c r="BA464" s="3">
        <f ca="1">IF(Table2[[#This Row],[Residence]]="Spintex",1,0)</f>
        <v>0</v>
      </c>
      <c r="BB464" s="3">
        <f ca="1">IF(Table2[[#This Row],[Residence]]="Airport Hills",1,0)</f>
        <v>0</v>
      </c>
      <c r="BC464" s="3">
        <f ca="1">IF(Table2[[#This Row],[Residence]]="Oyarifa",1,0)</f>
        <v>1</v>
      </c>
      <c r="BD464" s="3">
        <f ca="1">IF(Table2[[#This Row],[Residence]]="Prampram",1,0)</f>
        <v>0</v>
      </c>
      <c r="BE464" s="3">
        <f ca="1">IF(Table2[[#This Row],[Residence]]="Tse-Addo",1,0)</f>
        <v>0</v>
      </c>
      <c r="BF464" s="3">
        <f ca="1">IF(Table2[[#This Row],[Residence]]="Osu",1,0)</f>
        <v>0</v>
      </c>
      <c r="BG464" s="3"/>
      <c r="BH464" s="3"/>
      <c r="BI464" s="3"/>
      <c r="BJ464" s="3"/>
      <c r="BK464" s="3"/>
      <c r="BL464" s="3"/>
      <c r="BM464" s="3"/>
      <c r="BN464" s="3"/>
      <c r="BO464" s="3"/>
      <c r="BP464" s="5"/>
      <c r="BR464" s="26">
        <f ca="1">Table2[[#This Row],[Cars Value]]/Table2[[#This Row],[Cars]]</f>
        <v>54535.869979535004</v>
      </c>
      <c r="BS464" s="5"/>
      <c r="BT464" s="2">
        <f ca="1">IF(Table2[[#This Row],[Value of Debts]]&gt;$BU$6,1,0)</f>
        <v>1</v>
      </c>
      <c r="BU464" s="3"/>
      <c r="BV464" s="3"/>
      <c r="BW464" s="5"/>
      <c r="BX464" s="30">
        <f ca="1">Table2[[#This Row],[Mortgage Left]]/Table2[[#This Row],[Value of home]]</f>
        <v>0.69777821626641667</v>
      </c>
      <c r="BY464" s="3">
        <f t="shared" ca="1" si="169"/>
        <v>0</v>
      </c>
      <c r="BZ464" s="3"/>
      <c r="CA464" s="39"/>
      <c r="CC464" s="2">
        <f ca="1">IF(Table2[[#This Row],[Residence]]="East Legon",Table2[[#This Row],[Income]],0)</f>
        <v>0</v>
      </c>
      <c r="CD464" s="3">
        <f ca="1">IF(Table2[[#This Row],[Residence]]="Trasaco",Table2[[#This Row],[Income]],0)</f>
        <v>0</v>
      </c>
      <c r="CE464" s="3">
        <f ca="1">IF(Table2[[#This Row],[Residence]]="North Legon",Table2[[#This Row],[Income]],0)</f>
        <v>0</v>
      </c>
      <c r="CF464" s="3">
        <f ca="1">IF(Table2[[#This Row],[Residence]]="Spintex",Table2[[#This Row],[Income]],0)</f>
        <v>0</v>
      </c>
      <c r="CG464" s="3">
        <f ca="1">IF(Table2[[#This Row],[Residence]]="Tema",Table2[[#This Row],[Income]],0)</f>
        <v>0</v>
      </c>
      <c r="CH464" s="3">
        <f ca="1">IF(Table2[[#This Row],[Residence]]="Airport Hills",Table2[[#This Row],[Income]],0)</f>
        <v>0</v>
      </c>
      <c r="CI464" s="3">
        <f ca="1">IF(Table2[[#This Row],[Residence]]="Oyarifa",Table2[[#This Row],[Income]],0)</f>
        <v>60610</v>
      </c>
      <c r="CJ464" s="3">
        <f ca="1">IF(Table2[[#This Row],[Residence]]="Osu",Table2[[#This Row],[Income]],0)</f>
        <v>0</v>
      </c>
      <c r="CK464" s="3">
        <f ca="1">IF(Table2[[#This Row],[Residence]]="Tse-Addo",Table2[[#This Row],[Income]],0)</f>
        <v>0</v>
      </c>
      <c r="CL464" s="5">
        <f ca="1">IF(Table2[[#This Row],[Residence]]="Prampram",Table2[[#This Row],[Income]],0)</f>
        <v>0</v>
      </c>
      <c r="CN464" s="2">
        <f ca="1">IF(Table2[[#This Row],[Field of Work]]="Teaching",Table2[[#This Row],[Income]],0)</f>
        <v>0</v>
      </c>
      <c r="CO464" s="3">
        <f ca="1">IF(Table2[[#This Row],[Field of Work]]="Agriculture",Table2[[#This Row],[Income]],0)</f>
        <v>0</v>
      </c>
      <c r="CP464" s="3">
        <f ca="1">IF(Table2[[#This Row],[Field of Work]]="IT",Table2[[#This Row],[Income]],0)</f>
        <v>0</v>
      </c>
      <c r="CQ464" s="3">
        <f ca="1">IF(Table2[[#This Row],[Field of Work]]="Construction",Table2[[#This Row],[Income]],0)</f>
        <v>0</v>
      </c>
      <c r="CR464" s="3">
        <f ca="1">IF(Table2[[#This Row],[Field of Work]]="Health",Table2[[#This Row],[Income]],0)</f>
        <v>60610</v>
      </c>
      <c r="CS464" s="5">
        <f ca="1">IF(Table2[[#This Row],[Field of Work]]="General work",Table2[[#This Row],[Income]],0)</f>
        <v>0</v>
      </c>
      <c r="CU464" s="2">
        <f t="shared" ca="1" si="158"/>
        <v>1</v>
      </c>
      <c r="CV464" s="5"/>
      <c r="CX464" s="2">
        <f t="shared" ca="1" si="159"/>
        <v>27</v>
      </c>
      <c r="CY464" s="5"/>
    </row>
    <row r="465" spans="1:103" x14ac:dyDescent="0.25">
      <c r="A465">
        <f t="shared" ca="1" si="160"/>
        <v>2</v>
      </c>
      <c r="B465" t="str">
        <f t="shared" ca="1" si="161"/>
        <v>Female</v>
      </c>
      <c r="C465">
        <f t="shared" ca="1" si="162"/>
        <v>27</v>
      </c>
      <c r="D465">
        <f t="shared" ca="1" si="163"/>
        <v>2</v>
      </c>
      <c r="E465" t="str">
        <f ca="1">_xll.XLOOKUP(D465,$Y$8:$Y$13,$Z$8:$Z$13)</f>
        <v>Construction</v>
      </c>
      <c r="F465">
        <f t="shared" ca="1" si="164"/>
        <v>3</v>
      </c>
      <c r="G465" t="str">
        <f ca="1">_xll.XLOOKUP(F465,$AA$8:$AA$12,$AB$8:$AB$12)</f>
        <v>University</v>
      </c>
      <c r="H465">
        <f t="shared" ca="1" si="156"/>
        <v>3</v>
      </c>
      <c r="I465">
        <f t="shared" ca="1" si="157"/>
        <v>2</v>
      </c>
      <c r="J465">
        <f t="shared" ca="1" si="165"/>
        <v>55826</v>
      </c>
      <c r="K465">
        <f t="shared" ca="1" si="166"/>
        <v>9</v>
      </c>
      <c r="L465" t="str">
        <f ca="1">_xll.XLOOKUP(K465,$AC$8:$AC$17,$AD$8:$AD$17)</f>
        <v>Prampram</v>
      </c>
      <c r="M465">
        <f t="shared" ca="1" si="170"/>
        <v>167478</v>
      </c>
      <c r="N465" s="12">
        <f t="shared" ca="1" si="167"/>
        <v>139361.5237530896</v>
      </c>
      <c r="O465" s="12">
        <f t="shared" ca="1" si="171"/>
        <v>87941.37428782694</v>
      </c>
      <c r="P465">
        <f t="shared" ca="1" si="168"/>
        <v>49138</v>
      </c>
      <c r="Q465" s="12">
        <f t="shared" ca="1" si="172"/>
        <v>9184.0316116909016</v>
      </c>
      <c r="R465">
        <f t="shared" ca="1" si="173"/>
        <v>7869.2247818152337</v>
      </c>
      <c r="S465" s="12">
        <f t="shared" ca="1" si="174"/>
        <v>263288.59906964219</v>
      </c>
      <c r="T465" s="12">
        <f t="shared" ca="1" si="175"/>
        <v>197683.55536478051</v>
      </c>
      <c r="U465" s="12">
        <f t="shared" ca="1" si="176"/>
        <v>65605.043704861688</v>
      </c>
      <c r="X465" s="2"/>
      <c r="Y465" s="3"/>
      <c r="Z465" s="3"/>
      <c r="AA465" s="3"/>
      <c r="AB465" s="3"/>
      <c r="AC465" s="3"/>
      <c r="AD465" s="3"/>
      <c r="AE465" s="3">
        <f ca="1">IF(Table2[[#This Row],[Gender]]="Male",1,0)</f>
        <v>0</v>
      </c>
      <c r="AF465" s="3">
        <f ca="1">IF(Table2[[#This Row],[Gender]]="Female",1,0)</f>
        <v>1</v>
      </c>
      <c r="AG465" s="3"/>
      <c r="AH465" s="3"/>
      <c r="AI465" s="5"/>
      <c r="AK465" s="2">
        <f ca="1">IF(Table2[[#This Row],[Field of Work]]="Teaching",1,0)</f>
        <v>0</v>
      </c>
      <c r="AL465" s="3">
        <f ca="1">IF(Table2[[#This Row],[Field of Work]]="Agriculture",1,0)</f>
        <v>0</v>
      </c>
      <c r="AM465" s="3">
        <f ca="1">IF(Table2[[#This Row],[Field of Work]]="IT",1,0)</f>
        <v>0</v>
      </c>
      <c r="AN465" s="3">
        <f ca="1">IF(Table2[[#This Row],[Field of Work]]="Construction",1,0)</f>
        <v>1</v>
      </c>
      <c r="AO465" s="3">
        <f ca="1">IF(Table2[[#This Row],[Field of Work]]="Health",1,0)</f>
        <v>0</v>
      </c>
      <c r="AP465" s="3">
        <f ca="1">IF(Table2[[#This Row],[Field of Work]]="General work",1,0)</f>
        <v>0</v>
      </c>
      <c r="AQ465" s="3"/>
      <c r="AR465" s="3"/>
      <c r="AS465" s="3"/>
      <c r="AT465" s="3"/>
      <c r="AU465" s="3"/>
      <c r="AV465" s="5"/>
      <c r="AW465" s="16">
        <f ca="1">IF(Table2[[#This Row],[Residence]]="East Legon",1,0)</f>
        <v>0</v>
      </c>
      <c r="AX465" s="13">
        <f ca="1">IF(Table2[[#This Row],[Residence]]="Trasaco",1,0)</f>
        <v>0</v>
      </c>
      <c r="AY465" s="3">
        <f ca="1">IF(Table2[[#This Row],[Residence]]="North Legon",1,0)</f>
        <v>0</v>
      </c>
      <c r="AZ465" s="3">
        <f ca="1">IF(Table2[[#This Row],[Residence]]="Tema",1,0)</f>
        <v>0</v>
      </c>
      <c r="BA465" s="3">
        <f ca="1">IF(Table2[[#This Row],[Residence]]="Spintex",1,0)</f>
        <v>0</v>
      </c>
      <c r="BB465" s="3">
        <f ca="1">IF(Table2[[#This Row],[Residence]]="Airport Hills",1,0)</f>
        <v>0</v>
      </c>
      <c r="BC465" s="3">
        <f ca="1">IF(Table2[[#This Row],[Residence]]="Oyarifa",1,0)</f>
        <v>0</v>
      </c>
      <c r="BD465" s="3">
        <f ca="1">IF(Table2[[#This Row],[Residence]]="Prampram",1,0)</f>
        <v>1</v>
      </c>
      <c r="BE465" s="3">
        <f ca="1">IF(Table2[[#This Row],[Residence]]="Tse-Addo",1,0)</f>
        <v>0</v>
      </c>
      <c r="BF465" s="3">
        <f ca="1">IF(Table2[[#This Row],[Residence]]="Osu",1,0)</f>
        <v>0</v>
      </c>
      <c r="BG465" s="3"/>
      <c r="BH465" s="3"/>
      <c r="BI465" s="3"/>
      <c r="BJ465" s="3"/>
      <c r="BK465" s="3"/>
      <c r="BL465" s="3"/>
      <c r="BM465" s="3"/>
      <c r="BN465" s="3"/>
      <c r="BO465" s="3"/>
      <c r="BP465" s="5"/>
      <c r="BR465" s="26">
        <f ca="1">Table2[[#This Row],[Cars Value]]/Table2[[#This Row],[Cars]]</f>
        <v>43970.68714391347</v>
      </c>
      <c r="BS465" s="5"/>
      <c r="BT465" s="2">
        <f ca="1">IF(Table2[[#This Row],[Value of Debts]]&gt;$BU$6,1,0)</f>
        <v>1</v>
      </c>
      <c r="BU465" s="3"/>
      <c r="BV465" s="3"/>
      <c r="BW465" s="5"/>
      <c r="BX465" s="30">
        <f ca="1">Table2[[#This Row],[Mortgage Left]]/Table2[[#This Row],[Value of home]]</f>
        <v>0.83211839019506795</v>
      </c>
      <c r="BY465" s="3">
        <f t="shared" ca="1" si="169"/>
        <v>0</v>
      </c>
      <c r="BZ465" s="3"/>
      <c r="CA465" s="39"/>
      <c r="CC465" s="2">
        <f ca="1">IF(Table2[[#This Row],[Residence]]="East Legon",Table2[[#This Row],[Income]],0)</f>
        <v>0</v>
      </c>
      <c r="CD465" s="3">
        <f ca="1">IF(Table2[[#This Row],[Residence]]="Trasaco",Table2[[#This Row],[Income]],0)</f>
        <v>0</v>
      </c>
      <c r="CE465" s="3">
        <f ca="1">IF(Table2[[#This Row],[Residence]]="North Legon",Table2[[#This Row],[Income]],0)</f>
        <v>0</v>
      </c>
      <c r="CF465" s="3">
        <f ca="1">IF(Table2[[#This Row],[Residence]]="Spintex",Table2[[#This Row],[Income]],0)</f>
        <v>0</v>
      </c>
      <c r="CG465" s="3">
        <f ca="1">IF(Table2[[#This Row],[Residence]]="Tema",Table2[[#This Row],[Income]],0)</f>
        <v>0</v>
      </c>
      <c r="CH465" s="3">
        <f ca="1">IF(Table2[[#This Row],[Residence]]="Airport Hills",Table2[[#This Row],[Income]],0)</f>
        <v>0</v>
      </c>
      <c r="CI465" s="3">
        <f ca="1">IF(Table2[[#This Row],[Residence]]="Oyarifa",Table2[[#This Row],[Income]],0)</f>
        <v>0</v>
      </c>
      <c r="CJ465" s="3">
        <f ca="1">IF(Table2[[#This Row],[Residence]]="Osu",Table2[[#This Row],[Income]],0)</f>
        <v>0</v>
      </c>
      <c r="CK465" s="3">
        <f ca="1">IF(Table2[[#This Row],[Residence]]="Tse-Addo",Table2[[#This Row],[Income]],0)</f>
        <v>0</v>
      </c>
      <c r="CL465" s="5">
        <f ca="1">IF(Table2[[#This Row],[Residence]]="Prampram",Table2[[#This Row],[Income]],0)</f>
        <v>55826</v>
      </c>
      <c r="CN465" s="2">
        <f ca="1">IF(Table2[[#This Row],[Field of Work]]="Teaching",Table2[[#This Row],[Income]],0)</f>
        <v>0</v>
      </c>
      <c r="CO465" s="3">
        <f ca="1">IF(Table2[[#This Row],[Field of Work]]="Agriculture",Table2[[#This Row],[Income]],0)</f>
        <v>0</v>
      </c>
      <c r="CP465" s="3">
        <f ca="1">IF(Table2[[#This Row],[Field of Work]]="IT",Table2[[#This Row],[Income]],0)</f>
        <v>0</v>
      </c>
      <c r="CQ465" s="3">
        <f ca="1">IF(Table2[[#This Row],[Field of Work]]="Construction",Table2[[#This Row],[Income]],0)</f>
        <v>55826</v>
      </c>
      <c r="CR465" s="3">
        <f ca="1">IF(Table2[[#This Row],[Field of Work]]="Health",Table2[[#This Row],[Income]],0)</f>
        <v>0</v>
      </c>
      <c r="CS465" s="5">
        <f ca="1">IF(Table2[[#This Row],[Field of Work]]="General work",Table2[[#This Row],[Income]],0)</f>
        <v>0</v>
      </c>
      <c r="CU465" s="2">
        <f t="shared" ca="1" si="158"/>
        <v>1</v>
      </c>
      <c r="CV465" s="5"/>
      <c r="CX465" s="2">
        <f t="shared" ca="1" si="159"/>
        <v>50</v>
      </c>
      <c r="CY465" s="5"/>
    </row>
    <row r="466" spans="1:103" x14ac:dyDescent="0.25">
      <c r="A466">
        <f t="shared" ca="1" si="160"/>
        <v>2</v>
      </c>
      <c r="B466" t="str">
        <f t="shared" ca="1" si="161"/>
        <v>Female</v>
      </c>
      <c r="C466">
        <f t="shared" ca="1" si="162"/>
        <v>50</v>
      </c>
      <c r="D466">
        <f t="shared" ca="1" si="163"/>
        <v>2</v>
      </c>
      <c r="E466" t="str">
        <f ca="1">_xll.XLOOKUP(D466,$Y$8:$Y$13,$Z$8:$Z$13)</f>
        <v>Construction</v>
      </c>
      <c r="F466">
        <f t="shared" ca="1" si="164"/>
        <v>3</v>
      </c>
      <c r="G466" t="str">
        <f ca="1">_xll.XLOOKUP(F466,$AA$8:$AA$12,$AB$8:$AB$12)</f>
        <v>University</v>
      </c>
      <c r="H466">
        <f t="shared" ca="1" si="156"/>
        <v>3</v>
      </c>
      <c r="I466">
        <f t="shared" ca="1" si="157"/>
        <v>4</v>
      </c>
      <c r="J466">
        <f t="shared" ca="1" si="165"/>
        <v>73921</v>
      </c>
      <c r="K466">
        <f t="shared" ca="1" si="166"/>
        <v>5</v>
      </c>
      <c r="L466" t="str">
        <f ca="1">_xll.XLOOKUP(K466,$AC$8:$AC$17,$AD$8:$AD$17)</f>
        <v>Airport Hills</v>
      </c>
      <c r="M466">
        <f t="shared" ca="1" si="170"/>
        <v>369605</v>
      </c>
      <c r="N466" s="12">
        <f t="shared" ca="1" si="167"/>
        <v>123526.05811111658</v>
      </c>
      <c r="O466" s="12">
        <f t="shared" ca="1" si="171"/>
        <v>46242.610961594764</v>
      </c>
      <c r="P466">
        <f t="shared" ca="1" si="168"/>
        <v>44087</v>
      </c>
      <c r="Q466" s="12">
        <f t="shared" ca="1" si="172"/>
        <v>110811.39350993732</v>
      </c>
      <c r="R466">
        <f t="shared" ca="1" si="173"/>
        <v>104357.57090518654</v>
      </c>
      <c r="S466" s="12">
        <f t="shared" ca="1" si="174"/>
        <v>520205.18186678126</v>
      </c>
      <c r="T466" s="12">
        <f t="shared" ca="1" si="175"/>
        <v>278424.45162105392</v>
      </c>
      <c r="U466" s="12">
        <f t="shared" ca="1" si="176"/>
        <v>241780.73024572735</v>
      </c>
      <c r="X466" s="2"/>
      <c r="Y466" s="3"/>
      <c r="Z466" s="3"/>
      <c r="AA466" s="3"/>
      <c r="AB466" s="3"/>
      <c r="AC466" s="3"/>
      <c r="AD466" s="3"/>
      <c r="AE466" s="3">
        <f ca="1">IF(Table2[[#This Row],[Gender]]="Male",1,0)</f>
        <v>0</v>
      </c>
      <c r="AF466" s="3">
        <f ca="1">IF(Table2[[#This Row],[Gender]]="Female",1,0)</f>
        <v>1</v>
      </c>
      <c r="AG466" s="3"/>
      <c r="AH466" s="3"/>
      <c r="AI466" s="5"/>
      <c r="AK466" s="2">
        <f ca="1">IF(Table2[[#This Row],[Field of Work]]="Teaching",1,0)</f>
        <v>0</v>
      </c>
      <c r="AL466" s="3">
        <f ca="1">IF(Table2[[#This Row],[Field of Work]]="Agriculture",1,0)</f>
        <v>0</v>
      </c>
      <c r="AM466" s="3">
        <f ca="1">IF(Table2[[#This Row],[Field of Work]]="IT",1,0)</f>
        <v>0</v>
      </c>
      <c r="AN466" s="3">
        <f ca="1">IF(Table2[[#This Row],[Field of Work]]="Construction",1,0)</f>
        <v>1</v>
      </c>
      <c r="AO466" s="3">
        <f ca="1">IF(Table2[[#This Row],[Field of Work]]="Health",1,0)</f>
        <v>0</v>
      </c>
      <c r="AP466" s="3">
        <f ca="1">IF(Table2[[#This Row],[Field of Work]]="General work",1,0)</f>
        <v>0</v>
      </c>
      <c r="AQ466" s="3"/>
      <c r="AR466" s="3"/>
      <c r="AS466" s="3"/>
      <c r="AT466" s="3"/>
      <c r="AU466" s="3"/>
      <c r="AV466" s="5"/>
      <c r="AW466" s="16">
        <f ca="1">IF(Table2[[#This Row],[Residence]]="East Legon",1,0)</f>
        <v>0</v>
      </c>
      <c r="AX466" s="13">
        <f ca="1">IF(Table2[[#This Row],[Residence]]="Trasaco",1,0)</f>
        <v>0</v>
      </c>
      <c r="AY466" s="3">
        <f ca="1">IF(Table2[[#This Row],[Residence]]="North Legon",1,0)</f>
        <v>0</v>
      </c>
      <c r="AZ466" s="3">
        <f ca="1">IF(Table2[[#This Row],[Residence]]="Tema",1,0)</f>
        <v>0</v>
      </c>
      <c r="BA466" s="3">
        <f ca="1">IF(Table2[[#This Row],[Residence]]="Spintex",1,0)</f>
        <v>0</v>
      </c>
      <c r="BB466" s="3">
        <f ca="1">IF(Table2[[#This Row],[Residence]]="Airport Hills",1,0)</f>
        <v>1</v>
      </c>
      <c r="BC466" s="3">
        <f ca="1">IF(Table2[[#This Row],[Residence]]="Oyarifa",1,0)</f>
        <v>0</v>
      </c>
      <c r="BD466" s="3">
        <f ca="1">IF(Table2[[#This Row],[Residence]]="Prampram",1,0)</f>
        <v>0</v>
      </c>
      <c r="BE466" s="3">
        <f ca="1">IF(Table2[[#This Row],[Residence]]="Tse-Addo",1,0)</f>
        <v>0</v>
      </c>
      <c r="BF466" s="3">
        <f ca="1">IF(Table2[[#This Row],[Residence]]="Osu",1,0)</f>
        <v>0</v>
      </c>
      <c r="BG466" s="3"/>
      <c r="BH466" s="3"/>
      <c r="BI466" s="3"/>
      <c r="BJ466" s="3"/>
      <c r="BK466" s="3"/>
      <c r="BL466" s="3"/>
      <c r="BM466" s="3"/>
      <c r="BN466" s="3"/>
      <c r="BO466" s="3"/>
      <c r="BP466" s="5"/>
      <c r="BR466" s="26">
        <f ca="1">Table2[[#This Row],[Cars Value]]/Table2[[#This Row],[Cars]]</f>
        <v>11560.652740398691</v>
      </c>
      <c r="BS466" s="5"/>
      <c r="BT466" s="2">
        <f ca="1">IF(Table2[[#This Row],[Value of Debts]]&gt;$BU$6,1,0)</f>
        <v>1</v>
      </c>
      <c r="BU466" s="3"/>
      <c r="BV466" s="3"/>
      <c r="BW466" s="5"/>
      <c r="BX466" s="30">
        <f ca="1">Table2[[#This Row],[Mortgage Left]]/Table2[[#This Row],[Value of home]]</f>
        <v>0.33421100393965608</v>
      </c>
      <c r="BY466" s="3">
        <f t="shared" ca="1" si="169"/>
        <v>1</v>
      </c>
      <c r="BZ466" s="3"/>
      <c r="CA466" s="39"/>
      <c r="CC466" s="2">
        <f ca="1">IF(Table2[[#This Row],[Residence]]="East Legon",Table2[[#This Row],[Income]],0)</f>
        <v>0</v>
      </c>
      <c r="CD466" s="3">
        <f ca="1">IF(Table2[[#This Row],[Residence]]="Trasaco",Table2[[#This Row],[Income]],0)</f>
        <v>0</v>
      </c>
      <c r="CE466" s="3">
        <f ca="1">IF(Table2[[#This Row],[Residence]]="North Legon",Table2[[#This Row],[Income]],0)</f>
        <v>0</v>
      </c>
      <c r="CF466" s="3">
        <f ca="1">IF(Table2[[#This Row],[Residence]]="Spintex",Table2[[#This Row],[Income]],0)</f>
        <v>0</v>
      </c>
      <c r="CG466" s="3">
        <f ca="1">IF(Table2[[#This Row],[Residence]]="Tema",Table2[[#This Row],[Income]],0)</f>
        <v>0</v>
      </c>
      <c r="CH466" s="3">
        <f ca="1">IF(Table2[[#This Row],[Residence]]="Airport Hills",Table2[[#This Row],[Income]],0)</f>
        <v>73921</v>
      </c>
      <c r="CI466" s="3">
        <f ca="1">IF(Table2[[#This Row],[Residence]]="Oyarifa",Table2[[#This Row],[Income]],0)</f>
        <v>0</v>
      </c>
      <c r="CJ466" s="3">
        <f ca="1">IF(Table2[[#This Row],[Residence]]="Osu",Table2[[#This Row],[Income]],0)</f>
        <v>0</v>
      </c>
      <c r="CK466" s="3">
        <f ca="1">IF(Table2[[#This Row],[Residence]]="Tse-Addo",Table2[[#This Row],[Income]],0)</f>
        <v>0</v>
      </c>
      <c r="CL466" s="5">
        <f ca="1">IF(Table2[[#This Row],[Residence]]="Prampram",Table2[[#This Row],[Income]],0)</f>
        <v>0</v>
      </c>
      <c r="CN466" s="2">
        <f ca="1">IF(Table2[[#This Row],[Field of Work]]="Teaching",Table2[[#This Row],[Income]],0)</f>
        <v>0</v>
      </c>
      <c r="CO466" s="3">
        <f ca="1">IF(Table2[[#This Row],[Field of Work]]="Agriculture",Table2[[#This Row],[Income]],0)</f>
        <v>0</v>
      </c>
      <c r="CP466" s="3">
        <f ca="1">IF(Table2[[#This Row],[Field of Work]]="IT",Table2[[#This Row],[Income]],0)</f>
        <v>0</v>
      </c>
      <c r="CQ466" s="3">
        <f ca="1">IF(Table2[[#This Row],[Field of Work]]="Construction",Table2[[#This Row],[Income]],0)</f>
        <v>73921</v>
      </c>
      <c r="CR466" s="3">
        <f ca="1">IF(Table2[[#This Row],[Field of Work]]="Health",Table2[[#This Row],[Income]],0)</f>
        <v>0</v>
      </c>
      <c r="CS466" s="5">
        <f ca="1">IF(Table2[[#This Row],[Field of Work]]="General work",Table2[[#This Row],[Income]],0)</f>
        <v>0</v>
      </c>
      <c r="CU466" s="2">
        <f t="shared" ca="1" si="158"/>
        <v>1</v>
      </c>
      <c r="CV466" s="5"/>
      <c r="CX466" s="2">
        <f t="shared" ca="1" si="159"/>
        <v>48</v>
      </c>
      <c r="CY466" s="5"/>
    </row>
    <row r="467" spans="1:103" x14ac:dyDescent="0.25">
      <c r="A467">
        <f t="shared" ca="1" si="160"/>
        <v>2</v>
      </c>
      <c r="B467" t="str">
        <f t="shared" ca="1" si="161"/>
        <v>Female</v>
      </c>
      <c r="C467">
        <f t="shared" ca="1" si="162"/>
        <v>48</v>
      </c>
      <c r="D467">
        <f t="shared" ca="1" si="163"/>
        <v>2</v>
      </c>
      <c r="E467" t="str">
        <f ca="1">_xll.XLOOKUP(D467,$Y$8:$Y$13,$Z$8:$Z$13)</f>
        <v>Construction</v>
      </c>
      <c r="F467">
        <f t="shared" ca="1" si="164"/>
        <v>1</v>
      </c>
      <c r="G467" t="str">
        <f ca="1">_xll.XLOOKUP(F467,$AA$8:$AA$12,$AB$8:$AB$12)</f>
        <v>Highschool</v>
      </c>
      <c r="H467">
        <f t="shared" ca="1" si="156"/>
        <v>3</v>
      </c>
      <c r="I467">
        <f t="shared" ca="1" si="157"/>
        <v>3</v>
      </c>
      <c r="J467">
        <f t="shared" ca="1" si="165"/>
        <v>48804</v>
      </c>
      <c r="K467">
        <f t="shared" ca="1" si="166"/>
        <v>7</v>
      </c>
      <c r="L467" t="str">
        <f ca="1">_xll.XLOOKUP(K467,$AC$8:$AC$17,$AD$8:$AD$17)</f>
        <v>Tema</v>
      </c>
      <c r="M467">
        <f t="shared" ca="1" si="170"/>
        <v>292824</v>
      </c>
      <c r="N467" s="12">
        <f t="shared" ca="1" si="167"/>
        <v>269309.24610886094</v>
      </c>
      <c r="O467" s="12">
        <f t="shared" ca="1" si="171"/>
        <v>127943.82578163987</v>
      </c>
      <c r="P467">
        <f t="shared" ca="1" si="168"/>
        <v>40521</v>
      </c>
      <c r="Q467" s="12">
        <f t="shared" ca="1" si="172"/>
        <v>42087.3262209561</v>
      </c>
      <c r="R467">
        <f t="shared" ca="1" si="173"/>
        <v>30039.883720025842</v>
      </c>
      <c r="S467" s="12">
        <f t="shared" ca="1" si="174"/>
        <v>450807.70950166573</v>
      </c>
      <c r="T467" s="12">
        <f t="shared" ca="1" si="175"/>
        <v>351917.57232981705</v>
      </c>
      <c r="U467" s="12">
        <f t="shared" ca="1" si="176"/>
        <v>98890.137171848677</v>
      </c>
      <c r="X467" s="2"/>
      <c r="Y467" s="3"/>
      <c r="Z467" s="3"/>
      <c r="AA467" s="3"/>
      <c r="AB467" s="3"/>
      <c r="AC467" s="3"/>
      <c r="AD467" s="3"/>
      <c r="AE467" s="3">
        <f ca="1">IF(Table2[[#This Row],[Gender]]="Male",1,0)</f>
        <v>0</v>
      </c>
      <c r="AF467" s="3">
        <f ca="1">IF(Table2[[#This Row],[Gender]]="Female",1,0)</f>
        <v>1</v>
      </c>
      <c r="AG467" s="3"/>
      <c r="AH467" s="3"/>
      <c r="AI467" s="5"/>
      <c r="AK467" s="2">
        <f ca="1">IF(Table2[[#This Row],[Field of Work]]="Teaching",1,0)</f>
        <v>0</v>
      </c>
      <c r="AL467" s="3">
        <f ca="1">IF(Table2[[#This Row],[Field of Work]]="Agriculture",1,0)</f>
        <v>0</v>
      </c>
      <c r="AM467" s="3">
        <f ca="1">IF(Table2[[#This Row],[Field of Work]]="IT",1,0)</f>
        <v>0</v>
      </c>
      <c r="AN467" s="3">
        <f ca="1">IF(Table2[[#This Row],[Field of Work]]="Construction",1,0)</f>
        <v>1</v>
      </c>
      <c r="AO467" s="3">
        <f ca="1">IF(Table2[[#This Row],[Field of Work]]="Health",1,0)</f>
        <v>0</v>
      </c>
      <c r="AP467" s="3">
        <f ca="1">IF(Table2[[#This Row],[Field of Work]]="General work",1,0)</f>
        <v>0</v>
      </c>
      <c r="AQ467" s="3"/>
      <c r="AR467" s="3"/>
      <c r="AS467" s="3"/>
      <c r="AT467" s="3"/>
      <c r="AU467" s="3"/>
      <c r="AV467" s="5"/>
      <c r="AW467" s="16">
        <f ca="1">IF(Table2[[#This Row],[Residence]]="East Legon",1,0)</f>
        <v>0</v>
      </c>
      <c r="AX467" s="13">
        <f ca="1">IF(Table2[[#This Row],[Residence]]="Trasaco",1,0)</f>
        <v>0</v>
      </c>
      <c r="AY467" s="3">
        <f ca="1">IF(Table2[[#This Row],[Residence]]="North Legon",1,0)</f>
        <v>0</v>
      </c>
      <c r="AZ467" s="3">
        <f ca="1">IF(Table2[[#This Row],[Residence]]="Tema",1,0)</f>
        <v>1</v>
      </c>
      <c r="BA467" s="3">
        <f ca="1">IF(Table2[[#This Row],[Residence]]="Spintex",1,0)</f>
        <v>0</v>
      </c>
      <c r="BB467" s="3">
        <f ca="1">IF(Table2[[#This Row],[Residence]]="Airport Hills",1,0)</f>
        <v>0</v>
      </c>
      <c r="BC467" s="3">
        <f ca="1">IF(Table2[[#This Row],[Residence]]="Oyarifa",1,0)</f>
        <v>0</v>
      </c>
      <c r="BD467" s="3">
        <f ca="1">IF(Table2[[#This Row],[Residence]]="Prampram",1,0)</f>
        <v>0</v>
      </c>
      <c r="BE467" s="3">
        <f ca="1">IF(Table2[[#This Row],[Residence]]="Tse-Addo",1,0)</f>
        <v>0</v>
      </c>
      <c r="BF467" s="3">
        <f ca="1">IF(Table2[[#This Row],[Residence]]="Osu",1,0)</f>
        <v>0</v>
      </c>
      <c r="BG467" s="3"/>
      <c r="BH467" s="3"/>
      <c r="BI467" s="3"/>
      <c r="BJ467" s="3"/>
      <c r="BK467" s="3"/>
      <c r="BL467" s="3"/>
      <c r="BM467" s="3"/>
      <c r="BN467" s="3"/>
      <c r="BO467" s="3"/>
      <c r="BP467" s="5"/>
      <c r="BR467" s="26">
        <f ca="1">Table2[[#This Row],[Cars Value]]/Table2[[#This Row],[Cars]]</f>
        <v>42647.941927213287</v>
      </c>
      <c r="BS467" s="5"/>
      <c r="BT467" s="2">
        <f ca="1">IF(Table2[[#This Row],[Value of Debts]]&gt;$BU$6,1,0)</f>
        <v>1</v>
      </c>
      <c r="BU467" s="3"/>
      <c r="BV467" s="3"/>
      <c r="BW467" s="5"/>
      <c r="BX467" s="30">
        <f ca="1">Table2[[#This Row],[Mortgage Left]]/Table2[[#This Row],[Value of home]]</f>
        <v>0.91969663042940786</v>
      </c>
      <c r="BY467" s="3">
        <f t="shared" ca="1" si="169"/>
        <v>0</v>
      </c>
      <c r="BZ467" s="3"/>
      <c r="CA467" s="39"/>
      <c r="CC467" s="2">
        <f ca="1">IF(Table2[[#This Row],[Residence]]="East Legon",Table2[[#This Row],[Income]],0)</f>
        <v>0</v>
      </c>
      <c r="CD467" s="3">
        <f ca="1">IF(Table2[[#This Row],[Residence]]="Trasaco",Table2[[#This Row],[Income]],0)</f>
        <v>0</v>
      </c>
      <c r="CE467" s="3">
        <f ca="1">IF(Table2[[#This Row],[Residence]]="North Legon",Table2[[#This Row],[Income]],0)</f>
        <v>0</v>
      </c>
      <c r="CF467" s="3">
        <f ca="1">IF(Table2[[#This Row],[Residence]]="Spintex",Table2[[#This Row],[Income]],0)</f>
        <v>0</v>
      </c>
      <c r="CG467" s="3">
        <f ca="1">IF(Table2[[#This Row],[Residence]]="Tema",Table2[[#This Row],[Income]],0)</f>
        <v>48804</v>
      </c>
      <c r="CH467" s="3">
        <f ca="1">IF(Table2[[#This Row],[Residence]]="Airport Hills",Table2[[#This Row],[Income]],0)</f>
        <v>0</v>
      </c>
      <c r="CI467" s="3">
        <f ca="1">IF(Table2[[#This Row],[Residence]]="Oyarifa",Table2[[#This Row],[Income]],0)</f>
        <v>0</v>
      </c>
      <c r="CJ467" s="3">
        <f ca="1">IF(Table2[[#This Row],[Residence]]="Osu",Table2[[#This Row],[Income]],0)</f>
        <v>0</v>
      </c>
      <c r="CK467" s="3">
        <f ca="1">IF(Table2[[#This Row],[Residence]]="Tse-Addo",Table2[[#This Row],[Income]],0)</f>
        <v>0</v>
      </c>
      <c r="CL467" s="5">
        <f ca="1">IF(Table2[[#This Row],[Residence]]="Prampram",Table2[[#This Row],[Income]],0)</f>
        <v>0</v>
      </c>
      <c r="CN467" s="2">
        <f ca="1">IF(Table2[[#This Row],[Field of Work]]="Teaching",Table2[[#This Row],[Income]],0)</f>
        <v>0</v>
      </c>
      <c r="CO467" s="3">
        <f ca="1">IF(Table2[[#This Row],[Field of Work]]="Agriculture",Table2[[#This Row],[Income]],0)</f>
        <v>0</v>
      </c>
      <c r="CP467" s="3">
        <f ca="1">IF(Table2[[#This Row],[Field of Work]]="IT",Table2[[#This Row],[Income]],0)</f>
        <v>0</v>
      </c>
      <c r="CQ467" s="3">
        <f ca="1">IF(Table2[[#This Row],[Field of Work]]="Construction",Table2[[#This Row],[Income]],0)</f>
        <v>48804</v>
      </c>
      <c r="CR467" s="3">
        <f ca="1">IF(Table2[[#This Row],[Field of Work]]="Health",Table2[[#This Row],[Income]],0)</f>
        <v>0</v>
      </c>
      <c r="CS467" s="5">
        <f ca="1">IF(Table2[[#This Row],[Field of Work]]="General work",Table2[[#This Row],[Income]],0)</f>
        <v>0</v>
      </c>
      <c r="CU467" s="2">
        <f t="shared" ca="1" si="158"/>
        <v>0</v>
      </c>
      <c r="CV467" s="5"/>
      <c r="CX467" s="2">
        <f t="shared" ca="1" si="159"/>
        <v>29</v>
      </c>
      <c r="CY467" s="5"/>
    </row>
    <row r="468" spans="1:103" x14ac:dyDescent="0.25">
      <c r="A468">
        <f t="shared" ca="1" si="160"/>
        <v>2</v>
      </c>
      <c r="B468" t="str">
        <f t="shared" ca="1" si="161"/>
        <v>Female</v>
      </c>
      <c r="C468">
        <f t="shared" ca="1" si="162"/>
        <v>29</v>
      </c>
      <c r="D468">
        <f t="shared" ca="1" si="163"/>
        <v>2</v>
      </c>
      <c r="E468" t="str">
        <f ca="1">_xll.XLOOKUP(D468,$Y$8:$Y$13,$Z$8:$Z$13)</f>
        <v>Construction</v>
      </c>
      <c r="F468">
        <f t="shared" ca="1" si="164"/>
        <v>1</v>
      </c>
      <c r="G468" t="str">
        <f ca="1">_xll.XLOOKUP(F468,$AA$8:$AA$12,$AB$8:$AB$12)</f>
        <v>Highschool</v>
      </c>
      <c r="H468">
        <f t="shared" ca="1" si="156"/>
        <v>0</v>
      </c>
      <c r="I468">
        <f t="shared" ca="1" si="157"/>
        <v>1</v>
      </c>
      <c r="J468">
        <f t="shared" ca="1" si="165"/>
        <v>45680</v>
      </c>
      <c r="K468">
        <f t="shared" ca="1" si="166"/>
        <v>7</v>
      </c>
      <c r="L468" t="str">
        <f ca="1">_xll.XLOOKUP(K468,$AC$8:$AC$17,$AD$8:$AD$17)</f>
        <v>Tema</v>
      </c>
      <c r="M468">
        <f t="shared" ca="1" si="170"/>
        <v>228400</v>
      </c>
      <c r="N468" s="12">
        <f t="shared" ca="1" si="167"/>
        <v>18930.838128892272</v>
      </c>
      <c r="O468" s="12">
        <f t="shared" ca="1" si="171"/>
        <v>8981.3939267149217</v>
      </c>
      <c r="P468">
        <f t="shared" ca="1" si="168"/>
        <v>5050</v>
      </c>
      <c r="Q468" s="12">
        <f t="shared" ca="1" si="172"/>
        <v>7021.1913686591388</v>
      </c>
      <c r="R468">
        <f t="shared" ca="1" si="173"/>
        <v>48414.288240879265</v>
      </c>
      <c r="S468" s="12">
        <f t="shared" ca="1" si="174"/>
        <v>285795.6821675942</v>
      </c>
      <c r="T468" s="12">
        <f t="shared" ca="1" si="175"/>
        <v>31002.029497551412</v>
      </c>
      <c r="U468" s="12">
        <f t="shared" ca="1" si="176"/>
        <v>254793.65267004279</v>
      </c>
      <c r="X468" s="2"/>
      <c r="Y468" s="3"/>
      <c r="Z468" s="3"/>
      <c r="AA468" s="3"/>
      <c r="AB468" s="3"/>
      <c r="AC468" s="3"/>
      <c r="AD468" s="3"/>
      <c r="AE468" s="3">
        <f ca="1">IF(Table2[[#This Row],[Gender]]="Male",1,0)</f>
        <v>0</v>
      </c>
      <c r="AF468" s="3">
        <f ca="1">IF(Table2[[#This Row],[Gender]]="Female",1,0)</f>
        <v>1</v>
      </c>
      <c r="AG468" s="3"/>
      <c r="AH468" s="3"/>
      <c r="AI468" s="5"/>
      <c r="AK468" s="2">
        <f ca="1">IF(Table2[[#This Row],[Field of Work]]="Teaching",1,0)</f>
        <v>0</v>
      </c>
      <c r="AL468" s="3">
        <f ca="1">IF(Table2[[#This Row],[Field of Work]]="Agriculture",1,0)</f>
        <v>0</v>
      </c>
      <c r="AM468" s="3">
        <f ca="1">IF(Table2[[#This Row],[Field of Work]]="IT",1,0)</f>
        <v>0</v>
      </c>
      <c r="AN468" s="3">
        <f ca="1">IF(Table2[[#This Row],[Field of Work]]="Construction",1,0)</f>
        <v>1</v>
      </c>
      <c r="AO468" s="3">
        <f ca="1">IF(Table2[[#This Row],[Field of Work]]="Health",1,0)</f>
        <v>0</v>
      </c>
      <c r="AP468" s="3">
        <f ca="1">IF(Table2[[#This Row],[Field of Work]]="General work",1,0)</f>
        <v>0</v>
      </c>
      <c r="AQ468" s="3"/>
      <c r="AR468" s="3"/>
      <c r="AS468" s="3"/>
      <c r="AT468" s="3"/>
      <c r="AU468" s="3"/>
      <c r="AV468" s="5"/>
      <c r="AW468" s="16">
        <f ca="1">IF(Table2[[#This Row],[Residence]]="East Legon",1,0)</f>
        <v>0</v>
      </c>
      <c r="AX468" s="13">
        <f ca="1">IF(Table2[[#This Row],[Residence]]="Trasaco",1,0)</f>
        <v>0</v>
      </c>
      <c r="AY468" s="3">
        <f ca="1">IF(Table2[[#This Row],[Residence]]="North Legon",1,0)</f>
        <v>0</v>
      </c>
      <c r="AZ468" s="3">
        <f ca="1">IF(Table2[[#This Row],[Residence]]="Tema",1,0)</f>
        <v>1</v>
      </c>
      <c r="BA468" s="3">
        <f ca="1">IF(Table2[[#This Row],[Residence]]="Spintex",1,0)</f>
        <v>0</v>
      </c>
      <c r="BB468" s="3">
        <f ca="1">IF(Table2[[#This Row],[Residence]]="Airport Hills",1,0)</f>
        <v>0</v>
      </c>
      <c r="BC468" s="3">
        <f ca="1">IF(Table2[[#This Row],[Residence]]="Oyarifa",1,0)</f>
        <v>0</v>
      </c>
      <c r="BD468" s="3">
        <f ca="1">IF(Table2[[#This Row],[Residence]]="Prampram",1,0)</f>
        <v>0</v>
      </c>
      <c r="BE468" s="3">
        <f ca="1">IF(Table2[[#This Row],[Residence]]="Tse-Addo",1,0)</f>
        <v>0</v>
      </c>
      <c r="BF468" s="3">
        <f ca="1">IF(Table2[[#This Row],[Residence]]="Osu",1,0)</f>
        <v>0</v>
      </c>
      <c r="BG468" s="3"/>
      <c r="BH468" s="3"/>
      <c r="BI468" s="3"/>
      <c r="BJ468" s="3"/>
      <c r="BK468" s="3"/>
      <c r="BL468" s="3"/>
      <c r="BM468" s="3"/>
      <c r="BN468" s="3"/>
      <c r="BO468" s="3"/>
      <c r="BP468" s="5"/>
      <c r="BR468" s="26">
        <f ca="1">Table2[[#This Row],[Cars Value]]/Table2[[#This Row],[Cars]]</f>
        <v>8981.3939267149217</v>
      </c>
      <c r="BS468" s="5"/>
      <c r="BT468" s="2">
        <f ca="1">IF(Table2[[#This Row],[Value of Debts]]&gt;$BU$6,1,0)</f>
        <v>0</v>
      </c>
      <c r="BU468" s="3"/>
      <c r="BV468" s="3"/>
      <c r="BW468" s="5"/>
      <c r="BX468" s="30">
        <f ca="1">Table2[[#This Row],[Mortgage Left]]/Table2[[#This Row],[Value of home]]</f>
        <v>8.2884580249090511E-2</v>
      </c>
      <c r="BY468" s="3">
        <f t="shared" ca="1" si="169"/>
        <v>1</v>
      </c>
      <c r="BZ468" s="3"/>
      <c r="CA468" s="39"/>
      <c r="CC468" s="2">
        <f ca="1">IF(Table2[[#This Row],[Residence]]="East Legon",Table2[[#This Row],[Income]],0)</f>
        <v>0</v>
      </c>
      <c r="CD468" s="3">
        <f ca="1">IF(Table2[[#This Row],[Residence]]="Trasaco",Table2[[#This Row],[Income]],0)</f>
        <v>0</v>
      </c>
      <c r="CE468" s="3">
        <f ca="1">IF(Table2[[#This Row],[Residence]]="North Legon",Table2[[#This Row],[Income]],0)</f>
        <v>0</v>
      </c>
      <c r="CF468" s="3">
        <f ca="1">IF(Table2[[#This Row],[Residence]]="Spintex",Table2[[#This Row],[Income]],0)</f>
        <v>0</v>
      </c>
      <c r="CG468" s="3">
        <f ca="1">IF(Table2[[#This Row],[Residence]]="Tema",Table2[[#This Row],[Income]],0)</f>
        <v>45680</v>
      </c>
      <c r="CH468" s="3">
        <f ca="1">IF(Table2[[#This Row],[Residence]]="Airport Hills",Table2[[#This Row],[Income]],0)</f>
        <v>0</v>
      </c>
      <c r="CI468" s="3">
        <f ca="1">IF(Table2[[#This Row],[Residence]]="Oyarifa",Table2[[#This Row],[Income]],0)</f>
        <v>0</v>
      </c>
      <c r="CJ468" s="3">
        <f ca="1">IF(Table2[[#This Row],[Residence]]="Osu",Table2[[#This Row],[Income]],0)</f>
        <v>0</v>
      </c>
      <c r="CK468" s="3">
        <f ca="1">IF(Table2[[#This Row],[Residence]]="Tse-Addo",Table2[[#This Row],[Income]],0)</f>
        <v>0</v>
      </c>
      <c r="CL468" s="5">
        <f ca="1">IF(Table2[[#This Row],[Residence]]="Prampram",Table2[[#This Row],[Income]],0)</f>
        <v>0</v>
      </c>
      <c r="CN468" s="2">
        <f ca="1">IF(Table2[[#This Row],[Field of Work]]="Teaching",Table2[[#This Row],[Income]],0)</f>
        <v>0</v>
      </c>
      <c r="CO468" s="3">
        <f ca="1">IF(Table2[[#This Row],[Field of Work]]="Agriculture",Table2[[#This Row],[Income]],0)</f>
        <v>0</v>
      </c>
      <c r="CP468" s="3">
        <f ca="1">IF(Table2[[#This Row],[Field of Work]]="IT",Table2[[#This Row],[Income]],0)</f>
        <v>0</v>
      </c>
      <c r="CQ468" s="3">
        <f ca="1">IF(Table2[[#This Row],[Field of Work]]="Construction",Table2[[#This Row],[Income]],0)</f>
        <v>45680</v>
      </c>
      <c r="CR468" s="3">
        <f ca="1">IF(Table2[[#This Row],[Field of Work]]="Health",Table2[[#This Row],[Income]],0)</f>
        <v>0</v>
      </c>
      <c r="CS468" s="5">
        <f ca="1">IF(Table2[[#This Row],[Field of Work]]="General work",Table2[[#This Row],[Income]],0)</f>
        <v>0</v>
      </c>
      <c r="CU468" s="2">
        <f t="shared" ca="1" si="158"/>
        <v>1</v>
      </c>
      <c r="CV468" s="5"/>
      <c r="CX468" s="2">
        <f t="shared" ca="1" si="159"/>
        <v>34</v>
      </c>
      <c r="CY468" s="5"/>
    </row>
    <row r="469" spans="1:103" x14ac:dyDescent="0.25">
      <c r="A469">
        <f t="shared" ca="1" si="160"/>
        <v>1</v>
      </c>
      <c r="B469" t="str">
        <f t="shared" ca="1" si="161"/>
        <v>Male</v>
      </c>
      <c r="C469">
        <f t="shared" ca="1" si="162"/>
        <v>34</v>
      </c>
      <c r="D469">
        <f t="shared" ca="1" si="163"/>
        <v>3</v>
      </c>
      <c r="E469" t="str">
        <f ca="1">_xll.XLOOKUP(D469,$Y$8:$Y$13,$Z$8:$Z$13)</f>
        <v>Teaching</v>
      </c>
      <c r="F469">
        <f t="shared" ca="1" si="164"/>
        <v>1</v>
      </c>
      <c r="G469" t="str">
        <f ca="1">_xll.XLOOKUP(F469,$AA$8:$AA$12,$AB$8:$AB$12)</f>
        <v>Highschool</v>
      </c>
      <c r="H469">
        <f t="shared" ca="1" si="156"/>
        <v>2</v>
      </c>
      <c r="I469">
        <f t="shared" ca="1" si="157"/>
        <v>1</v>
      </c>
      <c r="J469">
        <f t="shared" ca="1" si="165"/>
        <v>76665</v>
      </c>
      <c r="K469">
        <f t="shared" ca="1" si="166"/>
        <v>2</v>
      </c>
      <c r="L469" t="str">
        <f ca="1">_xll.XLOOKUP(K469,$AC$8:$AC$17,$AD$8:$AD$17)</f>
        <v>Trasaco</v>
      </c>
      <c r="M469">
        <f t="shared" ca="1" si="170"/>
        <v>459990</v>
      </c>
      <c r="N469" s="12">
        <f t="shared" ca="1" si="167"/>
        <v>70758.715173056567</v>
      </c>
      <c r="O469" s="12">
        <f t="shared" ca="1" si="171"/>
        <v>72469.734048539365</v>
      </c>
      <c r="P469">
        <f t="shared" ca="1" si="168"/>
        <v>59873</v>
      </c>
      <c r="Q469" s="12">
        <f t="shared" ca="1" si="172"/>
        <v>67994.152627032687</v>
      </c>
      <c r="R469">
        <f t="shared" ca="1" si="173"/>
        <v>106456.25129303527</v>
      </c>
      <c r="S469" s="12">
        <f t="shared" ca="1" si="174"/>
        <v>638915.98534157453</v>
      </c>
      <c r="T469" s="12">
        <f t="shared" ca="1" si="175"/>
        <v>198625.86780008924</v>
      </c>
      <c r="U469" s="12">
        <f t="shared" ca="1" si="176"/>
        <v>440290.11754148529</v>
      </c>
      <c r="X469" s="2"/>
      <c r="Y469" s="3"/>
      <c r="Z469" s="3"/>
      <c r="AA469" s="3"/>
      <c r="AB469" s="3"/>
      <c r="AC469" s="3"/>
      <c r="AD469" s="3"/>
      <c r="AE469" s="3">
        <f ca="1">IF(Table2[[#This Row],[Gender]]="Male",1,0)</f>
        <v>1</v>
      </c>
      <c r="AF469" s="3">
        <f ca="1">IF(Table2[[#This Row],[Gender]]="Female",1,0)</f>
        <v>0</v>
      </c>
      <c r="AG469" s="3"/>
      <c r="AH469" s="3"/>
      <c r="AI469" s="5"/>
      <c r="AK469" s="2">
        <f ca="1">IF(Table2[[#This Row],[Field of Work]]="Teaching",1,0)</f>
        <v>1</v>
      </c>
      <c r="AL469" s="3">
        <f ca="1">IF(Table2[[#This Row],[Field of Work]]="Agriculture",1,0)</f>
        <v>0</v>
      </c>
      <c r="AM469" s="3">
        <f ca="1">IF(Table2[[#This Row],[Field of Work]]="IT",1,0)</f>
        <v>0</v>
      </c>
      <c r="AN469" s="3">
        <f ca="1">IF(Table2[[#This Row],[Field of Work]]="Construction",1,0)</f>
        <v>0</v>
      </c>
      <c r="AO469" s="3">
        <f ca="1">IF(Table2[[#This Row],[Field of Work]]="Health",1,0)</f>
        <v>0</v>
      </c>
      <c r="AP469" s="3">
        <f ca="1">IF(Table2[[#This Row],[Field of Work]]="General work",1,0)</f>
        <v>0</v>
      </c>
      <c r="AQ469" s="3"/>
      <c r="AR469" s="3"/>
      <c r="AS469" s="3"/>
      <c r="AT469" s="3"/>
      <c r="AU469" s="3"/>
      <c r="AV469" s="5"/>
      <c r="AW469" s="16">
        <f ca="1">IF(Table2[[#This Row],[Residence]]="East Legon",1,0)</f>
        <v>0</v>
      </c>
      <c r="AX469" s="13">
        <f ca="1">IF(Table2[[#This Row],[Residence]]="Trasaco",1,0)</f>
        <v>1</v>
      </c>
      <c r="AY469" s="3">
        <f ca="1">IF(Table2[[#This Row],[Residence]]="North Legon",1,0)</f>
        <v>0</v>
      </c>
      <c r="AZ469" s="3">
        <f ca="1">IF(Table2[[#This Row],[Residence]]="Tema",1,0)</f>
        <v>0</v>
      </c>
      <c r="BA469" s="3">
        <f ca="1">IF(Table2[[#This Row],[Residence]]="Spintex",1,0)</f>
        <v>0</v>
      </c>
      <c r="BB469" s="3">
        <f ca="1">IF(Table2[[#This Row],[Residence]]="Airport Hills",1,0)</f>
        <v>0</v>
      </c>
      <c r="BC469" s="3">
        <f ca="1">IF(Table2[[#This Row],[Residence]]="Oyarifa",1,0)</f>
        <v>0</v>
      </c>
      <c r="BD469" s="3">
        <f ca="1">IF(Table2[[#This Row],[Residence]]="Prampram",1,0)</f>
        <v>0</v>
      </c>
      <c r="BE469" s="3">
        <f ca="1">IF(Table2[[#This Row],[Residence]]="Tse-Addo",1,0)</f>
        <v>0</v>
      </c>
      <c r="BF469" s="3">
        <f ca="1">IF(Table2[[#This Row],[Residence]]="Osu",1,0)</f>
        <v>0</v>
      </c>
      <c r="BG469" s="3"/>
      <c r="BH469" s="3"/>
      <c r="BI469" s="3"/>
      <c r="BJ469" s="3"/>
      <c r="BK469" s="3"/>
      <c r="BL469" s="3"/>
      <c r="BM469" s="3"/>
      <c r="BN469" s="3"/>
      <c r="BO469" s="3"/>
      <c r="BP469" s="5"/>
      <c r="BR469" s="26">
        <f ca="1">Table2[[#This Row],[Cars Value]]/Table2[[#This Row],[Cars]]</f>
        <v>72469.734048539365</v>
      </c>
      <c r="BS469" s="5"/>
      <c r="BT469" s="2">
        <f ca="1">IF(Table2[[#This Row],[Value of Debts]]&gt;$BU$6,1,0)</f>
        <v>1</v>
      </c>
      <c r="BU469" s="3"/>
      <c r="BV469" s="3"/>
      <c r="BW469" s="5"/>
      <c r="BX469" s="30">
        <f ca="1">Table2[[#This Row],[Mortgage Left]]/Table2[[#This Row],[Value of home]]</f>
        <v>0.15382663791181672</v>
      </c>
      <c r="BY469" s="3">
        <f t="shared" ca="1" si="169"/>
        <v>1</v>
      </c>
      <c r="BZ469" s="3"/>
      <c r="CA469" s="39"/>
      <c r="CC469" s="2">
        <f ca="1">IF(Table2[[#This Row],[Residence]]="East Legon",Table2[[#This Row],[Income]],0)</f>
        <v>0</v>
      </c>
      <c r="CD469" s="3">
        <f ca="1">IF(Table2[[#This Row],[Residence]]="Trasaco",Table2[[#This Row],[Income]],0)</f>
        <v>76665</v>
      </c>
      <c r="CE469" s="3">
        <f ca="1">IF(Table2[[#This Row],[Residence]]="North Legon",Table2[[#This Row],[Income]],0)</f>
        <v>0</v>
      </c>
      <c r="CF469" s="3">
        <f ca="1">IF(Table2[[#This Row],[Residence]]="Spintex",Table2[[#This Row],[Income]],0)</f>
        <v>0</v>
      </c>
      <c r="CG469" s="3">
        <f ca="1">IF(Table2[[#This Row],[Residence]]="Tema",Table2[[#This Row],[Income]],0)</f>
        <v>0</v>
      </c>
      <c r="CH469" s="3">
        <f ca="1">IF(Table2[[#This Row],[Residence]]="Airport Hills",Table2[[#This Row],[Income]],0)</f>
        <v>0</v>
      </c>
      <c r="CI469" s="3">
        <f ca="1">IF(Table2[[#This Row],[Residence]]="Oyarifa",Table2[[#This Row],[Income]],0)</f>
        <v>0</v>
      </c>
      <c r="CJ469" s="3">
        <f ca="1">IF(Table2[[#This Row],[Residence]]="Osu",Table2[[#This Row],[Income]],0)</f>
        <v>0</v>
      </c>
      <c r="CK469" s="3">
        <f ca="1">IF(Table2[[#This Row],[Residence]]="Tse-Addo",Table2[[#This Row],[Income]],0)</f>
        <v>0</v>
      </c>
      <c r="CL469" s="5">
        <f ca="1">IF(Table2[[#This Row],[Residence]]="Prampram",Table2[[#This Row],[Income]],0)</f>
        <v>0</v>
      </c>
      <c r="CN469" s="2">
        <f ca="1">IF(Table2[[#This Row],[Field of Work]]="Teaching",Table2[[#This Row],[Income]],0)</f>
        <v>76665</v>
      </c>
      <c r="CO469" s="3">
        <f ca="1">IF(Table2[[#This Row],[Field of Work]]="Agriculture",Table2[[#This Row],[Income]],0)</f>
        <v>0</v>
      </c>
      <c r="CP469" s="3">
        <f ca="1">IF(Table2[[#This Row],[Field of Work]]="IT",Table2[[#This Row],[Income]],0)</f>
        <v>0</v>
      </c>
      <c r="CQ469" s="3">
        <f ca="1">IF(Table2[[#This Row],[Field of Work]]="Construction",Table2[[#This Row],[Income]],0)</f>
        <v>0</v>
      </c>
      <c r="CR469" s="3">
        <f ca="1">IF(Table2[[#This Row],[Field of Work]]="Health",Table2[[#This Row],[Income]],0)</f>
        <v>0</v>
      </c>
      <c r="CS469" s="5">
        <f ca="1">IF(Table2[[#This Row],[Field of Work]]="General work",Table2[[#This Row],[Income]],0)</f>
        <v>0</v>
      </c>
      <c r="CU469" s="2">
        <f t="shared" ca="1" si="158"/>
        <v>1</v>
      </c>
      <c r="CV469" s="5"/>
      <c r="CX469" s="2">
        <f t="shared" ca="1" si="159"/>
        <v>28</v>
      </c>
      <c r="CY469" s="5"/>
    </row>
    <row r="470" spans="1:103" x14ac:dyDescent="0.25">
      <c r="A470">
        <f t="shared" ca="1" si="160"/>
        <v>1</v>
      </c>
      <c r="B470" t="str">
        <f t="shared" ca="1" si="161"/>
        <v>Male</v>
      </c>
      <c r="C470">
        <f t="shared" ca="1" si="162"/>
        <v>28</v>
      </c>
      <c r="D470">
        <f t="shared" ca="1" si="163"/>
        <v>1</v>
      </c>
      <c r="E470" t="str">
        <f ca="1">_xll.XLOOKUP(D470,$Y$8:$Y$13,$Z$8:$Z$13)</f>
        <v>Health</v>
      </c>
      <c r="F470">
        <f t="shared" ca="1" si="164"/>
        <v>2</v>
      </c>
      <c r="G470" t="str">
        <f ca="1">_xll.XLOOKUP(F470,$AA$8:$AA$12,$AB$8:$AB$12)</f>
        <v>College</v>
      </c>
      <c r="H470">
        <f t="shared" ca="1" si="156"/>
        <v>4</v>
      </c>
      <c r="I470">
        <f t="shared" ca="1" si="157"/>
        <v>2</v>
      </c>
      <c r="J470">
        <f t="shared" ca="1" si="165"/>
        <v>68757</v>
      </c>
      <c r="K470">
        <f t="shared" ca="1" si="166"/>
        <v>10</v>
      </c>
      <c r="L470" t="str">
        <f ca="1">_xll.XLOOKUP(K470,$AC$8:$AC$17,$AD$8:$AD$17)</f>
        <v>Osu</v>
      </c>
      <c r="M470">
        <f t="shared" ca="1" si="170"/>
        <v>275028</v>
      </c>
      <c r="N470" s="12">
        <f t="shared" ca="1" si="167"/>
        <v>21418.857856620365</v>
      </c>
      <c r="O470" s="12">
        <f t="shared" ca="1" si="171"/>
        <v>46547.110323353591</v>
      </c>
      <c r="P470">
        <f t="shared" ca="1" si="168"/>
        <v>25083</v>
      </c>
      <c r="Q470" s="12">
        <f t="shared" ca="1" si="172"/>
        <v>92279.61956634649</v>
      </c>
      <c r="R470">
        <f t="shared" ca="1" si="173"/>
        <v>15957.950005057259</v>
      </c>
      <c r="S470" s="12">
        <f t="shared" ca="1" si="174"/>
        <v>337533.06032841088</v>
      </c>
      <c r="T470" s="12">
        <f t="shared" ca="1" si="175"/>
        <v>138781.47742296685</v>
      </c>
      <c r="U470" s="12">
        <f t="shared" ca="1" si="176"/>
        <v>198751.58290544403</v>
      </c>
      <c r="X470" s="2"/>
      <c r="Y470" s="3"/>
      <c r="Z470" s="3"/>
      <c r="AA470" s="3"/>
      <c r="AB470" s="3"/>
      <c r="AC470" s="3"/>
      <c r="AD470" s="3"/>
      <c r="AE470" s="3">
        <f ca="1">IF(Table2[[#This Row],[Gender]]="Male",1,0)</f>
        <v>1</v>
      </c>
      <c r="AF470" s="3">
        <f ca="1">IF(Table2[[#This Row],[Gender]]="Female",1,0)</f>
        <v>0</v>
      </c>
      <c r="AG470" s="3"/>
      <c r="AH470" s="3"/>
      <c r="AI470" s="5"/>
      <c r="AK470" s="2">
        <f ca="1">IF(Table2[[#This Row],[Field of Work]]="Teaching",1,0)</f>
        <v>0</v>
      </c>
      <c r="AL470" s="3">
        <f ca="1">IF(Table2[[#This Row],[Field of Work]]="Agriculture",1,0)</f>
        <v>0</v>
      </c>
      <c r="AM470" s="3">
        <f ca="1">IF(Table2[[#This Row],[Field of Work]]="IT",1,0)</f>
        <v>0</v>
      </c>
      <c r="AN470" s="3">
        <f ca="1">IF(Table2[[#This Row],[Field of Work]]="Construction",1,0)</f>
        <v>0</v>
      </c>
      <c r="AO470" s="3">
        <f ca="1">IF(Table2[[#This Row],[Field of Work]]="Health",1,0)</f>
        <v>1</v>
      </c>
      <c r="AP470" s="3">
        <f ca="1">IF(Table2[[#This Row],[Field of Work]]="General work",1,0)</f>
        <v>0</v>
      </c>
      <c r="AQ470" s="3"/>
      <c r="AR470" s="3"/>
      <c r="AS470" s="3"/>
      <c r="AT470" s="3"/>
      <c r="AU470" s="3"/>
      <c r="AV470" s="5"/>
      <c r="AW470" s="16">
        <f ca="1">IF(Table2[[#This Row],[Residence]]="East Legon",1,0)</f>
        <v>0</v>
      </c>
      <c r="AX470" s="13">
        <f ca="1">IF(Table2[[#This Row],[Residence]]="Trasaco",1,0)</f>
        <v>0</v>
      </c>
      <c r="AY470" s="3">
        <f ca="1">IF(Table2[[#This Row],[Residence]]="North Legon",1,0)</f>
        <v>0</v>
      </c>
      <c r="AZ470" s="3">
        <f ca="1">IF(Table2[[#This Row],[Residence]]="Tema",1,0)</f>
        <v>0</v>
      </c>
      <c r="BA470" s="3">
        <f ca="1">IF(Table2[[#This Row],[Residence]]="Spintex",1,0)</f>
        <v>0</v>
      </c>
      <c r="BB470" s="3">
        <f ca="1">IF(Table2[[#This Row],[Residence]]="Airport Hills",1,0)</f>
        <v>0</v>
      </c>
      <c r="BC470" s="3">
        <f ca="1">IF(Table2[[#This Row],[Residence]]="Oyarifa",1,0)</f>
        <v>0</v>
      </c>
      <c r="BD470" s="3">
        <f ca="1">IF(Table2[[#This Row],[Residence]]="Prampram",1,0)</f>
        <v>0</v>
      </c>
      <c r="BE470" s="3">
        <f ca="1">IF(Table2[[#This Row],[Residence]]="Tse-Addo",1,0)</f>
        <v>0</v>
      </c>
      <c r="BF470" s="3">
        <f ca="1">IF(Table2[[#This Row],[Residence]]="Osu",1,0)</f>
        <v>1</v>
      </c>
      <c r="BG470" s="3"/>
      <c r="BH470" s="3"/>
      <c r="BI470" s="3"/>
      <c r="BJ470" s="3"/>
      <c r="BK470" s="3"/>
      <c r="BL470" s="3"/>
      <c r="BM470" s="3"/>
      <c r="BN470" s="3"/>
      <c r="BO470" s="3"/>
      <c r="BP470" s="5"/>
      <c r="BR470" s="26">
        <f ca="1">Table2[[#This Row],[Cars Value]]/Table2[[#This Row],[Cars]]</f>
        <v>23273.555161676795</v>
      </c>
      <c r="BS470" s="5"/>
      <c r="BT470" s="2">
        <f ca="1">IF(Table2[[#This Row],[Value of Debts]]&gt;$BU$6,1,0)</f>
        <v>1</v>
      </c>
      <c r="BU470" s="3"/>
      <c r="BV470" s="3"/>
      <c r="BW470" s="5"/>
      <c r="BX470" s="30">
        <f ca="1">Table2[[#This Row],[Mortgage Left]]/Table2[[#This Row],[Value of home]]</f>
        <v>7.7878826361753584E-2</v>
      </c>
      <c r="BY470" s="3">
        <f t="shared" ca="1" si="169"/>
        <v>1</v>
      </c>
      <c r="BZ470" s="3"/>
      <c r="CA470" s="39"/>
      <c r="CC470" s="2">
        <f ca="1">IF(Table2[[#This Row],[Residence]]="East Legon",Table2[[#This Row],[Income]],0)</f>
        <v>0</v>
      </c>
      <c r="CD470" s="3">
        <f ca="1">IF(Table2[[#This Row],[Residence]]="Trasaco",Table2[[#This Row],[Income]],0)</f>
        <v>0</v>
      </c>
      <c r="CE470" s="3">
        <f ca="1">IF(Table2[[#This Row],[Residence]]="North Legon",Table2[[#This Row],[Income]],0)</f>
        <v>0</v>
      </c>
      <c r="CF470" s="3">
        <f ca="1">IF(Table2[[#This Row],[Residence]]="Spintex",Table2[[#This Row],[Income]],0)</f>
        <v>0</v>
      </c>
      <c r="CG470" s="3">
        <f ca="1">IF(Table2[[#This Row],[Residence]]="Tema",Table2[[#This Row],[Income]],0)</f>
        <v>0</v>
      </c>
      <c r="CH470" s="3">
        <f ca="1">IF(Table2[[#This Row],[Residence]]="Airport Hills",Table2[[#This Row],[Income]],0)</f>
        <v>0</v>
      </c>
      <c r="CI470" s="3">
        <f ca="1">IF(Table2[[#This Row],[Residence]]="Oyarifa",Table2[[#This Row],[Income]],0)</f>
        <v>0</v>
      </c>
      <c r="CJ470" s="3">
        <f ca="1">IF(Table2[[#This Row],[Residence]]="Osu",Table2[[#This Row],[Income]],0)</f>
        <v>68757</v>
      </c>
      <c r="CK470" s="3">
        <f ca="1">IF(Table2[[#This Row],[Residence]]="Tse-Addo",Table2[[#This Row],[Income]],0)</f>
        <v>0</v>
      </c>
      <c r="CL470" s="5">
        <f ca="1">IF(Table2[[#This Row],[Residence]]="Prampram",Table2[[#This Row],[Income]],0)</f>
        <v>0</v>
      </c>
      <c r="CN470" s="2">
        <f ca="1">IF(Table2[[#This Row],[Field of Work]]="Teaching",Table2[[#This Row],[Income]],0)</f>
        <v>0</v>
      </c>
      <c r="CO470" s="3">
        <f ca="1">IF(Table2[[#This Row],[Field of Work]]="Agriculture",Table2[[#This Row],[Income]],0)</f>
        <v>0</v>
      </c>
      <c r="CP470" s="3">
        <f ca="1">IF(Table2[[#This Row],[Field of Work]]="IT",Table2[[#This Row],[Income]],0)</f>
        <v>0</v>
      </c>
      <c r="CQ470" s="3">
        <f ca="1">IF(Table2[[#This Row],[Field of Work]]="Construction",Table2[[#This Row],[Income]],0)</f>
        <v>0</v>
      </c>
      <c r="CR470" s="3">
        <f ca="1">IF(Table2[[#This Row],[Field of Work]]="Health",Table2[[#This Row],[Income]],0)</f>
        <v>68757</v>
      </c>
      <c r="CS470" s="5">
        <f ca="1">IF(Table2[[#This Row],[Field of Work]]="General work",Table2[[#This Row],[Income]],0)</f>
        <v>0</v>
      </c>
      <c r="CU470" s="2">
        <f t="shared" ca="1" si="158"/>
        <v>1</v>
      </c>
      <c r="CV470" s="5"/>
      <c r="CX470" s="2">
        <f t="shared" ca="1" si="159"/>
        <v>28</v>
      </c>
      <c r="CY470" s="5"/>
    </row>
    <row r="471" spans="1:103" x14ac:dyDescent="0.25">
      <c r="A471">
        <f t="shared" ca="1" si="160"/>
        <v>2</v>
      </c>
      <c r="B471" t="str">
        <f t="shared" ca="1" si="161"/>
        <v>Female</v>
      </c>
      <c r="C471">
        <f t="shared" ca="1" si="162"/>
        <v>28</v>
      </c>
      <c r="D471">
        <f t="shared" ca="1" si="163"/>
        <v>2</v>
      </c>
      <c r="E471" t="str">
        <f ca="1">_xll.XLOOKUP(D471,$Y$8:$Y$13,$Z$8:$Z$13)</f>
        <v>Construction</v>
      </c>
      <c r="F471">
        <f t="shared" ca="1" si="164"/>
        <v>2</v>
      </c>
      <c r="G471" t="str">
        <f ca="1">_xll.XLOOKUP(F471,$AA$8:$AA$12,$AB$8:$AB$12)</f>
        <v>College</v>
      </c>
      <c r="H471">
        <f t="shared" ca="1" si="156"/>
        <v>4</v>
      </c>
      <c r="I471">
        <f t="shared" ca="1" si="157"/>
        <v>2</v>
      </c>
      <c r="J471">
        <f t="shared" ca="1" si="165"/>
        <v>40461</v>
      </c>
      <c r="K471">
        <f t="shared" ca="1" si="166"/>
        <v>9</v>
      </c>
      <c r="L471" t="str">
        <f ca="1">_xll.XLOOKUP(K471,$AC$8:$AC$17,$AD$8:$AD$17)</f>
        <v>Prampram</v>
      </c>
      <c r="M471">
        <f t="shared" ca="1" si="170"/>
        <v>242766</v>
      </c>
      <c r="N471" s="12">
        <f t="shared" ca="1" si="167"/>
        <v>45446.136788223957</v>
      </c>
      <c r="O471" s="12">
        <f t="shared" ca="1" si="171"/>
        <v>75780.181541306054</v>
      </c>
      <c r="P471">
        <f t="shared" ca="1" si="168"/>
        <v>23289</v>
      </c>
      <c r="Q471" s="12">
        <f t="shared" ca="1" si="172"/>
        <v>60558.163457376984</v>
      </c>
      <c r="R471">
        <f t="shared" ca="1" si="173"/>
        <v>17323.548495170951</v>
      </c>
      <c r="S471" s="12">
        <f t="shared" ca="1" si="174"/>
        <v>335869.73003647703</v>
      </c>
      <c r="T471" s="12">
        <f t="shared" ca="1" si="175"/>
        <v>129293.30024560094</v>
      </c>
      <c r="U471" s="12">
        <f t="shared" ca="1" si="176"/>
        <v>206576.42979087611</v>
      </c>
      <c r="X471" s="2"/>
      <c r="Y471" s="3"/>
      <c r="Z471" s="3"/>
      <c r="AA471" s="3"/>
      <c r="AB471" s="3"/>
      <c r="AC471" s="3"/>
      <c r="AD471" s="3"/>
      <c r="AE471" s="3">
        <f ca="1">IF(Table2[[#This Row],[Gender]]="Male",1,0)</f>
        <v>0</v>
      </c>
      <c r="AF471" s="3">
        <f ca="1">IF(Table2[[#This Row],[Gender]]="Female",1,0)</f>
        <v>1</v>
      </c>
      <c r="AG471" s="3"/>
      <c r="AH471" s="3"/>
      <c r="AI471" s="5"/>
      <c r="AK471" s="2">
        <f ca="1">IF(Table2[[#This Row],[Field of Work]]="Teaching",1,0)</f>
        <v>0</v>
      </c>
      <c r="AL471" s="3">
        <f ca="1">IF(Table2[[#This Row],[Field of Work]]="Agriculture",1,0)</f>
        <v>0</v>
      </c>
      <c r="AM471" s="3">
        <f ca="1">IF(Table2[[#This Row],[Field of Work]]="IT",1,0)</f>
        <v>0</v>
      </c>
      <c r="AN471" s="3">
        <f ca="1">IF(Table2[[#This Row],[Field of Work]]="Construction",1,0)</f>
        <v>1</v>
      </c>
      <c r="AO471" s="3">
        <f ca="1">IF(Table2[[#This Row],[Field of Work]]="Health",1,0)</f>
        <v>0</v>
      </c>
      <c r="AP471" s="3">
        <f ca="1">IF(Table2[[#This Row],[Field of Work]]="General work",1,0)</f>
        <v>0</v>
      </c>
      <c r="AQ471" s="3"/>
      <c r="AR471" s="3"/>
      <c r="AS471" s="3"/>
      <c r="AT471" s="3"/>
      <c r="AU471" s="3"/>
      <c r="AV471" s="5"/>
      <c r="AW471" s="16">
        <f ca="1">IF(Table2[[#This Row],[Residence]]="East Legon",1,0)</f>
        <v>0</v>
      </c>
      <c r="AX471" s="13">
        <f ca="1">IF(Table2[[#This Row],[Residence]]="Trasaco",1,0)</f>
        <v>0</v>
      </c>
      <c r="AY471" s="3">
        <f ca="1">IF(Table2[[#This Row],[Residence]]="North Legon",1,0)</f>
        <v>0</v>
      </c>
      <c r="AZ471" s="3">
        <f ca="1">IF(Table2[[#This Row],[Residence]]="Tema",1,0)</f>
        <v>0</v>
      </c>
      <c r="BA471" s="3">
        <f ca="1">IF(Table2[[#This Row],[Residence]]="Spintex",1,0)</f>
        <v>0</v>
      </c>
      <c r="BB471" s="3">
        <f ca="1">IF(Table2[[#This Row],[Residence]]="Airport Hills",1,0)</f>
        <v>0</v>
      </c>
      <c r="BC471" s="3">
        <f ca="1">IF(Table2[[#This Row],[Residence]]="Oyarifa",1,0)</f>
        <v>0</v>
      </c>
      <c r="BD471" s="3">
        <f ca="1">IF(Table2[[#This Row],[Residence]]="Prampram",1,0)</f>
        <v>1</v>
      </c>
      <c r="BE471" s="3">
        <f ca="1">IF(Table2[[#This Row],[Residence]]="Tse-Addo",1,0)</f>
        <v>0</v>
      </c>
      <c r="BF471" s="3">
        <f ca="1">IF(Table2[[#This Row],[Residence]]="Osu",1,0)</f>
        <v>0</v>
      </c>
      <c r="BG471" s="3"/>
      <c r="BH471" s="3"/>
      <c r="BI471" s="3"/>
      <c r="BJ471" s="3"/>
      <c r="BK471" s="3"/>
      <c r="BL471" s="3"/>
      <c r="BM471" s="3"/>
      <c r="BN471" s="3"/>
      <c r="BO471" s="3"/>
      <c r="BP471" s="5"/>
      <c r="BR471" s="26">
        <f ca="1">Table2[[#This Row],[Cars Value]]/Table2[[#This Row],[Cars]]</f>
        <v>37890.090770653027</v>
      </c>
      <c r="BS471" s="5"/>
      <c r="BT471" s="2">
        <f ca="1">IF(Table2[[#This Row],[Value of Debts]]&gt;$BU$6,1,0)</f>
        <v>1</v>
      </c>
      <c r="BU471" s="3"/>
      <c r="BV471" s="3"/>
      <c r="BW471" s="5"/>
      <c r="BX471" s="30">
        <f ca="1">Table2[[#This Row],[Mortgage Left]]/Table2[[#This Row],[Value of home]]</f>
        <v>0.18720140706780997</v>
      </c>
      <c r="BY471" s="3">
        <f t="shared" ca="1" si="169"/>
        <v>1</v>
      </c>
      <c r="BZ471" s="3"/>
      <c r="CA471" s="39"/>
      <c r="CC471" s="2">
        <f ca="1">IF(Table2[[#This Row],[Residence]]="East Legon",Table2[[#This Row],[Income]],0)</f>
        <v>0</v>
      </c>
      <c r="CD471" s="3">
        <f ca="1">IF(Table2[[#This Row],[Residence]]="Trasaco",Table2[[#This Row],[Income]],0)</f>
        <v>0</v>
      </c>
      <c r="CE471" s="3">
        <f ca="1">IF(Table2[[#This Row],[Residence]]="North Legon",Table2[[#This Row],[Income]],0)</f>
        <v>0</v>
      </c>
      <c r="CF471" s="3">
        <f ca="1">IF(Table2[[#This Row],[Residence]]="Spintex",Table2[[#This Row],[Income]],0)</f>
        <v>0</v>
      </c>
      <c r="CG471" s="3">
        <f ca="1">IF(Table2[[#This Row],[Residence]]="Tema",Table2[[#This Row],[Income]],0)</f>
        <v>0</v>
      </c>
      <c r="CH471" s="3">
        <f ca="1">IF(Table2[[#This Row],[Residence]]="Airport Hills",Table2[[#This Row],[Income]],0)</f>
        <v>0</v>
      </c>
      <c r="CI471" s="3">
        <f ca="1">IF(Table2[[#This Row],[Residence]]="Oyarifa",Table2[[#This Row],[Income]],0)</f>
        <v>0</v>
      </c>
      <c r="CJ471" s="3">
        <f ca="1">IF(Table2[[#This Row],[Residence]]="Osu",Table2[[#This Row],[Income]],0)</f>
        <v>0</v>
      </c>
      <c r="CK471" s="3">
        <f ca="1">IF(Table2[[#This Row],[Residence]]="Tse-Addo",Table2[[#This Row],[Income]],0)</f>
        <v>0</v>
      </c>
      <c r="CL471" s="5">
        <f ca="1">IF(Table2[[#This Row],[Residence]]="Prampram",Table2[[#This Row],[Income]],0)</f>
        <v>40461</v>
      </c>
      <c r="CN471" s="2">
        <f ca="1">IF(Table2[[#This Row],[Field of Work]]="Teaching",Table2[[#This Row],[Income]],0)</f>
        <v>0</v>
      </c>
      <c r="CO471" s="3">
        <f ca="1">IF(Table2[[#This Row],[Field of Work]]="Agriculture",Table2[[#This Row],[Income]],0)</f>
        <v>0</v>
      </c>
      <c r="CP471" s="3">
        <f ca="1">IF(Table2[[#This Row],[Field of Work]]="IT",Table2[[#This Row],[Income]],0)</f>
        <v>0</v>
      </c>
      <c r="CQ471" s="3">
        <f ca="1">IF(Table2[[#This Row],[Field of Work]]="Construction",Table2[[#This Row],[Income]],0)</f>
        <v>40461</v>
      </c>
      <c r="CR471" s="3">
        <f ca="1">IF(Table2[[#This Row],[Field of Work]]="Health",Table2[[#This Row],[Income]],0)</f>
        <v>0</v>
      </c>
      <c r="CS471" s="5">
        <f ca="1">IF(Table2[[#This Row],[Field of Work]]="General work",Table2[[#This Row],[Income]],0)</f>
        <v>0</v>
      </c>
      <c r="CU471" s="2">
        <f t="shared" ca="1" si="158"/>
        <v>1</v>
      </c>
      <c r="CV471" s="5"/>
      <c r="CX471" s="2">
        <f t="shared" ca="1" si="159"/>
        <v>30</v>
      </c>
      <c r="CY471" s="5"/>
    </row>
    <row r="472" spans="1:103" x14ac:dyDescent="0.25">
      <c r="A472">
        <f t="shared" ca="1" si="160"/>
        <v>1</v>
      </c>
      <c r="B472" t="str">
        <f t="shared" ca="1" si="161"/>
        <v>Male</v>
      </c>
      <c r="C472">
        <f t="shared" ca="1" si="162"/>
        <v>30</v>
      </c>
      <c r="D472">
        <f t="shared" ca="1" si="163"/>
        <v>5</v>
      </c>
      <c r="E472" t="str">
        <f ca="1">_xll.XLOOKUP(D472,$Y$8:$Y$13,$Z$8:$Z$13)</f>
        <v>General work</v>
      </c>
      <c r="F472">
        <f t="shared" ca="1" si="164"/>
        <v>2</v>
      </c>
      <c r="G472" t="str">
        <f ca="1">_xll.XLOOKUP(F472,$AA$8:$AA$12,$AB$8:$AB$12)</f>
        <v>College</v>
      </c>
      <c r="H472">
        <f t="shared" ref="H472:H503" ca="1" si="177">RANDBETWEEN(0,4)</f>
        <v>4</v>
      </c>
      <c r="I472">
        <f t="shared" ca="1" si="157"/>
        <v>3</v>
      </c>
      <c r="J472">
        <f t="shared" ca="1" si="165"/>
        <v>43345</v>
      </c>
      <c r="K472">
        <f t="shared" ca="1" si="166"/>
        <v>4</v>
      </c>
      <c r="L472" t="str">
        <f ca="1">_xll.XLOOKUP(K472,$AC$8:$AC$17,$AD$8:$AD$17)</f>
        <v>Spintex</v>
      </c>
      <c r="M472">
        <f t="shared" ca="1" si="170"/>
        <v>173380</v>
      </c>
      <c r="N472" s="12">
        <f t="shared" ca="1" si="167"/>
        <v>50503.690977706508</v>
      </c>
      <c r="O472" s="12">
        <f t="shared" ca="1" si="171"/>
        <v>113394.66357730389</v>
      </c>
      <c r="P472">
        <f t="shared" ca="1" si="168"/>
        <v>105927</v>
      </c>
      <c r="Q472" s="12">
        <f t="shared" ca="1" si="172"/>
        <v>21260.574688405923</v>
      </c>
      <c r="R472">
        <f t="shared" ca="1" si="173"/>
        <v>56562.027703712622</v>
      </c>
      <c r="S472" s="12">
        <f t="shared" ca="1" si="174"/>
        <v>343336.69128101651</v>
      </c>
      <c r="T472" s="12">
        <f t="shared" ca="1" si="175"/>
        <v>177691.26566611245</v>
      </c>
      <c r="U472" s="12">
        <f t="shared" ca="1" si="176"/>
        <v>165645.42561490406</v>
      </c>
      <c r="X472" s="2"/>
      <c r="Y472" s="3"/>
      <c r="Z472" s="3"/>
      <c r="AA472" s="3"/>
      <c r="AB472" s="3"/>
      <c r="AC472" s="3"/>
      <c r="AD472" s="3"/>
      <c r="AE472" s="3">
        <f ca="1">IF(Table2[[#This Row],[Gender]]="Male",1,0)</f>
        <v>1</v>
      </c>
      <c r="AF472" s="3">
        <f ca="1">IF(Table2[[#This Row],[Gender]]="Female",1,0)</f>
        <v>0</v>
      </c>
      <c r="AG472" s="3"/>
      <c r="AH472" s="3"/>
      <c r="AI472" s="5"/>
      <c r="AK472" s="2">
        <f ca="1">IF(Table2[[#This Row],[Field of Work]]="Teaching",1,0)</f>
        <v>0</v>
      </c>
      <c r="AL472" s="3">
        <f ca="1">IF(Table2[[#This Row],[Field of Work]]="Agriculture",1,0)</f>
        <v>0</v>
      </c>
      <c r="AM472" s="3">
        <f ca="1">IF(Table2[[#This Row],[Field of Work]]="IT",1,0)</f>
        <v>0</v>
      </c>
      <c r="AN472" s="3">
        <f ca="1">IF(Table2[[#This Row],[Field of Work]]="Construction",1,0)</f>
        <v>0</v>
      </c>
      <c r="AO472" s="3">
        <f ca="1">IF(Table2[[#This Row],[Field of Work]]="Health",1,0)</f>
        <v>0</v>
      </c>
      <c r="AP472" s="3">
        <f ca="1">IF(Table2[[#This Row],[Field of Work]]="General work",1,0)</f>
        <v>1</v>
      </c>
      <c r="AQ472" s="3"/>
      <c r="AR472" s="3"/>
      <c r="AS472" s="3"/>
      <c r="AT472" s="3"/>
      <c r="AU472" s="3"/>
      <c r="AV472" s="5"/>
      <c r="AW472" s="16">
        <f ca="1">IF(Table2[[#This Row],[Residence]]="East Legon",1,0)</f>
        <v>0</v>
      </c>
      <c r="AX472" s="13">
        <f ca="1">IF(Table2[[#This Row],[Residence]]="Trasaco",1,0)</f>
        <v>0</v>
      </c>
      <c r="AY472" s="3">
        <f ca="1">IF(Table2[[#This Row],[Residence]]="North Legon",1,0)</f>
        <v>0</v>
      </c>
      <c r="AZ472" s="3">
        <f ca="1">IF(Table2[[#This Row],[Residence]]="Tema",1,0)</f>
        <v>0</v>
      </c>
      <c r="BA472" s="3">
        <f ca="1">IF(Table2[[#This Row],[Residence]]="Spintex",1,0)</f>
        <v>1</v>
      </c>
      <c r="BB472" s="3">
        <f ca="1">IF(Table2[[#This Row],[Residence]]="Airport Hills",1,0)</f>
        <v>0</v>
      </c>
      <c r="BC472" s="3">
        <f ca="1">IF(Table2[[#This Row],[Residence]]="Oyarifa",1,0)</f>
        <v>0</v>
      </c>
      <c r="BD472" s="3">
        <f ca="1">IF(Table2[[#This Row],[Residence]]="Prampram",1,0)</f>
        <v>0</v>
      </c>
      <c r="BE472" s="3">
        <f ca="1">IF(Table2[[#This Row],[Residence]]="Tse-Addo",1,0)</f>
        <v>0</v>
      </c>
      <c r="BF472" s="3">
        <f ca="1">IF(Table2[[#This Row],[Residence]]="Osu",1,0)</f>
        <v>0</v>
      </c>
      <c r="BG472" s="3"/>
      <c r="BH472" s="3"/>
      <c r="BI472" s="3"/>
      <c r="BJ472" s="3"/>
      <c r="BK472" s="3"/>
      <c r="BL472" s="3"/>
      <c r="BM472" s="3"/>
      <c r="BN472" s="3"/>
      <c r="BO472" s="3"/>
      <c r="BP472" s="5"/>
      <c r="BR472" s="26">
        <f ca="1">Table2[[#This Row],[Cars Value]]/Table2[[#This Row],[Cars]]</f>
        <v>37798.221192434627</v>
      </c>
      <c r="BS472" s="5"/>
      <c r="BT472" s="2">
        <f ca="1">IF(Table2[[#This Row],[Value of Debts]]&gt;$BU$6,1,0)</f>
        <v>1</v>
      </c>
      <c r="BU472" s="3"/>
      <c r="BV472" s="3"/>
      <c r="BW472" s="5"/>
      <c r="BX472" s="30">
        <f ca="1">Table2[[#This Row],[Mortgage Left]]/Table2[[#This Row],[Value of home]]</f>
        <v>0.29128902398031209</v>
      </c>
      <c r="BY472" s="3">
        <f t="shared" ca="1" si="169"/>
        <v>1</v>
      </c>
      <c r="BZ472" s="3"/>
      <c r="CA472" s="39"/>
      <c r="CC472" s="2">
        <f ca="1">IF(Table2[[#This Row],[Residence]]="East Legon",Table2[[#This Row],[Income]],0)</f>
        <v>0</v>
      </c>
      <c r="CD472" s="3">
        <f ca="1">IF(Table2[[#This Row],[Residence]]="Trasaco",Table2[[#This Row],[Income]],0)</f>
        <v>0</v>
      </c>
      <c r="CE472" s="3">
        <f ca="1">IF(Table2[[#This Row],[Residence]]="North Legon",Table2[[#This Row],[Income]],0)</f>
        <v>0</v>
      </c>
      <c r="CF472" s="3">
        <f ca="1">IF(Table2[[#This Row],[Residence]]="Spintex",Table2[[#This Row],[Income]],0)</f>
        <v>43345</v>
      </c>
      <c r="CG472" s="3">
        <f ca="1">IF(Table2[[#This Row],[Residence]]="Tema",Table2[[#This Row],[Income]],0)</f>
        <v>0</v>
      </c>
      <c r="CH472" s="3">
        <f ca="1">IF(Table2[[#This Row],[Residence]]="Airport Hills",Table2[[#This Row],[Income]],0)</f>
        <v>0</v>
      </c>
      <c r="CI472" s="3">
        <f ca="1">IF(Table2[[#This Row],[Residence]]="Oyarifa",Table2[[#This Row],[Income]],0)</f>
        <v>0</v>
      </c>
      <c r="CJ472" s="3">
        <f ca="1">IF(Table2[[#This Row],[Residence]]="Osu",Table2[[#This Row],[Income]],0)</f>
        <v>0</v>
      </c>
      <c r="CK472" s="3">
        <f ca="1">IF(Table2[[#This Row],[Residence]]="Tse-Addo",Table2[[#This Row],[Income]],0)</f>
        <v>0</v>
      </c>
      <c r="CL472" s="5">
        <f ca="1">IF(Table2[[#This Row],[Residence]]="Prampram",Table2[[#This Row],[Income]],0)</f>
        <v>0</v>
      </c>
      <c r="CN472" s="2">
        <f ca="1">IF(Table2[[#This Row],[Field of Work]]="Teaching",Table2[[#This Row],[Income]],0)</f>
        <v>0</v>
      </c>
      <c r="CO472" s="3">
        <f ca="1">IF(Table2[[#This Row],[Field of Work]]="Agriculture",Table2[[#This Row],[Income]],0)</f>
        <v>0</v>
      </c>
      <c r="CP472" s="3">
        <f ca="1">IF(Table2[[#This Row],[Field of Work]]="IT",Table2[[#This Row],[Income]],0)</f>
        <v>0</v>
      </c>
      <c r="CQ472" s="3">
        <f ca="1">IF(Table2[[#This Row],[Field of Work]]="Construction",Table2[[#This Row],[Income]],0)</f>
        <v>0</v>
      </c>
      <c r="CR472" s="3">
        <f ca="1">IF(Table2[[#This Row],[Field of Work]]="Health",Table2[[#This Row],[Income]],0)</f>
        <v>0</v>
      </c>
      <c r="CS472" s="5">
        <f ca="1">IF(Table2[[#This Row],[Field of Work]]="General work",Table2[[#This Row],[Income]],0)</f>
        <v>43345</v>
      </c>
      <c r="CU472" s="2">
        <f t="shared" ca="1" si="158"/>
        <v>1</v>
      </c>
      <c r="CV472" s="5"/>
      <c r="CX472" s="2">
        <f t="shared" ca="1" si="159"/>
        <v>33</v>
      </c>
      <c r="CY472" s="5"/>
    </row>
    <row r="473" spans="1:103" x14ac:dyDescent="0.25">
      <c r="A473">
        <f t="shared" ca="1" si="160"/>
        <v>2</v>
      </c>
      <c r="B473" t="str">
        <f t="shared" ca="1" si="161"/>
        <v>Female</v>
      </c>
      <c r="C473">
        <f t="shared" ca="1" si="162"/>
        <v>33</v>
      </c>
      <c r="D473">
        <f t="shared" ca="1" si="163"/>
        <v>2</v>
      </c>
      <c r="E473" t="str">
        <f ca="1">_xll.XLOOKUP(D473,$Y$8:$Y$13,$Z$8:$Z$13)</f>
        <v>Construction</v>
      </c>
      <c r="F473">
        <f t="shared" ca="1" si="164"/>
        <v>1</v>
      </c>
      <c r="G473" t="str">
        <f ca="1">_xll.XLOOKUP(F473,$AA$8:$AA$12,$AB$8:$AB$12)</f>
        <v>Highschool</v>
      </c>
      <c r="H473">
        <f t="shared" ca="1" si="177"/>
        <v>1</v>
      </c>
      <c r="I473">
        <f t="shared" ca="1" si="157"/>
        <v>4</v>
      </c>
      <c r="J473">
        <f t="shared" ca="1" si="165"/>
        <v>52564</v>
      </c>
      <c r="K473">
        <f t="shared" ca="1" si="166"/>
        <v>10</v>
      </c>
      <c r="L473" t="str">
        <f ca="1">_xll.XLOOKUP(K473,$AC$8:$AC$17,$AD$8:$AD$17)</f>
        <v>Osu</v>
      </c>
      <c r="M473">
        <f t="shared" ca="1" si="170"/>
        <v>262820</v>
      </c>
      <c r="N473" s="12">
        <f t="shared" ca="1" si="167"/>
        <v>125804.00942457198</v>
      </c>
      <c r="O473" s="12">
        <f t="shared" ca="1" si="171"/>
        <v>197997.23376298632</v>
      </c>
      <c r="P473">
        <f t="shared" ca="1" si="168"/>
        <v>52644</v>
      </c>
      <c r="Q473" s="12">
        <f t="shared" ca="1" si="172"/>
        <v>94824.861519797822</v>
      </c>
      <c r="R473">
        <f t="shared" ca="1" si="173"/>
        <v>1289.903972686908</v>
      </c>
      <c r="S473" s="12">
        <f t="shared" ca="1" si="174"/>
        <v>462107.13773567323</v>
      </c>
      <c r="T473" s="12">
        <f t="shared" ca="1" si="175"/>
        <v>273272.87094436982</v>
      </c>
      <c r="U473" s="12">
        <f t="shared" ca="1" si="176"/>
        <v>188834.26679130341</v>
      </c>
      <c r="X473" s="2"/>
      <c r="Y473" s="3"/>
      <c r="Z473" s="3"/>
      <c r="AA473" s="3"/>
      <c r="AB473" s="3"/>
      <c r="AC473" s="3"/>
      <c r="AD473" s="3"/>
      <c r="AE473" s="3">
        <f ca="1">IF(Table2[[#This Row],[Gender]]="Male",1,0)</f>
        <v>0</v>
      </c>
      <c r="AF473" s="3">
        <f ca="1">IF(Table2[[#This Row],[Gender]]="Female",1,0)</f>
        <v>1</v>
      </c>
      <c r="AG473" s="3"/>
      <c r="AH473" s="3"/>
      <c r="AI473" s="5"/>
      <c r="AK473" s="2">
        <f ca="1">IF(Table2[[#This Row],[Field of Work]]="Teaching",1,0)</f>
        <v>0</v>
      </c>
      <c r="AL473" s="3">
        <f ca="1">IF(Table2[[#This Row],[Field of Work]]="Agriculture",1,0)</f>
        <v>0</v>
      </c>
      <c r="AM473" s="3">
        <f ca="1">IF(Table2[[#This Row],[Field of Work]]="IT",1,0)</f>
        <v>0</v>
      </c>
      <c r="AN473" s="3">
        <f ca="1">IF(Table2[[#This Row],[Field of Work]]="Construction",1,0)</f>
        <v>1</v>
      </c>
      <c r="AO473" s="3">
        <f ca="1">IF(Table2[[#This Row],[Field of Work]]="Health",1,0)</f>
        <v>0</v>
      </c>
      <c r="AP473" s="3">
        <f ca="1">IF(Table2[[#This Row],[Field of Work]]="General work",1,0)</f>
        <v>0</v>
      </c>
      <c r="AQ473" s="3"/>
      <c r="AR473" s="3"/>
      <c r="AS473" s="3"/>
      <c r="AT473" s="3"/>
      <c r="AU473" s="3"/>
      <c r="AV473" s="5"/>
      <c r="AW473" s="16">
        <f ca="1">IF(Table2[[#This Row],[Residence]]="East Legon",1,0)</f>
        <v>0</v>
      </c>
      <c r="AX473" s="13">
        <f ca="1">IF(Table2[[#This Row],[Residence]]="Trasaco",1,0)</f>
        <v>0</v>
      </c>
      <c r="AY473" s="3">
        <f ca="1">IF(Table2[[#This Row],[Residence]]="North Legon",1,0)</f>
        <v>0</v>
      </c>
      <c r="AZ473" s="3">
        <f ca="1">IF(Table2[[#This Row],[Residence]]="Tema",1,0)</f>
        <v>0</v>
      </c>
      <c r="BA473" s="3">
        <f ca="1">IF(Table2[[#This Row],[Residence]]="Spintex",1,0)</f>
        <v>0</v>
      </c>
      <c r="BB473" s="3">
        <f ca="1">IF(Table2[[#This Row],[Residence]]="Airport Hills",1,0)</f>
        <v>0</v>
      </c>
      <c r="BC473" s="3">
        <f ca="1">IF(Table2[[#This Row],[Residence]]="Oyarifa",1,0)</f>
        <v>0</v>
      </c>
      <c r="BD473" s="3">
        <f ca="1">IF(Table2[[#This Row],[Residence]]="Prampram",1,0)</f>
        <v>0</v>
      </c>
      <c r="BE473" s="3">
        <f ca="1">IF(Table2[[#This Row],[Residence]]="Tse-Addo",1,0)</f>
        <v>0</v>
      </c>
      <c r="BF473" s="3">
        <f ca="1">IF(Table2[[#This Row],[Residence]]="Osu",1,0)</f>
        <v>1</v>
      </c>
      <c r="BG473" s="3"/>
      <c r="BH473" s="3"/>
      <c r="BI473" s="3"/>
      <c r="BJ473" s="3"/>
      <c r="BK473" s="3"/>
      <c r="BL473" s="3"/>
      <c r="BM473" s="3"/>
      <c r="BN473" s="3"/>
      <c r="BO473" s="3"/>
      <c r="BP473" s="5"/>
      <c r="BR473" s="26">
        <f ca="1">Table2[[#This Row],[Cars Value]]/Table2[[#This Row],[Cars]]</f>
        <v>49499.308440746579</v>
      </c>
      <c r="BS473" s="5"/>
      <c r="BT473" s="2">
        <f ca="1">IF(Table2[[#This Row],[Value of Debts]]&gt;$BU$6,1,0)</f>
        <v>1</v>
      </c>
      <c r="BU473" s="3"/>
      <c r="BV473" s="3"/>
      <c r="BW473" s="5"/>
      <c r="BX473" s="30">
        <f ca="1">Table2[[#This Row],[Mortgage Left]]/Table2[[#This Row],[Value of home]]</f>
        <v>0.47866984789807465</v>
      </c>
      <c r="BY473" s="3">
        <f t="shared" ca="1" si="169"/>
        <v>0</v>
      </c>
      <c r="BZ473" s="3"/>
      <c r="CA473" s="39"/>
      <c r="CC473" s="2">
        <f ca="1">IF(Table2[[#This Row],[Residence]]="East Legon",Table2[[#This Row],[Income]],0)</f>
        <v>0</v>
      </c>
      <c r="CD473" s="3">
        <f ca="1">IF(Table2[[#This Row],[Residence]]="Trasaco",Table2[[#This Row],[Income]],0)</f>
        <v>0</v>
      </c>
      <c r="CE473" s="3">
        <f ca="1">IF(Table2[[#This Row],[Residence]]="North Legon",Table2[[#This Row],[Income]],0)</f>
        <v>0</v>
      </c>
      <c r="CF473" s="3">
        <f ca="1">IF(Table2[[#This Row],[Residence]]="Spintex",Table2[[#This Row],[Income]],0)</f>
        <v>0</v>
      </c>
      <c r="CG473" s="3">
        <f ca="1">IF(Table2[[#This Row],[Residence]]="Tema",Table2[[#This Row],[Income]],0)</f>
        <v>0</v>
      </c>
      <c r="CH473" s="3">
        <f ca="1">IF(Table2[[#This Row],[Residence]]="Airport Hills",Table2[[#This Row],[Income]],0)</f>
        <v>0</v>
      </c>
      <c r="CI473" s="3">
        <f ca="1">IF(Table2[[#This Row],[Residence]]="Oyarifa",Table2[[#This Row],[Income]],0)</f>
        <v>0</v>
      </c>
      <c r="CJ473" s="3">
        <f ca="1">IF(Table2[[#This Row],[Residence]]="Osu",Table2[[#This Row],[Income]],0)</f>
        <v>52564</v>
      </c>
      <c r="CK473" s="3">
        <f ca="1">IF(Table2[[#This Row],[Residence]]="Tse-Addo",Table2[[#This Row],[Income]],0)</f>
        <v>0</v>
      </c>
      <c r="CL473" s="5">
        <f ca="1">IF(Table2[[#This Row],[Residence]]="Prampram",Table2[[#This Row],[Income]],0)</f>
        <v>0</v>
      </c>
      <c r="CN473" s="2">
        <f ca="1">IF(Table2[[#This Row],[Field of Work]]="Teaching",Table2[[#This Row],[Income]],0)</f>
        <v>0</v>
      </c>
      <c r="CO473" s="3">
        <f ca="1">IF(Table2[[#This Row],[Field of Work]]="Agriculture",Table2[[#This Row],[Income]],0)</f>
        <v>0</v>
      </c>
      <c r="CP473" s="3">
        <f ca="1">IF(Table2[[#This Row],[Field of Work]]="IT",Table2[[#This Row],[Income]],0)</f>
        <v>0</v>
      </c>
      <c r="CQ473" s="3">
        <f ca="1">IF(Table2[[#This Row],[Field of Work]]="Construction",Table2[[#This Row],[Income]],0)</f>
        <v>52564</v>
      </c>
      <c r="CR473" s="3">
        <f ca="1">IF(Table2[[#This Row],[Field of Work]]="Health",Table2[[#This Row],[Income]],0)</f>
        <v>0</v>
      </c>
      <c r="CS473" s="5">
        <f ca="1">IF(Table2[[#This Row],[Field of Work]]="General work",Table2[[#This Row],[Income]],0)</f>
        <v>0</v>
      </c>
      <c r="CU473" s="2">
        <f t="shared" ca="1" si="158"/>
        <v>1</v>
      </c>
      <c r="CV473" s="5"/>
      <c r="CX473" s="2">
        <f t="shared" ca="1" si="159"/>
        <v>30</v>
      </c>
      <c r="CY473" s="5"/>
    </row>
    <row r="474" spans="1:103" x14ac:dyDescent="0.25">
      <c r="A474">
        <f t="shared" ca="1" si="160"/>
        <v>1</v>
      </c>
      <c r="B474" t="str">
        <f t="shared" ca="1" si="161"/>
        <v>Male</v>
      </c>
      <c r="C474">
        <f t="shared" ca="1" si="162"/>
        <v>30</v>
      </c>
      <c r="D474">
        <f t="shared" ca="1" si="163"/>
        <v>4</v>
      </c>
      <c r="E474" t="str">
        <f ca="1">_xll.XLOOKUP(D474,$Y$8:$Y$13,$Z$8:$Z$13)</f>
        <v>IT</v>
      </c>
      <c r="F474">
        <f t="shared" ca="1" si="164"/>
        <v>5</v>
      </c>
      <c r="G474" t="str">
        <f ca="1">_xll.XLOOKUP(F474,$AA$8:$AA$12,$AB$8:$AB$12)</f>
        <v>Other</v>
      </c>
      <c r="H474">
        <f t="shared" ca="1" si="177"/>
        <v>2</v>
      </c>
      <c r="I474">
        <f t="shared" ca="1" si="157"/>
        <v>1</v>
      </c>
      <c r="J474">
        <f t="shared" ca="1" si="165"/>
        <v>25078</v>
      </c>
      <c r="K474">
        <f t="shared" ca="1" si="166"/>
        <v>1</v>
      </c>
      <c r="L474" t="str">
        <f ca="1">_xll.XLOOKUP(K474,$AC$8:$AC$17,$AD$8:$AD$17)</f>
        <v>East Legon</v>
      </c>
      <c r="M474">
        <f t="shared" ca="1" si="170"/>
        <v>150468</v>
      </c>
      <c r="N474" s="12">
        <f t="shared" ca="1" si="167"/>
        <v>97592.399692360326</v>
      </c>
      <c r="O474" s="12">
        <f t="shared" ca="1" si="171"/>
        <v>11584.373204686493</v>
      </c>
      <c r="P474">
        <f t="shared" ca="1" si="168"/>
        <v>10424</v>
      </c>
      <c r="Q474" s="12">
        <f t="shared" ca="1" si="172"/>
        <v>24623.920159980367</v>
      </c>
      <c r="R474">
        <f t="shared" ca="1" si="173"/>
        <v>3022.491036425492</v>
      </c>
      <c r="S474" s="12">
        <f t="shared" ca="1" si="174"/>
        <v>165074.86424111199</v>
      </c>
      <c r="T474" s="12">
        <f t="shared" ca="1" si="175"/>
        <v>132640.3198523407</v>
      </c>
      <c r="U474" s="12">
        <f t="shared" ca="1" si="176"/>
        <v>32434.54438877129</v>
      </c>
      <c r="X474" s="2"/>
      <c r="Y474" s="3"/>
      <c r="Z474" s="3"/>
      <c r="AA474" s="3"/>
      <c r="AB474" s="3"/>
      <c r="AC474" s="3"/>
      <c r="AD474" s="3"/>
      <c r="AE474" s="3">
        <f ca="1">IF(Table2[[#This Row],[Gender]]="Male",1,0)</f>
        <v>1</v>
      </c>
      <c r="AF474" s="3">
        <f ca="1">IF(Table2[[#This Row],[Gender]]="Female",1,0)</f>
        <v>0</v>
      </c>
      <c r="AG474" s="3"/>
      <c r="AH474" s="3"/>
      <c r="AI474" s="5"/>
      <c r="AK474" s="2">
        <f ca="1">IF(Table2[[#This Row],[Field of Work]]="Teaching",1,0)</f>
        <v>0</v>
      </c>
      <c r="AL474" s="3">
        <f ca="1">IF(Table2[[#This Row],[Field of Work]]="Agriculture",1,0)</f>
        <v>0</v>
      </c>
      <c r="AM474" s="3">
        <f ca="1">IF(Table2[[#This Row],[Field of Work]]="IT",1,0)</f>
        <v>1</v>
      </c>
      <c r="AN474" s="3">
        <f ca="1">IF(Table2[[#This Row],[Field of Work]]="Construction",1,0)</f>
        <v>0</v>
      </c>
      <c r="AO474" s="3">
        <f ca="1">IF(Table2[[#This Row],[Field of Work]]="Health",1,0)</f>
        <v>0</v>
      </c>
      <c r="AP474" s="3">
        <f ca="1">IF(Table2[[#This Row],[Field of Work]]="General work",1,0)</f>
        <v>0</v>
      </c>
      <c r="AQ474" s="3"/>
      <c r="AR474" s="3"/>
      <c r="AS474" s="3"/>
      <c r="AT474" s="3"/>
      <c r="AU474" s="3"/>
      <c r="AV474" s="5"/>
      <c r="AW474" s="16">
        <f ca="1">IF(Table2[[#This Row],[Residence]]="East Legon",1,0)</f>
        <v>1</v>
      </c>
      <c r="AX474" s="13">
        <f ca="1">IF(Table2[[#This Row],[Residence]]="Trasaco",1,0)</f>
        <v>0</v>
      </c>
      <c r="AY474" s="3">
        <f ca="1">IF(Table2[[#This Row],[Residence]]="North Legon",1,0)</f>
        <v>0</v>
      </c>
      <c r="AZ474" s="3">
        <f ca="1">IF(Table2[[#This Row],[Residence]]="Tema",1,0)</f>
        <v>0</v>
      </c>
      <c r="BA474" s="3">
        <f ca="1">IF(Table2[[#This Row],[Residence]]="Spintex",1,0)</f>
        <v>0</v>
      </c>
      <c r="BB474" s="3">
        <f ca="1">IF(Table2[[#This Row],[Residence]]="Airport Hills",1,0)</f>
        <v>0</v>
      </c>
      <c r="BC474" s="3">
        <f ca="1">IF(Table2[[#This Row],[Residence]]="Oyarifa",1,0)</f>
        <v>0</v>
      </c>
      <c r="BD474" s="3">
        <f ca="1">IF(Table2[[#This Row],[Residence]]="Prampram",1,0)</f>
        <v>0</v>
      </c>
      <c r="BE474" s="3">
        <f ca="1">IF(Table2[[#This Row],[Residence]]="Tse-Addo",1,0)</f>
        <v>0</v>
      </c>
      <c r="BF474" s="3">
        <f ca="1">IF(Table2[[#This Row],[Residence]]="Osu",1,0)</f>
        <v>0</v>
      </c>
      <c r="BG474" s="3"/>
      <c r="BH474" s="3"/>
      <c r="BI474" s="3"/>
      <c r="BJ474" s="3"/>
      <c r="BK474" s="3"/>
      <c r="BL474" s="3"/>
      <c r="BM474" s="3"/>
      <c r="BN474" s="3"/>
      <c r="BO474" s="3"/>
      <c r="BP474" s="5"/>
      <c r="BR474" s="26">
        <f ca="1">Table2[[#This Row],[Cars Value]]/Table2[[#This Row],[Cars]]</f>
        <v>11584.373204686493</v>
      </c>
      <c r="BS474" s="5"/>
      <c r="BT474" s="2">
        <f ca="1">IF(Table2[[#This Row],[Value of Debts]]&gt;$BU$6,1,0)</f>
        <v>1</v>
      </c>
      <c r="BU474" s="3"/>
      <c r="BV474" s="3"/>
      <c r="BW474" s="5"/>
      <c r="BX474" s="30">
        <f ca="1">Table2[[#This Row],[Mortgage Left]]/Table2[[#This Row],[Value of home]]</f>
        <v>0.64859238969322597</v>
      </c>
      <c r="BY474" s="3">
        <f t="shared" ca="1" si="169"/>
        <v>0</v>
      </c>
      <c r="BZ474" s="3"/>
      <c r="CA474" s="39"/>
      <c r="CC474" s="2">
        <f ca="1">IF(Table2[[#This Row],[Residence]]="East Legon",Table2[[#This Row],[Income]],0)</f>
        <v>25078</v>
      </c>
      <c r="CD474" s="3">
        <f ca="1">IF(Table2[[#This Row],[Residence]]="Trasaco",Table2[[#This Row],[Income]],0)</f>
        <v>0</v>
      </c>
      <c r="CE474" s="3">
        <f ca="1">IF(Table2[[#This Row],[Residence]]="North Legon",Table2[[#This Row],[Income]],0)</f>
        <v>0</v>
      </c>
      <c r="CF474" s="3">
        <f ca="1">IF(Table2[[#This Row],[Residence]]="Spintex",Table2[[#This Row],[Income]],0)</f>
        <v>0</v>
      </c>
      <c r="CG474" s="3">
        <f ca="1">IF(Table2[[#This Row],[Residence]]="Tema",Table2[[#This Row],[Income]],0)</f>
        <v>0</v>
      </c>
      <c r="CH474" s="3">
        <f ca="1">IF(Table2[[#This Row],[Residence]]="Airport Hills",Table2[[#This Row],[Income]],0)</f>
        <v>0</v>
      </c>
      <c r="CI474" s="3">
        <f ca="1">IF(Table2[[#This Row],[Residence]]="Oyarifa",Table2[[#This Row],[Income]],0)</f>
        <v>0</v>
      </c>
      <c r="CJ474" s="3">
        <f ca="1">IF(Table2[[#This Row],[Residence]]="Osu",Table2[[#This Row],[Income]],0)</f>
        <v>0</v>
      </c>
      <c r="CK474" s="3">
        <f ca="1">IF(Table2[[#This Row],[Residence]]="Tse-Addo",Table2[[#This Row],[Income]],0)</f>
        <v>0</v>
      </c>
      <c r="CL474" s="5">
        <f ca="1">IF(Table2[[#This Row],[Residence]]="Prampram",Table2[[#This Row],[Income]],0)</f>
        <v>0</v>
      </c>
      <c r="CN474" s="2">
        <f ca="1">IF(Table2[[#This Row],[Field of Work]]="Teaching",Table2[[#This Row],[Income]],0)</f>
        <v>0</v>
      </c>
      <c r="CO474" s="3">
        <f ca="1">IF(Table2[[#This Row],[Field of Work]]="Agriculture",Table2[[#This Row],[Income]],0)</f>
        <v>0</v>
      </c>
      <c r="CP474" s="3">
        <f ca="1">IF(Table2[[#This Row],[Field of Work]]="IT",Table2[[#This Row],[Income]],0)</f>
        <v>25078</v>
      </c>
      <c r="CQ474" s="3">
        <f ca="1">IF(Table2[[#This Row],[Field of Work]]="Construction",Table2[[#This Row],[Income]],0)</f>
        <v>0</v>
      </c>
      <c r="CR474" s="3">
        <f ca="1">IF(Table2[[#This Row],[Field of Work]]="Health",Table2[[#This Row],[Income]],0)</f>
        <v>0</v>
      </c>
      <c r="CS474" s="5">
        <f ca="1">IF(Table2[[#This Row],[Field of Work]]="General work",Table2[[#This Row],[Income]],0)</f>
        <v>0</v>
      </c>
      <c r="CU474" s="2">
        <f t="shared" ca="1" si="158"/>
        <v>1</v>
      </c>
      <c r="CV474" s="5"/>
      <c r="CX474" s="2">
        <f t="shared" ca="1" si="159"/>
        <v>35</v>
      </c>
      <c r="CY474" s="5"/>
    </row>
    <row r="475" spans="1:103" x14ac:dyDescent="0.25">
      <c r="A475">
        <f t="shared" ca="1" si="160"/>
        <v>1</v>
      </c>
      <c r="B475" t="str">
        <f t="shared" ca="1" si="161"/>
        <v>Male</v>
      </c>
      <c r="C475">
        <f t="shared" ca="1" si="162"/>
        <v>35</v>
      </c>
      <c r="D475">
        <f t="shared" ca="1" si="163"/>
        <v>1</v>
      </c>
      <c r="E475" t="str">
        <f ca="1">_xll.XLOOKUP(D475,$Y$8:$Y$13,$Z$8:$Z$13)</f>
        <v>Health</v>
      </c>
      <c r="F475">
        <f t="shared" ca="1" si="164"/>
        <v>1</v>
      </c>
      <c r="G475" t="str">
        <f ca="1">_xll.XLOOKUP(F475,$AA$8:$AA$12,$AB$8:$AB$12)</f>
        <v>Highschool</v>
      </c>
      <c r="H475">
        <f t="shared" ca="1" si="177"/>
        <v>1</v>
      </c>
      <c r="I475">
        <f t="shared" ca="1" si="157"/>
        <v>4</v>
      </c>
      <c r="J475">
        <f t="shared" ca="1" si="165"/>
        <v>67018</v>
      </c>
      <c r="K475">
        <f t="shared" ca="1" si="166"/>
        <v>6</v>
      </c>
      <c r="L475" t="str">
        <f ca="1">_xll.XLOOKUP(K475,$AC$8:$AC$17,$AD$8:$AD$17)</f>
        <v>Tse-Addo</v>
      </c>
      <c r="M475">
        <f t="shared" ca="1" si="170"/>
        <v>268072</v>
      </c>
      <c r="N475" s="12">
        <f t="shared" ca="1" si="167"/>
        <v>234751.98468218095</v>
      </c>
      <c r="O475" s="12">
        <f t="shared" ca="1" si="171"/>
        <v>237760.72574513091</v>
      </c>
      <c r="P475">
        <f t="shared" ca="1" si="168"/>
        <v>97772</v>
      </c>
      <c r="Q475" s="12">
        <f t="shared" ca="1" si="172"/>
        <v>55636.612208014209</v>
      </c>
      <c r="R475">
        <f t="shared" ca="1" si="173"/>
        <v>21544.940794570077</v>
      </c>
      <c r="S475" s="12">
        <f t="shared" ca="1" si="174"/>
        <v>527377.66653970093</v>
      </c>
      <c r="T475" s="12">
        <f t="shared" ca="1" si="175"/>
        <v>388160.59689019516</v>
      </c>
      <c r="U475" s="12">
        <f t="shared" ca="1" si="176"/>
        <v>139217.06964950578</v>
      </c>
      <c r="X475" s="2"/>
      <c r="Y475" s="3"/>
      <c r="Z475" s="3"/>
      <c r="AA475" s="3"/>
      <c r="AB475" s="3"/>
      <c r="AC475" s="3"/>
      <c r="AD475" s="3"/>
      <c r="AE475" s="3">
        <f ca="1">IF(Table2[[#This Row],[Gender]]="Male",1,0)</f>
        <v>1</v>
      </c>
      <c r="AF475" s="3">
        <f ca="1">IF(Table2[[#This Row],[Gender]]="Female",1,0)</f>
        <v>0</v>
      </c>
      <c r="AG475" s="3"/>
      <c r="AH475" s="3"/>
      <c r="AI475" s="5"/>
      <c r="AK475" s="2">
        <f ca="1">IF(Table2[[#This Row],[Field of Work]]="Teaching",1,0)</f>
        <v>0</v>
      </c>
      <c r="AL475" s="3">
        <f ca="1">IF(Table2[[#This Row],[Field of Work]]="Agriculture",1,0)</f>
        <v>0</v>
      </c>
      <c r="AM475" s="3">
        <f ca="1">IF(Table2[[#This Row],[Field of Work]]="IT",1,0)</f>
        <v>0</v>
      </c>
      <c r="AN475" s="3">
        <f ca="1">IF(Table2[[#This Row],[Field of Work]]="Construction",1,0)</f>
        <v>0</v>
      </c>
      <c r="AO475" s="3">
        <f ca="1">IF(Table2[[#This Row],[Field of Work]]="Health",1,0)</f>
        <v>1</v>
      </c>
      <c r="AP475" s="3">
        <f ca="1">IF(Table2[[#This Row],[Field of Work]]="General work",1,0)</f>
        <v>0</v>
      </c>
      <c r="AQ475" s="3"/>
      <c r="AR475" s="3"/>
      <c r="AS475" s="3"/>
      <c r="AT475" s="3"/>
      <c r="AU475" s="3"/>
      <c r="AV475" s="5"/>
      <c r="AW475" s="16">
        <f ca="1">IF(Table2[[#This Row],[Residence]]="East Legon",1,0)</f>
        <v>0</v>
      </c>
      <c r="AX475" s="13">
        <f ca="1">IF(Table2[[#This Row],[Residence]]="Trasaco",1,0)</f>
        <v>0</v>
      </c>
      <c r="AY475" s="3">
        <f ca="1">IF(Table2[[#This Row],[Residence]]="North Legon",1,0)</f>
        <v>0</v>
      </c>
      <c r="AZ475" s="3">
        <f ca="1">IF(Table2[[#This Row],[Residence]]="Tema",1,0)</f>
        <v>0</v>
      </c>
      <c r="BA475" s="3">
        <f ca="1">IF(Table2[[#This Row],[Residence]]="Spintex",1,0)</f>
        <v>0</v>
      </c>
      <c r="BB475" s="3">
        <f ca="1">IF(Table2[[#This Row],[Residence]]="Airport Hills",1,0)</f>
        <v>0</v>
      </c>
      <c r="BC475" s="3">
        <f ca="1">IF(Table2[[#This Row],[Residence]]="Oyarifa",1,0)</f>
        <v>0</v>
      </c>
      <c r="BD475" s="3">
        <f ca="1">IF(Table2[[#This Row],[Residence]]="Prampram",1,0)</f>
        <v>0</v>
      </c>
      <c r="BE475" s="3">
        <f ca="1">IF(Table2[[#This Row],[Residence]]="Tse-Addo",1,0)</f>
        <v>1</v>
      </c>
      <c r="BF475" s="3">
        <f ca="1">IF(Table2[[#This Row],[Residence]]="Osu",1,0)</f>
        <v>0</v>
      </c>
      <c r="BG475" s="3"/>
      <c r="BH475" s="3"/>
      <c r="BI475" s="3"/>
      <c r="BJ475" s="3"/>
      <c r="BK475" s="3"/>
      <c r="BL475" s="3"/>
      <c r="BM475" s="3"/>
      <c r="BN475" s="3"/>
      <c r="BO475" s="3"/>
      <c r="BP475" s="5"/>
      <c r="BR475" s="26">
        <f ca="1">Table2[[#This Row],[Cars Value]]/Table2[[#This Row],[Cars]]</f>
        <v>59440.181436282728</v>
      </c>
      <c r="BS475" s="5"/>
      <c r="BT475" s="2">
        <f ca="1">IF(Table2[[#This Row],[Value of Debts]]&gt;$BU$6,1,0)</f>
        <v>1</v>
      </c>
      <c r="BU475" s="3"/>
      <c r="BV475" s="3"/>
      <c r="BW475" s="5"/>
      <c r="BX475" s="30">
        <f ca="1">Table2[[#This Row],[Mortgage Left]]/Table2[[#This Row],[Value of home]]</f>
        <v>0.87570497732766173</v>
      </c>
      <c r="BY475" s="3">
        <f t="shared" ca="1" si="169"/>
        <v>0</v>
      </c>
      <c r="BZ475" s="3"/>
      <c r="CA475" s="39"/>
      <c r="CC475" s="2">
        <f ca="1">IF(Table2[[#This Row],[Residence]]="East Legon",Table2[[#This Row],[Income]],0)</f>
        <v>0</v>
      </c>
      <c r="CD475" s="3">
        <f ca="1">IF(Table2[[#This Row],[Residence]]="Trasaco",Table2[[#This Row],[Income]],0)</f>
        <v>0</v>
      </c>
      <c r="CE475" s="3">
        <f ca="1">IF(Table2[[#This Row],[Residence]]="North Legon",Table2[[#This Row],[Income]],0)</f>
        <v>0</v>
      </c>
      <c r="CF475" s="3">
        <f ca="1">IF(Table2[[#This Row],[Residence]]="Spintex",Table2[[#This Row],[Income]],0)</f>
        <v>0</v>
      </c>
      <c r="CG475" s="3">
        <f ca="1">IF(Table2[[#This Row],[Residence]]="Tema",Table2[[#This Row],[Income]],0)</f>
        <v>0</v>
      </c>
      <c r="CH475" s="3">
        <f ca="1">IF(Table2[[#This Row],[Residence]]="Airport Hills",Table2[[#This Row],[Income]],0)</f>
        <v>0</v>
      </c>
      <c r="CI475" s="3">
        <f ca="1">IF(Table2[[#This Row],[Residence]]="Oyarifa",Table2[[#This Row],[Income]],0)</f>
        <v>0</v>
      </c>
      <c r="CJ475" s="3">
        <f ca="1">IF(Table2[[#This Row],[Residence]]="Osu",Table2[[#This Row],[Income]],0)</f>
        <v>0</v>
      </c>
      <c r="CK475" s="3">
        <f ca="1">IF(Table2[[#This Row],[Residence]]="Tse-Addo",Table2[[#This Row],[Income]],0)</f>
        <v>67018</v>
      </c>
      <c r="CL475" s="5">
        <f ca="1">IF(Table2[[#This Row],[Residence]]="Prampram",Table2[[#This Row],[Income]],0)</f>
        <v>0</v>
      </c>
      <c r="CN475" s="2">
        <f ca="1">IF(Table2[[#This Row],[Field of Work]]="Teaching",Table2[[#This Row],[Income]],0)</f>
        <v>0</v>
      </c>
      <c r="CO475" s="3">
        <f ca="1">IF(Table2[[#This Row],[Field of Work]]="Agriculture",Table2[[#This Row],[Income]],0)</f>
        <v>0</v>
      </c>
      <c r="CP475" s="3">
        <f ca="1">IF(Table2[[#This Row],[Field of Work]]="IT",Table2[[#This Row],[Income]],0)</f>
        <v>0</v>
      </c>
      <c r="CQ475" s="3">
        <f ca="1">IF(Table2[[#This Row],[Field of Work]]="Construction",Table2[[#This Row],[Income]],0)</f>
        <v>0</v>
      </c>
      <c r="CR475" s="3">
        <f ca="1">IF(Table2[[#This Row],[Field of Work]]="Health",Table2[[#This Row],[Income]],0)</f>
        <v>67018</v>
      </c>
      <c r="CS475" s="5">
        <f ca="1">IF(Table2[[#This Row],[Field of Work]]="General work",Table2[[#This Row],[Income]],0)</f>
        <v>0</v>
      </c>
      <c r="CU475" s="2">
        <f t="shared" ca="1" si="158"/>
        <v>1</v>
      </c>
      <c r="CV475" s="5"/>
      <c r="CX475" s="2">
        <f t="shared" ca="1" si="159"/>
        <v>47</v>
      </c>
      <c r="CY475" s="5"/>
    </row>
    <row r="476" spans="1:103" x14ac:dyDescent="0.25">
      <c r="A476">
        <f t="shared" ca="1" si="160"/>
        <v>2</v>
      </c>
      <c r="B476" t="str">
        <f t="shared" ca="1" si="161"/>
        <v>Female</v>
      </c>
      <c r="C476">
        <f t="shared" ca="1" si="162"/>
        <v>47</v>
      </c>
      <c r="D476">
        <f t="shared" ca="1" si="163"/>
        <v>6</v>
      </c>
      <c r="E476" t="str">
        <f ca="1">_xll.XLOOKUP(D476,$Y$8:$Y$13,$Z$8:$Z$13)</f>
        <v>Agriculture</v>
      </c>
      <c r="F476">
        <f t="shared" ca="1" si="164"/>
        <v>1</v>
      </c>
      <c r="G476" t="str">
        <f ca="1">_xll.XLOOKUP(F476,$AA$8:$AA$12,$AB$8:$AB$12)</f>
        <v>Highschool</v>
      </c>
      <c r="H476">
        <f t="shared" ca="1" si="177"/>
        <v>3</v>
      </c>
      <c r="I476">
        <f t="shared" ca="1" si="157"/>
        <v>3</v>
      </c>
      <c r="J476">
        <f t="shared" ca="1" si="165"/>
        <v>30352</v>
      </c>
      <c r="K476">
        <f t="shared" ca="1" si="166"/>
        <v>2</v>
      </c>
      <c r="L476" t="str">
        <f ca="1">_xll.XLOOKUP(K476,$AC$8:$AC$17,$AD$8:$AD$17)</f>
        <v>Trasaco</v>
      </c>
      <c r="M476">
        <f t="shared" ca="1" si="170"/>
        <v>182112</v>
      </c>
      <c r="N476" s="12">
        <f t="shared" ca="1" si="167"/>
        <v>181785.9570271495</v>
      </c>
      <c r="O476" s="12">
        <f t="shared" ca="1" si="171"/>
        <v>74989.075332761684</v>
      </c>
      <c r="P476">
        <f t="shared" ca="1" si="168"/>
        <v>22565</v>
      </c>
      <c r="Q476" s="12">
        <f t="shared" ca="1" si="172"/>
        <v>29116.295329669065</v>
      </c>
      <c r="R476">
        <f t="shared" ca="1" si="173"/>
        <v>4392.9911025885967</v>
      </c>
      <c r="S476" s="12">
        <f t="shared" ca="1" si="174"/>
        <v>261494.06643535028</v>
      </c>
      <c r="T476" s="12">
        <f t="shared" ca="1" si="175"/>
        <v>233467.25235681856</v>
      </c>
      <c r="U476" s="12">
        <f t="shared" ca="1" si="176"/>
        <v>28026.814078531723</v>
      </c>
      <c r="X476" s="2"/>
      <c r="Y476" s="3"/>
      <c r="Z476" s="3"/>
      <c r="AA476" s="3"/>
      <c r="AB476" s="3"/>
      <c r="AC476" s="3"/>
      <c r="AD476" s="3"/>
      <c r="AE476" s="3">
        <f ca="1">IF(Table2[[#This Row],[Gender]]="Male",1,0)</f>
        <v>0</v>
      </c>
      <c r="AF476" s="3">
        <f ca="1">IF(Table2[[#This Row],[Gender]]="Female",1,0)</f>
        <v>1</v>
      </c>
      <c r="AG476" s="3"/>
      <c r="AH476" s="3"/>
      <c r="AI476" s="5"/>
      <c r="AK476" s="2">
        <f ca="1">IF(Table2[[#This Row],[Field of Work]]="Teaching",1,0)</f>
        <v>0</v>
      </c>
      <c r="AL476" s="3">
        <f ca="1">IF(Table2[[#This Row],[Field of Work]]="Agriculture",1,0)</f>
        <v>1</v>
      </c>
      <c r="AM476" s="3">
        <f ca="1">IF(Table2[[#This Row],[Field of Work]]="IT",1,0)</f>
        <v>0</v>
      </c>
      <c r="AN476" s="3">
        <f ca="1">IF(Table2[[#This Row],[Field of Work]]="Construction",1,0)</f>
        <v>0</v>
      </c>
      <c r="AO476" s="3">
        <f ca="1">IF(Table2[[#This Row],[Field of Work]]="Health",1,0)</f>
        <v>0</v>
      </c>
      <c r="AP476" s="3">
        <f ca="1">IF(Table2[[#This Row],[Field of Work]]="General work",1,0)</f>
        <v>0</v>
      </c>
      <c r="AQ476" s="3"/>
      <c r="AR476" s="3"/>
      <c r="AS476" s="3"/>
      <c r="AT476" s="3"/>
      <c r="AU476" s="3"/>
      <c r="AV476" s="5"/>
      <c r="AW476" s="16">
        <f ca="1">IF(Table2[[#This Row],[Residence]]="East Legon",1,0)</f>
        <v>0</v>
      </c>
      <c r="AX476" s="13">
        <f ca="1">IF(Table2[[#This Row],[Residence]]="Trasaco",1,0)</f>
        <v>1</v>
      </c>
      <c r="AY476" s="3">
        <f ca="1">IF(Table2[[#This Row],[Residence]]="North Legon",1,0)</f>
        <v>0</v>
      </c>
      <c r="AZ476" s="3">
        <f ca="1">IF(Table2[[#This Row],[Residence]]="Tema",1,0)</f>
        <v>0</v>
      </c>
      <c r="BA476" s="3">
        <f ca="1">IF(Table2[[#This Row],[Residence]]="Spintex",1,0)</f>
        <v>0</v>
      </c>
      <c r="BB476" s="3">
        <f ca="1">IF(Table2[[#This Row],[Residence]]="Airport Hills",1,0)</f>
        <v>0</v>
      </c>
      <c r="BC476" s="3">
        <f ca="1">IF(Table2[[#This Row],[Residence]]="Oyarifa",1,0)</f>
        <v>0</v>
      </c>
      <c r="BD476" s="3">
        <f ca="1">IF(Table2[[#This Row],[Residence]]="Prampram",1,0)</f>
        <v>0</v>
      </c>
      <c r="BE476" s="3">
        <f ca="1">IF(Table2[[#This Row],[Residence]]="Tse-Addo",1,0)</f>
        <v>0</v>
      </c>
      <c r="BF476" s="3">
        <f ca="1">IF(Table2[[#This Row],[Residence]]="Osu",1,0)</f>
        <v>0</v>
      </c>
      <c r="BG476" s="3"/>
      <c r="BH476" s="3"/>
      <c r="BI476" s="3"/>
      <c r="BJ476" s="3"/>
      <c r="BK476" s="3"/>
      <c r="BL476" s="3"/>
      <c r="BM476" s="3"/>
      <c r="BN476" s="3"/>
      <c r="BO476" s="3"/>
      <c r="BP476" s="5"/>
      <c r="BR476" s="26">
        <f ca="1">Table2[[#This Row],[Cars Value]]/Table2[[#This Row],[Cars]]</f>
        <v>24996.358444253896</v>
      </c>
      <c r="BS476" s="5"/>
      <c r="BT476" s="2">
        <f ca="1">IF(Table2[[#This Row],[Value of Debts]]&gt;$BU$6,1,0)</f>
        <v>1</v>
      </c>
      <c r="BU476" s="3"/>
      <c r="BV476" s="3"/>
      <c r="BW476" s="5"/>
      <c r="BX476" s="30">
        <f ca="1">Table2[[#This Row],[Mortgage Left]]/Table2[[#This Row],[Value of home]]</f>
        <v>0.99820965684386254</v>
      </c>
      <c r="BY476" s="3">
        <f t="shared" ca="1" si="169"/>
        <v>0</v>
      </c>
      <c r="BZ476" s="3"/>
      <c r="CA476" s="39"/>
      <c r="CC476" s="2">
        <f ca="1">IF(Table2[[#This Row],[Residence]]="East Legon",Table2[[#This Row],[Income]],0)</f>
        <v>0</v>
      </c>
      <c r="CD476" s="3">
        <f ca="1">IF(Table2[[#This Row],[Residence]]="Trasaco",Table2[[#This Row],[Income]],0)</f>
        <v>30352</v>
      </c>
      <c r="CE476" s="3">
        <f ca="1">IF(Table2[[#This Row],[Residence]]="North Legon",Table2[[#This Row],[Income]],0)</f>
        <v>0</v>
      </c>
      <c r="CF476" s="3">
        <f ca="1">IF(Table2[[#This Row],[Residence]]="Spintex",Table2[[#This Row],[Income]],0)</f>
        <v>0</v>
      </c>
      <c r="CG476" s="3">
        <f ca="1">IF(Table2[[#This Row],[Residence]]="Tema",Table2[[#This Row],[Income]],0)</f>
        <v>0</v>
      </c>
      <c r="CH476" s="3">
        <f ca="1">IF(Table2[[#This Row],[Residence]]="Airport Hills",Table2[[#This Row],[Income]],0)</f>
        <v>0</v>
      </c>
      <c r="CI476" s="3">
        <f ca="1">IF(Table2[[#This Row],[Residence]]="Oyarifa",Table2[[#This Row],[Income]],0)</f>
        <v>0</v>
      </c>
      <c r="CJ476" s="3">
        <f ca="1">IF(Table2[[#This Row],[Residence]]="Osu",Table2[[#This Row],[Income]],0)</f>
        <v>0</v>
      </c>
      <c r="CK476" s="3">
        <f ca="1">IF(Table2[[#This Row],[Residence]]="Tse-Addo",Table2[[#This Row],[Income]],0)</f>
        <v>0</v>
      </c>
      <c r="CL476" s="5">
        <f ca="1">IF(Table2[[#This Row],[Residence]]="Prampram",Table2[[#This Row],[Income]],0)</f>
        <v>0</v>
      </c>
      <c r="CN476" s="2">
        <f ca="1">IF(Table2[[#This Row],[Field of Work]]="Teaching",Table2[[#This Row],[Income]],0)</f>
        <v>0</v>
      </c>
      <c r="CO476" s="3">
        <f ca="1">IF(Table2[[#This Row],[Field of Work]]="Agriculture",Table2[[#This Row],[Income]],0)</f>
        <v>30352</v>
      </c>
      <c r="CP476" s="3">
        <f ca="1">IF(Table2[[#This Row],[Field of Work]]="IT",Table2[[#This Row],[Income]],0)</f>
        <v>0</v>
      </c>
      <c r="CQ476" s="3">
        <f ca="1">IF(Table2[[#This Row],[Field of Work]]="Construction",Table2[[#This Row],[Income]],0)</f>
        <v>0</v>
      </c>
      <c r="CR476" s="3">
        <f ca="1">IF(Table2[[#This Row],[Field of Work]]="Health",Table2[[#This Row],[Income]],0)</f>
        <v>0</v>
      </c>
      <c r="CS476" s="5">
        <f ca="1">IF(Table2[[#This Row],[Field of Work]]="General work",Table2[[#This Row],[Income]],0)</f>
        <v>0</v>
      </c>
      <c r="CU476" s="2">
        <f t="shared" ca="1" si="158"/>
        <v>1</v>
      </c>
      <c r="CV476" s="5"/>
      <c r="CX476" s="2">
        <f t="shared" ca="1" si="159"/>
        <v>42</v>
      </c>
      <c r="CY476" s="5"/>
    </row>
    <row r="477" spans="1:103" x14ac:dyDescent="0.25">
      <c r="A477">
        <f t="shared" ca="1" si="160"/>
        <v>1</v>
      </c>
      <c r="B477" t="str">
        <f t="shared" ca="1" si="161"/>
        <v>Male</v>
      </c>
      <c r="C477">
        <f t="shared" ca="1" si="162"/>
        <v>42</v>
      </c>
      <c r="D477">
        <f t="shared" ca="1" si="163"/>
        <v>1</v>
      </c>
      <c r="E477" t="str">
        <f ca="1">_xll.XLOOKUP(D477,$Y$8:$Y$13,$Z$8:$Z$13)</f>
        <v>Health</v>
      </c>
      <c r="F477">
        <f t="shared" ca="1" si="164"/>
        <v>1</v>
      </c>
      <c r="G477" t="str">
        <f ca="1">_xll.XLOOKUP(F477,$AA$8:$AA$12,$AB$8:$AB$12)</f>
        <v>Highschool</v>
      </c>
      <c r="H477">
        <f t="shared" ca="1" si="177"/>
        <v>4</v>
      </c>
      <c r="I477">
        <f t="shared" ca="1" si="157"/>
        <v>2</v>
      </c>
      <c r="J477">
        <f t="shared" ca="1" si="165"/>
        <v>55194</v>
      </c>
      <c r="K477">
        <f t="shared" ca="1" si="166"/>
        <v>9</v>
      </c>
      <c r="L477" t="str">
        <f ca="1">_xll.XLOOKUP(K477,$AC$8:$AC$17,$AD$8:$AD$17)</f>
        <v>Prampram</v>
      </c>
      <c r="M477">
        <f t="shared" ca="1" si="170"/>
        <v>331164</v>
      </c>
      <c r="N477" s="12">
        <f t="shared" ca="1" si="167"/>
        <v>14194.339368778206</v>
      </c>
      <c r="O477" s="12">
        <f t="shared" ca="1" si="171"/>
        <v>52441.03191968528</v>
      </c>
      <c r="P477">
        <f t="shared" ca="1" si="168"/>
        <v>42288</v>
      </c>
      <c r="Q477" s="12">
        <f t="shared" ca="1" si="172"/>
        <v>47788.665876492065</v>
      </c>
      <c r="R477">
        <f t="shared" ca="1" si="173"/>
        <v>36205.863829481343</v>
      </c>
      <c r="S477" s="12">
        <f t="shared" ca="1" si="174"/>
        <v>419810.89574916667</v>
      </c>
      <c r="T477" s="12">
        <f t="shared" ca="1" si="175"/>
        <v>104271.00524527027</v>
      </c>
      <c r="U477" s="12">
        <f t="shared" ca="1" si="176"/>
        <v>315539.8905038964</v>
      </c>
      <c r="X477" s="2"/>
      <c r="Y477" s="3"/>
      <c r="Z477" s="3"/>
      <c r="AA477" s="3"/>
      <c r="AB477" s="3"/>
      <c r="AC477" s="3"/>
      <c r="AD477" s="3"/>
      <c r="AE477" s="3">
        <f ca="1">IF(Table2[[#This Row],[Gender]]="Male",1,0)</f>
        <v>1</v>
      </c>
      <c r="AF477" s="3">
        <f ca="1">IF(Table2[[#This Row],[Gender]]="Female",1,0)</f>
        <v>0</v>
      </c>
      <c r="AG477" s="3"/>
      <c r="AH477" s="3"/>
      <c r="AI477" s="5"/>
      <c r="AK477" s="2">
        <f ca="1">IF(Table2[[#This Row],[Field of Work]]="Teaching",1,0)</f>
        <v>0</v>
      </c>
      <c r="AL477" s="3">
        <f ca="1">IF(Table2[[#This Row],[Field of Work]]="Agriculture",1,0)</f>
        <v>0</v>
      </c>
      <c r="AM477" s="3">
        <f ca="1">IF(Table2[[#This Row],[Field of Work]]="IT",1,0)</f>
        <v>0</v>
      </c>
      <c r="AN477" s="3">
        <f ca="1">IF(Table2[[#This Row],[Field of Work]]="Construction",1,0)</f>
        <v>0</v>
      </c>
      <c r="AO477" s="3">
        <f ca="1">IF(Table2[[#This Row],[Field of Work]]="Health",1,0)</f>
        <v>1</v>
      </c>
      <c r="AP477" s="3">
        <f ca="1">IF(Table2[[#This Row],[Field of Work]]="General work",1,0)</f>
        <v>0</v>
      </c>
      <c r="AQ477" s="3"/>
      <c r="AR477" s="3"/>
      <c r="AS477" s="3"/>
      <c r="AT477" s="3"/>
      <c r="AU477" s="3"/>
      <c r="AV477" s="5"/>
      <c r="AW477" s="16">
        <f ca="1">IF(Table2[[#This Row],[Residence]]="East Legon",1,0)</f>
        <v>0</v>
      </c>
      <c r="AX477" s="13">
        <f ca="1">IF(Table2[[#This Row],[Residence]]="Trasaco",1,0)</f>
        <v>0</v>
      </c>
      <c r="AY477" s="3">
        <f ca="1">IF(Table2[[#This Row],[Residence]]="North Legon",1,0)</f>
        <v>0</v>
      </c>
      <c r="AZ477" s="3">
        <f ca="1">IF(Table2[[#This Row],[Residence]]="Tema",1,0)</f>
        <v>0</v>
      </c>
      <c r="BA477" s="3">
        <f ca="1">IF(Table2[[#This Row],[Residence]]="Spintex",1,0)</f>
        <v>0</v>
      </c>
      <c r="BB477" s="3">
        <f ca="1">IF(Table2[[#This Row],[Residence]]="Airport Hills",1,0)</f>
        <v>0</v>
      </c>
      <c r="BC477" s="3">
        <f ca="1">IF(Table2[[#This Row],[Residence]]="Oyarifa",1,0)</f>
        <v>0</v>
      </c>
      <c r="BD477" s="3">
        <f ca="1">IF(Table2[[#This Row],[Residence]]="Prampram",1,0)</f>
        <v>1</v>
      </c>
      <c r="BE477" s="3">
        <f ca="1">IF(Table2[[#This Row],[Residence]]="Tse-Addo",1,0)</f>
        <v>0</v>
      </c>
      <c r="BF477" s="3">
        <f ca="1">IF(Table2[[#This Row],[Residence]]="Osu",1,0)</f>
        <v>0</v>
      </c>
      <c r="BG477" s="3"/>
      <c r="BH477" s="3"/>
      <c r="BI477" s="3"/>
      <c r="BJ477" s="3"/>
      <c r="BK477" s="3"/>
      <c r="BL477" s="3"/>
      <c r="BM477" s="3"/>
      <c r="BN477" s="3"/>
      <c r="BO477" s="3"/>
      <c r="BP477" s="5"/>
      <c r="BR477" s="26">
        <f ca="1">Table2[[#This Row],[Cars Value]]/Table2[[#This Row],[Cars]]</f>
        <v>26220.51595984264</v>
      </c>
      <c r="BS477" s="5"/>
      <c r="BT477" s="2">
        <f ca="1">IF(Table2[[#This Row],[Value of Debts]]&gt;$BU$6,1,0)</f>
        <v>1</v>
      </c>
      <c r="BU477" s="3"/>
      <c r="BV477" s="3"/>
      <c r="BW477" s="5"/>
      <c r="BX477" s="30">
        <f ca="1">Table2[[#This Row],[Mortgage Left]]/Table2[[#This Row],[Value of home]]</f>
        <v>4.2861963766527178E-2</v>
      </c>
      <c r="BY477" s="3">
        <f t="shared" ca="1" si="169"/>
        <v>1</v>
      </c>
      <c r="BZ477" s="3"/>
      <c r="CA477" s="39"/>
      <c r="CC477" s="2">
        <f ca="1">IF(Table2[[#This Row],[Residence]]="East Legon",Table2[[#This Row],[Income]],0)</f>
        <v>0</v>
      </c>
      <c r="CD477" s="3">
        <f ca="1">IF(Table2[[#This Row],[Residence]]="Trasaco",Table2[[#This Row],[Income]],0)</f>
        <v>0</v>
      </c>
      <c r="CE477" s="3">
        <f ca="1">IF(Table2[[#This Row],[Residence]]="North Legon",Table2[[#This Row],[Income]],0)</f>
        <v>0</v>
      </c>
      <c r="CF477" s="3">
        <f ca="1">IF(Table2[[#This Row],[Residence]]="Spintex",Table2[[#This Row],[Income]],0)</f>
        <v>0</v>
      </c>
      <c r="CG477" s="3">
        <f ca="1">IF(Table2[[#This Row],[Residence]]="Tema",Table2[[#This Row],[Income]],0)</f>
        <v>0</v>
      </c>
      <c r="CH477" s="3">
        <f ca="1">IF(Table2[[#This Row],[Residence]]="Airport Hills",Table2[[#This Row],[Income]],0)</f>
        <v>0</v>
      </c>
      <c r="CI477" s="3">
        <f ca="1">IF(Table2[[#This Row],[Residence]]="Oyarifa",Table2[[#This Row],[Income]],0)</f>
        <v>0</v>
      </c>
      <c r="CJ477" s="3">
        <f ca="1">IF(Table2[[#This Row],[Residence]]="Osu",Table2[[#This Row],[Income]],0)</f>
        <v>0</v>
      </c>
      <c r="CK477" s="3">
        <f ca="1">IF(Table2[[#This Row],[Residence]]="Tse-Addo",Table2[[#This Row],[Income]],0)</f>
        <v>0</v>
      </c>
      <c r="CL477" s="5">
        <f ca="1">IF(Table2[[#This Row],[Residence]]="Prampram",Table2[[#This Row],[Income]],0)</f>
        <v>55194</v>
      </c>
      <c r="CN477" s="2">
        <f ca="1">IF(Table2[[#This Row],[Field of Work]]="Teaching",Table2[[#This Row],[Income]],0)</f>
        <v>0</v>
      </c>
      <c r="CO477" s="3">
        <f ca="1">IF(Table2[[#This Row],[Field of Work]]="Agriculture",Table2[[#This Row],[Income]],0)</f>
        <v>0</v>
      </c>
      <c r="CP477" s="3">
        <f ca="1">IF(Table2[[#This Row],[Field of Work]]="IT",Table2[[#This Row],[Income]],0)</f>
        <v>0</v>
      </c>
      <c r="CQ477" s="3">
        <f ca="1">IF(Table2[[#This Row],[Field of Work]]="Construction",Table2[[#This Row],[Income]],0)</f>
        <v>0</v>
      </c>
      <c r="CR477" s="3">
        <f ca="1">IF(Table2[[#This Row],[Field of Work]]="Health",Table2[[#This Row],[Income]],0)</f>
        <v>55194</v>
      </c>
      <c r="CS477" s="5">
        <f ca="1">IF(Table2[[#This Row],[Field of Work]]="General work",Table2[[#This Row],[Income]],0)</f>
        <v>0</v>
      </c>
      <c r="CU477" s="2">
        <f t="shared" ca="1" si="158"/>
        <v>1</v>
      </c>
      <c r="CV477" s="5"/>
      <c r="CX477" s="2">
        <f t="shared" ca="1" si="159"/>
        <v>29</v>
      </c>
      <c r="CY477" s="5"/>
    </row>
    <row r="478" spans="1:103" x14ac:dyDescent="0.25">
      <c r="A478">
        <f t="shared" ca="1" si="160"/>
        <v>2</v>
      </c>
      <c r="B478" t="str">
        <f t="shared" ca="1" si="161"/>
        <v>Female</v>
      </c>
      <c r="C478">
        <f t="shared" ca="1" si="162"/>
        <v>29</v>
      </c>
      <c r="D478">
        <f t="shared" ca="1" si="163"/>
        <v>1</v>
      </c>
      <c r="E478" t="str">
        <f ca="1">_xll.XLOOKUP(D478,$Y$8:$Y$13,$Z$8:$Z$13)</f>
        <v>Health</v>
      </c>
      <c r="F478">
        <f t="shared" ca="1" si="164"/>
        <v>3</v>
      </c>
      <c r="G478" t="str">
        <f ca="1">_xll.XLOOKUP(F478,$AA$8:$AA$12,$AB$8:$AB$12)</f>
        <v>University</v>
      </c>
      <c r="H478">
        <f t="shared" ca="1" si="177"/>
        <v>1</v>
      </c>
      <c r="I478">
        <f t="shared" ca="1" si="157"/>
        <v>1</v>
      </c>
      <c r="J478">
        <f t="shared" ca="1" si="165"/>
        <v>38174</v>
      </c>
      <c r="K478">
        <f t="shared" ca="1" si="166"/>
        <v>1</v>
      </c>
      <c r="L478" t="str">
        <f ca="1">_xll.XLOOKUP(K478,$AC$8:$AC$17,$AD$8:$AD$17)</f>
        <v>East Legon</v>
      </c>
      <c r="M478">
        <f t="shared" ca="1" si="170"/>
        <v>229044</v>
      </c>
      <c r="N478" s="12">
        <f t="shared" ca="1" si="167"/>
        <v>215741.40847253887</v>
      </c>
      <c r="O478" s="12">
        <f t="shared" ca="1" si="171"/>
        <v>16853.983455396741</v>
      </c>
      <c r="P478">
        <f t="shared" ca="1" si="168"/>
        <v>1125</v>
      </c>
      <c r="Q478" s="12">
        <f t="shared" ca="1" si="172"/>
        <v>16514.984231594732</v>
      </c>
      <c r="R478">
        <f t="shared" ca="1" si="173"/>
        <v>16731.441706900561</v>
      </c>
      <c r="S478" s="12">
        <f t="shared" ca="1" si="174"/>
        <v>262629.42516229732</v>
      </c>
      <c r="T478" s="12">
        <f t="shared" ca="1" si="175"/>
        <v>233381.39270413358</v>
      </c>
      <c r="U478" s="12">
        <f t="shared" ca="1" si="176"/>
        <v>29248.03245816374</v>
      </c>
      <c r="X478" s="2"/>
      <c r="Y478" s="3"/>
      <c r="Z478" s="3"/>
      <c r="AA478" s="3"/>
      <c r="AB478" s="3"/>
      <c r="AC478" s="3"/>
      <c r="AD478" s="3"/>
      <c r="AE478" s="3">
        <f ca="1">IF(Table2[[#This Row],[Gender]]="Male",1,0)</f>
        <v>0</v>
      </c>
      <c r="AF478" s="3">
        <f ca="1">IF(Table2[[#This Row],[Gender]]="Female",1,0)</f>
        <v>1</v>
      </c>
      <c r="AG478" s="3"/>
      <c r="AH478" s="3"/>
      <c r="AI478" s="5"/>
      <c r="AK478" s="2">
        <f ca="1">IF(Table2[[#This Row],[Field of Work]]="Teaching",1,0)</f>
        <v>0</v>
      </c>
      <c r="AL478" s="3">
        <f ca="1">IF(Table2[[#This Row],[Field of Work]]="Agriculture",1,0)</f>
        <v>0</v>
      </c>
      <c r="AM478" s="3">
        <f ca="1">IF(Table2[[#This Row],[Field of Work]]="IT",1,0)</f>
        <v>0</v>
      </c>
      <c r="AN478" s="3">
        <f ca="1">IF(Table2[[#This Row],[Field of Work]]="Construction",1,0)</f>
        <v>0</v>
      </c>
      <c r="AO478" s="3">
        <f ca="1">IF(Table2[[#This Row],[Field of Work]]="Health",1,0)</f>
        <v>1</v>
      </c>
      <c r="AP478" s="3">
        <f ca="1">IF(Table2[[#This Row],[Field of Work]]="General work",1,0)</f>
        <v>0</v>
      </c>
      <c r="AQ478" s="3"/>
      <c r="AR478" s="3"/>
      <c r="AS478" s="3"/>
      <c r="AT478" s="3"/>
      <c r="AU478" s="3"/>
      <c r="AV478" s="5"/>
      <c r="AW478" s="16">
        <f ca="1">IF(Table2[[#This Row],[Residence]]="East Legon",1,0)</f>
        <v>1</v>
      </c>
      <c r="AX478" s="13">
        <f ca="1">IF(Table2[[#This Row],[Residence]]="Trasaco",1,0)</f>
        <v>0</v>
      </c>
      <c r="AY478" s="3">
        <f ca="1">IF(Table2[[#This Row],[Residence]]="North Legon",1,0)</f>
        <v>0</v>
      </c>
      <c r="AZ478" s="3">
        <f ca="1">IF(Table2[[#This Row],[Residence]]="Tema",1,0)</f>
        <v>0</v>
      </c>
      <c r="BA478" s="3">
        <f ca="1">IF(Table2[[#This Row],[Residence]]="Spintex",1,0)</f>
        <v>0</v>
      </c>
      <c r="BB478" s="3">
        <f ca="1">IF(Table2[[#This Row],[Residence]]="Airport Hills",1,0)</f>
        <v>0</v>
      </c>
      <c r="BC478" s="3">
        <f ca="1">IF(Table2[[#This Row],[Residence]]="Oyarifa",1,0)</f>
        <v>0</v>
      </c>
      <c r="BD478" s="3">
        <f ca="1">IF(Table2[[#This Row],[Residence]]="Prampram",1,0)</f>
        <v>0</v>
      </c>
      <c r="BE478" s="3">
        <f ca="1">IF(Table2[[#This Row],[Residence]]="Tse-Addo",1,0)</f>
        <v>0</v>
      </c>
      <c r="BF478" s="3">
        <f ca="1">IF(Table2[[#This Row],[Residence]]="Osu",1,0)</f>
        <v>0</v>
      </c>
      <c r="BG478" s="3"/>
      <c r="BH478" s="3"/>
      <c r="BI478" s="3"/>
      <c r="BJ478" s="3"/>
      <c r="BK478" s="3"/>
      <c r="BL478" s="3"/>
      <c r="BM478" s="3"/>
      <c r="BN478" s="3"/>
      <c r="BO478" s="3"/>
      <c r="BP478" s="5"/>
      <c r="BR478" s="26">
        <f ca="1">Table2[[#This Row],[Cars Value]]/Table2[[#This Row],[Cars]]</f>
        <v>16853.983455396741</v>
      </c>
      <c r="BS478" s="5"/>
      <c r="BT478" s="2">
        <f ca="1">IF(Table2[[#This Row],[Value of Debts]]&gt;$BU$6,1,0)</f>
        <v>1</v>
      </c>
      <c r="BU478" s="3"/>
      <c r="BV478" s="3"/>
      <c r="BW478" s="5"/>
      <c r="BX478" s="30">
        <f ca="1">Table2[[#This Row],[Mortgage Left]]/Table2[[#This Row],[Value of home]]</f>
        <v>0.94192123990385634</v>
      </c>
      <c r="BY478" s="3">
        <f t="shared" ca="1" si="169"/>
        <v>0</v>
      </c>
      <c r="BZ478" s="3"/>
      <c r="CA478" s="39"/>
      <c r="CC478" s="2">
        <f ca="1">IF(Table2[[#This Row],[Residence]]="East Legon",Table2[[#This Row],[Income]],0)</f>
        <v>38174</v>
      </c>
      <c r="CD478" s="3">
        <f ca="1">IF(Table2[[#This Row],[Residence]]="Trasaco",Table2[[#This Row],[Income]],0)</f>
        <v>0</v>
      </c>
      <c r="CE478" s="3">
        <f ca="1">IF(Table2[[#This Row],[Residence]]="North Legon",Table2[[#This Row],[Income]],0)</f>
        <v>0</v>
      </c>
      <c r="CF478" s="3">
        <f ca="1">IF(Table2[[#This Row],[Residence]]="Spintex",Table2[[#This Row],[Income]],0)</f>
        <v>0</v>
      </c>
      <c r="CG478" s="3">
        <f ca="1">IF(Table2[[#This Row],[Residence]]="Tema",Table2[[#This Row],[Income]],0)</f>
        <v>0</v>
      </c>
      <c r="CH478" s="3">
        <f ca="1">IF(Table2[[#This Row],[Residence]]="Airport Hills",Table2[[#This Row],[Income]],0)</f>
        <v>0</v>
      </c>
      <c r="CI478" s="3">
        <f ca="1">IF(Table2[[#This Row],[Residence]]="Oyarifa",Table2[[#This Row],[Income]],0)</f>
        <v>0</v>
      </c>
      <c r="CJ478" s="3">
        <f ca="1">IF(Table2[[#This Row],[Residence]]="Osu",Table2[[#This Row],[Income]],0)</f>
        <v>0</v>
      </c>
      <c r="CK478" s="3">
        <f ca="1">IF(Table2[[#This Row],[Residence]]="Tse-Addo",Table2[[#This Row],[Income]],0)</f>
        <v>0</v>
      </c>
      <c r="CL478" s="5">
        <f ca="1">IF(Table2[[#This Row],[Residence]]="Prampram",Table2[[#This Row],[Income]],0)</f>
        <v>0</v>
      </c>
      <c r="CN478" s="2">
        <f ca="1">IF(Table2[[#This Row],[Field of Work]]="Teaching",Table2[[#This Row],[Income]],0)</f>
        <v>0</v>
      </c>
      <c r="CO478" s="3">
        <f ca="1">IF(Table2[[#This Row],[Field of Work]]="Agriculture",Table2[[#This Row],[Income]],0)</f>
        <v>0</v>
      </c>
      <c r="CP478" s="3">
        <f ca="1">IF(Table2[[#This Row],[Field of Work]]="IT",Table2[[#This Row],[Income]],0)</f>
        <v>0</v>
      </c>
      <c r="CQ478" s="3">
        <f ca="1">IF(Table2[[#This Row],[Field of Work]]="Construction",Table2[[#This Row],[Income]],0)</f>
        <v>0</v>
      </c>
      <c r="CR478" s="3">
        <f ca="1">IF(Table2[[#This Row],[Field of Work]]="Health",Table2[[#This Row],[Income]],0)</f>
        <v>38174</v>
      </c>
      <c r="CS478" s="5">
        <f ca="1">IF(Table2[[#This Row],[Field of Work]]="General work",Table2[[#This Row],[Income]],0)</f>
        <v>0</v>
      </c>
      <c r="CU478" s="2">
        <f t="shared" ca="1" si="158"/>
        <v>1</v>
      </c>
      <c r="CV478" s="5"/>
      <c r="CX478" s="2">
        <f t="shared" ca="1" si="159"/>
        <v>50</v>
      </c>
      <c r="CY478" s="5"/>
    </row>
    <row r="479" spans="1:103" x14ac:dyDescent="0.25">
      <c r="A479">
        <f t="shared" ca="1" si="160"/>
        <v>1</v>
      </c>
      <c r="B479" t="str">
        <f t="shared" ca="1" si="161"/>
        <v>Male</v>
      </c>
      <c r="C479">
        <f t="shared" ca="1" si="162"/>
        <v>50</v>
      </c>
      <c r="D479">
        <f t="shared" ca="1" si="163"/>
        <v>6</v>
      </c>
      <c r="E479" t="str">
        <f ca="1">_xll.XLOOKUP(D479,$Y$8:$Y$13,$Z$8:$Z$13)</f>
        <v>Agriculture</v>
      </c>
      <c r="F479">
        <f t="shared" ca="1" si="164"/>
        <v>1</v>
      </c>
      <c r="G479" t="str">
        <f ca="1">_xll.XLOOKUP(F479,$AA$8:$AA$12,$AB$8:$AB$12)</f>
        <v>Highschool</v>
      </c>
      <c r="H479">
        <f t="shared" ca="1" si="177"/>
        <v>4</v>
      </c>
      <c r="I479">
        <f t="shared" ca="1" si="157"/>
        <v>4</v>
      </c>
      <c r="J479">
        <f t="shared" ca="1" si="165"/>
        <v>78102</v>
      </c>
      <c r="K479">
        <f t="shared" ca="1" si="166"/>
        <v>4</v>
      </c>
      <c r="L479" t="str">
        <f ca="1">_xll.XLOOKUP(K479,$AC$8:$AC$17,$AD$8:$AD$17)</f>
        <v>Spintex</v>
      </c>
      <c r="M479">
        <f t="shared" ca="1" si="170"/>
        <v>234306</v>
      </c>
      <c r="N479" s="12">
        <f t="shared" ca="1" si="167"/>
        <v>106681.57590616836</v>
      </c>
      <c r="O479" s="12">
        <f t="shared" ca="1" si="171"/>
        <v>50137.636586689812</v>
      </c>
      <c r="P479">
        <f t="shared" ca="1" si="168"/>
        <v>41789</v>
      </c>
      <c r="Q479" s="12">
        <f t="shared" ca="1" si="172"/>
        <v>60560.465498346552</v>
      </c>
      <c r="R479">
        <f t="shared" ca="1" si="173"/>
        <v>91900.916194549834</v>
      </c>
      <c r="S479" s="12">
        <f t="shared" ca="1" si="174"/>
        <v>376344.55278123962</v>
      </c>
      <c r="T479" s="12">
        <f t="shared" ca="1" si="175"/>
        <v>209031.04140451492</v>
      </c>
      <c r="U479" s="12">
        <f t="shared" ca="1" si="176"/>
        <v>167313.51137672469</v>
      </c>
      <c r="X479" s="2"/>
      <c r="Y479" s="3"/>
      <c r="Z479" s="3"/>
      <c r="AA479" s="3"/>
      <c r="AB479" s="3"/>
      <c r="AC479" s="3"/>
      <c r="AD479" s="3"/>
      <c r="AE479" s="3">
        <f ca="1">IF(Table2[[#This Row],[Gender]]="Male",1,0)</f>
        <v>1</v>
      </c>
      <c r="AF479" s="3">
        <f ca="1">IF(Table2[[#This Row],[Gender]]="Female",1,0)</f>
        <v>0</v>
      </c>
      <c r="AG479" s="3"/>
      <c r="AH479" s="3"/>
      <c r="AI479" s="5"/>
      <c r="AK479" s="2">
        <f ca="1">IF(Table2[[#This Row],[Field of Work]]="Teaching",1,0)</f>
        <v>0</v>
      </c>
      <c r="AL479" s="3">
        <f ca="1">IF(Table2[[#This Row],[Field of Work]]="Agriculture",1,0)</f>
        <v>1</v>
      </c>
      <c r="AM479" s="3">
        <f ca="1">IF(Table2[[#This Row],[Field of Work]]="IT",1,0)</f>
        <v>0</v>
      </c>
      <c r="AN479" s="3">
        <f ca="1">IF(Table2[[#This Row],[Field of Work]]="Construction",1,0)</f>
        <v>0</v>
      </c>
      <c r="AO479" s="3">
        <f ca="1">IF(Table2[[#This Row],[Field of Work]]="Health",1,0)</f>
        <v>0</v>
      </c>
      <c r="AP479" s="3">
        <f ca="1">IF(Table2[[#This Row],[Field of Work]]="General work",1,0)</f>
        <v>0</v>
      </c>
      <c r="AQ479" s="3"/>
      <c r="AR479" s="3"/>
      <c r="AS479" s="3"/>
      <c r="AT479" s="3"/>
      <c r="AU479" s="3"/>
      <c r="AV479" s="5"/>
      <c r="AW479" s="16">
        <f ca="1">IF(Table2[[#This Row],[Residence]]="East Legon",1,0)</f>
        <v>0</v>
      </c>
      <c r="AX479" s="13">
        <f ca="1">IF(Table2[[#This Row],[Residence]]="Trasaco",1,0)</f>
        <v>0</v>
      </c>
      <c r="AY479" s="3">
        <f ca="1">IF(Table2[[#This Row],[Residence]]="North Legon",1,0)</f>
        <v>0</v>
      </c>
      <c r="AZ479" s="3">
        <f ca="1">IF(Table2[[#This Row],[Residence]]="Tema",1,0)</f>
        <v>0</v>
      </c>
      <c r="BA479" s="3">
        <f ca="1">IF(Table2[[#This Row],[Residence]]="Spintex",1,0)</f>
        <v>1</v>
      </c>
      <c r="BB479" s="3">
        <f ca="1">IF(Table2[[#This Row],[Residence]]="Airport Hills",1,0)</f>
        <v>0</v>
      </c>
      <c r="BC479" s="3">
        <f ca="1">IF(Table2[[#This Row],[Residence]]="Oyarifa",1,0)</f>
        <v>0</v>
      </c>
      <c r="BD479" s="3">
        <f ca="1">IF(Table2[[#This Row],[Residence]]="Prampram",1,0)</f>
        <v>0</v>
      </c>
      <c r="BE479" s="3">
        <f ca="1">IF(Table2[[#This Row],[Residence]]="Tse-Addo",1,0)</f>
        <v>0</v>
      </c>
      <c r="BF479" s="3">
        <f ca="1">IF(Table2[[#This Row],[Residence]]="Osu",1,0)</f>
        <v>0</v>
      </c>
      <c r="BG479" s="3"/>
      <c r="BH479" s="3"/>
      <c r="BI479" s="3"/>
      <c r="BJ479" s="3"/>
      <c r="BK479" s="3"/>
      <c r="BL479" s="3"/>
      <c r="BM479" s="3"/>
      <c r="BN479" s="3"/>
      <c r="BO479" s="3"/>
      <c r="BP479" s="5"/>
      <c r="BR479" s="26">
        <f ca="1">Table2[[#This Row],[Cars Value]]/Table2[[#This Row],[Cars]]</f>
        <v>12534.409146672453</v>
      </c>
      <c r="BS479" s="5"/>
      <c r="BT479" s="2">
        <f ca="1">IF(Table2[[#This Row],[Value of Debts]]&gt;$BU$6,1,0)</f>
        <v>1</v>
      </c>
      <c r="BU479" s="3"/>
      <c r="BV479" s="3"/>
      <c r="BW479" s="5"/>
      <c r="BX479" s="30">
        <f ca="1">Table2[[#This Row],[Mortgage Left]]/Table2[[#This Row],[Value of home]]</f>
        <v>0.45530876676725462</v>
      </c>
      <c r="BY479" s="3">
        <f t="shared" ca="1" si="169"/>
        <v>0</v>
      </c>
      <c r="BZ479" s="3"/>
      <c r="CA479" s="39"/>
      <c r="CC479" s="2">
        <f ca="1">IF(Table2[[#This Row],[Residence]]="East Legon",Table2[[#This Row],[Income]],0)</f>
        <v>0</v>
      </c>
      <c r="CD479" s="3">
        <f ca="1">IF(Table2[[#This Row],[Residence]]="Trasaco",Table2[[#This Row],[Income]],0)</f>
        <v>0</v>
      </c>
      <c r="CE479" s="3">
        <f ca="1">IF(Table2[[#This Row],[Residence]]="North Legon",Table2[[#This Row],[Income]],0)</f>
        <v>0</v>
      </c>
      <c r="CF479" s="3">
        <f ca="1">IF(Table2[[#This Row],[Residence]]="Spintex",Table2[[#This Row],[Income]],0)</f>
        <v>78102</v>
      </c>
      <c r="CG479" s="3">
        <f ca="1">IF(Table2[[#This Row],[Residence]]="Tema",Table2[[#This Row],[Income]],0)</f>
        <v>0</v>
      </c>
      <c r="CH479" s="3">
        <f ca="1">IF(Table2[[#This Row],[Residence]]="Airport Hills",Table2[[#This Row],[Income]],0)</f>
        <v>0</v>
      </c>
      <c r="CI479" s="3">
        <f ca="1">IF(Table2[[#This Row],[Residence]]="Oyarifa",Table2[[#This Row],[Income]],0)</f>
        <v>0</v>
      </c>
      <c r="CJ479" s="3">
        <f ca="1">IF(Table2[[#This Row],[Residence]]="Osu",Table2[[#This Row],[Income]],0)</f>
        <v>0</v>
      </c>
      <c r="CK479" s="3">
        <f ca="1">IF(Table2[[#This Row],[Residence]]="Tse-Addo",Table2[[#This Row],[Income]],0)</f>
        <v>0</v>
      </c>
      <c r="CL479" s="5">
        <f ca="1">IF(Table2[[#This Row],[Residence]]="Prampram",Table2[[#This Row],[Income]],0)</f>
        <v>0</v>
      </c>
      <c r="CN479" s="2">
        <f ca="1">IF(Table2[[#This Row],[Field of Work]]="Teaching",Table2[[#This Row],[Income]],0)</f>
        <v>0</v>
      </c>
      <c r="CO479" s="3">
        <f ca="1">IF(Table2[[#This Row],[Field of Work]]="Agriculture",Table2[[#This Row],[Income]],0)</f>
        <v>78102</v>
      </c>
      <c r="CP479" s="3">
        <f ca="1">IF(Table2[[#This Row],[Field of Work]]="IT",Table2[[#This Row],[Income]],0)</f>
        <v>0</v>
      </c>
      <c r="CQ479" s="3">
        <f ca="1">IF(Table2[[#This Row],[Field of Work]]="Construction",Table2[[#This Row],[Income]],0)</f>
        <v>0</v>
      </c>
      <c r="CR479" s="3">
        <f ca="1">IF(Table2[[#This Row],[Field of Work]]="Health",Table2[[#This Row],[Income]],0)</f>
        <v>0</v>
      </c>
      <c r="CS479" s="5">
        <f ca="1">IF(Table2[[#This Row],[Field of Work]]="General work",Table2[[#This Row],[Income]],0)</f>
        <v>0</v>
      </c>
      <c r="CU479" s="2">
        <f t="shared" ca="1" si="158"/>
        <v>1</v>
      </c>
      <c r="CV479" s="5"/>
      <c r="CX479" s="2">
        <f t="shared" ca="1" si="159"/>
        <v>34</v>
      </c>
      <c r="CY479" s="5"/>
    </row>
    <row r="480" spans="1:103" x14ac:dyDescent="0.25">
      <c r="A480">
        <f t="shared" ca="1" si="160"/>
        <v>2</v>
      </c>
      <c r="B480" t="str">
        <f t="shared" ca="1" si="161"/>
        <v>Female</v>
      </c>
      <c r="C480">
        <f t="shared" ca="1" si="162"/>
        <v>34</v>
      </c>
      <c r="D480">
        <f t="shared" ca="1" si="163"/>
        <v>2</v>
      </c>
      <c r="E480" t="str">
        <f ca="1">_xll.XLOOKUP(D480,$Y$8:$Y$13,$Z$8:$Z$13)</f>
        <v>Construction</v>
      </c>
      <c r="F480">
        <f t="shared" ca="1" si="164"/>
        <v>3</v>
      </c>
      <c r="G480" t="str">
        <f ca="1">_xll.XLOOKUP(F480,$AA$8:$AA$12,$AB$8:$AB$12)</f>
        <v>University</v>
      </c>
      <c r="H480">
        <f t="shared" ca="1" si="177"/>
        <v>0</v>
      </c>
      <c r="I480">
        <f t="shared" ca="1" si="157"/>
        <v>3</v>
      </c>
      <c r="J480">
        <f t="shared" ca="1" si="165"/>
        <v>52669</v>
      </c>
      <c r="K480">
        <f t="shared" ca="1" si="166"/>
        <v>9</v>
      </c>
      <c r="L480" t="str">
        <f ca="1">_xll.XLOOKUP(K480,$AC$8:$AC$17,$AD$8:$AD$17)</f>
        <v>Prampram</v>
      </c>
      <c r="M480">
        <f t="shared" ca="1" si="170"/>
        <v>263345</v>
      </c>
      <c r="N480" s="12">
        <f t="shared" ca="1" si="167"/>
        <v>102469.47071057581</v>
      </c>
      <c r="O480" s="12">
        <f t="shared" ca="1" si="171"/>
        <v>1043.5476200376331</v>
      </c>
      <c r="P480">
        <f t="shared" ca="1" si="168"/>
        <v>717</v>
      </c>
      <c r="Q480" s="12">
        <f t="shared" ca="1" si="172"/>
        <v>59760.642369691974</v>
      </c>
      <c r="R480">
        <f t="shared" ca="1" si="173"/>
        <v>54786.621357030948</v>
      </c>
      <c r="S480" s="12">
        <f t="shared" ca="1" si="174"/>
        <v>319175.16897706856</v>
      </c>
      <c r="T480" s="12">
        <f t="shared" ca="1" si="175"/>
        <v>162947.11308026779</v>
      </c>
      <c r="U480" s="12">
        <f t="shared" ca="1" si="176"/>
        <v>156228.05589680077</v>
      </c>
      <c r="X480" s="2"/>
      <c r="Y480" s="3"/>
      <c r="Z480" s="3"/>
      <c r="AA480" s="3"/>
      <c r="AB480" s="3"/>
      <c r="AC480" s="3"/>
      <c r="AD480" s="3"/>
      <c r="AE480" s="3">
        <f ca="1">IF(Table2[[#This Row],[Gender]]="Male",1,0)</f>
        <v>0</v>
      </c>
      <c r="AF480" s="3">
        <f ca="1">IF(Table2[[#This Row],[Gender]]="Female",1,0)</f>
        <v>1</v>
      </c>
      <c r="AG480" s="3"/>
      <c r="AH480" s="3"/>
      <c r="AI480" s="5"/>
      <c r="AK480" s="2">
        <f ca="1">IF(Table2[[#This Row],[Field of Work]]="Teaching",1,0)</f>
        <v>0</v>
      </c>
      <c r="AL480" s="3">
        <f ca="1">IF(Table2[[#This Row],[Field of Work]]="Agriculture",1,0)</f>
        <v>0</v>
      </c>
      <c r="AM480" s="3">
        <f ca="1">IF(Table2[[#This Row],[Field of Work]]="IT",1,0)</f>
        <v>0</v>
      </c>
      <c r="AN480" s="3">
        <f ca="1">IF(Table2[[#This Row],[Field of Work]]="Construction",1,0)</f>
        <v>1</v>
      </c>
      <c r="AO480" s="3">
        <f ca="1">IF(Table2[[#This Row],[Field of Work]]="Health",1,0)</f>
        <v>0</v>
      </c>
      <c r="AP480" s="3">
        <f ca="1">IF(Table2[[#This Row],[Field of Work]]="General work",1,0)</f>
        <v>0</v>
      </c>
      <c r="AQ480" s="3"/>
      <c r="AR480" s="3"/>
      <c r="AS480" s="3"/>
      <c r="AT480" s="3"/>
      <c r="AU480" s="3"/>
      <c r="AV480" s="5"/>
      <c r="AW480" s="16">
        <f ca="1">IF(Table2[[#This Row],[Residence]]="East Legon",1,0)</f>
        <v>0</v>
      </c>
      <c r="AX480" s="13">
        <f ca="1">IF(Table2[[#This Row],[Residence]]="Trasaco",1,0)</f>
        <v>0</v>
      </c>
      <c r="AY480" s="3">
        <f ca="1">IF(Table2[[#This Row],[Residence]]="North Legon",1,0)</f>
        <v>0</v>
      </c>
      <c r="AZ480" s="3">
        <f ca="1">IF(Table2[[#This Row],[Residence]]="Tema",1,0)</f>
        <v>0</v>
      </c>
      <c r="BA480" s="3">
        <f ca="1">IF(Table2[[#This Row],[Residence]]="Spintex",1,0)</f>
        <v>0</v>
      </c>
      <c r="BB480" s="3">
        <f ca="1">IF(Table2[[#This Row],[Residence]]="Airport Hills",1,0)</f>
        <v>0</v>
      </c>
      <c r="BC480" s="3">
        <f ca="1">IF(Table2[[#This Row],[Residence]]="Oyarifa",1,0)</f>
        <v>0</v>
      </c>
      <c r="BD480" s="3">
        <f ca="1">IF(Table2[[#This Row],[Residence]]="Prampram",1,0)</f>
        <v>1</v>
      </c>
      <c r="BE480" s="3">
        <f ca="1">IF(Table2[[#This Row],[Residence]]="Tse-Addo",1,0)</f>
        <v>0</v>
      </c>
      <c r="BF480" s="3">
        <f ca="1">IF(Table2[[#This Row],[Residence]]="Osu",1,0)</f>
        <v>0</v>
      </c>
      <c r="BG480" s="3"/>
      <c r="BH480" s="3"/>
      <c r="BI480" s="3"/>
      <c r="BJ480" s="3"/>
      <c r="BK480" s="3"/>
      <c r="BL480" s="3"/>
      <c r="BM480" s="3"/>
      <c r="BN480" s="3"/>
      <c r="BO480" s="3"/>
      <c r="BP480" s="5"/>
      <c r="BR480" s="26">
        <f ca="1">Table2[[#This Row],[Cars Value]]/Table2[[#This Row],[Cars]]</f>
        <v>347.84920667921102</v>
      </c>
      <c r="BS480" s="5"/>
      <c r="BT480" s="2">
        <f ca="1">IF(Table2[[#This Row],[Value of Debts]]&gt;$BU$6,1,0)</f>
        <v>1</v>
      </c>
      <c r="BU480" s="3"/>
      <c r="BV480" s="3"/>
      <c r="BW480" s="5"/>
      <c r="BX480" s="30">
        <f ca="1">Table2[[#This Row],[Mortgage Left]]/Table2[[#This Row],[Value of home]]</f>
        <v>0.38910733338615056</v>
      </c>
      <c r="BY480" s="3">
        <f t="shared" ca="1" si="169"/>
        <v>1</v>
      </c>
      <c r="BZ480" s="3"/>
      <c r="CA480" s="39"/>
      <c r="CC480" s="2">
        <f ca="1">IF(Table2[[#This Row],[Residence]]="East Legon",Table2[[#This Row],[Income]],0)</f>
        <v>0</v>
      </c>
      <c r="CD480" s="3">
        <f ca="1">IF(Table2[[#This Row],[Residence]]="Trasaco",Table2[[#This Row],[Income]],0)</f>
        <v>0</v>
      </c>
      <c r="CE480" s="3">
        <f ca="1">IF(Table2[[#This Row],[Residence]]="North Legon",Table2[[#This Row],[Income]],0)</f>
        <v>0</v>
      </c>
      <c r="CF480" s="3">
        <f ca="1">IF(Table2[[#This Row],[Residence]]="Spintex",Table2[[#This Row],[Income]],0)</f>
        <v>0</v>
      </c>
      <c r="CG480" s="3">
        <f ca="1">IF(Table2[[#This Row],[Residence]]="Tema",Table2[[#This Row],[Income]],0)</f>
        <v>0</v>
      </c>
      <c r="CH480" s="3">
        <f ca="1">IF(Table2[[#This Row],[Residence]]="Airport Hills",Table2[[#This Row],[Income]],0)</f>
        <v>0</v>
      </c>
      <c r="CI480" s="3">
        <f ca="1">IF(Table2[[#This Row],[Residence]]="Oyarifa",Table2[[#This Row],[Income]],0)</f>
        <v>0</v>
      </c>
      <c r="CJ480" s="3">
        <f ca="1">IF(Table2[[#This Row],[Residence]]="Osu",Table2[[#This Row],[Income]],0)</f>
        <v>0</v>
      </c>
      <c r="CK480" s="3">
        <f ca="1">IF(Table2[[#This Row],[Residence]]="Tse-Addo",Table2[[#This Row],[Income]],0)</f>
        <v>0</v>
      </c>
      <c r="CL480" s="5">
        <f ca="1">IF(Table2[[#This Row],[Residence]]="Prampram",Table2[[#This Row],[Income]],0)</f>
        <v>52669</v>
      </c>
      <c r="CN480" s="2">
        <f ca="1">IF(Table2[[#This Row],[Field of Work]]="Teaching",Table2[[#This Row],[Income]],0)</f>
        <v>0</v>
      </c>
      <c r="CO480" s="3">
        <f ca="1">IF(Table2[[#This Row],[Field of Work]]="Agriculture",Table2[[#This Row],[Income]],0)</f>
        <v>0</v>
      </c>
      <c r="CP480" s="3">
        <f ca="1">IF(Table2[[#This Row],[Field of Work]]="IT",Table2[[#This Row],[Income]],0)</f>
        <v>0</v>
      </c>
      <c r="CQ480" s="3">
        <f ca="1">IF(Table2[[#This Row],[Field of Work]]="Construction",Table2[[#This Row],[Income]],0)</f>
        <v>52669</v>
      </c>
      <c r="CR480" s="3">
        <f ca="1">IF(Table2[[#This Row],[Field of Work]]="Health",Table2[[#This Row],[Income]],0)</f>
        <v>0</v>
      </c>
      <c r="CS480" s="5">
        <f ca="1">IF(Table2[[#This Row],[Field of Work]]="General work",Table2[[#This Row],[Income]],0)</f>
        <v>0</v>
      </c>
      <c r="CU480" s="2">
        <f t="shared" ca="1" si="158"/>
        <v>1</v>
      </c>
      <c r="CV480" s="5"/>
      <c r="CX480" s="2">
        <f t="shared" ca="1" si="159"/>
        <v>47</v>
      </c>
      <c r="CY480" s="5"/>
    </row>
    <row r="481" spans="1:103" x14ac:dyDescent="0.25">
      <c r="A481">
        <f t="shared" ca="1" si="160"/>
        <v>2</v>
      </c>
      <c r="B481" t="str">
        <f t="shared" ca="1" si="161"/>
        <v>Female</v>
      </c>
      <c r="C481">
        <f t="shared" ca="1" si="162"/>
        <v>47</v>
      </c>
      <c r="D481">
        <f t="shared" ca="1" si="163"/>
        <v>1</v>
      </c>
      <c r="E481" t="str">
        <f ca="1">_xll.XLOOKUP(D481,$Y$8:$Y$13,$Z$8:$Z$13)</f>
        <v>Health</v>
      </c>
      <c r="F481">
        <f t="shared" ca="1" si="164"/>
        <v>1</v>
      </c>
      <c r="G481" t="str">
        <f ca="1">_xll.XLOOKUP(F481,$AA$8:$AA$12,$AB$8:$AB$12)</f>
        <v>Highschool</v>
      </c>
      <c r="H481">
        <f t="shared" ca="1" si="177"/>
        <v>4</v>
      </c>
      <c r="I481">
        <f t="shared" ca="1" si="157"/>
        <v>1</v>
      </c>
      <c r="J481">
        <f t="shared" ca="1" si="165"/>
        <v>70169</v>
      </c>
      <c r="K481">
        <f t="shared" ca="1" si="166"/>
        <v>10</v>
      </c>
      <c r="L481" t="str">
        <f ca="1">_xll.XLOOKUP(K481,$AC$8:$AC$17,$AD$8:$AD$17)</f>
        <v>Osu</v>
      </c>
      <c r="M481">
        <f t="shared" ca="1" si="170"/>
        <v>210507</v>
      </c>
      <c r="N481" s="12">
        <f t="shared" ca="1" si="167"/>
        <v>98539.858152660294</v>
      </c>
      <c r="O481" s="12">
        <f t="shared" ca="1" si="171"/>
        <v>4092.4050551503665</v>
      </c>
      <c r="P481">
        <f t="shared" ca="1" si="168"/>
        <v>3148</v>
      </c>
      <c r="Q481" s="12">
        <f t="shared" ca="1" si="172"/>
        <v>61579.444520062207</v>
      </c>
      <c r="R481">
        <f t="shared" ca="1" si="173"/>
        <v>29789.93864250616</v>
      </c>
      <c r="S481" s="12">
        <f t="shared" ca="1" si="174"/>
        <v>244389.34369765653</v>
      </c>
      <c r="T481" s="12">
        <f t="shared" ca="1" si="175"/>
        <v>163267.30267272249</v>
      </c>
      <c r="U481" s="12">
        <f t="shared" ca="1" si="176"/>
        <v>81122.041024934035</v>
      </c>
      <c r="X481" s="2"/>
      <c r="Y481" s="3"/>
      <c r="Z481" s="3"/>
      <c r="AA481" s="3"/>
      <c r="AB481" s="3"/>
      <c r="AC481" s="3"/>
      <c r="AD481" s="3"/>
      <c r="AE481" s="3">
        <f ca="1">IF(Table2[[#This Row],[Gender]]="Male",1,0)</f>
        <v>0</v>
      </c>
      <c r="AF481" s="3">
        <f ca="1">IF(Table2[[#This Row],[Gender]]="Female",1,0)</f>
        <v>1</v>
      </c>
      <c r="AG481" s="3"/>
      <c r="AH481" s="3"/>
      <c r="AI481" s="5"/>
      <c r="AK481" s="2">
        <f ca="1">IF(Table2[[#This Row],[Field of Work]]="Teaching",1,0)</f>
        <v>0</v>
      </c>
      <c r="AL481" s="3">
        <f ca="1">IF(Table2[[#This Row],[Field of Work]]="Agriculture",1,0)</f>
        <v>0</v>
      </c>
      <c r="AM481" s="3">
        <f ca="1">IF(Table2[[#This Row],[Field of Work]]="IT",1,0)</f>
        <v>0</v>
      </c>
      <c r="AN481" s="3">
        <f ca="1">IF(Table2[[#This Row],[Field of Work]]="Construction",1,0)</f>
        <v>0</v>
      </c>
      <c r="AO481" s="3">
        <f ca="1">IF(Table2[[#This Row],[Field of Work]]="Health",1,0)</f>
        <v>1</v>
      </c>
      <c r="AP481" s="3">
        <f ca="1">IF(Table2[[#This Row],[Field of Work]]="General work",1,0)</f>
        <v>0</v>
      </c>
      <c r="AQ481" s="3"/>
      <c r="AR481" s="3"/>
      <c r="AS481" s="3"/>
      <c r="AT481" s="3"/>
      <c r="AU481" s="3"/>
      <c r="AV481" s="5"/>
      <c r="AW481" s="16">
        <f ca="1">IF(Table2[[#This Row],[Residence]]="East Legon",1,0)</f>
        <v>0</v>
      </c>
      <c r="AX481" s="13">
        <f ca="1">IF(Table2[[#This Row],[Residence]]="Trasaco",1,0)</f>
        <v>0</v>
      </c>
      <c r="AY481" s="3">
        <f ca="1">IF(Table2[[#This Row],[Residence]]="North Legon",1,0)</f>
        <v>0</v>
      </c>
      <c r="AZ481" s="3">
        <f ca="1">IF(Table2[[#This Row],[Residence]]="Tema",1,0)</f>
        <v>0</v>
      </c>
      <c r="BA481" s="3">
        <f ca="1">IF(Table2[[#This Row],[Residence]]="Spintex",1,0)</f>
        <v>0</v>
      </c>
      <c r="BB481" s="3">
        <f ca="1">IF(Table2[[#This Row],[Residence]]="Airport Hills",1,0)</f>
        <v>0</v>
      </c>
      <c r="BC481" s="3">
        <f ca="1">IF(Table2[[#This Row],[Residence]]="Oyarifa",1,0)</f>
        <v>0</v>
      </c>
      <c r="BD481" s="3">
        <f ca="1">IF(Table2[[#This Row],[Residence]]="Prampram",1,0)</f>
        <v>0</v>
      </c>
      <c r="BE481" s="3">
        <f ca="1">IF(Table2[[#This Row],[Residence]]="Tse-Addo",1,0)</f>
        <v>0</v>
      </c>
      <c r="BF481" s="3">
        <f ca="1">IF(Table2[[#This Row],[Residence]]="Osu",1,0)</f>
        <v>1</v>
      </c>
      <c r="BG481" s="3"/>
      <c r="BH481" s="3"/>
      <c r="BI481" s="3"/>
      <c r="BJ481" s="3"/>
      <c r="BK481" s="3"/>
      <c r="BL481" s="3"/>
      <c r="BM481" s="3"/>
      <c r="BN481" s="3"/>
      <c r="BO481" s="3"/>
      <c r="BP481" s="5"/>
      <c r="BR481" s="26">
        <f ca="1">Table2[[#This Row],[Cars Value]]/Table2[[#This Row],[Cars]]</f>
        <v>4092.4050551503665</v>
      </c>
      <c r="BS481" s="5"/>
      <c r="BT481" s="2">
        <f ca="1">IF(Table2[[#This Row],[Value of Debts]]&gt;$BU$6,1,0)</f>
        <v>1</v>
      </c>
      <c r="BU481" s="3"/>
      <c r="BV481" s="3"/>
      <c r="BW481" s="5"/>
      <c r="BX481" s="30">
        <f ca="1">Table2[[#This Row],[Mortgage Left]]/Table2[[#This Row],[Value of home]]</f>
        <v>0.46810727506762384</v>
      </c>
      <c r="BY481" s="3">
        <f t="shared" ca="1" si="169"/>
        <v>0</v>
      </c>
      <c r="BZ481" s="3"/>
      <c r="CA481" s="39"/>
      <c r="CC481" s="2">
        <f ca="1">IF(Table2[[#This Row],[Residence]]="East Legon",Table2[[#This Row],[Income]],0)</f>
        <v>0</v>
      </c>
      <c r="CD481" s="3">
        <f ca="1">IF(Table2[[#This Row],[Residence]]="Trasaco",Table2[[#This Row],[Income]],0)</f>
        <v>0</v>
      </c>
      <c r="CE481" s="3">
        <f ca="1">IF(Table2[[#This Row],[Residence]]="North Legon",Table2[[#This Row],[Income]],0)</f>
        <v>0</v>
      </c>
      <c r="CF481" s="3">
        <f ca="1">IF(Table2[[#This Row],[Residence]]="Spintex",Table2[[#This Row],[Income]],0)</f>
        <v>0</v>
      </c>
      <c r="CG481" s="3">
        <f ca="1">IF(Table2[[#This Row],[Residence]]="Tema",Table2[[#This Row],[Income]],0)</f>
        <v>0</v>
      </c>
      <c r="CH481" s="3">
        <f ca="1">IF(Table2[[#This Row],[Residence]]="Airport Hills",Table2[[#This Row],[Income]],0)</f>
        <v>0</v>
      </c>
      <c r="CI481" s="3">
        <f ca="1">IF(Table2[[#This Row],[Residence]]="Oyarifa",Table2[[#This Row],[Income]],0)</f>
        <v>0</v>
      </c>
      <c r="CJ481" s="3">
        <f ca="1">IF(Table2[[#This Row],[Residence]]="Osu",Table2[[#This Row],[Income]],0)</f>
        <v>70169</v>
      </c>
      <c r="CK481" s="3">
        <f ca="1">IF(Table2[[#This Row],[Residence]]="Tse-Addo",Table2[[#This Row],[Income]],0)</f>
        <v>0</v>
      </c>
      <c r="CL481" s="5">
        <f ca="1">IF(Table2[[#This Row],[Residence]]="Prampram",Table2[[#This Row],[Income]],0)</f>
        <v>0</v>
      </c>
      <c r="CN481" s="2">
        <f ca="1">IF(Table2[[#This Row],[Field of Work]]="Teaching",Table2[[#This Row],[Income]],0)</f>
        <v>0</v>
      </c>
      <c r="CO481" s="3">
        <f ca="1">IF(Table2[[#This Row],[Field of Work]]="Agriculture",Table2[[#This Row],[Income]],0)</f>
        <v>0</v>
      </c>
      <c r="CP481" s="3">
        <f ca="1">IF(Table2[[#This Row],[Field of Work]]="IT",Table2[[#This Row],[Income]],0)</f>
        <v>0</v>
      </c>
      <c r="CQ481" s="3">
        <f ca="1">IF(Table2[[#This Row],[Field of Work]]="Construction",Table2[[#This Row],[Income]],0)</f>
        <v>0</v>
      </c>
      <c r="CR481" s="3">
        <f ca="1">IF(Table2[[#This Row],[Field of Work]]="Health",Table2[[#This Row],[Income]],0)</f>
        <v>70169</v>
      </c>
      <c r="CS481" s="5">
        <f ca="1">IF(Table2[[#This Row],[Field of Work]]="General work",Table2[[#This Row],[Income]],0)</f>
        <v>0</v>
      </c>
      <c r="CU481" s="2">
        <f t="shared" ca="1" si="158"/>
        <v>1</v>
      </c>
      <c r="CV481" s="5"/>
      <c r="CX481" s="2">
        <f t="shared" ca="1" si="159"/>
        <v>37</v>
      </c>
      <c r="CY481" s="5"/>
    </row>
    <row r="482" spans="1:103" x14ac:dyDescent="0.25">
      <c r="A482">
        <f t="shared" ca="1" si="160"/>
        <v>1</v>
      </c>
      <c r="B482" t="str">
        <f t="shared" ca="1" si="161"/>
        <v>Male</v>
      </c>
      <c r="C482">
        <f t="shared" ca="1" si="162"/>
        <v>37</v>
      </c>
      <c r="D482">
        <f t="shared" ca="1" si="163"/>
        <v>4</v>
      </c>
      <c r="E482" t="str">
        <f ca="1">_xll.XLOOKUP(D482,$Y$8:$Y$13,$Z$8:$Z$13)</f>
        <v>IT</v>
      </c>
      <c r="F482">
        <f t="shared" ca="1" si="164"/>
        <v>1</v>
      </c>
      <c r="G482" t="str">
        <f ca="1">_xll.XLOOKUP(F482,$AA$8:$AA$12,$AB$8:$AB$12)</f>
        <v>Highschool</v>
      </c>
      <c r="H482">
        <f t="shared" ca="1" si="177"/>
        <v>4</v>
      </c>
      <c r="I482">
        <f t="shared" ca="1" si="157"/>
        <v>3</v>
      </c>
      <c r="J482">
        <f t="shared" ca="1" si="165"/>
        <v>30643</v>
      </c>
      <c r="K482">
        <f t="shared" ca="1" si="166"/>
        <v>4</v>
      </c>
      <c r="L482" t="str">
        <f ca="1">_xll.XLOOKUP(K482,$AC$8:$AC$17,$AD$8:$AD$17)</f>
        <v>Spintex</v>
      </c>
      <c r="M482">
        <f t="shared" ca="1" si="170"/>
        <v>183858</v>
      </c>
      <c r="N482" s="12">
        <f t="shared" ca="1" si="167"/>
        <v>34612.512045604846</v>
      </c>
      <c r="O482" s="12">
        <f t="shared" ca="1" si="171"/>
        <v>34613.468966388034</v>
      </c>
      <c r="P482">
        <f t="shared" ca="1" si="168"/>
        <v>16602</v>
      </c>
      <c r="Q482" s="12">
        <f t="shared" ca="1" si="172"/>
        <v>11924.826608707535</v>
      </c>
      <c r="R482">
        <f t="shared" ca="1" si="173"/>
        <v>13397.989710757834</v>
      </c>
      <c r="S482" s="12">
        <f t="shared" ca="1" si="174"/>
        <v>231869.45867714586</v>
      </c>
      <c r="T482" s="12">
        <f t="shared" ca="1" si="175"/>
        <v>63139.338654312378</v>
      </c>
      <c r="U482" s="12">
        <f t="shared" ca="1" si="176"/>
        <v>168730.12002283346</v>
      </c>
      <c r="X482" s="2"/>
      <c r="Y482" s="3"/>
      <c r="Z482" s="3"/>
      <c r="AA482" s="3"/>
      <c r="AB482" s="3"/>
      <c r="AC482" s="3"/>
      <c r="AD482" s="3"/>
      <c r="AE482" s="3">
        <f ca="1">IF(Table2[[#This Row],[Gender]]="Male",1,0)</f>
        <v>1</v>
      </c>
      <c r="AF482" s="3">
        <f ca="1">IF(Table2[[#This Row],[Gender]]="Female",1,0)</f>
        <v>0</v>
      </c>
      <c r="AG482" s="3"/>
      <c r="AH482" s="3"/>
      <c r="AI482" s="5"/>
      <c r="AK482" s="2">
        <f ca="1">IF(Table2[[#This Row],[Field of Work]]="Teaching",1,0)</f>
        <v>0</v>
      </c>
      <c r="AL482" s="3">
        <f ca="1">IF(Table2[[#This Row],[Field of Work]]="Agriculture",1,0)</f>
        <v>0</v>
      </c>
      <c r="AM482" s="3">
        <f ca="1">IF(Table2[[#This Row],[Field of Work]]="IT",1,0)</f>
        <v>1</v>
      </c>
      <c r="AN482" s="3">
        <f ca="1">IF(Table2[[#This Row],[Field of Work]]="Construction",1,0)</f>
        <v>0</v>
      </c>
      <c r="AO482" s="3">
        <f ca="1">IF(Table2[[#This Row],[Field of Work]]="Health",1,0)</f>
        <v>0</v>
      </c>
      <c r="AP482" s="3">
        <f ca="1">IF(Table2[[#This Row],[Field of Work]]="General work",1,0)</f>
        <v>0</v>
      </c>
      <c r="AQ482" s="3"/>
      <c r="AR482" s="3"/>
      <c r="AS482" s="3"/>
      <c r="AT482" s="3"/>
      <c r="AU482" s="3"/>
      <c r="AV482" s="5"/>
      <c r="AW482" s="16">
        <f ca="1">IF(Table2[[#This Row],[Residence]]="East Legon",1,0)</f>
        <v>0</v>
      </c>
      <c r="AX482" s="13">
        <f ca="1">IF(Table2[[#This Row],[Residence]]="Trasaco",1,0)</f>
        <v>0</v>
      </c>
      <c r="AY482" s="3">
        <f ca="1">IF(Table2[[#This Row],[Residence]]="North Legon",1,0)</f>
        <v>0</v>
      </c>
      <c r="AZ482" s="3">
        <f ca="1">IF(Table2[[#This Row],[Residence]]="Tema",1,0)</f>
        <v>0</v>
      </c>
      <c r="BA482" s="3">
        <f ca="1">IF(Table2[[#This Row],[Residence]]="Spintex",1,0)</f>
        <v>1</v>
      </c>
      <c r="BB482" s="3">
        <f ca="1">IF(Table2[[#This Row],[Residence]]="Airport Hills",1,0)</f>
        <v>0</v>
      </c>
      <c r="BC482" s="3">
        <f ca="1">IF(Table2[[#This Row],[Residence]]="Oyarifa",1,0)</f>
        <v>0</v>
      </c>
      <c r="BD482" s="3">
        <f ca="1">IF(Table2[[#This Row],[Residence]]="Prampram",1,0)</f>
        <v>0</v>
      </c>
      <c r="BE482" s="3">
        <f ca="1">IF(Table2[[#This Row],[Residence]]="Tse-Addo",1,0)</f>
        <v>0</v>
      </c>
      <c r="BF482" s="3">
        <f ca="1">IF(Table2[[#This Row],[Residence]]="Osu",1,0)</f>
        <v>0</v>
      </c>
      <c r="BG482" s="3"/>
      <c r="BH482" s="3"/>
      <c r="BI482" s="3"/>
      <c r="BJ482" s="3"/>
      <c r="BK482" s="3"/>
      <c r="BL482" s="3"/>
      <c r="BM482" s="3"/>
      <c r="BN482" s="3"/>
      <c r="BO482" s="3"/>
      <c r="BP482" s="5"/>
      <c r="BR482" s="26">
        <f ca="1">Table2[[#This Row],[Cars Value]]/Table2[[#This Row],[Cars]]</f>
        <v>11537.822988796011</v>
      </c>
      <c r="BS482" s="5"/>
      <c r="BT482" s="2">
        <f ca="1">IF(Table2[[#This Row],[Value of Debts]]&gt;$BU$6,1,0)</f>
        <v>0</v>
      </c>
      <c r="BU482" s="3"/>
      <c r="BV482" s="3"/>
      <c r="BW482" s="5"/>
      <c r="BX482" s="30">
        <f ca="1">Table2[[#This Row],[Mortgage Left]]/Table2[[#This Row],[Value of home]]</f>
        <v>0.18825676361977639</v>
      </c>
      <c r="BY482" s="3">
        <f t="shared" ca="1" si="169"/>
        <v>1</v>
      </c>
      <c r="BZ482" s="3"/>
      <c r="CA482" s="39"/>
      <c r="CC482" s="2">
        <f ca="1">IF(Table2[[#This Row],[Residence]]="East Legon",Table2[[#This Row],[Income]],0)</f>
        <v>0</v>
      </c>
      <c r="CD482" s="3">
        <f ca="1">IF(Table2[[#This Row],[Residence]]="Trasaco",Table2[[#This Row],[Income]],0)</f>
        <v>0</v>
      </c>
      <c r="CE482" s="3">
        <f ca="1">IF(Table2[[#This Row],[Residence]]="North Legon",Table2[[#This Row],[Income]],0)</f>
        <v>0</v>
      </c>
      <c r="CF482" s="3">
        <f ca="1">IF(Table2[[#This Row],[Residence]]="Spintex",Table2[[#This Row],[Income]],0)</f>
        <v>30643</v>
      </c>
      <c r="CG482" s="3">
        <f ca="1">IF(Table2[[#This Row],[Residence]]="Tema",Table2[[#This Row],[Income]],0)</f>
        <v>0</v>
      </c>
      <c r="CH482" s="3">
        <f ca="1">IF(Table2[[#This Row],[Residence]]="Airport Hills",Table2[[#This Row],[Income]],0)</f>
        <v>0</v>
      </c>
      <c r="CI482" s="3">
        <f ca="1">IF(Table2[[#This Row],[Residence]]="Oyarifa",Table2[[#This Row],[Income]],0)</f>
        <v>0</v>
      </c>
      <c r="CJ482" s="3">
        <f ca="1">IF(Table2[[#This Row],[Residence]]="Osu",Table2[[#This Row],[Income]],0)</f>
        <v>0</v>
      </c>
      <c r="CK482" s="3">
        <f ca="1">IF(Table2[[#This Row],[Residence]]="Tse-Addo",Table2[[#This Row],[Income]],0)</f>
        <v>0</v>
      </c>
      <c r="CL482" s="5">
        <f ca="1">IF(Table2[[#This Row],[Residence]]="Prampram",Table2[[#This Row],[Income]],0)</f>
        <v>0</v>
      </c>
      <c r="CN482" s="2">
        <f ca="1">IF(Table2[[#This Row],[Field of Work]]="Teaching",Table2[[#This Row],[Income]],0)</f>
        <v>0</v>
      </c>
      <c r="CO482" s="3">
        <f ca="1">IF(Table2[[#This Row],[Field of Work]]="Agriculture",Table2[[#This Row],[Income]],0)</f>
        <v>0</v>
      </c>
      <c r="CP482" s="3">
        <f ca="1">IF(Table2[[#This Row],[Field of Work]]="IT",Table2[[#This Row],[Income]],0)</f>
        <v>30643</v>
      </c>
      <c r="CQ482" s="3">
        <f ca="1">IF(Table2[[#This Row],[Field of Work]]="Construction",Table2[[#This Row],[Income]],0)</f>
        <v>0</v>
      </c>
      <c r="CR482" s="3">
        <f ca="1">IF(Table2[[#This Row],[Field of Work]]="Health",Table2[[#This Row],[Income]],0)</f>
        <v>0</v>
      </c>
      <c r="CS482" s="5">
        <f ca="1">IF(Table2[[#This Row],[Field of Work]]="General work",Table2[[#This Row],[Income]],0)</f>
        <v>0</v>
      </c>
      <c r="CU482" s="2">
        <f t="shared" ca="1" si="158"/>
        <v>1</v>
      </c>
      <c r="CV482" s="5"/>
      <c r="CX482" s="2">
        <f t="shared" ca="1" si="159"/>
        <v>43</v>
      </c>
      <c r="CY482" s="5"/>
    </row>
    <row r="483" spans="1:103" x14ac:dyDescent="0.25">
      <c r="A483">
        <f t="shared" ca="1" si="160"/>
        <v>1</v>
      </c>
      <c r="B483" t="str">
        <f t="shared" ca="1" si="161"/>
        <v>Male</v>
      </c>
      <c r="C483">
        <f t="shared" ca="1" si="162"/>
        <v>43</v>
      </c>
      <c r="D483">
        <f t="shared" ca="1" si="163"/>
        <v>6</v>
      </c>
      <c r="E483" t="str">
        <f ca="1">_xll.XLOOKUP(D483,$Y$8:$Y$13,$Z$8:$Z$13)</f>
        <v>Agriculture</v>
      </c>
      <c r="F483">
        <f t="shared" ca="1" si="164"/>
        <v>2</v>
      </c>
      <c r="G483" t="str">
        <f ca="1">_xll.XLOOKUP(F483,$AA$8:$AA$12,$AB$8:$AB$12)</f>
        <v>College</v>
      </c>
      <c r="H483">
        <f t="shared" ca="1" si="177"/>
        <v>1</v>
      </c>
      <c r="I483">
        <f t="shared" ca="1" si="157"/>
        <v>1</v>
      </c>
      <c r="J483">
        <f t="shared" ca="1" si="165"/>
        <v>48293</v>
      </c>
      <c r="K483">
        <f t="shared" ca="1" si="166"/>
        <v>8</v>
      </c>
      <c r="L483" t="str">
        <f ca="1">_xll.XLOOKUP(K483,$AC$8:$AC$17,$AD$8:$AD$17)</f>
        <v>Oyarifa</v>
      </c>
      <c r="M483">
        <f t="shared" ca="1" si="170"/>
        <v>289758</v>
      </c>
      <c r="N483" s="12">
        <f t="shared" ca="1" si="167"/>
        <v>258377.07496221716</v>
      </c>
      <c r="O483" s="12">
        <f t="shared" ca="1" si="171"/>
        <v>6266.3161492133759</v>
      </c>
      <c r="P483">
        <f t="shared" ca="1" si="168"/>
        <v>5995</v>
      </c>
      <c r="Q483" s="12">
        <f t="shared" ca="1" si="172"/>
        <v>7092.6657900251694</v>
      </c>
      <c r="R483">
        <f t="shared" ca="1" si="173"/>
        <v>30964.483651742135</v>
      </c>
      <c r="S483" s="12">
        <f t="shared" ca="1" si="174"/>
        <v>326988.79980095546</v>
      </c>
      <c r="T483" s="12">
        <f t="shared" ca="1" si="175"/>
        <v>271464.74075224227</v>
      </c>
      <c r="U483" s="12">
        <f t="shared" ca="1" si="176"/>
        <v>55524.059048713185</v>
      </c>
      <c r="X483" s="2"/>
      <c r="Y483" s="3"/>
      <c r="Z483" s="3"/>
      <c r="AA483" s="3"/>
      <c r="AB483" s="3"/>
      <c r="AC483" s="3"/>
      <c r="AD483" s="3"/>
      <c r="AE483" s="3">
        <f ca="1">IF(Table2[[#This Row],[Gender]]="Male",1,0)</f>
        <v>1</v>
      </c>
      <c r="AF483" s="3">
        <f ca="1">IF(Table2[[#This Row],[Gender]]="Female",1,0)</f>
        <v>0</v>
      </c>
      <c r="AG483" s="3"/>
      <c r="AH483" s="3"/>
      <c r="AI483" s="5"/>
      <c r="AK483" s="2">
        <f ca="1">IF(Table2[[#This Row],[Field of Work]]="Teaching",1,0)</f>
        <v>0</v>
      </c>
      <c r="AL483" s="3">
        <f ca="1">IF(Table2[[#This Row],[Field of Work]]="Agriculture",1,0)</f>
        <v>1</v>
      </c>
      <c r="AM483" s="3">
        <f ca="1">IF(Table2[[#This Row],[Field of Work]]="IT",1,0)</f>
        <v>0</v>
      </c>
      <c r="AN483" s="3">
        <f ca="1">IF(Table2[[#This Row],[Field of Work]]="Construction",1,0)</f>
        <v>0</v>
      </c>
      <c r="AO483" s="3">
        <f ca="1">IF(Table2[[#This Row],[Field of Work]]="Health",1,0)</f>
        <v>0</v>
      </c>
      <c r="AP483" s="3">
        <f ca="1">IF(Table2[[#This Row],[Field of Work]]="General work",1,0)</f>
        <v>0</v>
      </c>
      <c r="AQ483" s="3"/>
      <c r="AR483" s="3"/>
      <c r="AS483" s="3"/>
      <c r="AT483" s="3"/>
      <c r="AU483" s="3"/>
      <c r="AV483" s="5"/>
      <c r="AW483" s="16">
        <f ca="1">IF(Table2[[#This Row],[Residence]]="East Legon",1,0)</f>
        <v>0</v>
      </c>
      <c r="AX483" s="13">
        <f ca="1">IF(Table2[[#This Row],[Residence]]="Trasaco",1,0)</f>
        <v>0</v>
      </c>
      <c r="AY483" s="3">
        <f ca="1">IF(Table2[[#This Row],[Residence]]="North Legon",1,0)</f>
        <v>0</v>
      </c>
      <c r="AZ483" s="3">
        <f ca="1">IF(Table2[[#This Row],[Residence]]="Tema",1,0)</f>
        <v>0</v>
      </c>
      <c r="BA483" s="3">
        <f ca="1">IF(Table2[[#This Row],[Residence]]="Spintex",1,0)</f>
        <v>0</v>
      </c>
      <c r="BB483" s="3">
        <f ca="1">IF(Table2[[#This Row],[Residence]]="Airport Hills",1,0)</f>
        <v>0</v>
      </c>
      <c r="BC483" s="3">
        <f ca="1">IF(Table2[[#This Row],[Residence]]="Oyarifa",1,0)</f>
        <v>1</v>
      </c>
      <c r="BD483" s="3">
        <f ca="1">IF(Table2[[#This Row],[Residence]]="Prampram",1,0)</f>
        <v>0</v>
      </c>
      <c r="BE483" s="3">
        <f ca="1">IF(Table2[[#This Row],[Residence]]="Tse-Addo",1,0)</f>
        <v>0</v>
      </c>
      <c r="BF483" s="3">
        <f ca="1">IF(Table2[[#This Row],[Residence]]="Osu",1,0)</f>
        <v>0</v>
      </c>
      <c r="BG483" s="3"/>
      <c r="BH483" s="3"/>
      <c r="BI483" s="3"/>
      <c r="BJ483" s="3"/>
      <c r="BK483" s="3"/>
      <c r="BL483" s="3"/>
      <c r="BM483" s="3"/>
      <c r="BN483" s="3"/>
      <c r="BO483" s="3"/>
      <c r="BP483" s="5"/>
      <c r="BR483" s="26">
        <f ca="1">Table2[[#This Row],[Cars Value]]/Table2[[#This Row],[Cars]]</f>
        <v>6266.3161492133759</v>
      </c>
      <c r="BS483" s="5"/>
      <c r="BT483" s="2">
        <f ca="1">IF(Table2[[#This Row],[Value of Debts]]&gt;$BU$6,1,0)</f>
        <v>1</v>
      </c>
      <c r="BU483" s="3"/>
      <c r="BV483" s="3"/>
      <c r="BW483" s="5"/>
      <c r="BX483" s="30">
        <f ca="1">Table2[[#This Row],[Mortgage Left]]/Table2[[#This Row],[Value of home]]</f>
        <v>0.8916995387951917</v>
      </c>
      <c r="BY483" s="3">
        <f t="shared" ca="1" si="169"/>
        <v>0</v>
      </c>
      <c r="BZ483" s="3"/>
      <c r="CA483" s="39"/>
      <c r="CC483" s="2">
        <f ca="1">IF(Table2[[#This Row],[Residence]]="East Legon",Table2[[#This Row],[Income]],0)</f>
        <v>0</v>
      </c>
      <c r="CD483" s="3">
        <f ca="1">IF(Table2[[#This Row],[Residence]]="Trasaco",Table2[[#This Row],[Income]],0)</f>
        <v>0</v>
      </c>
      <c r="CE483" s="3">
        <f ca="1">IF(Table2[[#This Row],[Residence]]="North Legon",Table2[[#This Row],[Income]],0)</f>
        <v>0</v>
      </c>
      <c r="CF483" s="3">
        <f ca="1">IF(Table2[[#This Row],[Residence]]="Spintex",Table2[[#This Row],[Income]],0)</f>
        <v>0</v>
      </c>
      <c r="CG483" s="3">
        <f ca="1">IF(Table2[[#This Row],[Residence]]="Tema",Table2[[#This Row],[Income]],0)</f>
        <v>0</v>
      </c>
      <c r="CH483" s="3">
        <f ca="1">IF(Table2[[#This Row],[Residence]]="Airport Hills",Table2[[#This Row],[Income]],0)</f>
        <v>0</v>
      </c>
      <c r="CI483" s="3">
        <f ca="1">IF(Table2[[#This Row],[Residence]]="Oyarifa",Table2[[#This Row],[Income]],0)</f>
        <v>48293</v>
      </c>
      <c r="CJ483" s="3">
        <f ca="1">IF(Table2[[#This Row],[Residence]]="Osu",Table2[[#This Row],[Income]],0)</f>
        <v>0</v>
      </c>
      <c r="CK483" s="3">
        <f ca="1">IF(Table2[[#This Row],[Residence]]="Tse-Addo",Table2[[#This Row],[Income]],0)</f>
        <v>0</v>
      </c>
      <c r="CL483" s="5">
        <f ca="1">IF(Table2[[#This Row],[Residence]]="Prampram",Table2[[#This Row],[Income]],0)</f>
        <v>0</v>
      </c>
      <c r="CN483" s="2">
        <f ca="1">IF(Table2[[#This Row],[Field of Work]]="Teaching",Table2[[#This Row],[Income]],0)</f>
        <v>0</v>
      </c>
      <c r="CO483" s="3">
        <f ca="1">IF(Table2[[#This Row],[Field of Work]]="Agriculture",Table2[[#This Row],[Income]],0)</f>
        <v>48293</v>
      </c>
      <c r="CP483" s="3">
        <f ca="1">IF(Table2[[#This Row],[Field of Work]]="IT",Table2[[#This Row],[Income]],0)</f>
        <v>0</v>
      </c>
      <c r="CQ483" s="3">
        <f ca="1">IF(Table2[[#This Row],[Field of Work]]="Construction",Table2[[#This Row],[Income]],0)</f>
        <v>0</v>
      </c>
      <c r="CR483" s="3">
        <f ca="1">IF(Table2[[#This Row],[Field of Work]]="Health",Table2[[#This Row],[Income]],0)</f>
        <v>0</v>
      </c>
      <c r="CS483" s="5">
        <f ca="1">IF(Table2[[#This Row],[Field of Work]]="General work",Table2[[#This Row],[Income]],0)</f>
        <v>0</v>
      </c>
      <c r="CU483" s="2">
        <f t="shared" ca="1" si="158"/>
        <v>1</v>
      </c>
      <c r="CV483" s="5"/>
      <c r="CX483" s="2">
        <f t="shared" ca="1" si="159"/>
        <v>45</v>
      </c>
      <c r="CY483" s="5"/>
    </row>
    <row r="484" spans="1:103" x14ac:dyDescent="0.25">
      <c r="A484">
        <f t="shared" ca="1" si="160"/>
        <v>1</v>
      </c>
      <c r="B484" t="str">
        <f t="shared" ca="1" si="161"/>
        <v>Male</v>
      </c>
      <c r="C484">
        <f t="shared" ca="1" si="162"/>
        <v>45</v>
      </c>
      <c r="D484">
        <f t="shared" ca="1" si="163"/>
        <v>2</v>
      </c>
      <c r="E484" t="str">
        <f ca="1">_xll.XLOOKUP(D484,$Y$8:$Y$13,$Z$8:$Z$13)</f>
        <v>Construction</v>
      </c>
      <c r="F484">
        <f t="shared" ca="1" si="164"/>
        <v>4</v>
      </c>
      <c r="G484" t="str">
        <f ca="1">_xll.XLOOKUP(F484,$AA$8:$AA$12,$AB$8:$AB$12)</f>
        <v>Techical</v>
      </c>
      <c r="H484">
        <f t="shared" ca="1" si="177"/>
        <v>2</v>
      </c>
      <c r="I484">
        <f t="shared" ca="1" si="157"/>
        <v>1</v>
      </c>
      <c r="J484">
        <f t="shared" ca="1" si="165"/>
        <v>74806</v>
      </c>
      <c r="K484">
        <f t="shared" ca="1" si="166"/>
        <v>4</v>
      </c>
      <c r="L484" t="str">
        <f ca="1">_xll.XLOOKUP(K484,$AC$8:$AC$17,$AD$8:$AD$17)</f>
        <v>Spintex</v>
      </c>
      <c r="M484">
        <f t="shared" ca="1" si="170"/>
        <v>299224</v>
      </c>
      <c r="N484" s="12">
        <f t="shared" ca="1" si="167"/>
        <v>202939.17652866564</v>
      </c>
      <c r="O484" s="12">
        <f t="shared" ca="1" si="171"/>
        <v>66838.385281218143</v>
      </c>
      <c r="P484">
        <f t="shared" ca="1" si="168"/>
        <v>20359</v>
      </c>
      <c r="Q484" s="12">
        <f t="shared" ca="1" si="172"/>
        <v>16151.798760671718</v>
      </c>
      <c r="R484">
        <f t="shared" ca="1" si="173"/>
        <v>29590.634127379275</v>
      </c>
      <c r="S484" s="12">
        <f t="shared" ca="1" si="174"/>
        <v>395653.01940859744</v>
      </c>
      <c r="T484" s="12">
        <f t="shared" ca="1" si="175"/>
        <v>239449.97528933737</v>
      </c>
      <c r="U484" s="12">
        <f t="shared" ca="1" si="176"/>
        <v>156203.04411926007</v>
      </c>
      <c r="X484" s="2"/>
      <c r="Y484" s="3"/>
      <c r="Z484" s="3"/>
      <c r="AA484" s="3"/>
      <c r="AB484" s="3"/>
      <c r="AC484" s="3"/>
      <c r="AD484" s="3"/>
      <c r="AE484" s="3">
        <f ca="1">IF(Table2[[#This Row],[Gender]]="Male",1,0)</f>
        <v>1</v>
      </c>
      <c r="AF484" s="3">
        <f ca="1">IF(Table2[[#This Row],[Gender]]="Female",1,0)</f>
        <v>0</v>
      </c>
      <c r="AG484" s="3"/>
      <c r="AH484" s="3"/>
      <c r="AI484" s="5"/>
      <c r="AK484" s="2">
        <f ca="1">IF(Table2[[#This Row],[Field of Work]]="Teaching",1,0)</f>
        <v>0</v>
      </c>
      <c r="AL484" s="3">
        <f ca="1">IF(Table2[[#This Row],[Field of Work]]="Agriculture",1,0)</f>
        <v>0</v>
      </c>
      <c r="AM484" s="3">
        <f ca="1">IF(Table2[[#This Row],[Field of Work]]="IT",1,0)</f>
        <v>0</v>
      </c>
      <c r="AN484" s="3">
        <f ca="1">IF(Table2[[#This Row],[Field of Work]]="Construction",1,0)</f>
        <v>1</v>
      </c>
      <c r="AO484" s="3">
        <f ca="1">IF(Table2[[#This Row],[Field of Work]]="Health",1,0)</f>
        <v>0</v>
      </c>
      <c r="AP484" s="3">
        <f ca="1">IF(Table2[[#This Row],[Field of Work]]="General work",1,0)</f>
        <v>0</v>
      </c>
      <c r="AQ484" s="3"/>
      <c r="AR484" s="3"/>
      <c r="AS484" s="3"/>
      <c r="AT484" s="3"/>
      <c r="AU484" s="3"/>
      <c r="AV484" s="5"/>
      <c r="AW484" s="16">
        <f ca="1">IF(Table2[[#This Row],[Residence]]="East Legon",1,0)</f>
        <v>0</v>
      </c>
      <c r="AX484" s="13">
        <f ca="1">IF(Table2[[#This Row],[Residence]]="Trasaco",1,0)</f>
        <v>0</v>
      </c>
      <c r="AY484" s="3">
        <f ca="1">IF(Table2[[#This Row],[Residence]]="North Legon",1,0)</f>
        <v>0</v>
      </c>
      <c r="AZ484" s="3">
        <f ca="1">IF(Table2[[#This Row],[Residence]]="Tema",1,0)</f>
        <v>0</v>
      </c>
      <c r="BA484" s="3">
        <f ca="1">IF(Table2[[#This Row],[Residence]]="Spintex",1,0)</f>
        <v>1</v>
      </c>
      <c r="BB484" s="3">
        <f ca="1">IF(Table2[[#This Row],[Residence]]="Airport Hills",1,0)</f>
        <v>0</v>
      </c>
      <c r="BC484" s="3">
        <f ca="1">IF(Table2[[#This Row],[Residence]]="Oyarifa",1,0)</f>
        <v>0</v>
      </c>
      <c r="BD484" s="3">
        <f ca="1">IF(Table2[[#This Row],[Residence]]="Prampram",1,0)</f>
        <v>0</v>
      </c>
      <c r="BE484" s="3">
        <f ca="1">IF(Table2[[#This Row],[Residence]]="Tse-Addo",1,0)</f>
        <v>0</v>
      </c>
      <c r="BF484" s="3">
        <f ca="1">IF(Table2[[#This Row],[Residence]]="Osu",1,0)</f>
        <v>0</v>
      </c>
      <c r="BG484" s="3"/>
      <c r="BH484" s="3"/>
      <c r="BI484" s="3"/>
      <c r="BJ484" s="3"/>
      <c r="BK484" s="3"/>
      <c r="BL484" s="3"/>
      <c r="BM484" s="3"/>
      <c r="BN484" s="3"/>
      <c r="BO484" s="3"/>
      <c r="BP484" s="5"/>
      <c r="BR484" s="26">
        <f ca="1">Table2[[#This Row],[Cars Value]]/Table2[[#This Row],[Cars]]</f>
        <v>66838.385281218143</v>
      </c>
      <c r="BS484" s="5"/>
      <c r="BT484" s="2">
        <f ca="1">IF(Table2[[#This Row],[Value of Debts]]&gt;$BU$6,1,0)</f>
        <v>1</v>
      </c>
      <c r="BU484" s="3"/>
      <c r="BV484" s="3"/>
      <c r="BW484" s="5"/>
      <c r="BX484" s="30">
        <f ca="1">Table2[[#This Row],[Mortgage Left]]/Table2[[#This Row],[Value of home]]</f>
        <v>0.67821824629262906</v>
      </c>
      <c r="BY484" s="3">
        <f t="shared" ca="1" si="169"/>
        <v>0</v>
      </c>
      <c r="BZ484" s="3"/>
      <c r="CA484" s="39"/>
      <c r="CC484" s="2">
        <f ca="1">IF(Table2[[#This Row],[Residence]]="East Legon",Table2[[#This Row],[Income]],0)</f>
        <v>0</v>
      </c>
      <c r="CD484" s="3">
        <f ca="1">IF(Table2[[#This Row],[Residence]]="Trasaco",Table2[[#This Row],[Income]],0)</f>
        <v>0</v>
      </c>
      <c r="CE484" s="3">
        <f ca="1">IF(Table2[[#This Row],[Residence]]="North Legon",Table2[[#This Row],[Income]],0)</f>
        <v>0</v>
      </c>
      <c r="CF484" s="3">
        <f ca="1">IF(Table2[[#This Row],[Residence]]="Spintex",Table2[[#This Row],[Income]],0)</f>
        <v>74806</v>
      </c>
      <c r="CG484" s="3">
        <f ca="1">IF(Table2[[#This Row],[Residence]]="Tema",Table2[[#This Row],[Income]],0)</f>
        <v>0</v>
      </c>
      <c r="CH484" s="3">
        <f ca="1">IF(Table2[[#This Row],[Residence]]="Airport Hills",Table2[[#This Row],[Income]],0)</f>
        <v>0</v>
      </c>
      <c r="CI484" s="3">
        <f ca="1">IF(Table2[[#This Row],[Residence]]="Oyarifa",Table2[[#This Row],[Income]],0)</f>
        <v>0</v>
      </c>
      <c r="CJ484" s="3">
        <f ca="1">IF(Table2[[#This Row],[Residence]]="Osu",Table2[[#This Row],[Income]],0)</f>
        <v>0</v>
      </c>
      <c r="CK484" s="3">
        <f ca="1">IF(Table2[[#This Row],[Residence]]="Tse-Addo",Table2[[#This Row],[Income]],0)</f>
        <v>0</v>
      </c>
      <c r="CL484" s="5">
        <f ca="1">IF(Table2[[#This Row],[Residence]]="Prampram",Table2[[#This Row],[Income]],0)</f>
        <v>0</v>
      </c>
      <c r="CN484" s="2">
        <f ca="1">IF(Table2[[#This Row],[Field of Work]]="Teaching",Table2[[#This Row],[Income]],0)</f>
        <v>0</v>
      </c>
      <c r="CO484" s="3">
        <f ca="1">IF(Table2[[#This Row],[Field of Work]]="Agriculture",Table2[[#This Row],[Income]],0)</f>
        <v>0</v>
      </c>
      <c r="CP484" s="3">
        <f ca="1">IF(Table2[[#This Row],[Field of Work]]="IT",Table2[[#This Row],[Income]],0)</f>
        <v>0</v>
      </c>
      <c r="CQ484" s="3">
        <f ca="1">IF(Table2[[#This Row],[Field of Work]]="Construction",Table2[[#This Row],[Income]],0)</f>
        <v>74806</v>
      </c>
      <c r="CR484" s="3">
        <f ca="1">IF(Table2[[#This Row],[Field of Work]]="Health",Table2[[#This Row],[Income]],0)</f>
        <v>0</v>
      </c>
      <c r="CS484" s="5">
        <f ca="1">IF(Table2[[#This Row],[Field of Work]]="General work",Table2[[#This Row],[Income]],0)</f>
        <v>0</v>
      </c>
      <c r="CU484" s="2">
        <f t="shared" ca="1" si="158"/>
        <v>1</v>
      </c>
      <c r="CV484" s="5"/>
      <c r="CX484" s="2">
        <f t="shared" ca="1" si="159"/>
        <v>32</v>
      </c>
      <c r="CY484" s="5"/>
    </row>
    <row r="485" spans="1:103" x14ac:dyDescent="0.25">
      <c r="A485">
        <f t="shared" ca="1" si="160"/>
        <v>2</v>
      </c>
      <c r="B485" t="str">
        <f t="shared" ca="1" si="161"/>
        <v>Female</v>
      </c>
      <c r="C485">
        <f t="shared" ca="1" si="162"/>
        <v>32</v>
      </c>
      <c r="D485">
        <f t="shared" ca="1" si="163"/>
        <v>1</v>
      </c>
      <c r="E485" t="str">
        <f ca="1">_xll.XLOOKUP(D485,$Y$8:$Y$13,$Z$8:$Z$13)</f>
        <v>Health</v>
      </c>
      <c r="F485">
        <f t="shared" ca="1" si="164"/>
        <v>3</v>
      </c>
      <c r="G485" t="str">
        <f ca="1">_xll.XLOOKUP(F485,$AA$8:$AA$12,$AB$8:$AB$12)</f>
        <v>University</v>
      </c>
      <c r="H485">
        <f t="shared" ca="1" si="177"/>
        <v>2</v>
      </c>
      <c r="I485">
        <f t="shared" ca="1" si="157"/>
        <v>4</v>
      </c>
      <c r="J485">
        <f t="shared" ca="1" si="165"/>
        <v>88686</v>
      </c>
      <c r="K485">
        <f t="shared" ca="1" si="166"/>
        <v>10</v>
      </c>
      <c r="L485" t="str">
        <f ca="1">_xll.XLOOKUP(K485,$AC$8:$AC$17,$AD$8:$AD$17)</f>
        <v>Osu</v>
      </c>
      <c r="M485">
        <f t="shared" ca="1" si="170"/>
        <v>443430</v>
      </c>
      <c r="N485" s="12">
        <f t="shared" ca="1" si="167"/>
        <v>356493.85482076771</v>
      </c>
      <c r="O485" s="12">
        <f t="shared" ca="1" si="171"/>
        <v>284708.82234306133</v>
      </c>
      <c r="P485">
        <f t="shared" ca="1" si="168"/>
        <v>233812</v>
      </c>
      <c r="Q485" s="12">
        <f t="shared" ca="1" si="172"/>
        <v>46502.948415228362</v>
      </c>
      <c r="R485">
        <f t="shared" ca="1" si="173"/>
        <v>4611.1054538209319</v>
      </c>
      <c r="S485" s="12">
        <f t="shared" ca="1" si="174"/>
        <v>732749.92779688223</v>
      </c>
      <c r="T485" s="12">
        <f t="shared" ca="1" si="175"/>
        <v>636808.80323599605</v>
      </c>
      <c r="U485" s="12">
        <f t="shared" ca="1" si="176"/>
        <v>95941.124560886179</v>
      </c>
      <c r="X485" s="2"/>
      <c r="Y485" s="3"/>
      <c r="Z485" s="3"/>
      <c r="AA485" s="3"/>
      <c r="AB485" s="3"/>
      <c r="AC485" s="3"/>
      <c r="AD485" s="3"/>
      <c r="AE485" s="3">
        <f ca="1">IF(Table2[[#This Row],[Gender]]="Male",1,0)</f>
        <v>0</v>
      </c>
      <c r="AF485" s="3">
        <f ca="1">IF(Table2[[#This Row],[Gender]]="Female",1,0)</f>
        <v>1</v>
      </c>
      <c r="AG485" s="3"/>
      <c r="AH485" s="3"/>
      <c r="AI485" s="5"/>
      <c r="AK485" s="2">
        <f ca="1">IF(Table2[[#This Row],[Field of Work]]="Teaching",1,0)</f>
        <v>0</v>
      </c>
      <c r="AL485" s="3">
        <f ca="1">IF(Table2[[#This Row],[Field of Work]]="Agriculture",1,0)</f>
        <v>0</v>
      </c>
      <c r="AM485" s="3">
        <f ca="1">IF(Table2[[#This Row],[Field of Work]]="IT",1,0)</f>
        <v>0</v>
      </c>
      <c r="AN485" s="3">
        <f ca="1">IF(Table2[[#This Row],[Field of Work]]="Construction",1,0)</f>
        <v>0</v>
      </c>
      <c r="AO485" s="3">
        <f ca="1">IF(Table2[[#This Row],[Field of Work]]="Health",1,0)</f>
        <v>1</v>
      </c>
      <c r="AP485" s="3">
        <f ca="1">IF(Table2[[#This Row],[Field of Work]]="General work",1,0)</f>
        <v>0</v>
      </c>
      <c r="AQ485" s="3"/>
      <c r="AR485" s="3"/>
      <c r="AS485" s="3"/>
      <c r="AT485" s="3"/>
      <c r="AU485" s="3"/>
      <c r="AV485" s="5"/>
      <c r="AW485" s="16">
        <f ca="1">IF(Table2[[#This Row],[Residence]]="East Legon",1,0)</f>
        <v>0</v>
      </c>
      <c r="AX485" s="13">
        <f ca="1">IF(Table2[[#This Row],[Residence]]="Trasaco",1,0)</f>
        <v>0</v>
      </c>
      <c r="AY485" s="3">
        <f ca="1">IF(Table2[[#This Row],[Residence]]="North Legon",1,0)</f>
        <v>0</v>
      </c>
      <c r="AZ485" s="3">
        <f ca="1">IF(Table2[[#This Row],[Residence]]="Tema",1,0)</f>
        <v>0</v>
      </c>
      <c r="BA485" s="3">
        <f ca="1">IF(Table2[[#This Row],[Residence]]="Spintex",1,0)</f>
        <v>0</v>
      </c>
      <c r="BB485" s="3">
        <f ca="1">IF(Table2[[#This Row],[Residence]]="Airport Hills",1,0)</f>
        <v>0</v>
      </c>
      <c r="BC485" s="3">
        <f ca="1">IF(Table2[[#This Row],[Residence]]="Oyarifa",1,0)</f>
        <v>0</v>
      </c>
      <c r="BD485" s="3">
        <f ca="1">IF(Table2[[#This Row],[Residence]]="Prampram",1,0)</f>
        <v>0</v>
      </c>
      <c r="BE485" s="3">
        <f ca="1">IF(Table2[[#This Row],[Residence]]="Tse-Addo",1,0)</f>
        <v>0</v>
      </c>
      <c r="BF485" s="3">
        <f ca="1">IF(Table2[[#This Row],[Residence]]="Osu",1,0)</f>
        <v>1</v>
      </c>
      <c r="BG485" s="3"/>
      <c r="BH485" s="3"/>
      <c r="BI485" s="3"/>
      <c r="BJ485" s="3"/>
      <c r="BK485" s="3"/>
      <c r="BL485" s="3"/>
      <c r="BM485" s="3"/>
      <c r="BN485" s="3"/>
      <c r="BO485" s="3"/>
      <c r="BP485" s="5"/>
      <c r="BR485" s="26">
        <f ca="1">Table2[[#This Row],[Cars Value]]/Table2[[#This Row],[Cars]]</f>
        <v>71177.205585765332</v>
      </c>
      <c r="BS485" s="5"/>
      <c r="BT485" s="2">
        <f ca="1">IF(Table2[[#This Row],[Value of Debts]]&gt;$BU$6,1,0)</f>
        <v>1</v>
      </c>
      <c r="BU485" s="3"/>
      <c r="BV485" s="3"/>
      <c r="BW485" s="5"/>
      <c r="BX485" s="30">
        <f ca="1">Table2[[#This Row],[Mortgage Left]]/Table2[[#This Row],[Value of home]]</f>
        <v>0.80394618050372713</v>
      </c>
      <c r="BY485" s="3">
        <f t="shared" ca="1" si="169"/>
        <v>0</v>
      </c>
      <c r="BZ485" s="3"/>
      <c r="CA485" s="39"/>
      <c r="CC485" s="2">
        <f ca="1">IF(Table2[[#This Row],[Residence]]="East Legon",Table2[[#This Row],[Income]],0)</f>
        <v>0</v>
      </c>
      <c r="CD485" s="3">
        <f ca="1">IF(Table2[[#This Row],[Residence]]="Trasaco",Table2[[#This Row],[Income]],0)</f>
        <v>0</v>
      </c>
      <c r="CE485" s="3">
        <f ca="1">IF(Table2[[#This Row],[Residence]]="North Legon",Table2[[#This Row],[Income]],0)</f>
        <v>0</v>
      </c>
      <c r="CF485" s="3">
        <f ca="1">IF(Table2[[#This Row],[Residence]]="Spintex",Table2[[#This Row],[Income]],0)</f>
        <v>0</v>
      </c>
      <c r="CG485" s="3">
        <f ca="1">IF(Table2[[#This Row],[Residence]]="Tema",Table2[[#This Row],[Income]],0)</f>
        <v>0</v>
      </c>
      <c r="CH485" s="3">
        <f ca="1">IF(Table2[[#This Row],[Residence]]="Airport Hills",Table2[[#This Row],[Income]],0)</f>
        <v>0</v>
      </c>
      <c r="CI485" s="3">
        <f ca="1">IF(Table2[[#This Row],[Residence]]="Oyarifa",Table2[[#This Row],[Income]],0)</f>
        <v>0</v>
      </c>
      <c r="CJ485" s="3">
        <f ca="1">IF(Table2[[#This Row],[Residence]]="Osu",Table2[[#This Row],[Income]],0)</f>
        <v>88686</v>
      </c>
      <c r="CK485" s="3">
        <f ca="1">IF(Table2[[#This Row],[Residence]]="Tse-Addo",Table2[[#This Row],[Income]],0)</f>
        <v>0</v>
      </c>
      <c r="CL485" s="5">
        <f ca="1">IF(Table2[[#This Row],[Residence]]="Prampram",Table2[[#This Row],[Income]],0)</f>
        <v>0</v>
      </c>
      <c r="CN485" s="2">
        <f ca="1">IF(Table2[[#This Row],[Field of Work]]="Teaching",Table2[[#This Row],[Income]],0)</f>
        <v>0</v>
      </c>
      <c r="CO485" s="3">
        <f ca="1">IF(Table2[[#This Row],[Field of Work]]="Agriculture",Table2[[#This Row],[Income]],0)</f>
        <v>0</v>
      </c>
      <c r="CP485" s="3">
        <f ca="1">IF(Table2[[#This Row],[Field of Work]]="IT",Table2[[#This Row],[Income]],0)</f>
        <v>0</v>
      </c>
      <c r="CQ485" s="3">
        <f ca="1">IF(Table2[[#This Row],[Field of Work]]="Construction",Table2[[#This Row],[Income]],0)</f>
        <v>0</v>
      </c>
      <c r="CR485" s="3">
        <f ca="1">IF(Table2[[#This Row],[Field of Work]]="Health",Table2[[#This Row],[Income]],0)</f>
        <v>88686</v>
      </c>
      <c r="CS485" s="5">
        <f ca="1">IF(Table2[[#This Row],[Field of Work]]="General work",Table2[[#This Row],[Income]],0)</f>
        <v>0</v>
      </c>
      <c r="CU485" s="2">
        <f t="shared" ca="1" si="158"/>
        <v>1</v>
      </c>
      <c r="CV485" s="5"/>
      <c r="CX485" s="2">
        <f t="shared" ca="1" si="159"/>
        <v>31</v>
      </c>
      <c r="CY485" s="5"/>
    </row>
    <row r="486" spans="1:103" x14ac:dyDescent="0.25">
      <c r="A486">
        <f t="shared" ca="1" si="160"/>
        <v>2</v>
      </c>
      <c r="B486" t="str">
        <f t="shared" ca="1" si="161"/>
        <v>Female</v>
      </c>
      <c r="C486">
        <f t="shared" ca="1" si="162"/>
        <v>31</v>
      </c>
      <c r="D486">
        <f t="shared" ca="1" si="163"/>
        <v>3</v>
      </c>
      <c r="E486" t="str">
        <f ca="1">_xll.XLOOKUP(D486,$Y$8:$Y$13,$Z$8:$Z$13)</f>
        <v>Teaching</v>
      </c>
      <c r="F486">
        <f t="shared" ca="1" si="164"/>
        <v>5</v>
      </c>
      <c r="G486" t="str">
        <f ca="1">_xll.XLOOKUP(F486,$AA$8:$AA$12,$AB$8:$AB$12)</f>
        <v>Other</v>
      </c>
      <c r="H486">
        <f t="shared" ca="1" si="177"/>
        <v>0</v>
      </c>
      <c r="I486">
        <f t="shared" ca="1" si="157"/>
        <v>2</v>
      </c>
      <c r="J486">
        <f t="shared" ca="1" si="165"/>
        <v>28660</v>
      </c>
      <c r="K486">
        <f t="shared" ca="1" si="166"/>
        <v>4</v>
      </c>
      <c r="L486" t="str">
        <f ca="1">_xll.XLOOKUP(K486,$AC$8:$AC$17,$AD$8:$AD$17)</f>
        <v>Spintex</v>
      </c>
      <c r="M486">
        <f t="shared" ca="1" si="170"/>
        <v>85980</v>
      </c>
      <c r="N486" s="12">
        <f t="shared" ca="1" si="167"/>
        <v>42289.152709769507</v>
      </c>
      <c r="O486" s="12">
        <f t="shared" ca="1" si="171"/>
        <v>18801.957798218507</v>
      </c>
      <c r="P486">
        <f t="shared" ca="1" si="168"/>
        <v>2075</v>
      </c>
      <c r="Q486" s="12">
        <f t="shared" ca="1" si="172"/>
        <v>4096.5852741668141</v>
      </c>
      <c r="R486">
        <f t="shared" ca="1" si="173"/>
        <v>40500.594512476498</v>
      </c>
      <c r="S486" s="12">
        <f t="shared" ca="1" si="174"/>
        <v>145282.552310695</v>
      </c>
      <c r="T486" s="12">
        <f t="shared" ca="1" si="175"/>
        <v>48460.73798393632</v>
      </c>
      <c r="U486" s="12">
        <f t="shared" ca="1" si="176"/>
        <v>96821.814326758671</v>
      </c>
      <c r="X486" s="2"/>
      <c r="Y486" s="3"/>
      <c r="Z486" s="3"/>
      <c r="AA486" s="3"/>
      <c r="AB486" s="3"/>
      <c r="AC486" s="3"/>
      <c r="AD486" s="3"/>
      <c r="AE486" s="3">
        <f ca="1">IF(Table2[[#This Row],[Gender]]="Male",1,0)</f>
        <v>0</v>
      </c>
      <c r="AF486" s="3">
        <f ca="1">IF(Table2[[#This Row],[Gender]]="Female",1,0)</f>
        <v>1</v>
      </c>
      <c r="AG486" s="3"/>
      <c r="AH486" s="3"/>
      <c r="AI486" s="5"/>
      <c r="AK486" s="2">
        <f ca="1">IF(Table2[[#This Row],[Field of Work]]="Teaching",1,0)</f>
        <v>1</v>
      </c>
      <c r="AL486" s="3">
        <f ca="1">IF(Table2[[#This Row],[Field of Work]]="Agriculture",1,0)</f>
        <v>0</v>
      </c>
      <c r="AM486" s="3">
        <f ca="1">IF(Table2[[#This Row],[Field of Work]]="IT",1,0)</f>
        <v>0</v>
      </c>
      <c r="AN486" s="3">
        <f ca="1">IF(Table2[[#This Row],[Field of Work]]="Construction",1,0)</f>
        <v>0</v>
      </c>
      <c r="AO486" s="3">
        <f ca="1">IF(Table2[[#This Row],[Field of Work]]="Health",1,0)</f>
        <v>0</v>
      </c>
      <c r="AP486" s="3">
        <f ca="1">IF(Table2[[#This Row],[Field of Work]]="General work",1,0)</f>
        <v>0</v>
      </c>
      <c r="AQ486" s="3"/>
      <c r="AR486" s="3"/>
      <c r="AS486" s="3"/>
      <c r="AT486" s="3"/>
      <c r="AU486" s="3"/>
      <c r="AV486" s="5"/>
      <c r="AW486" s="16">
        <f ca="1">IF(Table2[[#This Row],[Residence]]="East Legon",1,0)</f>
        <v>0</v>
      </c>
      <c r="AX486" s="13">
        <f ca="1">IF(Table2[[#This Row],[Residence]]="Trasaco",1,0)</f>
        <v>0</v>
      </c>
      <c r="AY486" s="3">
        <f ca="1">IF(Table2[[#This Row],[Residence]]="North Legon",1,0)</f>
        <v>0</v>
      </c>
      <c r="AZ486" s="3">
        <f ca="1">IF(Table2[[#This Row],[Residence]]="Tema",1,0)</f>
        <v>0</v>
      </c>
      <c r="BA486" s="3">
        <f ca="1">IF(Table2[[#This Row],[Residence]]="Spintex",1,0)</f>
        <v>1</v>
      </c>
      <c r="BB486" s="3">
        <f ca="1">IF(Table2[[#This Row],[Residence]]="Airport Hills",1,0)</f>
        <v>0</v>
      </c>
      <c r="BC486" s="3">
        <f ca="1">IF(Table2[[#This Row],[Residence]]="Oyarifa",1,0)</f>
        <v>0</v>
      </c>
      <c r="BD486" s="3">
        <f ca="1">IF(Table2[[#This Row],[Residence]]="Prampram",1,0)</f>
        <v>0</v>
      </c>
      <c r="BE486" s="3">
        <f ca="1">IF(Table2[[#This Row],[Residence]]="Tse-Addo",1,0)</f>
        <v>0</v>
      </c>
      <c r="BF486" s="3">
        <f ca="1">IF(Table2[[#This Row],[Residence]]="Osu",1,0)</f>
        <v>0</v>
      </c>
      <c r="BG486" s="3"/>
      <c r="BH486" s="3"/>
      <c r="BI486" s="3"/>
      <c r="BJ486" s="3"/>
      <c r="BK486" s="3"/>
      <c r="BL486" s="3"/>
      <c r="BM486" s="3"/>
      <c r="BN486" s="3"/>
      <c r="BO486" s="3"/>
      <c r="BP486" s="5"/>
      <c r="BR486" s="26">
        <f ca="1">Table2[[#This Row],[Cars Value]]/Table2[[#This Row],[Cars]]</f>
        <v>9400.9788991092537</v>
      </c>
      <c r="BS486" s="5"/>
      <c r="BT486" s="2">
        <f ca="1">IF(Table2[[#This Row],[Value of Debts]]&gt;$BU$6,1,0)</f>
        <v>0</v>
      </c>
      <c r="BU486" s="3"/>
      <c r="BV486" s="3"/>
      <c r="BW486" s="5"/>
      <c r="BX486" s="30">
        <f ca="1">Table2[[#This Row],[Mortgage Left]]/Table2[[#This Row],[Value of home]]</f>
        <v>0.49184871725714707</v>
      </c>
      <c r="BY486" s="3">
        <f t="shared" ca="1" si="169"/>
        <v>0</v>
      </c>
      <c r="BZ486" s="3"/>
      <c r="CA486" s="39"/>
      <c r="CC486" s="2">
        <f ca="1">IF(Table2[[#This Row],[Residence]]="East Legon",Table2[[#This Row],[Income]],0)</f>
        <v>0</v>
      </c>
      <c r="CD486" s="3">
        <f ca="1">IF(Table2[[#This Row],[Residence]]="Trasaco",Table2[[#This Row],[Income]],0)</f>
        <v>0</v>
      </c>
      <c r="CE486" s="3">
        <f ca="1">IF(Table2[[#This Row],[Residence]]="North Legon",Table2[[#This Row],[Income]],0)</f>
        <v>0</v>
      </c>
      <c r="CF486" s="3">
        <f ca="1">IF(Table2[[#This Row],[Residence]]="Spintex",Table2[[#This Row],[Income]],0)</f>
        <v>28660</v>
      </c>
      <c r="CG486" s="3">
        <f ca="1">IF(Table2[[#This Row],[Residence]]="Tema",Table2[[#This Row],[Income]],0)</f>
        <v>0</v>
      </c>
      <c r="CH486" s="3">
        <f ca="1">IF(Table2[[#This Row],[Residence]]="Airport Hills",Table2[[#This Row],[Income]],0)</f>
        <v>0</v>
      </c>
      <c r="CI486" s="3">
        <f ca="1">IF(Table2[[#This Row],[Residence]]="Oyarifa",Table2[[#This Row],[Income]],0)</f>
        <v>0</v>
      </c>
      <c r="CJ486" s="3">
        <f ca="1">IF(Table2[[#This Row],[Residence]]="Osu",Table2[[#This Row],[Income]],0)</f>
        <v>0</v>
      </c>
      <c r="CK486" s="3">
        <f ca="1">IF(Table2[[#This Row],[Residence]]="Tse-Addo",Table2[[#This Row],[Income]],0)</f>
        <v>0</v>
      </c>
      <c r="CL486" s="5">
        <f ca="1">IF(Table2[[#This Row],[Residence]]="Prampram",Table2[[#This Row],[Income]],0)</f>
        <v>0</v>
      </c>
      <c r="CN486" s="2">
        <f ca="1">IF(Table2[[#This Row],[Field of Work]]="Teaching",Table2[[#This Row],[Income]],0)</f>
        <v>28660</v>
      </c>
      <c r="CO486" s="3">
        <f ca="1">IF(Table2[[#This Row],[Field of Work]]="Agriculture",Table2[[#This Row],[Income]],0)</f>
        <v>0</v>
      </c>
      <c r="CP486" s="3">
        <f ca="1">IF(Table2[[#This Row],[Field of Work]]="IT",Table2[[#This Row],[Income]],0)</f>
        <v>0</v>
      </c>
      <c r="CQ486" s="3">
        <f ca="1">IF(Table2[[#This Row],[Field of Work]]="Construction",Table2[[#This Row],[Income]],0)</f>
        <v>0</v>
      </c>
      <c r="CR486" s="3">
        <f ca="1">IF(Table2[[#This Row],[Field of Work]]="Health",Table2[[#This Row],[Income]],0)</f>
        <v>0</v>
      </c>
      <c r="CS486" s="5">
        <f ca="1">IF(Table2[[#This Row],[Field of Work]]="General work",Table2[[#This Row],[Income]],0)</f>
        <v>0</v>
      </c>
      <c r="CU486" s="2">
        <f t="shared" ca="1" si="158"/>
        <v>1</v>
      </c>
      <c r="CV486" s="5"/>
      <c r="CX486" s="2">
        <f t="shared" ca="1" si="159"/>
        <v>29</v>
      </c>
      <c r="CY486" s="5"/>
    </row>
    <row r="487" spans="1:103" x14ac:dyDescent="0.25">
      <c r="A487">
        <f t="shared" ca="1" si="160"/>
        <v>1</v>
      </c>
      <c r="B487" t="str">
        <f t="shared" ca="1" si="161"/>
        <v>Male</v>
      </c>
      <c r="C487">
        <f t="shared" ca="1" si="162"/>
        <v>29</v>
      </c>
      <c r="D487">
        <f t="shared" ca="1" si="163"/>
        <v>6</v>
      </c>
      <c r="E487" t="str">
        <f ca="1">_xll.XLOOKUP(D487,$Y$8:$Y$13,$Z$8:$Z$13)</f>
        <v>Agriculture</v>
      </c>
      <c r="F487">
        <f t="shared" ca="1" si="164"/>
        <v>4</v>
      </c>
      <c r="G487" t="str">
        <f ca="1">_xll.XLOOKUP(F487,$AA$8:$AA$12,$AB$8:$AB$12)</f>
        <v>Techical</v>
      </c>
      <c r="H487">
        <f t="shared" ca="1" si="177"/>
        <v>3</v>
      </c>
      <c r="I487">
        <f t="shared" ca="1" si="157"/>
        <v>4</v>
      </c>
      <c r="J487">
        <f t="shared" ca="1" si="165"/>
        <v>33309</v>
      </c>
      <c r="K487">
        <f t="shared" ca="1" si="166"/>
        <v>6</v>
      </c>
      <c r="L487" t="str">
        <f ca="1">_xll.XLOOKUP(K487,$AC$8:$AC$17,$AD$8:$AD$17)</f>
        <v>Tse-Addo</v>
      </c>
      <c r="M487">
        <f t="shared" ca="1" si="170"/>
        <v>133236</v>
      </c>
      <c r="N487" s="12">
        <f t="shared" ca="1" si="167"/>
        <v>18893.45557033343</v>
      </c>
      <c r="O487" s="12">
        <f t="shared" ca="1" si="171"/>
        <v>63086.263164553056</v>
      </c>
      <c r="P487">
        <f t="shared" ca="1" si="168"/>
        <v>19079</v>
      </c>
      <c r="Q487" s="12">
        <f t="shared" ca="1" si="172"/>
        <v>50340.667985024229</v>
      </c>
      <c r="R487">
        <f t="shared" ca="1" si="173"/>
        <v>12443.498163417971</v>
      </c>
      <c r="S487" s="12">
        <f t="shared" ca="1" si="174"/>
        <v>208765.76132797103</v>
      </c>
      <c r="T487" s="12">
        <f t="shared" ca="1" si="175"/>
        <v>88313.123555357655</v>
      </c>
      <c r="U487" s="12">
        <f t="shared" ca="1" si="176"/>
        <v>120452.63777261338</v>
      </c>
      <c r="X487" s="2"/>
      <c r="Y487" s="3"/>
      <c r="Z487" s="3"/>
      <c r="AA487" s="3"/>
      <c r="AB487" s="3"/>
      <c r="AC487" s="3"/>
      <c r="AD487" s="3"/>
      <c r="AE487" s="3">
        <f ca="1">IF(Table2[[#This Row],[Gender]]="Male",1,0)</f>
        <v>1</v>
      </c>
      <c r="AF487" s="3">
        <f ca="1">IF(Table2[[#This Row],[Gender]]="Female",1,0)</f>
        <v>0</v>
      </c>
      <c r="AG487" s="3"/>
      <c r="AH487" s="3"/>
      <c r="AI487" s="5"/>
      <c r="AK487" s="2">
        <f ca="1">IF(Table2[[#This Row],[Field of Work]]="Teaching",1,0)</f>
        <v>0</v>
      </c>
      <c r="AL487" s="3">
        <f ca="1">IF(Table2[[#This Row],[Field of Work]]="Agriculture",1,0)</f>
        <v>1</v>
      </c>
      <c r="AM487" s="3">
        <f ca="1">IF(Table2[[#This Row],[Field of Work]]="IT",1,0)</f>
        <v>0</v>
      </c>
      <c r="AN487" s="3">
        <f ca="1">IF(Table2[[#This Row],[Field of Work]]="Construction",1,0)</f>
        <v>0</v>
      </c>
      <c r="AO487" s="3">
        <f ca="1">IF(Table2[[#This Row],[Field of Work]]="Health",1,0)</f>
        <v>0</v>
      </c>
      <c r="AP487" s="3">
        <f ca="1">IF(Table2[[#This Row],[Field of Work]]="General work",1,0)</f>
        <v>0</v>
      </c>
      <c r="AQ487" s="3"/>
      <c r="AR487" s="3"/>
      <c r="AS487" s="3"/>
      <c r="AT487" s="3"/>
      <c r="AU487" s="3"/>
      <c r="AV487" s="5"/>
      <c r="AW487" s="16">
        <f ca="1">IF(Table2[[#This Row],[Residence]]="East Legon",1,0)</f>
        <v>0</v>
      </c>
      <c r="AX487" s="13">
        <f ca="1">IF(Table2[[#This Row],[Residence]]="Trasaco",1,0)</f>
        <v>0</v>
      </c>
      <c r="AY487" s="3">
        <f ca="1">IF(Table2[[#This Row],[Residence]]="North Legon",1,0)</f>
        <v>0</v>
      </c>
      <c r="AZ487" s="3">
        <f ca="1">IF(Table2[[#This Row],[Residence]]="Tema",1,0)</f>
        <v>0</v>
      </c>
      <c r="BA487" s="3">
        <f ca="1">IF(Table2[[#This Row],[Residence]]="Spintex",1,0)</f>
        <v>0</v>
      </c>
      <c r="BB487" s="3">
        <f ca="1">IF(Table2[[#This Row],[Residence]]="Airport Hills",1,0)</f>
        <v>0</v>
      </c>
      <c r="BC487" s="3">
        <f ca="1">IF(Table2[[#This Row],[Residence]]="Oyarifa",1,0)</f>
        <v>0</v>
      </c>
      <c r="BD487" s="3">
        <f ca="1">IF(Table2[[#This Row],[Residence]]="Prampram",1,0)</f>
        <v>0</v>
      </c>
      <c r="BE487" s="3">
        <f ca="1">IF(Table2[[#This Row],[Residence]]="Tse-Addo",1,0)</f>
        <v>1</v>
      </c>
      <c r="BF487" s="3">
        <f ca="1">IF(Table2[[#This Row],[Residence]]="Osu",1,0)</f>
        <v>0</v>
      </c>
      <c r="BG487" s="3"/>
      <c r="BH487" s="3"/>
      <c r="BI487" s="3"/>
      <c r="BJ487" s="3"/>
      <c r="BK487" s="3"/>
      <c r="BL487" s="3"/>
      <c r="BM487" s="3"/>
      <c r="BN487" s="3"/>
      <c r="BO487" s="3"/>
      <c r="BP487" s="5"/>
      <c r="BR487" s="26">
        <f ca="1">Table2[[#This Row],[Cars Value]]/Table2[[#This Row],[Cars]]</f>
        <v>15771.565791138264</v>
      </c>
      <c r="BS487" s="5"/>
      <c r="BT487" s="2">
        <f ca="1">IF(Table2[[#This Row],[Value of Debts]]&gt;$BU$6,1,0)</f>
        <v>0</v>
      </c>
      <c r="BU487" s="3"/>
      <c r="BV487" s="3"/>
      <c r="BW487" s="5"/>
      <c r="BX487" s="30">
        <f ca="1">Table2[[#This Row],[Mortgage Left]]/Table2[[#This Row],[Value of home]]</f>
        <v>0.14180443401433118</v>
      </c>
      <c r="BY487" s="3">
        <f t="shared" ca="1" si="169"/>
        <v>1</v>
      </c>
      <c r="BZ487" s="3"/>
      <c r="CA487" s="39"/>
      <c r="CC487" s="2">
        <f ca="1">IF(Table2[[#This Row],[Residence]]="East Legon",Table2[[#This Row],[Income]],0)</f>
        <v>0</v>
      </c>
      <c r="CD487" s="3">
        <f ca="1">IF(Table2[[#This Row],[Residence]]="Trasaco",Table2[[#This Row],[Income]],0)</f>
        <v>0</v>
      </c>
      <c r="CE487" s="3">
        <f ca="1">IF(Table2[[#This Row],[Residence]]="North Legon",Table2[[#This Row],[Income]],0)</f>
        <v>0</v>
      </c>
      <c r="CF487" s="3">
        <f ca="1">IF(Table2[[#This Row],[Residence]]="Spintex",Table2[[#This Row],[Income]],0)</f>
        <v>0</v>
      </c>
      <c r="CG487" s="3">
        <f ca="1">IF(Table2[[#This Row],[Residence]]="Tema",Table2[[#This Row],[Income]],0)</f>
        <v>0</v>
      </c>
      <c r="CH487" s="3">
        <f ca="1">IF(Table2[[#This Row],[Residence]]="Airport Hills",Table2[[#This Row],[Income]],0)</f>
        <v>0</v>
      </c>
      <c r="CI487" s="3">
        <f ca="1">IF(Table2[[#This Row],[Residence]]="Oyarifa",Table2[[#This Row],[Income]],0)</f>
        <v>0</v>
      </c>
      <c r="CJ487" s="3">
        <f ca="1">IF(Table2[[#This Row],[Residence]]="Osu",Table2[[#This Row],[Income]],0)</f>
        <v>0</v>
      </c>
      <c r="CK487" s="3">
        <f ca="1">IF(Table2[[#This Row],[Residence]]="Tse-Addo",Table2[[#This Row],[Income]],0)</f>
        <v>33309</v>
      </c>
      <c r="CL487" s="5">
        <f ca="1">IF(Table2[[#This Row],[Residence]]="Prampram",Table2[[#This Row],[Income]],0)</f>
        <v>0</v>
      </c>
      <c r="CN487" s="2">
        <f ca="1">IF(Table2[[#This Row],[Field of Work]]="Teaching",Table2[[#This Row],[Income]],0)</f>
        <v>0</v>
      </c>
      <c r="CO487" s="3">
        <f ca="1">IF(Table2[[#This Row],[Field of Work]]="Agriculture",Table2[[#This Row],[Income]],0)</f>
        <v>33309</v>
      </c>
      <c r="CP487" s="3">
        <f ca="1">IF(Table2[[#This Row],[Field of Work]]="IT",Table2[[#This Row],[Income]],0)</f>
        <v>0</v>
      </c>
      <c r="CQ487" s="3">
        <f ca="1">IF(Table2[[#This Row],[Field of Work]]="Construction",Table2[[#This Row],[Income]],0)</f>
        <v>0</v>
      </c>
      <c r="CR487" s="3">
        <f ca="1">IF(Table2[[#This Row],[Field of Work]]="Health",Table2[[#This Row],[Income]],0)</f>
        <v>0</v>
      </c>
      <c r="CS487" s="5">
        <f ca="1">IF(Table2[[#This Row],[Field of Work]]="General work",Table2[[#This Row],[Income]],0)</f>
        <v>0</v>
      </c>
      <c r="CU487" s="2">
        <f t="shared" ca="1" si="158"/>
        <v>1</v>
      </c>
      <c r="CV487" s="5"/>
      <c r="CX487" s="2">
        <f t="shared" ca="1" si="159"/>
        <v>0</v>
      </c>
      <c r="CY487" s="5"/>
    </row>
    <row r="488" spans="1:103" x14ac:dyDescent="0.25">
      <c r="A488">
        <f t="shared" ca="1" si="160"/>
        <v>1</v>
      </c>
      <c r="B488" t="str">
        <f t="shared" ca="1" si="161"/>
        <v>Male</v>
      </c>
      <c r="C488">
        <f t="shared" ca="1" si="162"/>
        <v>44</v>
      </c>
      <c r="D488">
        <f t="shared" ca="1" si="163"/>
        <v>1</v>
      </c>
      <c r="E488" t="str">
        <f ca="1">_xll.XLOOKUP(D488,$Y$8:$Y$13,$Z$8:$Z$13)</f>
        <v>Health</v>
      </c>
      <c r="F488">
        <f t="shared" ca="1" si="164"/>
        <v>4</v>
      </c>
      <c r="G488" t="str">
        <f ca="1">_xll.XLOOKUP(F488,$AA$8:$AA$12,$AB$8:$AB$12)</f>
        <v>Techical</v>
      </c>
      <c r="H488">
        <f t="shared" ca="1" si="177"/>
        <v>2</v>
      </c>
      <c r="I488">
        <f t="shared" ca="1" si="157"/>
        <v>2</v>
      </c>
      <c r="J488">
        <f t="shared" ca="1" si="165"/>
        <v>71958</v>
      </c>
      <c r="K488">
        <f t="shared" ca="1" si="166"/>
        <v>6</v>
      </c>
      <c r="L488" t="str">
        <f ca="1">_xll.XLOOKUP(K488,$AC$8:$AC$17,$AD$8:$AD$17)</f>
        <v>Tse-Addo</v>
      </c>
      <c r="M488">
        <f t="shared" ca="1" si="170"/>
        <v>287832</v>
      </c>
      <c r="N488" s="12">
        <f t="shared" ca="1" si="167"/>
        <v>247788.57645539675</v>
      </c>
      <c r="O488" s="12">
        <f t="shared" ca="1" si="171"/>
        <v>43866.034905489447</v>
      </c>
      <c r="P488">
        <f t="shared" ca="1" si="168"/>
        <v>43135</v>
      </c>
      <c r="Q488" s="12">
        <f t="shared" ca="1" si="172"/>
        <v>136118.26726647723</v>
      </c>
      <c r="R488">
        <f t="shared" ca="1" si="173"/>
        <v>29346.704769971235</v>
      </c>
      <c r="S488" s="12">
        <f t="shared" ca="1" si="174"/>
        <v>361044.73967546067</v>
      </c>
      <c r="T488" s="12">
        <f t="shared" ca="1" si="175"/>
        <v>427041.84372187394</v>
      </c>
      <c r="U488" s="12">
        <f t="shared" ca="1" si="176"/>
        <v>-65997.104046413267</v>
      </c>
      <c r="X488" s="2"/>
      <c r="Y488" s="3"/>
      <c r="Z488" s="3"/>
      <c r="AA488" s="3"/>
      <c r="AB488" s="3"/>
      <c r="AC488" s="3"/>
      <c r="AD488" s="3"/>
      <c r="AE488" s="3">
        <f ca="1">IF(Table2[[#This Row],[Gender]]="Male",1,0)</f>
        <v>1</v>
      </c>
      <c r="AF488" s="3">
        <f ca="1">IF(Table2[[#This Row],[Gender]]="Female",1,0)</f>
        <v>0</v>
      </c>
      <c r="AG488" s="3"/>
      <c r="AH488" s="3"/>
      <c r="AI488" s="5"/>
      <c r="AK488" s="2">
        <f ca="1">IF(Table2[[#This Row],[Field of Work]]="Teaching",1,0)</f>
        <v>0</v>
      </c>
      <c r="AL488" s="3">
        <f ca="1">IF(Table2[[#This Row],[Field of Work]]="Agriculture",1,0)</f>
        <v>0</v>
      </c>
      <c r="AM488" s="3">
        <f ca="1">IF(Table2[[#This Row],[Field of Work]]="IT",1,0)</f>
        <v>0</v>
      </c>
      <c r="AN488" s="3">
        <f ca="1">IF(Table2[[#This Row],[Field of Work]]="Construction",1,0)</f>
        <v>0</v>
      </c>
      <c r="AO488" s="3">
        <f ca="1">IF(Table2[[#This Row],[Field of Work]]="Health",1,0)</f>
        <v>1</v>
      </c>
      <c r="AP488" s="3">
        <f ca="1">IF(Table2[[#This Row],[Field of Work]]="General work",1,0)</f>
        <v>0</v>
      </c>
      <c r="AQ488" s="3"/>
      <c r="AR488" s="3"/>
      <c r="AS488" s="3"/>
      <c r="AT488" s="3"/>
      <c r="AU488" s="3"/>
      <c r="AV488" s="5"/>
      <c r="AW488" s="16">
        <f ca="1">IF(Table2[[#This Row],[Residence]]="East Legon",1,0)</f>
        <v>0</v>
      </c>
      <c r="AX488" s="13">
        <f ca="1">IF(Table2[[#This Row],[Residence]]="Trasaco",1,0)</f>
        <v>0</v>
      </c>
      <c r="AY488" s="3">
        <f ca="1">IF(Table2[[#This Row],[Residence]]="North Legon",1,0)</f>
        <v>0</v>
      </c>
      <c r="AZ488" s="3">
        <f ca="1">IF(Table2[[#This Row],[Residence]]="Tema",1,0)</f>
        <v>0</v>
      </c>
      <c r="BA488" s="3">
        <f ca="1">IF(Table2[[#This Row],[Residence]]="Spintex",1,0)</f>
        <v>0</v>
      </c>
      <c r="BB488" s="3">
        <f ca="1">IF(Table2[[#This Row],[Residence]]="Airport Hills",1,0)</f>
        <v>0</v>
      </c>
      <c r="BC488" s="3">
        <f ca="1">IF(Table2[[#This Row],[Residence]]="Oyarifa",1,0)</f>
        <v>0</v>
      </c>
      <c r="BD488" s="3">
        <f ca="1">IF(Table2[[#This Row],[Residence]]="Prampram",1,0)</f>
        <v>0</v>
      </c>
      <c r="BE488" s="3">
        <f ca="1">IF(Table2[[#This Row],[Residence]]="Tse-Addo",1,0)</f>
        <v>1</v>
      </c>
      <c r="BF488" s="3">
        <f ca="1">IF(Table2[[#This Row],[Residence]]="Osu",1,0)</f>
        <v>0</v>
      </c>
      <c r="BG488" s="3"/>
      <c r="BH488" s="3"/>
      <c r="BI488" s="3"/>
      <c r="BJ488" s="3"/>
      <c r="BK488" s="3"/>
      <c r="BL488" s="3"/>
      <c r="BM488" s="3"/>
      <c r="BN488" s="3"/>
      <c r="BO488" s="3"/>
      <c r="BP488" s="5"/>
      <c r="BR488" s="26">
        <f ca="1">Table2[[#This Row],[Cars Value]]/Table2[[#This Row],[Cars]]</f>
        <v>21933.017452744723</v>
      </c>
      <c r="BS488" s="5"/>
      <c r="BT488" s="2">
        <f ca="1">IF(Table2[[#This Row],[Value of Debts]]&gt;$BU$6,1,0)</f>
        <v>1</v>
      </c>
      <c r="BU488" s="3"/>
      <c r="BV488" s="3"/>
      <c r="BW488" s="5"/>
      <c r="BX488" s="30">
        <f ca="1">Table2[[#This Row],[Mortgage Left]]/Table2[[#This Row],[Value of home]]</f>
        <v>0.86087918110354911</v>
      </c>
      <c r="BY488" s="3">
        <f t="shared" ca="1" si="169"/>
        <v>0</v>
      </c>
      <c r="BZ488" s="3"/>
      <c r="CA488" s="39"/>
      <c r="CC488" s="2">
        <f ca="1">IF(Table2[[#This Row],[Residence]]="East Legon",Table2[[#This Row],[Income]],0)</f>
        <v>0</v>
      </c>
      <c r="CD488" s="3">
        <f ca="1">IF(Table2[[#This Row],[Residence]]="Trasaco",Table2[[#This Row],[Income]],0)</f>
        <v>0</v>
      </c>
      <c r="CE488" s="3">
        <f ca="1">IF(Table2[[#This Row],[Residence]]="North Legon",Table2[[#This Row],[Income]],0)</f>
        <v>0</v>
      </c>
      <c r="CF488" s="3">
        <f ca="1">IF(Table2[[#This Row],[Residence]]="Spintex",Table2[[#This Row],[Income]],0)</f>
        <v>0</v>
      </c>
      <c r="CG488" s="3">
        <f ca="1">IF(Table2[[#This Row],[Residence]]="Tema",Table2[[#This Row],[Income]],0)</f>
        <v>0</v>
      </c>
      <c r="CH488" s="3">
        <f ca="1">IF(Table2[[#This Row],[Residence]]="Airport Hills",Table2[[#This Row],[Income]],0)</f>
        <v>0</v>
      </c>
      <c r="CI488" s="3">
        <f ca="1">IF(Table2[[#This Row],[Residence]]="Oyarifa",Table2[[#This Row],[Income]],0)</f>
        <v>0</v>
      </c>
      <c r="CJ488" s="3">
        <f ca="1">IF(Table2[[#This Row],[Residence]]="Osu",Table2[[#This Row],[Income]],0)</f>
        <v>0</v>
      </c>
      <c r="CK488" s="3">
        <f ca="1">IF(Table2[[#This Row],[Residence]]="Tse-Addo",Table2[[#This Row],[Income]],0)</f>
        <v>71958</v>
      </c>
      <c r="CL488" s="5">
        <f ca="1">IF(Table2[[#This Row],[Residence]]="Prampram",Table2[[#This Row],[Income]],0)</f>
        <v>0</v>
      </c>
      <c r="CN488" s="2">
        <f ca="1">IF(Table2[[#This Row],[Field of Work]]="Teaching",Table2[[#This Row],[Income]],0)</f>
        <v>0</v>
      </c>
      <c r="CO488" s="3">
        <f ca="1">IF(Table2[[#This Row],[Field of Work]]="Agriculture",Table2[[#This Row],[Income]],0)</f>
        <v>0</v>
      </c>
      <c r="CP488" s="3">
        <f ca="1">IF(Table2[[#This Row],[Field of Work]]="IT",Table2[[#This Row],[Income]],0)</f>
        <v>0</v>
      </c>
      <c r="CQ488" s="3">
        <f ca="1">IF(Table2[[#This Row],[Field of Work]]="Construction",Table2[[#This Row],[Income]],0)</f>
        <v>0</v>
      </c>
      <c r="CR488" s="3">
        <f ca="1">IF(Table2[[#This Row],[Field of Work]]="Health",Table2[[#This Row],[Income]],0)</f>
        <v>71958</v>
      </c>
      <c r="CS488" s="5">
        <f ca="1">IF(Table2[[#This Row],[Field of Work]]="General work",Table2[[#This Row],[Income]],0)</f>
        <v>0</v>
      </c>
      <c r="CU488" s="2">
        <f t="shared" ca="1" si="158"/>
        <v>1</v>
      </c>
      <c r="CV488" s="5"/>
      <c r="CX488" s="2">
        <f t="shared" ca="1" si="159"/>
        <v>41</v>
      </c>
      <c r="CY488" s="5"/>
    </row>
    <row r="489" spans="1:103" x14ac:dyDescent="0.25">
      <c r="A489">
        <f t="shared" ca="1" si="160"/>
        <v>1</v>
      </c>
      <c r="B489" t="str">
        <f t="shared" ca="1" si="161"/>
        <v>Male</v>
      </c>
      <c r="C489">
        <f t="shared" ca="1" si="162"/>
        <v>41</v>
      </c>
      <c r="D489">
        <f t="shared" ca="1" si="163"/>
        <v>6</v>
      </c>
      <c r="E489" t="str">
        <f ca="1">_xll.XLOOKUP(D489,$Y$8:$Y$13,$Z$8:$Z$13)</f>
        <v>Agriculture</v>
      </c>
      <c r="F489">
        <f t="shared" ca="1" si="164"/>
        <v>5</v>
      </c>
      <c r="G489" t="str">
        <f ca="1">_xll.XLOOKUP(F489,$AA$8:$AA$12,$AB$8:$AB$12)</f>
        <v>Other</v>
      </c>
      <c r="H489">
        <f t="shared" ca="1" si="177"/>
        <v>2</v>
      </c>
      <c r="I489">
        <f t="shared" ca="1" si="157"/>
        <v>4</v>
      </c>
      <c r="J489">
        <f t="shared" ca="1" si="165"/>
        <v>30092</v>
      </c>
      <c r="K489">
        <f t="shared" ca="1" si="166"/>
        <v>8</v>
      </c>
      <c r="L489" t="str">
        <f ca="1">_xll.XLOOKUP(K489,$AC$8:$AC$17,$AD$8:$AD$17)</f>
        <v>Oyarifa</v>
      </c>
      <c r="M489">
        <f t="shared" ca="1" si="170"/>
        <v>90276</v>
      </c>
      <c r="N489" s="12">
        <f t="shared" ca="1" si="167"/>
        <v>17847.655486443302</v>
      </c>
      <c r="O489" s="12">
        <f t="shared" ca="1" si="171"/>
        <v>77034.646206785212</v>
      </c>
      <c r="P489">
        <f t="shared" ca="1" si="168"/>
        <v>52583</v>
      </c>
      <c r="Q489" s="12">
        <f t="shared" ca="1" si="172"/>
        <v>1605.5038294937751</v>
      </c>
      <c r="R489">
        <f t="shared" ca="1" si="173"/>
        <v>18626.287273291953</v>
      </c>
      <c r="S489" s="12">
        <f t="shared" ca="1" si="174"/>
        <v>185936.93348007719</v>
      </c>
      <c r="T489" s="12">
        <f t="shared" ca="1" si="175"/>
        <v>72036.159315937068</v>
      </c>
      <c r="U489" s="12">
        <f t="shared" ca="1" si="176"/>
        <v>113900.77416414012</v>
      </c>
      <c r="X489" s="2"/>
      <c r="Y489" s="3"/>
      <c r="Z489" s="3"/>
      <c r="AA489" s="3"/>
      <c r="AB489" s="3"/>
      <c r="AC489" s="3"/>
      <c r="AD489" s="3"/>
      <c r="AE489" s="3">
        <f ca="1">IF(Table2[[#This Row],[Gender]]="Male",1,0)</f>
        <v>1</v>
      </c>
      <c r="AF489" s="3">
        <f ca="1">IF(Table2[[#This Row],[Gender]]="Female",1,0)</f>
        <v>0</v>
      </c>
      <c r="AG489" s="3"/>
      <c r="AH489" s="3"/>
      <c r="AI489" s="5"/>
      <c r="AK489" s="2">
        <f ca="1">IF(Table2[[#This Row],[Field of Work]]="Teaching",1,0)</f>
        <v>0</v>
      </c>
      <c r="AL489" s="3">
        <f ca="1">IF(Table2[[#This Row],[Field of Work]]="Agriculture",1,0)</f>
        <v>1</v>
      </c>
      <c r="AM489" s="3">
        <f ca="1">IF(Table2[[#This Row],[Field of Work]]="IT",1,0)</f>
        <v>0</v>
      </c>
      <c r="AN489" s="3">
        <f ca="1">IF(Table2[[#This Row],[Field of Work]]="Construction",1,0)</f>
        <v>0</v>
      </c>
      <c r="AO489" s="3">
        <f ca="1">IF(Table2[[#This Row],[Field of Work]]="Health",1,0)</f>
        <v>0</v>
      </c>
      <c r="AP489" s="3">
        <f ca="1">IF(Table2[[#This Row],[Field of Work]]="General work",1,0)</f>
        <v>0</v>
      </c>
      <c r="AQ489" s="3"/>
      <c r="AR489" s="3"/>
      <c r="AS489" s="3"/>
      <c r="AT489" s="3"/>
      <c r="AU489" s="3"/>
      <c r="AV489" s="5"/>
      <c r="AW489" s="16">
        <f ca="1">IF(Table2[[#This Row],[Residence]]="East Legon",1,0)</f>
        <v>0</v>
      </c>
      <c r="AX489" s="13">
        <f ca="1">IF(Table2[[#This Row],[Residence]]="Trasaco",1,0)</f>
        <v>0</v>
      </c>
      <c r="AY489" s="3">
        <f ca="1">IF(Table2[[#This Row],[Residence]]="North Legon",1,0)</f>
        <v>0</v>
      </c>
      <c r="AZ489" s="3">
        <f ca="1">IF(Table2[[#This Row],[Residence]]="Tema",1,0)</f>
        <v>0</v>
      </c>
      <c r="BA489" s="3">
        <f ca="1">IF(Table2[[#This Row],[Residence]]="Spintex",1,0)</f>
        <v>0</v>
      </c>
      <c r="BB489" s="3">
        <f ca="1">IF(Table2[[#This Row],[Residence]]="Airport Hills",1,0)</f>
        <v>0</v>
      </c>
      <c r="BC489" s="3">
        <f ca="1">IF(Table2[[#This Row],[Residence]]="Oyarifa",1,0)</f>
        <v>1</v>
      </c>
      <c r="BD489" s="3">
        <f ca="1">IF(Table2[[#This Row],[Residence]]="Prampram",1,0)</f>
        <v>0</v>
      </c>
      <c r="BE489" s="3">
        <f ca="1">IF(Table2[[#This Row],[Residence]]="Tse-Addo",1,0)</f>
        <v>0</v>
      </c>
      <c r="BF489" s="3">
        <f ca="1">IF(Table2[[#This Row],[Residence]]="Osu",1,0)</f>
        <v>0</v>
      </c>
      <c r="BG489" s="3"/>
      <c r="BH489" s="3"/>
      <c r="BI489" s="3"/>
      <c r="BJ489" s="3"/>
      <c r="BK489" s="3"/>
      <c r="BL489" s="3"/>
      <c r="BM489" s="3"/>
      <c r="BN489" s="3"/>
      <c r="BO489" s="3"/>
      <c r="BP489" s="5"/>
      <c r="BR489" s="26">
        <f ca="1">Table2[[#This Row],[Cars Value]]/Table2[[#This Row],[Cars]]</f>
        <v>19258.661551696303</v>
      </c>
      <c r="BS489" s="5"/>
      <c r="BT489" s="2">
        <f ca="1">IF(Table2[[#This Row],[Value of Debts]]&gt;$BU$6,1,0)</f>
        <v>0</v>
      </c>
      <c r="BU489" s="3"/>
      <c r="BV489" s="3"/>
      <c r="BW489" s="5"/>
      <c r="BX489" s="30">
        <f ca="1">Table2[[#This Row],[Mortgage Left]]/Table2[[#This Row],[Value of home]]</f>
        <v>0.19770100011568192</v>
      </c>
      <c r="BY489" s="3">
        <f t="shared" ca="1" si="169"/>
        <v>1</v>
      </c>
      <c r="BZ489" s="3"/>
      <c r="CA489" s="39"/>
      <c r="CC489" s="2">
        <f ca="1">IF(Table2[[#This Row],[Residence]]="East Legon",Table2[[#This Row],[Income]],0)</f>
        <v>0</v>
      </c>
      <c r="CD489" s="3">
        <f ca="1">IF(Table2[[#This Row],[Residence]]="Trasaco",Table2[[#This Row],[Income]],0)</f>
        <v>0</v>
      </c>
      <c r="CE489" s="3">
        <f ca="1">IF(Table2[[#This Row],[Residence]]="North Legon",Table2[[#This Row],[Income]],0)</f>
        <v>0</v>
      </c>
      <c r="CF489" s="3">
        <f ca="1">IF(Table2[[#This Row],[Residence]]="Spintex",Table2[[#This Row],[Income]],0)</f>
        <v>0</v>
      </c>
      <c r="CG489" s="3">
        <f ca="1">IF(Table2[[#This Row],[Residence]]="Tema",Table2[[#This Row],[Income]],0)</f>
        <v>0</v>
      </c>
      <c r="CH489" s="3">
        <f ca="1">IF(Table2[[#This Row],[Residence]]="Airport Hills",Table2[[#This Row],[Income]],0)</f>
        <v>0</v>
      </c>
      <c r="CI489" s="3">
        <f ca="1">IF(Table2[[#This Row],[Residence]]="Oyarifa",Table2[[#This Row],[Income]],0)</f>
        <v>30092</v>
      </c>
      <c r="CJ489" s="3">
        <f ca="1">IF(Table2[[#This Row],[Residence]]="Osu",Table2[[#This Row],[Income]],0)</f>
        <v>0</v>
      </c>
      <c r="CK489" s="3">
        <f ca="1">IF(Table2[[#This Row],[Residence]]="Tse-Addo",Table2[[#This Row],[Income]],0)</f>
        <v>0</v>
      </c>
      <c r="CL489" s="5">
        <f ca="1">IF(Table2[[#This Row],[Residence]]="Prampram",Table2[[#This Row],[Income]],0)</f>
        <v>0</v>
      </c>
      <c r="CN489" s="2">
        <f ca="1">IF(Table2[[#This Row],[Field of Work]]="Teaching",Table2[[#This Row],[Income]],0)</f>
        <v>0</v>
      </c>
      <c r="CO489" s="3">
        <f ca="1">IF(Table2[[#This Row],[Field of Work]]="Agriculture",Table2[[#This Row],[Income]],0)</f>
        <v>30092</v>
      </c>
      <c r="CP489" s="3">
        <f ca="1">IF(Table2[[#This Row],[Field of Work]]="IT",Table2[[#This Row],[Income]],0)</f>
        <v>0</v>
      </c>
      <c r="CQ489" s="3">
        <f ca="1">IF(Table2[[#This Row],[Field of Work]]="Construction",Table2[[#This Row],[Income]],0)</f>
        <v>0</v>
      </c>
      <c r="CR489" s="3">
        <f ca="1">IF(Table2[[#This Row],[Field of Work]]="Health",Table2[[#This Row],[Income]],0)</f>
        <v>0</v>
      </c>
      <c r="CS489" s="5">
        <f ca="1">IF(Table2[[#This Row],[Field of Work]]="General work",Table2[[#This Row],[Income]],0)</f>
        <v>0</v>
      </c>
      <c r="CU489" s="2">
        <f t="shared" ca="1" si="158"/>
        <v>1</v>
      </c>
      <c r="CV489" s="5"/>
      <c r="CX489" s="2">
        <f t="shared" ca="1" si="159"/>
        <v>25</v>
      </c>
      <c r="CY489" s="5"/>
    </row>
    <row r="490" spans="1:103" x14ac:dyDescent="0.25">
      <c r="A490">
        <f t="shared" ca="1" si="160"/>
        <v>2</v>
      </c>
      <c r="B490" t="str">
        <f t="shared" ca="1" si="161"/>
        <v>Female</v>
      </c>
      <c r="C490">
        <f t="shared" ca="1" si="162"/>
        <v>25</v>
      </c>
      <c r="D490">
        <f t="shared" ca="1" si="163"/>
        <v>4</v>
      </c>
      <c r="E490" t="str">
        <f ca="1">_xll.XLOOKUP(D490,$Y$8:$Y$13,$Z$8:$Z$13)</f>
        <v>IT</v>
      </c>
      <c r="F490">
        <f t="shared" ca="1" si="164"/>
        <v>3</v>
      </c>
      <c r="G490" t="str">
        <f ca="1">_xll.XLOOKUP(F490,$AA$8:$AA$12,$AB$8:$AB$12)</f>
        <v>University</v>
      </c>
      <c r="H490">
        <f t="shared" ca="1" si="177"/>
        <v>3</v>
      </c>
      <c r="I490">
        <f t="shared" ca="1" si="157"/>
        <v>1</v>
      </c>
      <c r="J490">
        <f t="shared" ca="1" si="165"/>
        <v>52857</v>
      </c>
      <c r="K490">
        <f t="shared" ca="1" si="166"/>
        <v>7</v>
      </c>
      <c r="L490" t="str">
        <f ca="1">_xll.XLOOKUP(K490,$AC$8:$AC$17,$AD$8:$AD$17)</f>
        <v>Tema</v>
      </c>
      <c r="M490">
        <f t="shared" ca="1" si="170"/>
        <v>211428</v>
      </c>
      <c r="N490" s="12">
        <f t="shared" ca="1" si="167"/>
        <v>77302.543596914707</v>
      </c>
      <c r="O490" s="12">
        <f t="shared" ca="1" si="171"/>
        <v>1643.5954498771387</v>
      </c>
      <c r="P490">
        <f t="shared" ca="1" si="168"/>
        <v>1238</v>
      </c>
      <c r="Q490" s="12">
        <f t="shared" ca="1" si="172"/>
        <v>101365.82053804037</v>
      </c>
      <c r="R490">
        <f t="shared" ca="1" si="173"/>
        <v>37252.914374684391</v>
      </c>
      <c r="S490" s="12">
        <f t="shared" ca="1" si="174"/>
        <v>250324.50982456154</v>
      </c>
      <c r="T490" s="12">
        <f t="shared" ca="1" si="175"/>
        <v>179906.36413495507</v>
      </c>
      <c r="U490" s="12">
        <f t="shared" ca="1" si="176"/>
        <v>70418.145689606463</v>
      </c>
      <c r="X490" s="2"/>
      <c r="Y490" s="3"/>
      <c r="Z490" s="3"/>
      <c r="AA490" s="3"/>
      <c r="AB490" s="3"/>
      <c r="AC490" s="3"/>
      <c r="AD490" s="3"/>
      <c r="AE490" s="3">
        <f ca="1">IF(Table2[[#This Row],[Gender]]="Male",1,0)</f>
        <v>0</v>
      </c>
      <c r="AF490" s="3">
        <f ca="1">IF(Table2[[#This Row],[Gender]]="Female",1,0)</f>
        <v>1</v>
      </c>
      <c r="AG490" s="3"/>
      <c r="AH490" s="3"/>
      <c r="AI490" s="5"/>
      <c r="AK490" s="2">
        <f ca="1">IF(Table2[[#This Row],[Field of Work]]="Teaching",1,0)</f>
        <v>0</v>
      </c>
      <c r="AL490" s="3">
        <f ca="1">IF(Table2[[#This Row],[Field of Work]]="Agriculture",1,0)</f>
        <v>0</v>
      </c>
      <c r="AM490" s="3">
        <f ca="1">IF(Table2[[#This Row],[Field of Work]]="IT",1,0)</f>
        <v>1</v>
      </c>
      <c r="AN490" s="3">
        <f ca="1">IF(Table2[[#This Row],[Field of Work]]="Construction",1,0)</f>
        <v>0</v>
      </c>
      <c r="AO490" s="3">
        <f ca="1">IF(Table2[[#This Row],[Field of Work]]="Health",1,0)</f>
        <v>0</v>
      </c>
      <c r="AP490" s="3">
        <f ca="1">IF(Table2[[#This Row],[Field of Work]]="General work",1,0)</f>
        <v>0</v>
      </c>
      <c r="AQ490" s="3"/>
      <c r="AR490" s="3"/>
      <c r="AS490" s="3"/>
      <c r="AT490" s="3"/>
      <c r="AU490" s="3"/>
      <c r="AV490" s="5"/>
      <c r="AW490" s="16">
        <f ca="1">IF(Table2[[#This Row],[Residence]]="East Legon",1,0)</f>
        <v>0</v>
      </c>
      <c r="AX490" s="13">
        <f ca="1">IF(Table2[[#This Row],[Residence]]="Trasaco",1,0)</f>
        <v>0</v>
      </c>
      <c r="AY490" s="3">
        <f ca="1">IF(Table2[[#This Row],[Residence]]="North Legon",1,0)</f>
        <v>0</v>
      </c>
      <c r="AZ490" s="3">
        <f ca="1">IF(Table2[[#This Row],[Residence]]="Tema",1,0)</f>
        <v>1</v>
      </c>
      <c r="BA490" s="3">
        <f ca="1">IF(Table2[[#This Row],[Residence]]="Spintex",1,0)</f>
        <v>0</v>
      </c>
      <c r="BB490" s="3">
        <f ca="1">IF(Table2[[#This Row],[Residence]]="Airport Hills",1,0)</f>
        <v>0</v>
      </c>
      <c r="BC490" s="3">
        <f ca="1">IF(Table2[[#This Row],[Residence]]="Oyarifa",1,0)</f>
        <v>0</v>
      </c>
      <c r="BD490" s="3">
        <f ca="1">IF(Table2[[#This Row],[Residence]]="Prampram",1,0)</f>
        <v>0</v>
      </c>
      <c r="BE490" s="3">
        <f ca="1">IF(Table2[[#This Row],[Residence]]="Tse-Addo",1,0)</f>
        <v>0</v>
      </c>
      <c r="BF490" s="3">
        <f ca="1">IF(Table2[[#This Row],[Residence]]="Osu",1,0)</f>
        <v>0</v>
      </c>
      <c r="BG490" s="3"/>
      <c r="BH490" s="3"/>
      <c r="BI490" s="3"/>
      <c r="BJ490" s="3"/>
      <c r="BK490" s="3"/>
      <c r="BL490" s="3"/>
      <c r="BM490" s="3"/>
      <c r="BN490" s="3"/>
      <c r="BO490" s="3"/>
      <c r="BP490" s="5"/>
      <c r="BR490" s="26">
        <f ca="1">Table2[[#This Row],[Cars Value]]/Table2[[#This Row],[Cars]]</f>
        <v>1643.5954498771387</v>
      </c>
      <c r="BS490" s="5"/>
      <c r="BT490" s="2">
        <f ca="1">IF(Table2[[#This Row],[Value of Debts]]&gt;$BU$6,1,0)</f>
        <v>1</v>
      </c>
      <c r="BU490" s="3"/>
      <c r="BV490" s="3"/>
      <c r="BW490" s="5"/>
      <c r="BX490" s="30">
        <f ca="1">Table2[[#This Row],[Mortgage Left]]/Table2[[#This Row],[Value of home]]</f>
        <v>0.36562112679926362</v>
      </c>
      <c r="BY490" s="3">
        <f t="shared" ca="1" si="169"/>
        <v>1</v>
      </c>
      <c r="BZ490" s="3"/>
      <c r="CA490" s="39"/>
      <c r="CC490" s="2">
        <f ca="1">IF(Table2[[#This Row],[Residence]]="East Legon",Table2[[#This Row],[Income]],0)</f>
        <v>0</v>
      </c>
      <c r="CD490" s="3">
        <f ca="1">IF(Table2[[#This Row],[Residence]]="Trasaco",Table2[[#This Row],[Income]],0)</f>
        <v>0</v>
      </c>
      <c r="CE490" s="3">
        <f ca="1">IF(Table2[[#This Row],[Residence]]="North Legon",Table2[[#This Row],[Income]],0)</f>
        <v>0</v>
      </c>
      <c r="CF490" s="3">
        <f ca="1">IF(Table2[[#This Row],[Residence]]="Spintex",Table2[[#This Row],[Income]],0)</f>
        <v>0</v>
      </c>
      <c r="CG490" s="3">
        <f ca="1">IF(Table2[[#This Row],[Residence]]="Tema",Table2[[#This Row],[Income]],0)</f>
        <v>52857</v>
      </c>
      <c r="CH490" s="3">
        <f ca="1">IF(Table2[[#This Row],[Residence]]="Airport Hills",Table2[[#This Row],[Income]],0)</f>
        <v>0</v>
      </c>
      <c r="CI490" s="3">
        <f ca="1">IF(Table2[[#This Row],[Residence]]="Oyarifa",Table2[[#This Row],[Income]],0)</f>
        <v>0</v>
      </c>
      <c r="CJ490" s="3">
        <f ca="1">IF(Table2[[#This Row],[Residence]]="Osu",Table2[[#This Row],[Income]],0)</f>
        <v>0</v>
      </c>
      <c r="CK490" s="3">
        <f ca="1">IF(Table2[[#This Row],[Residence]]="Tse-Addo",Table2[[#This Row],[Income]],0)</f>
        <v>0</v>
      </c>
      <c r="CL490" s="5">
        <f ca="1">IF(Table2[[#This Row],[Residence]]="Prampram",Table2[[#This Row],[Income]],0)</f>
        <v>0</v>
      </c>
      <c r="CN490" s="2">
        <f ca="1">IF(Table2[[#This Row],[Field of Work]]="Teaching",Table2[[#This Row],[Income]],0)</f>
        <v>0</v>
      </c>
      <c r="CO490" s="3">
        <f ca="1">IF(Table2[[#This Row],[Field of Work]]="Agriculture",Table2[[#This Row],[Income]],0)</f>
        <v>0</v>
      </c>
      <c r="CP490" s="3">
        <f ca="1">IF(Table2[[#This Row],[Field of Work]]="IT",Table2[[#This Row],[Income]],0)</f>
        <v>52857</v>
      </c>
      <c r="CQ490" s="3">
        <f ca="1">IF(Table2[[#This Row],[Field of Work]]="Construction",Table2[[#This Row],[Income]],0)</f>
        <v>0</v>
      </c>
      <c r="CR490" s="3">
        <f ca="1">IF(Table2[[#This Row],[Field of Work]]="Health",Table2[[#This Row],[Income]],0)</f>
        <v>0</v>
      </c>
      <c r="CS490" s="5">
        <f ca="1">IF(Table2[[#This Row],[Field of Work]]="General work",Table2[[#This Row],[Income]],0)</f>
        <v>0</v>
      </c>
      <c r="CU490" s="2">
        <f t="shared" ca="1" si="158"/>
        <v>1</v>
      </c>
      <c r="CV490" s="5"/>
      <c r="CX490" s="2">
        <f t="shared" ca="1" si="159"/>
        <v>33</v>
      </c>
      <c r="CY490" s="5"/>
    </row>
    <row r="491" spans="1:103" x14ac:dyDescent="0.25">
      <c r="A491">
        <f t="shared" ca="1" si="160"/>
        <v>2</v>
      </c>
      <c r="B491" t="str">
        <f t="shared" ca="1" si="161"/>
        <v>Female</v>
      </c>
      <c r="C491">
        <f t="shared" ca="1" si="162"/>
        <v>33</v>
      </c>
      <c r="D491">
        <f t="shared" ca="1" si="163"/>
        <v>6</v>
      </c>
      <c r="E491" t="str">
        <f ca="1">_xll.XLOOKUP(D491,$Y$8:$Y$13,$Z$8:$Z$13)</f>
        <v>Agriculture</v>
      </c>
      <c r="F491">
        <f t="shared" ca="1" si="164"/>
        <v>1</v>
      </c>
      <c r="G491" t="str">
        <f ca="1">_xll.XLOOKUP(F491,$AA$8:$AA$12,$AB$8:$AB$12)</f>
        <v>Highschool</v>
      </c>
      <c r="H491">
        <f t="shared" ca="1" si="177"/>
        <v>2</v>
      </c>
      <c r="I491">
        <f t="shared" ca="1" si="157"/>
        <v>4</v>
      </c>
      <c r="J491">
        <f t="shared" ca="1" si="165"/>
        <v>62562</v>
      </c>
      <c r="K491">
        <f t="shared" ca="1" si="166"/>
        <v>10</v>
      </c>
      <c r="L491" t="str">
        <f ca="1">_xll.XLOOKUP(K491,$AC$8:$AC$17,$AD$8:$AD$17)</f>
        <v>Osu</v>
      </c>
      <c r="M491">
        <f t="shared" ca="1" si="170"/>
        <v>250248</v>
      </c>
      <c r="N491" s="12">
        <f t="shared" ca="1" si="167"/>
        <v>154913.50732581527</v>
      </c>
      <c r="O491" s="12">
        <f t="shared" ca="1" si="171"/>
        <v>170464.06898368252</v>
      </c>
      <c r="P491">
        <f t="shared" ca="1" si="168"/>
        <v>109186</v>
      </c>
      <c r="Q491" s="12">
        <f t="shared" ca="1" si="172"/>
        <v>46180.317981098029</v>
      </c>
      <c r="R491">
        <f t="shared" ca="1" si="173"/>
        <v>80891.445662014696</v>
      </c>
      <c r="S491" s="12">
        <f t="shared" ca="1" si="174"/>
        <v>501603.51464569726</v>
      </c>
      <c r="T491" s="12">
        <f t="shared" ca="1" si="175"/>
        <v>310279.82530691329</v>
      </c>
      <c r="U491" s="12">
        <f t="shared" ca="1" si="176"/>
        <v>191323.68933878397</v>
      </c>
      <c r="X491" s="2"/>
      <c r="Y491" s="3"/>
      <c r="Z491" s="3"/>
      <c r="AA491" s="3"/>
      <c r="AB491" s="3"/>
      <c r="AC491" s="3"/>
      <c r="AD491" s="3"/>
      <c r="AE491" s="3">
        <f ca="1">IF(Table2[[#This Row],[Gender]]="Male",1,0)</f>
        <v>0</v>
      </c>
      <c r="AF491" s="3">
        <f ca="1">IF(Table2[[#This Row],[Gender]]="Female",1,0)</f>
        <v>1</v>
      </c>
      <c r="AG491" s="3"/>
      <c r="AH491" s="3"/>
      <c r="AI491" s="5"/>
      <c r="AK491" s="2">
        <f ca="1">IF(Table2[[#This Row],[Field of Work]]="Teaching",1,0)</f>
        <v>0</v>
      </c>
      <c r="AL491" s="3">
        <f ca="1">IF(Table2[[#This Row],[Field of Work]]="Agriculture",1,0)</f>
        <v>1</v>
      </c>
      <c r="AM491" s="3">
        <f ca="1">IF(Table2[[#This Row],[Field of Work]]="IT",1,0)</f>
        <v>0</v>
      </c>
      <c r="AN491" s="3">
        <f ca="1">IF(Table2[[#This Row],[Field of Work]]="Construction",1,0)</f>
        <v>0</v>
      </c>
      <c r="AO491" s="3">
        <f ca="1">IF(Table2[[#This Row],[Field of Work]]="Health",1,0)</f>
        <v>0</v>
      </c>
      <c r="AP491" s="3">
        <f ca="1">IF(Table2[[#This Row],[Field of Work]]="General work",1,0)</f>
        <v>0</v>
      </c>
      <c r="AQ491" s="3"/>
      <c r="AR491" s="3"/>
      <c r="AS491" s="3"/>
      <c r="AT491" s="3"/>
      <c r="AU491" s="3"/>
      <c r="AV491" s="5"/>
      <c r="AW491" s="16">
        <f ca="1">IF(Table2[[#This Row],[Residence]]="East Legon",1,0)</f>
        <v>0</v>
      </c>
      <c r="AX491" s="13">
        <f ca="1">IF(Table2[[#This Row],[Residence]]="Trasaco",1,0)</f>
        <v>0</v>
      </c>
      <c r="AY491" s="3">
        <f ca="1">IF(Table2[[#This Row],[Residence]]="North Legon",1,0)</f>
        <v>0</v>
      </c>
      <c r="AZ491" s="3">
        <f ca="1">IF(Table2[[#This Row],[Residence]]="Tema",1,0)</f>
        <v>0</v>
      </c>
      <c r="BA491" s="3">
        <f ca="1">IF(Table2[[#This Row],[Residence]]="Spintex",1,0)</f>
        <v>0</v>
      </c>
      <c r="BB491" s="3">
        <f ca="1">IF(Table2[[#This Row],[Residence]]="Airport Hills",1,0)</f>
        <v>0</v>
      </c>
      <c r="BC491" s="3">
        <f ca="1">IF(Table2[[#This Row],[Residence]]="Oyarifa",1,0)</f>
        <v>0</v>
      </c>
      <c r="BD491" s="3">
        <f ca="1">IF(Table2[[#This Row],[Residence]]="Prampram",1,0)</f>
        <v>0</v>
      </c>
      <c r="BE491" s="3">
        <f ca="1">IF(Table2[[#This Row],[Residence]]="Tse-Addo",1,0)</f>
        <v>0</v>
      </c>
      <c r="BF491" s="3">
        <f ca="1">IF(Table2[[#This Row],[Residence]]="Osu",1,0)</f>
        <v>1</v>
      </c>
      <c r="BG491" s="3"/>
      <c r="BH491" s="3"/>
      <c r="BI491" s="3"/>
      <c r="BJ491" s="3"/>
      <c r="BK491" s="3"/>
      <c r="BL491" s="3"/>
      <c r="BM491" s="3"/>
      <c r="BN491" s="3"/>
      <c r="BO491" s="3"/>
      <c r="BP491" s="5"/>
      <c r="BR491" s="26">
        <f ca="1">Table2[[#This Row],[Cars Value]]/Table2[[#This Row],[Cars]]</f>
        <v>42616.01724592063</v>
      </c>
      <c r="BS491" s="5"/>
      <c r="BT491" s="2">
        <f ca="1">IF(Table2[[#This Row],[Value of Debts]]&gt;$BU$6,1,0)</f>
        <v>1</v>
      </c>
      <c r="BU491" s="3"/>
      <c r="BV491" s="3"/>
      <c r="BW491" s="5"/>
      <c r="BX491" s="30">
        <f ca="1">Table2[[#This Row],[Mortgage Left]]/Table2[[#This Row],[Value of home]]</f>
        <v>0.61903994168111343</v>
      </c>
      <c r="BY491" s="3">
        <f t="shared" ca="1" si="169"/>
        <v>0</v>
      </c>
      <c r="BZ491" s="3"/>
      <c r="CA491" s="39"/>
      <c r="CC491" s="2">
        <f ca="1">IF(Table2[[#This Row],[Residence]]="East Legon",Table2[[#This Row],[Income]],0)</f>
        <v>0</v>
      </c>
      <c r="CD491" s="3">
        <f ca="1">IF(Table2[[#This Row],[Residence]]="Trasaco",Table2[[#This Row],[Income]],0)</f>
        <v>0</v>
      </c>
      <c r="CE491" s="3">
        <f ca="1">IF(Table2[[#This Row],[Residence]]="North Legon",Table2[[#This Row],[Income]],0)</f>
        <v>0</v>
      </c>
      <c r="CF491" s="3">
        <f ca="1">IF(Table2[[#This Row],[Residence]]="Spintex",Table2[[#This Row],[Income]],0)</f>
        <v>0</v>
      </c>
      <c r="CG491" s="3">
        <f ca="1">IF(Table2[[#This Row],[Residence]]="Tema",Table2[[#This Row],[Income]],0)</f>
        <v>0</v>
      </c>
      <c r="CH491" s="3">
        <f ca="1">IF(Table2[[#This Row],[Residence]]="Airport Hills",Table2[[#This Row],[Income]],0)</f>
        <v>0</v>
      </c>
      <c r="CI491" s="3">
        <f ca="1">IF(Table2[[#This Row],[Residence]]="Oyarifa",Table2[[#This Row],[Income]],0)</f>
        <v>0</v>
      </c>
      <c r="CJ491" s="3">
        <f ca="1">IF(Table2[[#This Row],[Residence]]="Osu",Table2[[#This Row],[Income]],0)</f>
        <v>62562</v>
      </c>
      <c r="CK491" s="3">
        <f ca="1">IF(Table2[[#This Row],[Residence]]="Tse-Addo",Table2[[#This Row],[Income]],0)</f>
        <v>0</v>
      </c>
      <c r="CL491" s="5">
        <f ca="1">IF(Table2[[#This Row],[Residence]]="Prampram",Table2[[#This Row],[Income]],0)</f>
        <v>0</v>
      </c>
      <c r="CN491" s="2">
        <f ca="1">IF(Table2[[#This Row],[Field of Work]]="Teaching",Table2[[#This Row],[Income]],0)</f>
        <v>0</v>
      </c>
      <c r="CO491" s="3">
        <f ca="1">IF(Table2[[#This Row],[Field of Work]]="Agriculture",Table2[[#This Row],[Income]],0)</f>
        <v>62562</v>
      </c>
      <c r="CP491" s="3">
        <f ca="1">IF(Table2[[#This Row],[Field of Work]]="IT",Table2[[#This Row],[Income]],0)</f>
        <v>0</v>
      </c>
      <c r="CQ491" s="3">
        <f ca="1">IF(Table2[[#This Row],[Field of Work]]="Construction",Table2[[#This Row],[Income]],0)</f>
        <v>0</v>
      </c>
      <c r="CR491" s="3">
        <f ca="1">IF(Table2[[#This Row],[Field of Work]]="Health",Table2[[#This Row],[Income]],0)</f>
        <v>0</v>
      </c>
      <c r="CS491" s="5">
        <f ca="1">IF(Table2[[#This Row],[Field of Work]]="General work",Table2[[#This Row],[Income]],0)</f>
        <v>0</v>
      </c>
      <c r="CU491" s="2">
        <f t="shared" ca="1" si="158"/>
        <v>1</v>
      </c>
      <c r="CV491" s="5"/>
      <c r="CX491" s="2">
        <f t="shared" ca="1" si="159"/>
        <v>25</v>
      </c>
      <c r="CY491" s="5"/>
    </row>
    <row r="492" spans="1:103" x14ac:dyDescent="0.25">
      <c r="A492">
        <f t="shared" ca="1" si="160"/>
        <v>1</v>
      </c>
      <c r="B492" t="str">
        <f t="shared" ca="1" si="161"/>
        <v>Male</v>
      </c>
      <c r="C492">
        <f t="shared" ca="1" si="162"/>
        <v>25</v>
      </c>
      <c r="D492">
        <f t="shared" ca="1" si="163"/>
        <v>3</v>
      </c>
      <c r="E492" t="str">
        <f ca="1">_xll.XLOOKUP(D492,$Y$8:$Y$13,$Z$8:$Z$13)</f>
        <v>Teaching</v>
      </c>
      <c r="F492">
        <f t="shared" ca="1" si="164"/>
        <v>1</v>
      </c>
      <c r="G492" t="str">
        <f ca="1">_xll.XLOOKUP(F492,$AA$8:$AA$12,$AB$8:$AB$12)</f>
        <v>Highschool</v>
      </c>
      <c r="H492">
        <f t="shared" ca="1" si="177"/>
        <v>4</v>
      </c>
      <c r="I492">
        <f t="shared" ca="1" si="157"/>
        <v>3</v>
      </c>
      <c r="J492">
        <f t="shared" ca="1" si="165"/>
        <v>66279</v>
      </c>
      <c r="K492">
        <f t="shared" ca="1" si="166"/>
        <v>4</v>
      </c>
      <c r="L492" t="str">
        <f ca="1">_xll.XLOOKUP(K492,$AC$8:$AC$17,$AD$8:$AD$17)</f>
        <v>Spintex</v>
      </c>
      <c r="M492">
        <f t="shared" ca="1" si="170"/>
        <v>198837</v>
      </c>
      <c r="N492" s="12">
        <f t="shared" ca="1" si="167"/>
        <v>22076.423317210498</v>
      </c>
      <c r="O492" s="12">
        <f t="shared" ca="1" si="171"/>
        <v>35220.486314023248</v>
      </c>
      <c r="P492">
        <f t="shared" ca="1" si="168"/>
        <v>27145</v>
      </c>
      <c r="Q492" s="12">
        <f t="shared" ca="1" si="172"/>
        <v>85921.506895405153</v>
      </c>
      <c r="R492">
        <f t="shared" ca="1" si="173"/>
        <v>53481.859293790629</v>
      </c>
      <c r="S492" s="12">
        <f t="shared" ca="1" si="174"/>
        <v>287539.34560781391</v>
      </c>
      <c r="T492" s="12">
        <f t="shared" ca="1" si="175"/>
        <v>135142.93021261564</v>
      </c>
      <c r="U492" s="12">
        <f t="shared" ca="1" si="176"/>
        <v>152396.41539519827</v>
      </c>
      <c r="X492" s="2"/>
      <c r="Y492" s="3"/>
      <c r="Z492" s="3"/>
      <c r="AA492" s="3"/>
      <c r="AB492" s="3"/>
      <c r="AC492" s="3"/>
      <c r="AD492" s="3"/>
      <c r="AE492" s="3">
        <f ca="1">IF(Table2[[#This Row],[Gender]]="Male",1,0)</f>
        <v>1</v>
      </c>
      <c r="AF492" s="3">
        <f ca="1">IF(Table2[[#This Row],[Gender]]="Female",1,0)</f>
        <v>0</v>
      </c>
      <c r="AG492" s="3"/>
      <c r="AH492" s="3"/>
      <c r="AI492" s="5"/>
      <c r="AK492" s="2">
        <f ca="1">IF(Table2[[#This Row],[Field of Work]]="Teaching",1,0)</f>
        <v>1</v>
      </c>
      <c r="AL492" s="3">
        <f ca="1">IF(Table2[[#This Row],[Field of Work]]="Agriculture",1,0)</f>
        <v>0</v>
      </c>
      <c r="AM492" s="3">
        <f ca="1">IF(Table2[[#This Row],[Field of Work]]="IT",1,0)</f>
        <v>0</v>
      </c>
      <c r="AN492" s="3">
        <f ca="1">IF(Table2[[#This Row],[Field of Work]]="Construction",1,0)</f>
        <v>0</v>
      </c>
      <c r="AO492" s="3">
        <f ca="1">IF(Table2[[#This Row],[Field of Work]]="Health",1,0)</f>
        <v>0</v>
      </c>
      <c r="AP492" s="3">
        <f ca="1">IF(Table2[[#This Row],[Field of Work]]="General work",1,0)</f>
        <v>0</v>
      </c>
      <c r="AQ492" s="3"/>
      <c r="AR492" s="3"/>
      <c r="AS492" s="3"/>
      <c r="AT492" s="3"/>
      <c r="AU492" s="3"/>
      <c r="AV492" s="5"/>
      <c r="AW492" s="16">
        <f ca="1">IF(Table2[[#This Row],[Residence]]="East Legon",1,0)</f>
        <v>0</v>
      </c>
      <c r="AX492" s="13">
        <f ca="1">IF(Table2[[#This Row],[Residence]]="Trasaco",1,0)</f>
        <v>0</v>
      </c>
      <c r="AY492" s="3">
        <f ca="1">IF(Table2[[#This Row],[Residence]]="North Legon",1,0)</f>
        <v>0</v>
      </c>
      <c r="AZ492" s="3">
        <f ca="1">IF(Table2[[#This Row],[Residence]]="Tema",1,0)</f>
        <v>0</v>
      </c>
      <c r="BA492" s="3">
        <f ca="1">IF(Table2[[#This Row],[Residence]]="Spintex",1,0)</f>
        <v>1</v>
      </c>
      <c r="BB492" s="3">
        <f ca="1">IF(Table2[[#This Row],[Residence]]="Airport Hills",1,0)</f>
        <v>0</v>
      </c>
      <c r="BC492" s="3">
        <f ca="1">IF(Table2[[#This Row],[Residence]]="Oyarifa",1,0)</f>
        <v>0</v>
      </c>
      <c r="BD492" s="3">
        <f ca="1">IF(Table2[[#This Row],[Residence]]="Prampram",1,0)</f>
        <v>0</v>
      </c>
      <c r="BE492" s="3">
        <f ca="1">IF(Table2[[#This Row],[Residence]]="Tse-Addo",1,0)</f>
        <v>0</v>
      </c>
      <c r="BF492" s="3">
        <f ca="1">IF(Table2[[#This Row],[Residence]]="Osu",1,0)</f>
        <v>0</v>
      </c>
      <c r="BG492" s="3"/>
      <c r="BH492" s="3"/>
      <c r="BI492" s="3"/>
      <c r="BJ492" s="3"/>
      <c r="BK492" s="3"/>
      <c r="BL492" s="3"/>
      <c r="BM492" s="3"/>
      <c r="BN492" s="3"/>
      <c r="BO492" s="3"/>
      <c r="BP492" s="5"/>
      <c r="BR492" s="26">
        <f ca="1">Table2[[#This Row],[Cars Value]]/Table2[[#This Row],[Cars]]</f>
        <v>11740.162104674417</v>
      </c>
      <c r="BS492" s="5"/>
      <c r="BT492" s="2">
        <f ca="1">IF(Table2[[#This Row],[Value of Debts]]&gt;$BU$6,1,0)</f>
        <v>1</v>
      </c>
      <c r="BU492" s="3"/>
      <c r="BV492" s="3"/>
      <c r="BW492" s="5"/>
      <c r="BX492" s="30">
        <f ca="1">Table2[[#This Row],[Mortgage Left]]/Table2[[#This Row],[Value of home]]</f>
        <v>0.11102774291108042</v>
      </c>
      <c r="BY492" s="3">
        <f t="shared" ca="1" si="169"/>
        <v>1</v>
      </c>
      <c r="BZ492" s="3"/>
      <c r="CA492" s="39"/>
      <c r="CC492" s="2">
        <f ca="1">IF(Table2[[#This Row],[Residence]]="East Legon",Table2[[#This Row],[Income]],0)</f>
        <v>0</v>
      </c>
      <c r="CD492" s="3">
        <f ca="1">IF(Table2[[#This Row],[Residence]]="Trasaco",Table2[[#This Row],[Income]],0)</f>
        <v>0</v>
      </c>
      <c r="CE492" s="3">
        <f ca="1">IF(Table2[[#This Row],[Residence]]="North Legon",Table2[[#This Row],[Income]],0)</f>
        <v>0</v>
      </c>
      <c r="CF492" s="3">
        <f ca="1">IF(Table2[[#This Row],[Residence]]="Spintex",Table2[[#This Row],[Income]],0)</f>
        <v>66279</v>
      </c>
      <c r="CG492" s="3">
        <f ca="1">IF(Table2[[#This Row],[Residence]]="Tema",Table2[[#This Row],[Income]],0)</f>
        <v>0</v>
      </c>
      <c r="CH492" s="3">
        <f ca="1">IF(Table2[[#This Row],[Residence]]="Airport Hills",Table2[[#This Row],[Income]],0)</f>
        <v>0</v>
      </c>
      <c r="CI492" s="3">
        <f ca="1">IF(Table2[[#This Row],[Residence]]="Oyarifa",Table2[[#This Row],[Income]],0)</f>
        <v>0</v>
      </c>
      <c r="CJ492" s="3">
        <f ca="1">IF(Table2[[#This Row],[Residence]]="Osu",Table2[[#This Row],[Income]],0)</f>
        <v>0</v>
      </c>
      <c r="CK492" s="3">
        <f ca="1">IF(Table2[[#This Row],[Residence]]="Tse-Addo",Table2[[#This Row],[Income]],0)</f>
        <v>0</v>
      </c>
      <c r="CL492" s="5">
        <f ca="1">IF(Table2[[#This Row],[Residence]]="Prampram",Table2[[#This Row],[Income]],0)</f>
        <v>0</v>
      </c>
      <c r="CN492" s="2">
        <f ca="1">IF(Table2[[#This Row],[Field of Work]]="Teaching",Table2[[#This Row],[Income]],0)</f>
        <v>66279</v>
      </c>
      <c r="CO492" s="3">
        <f ca="1">IF(Table2[[#This Row],[Field of Work]]="Agriculture",Table2[[#This Row],[Income]],0)</f>
        <v>0</v>
      </c>
      <c r="CP492" s="3">
        <f ca="1">IF(Table2[[#This Row],[Field of Work]]="IT",Table2[[#This Row],[Income]],0)</f>
        <v>0</v>
      </c>
      <c r="CQ492" s="3">
        <f ca="1">IF(Table2[[#This Row],[Field of Work]]="Construction",Table2[[#This Row],[Income]],0)</f>
        <v>0</v>
      </c>
      <c r="CR492" s="3">
        <f ca="1">IF(Table2[[#This Row],[Field of Work]]="Health",Table2[[#This Row],[Income]],0)</f>
        <v>0</v>
      </c>
      <c r="CS492" s="5">
        <f ca="1">IF(Table2[[#This Row],[Field of Work]]="General work",Table2[[#This Row],[Income]],0)</f>
        <v>0</v>
      </c>
      <c r="CU492" s="2">
        <f t="shared" ca="1" si="158"/>
        <v>1</v>
      </c>
      <c r="CV492" s="5"/>
      <c r="CX492" s="2">
        <f t="shared" ca="1" si="159"/>
        <v>44</v>
      </c>
      <c r="CY492" s="5"/>
    </row>
    <row r="493" spans="1:103" x14ac:dyDescent="0.25">
      <c r="A493">
        <f t="shared" ca="1" si="160"/>
        <v>2</v>
      </c>
      <c r="B493" t="str">
        <f t="shared" ca="1" si="161"/>
        <v>Female</v>
      </c>
      <c r="C493">
        <f t="shared" ca="1" si="162"/>
        <v>44</v>
      </c>
      <c r="D493">
        <f t="shared" ca="1" si="163"/>
        <v>5</v>
      </c>
      <c r="E493" t="str">
        <f ca="1">_xll.XLOOKUP(D493,$Y$8:$Y$13,$Z$8:$Z$13)</f>
        <v>General work</v>
      </c>
      <c r="F493">
        <f t="shared" ca="1" si="164"/>
        <v>4</v>
      </c>
      <c r="G493" t="str">
        <f ca="1">_xll.XLOOKUP(F493,$AA$8:$AA$12,$AB$8:$AB$12)</f>
        <v>Techical</v>
      </c>
      <c r="H493">
        <f t="shared" ca="1" si="177"/>
        <v>0</v>
      </c>
      <c r="I493">
        <f t="shared" ca="1" si="157"/>
        <v>3</v>
      </c>
      <c r="J493">
        <f t="shared" ca="1" si="165"/>
        <v>84189</v>
      </c>
      <c r="K493">
        <f t="shared" ca="1" si="166"/>
        <v>10</v>
      </c>
      <c r="L493" t="str">
        <f ca="1">_xll.XLOOKUP(K493,$AC$8:$AC$17,$AD$8:$AD$17)</f>
        <v>Osu</v>
      </c>
      <c r="M493">
        <f t="shared" ca="1" si="170"/>
        <v>505134</v>
      </c>
      <c r="N493" s="12">
        <f t="shared" ca="1" si="167"/>
        <v>450494.44949200156</v>
      </c>
      <c r="O493" s="12">
        <f t="shared" ca="1" si="171"/>
        <v>132252.49826460754</v>
      </c>
      <c r="P493">
        <f t="shared" ca="1" si="168"/>
        <v>46102</v>
      </c>
      <c r="Q493" s="12">
        <f t="shared" ca="1" si="172"/>
        <v>52718.377316498852</v>
      </c>
      <c r="R493">
        <f t="shared" ca="1" si="173"/>
        <v>107702.26676823382</v>
      </c>
      <c r="S493" s="12">
        <f t="shared" ca="1" si="174"/>
        <v>745088.76503284136</v>
      </c>
      <c r="T493" s="12">
        <f t="shared" ca="1" si="175"/>
        <v>549314.82680850045</v>
      </c>
      <c r="U493" s="12">
        <f t="shared" ca="1" si="176"/>
        <v>195773.93822434091</v>
      </c>
      <c r="X493" s="2"/>
      <c r="Y493" s="3"/>
      <c r="Z493" s="3"/>
      <c r="AA493" s="3"/>
      <c r="AB493" s="3"/>
      <c r="AC493" s="3"/>
      <c r="AD493" s="3"/>
      <c r="AE493" s="3">
        <f ca="1">IF(Table2[[#This Row],[Gender]]="Male",1,0)</f>
        <v>0</v>
      </c>
      <c r="AF493" s="3">
        <f ca="1">IF(Table2[[#This Row],[Gender]]="Female",1,0)</f>
        <v>1</v>
      </c>
      <c r="AG493" s="3"/>
      <c r="AH493" s="3"/>
      <c r="AI493" s="5"/>
      <c r="AK493" s="2">
        <f ca="1">IF(Table2[[#This Row],[Field of Work]]="Teaching",1,0)</f>
        <v>0</v>
      </c>
      <c r="AL493" s="3">
        <f ca="1">IF(Table2[[#This Row],[Field of Work]]="Agriculture",1,0)</f>
        <v>0</v>
      </c>
      <c r="AM493" s="3">
        <f ca="1">IF(Table2[[#This Row],[Field of Work]]="IT",1,0)</f>
        <v>0</v>
      </c>
      <c r="AN493" s="3">
        <f ca="1">IF(Table2[[#This Row],[Field of Work]]="Construction",1,0)</f>
        <v>0</v>
      </c>
      <c r="AO493" s="3">
        <f ca="1">IF(Table2[[#This Row],[Field of Work]]="Health",1,0)</f>
        <v>0</v>
      </c>
      <c r="AP493" s="3">
        <f ca="1">IF(Table2[[#This Row],[Field of Work]]="General work",1,0)</f>
        <v>1</v>
      </c>
      <c r="AQ493" s="3"/>
      <c r="AR493" s="3"/>
      <c r="AS493" s="3"/>
      <c r="AT493" s="3"/>
      <c r="AU493" s="3"/>
      <c r="AV493" s="5"/>
      <c r="AW493" s="16">
        <f ca="1">IF(Table2[[#This Row],[Residence]]="East Legon",1,0)</f>
        <v>0</v>
      </c>
      <c r="AX493" s="13">
        <f ca="1">IF(Table2[[#This Row],[Residence]]="Trasaco",1,0)</f>
        <v>0</v>
      </c>
      <c r="AY493" s="3">
        <f ca="1">IF(Table2[[#This Row],[Residence]]="North Legon",1,0)</f>
        <v>0</v>
      </c>
      <c r="AZ493" s="3">
        <f ca="1">IF(Table2[[#This Row],[Residence]]="Tema",1,0)</f>
        <v>0</v>
      </c>
      <c r="BA493" s="3">
        <f ca="1">IF(Table2[[#This Row],[Residence]]="Spintex",1,0)</f>
        <v>0</v>
      </c>
      <c r="BB493" s="3">
        <f ca="1">IF(Table2[[#This Row],[Residence]]="Airport Hills",1,0)</f>
        <v>0</v>
      </c>
      <c r="BC493" s="3">
        <f ca="1">IF(Table2[[#This Row],[Residence]]="Oyarifa",1,0)</f>
        <v>0</v>
      </c>
      <c r="BD493" s="3">
        <f ca="1">IF(Table2[[#This Row],[Residence]]="Prampram",1,0)</f>
        <v>0</v>
      </c>
      <c r="BE493" s="3">
        <f ca="1">IF(Table2[[#This Row],[Residence]]="Tse-Addo",1,0)</f>
        <v>0</v>
      </c>
      <c r="BF493" s="3">
        <f ca="1">IF(Table2[[#This Row],[Residence]]="Osu",1,0)</f>
        <v>1</v>
      </c>
      <c r="BG493" s="3"/>
      <c r="BH493" s="3"/>
      <c r="BI493" s="3"/>
      <c r="BJ493" s="3"/>
      <c r="BK493" s="3"/>
      <c r="BL493" s="3"/>
      <c r="BM493" s="3"/>
      <c r="BN493" s="3"/>
      <c r="BO493" s="3"/>
      <c r="BP493" s="5"/>
      <c r="BR493" s="26">
        <f ca="1">Table2[[#This Row],[Cars Value]]/Table2[[#This Row],[Cars]]</f>
        <v>44084.16608820251</v>
      </c>
      <c r="BS493" s="5"/>
      <c r="BT493" s="2">
        <f ca="1">IF(Table2[[#This Row],[Value of Debts]]&gt;$BU$6,1,0)</f>
        <v>1</v>
      </c>
      <c r="BU493" s="3"/>
      <c r="BV493" s="3"/>
      <c r="BW493" s="5"/>
      <c r="BX493" s="30">
        <f ca="1">Table2[[#This Row],[Mortgage Left]]/Table2[[#This Row],[Value of home]]</f>
        <v>0.8918315723986141</v>
      </c>
      <c r="BY493" s="3">
        <f t="shared" ca="1" si="169"/>
        <v>0</v>
      </c>
      <c r="BZ493" s="3"/>
      <c r="CA493" s="39"/>
      <c r="CC493" s="2">
        <f ca="1">IF(Table2[[#This Row],[Residence]]="East Legon",Table2[[#This Row],[Income]],0)</f>
        <v>0</v>
      </c>
      <c r="CD493" s="3">
        <f ca="1">IF(Table2[[#This Row],[Residence]]="Trasaco",Table2[[#This Row],[Income]],0)</f>
        <v>0</v>
      </c>
      <c r="CE493" s="3">
        <f ca="1">IF(Table2[[#This Row],[Residence]]="North Legon",Table2[[#This Row],[Income]],0)</f>
        <v>0</v>
      </c>
      <c r="CF493" s="3">
        <f ca="1">IF(Table2[[#This Row],[Residence]]="Spintex",Table2[[#This Row],[Income]],0)</f>
        <v>0</v>
      </c>
      <c r="CG493" s="3">
        <f ca="1">IF(Table2[[#This Row],[Residence]]="Tema",Table2[[#This Row],[Income]],0)</f>
        <v>0</v>
      </c>
      <c r="CH493" s="3">
        <f ca="1">IF(Table2[[#This Row],[Residence]]="Airport Hills",Table2[[#This Row],[Income]],0)</f>
        <v>0</v>
      </c>
      <c r="CI493" s="3">
        <f ca="1">IF(Table2[[#This Row],[Residence]]="Oyarifa",Table2[[#This Row],[Income]],0)</f>
        <v>0</v>
      </c>
      <c r="CJ493" s="3">
        <f ca="1">IF(Table2[[#This Row],[Residence]]="Osu",Table2[[#This Row],[Income]],0)</f>
        <v>84189</v>
      </c>
      <c r="CK493" s="3">
        <f ca="1">IF(Table2[[#This Row],[Residence]]="Tse-Addo",Table2[[#This Row],[Income]],0)</f>
        <v>0</v>
      </c>
      <c r="CL493" s="5">
        <f ca="1">IF(Table2[[#This Row],[Residence]]="Prampram",Table2[[#This Row],[Income]],0)</f>
        <v>0</v>
      </c>
      <c r="CN493" s="2">
        <f ca="1">IF(Table2[[#This Row],[Field of Work]]="Teaching",Table2[[#This Row],[Income]],0)</f>
        <v>0</v>
      </c>
      <c r="CO493" s="3">
        <f ca="1">IF(Table2[[#This Row],[Field of Work]]="Agriculture",Table2[[#This Row],[Income]],0)</f>
        <v>0</v>
      </c>
      <c r="CP493" s="3">
        <f ca="1">IF(Table2[[#This Row],[Field of Work]]="IT",Table2[[#This Row],[Income]],0)</f>
        <v>0</v>
      </c>
      <c r="CQ493" s="3">
        <f ca="1">IF(Table2[[#This Row],[Field of Work]]="Construction",Table2[[#This Row],[Income]],0)</f>
        <v>0</v>
      </c>
      <c r="CR493" s="3">
        <f ca="1">IF(Table2[[#This Row],[Field of Work]]="Health",Table2[[#This Row],[Income]],0)</f>
        <v>0</v>
      </c>
      <c r="CS493" s="5">
        <f ca="1">IF(Table2[[#This Row],[Field of Work]]="General work",Table2[[#This Row],[Income]],0)</f>
        <v>84189</v>
      </c>
      <c r="CU493" s="2">
        <f t="shared" ca="1" si="158"/>
        <v>1</v>
      </c>
      <c r="CV493" s="5"/>
      <c r="CX493" s="2">
        <f t="shared" ca="1" si="159"/>
        <v>42</v>
      </c>
      <c r="CY493" s="5"/>
    </row>
    <row r="494" spans="1:103" x14ac:dyDescent="0.25">
      <c r="A494">
        <f t="shared" ca="1" si="160"/>
        <v>2</v>
      </c>
      <c r="B494" t="str">
        <f t="shared" ca="1" si="161"/>
        <v>Female</v>
      </c>
      <c r="C494">
        <f t="shared" ca="1" si="162"/>
        <v>42</v>
      </c>
      <c r="D494">
        <f t="shared" ca="1" si="163"/>
        <v>3</v>
      </c>
      <c r="E494" t="str">
        <f ca="1">_xll.XLOOKUP(D494,$Y$8:$Y$13,$Z$8:$Z$13)</f>
        <v>Teaching</v>
      </c>
      <c r="F494">
        <f t="shared" ca="1" si="164"/>
        <v>2</v>
      </c>
      <c r="G494" t="str">
        <f ca="1">_xll.XLOOKUP(F494,$AA$8:$AA$12,$AB$8:$AB$12)</f>
        <v>College</v>
      </c>
      <c r="H494">
        <f t="shared" ca="1" si="177"/>
        <v>3</v>
      </c>
      <c r="I494">
        <f t="shared" ca="1" si="157"/>
        <v>4</v>
      </c>
      <c r="J494">
        <f t="shared" ca="1" si="165"/>
        <v>28028</v>
      </c>
      <c r="K494">
        <f t="shared" ca="1" si="166"/>
        <v>1</v>
      </c>
      <c r="L494" t="str">
        <f ca="1">_xll.XLOOKUP(K494,$AC$8:$AC$17,$AD$8:$AD$17)</f>
        <v>East Legon</v>
      </c>
      <c r="M494">
        <f t="shared" ca="1" si="170"/>
        <v>84084</v>
      </c>
      <c r="N494" s="12">
        <f t="shared" ca="1" si="167"/>
        <v>40022.905135289817</v>
      </c>
      <c r="O494" s="12">
        <f t="shared" ca="1" si="171"/>
        <v>16236.126266215542</v>
      </c>
      <c r="P494">
        <f t="shared" ca="1" si="168"/>
        <v>4388</v>
      </c>
      <c r="Q494" s="12">
        <f t="shared" ca="1" si="172"/>
        <v>34574.795306156964</v>
      </c>
      <c r="R494">
        <f t="shared" ca="1" si="173"/>
        <v>13547.478641513699</v>
      </c>
      <c r="S494" s="12">
        <f t="shared" ca="1" si="174"/>
        <v>113867.60490772926</v>
      </c>
      <c r="T494" s="12">
        <f t="shared" ca="1" si="175"/>
        <v>78985.700441446781</v>
      </c>
      <c r="U494" s="12">
        <f t="shared" ca="1" si="176"/>
        <v>34881.904466282474</v>
      </c>
      <c r="X494" s="2"/>
      <c r="Y494" s="3"/>
      <c r="Z494" s="3"/>
      <c r="AA494" s="3"/>
      <c r="AB494" s="3"/>
      <c r="AC494" s="3"/>
      <c r="AD494" s="3"/>
      <c r="AE494" s="3">
        <f ca="1">IF(Table2[[#This Row],[Gender]]="Male",1,0)</f>
        <v>0</v>
      </c>
      <c r="AF494" s="3">
        <f ca="1">IF(Table2[[#This Row],[Gender]]="Female",1,0)</f>
        <v>1</v>
      </c>
      <c r="AG494" s="3"/>
      <c r="AH494" s="3"/>
      <c r="AI494" s="5"/>
      <c r="AK494" s="2">
        <f ca="1">IF(Table2[[#This Row],[Field of Work]]="Teaching",1,0)</f>
        <v>1</v>
      </c>
      <c r="AL494" s="3">
        <f ca="1">IF(Table2[[#This Row],[Field of Work]]="Agriculture",1,0)</f>
        <v>0</v>
      </c>
      <c r="AM494" s="3">
        <f ca="1">IF(Table2[[#This Row],[Field of Work]]="IT",1,0)</f>
        <v>0</v>
      </c>
      <c r="AN494" s="3">
        <f ca="1">IF(Table2[[#This Row],[Field of Work]]="Construction",1,0)</f>
        <v>0</v>
      </c>
      <c r="AO494" s="3">
        <f ca="1">IF(Table2[[#This Row],[Field of Work]]="Health",1,0)</f>
        <v>0</v>
      </c>
      <c r="AP494" s="3">
        <f ca="1">IF(Table2[[#This Row],[Field of Work]]="General work",1,0)</f>
        <v>0</v>
      </c>
      <c r="AQ494" s="3"/>
      <c r="AR494" s="3"/>
      <c r="AS494" s="3"/>
      <c r="AT494" s="3"/>
      <c r="AU494" s="3"/>
      <c r="AV494" s="5"/>
      <c r="AW494" s="16">
        <f ca="1">IF(Table2[[#This Row],[Residence]]="East Legon",1,0)</f>
        <v>1</v>
      </c>
      <c r="AX494" s="13">
        <f ca="1">IF(Table2[[#This Row],[Residence]]="Trasaco",1,0)</f>
        <v>0</v>
      </c>
      <c r="AY494" s="3">
        <f ca="1">IF(Table2[[#This Row],[Residence]]="North Legon",1,0)</f>
        <v>0</v>
      </c>
      <c r="AZ494" s="3">
        <f ca="1">IF(Table2[[#This Row],[Residence]]="Tema",1,0)</f>
        <v>0</v>
      </c>
      <c r="BA494" s="3">
        <f ca="1">IF(Table2[[#This Row],[Residence]]="Spintex",1,0)</f>
        <v>0</v>
      </c>
      <c r="BB494" s="3">
        <f ca="1">IF(Table2[[#This Row],[Residence]]="Airport Hills",1,0)</f>
        <v>0</v>
      </c>
      <c r="BC494" s="3">
        <f ca="1">IF(Table2[[#This Row],[Residence]]="Oyarifa",1,0)</f>
        <v>0</v>
      </c>
      <c r="BD494" s="3">
        <f ca="1">IF(Table2[[#This Row],[Residence]]="Prampram",1,0)</f>
        <v>0</v>
      </c>
      <c r="BE494" s="3">
        <f ca="1">IF(Table2[[#This Row],[Residence]]="Tse-Addo",1,0)</f>
        <v>0</v>
      </c>
      <c r="BF494" s="3">
        <f ca="1">IF(Table2[[#This Row],[Residence]]="Osu",1,0)</f>
        <v>0</v>
      </c>
      <c r="BG494" s="3"/>
      <c r="BH494" s="3"/>
      <c r="BI494" s="3"/>
      <c r="BJ494" s="3"/>
      <c r="BK494" s="3"/>
      <c r="BL494" s="3"/>
      <c r="BM494" s="3"/>
      <c r="BN494" s="3"/>
      <c r="BO494" s="3"/>
      <c r="BP494" s="5"/>
      <c r="BR494" s="26">
        <f ca="1">Table2[[#This Row],[Cars Value]]/Table2[[#This Row],[Cars]]</f>
        <v>4059.0315665538856</v>
      </c>
      <c r="BS494" s="5"/>
      <c r="BT494" s="2">
        <f ca="1">IF(Table2[[#This Row],[Value of Debts]]&gt;$BU$6,1,0)</f>
        <v>0</v>
      </c>
      <c r="BU494" s="3"/>
      <c r="BV494" s="3"/>
      <c r="BW494" s="5"/>
      <c r="BX494" s="30">
        <f ca="1">Table2[[#This Row],[Mortgage Left]]/Table2[[#This Row],[Value of home]]</f>
        <v>0.47598716920329454</v>
      </c>
      <c r="BY494" s="3">
        <f t="shared" ca="1" si="169"/>
        <v>0</v>
      </c>
      <c r="BZ494" s="3"/>
      <c r="CA494" s="39"/>
      <c r="CC494" s="2">
        <f ca="1">IF(Table2[[#This Row],[Residence]]="East Legon",Table2[[#This Row],[Income]],0)</f>
        <v>28028</v>
      </c>
      <c r="CD494" s="3">
        <f ca="1">IF(Table2[[#This Row],[Residence]]="Trasaco",Table2[[#This Row],[Income]],0)</f>
        <v>0</v>
      </c>
      <c r="CE494" s="3">
        <f ca="1">IF(Table2[[#This Row],[Residence]]="North Legon",Table2[[#This Row],[Income]],0)</f>
        <v>0</v>
      </c>
      <c r="CF494" s="3">
        <f ca="1">IF(Table2[[#This Row],[Residence]]="Spintex",Table2[[#This Row],[Income]],0)</f>
        <v>0</v>
      </c>
      <c r="CG494" s="3">
        <f ca="1">IF(Table2[[#This Row],[Residence]]="Tema",Table2[[#This Row],[Income]],0)</f>
        <v>0</v>
      </c>
      <c r="CH494" s="3">
        <f ca="1">IF(Table2[[#This Row],[Residence]]="Airport Hills",Table2[[#This Row],[Income]],0)</f>
        <v>0</v>
      </c>
      <c r="CI494" s="3">
        <f ca="1">IF(Table2[[#This Row],[Residence]]="Oyarifa",Table2[[#This Row],[Income]],0)</f>
        <v>0</v>
      </c>
      <c r="CJ494" s="3">
        <f ca="1">IF(Table2[[#This Row],[Residence]]="Osu",Table2[[#This Row],[Income]],0)</f>
        <v>0</v>
      </c>
      <c r="CK494" s="3">
        <f ca="1">IF(Table2[[#This Row],[Residence]]="Tse-Addo",Table2[[#This Row],[Income]],0)</f>
        <v>0</v>
      </c>
      <c r="CL494" s="5">
        <f ca="1">IF(Table2[[#This Row],[Residence]]="Prampram",Table2[[#This Row],[Income]],0)</f>
        <v>0</v>
      </c>
      <c r="CN494" s="2">
        <f ca="1">IF(Table2[[#This Row],[Field of Work]]="Teaching",Table2[[#This Row],[Income]],0)</f>
        <v>28028</v>
      </c>
      <c r="CO494" s="3">
        <f ca="1">IF(Table2[[#This Row],[Field of Work]]="Agriculture",Table2[[#This Row],[Income]],0)</f>
        <v>0</v>
      </c>
      <c r="CP494" s="3">
        <f ca="1">IF(Table2[[#This Row],[Field of Work]]="IT",Table2[[#This Row],[Income]],0)</f>
        <v>0</v>
      </c>
      <c r="CQ494" s="3">
        <f ca="1">IF(Table2[[#This Row],[Field of Work]]="Construction",Table2[[#This Row],[Income]],0)</f>
        <v>0</v>
      </c>
      <c r="CR494" s="3">
        <f ca="1">IF(Table2[[#This Row],[Field of Work]]="Health",Table2[[#This Row],[Income]],0)</f>
        <v>0</v>
      </c>
      <c r="CS494" s="5">
        <f ca="1">IF(Table2[[#This Row],[Field of Work]]="General work",Table2[[#This Row],[Income]],0)</f>
        <v>0</v>
      </c>
      <c r="CU494" s="2">
        <f t="shared" ca="1" si="158"/>
        <v>1</v>
      </c>
      <c r="CV494" s="5"/>
      <c r="CX494" s="2">
        <f t="shared" ca="1" si="159"/>
        <v>38</v>
      </c>
      <c r="CY494" s="5"/>
    </row>
    <row r="495" spans="1:103" x14ac:dyDescent="0.25">
      <c r="A495">
        <f t="shared" ca="1" si="160"/>
        <v>2</v>
      </c>
      <c r="B495" t="str">
        <f t="shared" ca="1" si="161"/>
        <v>Female</v>
      </c>
      <c r="C495">
        <f t="shared" ca="1" si="162"/>
        <v>38</v>
      </c>
      <c r="D495">
        <f t="shared" ca="1" si="163"/>
        <v>2</v>
      </c>
      <c r="E495" t="str">
        <f ca="1">_xll.XLOOKUP(D495,$Y$8:$Y$13,$Z$8:$Z$13)</f>
        <v>Construction</v>
      </c>
      <c r="F495">
        <f t="shared" ca="1" si="164"/>
        <v>3</v>
      </c>
      <c r="G495" t="str">
        <f ca="1">_xll.XLOOKUP(F495,$AA$8:$AA$12,$AB$8:$AB$12)</f>
        <v>University</v>
      </c>
      <c r="H495">
        <f t="shared" ca="1" si="177"/>
        <v>2</v>
      </c>
      <c r="I495">
        <f t="shared" ca="1" si="157"/>
        <v>3</v>
      </c>
      <c r="J495">
        <f t="shared" ca="1" si="165"/>
        <v>39965</v>
      </c>
      <c r="K495">
        <f t="shared" ca="1" si="166"/>
        <v>8</v>
      </c>
      <c r="L495" t="str">
        <f ca="1">_xll.XLOOKUP(K495,$AC$8:$AC$17,$AD$8:$AD$17)</f>
        <v>Oyarifa</v>
      </c>
      <c r="M495">
        <f t="shared" ca="1" si="170"/>
        <v>159860</v>
      </c>
      <c r="N495" s="12">
        <f t="shared" ca="1" si="167"/>
        <v>61800.963795346404</v>
      </c>
      <c r="O495" s="12">
        <f t="shared" ca="1" si="171"/>
        <v>113799.65412798563</v>
      </c>
      <c r="P495">
        <f t="shared" ca="1" si="168"/>
        <v>36364</v>
      </c>
      <c r="Q495" s="12">
        <f t="shared" ca="1" si="172"/>
        <v>75520.428878944527</v>
      </c>
      <c r="R495">
        <f t="shared" ca="1" si="173"/>
        <v>14376.358217881192</v>
      </c>
      <c r="S495" s="12">
        <f t="shared" ca="1" si="174"/>
        <v>288036.01234586682</v>
      </c>
      <c r="T495" s="12">
        <f t="shared" ca="1" si="175"/>
        <v>173685.39267429092</v>
      </c>
      <c r="U495" s="12">
        <f t="shared" ca="1" si="176"/>
        <v>114350.6196715759</v>
      </c>
      <c r="X495" s="2"/>
      <c r="Y495" s="3"/>
      <c r="Z495" s="3"/>
      <c r="AA495" s="3"/>
      <c r="AB495" s="3"/>
      <c r="AC495" s="3"/>
      <c r="AD495" s="3"/>
      <c r="AE495" s="3">
        <f ca="1">IF(Table2[[#This Row],[Gender]]="Male",1,0)</f>
        <v>0</v>
      </c>
      <c r="AF495" s="3">
        <f ca="1">IF(Table2[[#This Row],[Gender]]="Female",1,0)</f>
        <v>1</v>
      </c>
      <c r="AG495" s="3"/>
      <c r="AH495" s="3"/>
      <c r="AI495" s="5"/>
      <c r="AK495" s="2">
        <f ca="1">IF(Table2[[#This Row],[Field of Work]]="Teaching",1,0)</f>
        <v>0</v>
      </c>
      <c r="AL495" s="3">
        <f ca="1">IF(Table2[[#This Row],[Field of Work]]="Agriculture",1,0)</f>
        <v>0</v>
      </c>
      <c r="AM495" s="3">
        <f ca="1">IF(Table2[[#This Row],[Field of Work]]="IT",1,0)</f>
        <v>0</v>
      </c>
      <c r="AN495" s="3">
        <f ca="1">IF(Table2[[#This Row],[Field of Work]]="Construction",1,0)</f>
        <v>1</v>
      </c>
      <c r="AO495" s="3">
        <f ca="1">IF(Table2[[#This Row],[Field of Work]]="Health",1,0)</f>
        <v>0</v>
      </c>
      <c r="AP495" s="3">
        <f ca="1">IF(Table2[[#This Row],[Field of Work]]="General work",1,0)</f>
        <v>0</v>
      </c>
      <c r="AQ495" s="3"/>
      <c r="AR495" s="3"/>
      <c r="AS495" s="3"/>
      <c r="AT495" s="3"/>
      <c r="AU495" s="3"/>
      <c r="AV495" s="5"/>
      <c r="AW495" s="16">
        <f ca="1">IF(Table2[[#This Row],[Residence]]="East Legon",1,0)</f>
        <v>0</v>
      </c>
      <c r="AX495" s="13">
        <f ca="1">IF(Table2[[#This Row],[Residence]]="Trasaco",1,0)</f>
        <v>0</v>
      </c>
      <c r="AY495" s="3">
        <f ca="1">IF(Table2[[#This Row],[Residence]]="North Legon",1,0)</f>
        <v>0</v>
      </c>
      <c r="AZ495" s="3">
        <f ca="1">IF(Table2[[#This Row],[Residence]]="Tema",1,0)</f>
        <v>0</v>
      </c>
      <c r="BA495" s="3">
        <f ca="1">IF(Table2[[#This Row],[Residence]]="Spintex",1,0)</f>
        <v>0</v>
      </c>
      <c r="BB495" s="3">
        <f ca="1">IF(Table2[[#This Row],[Residence]]="Airport Hills",1,0)</f>
        <v>0</v>
      </c>
      <c r="BC495" s="3">
        <f ca="1">IF(Table2[[#This Row],[Residence]]="Oyarifa",1,0)</f>
        <v>1</v>
      </c>
      <c r="BD495" s="3">
        <f ca="1">IF(Table2[[#This Row],[Residence]]="Prampram",1,0)</f>
        <v>0</v>
      </c>
      <c r="BE495" s="3">
        <f ca="1">IF(Table2[[#This Row],[Residence]]="Tse-Addo",1,0)</f>
        <v>0</v>
      </c>
      <c r="BF495" s="3">
        <f ca="1">IF(Table2[[#This Row],[Residence]]="Osu",1,0)</f>
        <v>0</v>
      </c>
      <c r="BG495" s="3"/>
      <c r="BH495" s="3"/>
      <c r="BI495" s="3"/>
      <c r="BJ495" s="3"/>
      <c r="BK495" s="3"/>
      <c r="BL495" s="3"/>
      <c r="BM495" s="3"/>
      <c r="BN495" s="3"/>
      <c r="BO495" s="3"/>
      <c r="BP495" s="5"/>
      <c r="BR495" s="26">
        <f ca="1">Table2[[#This Row],[Cars Value]]/Table2[[#This Row],[Cars]]</f>
        <v>37933.21804266188</v>
      </c>
      <c r="BS495" s="5"/>
      <c r="BT495" s="2">
        <f ca="1">IF(Table2[[#This Row],[Value of Debts]]&gt;$BU$6,1,0)</f>
        <v>1</v>
      </c>
      <c r="BU495" s="3"/>
      <c r="BV495" s="3"/>
      <c r="BW495" s="5"/>
      <c r="BX495" s="30">
        <f ca="1">Table2[[#This Row],[Mortgage Left]]/Table2[[#This Row],[Value of home]]</f>
        <v>0.38659429372792697</v>
      </c>
      <c r="BY495" s="3">
        <f t="shared" ca="1" si="169"/>
        <v>1</v>
      </c>
      <c r="BZ495" s="3"/>
      <c r="CA495" s="39"/>
      <c r="CC495" s="2">
        <f ca="1">IF(Table2[[#This Row],[Residence]]="East Legon",Table2[[#This Row],[Income]],0)</f>
        <v>0</v>
      </c>
      <c r="CD495" s="3">
        <f ca="1">IF(Table2[[#This Row],[Residence]]="Trasaco",Table2[[#This Row],[Income]],0)</f>
        <v>0</v>
      </c>
      <c r="CE495" s="3">
        <f ca="1">IF(Table2[[#This Row],[Residence]]="North Legon",Table2[[#This Row],[Income]],0)</f>
        <v>0</v>
      </c>
      <c r="CF495" s="3">
        <f ca="1">IF(Table2[[#This Row],[Residence]]="Spintex",Table2[[#This Row],[Income]],0)</f>
        <v>0</v>
      </c>
      <c r="CG495" s="3">
        <f ca="1">IF(Table2[[#This Row],[Residence]]="Tema",Table2[[#This Row],[Income]],0)</f>
        <v>0</v>
      </c>
      <c r="CH495" s="3">
        <f ca="1">IF(Table2[[#This Row],[Residence]]="Airport Hills",Table2[[#This Row],[Income]],0)</f>
        <v>0</v>
      </c>
      <c r="CI495" s="3">
        <f ca="1">IF(Table2[[#This Row],[Residence]]="Oyarifa",Table2[[#This Row],[Income]],0)</f>
        <v>39965</v>
      </c>
      <c r="CJ495" s="3">
        <f ca="1">IF(Table2[[#This Row],[Residence]]="Osu",Table2[[#This Row],[Income]],0)</f>
        <v>0</v>
      </c>
      <c r="CK495" s="3">
        <f ca="1">IF(Table2[[#This Row],[Residence]]="Tse-Addo",Table2[[#This Row],[Income]],0)</f>
        <v>0</v>
      </c>
      <c r="CL495" s="5">
        <f ca="1">IF(Table2[[#This Row],[Residence]]="Prampram",Table2[[#This Row],[Income]],0)</f>
        <v>0</v>
      </c>
      <c r="CN495" s="2">
        <f ca="1">IF(Table2[[#This Row],[Field of Work]]="Teaching",Table2[[#This Row],[Income]],0)</f>
        <v>0</v>
      </c>
      <c r="CO495" s="3">
        <f ca="1">IF(Table2[[#This Row],[Field of Work]]="Agriculture",Table2[[#This Row],[Income]],0)</f>
        <v>0</v>
      </c>
      <c r="CP495" s="3">
        <f ca="1">IF(Table2[[#This Row],[Field of Work]]="IT",Table2[[#This Row],[Income]],0)</f>
        <v>0</v>
      </c>
      <c r="CQ495" s="3">
        <f ca="1">IF(Table2[[#This Row],[Field of Work]]="Construction",Table2[[#This Row],[Income]],0)</f>
        <v>39965</v>
      </c>
      <c r="CR495" s="3">
        <f ca="1">IF(Table2[[#This Row],[Field of Work]]="Health",Table2[[#This Row],[Income]],0)</f>
        <v>0</v>
      </c>
      <c r="CS495" s="5">
        <f ca="1">IF(Table2[[#This Row],[Field of Work]]="General work",Table2[[#This Row],[Income]],0)</f>
        <v>0</v>
      </c>
      <c r="CU495" s="2">
        <f t="shared" ca="1" si="158"/>
        <v>1</v>
      </c>
      <c r="CV495" s="5"/>
      <c r="CX495" s="2">
        <f t="shared" ca="1" si="159"/>
        <v>26</v>
      </c>
      <c r="CY495" s="5"/>
    </row>
    <row r="496" spans="1:103" x14ac:dyDescent="0.25">
      <c r="A496">
        <f t="shared" ca="1" si="160"/>
        <v>2</v>
      </c>
      <c r="B496" t="str">
        <f t="shared" ca="1" si="161"/>
        <v>Female</v>
      </c>
      <c r="C496">
        <f t="shared" ca="1" si="162"/>
        <v>26</v>
      </c>
      <c r="D496">
        <f t="shared" ca="1" si="163"/>
        <v>5</v>
      </c>
      <c r="E496" t="str">
        <f ca="1">_xll.XLOOKUP(D496,$Y$8:$Y$13,$Z$8:$Z$13)</f>
        <v>General work</v>
      </c>
      <c r="F496">
        <f t="shared" ca="1" si="164"/>
        <v>3</v>
      </c>
      <c r="G496" t="str">
        <f ca="1">_xll.XLOOKUP(F496,$AA$8:$AA$12,$AB$8:$AB$12)</f>
        <v>University</v>
      </c>
      <c r="H496">
        <f t="shared" ca="1" si="177"/>
        <v>2</v>
      </c>
      <c r="I496">
        <f t="shared" ca="1" si="157"/>
        <v>2</v>
      </c>
      <c r="J496">
        <f t="shared" ca="1" si="165"/>
        <v>52279</v>
      </c>
      <c r="K496">
        <f t="shared" ca="1" si="166"/>
        <v>4</v>
      </c>
      <c r="L496" t="str">
        <f ca="1">_xll.XLOOKUP(K496,$AC$8:$AC$17,$AD$8:$AD$17)</f>
        <v>Spintex</v>
      </c>
      <c r="M496">
        <f t="shared" ca="1" si="170"/>
        <v>261395</v>
      </c>
      <c r="N496" s="12">
        <f t="shared" ca="1" si="167"/>
        <v>241504.33014899073</v>
      </c>
      <c r="O496" s="12">
        <f t="shared" ca="1" si="171"/>
        <v>21519.68191034656</v>
      </c>
      <c r="P496">
        <f t="shared" ca="1" si="168"/>
        <v>20760</v>
      </c>
      <c r="Q496" s="12">
        <f t="shared" ca="1" si="172"/>
        <v>17229.353125053531</v>
      </c>
      <c r="R496">
        <f t="shared" ca="1" si="173"/>
        <v>4763.2637900192831</v>
      </c>
      <c r="S496" s="12">
        <f t="shared" ca="1" si="174"/>
        <v>287677.94570036582</v>
      </c>
      <c r="T496" s="12">
        <f t="shared" ca="1" si="175"/>
        <v>279493.68327404425</v>
      </c>
      <c r="U496" s="12">
        <f t="shared" ca="1" si="176"/>
        <v>8184.2624263215694</v>
      </c>
      <c r="X496" s="2"/>
      <c r="Y496" s="3"/>
      <c r="Z496" s="3"/>
      <c r="AA496" s="3"/>
      <c r="AB496" s="3"/>
      <c r="AC496" s="3"/>
      <c r="AD496" s="3"/>
      <c r="AE496" s="3">
        <f ca="1">IF(Table2[[#This Row],[Gender]]="Male",1,0)</f>
        <v>0</v>
      </c>
      <c r="AF496" s="3">
        <f ca="1">IF(Table2[[#This Row],[Gender]]="Female",1,0)</f>
        <v>1</v>
      </c>
      <c r="AG496" s="3"/>
      <c r="AH496" s="3"/>
      <c r="AI496" s="5"/>
      <c r="AK496" s="2">
        <f ca="1">IF(Table2[[#This Row],[Field of Work]]="Teaching",1,0)</f>
        <v>0</v>
      </c>
      <c r="AL496" s="3">
        <f ca="1">IF(Table2[[#This Row],[Field of Work]]="Agriculture",1,0)</f>
        <v>0</v>
      </c>
      <c r="AM496" s="3">
        <f ca="1">IF(Table2[[#This Row],[Field of Work]]="IT",1,0)</f>
        <v>0</v>
      </c>
      <c r="AN496" s="3">
        <f ca="1">IF(Table2[[#This Row],[Field of Work]]="Construction",1,0)</f>
        <v>0</v>
      </c>
      <c r="AO496" s="3">
        <f ca="1">IF(Table2[[#This Row],[Field of Work]]="Health",1,0)</f>
        <v>0</v>
      </c>
      <c r="AP496" s="3">
        <f ca="1">IF(Table2[[#This Row],[Field of Work]]="General work",1,0)</f>
        <v>1</v>
      </c>
      <c r="AQ496" s="3"/>
      <c r="AR496" s="3"/>
      <c r="AS496" s="3"/>
      <c r="AT496" s="3"/>
      <c r="AU496" s="3"/>
      <c r="AV496" s="5"/>
      <c r="AW496" s="16">
        <f ca="1">IF(Table2[[#This Row],[Residence]]="East Legon",1,0)</f>
        <v>0</v>
      </c>
      <c r="AX496" s="13">
        <f ca="1">IF(Table2[[#This Row],[Residence]]="Trasaco",1,0)</f>
        <v>0</v>
      </c>
      <c r="AY496" s="3">
        <f ca="1">IF(Table2[[#This Row],[Residence]]="North Legon",1,0)</f>
        <v>0</v>
      </c>
      <c r="AZ496" s="3">
        <f ca="1">IF(Table2[[#This Row],[Residence]]="Tema",1,0)</f>
        <v>0</v>
      </c>
      <c r="BA496" s="3">
        <f ca="1">IF(Table2[[#This Row],[Residence]]="Spintex",1,0)</f>
        <v>1</v>
      </c>
      <c r="BB496" s="3">
        <f ca="1">IF(Table2[[#This Row],[Residence]]="Airport Hills",1,0)</f>
        <v>0</v>
      </c>
      <c r="BC496" s="3">
        <f ca="1">IF(Table2[[#This Row],[Residence]]="Oyarifa",1,0)</f>
        <v>0</v>
      </c>
      <c r="BD496" s="3">
        <f ca="1">IF(Table2[[#This Row],[Residence]]="Prampram",1,0)</f>
        <v>0</v>
      </c>
      <c r="BE496" s="3">
        <f ca="1">IF(Table2[[#This Row],[Residence]]="Tse-Addo",1,0)</f>
        <v>0</v>
      </c>
      <c r="BF496" s="3">
        <f ca="1">IF(Table2[[#This Row],[Residence]]="Osu",1,0)</f>
        <v>0</v>
      </c>
      <c r="BG496" s="3"/>
      <c r="BH496" s="3"/>
      <c r="BI496" s="3"/>
      <c r="BJ496" s="3"/>
      <c r="BK496" s="3"/>
      <c r="BL496" s="3"/>
      <c r="BM496" s="3"/>
      <c r="BN496" s="3"/>
      <c r="BO496" s="3"/>
      <c r="BP496" s="5"/>
      <c r="BR496" s="26">
        <f ca="1">Table2[[#This Row],[Cars Value]]/Table2[[#This Row],[Cars]]</f>
        <v>10759.84095517328</v>
      </c>
      <c r="BS496" s="5"/>
      <c r="BT496" s="2">
        <f ca="1">IF(Table2[[#This Row],[Value of Debts]]&gt;$BU$6,1,0)</f>
        <v>1</v>
      </c>
      <c r="BU496" s="3"/>
      <c r="BV496" s="3"/>
      <c r="BW496" s="5"/>
      <c r="BX496" s="30">
        <f ca="1">Table2[[#This Row],[Mortgage Left]]/Table2[[#This Row],[Value of home]]</f>
        <v>0.92390569884271212</v>
      </c>
      <c r="BY496" s="3">
        <f t="shared" ca="1" si="169"/>
        <v>0</v>
      </c>
      <c r="BZ496" s="3"/>
      <c r="CA496" s="39"/>
      <c r="CC496" s="2">
        <f ca="1">IF(Table2[[#This Row],[Residence]]="East Legon",Table2[[#This Row],[Income]],0)</f>
        <v>0</v>
      </c>
      <c r="CD496" s="3">
        <f ca="1">IF(Table2[[#This Row],[Residence]]="Trasaco",Table2[[#This Row],[Income]],0)</f>
        <v>0</v>
      </c>
      <c r="CE496" s="3">
        <f ca="1">IF(Table2[[#This Row],[Residence]]="North Legon",Table2[[#This Row],[Income]],0)</f>
        <v>0</v>
      </c>
      <c r="CF496" s="3">
        <f ca="1">IF(Table2[[#This Row],[Residence]]="Spintex",Table2[[#This Row],[Income]],0)</f>
        <v>52279</v>
      </c>
      <c r="CG496" s="3">
        <f ca="1">IF(Table2[[#This Row],[Residence]]="Tema",Table2[[#This Row],[Income]],0)</f>
        <v>0</v>
      </c>
      <c r="CH496" s="3">
        <f ca="1">IF(Table2[[#This Row],[Residence]]="Airport Hills",Table2[[#This Row],[Income]],0)</f>
        <v>0</v>
      </c>
      <c r="CI496" s="3">
        <f ca="1">IF(Table2[[#This Row],[Residence]]="Oyarifa",Table2[[#This Row],[Income]],0)</f>
        <v>0</v>
      </c>
      <c r="CJ496" s="3">
        <f ca="1">IF(Table2[[#This Row],[Residence]]="Osu",Table2[[#This Row],[Income]],0)</f>
        <v>0</v>
      </c>
      <c r="CK496" s="3">
        <f ca="1">IF(Table2[[#This Row],[Residence]]="Tse-Addo",Table2[[#This Row],[Income]],0)</f>
        <v>0</v>
      </c>
      <c r="CL496" s="5">
        <f ca="1">IF(Table2[[#This Row],[Residence]]="Prampram",Table2[[#This Row],[Income]],0)</f>
        <v>0</v>
      </c>
      <c r="CN496" s="2">
        <f ca="1">IF(Table2[[#This Row],[Field of Work]]="Teaching",Table2[[#This Row],[Income]],0)</f>
        <v>0</v>
      </c>
      <c r="CO496" s="3">
        <f ca="1">IF(Table2[[#This Row],[Field of Work]]="Agriculture",Table2[[#This Row],[Income]],0)</f>
        <v>0</v>
      </c>
      <c r="CP496" s="3">
        <f ca="1">IF(Table2[[#This Row],[Field of Work]]="IT",Table2[[#This Row],[Income]],0)</f>
        <v>0</v>
      </c>
      <c r="CQ496" s="3">
        <f ca="1">IF(Table2[[#This Row],[Field of Work]]="Construction",Table2[[#This Row],[Income]],0)</f>
        <v>0</v>
      </c>
      <c r="CR496" s="3">
        <f ca="1">IF(Table2[[#This Row],[Field of Work]]="Health",Table2[[#This Row],[Income]],0)</f>
        <v>0</v>
      </c>
      <c r="CS496" s="5">
        <f ca="1">IF(Table2[[#This Row],[Field of Work]]="General work",Table2[[#This Row],[Income]],0)</f>
        <v>52279</v>
      </c>
      <c r="CU496" s="2">
        <f t="shared" ca="1" si="158"/>
        <v>1</v>
      </c>
      <c r="CV496" s="5"/>
      <c r="CX496" s="2">
        <f t="shared" ca="1" si="159"/>
        <v>43</v>
      </c>
      <c r="CY496" s="5"/>
    </row>
    <row r="497" spans="1:103" x14ac:dyDescent="0.25">
      <c r="A497">
        <f t="shared" ca="1" si="160"/>
        <v>2</v>
      </c>
      <c r="B497" t="str">
        <f t="shared" ca="1" si="161"/>
        <v>Female</v>
      </c>
      <c r="C497">
        <f t="shared" ca="1" si="162"/>
        <v>43</v>
      </c>
      <c r="D497">
        <f t="shared" ca="1" si="163"/>
        <v>1</v>
      </c>
      <c r="E497" t="str">
        <f ca="1">_xll.XLOOKUP(D497,$Y$8:$Y$13,$Z$8:$Z$13)</f>
        <v>Health</v>
      </c>
      <c r="F497">
        <f t="shared" ca="1" si="164"/>
        <v>2</v>
      </c>
      <c r="G497" t="str">
        <f ca="1">_xll.XLOOKUP(F497,$AA$8:$AA$12,$AB$8:$AB$12)</f>
        <v>College</v>
      </c>
      <c r="H497">
        <f t="shared" ca="1" si="177"/>
        <v>1</v>
      </c>
      <c r="I497">
        <f t="shared" ca="1" si="157"/>
        <v>3</v>
      </c>
      <c r="J497">
        <f t="shared" ca="1" si="165"/>
        <v>71511</v>
      </c>
      <c r="K497">
        <f t="shared" ca="1" si="166"/>
        <v>7</v>
      </c>
      <c r="L497" t="str">
        <f ca="1">_xll.XLOOKUP(K497,$AC$8:$AC$17,$AD$8:$AD$17)</f>
        <v>Tema</v>
      </c>
      <c r="M497">
        <f t="shared" ca="1" si="170"/>
        <v>357555</v>
      </c>
      <c r="N497" s="12">
        <f t="shared" ca="1" si="167"/>
        <v>21196.558598853935</v>
      </c>
      <c r="O497" s="12">
        <f t="shared" ca="1" si="171"/>
        <v>160715.0751495634</v>
      </c>
      <c r="P497">
        <f t="shared" ca="1" si="168"/>
        <v>121402</v>
      </c>
      <c r="Q497" s="12">
        <f t="shared" ca="1" si="172"/>
        <v>68342.411922881583</v>
      </c>
      <c r="R497">
        <f t="shared" ca="1" si="173"/>
        <v>57537.309926778027</v>
      </c>
      <c r="S497" s="12">
        <f t="shared" ca="1" si="174"/>
        <v>575807.38507634145</v>
      </c>
      <c r="T497" s="12">
        <f t="shared" ca="1" si="175"/>
        <v>210940.97052173552</v>
      </c>
      <c r="U497" s="12">
        <f t="shared" ca="1" si="176"/>
        <v>364866.41455460596</v>
      </c>
      <c r="X497" s="2"/>
      <c r="Y497" s="3"/>
      <c r="Z497" s="3"/>
      <c r="AA497" s="3"/>
      <c r="AB497" s="3"/>
      <c r="AC497" s="3"/>
      <c r="AD497" s="3"/>
      <c r="AE497" s="3">
        <f ca="1">IF(Table2[[#This Row],[Gender]]="Male",1,0)</f>
        <v>0</v>
      </c>
      <c r="AF497" s="3">
        <f ca="1">IF(Table2[[#This Row],[Gender]]="Female",1,0)</f>
        <v>1</v>
      </c>
      <c r="AG497" s="3"/>
      <c r="AH497" s="3"/>
      <c r="AI497" s="5"/>
      <c r="AK497" s="2">
        <f ca="1">IF(Table2[[#This Row],[Field of Work]]="Teaching",1,0)</f>
        <v>0</v>
      </c>
      <c r="AL497" s="3">
        <f ca="1">IF(Table2[[#This Row],[Field of Work]]="Agriculture",1,0)</f>
        <v>0</v>
      </c>
      <c r="AM497" s="3">
        <f ca="1">IF(Table2[[#This Row],[Field of Work]]="IT",1,0)</f>
        <v>0</v>
      </c>
      <c r="AN497" s="3">
        <f ca="1">IF(Table2[[#This Row],[Field of Work]]="Construction",1,0)</f>
        <v>0</v>
      </c>
      <c r="AO497" s="3">
        <f ca="1">IF(Table2[[#This Row],[Field of Work]]="Health",1,0)</f>
        <v>1</v>
      </c>
      <c r="AP497" s="3">
        <f ca="1">IF(Table2[[#This Row],[Field of Work]]="General work",1,0)</f>
        <v>0</v>
      </c>
      <c r="AQ497" s="3"/>
      <c r="AR497" s="3"/>
      <c r="AS497" s="3"/>
      <c r="AT497" s="3"/>
      <c r="AU497" s="3"/>
      <c r="AV497" s="5"/>
      <c r="AW497" s="16">
        <f ca="1">IF(Table2[[#This Row],[Residence]]="East Legon",1,0)</f>
        <v>0</v>
      </c>
      <c r="AX497" s="13">
        <f ca="1">IF(Table2[[#This Row],[Residence]]="Trasaco",1,0)</f>
        <v>0</v>
      </c>
      <c r="AY497" s="3">
        <f ca="1">IF(Table2[[#This Row],[Residence]]="North Legon",1,0)</f>
        <v>0</v>
      </c>
      <c r="AZ497" s="3">
        <f ca="1">IF(Table2[[#This Row],[Residence]]="Tema",1,0)</f>
        <v>1</v>
      </c>
      <c r="BA497" s="3">
        <f ca="1">IF(Table2[[#This Row],[Residence]]="Spintex",1,0)</f>
        <v>0</v>
      </c>
      <c r="BB497" s="3">
        <f ca="1">IF(Table2[[#This Row],[Residence]]="Airport Hills",1,0)</f>
        <v>0</v>
      </c>
      <c r="BC497" s="3">
        <f ca="1">IF(Table2[[#This Row],[Residence]]="Oyarifa",1,0)</f>
        <v>0</v>
      </c>
      <c r="BD497" s="3">
        <f ca="1">IF(Table2[[#This Row],[Residence]]="Prampram",1,0)</f>
        <v>0</v>
      </c>
      <c r="BE497" s="3">
        <f ca="1">IF(Table2[[#This Row],[Residence]]="Tse-Addo",1,0)</f>
        <v>0</v>
      </c>
      <c r="BF497" s="3">
        <f ca="1">IF(Table2[[#This Row],[Residence]]="Osu",1,0)</f>
        <v>0</v>
      </c>
      <c r="BG497" s="3"/>
      <c r="BH497" s="3"/>
      <c r="BI497" s="3"/>
      <c r="BJ497" s="3"/>
      <c r="BK497" s="3"/>
      <c r="BL497" s="3"/>
      <c r="BM497" s="3"/>
      <c r="BN497" s="3"/>
      <c r="BO497" s="3"/>
      <c r="BP497" s="5"/>
      <c r="BR497" s="26">
        <f ca="1">Table2[[#This Row],[Cars Value]]/Table2[[#This Row],[Cars]]</f>
        <v>53571.691716521134</v>
      </c>
      <c r="BS497" s="5"/>
      <c r="BT497" s="2">
        <f ca="1">IF(Table2[[#This Row],[Value of Debts]]&gt;$BU$6,1,0)</f>
        <v>1</v>
      </c>
      <c r="BU497" s="3"/>
      <c r="BV497" s="3"/>
      <c r="BW497" s="5"/>
      <c r="BX497" s="30">
        <f ca="1">Table2[[#This Row],[Mortgage Left]]/Table2[[#This Row],[Value of home]]</f>
        <v>5.9281952703371325E-2</v>
      </c>
      <c r="BY497" s="3">
        <f t="shared" ca="1" si="169"/>
        <v>1</v>
      </c>
      <c r="BZ497" s="3"/>
      <c r="CA497" s="39"/>
      <c r="CC497" s="2">
        <f ca="1">IF(Table2[[#This Row],[Residence]]="East Legon",Table2[[#This Row],[Income]],0)</f>
        <v>0</v>
      </c>
      <c r="CD497" s="3">
        <f ca="1">IF(Table2[[#This Row],[Residence]]="Trasaco",Table2[[#This Row],[Income]],0)</f>
        <v>0</v>
      </c>
      <c r="CE497" s="3">
        <f ca="1">IF(Table2[[#This Row],[Residence]]="North Legon",Table2[[#This Row],[Income]],0)</f>
        <v>0</v>
      </c>
      <c r="CF497" s="3">
        <f ca="1">IF(Table2[[#This Row],[Residence]]="Spintex",Table2[[#This Row],[Income]],0)</f>
        <v>0</v>
      </c>
      <c r="CG497" s="3">
        <f ca="1">IF(Table2[[#This Row],[Residence]]="Tema",Table2[[#This Row],[Income]],0)</f>
        <v>71511</v>
      </c>
      <c r="CH497" s="3">
        <f ca="1">IF(Table2[[#This Row],[Residence]]="Airport Hills",Table2[[#This Row],[Income]],0)</f>
        <v>0</v>
      </c>
      <c r="CI497" s="3">
        <f ca="1">IF(Table2[[#This Row],[Residence]]="Oyarifa",Table2[[#This Row],[Income]],0)</f>
        <v>0</v>
      </c>
      <c r="CJ497" s="3">
        <f ca="1">IF(Table2[[#This Row],[Residence]]="Osu",Table2[[#This Row],[Income]],0)</f>
        <v>0</v>
      </c>
      <c r="CK497" s="3">
        <f ca="1">IF(Table2[[#This Row],[Residence]]="Tse-Addo",Table2[[#This Row],[Income]],0)</f>
        <v>0</v>
      </c>
      <c r="CL497" s="5">
        <f ca="1">IF(Table2[[#This Row],[Residence]]="Prampram",Table2[[#This Row],[Income]],0)</f>
        <v>0</v>
      </c>
      <c r="CN497" s="2">
        <f ca="1">IF(Table2[[#This Row],[Field of Work]]="Teaching",Table2[[#This Row],[Income]],0)</f>
        <v>0</v>
      </c>
      <c r="CO497" s="3">
        <f ca="1">IF(Table2[[#This Row],[Field of Work]]="Agriculture",Table2[[#This Row],[Income]],0)</f>
        <v>0</v>
      </c>
      <c r="CP497" s="3">
        <f ca="1">IF(Table2[[#This Row],[Field of Work]]="IT",Table2[[#This Row],[Income]],0)</f>
        <v>0</v>
      </c>
      <c r="CQ497" s="3">
        <f ca="1">IF(Table2[[#This Row],[Field of Work]]="Construction",Table2[[#This Row],[Income]],0)</f>
        <v>0</v>
      </c>
      <c r="CR497" s="3">
        <f ca="1">IF(Table2[[#This Row],[Field of Work]]="Health",Table2[[#This Row],[Income]],0)</f>
        <v>71511</v>
      </c>
      <c r="CS497" s="5">
        <f ca="1">IF(Table2[[#This Row],[Field of Work]]="General work",Table2[[#This Row],[Income]],0)</f>
        <v>0</v>
      </c>
      <c r="CU497" s="2">
        <f t="shared" ca="1" si="158"/>
        <v>1</v>
      </c>
      <c r="CV497" s="5"/>
      <c r="CX497" s="2">
        <f t="shared" ca="1" si="159"/>
        <v>39</v>
      </c>
      <c r="CY497" s="5"/>
    </row>
    <row r="498" spans="1:103" x14ac:dyDescent="0.25">
      <c r="A498">
        <f t="shared" ca="1" si="160"/>
        <v>2</v>
      </c>
      <c r="B498" t="str">
        <f t="shared" ca="1" si="161"/>
        <v>Female</v>
      </c>
      <c r="C498">
        <f t="shared" ca="1" si="162"/>
        <v>39</v>
      </c>
      <c r="D498">
        <f t="shared" ca="1" si="163"/>
        <v>4</v>
      </c>
      <c r="E498" t="str">
        <f ca="1">_xll.XLOOKUP(D498,$Y$8:$Y$13,$Z$8:$Z$13)</f>
        <v>IT</v>
      </c>
      <c r="F498">
        <f t="shared" ca="1" si="164"/>
        <v>5</v>
      </c>
      <c r="G498" t="str">
        <f ca="1">_xll.XLOOKUP(F498,$AA$8:$AA$12,$AB$8:$AB$12)</f>
        <v>Other</v>
      </c>
      <c r="H498">
        <f t="shared" ca="1" si="177"/>
        <v>2</v>
      </c>
      <c r="I498">
        <f t="shared" ca="1" si="157"/>
        <v>1</v>
      </c>
      <c r="J498">
        <f t="shared" ca="1" si="165"/>
        <v>49386</v>
      </c>
      <c r="K498">
        <f t="shared" ca="1" si="166"/>
        <v>3</v>
      </c>
      <c r="L498" t="str">
        <f ca="1">_xll.XLOOKUP(K498,$AC$8:$AC$17,$AD$8:$AD$17)</f>
        <v>North Legon</v>
      </c>
      <c r="M498">
        <f t="shared" ca="1" si="170"/>
        <v>197544</v>
      </c>
      <c r="N498" s="12">
        <f t="shared" ca="1" si="167"/>
        <v>58919.92462558885</v>
      </c>
      <c r="O498" s="12">
        <f t="shared" ca="1" si="171"/>
        <v>31479.927008816019</v>
      </c>
      <c r="P498">
        <f t="shared" ca="1" si="168"/>
        <v>11619</v>
      </c>
      <c r="Q498" s="12">
        <f t="shared" ca="1" si="172"/>
        <v>168.28625042081197</v>
      </c>
      <c r="R498">
        <f t="shared" ca="1" si="173"/>
        <v>4478.8592454238878</v>
      </c>
      <c r="S498" s="12">
        <f t="shared" ca="1" si="174"/>
        <v>233502.78625423991</v>
      </c>
      <c r="T498" s="12">
        <f t="shared" ca="1" si="175"/>
        <v>70707.21087600966</v>
      </c>
      <c r="U498" s="12">
        <f t="shared" ca="1" si="176"/>
        <v>162795.57537823025</v>
      </c>
      <c r="X498" s="2"/>
      <c r="Y498" s="3"/>
      <c r="Z498" s="3"/>
      <c r="AA498" s="3"/>
      <c r="AB498" s="3"/>
      <c r="AC498" s="3"/>
      <c r="AD498" s="3"/>
      <c r="AE498" s="3">
        <f ca="1">IF(Table2[[#This Row],[Gender]]="Male",1,0)</f>
        <v>0</v>
      </c>
      <c r="AF498" s="3">
        <f ca="1">IF(Table2[[#This Row],[Gender]]="Female",1,0)</f>
        <v>1</v>
      </c>
      <c r="AG498" s="3"/>
      <c r="AH498" s="3"/>
      <c r="AI498" s="5"/>
      <c r="AK498" s="2">
        <f ca="1">IF(Table2[[#This Row],[Field of Work]]="Teaching",1,0)</f>
        <v>0</v>
      </c>
      <c r="AL498" s="3">
        <f ca="1">IF(Table2[[#This Row],[Field of Work]]="Agriculture",1,0)</f>
        <v>0</v>
      </c>
      <c r="AM498" s="3">
        <f ca="1">IF(Table2[[#This Row],[Field of Work]]="IT",1,0)</f>
        <v>1</v>
      </c>
      <c r="AN498" s="3">
        <f ca="1">IF(Table2[[#This Row],[Field of Work]]="Construction",1,0)</f>
        <v>0</v>
      </c>
      <c r="AO498" s="3">
        <f ca="1">IF(Table2[[#This Row],[Field of Work]]="Health",1,0)</f>
        <v>0</v>
      </c>
      <c r="AP498" s="3">
        <f ca="1">IF(Table2[[#This Row],[Field of Work]]="General work",1,0)</f>
        <v>0</v>
      </c>
      <c r="AQ498" s="3"/>
      <c r="AR498" s="3"/>
      <c r="AS498" s="3"/>
      <c r="AT498" s="3"/>
      <c r="AU498" s="3"/>
      <c r="AV498" s="5"/>
      <c r="AW498" s="16">
        <f ca="1">IF(Table2[[#This Row],[Residence]]="East Legon",1,0)</f>
        <v>0</v>
      </c>
      <c r="AX498" s="13">
        <f ca="1">IF(Table2[[#This Row],[Residence]]="Trasaco",1,0)</f>
        <v>0</v>
      </c>
      <c r="AY498" s="3">
        <f ca="1">IF(Table2[[#This Row],[Residence]]="North Legon",1,0)</f>
        <v>1</v>
      </c>
      <c r="AZ498" s="3">
        <f ca="1">IF(Table2[[#This Row],[Residence]]="Tema",1,0)</f>
        <v>0</v>
      </c>
      <c r="BA498" s="3">
        <f ca="1">IF(Table2[[#This Row],[Residence]]="Spintex",1,0)</f>
        <v>0</v>
      </c>
      <c r="BB498" s="3">
        <f ca="1">IF(Table2[[#This Row],[Residence]]="Airport Hills",1,0)</f>
        <v>0</v>
      </c>
      <c r="BC498" s="3">
        <f ca="1">IF(Table2[[#This Row],[Residence]]="Oyarifa",1,0)</f>
        <v>0</v>
      </c>
      <c r="BD498" s="3">
        <f ca="1">IF(Table2[[#This Row],[Residence]]="Prampram",1,0)</f>
        <v>0</v>
      </c>
      <c r="BE498" s="3">
        <f ca="1">IF(Table2[[#This Row],[Residence]]="Tse-Addo",1,0)</f>
        <v>0</v>
      </c>
      <c r="BF498" s="3">
        <f ca="1">IF(Table2[[#This Row],[Residence]]="Osu",1,0)</f>
        <v>0</v>
      </c>
      <c r="BG498" s="3"/>
      <c r="BH498" s="3"/>
      <c r="BI498" s="3"/>
      <c r="BJ498" s="3"/>
      <c r="BK498" s="3"/>
      <c r="BL498" s="3"/>
      <c r="BM498" s="3"/>
      <c r="BN498" s="3"/>
      <c r="BO498" s="3"/>
      <c r="BP498" s="5"/>
      <c r="BR498" s="26">
        <f ca="1">Table2[[#This Row],[Cars Value]]/Table2[[#This Row],[Cars]]</f>
        <v>31479.927008816019</v>
      </c>
      <c r="BS498" s="5"/>
      <c r="BT498" s="2">
        <f ca="1">IF(Table2[[#This Row],[Value of Debts]]&gt;$BU$6,1,0)</f>
        <v>0</v>
      </c>
      <c r="BU498" s="3"/>
      <c r="BV498" s="3"/>
      <c r="BW498" s="5"/>
      <c r="BX498" s="30">
        <f ca="1">Table2[[#This Row],[Mortgage Left]]/Table2[[#This Row],[Value of home]]</f>
        <v>0.29826228397515919</v>
      </c>
      <c r="BY498" s="3">
        <f t="shared" ca="1" si="169"/>
        <v>1</v>
      </c>
      <c r="BZ498" s="3"/>
      <c r="CA498" s="39"/>
      <c r="CC498" s="2">
        <f ca="1">IF(Table2[[#This Row],[Residence]]="East Legon",Table2[[#This Row],[Income]],0)</f>
        <v>0</v>
      </c>
      <c r="CD498" s="3">
        <f ca="1">IF(Table2[[#This Row],[Residence]]="Trasaco",Table2[[#This Row],[Income]],0)</f>
        <v>0</v>
      </c>
      <c r="CE498" s="3">
        <f ca="1">IF(Table2[[#This Row],[Residence]]="North Legon",Table2[[#This Row],[Income]],0)</f>
        <v>49386</v>
      </c>
      <c r="CF498" s="3">
        <f ca="1">IF(Table2[[#This Row],[Residence]]="Spintex",Table2[[#This Row],[Income]],0)</f>
        <v>0</v>
      </c>
      <c r="CG498" s="3">
        <f ca="1">IF(Table2[[#This Row],[Residence]]="Tema",Table2[[#This Row],[Income]],0)</f>
        <v>0</v>
      </c>
      <c r="CH498" s="3">
        <f ca="1">IF(Table2[[#This Row],[Residence]]="Airport Hills",Table2[[#This Row],[Income]],0)</f>
        <v>0</v>
      </c>
      <c r="CI498" s="3">
        <f ca="1">IF(Table2[[#This Row],[Residence]]="Oyarifa",Table2[[#This Row],[Income]],0)</f>
        <v>0</v>
      </c>
      <c r="CJ498" s="3">
        <f ca="1">IF(Table2[[#This Row],[Residence]]="Osu",Table2[[#This Row],[Income]],0)</f>
        <v>0</v>
      </c>
      <c r="CK498" s="3">
        <f ca="1">IF(Table2[[#This Row],[Residence]]="Tse-Addo",Table2[[#This Row],[Income]],0)</f>
        <v>0</v>
      </c>
      <c r="CL498" s="5">
        <f ca="1">IF(Table2[[#This Row],[Residence]]="Prampram",Table2[[#This Row],[Income]],0)</f>
        <v>0</v>
      </c>
      <c r="CN498" s="2">
        <f ca="1">IF(Table2[[#This Row],[Field of Work]]="Teaching",Table2[[#This Row],[Income]],0)</f>
        <v>0</v>
      </c>
      <c r="CO498" s="3">
        <f ca="1">IF(Table2[[#This Row],[Field of Work]]="Agriculture",Table2[[#This Row],[Income]],0)</f>
        <v>0</v>
      </c>
      <c r="CP498" s="3">
        <f ca="1">IF(Table2[[#This Row],[Field of Work]]="IT",Table2[[#This Row],[Income]],0)</f>
        <v>49386</v>
      </c>
      <c r="CQ498" s="3">
        <f ca="1">IF(Table2[[#This Row],[Field of Work]]="Construction",Table2[[#This Row],[Income]],0)</f>
        <v>0</v>
      </c>
      <c r="CR498" s="3">
        <f ca="1">IF(Table2[[#This Row],[Field of Work]]="Health",Table2[[#This Row],[Income]],0)</f>
        <v>0</v>
      </c>
      <c r="CS498" s="5">
        <f ca="1">IF(Table2[[#This Row],[Field of Work]]="General work",Table2[[#This Row],[Income]],0)</f>
        <v>0</v>
      </c>
      <c r="CU498" s="2">
        <f t="shared" ca="1" si="158"/>
        <v>1</v>
      </c>
      <c r="CV498" s="5"/>
      <c r="CX498" s="2">
        <f t="shared" ca="1" si="159"/>
        <v>38</v>
      </c>
      <c r="CY498" s="5"/>
    </row>
    <row r="499" spans="1:103" x14ac:dyDescent="0.25">
      <c r="A499">
        <f t="shared" ca="1" si="160"/>
        <v>1</v>
      </c>
      <c r="B499" t="str">
        <f t="shared" ca="1" si="161"/>
        <v>Male</v>
      </c>
      <c r="C499">
        <f t="shared" ca="1" si="162"/>
        <v>38</v>
      </c>
      <c r="D499">
        <f t="shared" ca="1" si="163"/>
        <v>4</v>
      </c>
      <c r="E499" t="str">
        <f ca="1">_xll.XLOOKUP(D499,$Y$8:$Y$13,$Z$8:$Z$13)</f>
        <v>IT</v>
      </c>
      <c r="F499">
        <f t="shared" ca="1" si="164"/>
        <v>5</v>
      </c>
      <c r="G499" t="str">
        <f ca="1">_xll.XLOOKUP(F499,$AA$8:$AA$12,$AB$8:$AB$12)</f>
        <v>Other</v>
      </c>
      <c r="H499">
        <f t="shared" ca="1" si="177"/>
        <v>3</v>
      </c>
      <c r="I499">
        <f t="shared" ca="1" si="157"/>
        <v>1</v>
      </c>
      <c r="J499">
        <f t="shared" ca="1" si="165"/>
        <v>84307</v>
      </c>
      <c r="K499">
        <f t="shared" ca="1" si="166"/>
        <v>6</v>
      </c>
      <c r="L499" t="str">
        <f ca="1">_xll.XLOOKUP(K499,$AC$8:$AC$17,$AD$8:$AD$17)</f>
        <v>Tse-Addo</v>
      </c>
      <c r="M499">
        <f t="shared" ca="1" si="170"/>
        <v>421535</v>
      </c>
      <c r="N499" s="12">
        <f t="shared" ca="1" si="167"/>
        <v>369035.91775069706</v>
      </c>
      <c r="O499" s="12">
        <f t="shared" ca="1" si="171"/>
        <v>76194.500861913679</v>
      </c>
      <c r="P499">
        <f t="shared" ca="1" si="168"/>
        <v>4508</v>
      </c>
      <c r="Q499" s="12">
        <f t="shared" ca="1" si="172"/>
        <v>126625.82449014335</v>
      </c>
      <c r="R499">
        <f t="shared" ca="1" si="173"/>
        <v>98092.310587904314</v>
      </c>
      <c r="S499" s="12">
        <f t="shared" ca="1" si="174"/>
        <v>595821.81144981796</v>
      </c>
      <c r="T499" s="12">
        <f t="shared" ca="1" si="175"/>
        <v>500169.74224084039</v>
      </c>
      <c r="U499" s="12">
        <f t="shared" ca="1" si="176"/>
        <v>95652.069208977569</v>
      </c>
      <c r="X499" s="2"/>
      <c r="Y499" s="3"/>
      <c r="Z499" s="3"/>
      <c r="AA499" s="3"/>
      <c r="AB499" s="3"/>
      <c r="AC499" s="3"/>
      <c r="AD499" s="3"/>
      <c r="AE499" s="3">
        <f ca="1">IF(Table2[[#This Row],[Gender]]="Male",1,0)</f>
        <v>1</v>
      </c>
      <c r="AF499" s="3">
        <f ca="1">IF(Table2[[#This Row],[Gender]]="Female",1,0)</f>
        <v>0</v>
      </c>
      <c r="AG499" s="3"/>
      <c r="AH499" s="3"/>
      <c r="AI499" s="5"/>
      <c r="AK499" s="2">
        <f ca="1">IF(Table2[[#This Row],[Field of Work]]="Teaching",1,0)</f>
        <v>0</v>
      </c>
      <c r="AL499" s="3">
        <f ca="1">IF(Table2[[#This Row],[Field of Work]]="Agriculture",1,0)</f>
        <v>0</v>
      </c>
      <c r="AM499" s="3">
        <f ca="1">IF(Table2[[#This Row],[Field of Work]]="IT",1,0)</f>
        <v>1</v>
      </c>
      <c r="AN499" s="3">
        <f ca="1">IF(Table2[[#This Row],[Field of Work]]="Construction",1,0)</f>
        <v>0</v>
      </c>
      <c r="AO499" s="3">
        <f ca="1">IF(Table2[[#This Row],[Field of Work]]="Health",1,0)</f>
        <v>0</v>
      </c>
      <c r="AP499" s="3">
        <f ca="1">IF(Table2[[#This Row],[Field of Work]]="General work",1,0)</f>
        <v>0</v>
      </c>
      <c r="AQ499" s="3"/>
      <c r="AR499" s="3"/>
      <c r="AS499" s="3"/>
      <c r="AT499" s="3"/>
      <c r="AU499" s="3"/>
      <c r="AV499" s="5"/>
      <c r="AW499" s="16">
        <f ca="1">IF(Table2[[#This Row],[Residence]]="East Legon",1,0)</f>
        <v>0</v>
      </c>
      <c r="AX499" s="13">
        <f ca="1">IF(Table2[[#This Row],[Residence]]="Trasaco",1,0)</f>
        <v>0</v>
      </c>
      <c r="AY499" s="3">
        <f ca="1">IF(Table2[[#This Row],[Residence]]="North Legon",1,0)</f>
        <v>0</v>
      </c>
      <c r="AZ499" s="3">
        <f ca="1">IF(Table2[[#This Row],[Residence]]="Tema",1,0)</f>
        <v>0</v>
      </c>
      <c r="BA499" s="3">
        <f ca="1">IF(Table2[[#This Row],[Residence]]="Spintex",1,0)</f>
        <v>0</v>
      </c>
      <c r="BB499" s="3">
        <f ca="1">IF(Table2[[#This Row],[Residence]]="Airport Hills",1,0)</f>
        <v>0</v>
      </c>
      <c r="BC499" s="3">
        <f ca="1">IF(Table2[[#This Row],[Residence]]="Oyarifa",1,0)</f>
        <v>0</v>
      </c>
      <c r="BD499" s="3">
        <f ca="1">IF(Table2[[#This Row],[Residence]]="Prampram",1,0)</f>
        <v>0</v>
      </c>
      <c r="BE499" s="3">
        <f ca="1">IF(Table2[[#This Row],[Residence]]="Tse-Addo",1,0)</f>
        <v>1</v>
      </c>
      <c r="BF499" s="3">
        <f ca="1">IF(Table2[[#This Row],[Residence]]="Osu",1,0)</f>
        <v>0</v>
      </c>
      <c r="BG499" s="3"/>
      <c r="BH499" s="3"/>
      <c r="BI499" s="3"/>
      <c r="BJ499" s="3"/>
      <c r="BK499" s="3"/>
      <c r="BL499" s="3"/>
      <c r="BM499" s="3"/>
      <c r="BN499" s="3"/>
      <c r="BO499" s="3"/>
      <c r="BP499" s="5"/>
      <c r="BR499" s="26">
        <f ca="1">Table2[[#This Row],[Cars Value]]/Table2[[#This Row],[Cars]]</f>
        <v>76194.500861913679</v>
      </c>
      <c r="BS499" s="5"/>
      <c r="BT499" s="2">
        <f ca="1">IF(Table2[[#This Row],[Value of Debts]]&gt;$BU$6,1,0)</f>
        <v>1</v>
      </c>
      <c r="BU499" s="3"/>
      <c r="BV499" s="3"/>
      <c r="BW499" s="5"/>
      <c r="BX499" s="30">
        <f ca="1">Table2[[#This Row],[Mortgage Left]]/Table2[[#This Row],[Value of home]]</f>
        <v>0.87545735882120601</v>
      </c>
      <c r="BY499" s="3">
        <f t="shared" ca="1" si="169"/>
        <v>0</v>
      </c>
      <c r="BZ499" s="3"/>
      <c r="CA499" s="39"/>
      <c r="CC499" s="2">
        <f ca="1">IF(Table2[[#This Row],[Residence]]="East Legon",Table2[[#This Row],[Income]],0)</f>
        <v>0</v>
      </c>
      <c r="CD499" s="3">
        <f ca="1">IF(Table2[[#This Row],[Residence]]="Trasaco",Table2[[#This Row],[Income]],0)</f>
        <v>0</v>
      </c>
      <c r="CE499" s="3">
        <f ca="1">IF(Table2[[#This Row],[Residence]]="North Legon",Table2[[#This Row],[Income]],0)</f>
        <v>0</v>
      </c>
      <c r="CF499" s="3">
        <f ca="1">IF(Table2[[#This Row],[Residence]]="Spintex",Table2[[#This Row],[Income]],0)</f>
        <v>0</v>
      </c>
      <c r="CG499" s="3">
        <f ca="1">IF(Table2[[#This Row],[Residence]]="Tema",Table2[[#This Row],[Income]],0)</f>
        <v>0</v>
      </c>
      <c r="CH499" s="3">
        <f ca="1">IF(Table2[[#This Row],[Residence]]="Airport Hills",Table2[[#This Row],[Income]],0)</f>
        <v>0</v>
      </c>
      <c r="CI499" s="3">
        <f ca="1">IF(Table2[[#This Row],[Residence]]="Oyarifa",Table2[[#This Row],[Income]],0)</f>
        <v>0</v>
      </c>
      <c r="CJ499" s="3">
        <f ca="1">IF(Table2[[#This Row],[Residence]]="Osu",Table2[[#This Row],[Income]],0)</f>
        <v>0</v>
      </c>
      <c r="CK499" s="3">
        <f ca="1">IF(Table2[[#This Row],[Residence]]="Tse-Addo",Table2[[#This Row],[Income]],0)</f>
        <v>84307</v>
      </c>
      <c r="CL499" s="5">
        <f ca="1">IF(Table2[[#This Row],[Residence]]="Prampram",Table2[[#This Row],[Income]],0)</f>
        <v>0</v>
      </c>
      <c r="CN499" s="2">
        <f ca="1">IF(Table2[[#This Row],[Field of Work]]="Teaching",Table2[[#This Row],[Income]],0)</f>
        <v>0</v>
      </c>
      <c r="CO499" s="3">
        <f ca="1">IF(Table2[[#This Row],[Field of Work]]="Agriculture",Table2[[#This Row],[Income]],0)</f>
        <v>0</v>
      </c>
      <c r="CP499" s="3">
        <f ca="1">IF(Table2[[#This Row],[Field of Work]]="IT",Table2[[#This Row],[Income]],0)</f>
        <v>84307</v>
      </c>
      <c r="CQ499" s="3">
        <f ca="1">IF(Table2[[#This Row],[Field of Work]]="Construction",Table2[[#This Row],[Income]],0)</f>
        <v>0</v>
      </c>
      <c r="CR499" s="3">
        <f ca="1">IF(Table2[[#This Row],[Field of Work]]="Health",Table2[[#This Row],[Income]],0)</f>
        <v>0</v>
      </c>
      <c r="CS499" s="5">
        <f ca="1">IF(Table2[[#This Row],[Field of Work]]="General work",Table2[[#This Row],[Income]],0)</f>
        <v>0</v>
      </c>
      <c r="CU499" s="2">
        <f t="shared" ca="1" si="158"/>
        <v>1</v>
      </c>
      <c r="CV499" s="5"/>
      <c r="CX499" s="2">
        <f t="shared" ca="1" si="159"/>
        <v>40</v>
      </c>
      <c r="CY499" s="5"/>
    </row>
    <row r="500" spans="1:103" x14ac:dyDescent="0.25">
      <c r="A500">
        <f t="shared" ca="1" si="160"/>
        <v>1</v>
      </c>
      <c r="B500" t="str">
        <f t="shared" ca="1" si="161"/>
        <v>Male</v>
      </c>
      <c r="C500">
        <f t="shared" ca="1" si="162"/>
        <v>40</v>
      </c>
      <c r="D500">
        <f t="shared" ca="1" si="163"/>
        <v>2</v>
      </c>
      <c r="E500" t="str">
        <f ca="1">_xll.XLOOKUP(D500,$Y$8:$Y$13,$Z$8:$Z$13)</f>
        <v>Construction</v>
      </c>
      <c r="F500">
        <f t="shared" ca="1" si="164"/>
        <v>5</v>
      </c>
      <c r="G500" t="str">
        <f ca="1">_xll.XLOOKUP(F500,$AA$8:$AA$12,$AB$8:$AB$12)</f>
        <v>Other</v>
      </c>
      <c r="H500">
        <f t="shared" ca="1" si="177"/>
        <v>2</v>
      </c>
      <c r="I500">
        <f t="shared" ca="1" si="157"/>
        <v>4</v>
      </c>
      <c r="J500">
        <f t="shared" ca="1" si="165"/>
        <v>43913</v>
      </c>
      <c r="K500">
        <f t="shared" ca="1" si="166"/>
        <v>9</v>
      </c>
      <c r="L500" t="str">
        <f ca="1">_xll.XLOOKUP(K500,$AC$8:$AC$17,$AD$8:$AD$17)</f>
        <v>Prampram</v>
      </c>
      <c r="M500">
        <f t="shared" ca="1" si="170"/>
        <v>219565</v>
      </c>
      <c r="N500" s="12">
        <f t="shared" ca="1" si="167"/>
        <v>26572.456310388581</v>
      </c>
      <c r="O500" s="12">
        <f t="shared" ca="1" si="171"/>
        <v>15964.727492222441</v>
      </c>
      <c r="P500">
        <f t="shared" ca="1" si="168"/>
        <v>12475</v>
      </c>
      <c r="Q500" s="12">
        <f t="shared" ca="1" si="172"/>
        <v>20771.87848298778</v>
      </c>
      <c r="R500">
        <f t="shared" ca="1" si="173"/>
        <v>32528.947446276372</v>
      </c>
      <c r="S500" s="12">
        <f t="shared" ca="1" si="174"/>
        <v>268058.67493849882</v>
      </c>
      <c r="T500" s="12">
        <f t="shared" ca="1" si="175"/>
        <v>59819.334793376358</v>
      </c>
      <c r="U500" s="12">
        <f t="shared" ca="1" si="176"/>
        <v>208239.34014512246</v>
      </c>
      <c r="X500" s="2"/>
      <c r="Y500" s="3"/>
      <c r="Z500" s="3"/>
      <c r="AA500" s="3"/>
      <c r="AB500" s="3"/>
      <c r="AC500" s="3"/>
      <c r="AD500" s="3"/>
      <c r="AE500" s="3">
        <f ca="1">IF(Table2[[#This Row],[Gender]]="Male",1,0)</f>
        <v>1</v>
      </c>
      <c r="AF500" s="3">
        <f ca="1">IF(Table2[[#This Row],[Gender]]="Female",1,0)</f>
        <v>0</v>
      </c>
      <c r="AG500" s="3"/>
      <c r="AH500" s="3"/>
      <c r="AI500" s="5"/>
      <c r="AK500" s="2">
        <f ca="1">IF(Table2[[#This Row],[Field of Work]]="Teaching",1,0)</f>
        <v>0</v>
      </c>
      <c r="AL500" s="3">
        <f ca="1">IF(Table2[[#This Row],[Field of Work]]="Agriculture",1,0)</f>
        <v>0</v>
      </c>
      <c r="AM500" s="3">
        <f ca="1">IF(Table2[[#This Row],[Field of Work]]="IT",1,0)</f>
        <v>0</v>
      </c>
      <c r="AN500" s="3">
        <f ca="1">IF(Table2[[#This Row],[Field of Work]]="Construction",1,0)</f>
        <v>1</v>
      </c>
      <c r="AO500" s="3">
        <f ca="1">IF(Table2[[#This Row],[Field of Work]]="Health",1,0)</f>
        <v>0</v>
      </c>
      <c r="AP500" s="3">
        <f ca="1">IF(Table2[[#This Row],[Field of Work]]="General work",1,0)</f>
        <v>0</v>
      </c>
      <c r="AQ500" s="3"/>
      <c r="AR500" s="3"/>
      <c r="AS500" s="3"/>
      <c r="AT500" s="3"/>
      <c r="AU500" s="3"/>
      <c r="AV500" s="5"/>
      <c r="AW500" s="16">
        <f ca="1">IF(Table2[[#This Row],[Residence]]="East Legon",1,0)</f>
        <v>0</v>
      </c>
      <c r="AX500" s="13">
        <f ca="1">IF(Table2[[#This Row],[Residence]]="Trasaco",1,0)</f>
        <v>0</v>
      </c>
      <c r="AY500" s="3">
        <f ca="1">IF(Table2[[#This Row],[Residence]]="North Legon",1,0)</f>
        <v>0</v>
      </c>
      <c r="AZ500" s="3">
        <f ca="1">IF(Table2[[#This Row],[Residence]]="Tema",1,0)</f>
        <v>0</v>
      </c>
      <c r="BA500" s="3">
        <f ca="1">IF(Table2[[#This Row],[Residence]]="Spintex",1,0)</f>
        <v>0</v>
      </c>
      <c r="BB500" s="3">
        <f ca="1">IF(Table2[[#This Row],[Residence]]="Airport Hills",1,0)</f>
        <v>0</v>
      </c>
      <c r="BC500" s="3">
        <f ca="1">IF(Table2[[#This Row],[Residence]]="Oyarifa",1,0)</f>
        <v>0</v>
      </c>
      <c r="BD500" s="3">
        <f ca="1">IF(Table2[[#This Row],[Residence]]="Prampram",1,0)</f>
        <v>1</v>
      </c>
      <c r="BE500" s="3">
        <f ca="1">IF(Table2[[#This Row],[Residence]]="Tse-Addo",1,0)</f>
        <v>0</v>
      </c>
      <c r="BF500" s="3">
        <f ca="1">IF(Table2[[#This Row],[Residence]]="Osu",1,0)</f>
        <v>0</v>
      </c>
      <c r="BG500" s="3"/>
      <c r="BH500" s="3"/>
      <c r="BI500" s="3"/>
      <c r="BJ500" s="3"/>
      <c r="BK500" s="3"/>
      <c r="BL500" s="3"/>
      <c r="BM500" s="3"/>
      <c r="BN500" s="3"/>
      <c r="BO500" s="3"/>
      <c r="BP500" s="5"/>
      <c r="BR500" s="26">
        <f ca="1">Table2[[#This Row],[Cars Value]]/Table2[[#This Row],[Cars]]</f>
        <v>3991.1818730556101</v>
      </c>
      <c r="BS500" s="5"/>
      <c r="BT500" s="2">
        <f ca="1">IF(Table2[[#This Row],[Value of Debts]]&gt;$BU$6,1,0)</f>
        <v>0</v>
      </c>
      <c r="BU500" s="3"/>
      <c r="BV500" s="3"/>
      <c r="BW500" s="5"/>
      <c r="BX500" s="30">
        <f ca="1">Table2[[#This Row],[Mortgage Left]]/Table2[[#This Row],[Value of home]]</f>
        <v>0.12102318816928281</v>
      </c>
      <c r="BY500" s="3">
        <f t="shared" ca="1" si="169"/>
        <v>1</v>
      </c>
      <c r="BZ500" s="3"/>
      <c r="CA500" s="39"/>
      <c r="CC500" s="2">
        <f ca="1">IF(Table2[[#This Row],[Residence]]="East Legon",Table2[[#This Row],[Income]],0)</f>
        <v>0</v>
      </c>
      <c r="CD500" s="3">
        <f ca="1">IF(Table2[[#This Row],[Residence]]="Trasaco",Table2[[#This Row],[Income]],0)</f>
        <v>0</v>
      </c>
      <c r="CE500" s="3">
        <f ca="1">IF(Table2[[#This Row],[Residence]]="North Legon",Table2[[#This Row],[Income]],0)</f>
        <v>0</v>
      </c>
      <c r="CF500" s="3">
        <f ca="1">IF(Table2[[#This Row],[Residence]]="Spintex",Table2[[#This Row],[Income]],0)</f>
        <v>0</v>
      </c>
      <c r="CG500" s="3">
        <f ca="1">IF(Table2[[#This Row],[Residence]]="Tema",Table2[[#This Row],[Income]],0)</f>
        <v>0</v>
      </c>
      <c r="CH500" s="3">
        <f ca="1">IF(Table2[[#This Row],[Residence]]="Airport Hills",Table2[[#This Row],[Income]],0)</f>
        <v>0</v>
      </c>
      <c r="CI500" s="3">
        <f ca="1">IF(Table2[[#This Row],[Residence]]="Oyarifa",Table2[[#This Row],[Income]],0)</f>
        <v>0</v>
      </c>
      <c r="CJ500" s="3">
        <f ca="1">IF(Table2[[#This Row],[Residence]]="Osu",Table2[[#This Row],[Income]],0)</f>
        <v>0</v>
      </c>
      <c r="CK500" s="3">
        <f ca="1">IF(Table2[[#This Row],[Residence]]="Tse-Addo",Table2[[#This Row],[Income]],0)</f>
        <v>0</v>
      </c>
      <c r="CL500" s="5">
        <f ca="1">IF(Table2[[#This Row],[Residence]]="Prampram",Table2[[#This Row],[Income]],0)</f>
        <v>43913</v>
      </c>
      <c r="CN500" s="2">
        <f ca="1">IF(Table2[[#This Row],[Field of Work]]="Teaching",Table2[[#This Row],[Income]],0)</f>
        <v>0</v>
      </c>
      <c r="CO500" s="3">
        <f ca="1">IF(Table2[[#This Row],[Field of Work]]="Agriculture",Table2[[#This Row],[Income]],0)</f>
        <v>0</v>
      </c>
      <c r="CP500" s="3">
        <f ca="1">IF(Table2[[#This Row],[Field of Work]]="IT",Table2[[#This Row],[Income]],0)</f>
        <v>0</v>
      </c>
      <c r="CQ500" s="3">
        <f ca="1">IF(Table2[[#This Row],[Field of Work]]="Construction",Table2[[#This Row],[Income]],0)</f>
        <v>43913</v>
      </c>
      <c r="CR500" s="3">
        <f ca="1">IF(Table2[[#This Row],[Field of Work]]="Health",Table2[[#This Row],[Income]],0)</f>
        <v>0</v>
      </c>
      <c r="CS500" s="5">
        <f ca="1">IF(Table2[[#This Row],[Field of Work]]="General work",Table2[[#This Row],[Income]],0)</f>
        <v>0</v>
      </c>
      <c r="CU500" s="2">
        <f t="shared" ca="1" si="158"/>
        <v>1</v>
      </c>
      <c r="CV500" s="5"/>
      <c r="CX500" s="2">
        <f t="shared" ca="1" si="159"/>
        <v>42</v>
      </c>
      <c r="CY500" s="5"/>
    </row>
    <row r="501" spans="1:103" x14ac:dyDescent="0.25">
      <c r="A501">
        <f t="shared" ca="1" si="160"/>
        <v>1</v>
      </c>
      <c r="B501" t="str">
        <f t="shared" ca="1" si="161"/>
        <v>Male</v>
      </c>
      <c r="C501">
        <f t="shared" ca="1" si="162"/>
        <v>42</v>
      </c>
      <c r="D501">
        <f t="shared" ca="1" si="163"/>
        <v>6</v>
      </c>
      <c r="E501" t="str">
        <f ca="1">_xll.XLOOKUP(D501,$Y$8:$Y$13,$Z$8:$Z$13)</f>
        <v>Agriculture</v>
      </c>
      <c r="F501">
        <f t="shared" ca="1" si="164"/>
        <v>2</v>
      </c>
      <c r="G501" t="str">
        <f ca="1">_xll.XLOOKUP(F501,$AA$8:$AA$12,$AB$8:$AB$12)</f>
        <v>College</v>
      </c>
      <c r="H501">
        <f t="shared" ca="1" si="177"/>
        <v>4</v>
      </c>
      <c r="I501">
        <f t="shared" ca="1" si="157"/>
        <v>3</v>
      </c>
      <c r="J501">
        <f t="shared" ca="1" si="165"/>
        <v>72902</v>
      </c>
      <c r="K501">
        <f t="shared" ca="1" si="166"/>
        <v>2</v>
      </c>
      <c r="L501" t="str">
        <f ca="1">_xll.XLOOKUP(K501,$AC$8:$AC$17,$AD$8:$AD$17)</f>
        <v>Trasaco</v>
      </c>
      <c r="M501">
        <f t="shared" ca="1" si="170"/>
        <v>364510</v>
      </c>
      <c r="N501" s="12">
        <f t="shared" ca="1" si="167"/>
        <v>56365.041138661101</v>
      </c>
      <c r="O501" s="12">
        <f t="shared" ca="1" si="171"/>
        <v>185605.78459459648</v>
      </c>
      <c r="P501">
        <f t="shared" ca="1" si="168"/>
        <v>111234</v>
      </c>
      <c r="Q501" s="12">
        <f t="shared" ca="1" si="172"/>
        <v>129323.08014982914</v>
      </c>
      <c r="R501">
        <f t="shared" ca="1" si="173"/>
        <v>66389.901011796654</v>
      </c>
      <c r="S501" s="12">
        <f t="shared" ca="1" si="174"/>
        <v>616505.68560639315</v>
      </c>
      <c r="T501" s="12">
        <f t="shared" ca="1" si="175"/>
        <v>296922.12128849025</v>
      </c>
      <c r="U501" s="12">
        <f t="shared" ca="1" si="176"/>
        <v>319583.5643179029</v>
      </c>
      <c r="X501" s="2"/>
      <c r="Y501" s="3"/>
      <c r="Z501" s="3"/>
      <c r="AA501" s="3"/>
      <c r="AB501" s="3"/>
      <c r="AC501" s="3"/>
      <c r="AD501" s="3"/>
      <c r="AE501" s="3">
        <f ca="1">IF(Table2[[#This Row],[Gender]]="Male",1,0)</f>
        <v>1</v>
      </c>
      <c r="AF501" s="3">
        <f ca="1">IF(Table2[[#This Row],[Gender]]="Female",1,0)</f>
        <v>0</v>
      </c>
      <c r="AG501" s="3"/>
      <c r="AH501" s="3"/>
      <c r="AI501" s="5"/>
      <c r="AK501" s="2">
        <f ca="1">IF(Table2[[#This Row],[Field of Work]]="Teaching",1,0)</f>
        <v>0</v>
      </c>
      <c r="AL501" s="3">
        <f ca="1">IF(Table2[[#This Row],[Field of Work]]="Agriculture",1,0)</f>
        <v>1</v>
      </c>
      <c r="AM501" s="3">
        <f ca="1">IF(Table2[[#This Row],[Field of Work]]="IT",1,0)</f>
        <v>0</v>
      </c>
      <c r="AN501" s="3">
        <f ca="1">IF(Table2[[#This Row],[Field of Work]]="Construction",1,0)</f>
        <v>0</v>
      </c>
      <c r="AO501" s="3">
        <f ca="1">IF(Table2[[#This Row],[Field of Work]]="Health",1,0)</f>
        <v>0</v>
      </c>
      <c r="AP501" s="3">
        <f ca="1">IF(Table2[[#This Row],[Field of Work]]="General work",1,0)</f>
        <v>0</v>
      </c>
      <c r="AQ501" s="3"/>
      <c r="AR501" s="3"/>
      <c r="AS501" s="3"/>
      <c r="AT501" s="3"/>
      <c r="AU501" s="3"/>
      <c r="AV501" s="5"/>
      <c r="AW501" s="16">
        <f ca="1">IF(Table2[[#This Row],[Residence]]="East Legon",1,0)</f>
        <v>0</v>
      </c>
      <c r="AX501" s="13">
        <f ca="1">IF(Table2[[#This Row],[Residence]]="Trasaco",1,0)</f>
        <v>1</v>
      </c>
      <c r="AY501" s="3">
        <f ca="1">IF(Table2[[#This Row],[Residence]]="North Legon",1,0)</f>
        <v>0</v>
      </c>
      <c r="AZ501" s="3">
        <f ca="1">IF(Table2[[#This Row],[Residence]]="Tema",1,0)</f>
        <v>0</v>
      </c>
      <c r="BA501" s="3">
        <f ca="1">IF(Table2[[#This Row],[Residence]]="Spintex",1,0)</f>
        <v>0</v>
      </c>
      <c r="BB501" s="3">
        <f ca="1">IF(Table2[[#This Row],[Residence]]="Airport Hills",1,0)</f>
        <v>0</v>
      </c>
      <c r="BC501" s="3">
        <f ca="1">IF(Table2[[#This Row],[Residence]]="Oyarifa",1,0)</f>
        <v>0</v>
      </c>
      <c r="BD501" s="3">
        <f ca="1">IF(Table2[[#This Row],[Residence]]="Prampram",1,0)</f>
        <v>0</v>
      </c>
      <c r="BE501" s="3">
        <f ca="1">IF(Table2[[#This Row],[Residence]]="Tse-Addo",1,0)</f>
        <v>0</v>
      </c>
      <c r="BF501" s="3">
        <f ca="1">IF(Table2[[#This Row],[Residence]]="Osu",1,0)</f>
        <v>0</v>
      </c>
      <c r="BG501" s="3"/>
      <c r="BH501" s="3"/>
      <c r="BI501" s="3"/>
      <c r="BJ501" s="3"/>
      <c r="BK501" s="3"/>
      <c r="BL501" s="3"/>
      <c r="BM501" s="3"/>
      <c r="BN501" s="3"/>
      <c r="BO501" s="3"/>
      <c r="BP501" s="5"/>
      <c r="BR501" s="26">
        <f ca="1">Table2[[#This Row],[Cars Value]]/Table2[[#This Row],[Cars]]</f>
        <v>61868.594864865496</v>
      </c>
      <c r="BS501" s="5"/>
      <c r="BT501" s="2">
        <f ca="1">IF(Table2[[#This Row],[Value of Debts]]&gt;$BU$6,1,0)</f>
        <v>1</v>
      </c>
      <c r="BU501" s="3"/>
      <c r="BV501" s="3"/>
      <c r="BW501" s="5"/>
      <c r="BX501" s="30">
        <f ca="1">Table2[[#This Row],[Mortgage Left]]/Table2[[#This Row],[Value of home]]</f>
        <v>0.154632358889087</v>
      </c>
      <c r="BY501" s="3">
        <f t="shared" ca="1" si="169"/>
        <v>1</v>
      </c>
      <c r="BZ501" s="3"/>
      <c r="CA501" s="39"/>
      <c r="CC501" s="2">
        <f ca="1">IF(Table2[[#This Row],[Residence]]="East Legon",Table2[[#This Row],[Income]],0)</f>
        <v>0</v>
      </c>
      <c r="CD501" s="3">
        <f ca="1">IF(Table2[[#This Row],[Residence]]="Trasaco",Table2[[#This Row],[Income]],0)</f>
        <v>72902</v>
      </c>
      <c r="CE501" s="3">
        <f ca="1">IF(Table2[[#This Row],[Residence]]="North Legon",Table2[[#This Row],[Income]],0)</f>
        <v>0</v>
      </c>
      <c r="CF501" s="3">
        <f ca="1">IF(Table2[[#This Row],[Residence]]="Spintex",Table2[[#This Row],[Income]],0)</f>
        <v>0</v>
      </c>
      <c r="CG501" s="3">
        <f ca="1">IF(Table2[[#This Row],[Residence]]="Tema",Table2[[#This Row],[Income]],0)</f>
        <v>0</v>
      </c>
      <c r="CH501" s="3">
        <f ca="1">IF(Table2[[#This Row],[Residence]]="Airport Hills",Table2[[#This Row],[Income]],0)</f>
        <v>0</v>
      </c>
      <c r="CI501" s="3">
        <f ca="1">IF(Table2[[#This Row],[Residence]]="Oyarifa",Table2[[#This Row],[Income]],0)</f>
        <v>0</v>
      </c>
      <c r="CJ501" s="3">
        <f ca="1">IF(Table2[[#This Row],[Residence]]="Osu",Table2[[#This Row],[Income]],0)</f>
        <v>0</v>
      </c>
      <c r="CK501" s="3">
        <f ca="1">IF(Table2[[#This Row],[Residence]]="Tse-Addo",Table2[[#This Row],[Income]],0)</f>
        <v>0</v>
      </c>
      <c r="CL501" s="5">
        <f ca="1">IF(Table2[[#This Row],[Residence]]="Prampram",Table2[[#This Row],[Income]],0)</f>
        <v>0</v>
      </c>
      <c r="CN501" s="2">
        <f ca="1">IF(Table2[[#This Row],[Field of Work]]="Teaching",Table2[[#This Row],[Income]],0)</f>
        <v>0</v>
      </c>
      <c r="CO501" s="3">
        <f ca="1">IF(Table2[[#This Row],[Field of Work]]="Agriculture",Table2[[#This Row],[Income]],0)</f>
        <v>72902</v>
      </c>
      <c r="CP501" s="3">
        <f ca="1">IF(Table2[[#This Row],[Field of Work]]="IT",Table2[[#This Row],[Income]],0)</f>
        <v>0</v>
      </c>
      <c r="CQ501" s="3">
        <f ca="1">IF(Table2[[#This Row],[Field of Work]]="Construction",Table2[[#This Row],[Income]],0)</f>
        <v>0</v>
      </c>
      <c r="CR501" s="3">
        <f ca="1">IF(Table2[[#This Row],[Field of Work]]="Health",Table2[[#This Row],[Income]],0)</f>
        <v>0</v>
      </c>
      <c r="CS501" s="5">
        <f ca="1">IF(Table2[[#This Row],[Field of Work]]="General work",Table2[[#This Row],[Income]],0)</f>
        <v>0</v>
      </c>
      <c r="CU501" s="2">
        <f t="shared" ca="1" si="158"/>
        <v>1</v>
      </c>
      <c r="CV501" s="5"/>
      <c r="CX501" s="2">
        <f t="shared" ca="1" si="159"/>
        <v>43</v>
      </c>
      <c r="CY501" s="5"/>
    </row>
    <row r="502" spans="1:103" x14ac:dyDescent="0.25">
      <c r="A502">
        <f t="shared" ca="1" si="160"/>
        <v>1</v>
      </c>
      <c r="B502" t="str">
        <f t="shared" ca="1" si="161"/>
        <v>Male</v>
      </c>
      <c r="C502">
        <f t="shared" ca="1" si="162"/>
        <v>43</v>
      </c>
      <c r="D502">
        <f t="shared" ca="1" si="163"/>
        <v>5</v>
      </c>
      <c r="E502" t="str">
        <f ca="1">_xll.XLOOKUP(D502,$Y$8:$Y$13,$Z$8:$Z$13)</f>
        <v>General work</v>
      </c>
      <c r="F502">
        <f t="shared" ca="1" si="164"/>
        <v>2</v>
      </c>
      <c r="G502" t="str">
        <f ca="1">_xll.XLOOKUP(F502,$AA$8:$AA$12,$AB$8:$AB$12)</f>
        <v>College</v>
      </c>
      <c r="H502">
        <f t="shared" ca="1" si="177"/>
        <v>3</v>
      </c>
      <c r="I502">
        <f t="shared" ca="1" si="157"/>
        <v>1</v>
      </c>
      <c r="J502">
        <f t="shared" ca="1" si="165"/>
        <v>78972</v>
      </c>
      <c r="K502">
        <f t="shared" ca="1" si="166"/>
        <v>5</v>
      </c>
      <c r="L502" t="str">
        <f ca="1">_xll.XLOOKUP(K502,$AC$8:$AC$17,$AD$8:$AD$17)</f>
        <v>Airport Hills</v>
      </c>
      <c r="M502">
        <f t="shared" ca="1" si="170"/>
        <v>394860</v>
      </c>
      <c r="N502" s="12">
        <f t="shared" ca="1" si="167"/>
        <v>364341.0255177255</v>
      </c>
      <c r="O502" s="12">
        <f t="shared" ca="1" si="171"/>
        <v>76406.106206008495</v>
      </c>
      <c r="P502">
        <f t="shared" ca="1" si="168"/>
        <v>18136</v>
      </c>
      <c r="Q502" s="12">
        <f t="shared" ca="1" si="172"/>
        <v>71878.413440874327</v>
      </c>
      <c r="R502">
        <f t="shared" ca="1" si="173"/>
        <v>56457.333731992039</v>
      </c>
      <c r="S502" s="12">
        <f t="shared" ca="1" si="174"/>
        <v>527723.43993800052</v>
      </c>
      <c r="T502" s="12">
        <f t="shared" ca="1" si="175"/>
        <v>454355.43895859981</v>
      </c>
      <c r="U502" s="12">
        <f t="shared" ca="1" si="176"/>
        <v>73368.000979400706</v>
      </c>
      <c r="X502" s="2"/>
      <c r="Y502" s="3"/>
      <c r="Z502" s="3"/>
      <c r="AA502" s="3"/>
      <c r="AB502" s="3"/>
      <c r="AC502" s="3"/>
      <c r="AD502" s="3"/>
      <c r="AE502" s="3">
        <f ca="1">IF(Table2[[#This Row],[Gender]]="Male",1,0)</f>
        <v>1</v>
      </c>
      <c r="AF502" s="3">
        <f ca="1">IF(Table2[[#This Row],[Gender]]="Female",1,0)</f>
        <v>0</v>
      </c>
      <c r="AG502" s="3"/>
      <c r="AH502" s="3"/>
      <c r="AI502" s="5"/>
      <c r="AK502" s="2">
        <f ca="1">IF(Table2[[#This Row],[Field of Work]]="Teaching",1,0)</f>
        <v>0</v>
      </c>
      <c r="AL502" s="3">
        <f ca="1">IF(Table2[[#This Row],[Field of Work]]="Agriculture",1,0)</f>
        <v>0</v>
      </c>
      <c r="AM502" s="3">
        <f ca="1">IF(Table2[[#This Row],[Field of Work]]="IT",1,0)</f>
        <v>0</v>
      </c>
      <c r="AN502" s="3">
        <f ca="1">IF(Table2[[#This Row],[Field of Work]]="Construction",1,0)</f>
        <v>0</v>
      </c>
      <c r="AO502" s="3">
        <f ca="1">IF(Table2[[#This Row],[Field of Work]]="Health",1,0)</f>
        <v>0</v>
      </c>
      <c r="AP502" s="3">
        <f ca="1">IF(Table2[[#This Row],[Field of Work]]="General work",1,0)</f>
        <v>1</v>
      </c>
      <c r="AQ502" s="3"/>
      <c r="AR502" s="3"/>
      <c r="AS502" s="3"/>
      <c r="AT502" s="3"/>
      <c r="AU502" s="3"/>
      <c r="AV502" s="5"/>
      <c r="AW502" s="16">
        <f ca="1">IF(Table2[[#This Row],[Residence]]="East Legon",1,0)</f>
        <v>0</v>
      </c>
      <c r="AX502" s="13">
        <f ca="1">IF(Table2[[#This Row],[Residence]]="Trasaco",1,0)</f>
        <v>0</v>
      </c>
      <c r="AY502" s="3">
        <f ca="1">IF(Table2[[#This Row],[Residence]]="North Legon",1,0)</f>
        <v>0</v>
      </c>
      <c r="AZ502" s="3">
        <f ca="1">IF(Table2[[#This Row],[Residence]]="Tema",1,0)</f>
        <v>0</v>
      </c>
      <c r="BA502" s="3">
        <f ca="1">IF(Table2[[#This Row],[Residence]]="Spintex",1,0)</f>
        <v>0</v>
      </c>
      <c r="BB502" s="3">
        <f ca="1">IF(Table2[[#This Row],[Residence]]="Airport Hills",1,0)</f>
        <v>1</v>
      </c>
      <c r="BC502" s="3">
        <f ca="1">IF(Table2[[#This Row],[Residence]]="Oyarifa",1,0)</f>
        <v>0</v>
      </c>
      <c r="BD502" s="3">
        <f ca="1">IF(Table2[[#This Row],[Residence]]="Prampram",1,0)</f>
        <v>0</v>
      </c>
      <c r="BE502" s="3">
        <f ca="1">IF(Table2[[#This Row],[Residence]]="Tse-Addo",1,0)</f>
        <v>0</v>
      </c>
      <c r="BF502" s="3">
        <f ca="1">IF(Table2[[#This Row],[Residence]]="Osu",1,0)</f>
        <v>0</v>
      </c>
      <c r="BG502" s="3"/>
      <c r="BH502" s="3"/>
      <c r="BI502" s="3"/>
      <c r="BJ502" s="3"/>
      <c r="BK502" s="3"/>
      <c r="BL502" s="3"/>
      <c r="BM502" s="3"/>
      <c r="BN502" s="3"/>
      <c r="BO502" s="3"/>
      <c r="BP502" s="5"/>
      <c r="BR502" s="26">
        <f ca="1">Table2[[#This Row],[Cars Value]]/Table2[[#This Row],[Cars]]</f>
        <v>76406.106206008495</v>
      </c>
      <c r="BS502" s="5"/>
      <c r="BT502" s="2">
        <f ca="1">IF(Table2[[#This Row],[Value of Debts]]&gt;$BU$6,1,0)</f>
        <v>1</v>
      </c>
      <c r="BU502" s="3"/>
      <c r="BV502" s="3"/>
      <c r="BW502" s="5"/>
      <c r="BX502" s="30">
        <f ca="1">Table2[[#This Row],[Mortgage Left]]/Table2[[#This Row],[Value of home]]</f>
        <v>0.92270937931855723</v>
      </c>
      <c r="BY502" s="3">
        <f t="shared" ca="1" si="169"/>
        <v>0</v>
      </c>
      <c r="BZ502" s="3"/>
      <c r="CA502" s="39"/>
      <c r="CC502" s="2">
        <f ca="1">IF(Table2[[#This Row],[Residence]]="East Legon",Table2[[#This Row],[Income]],0)</f>
        <v>0</v>
      </c>
      <c r="CD502" s="3">
        <f ca="1">IF(Table2[[#This Row],[Residence]]="Trasaco",Table2[[#This Row],[Income]],0)</f>
        <v>0</v>
      </c>
      <c r="CE502" s="3">
        <f ca="1">IF(Table2[[#This Row],[Residence]]="North Legon",Table2[[#This Row],[Income]],0)</f>
        <v>0</v>
      </c>
      <c r="CF502" s="3">
        <f ca="1">IF(Table2[[#This Row],[Residence]]="Spintex",Table2[[#This Row],[Income]],0)</f>
        <v>0</v>
      </c>
      <c r="CG502" s="3">
        <f ca="1">IF(Table2[[#This Row],[Residence]]="Tema",Table2[[#This Row],[Income]],0)</f>
        <v>0</v>
      </c>
      <c r="CH502" s="3">
        <f ca="1">IF(Table2[[#This Row],[Residence]]="Airport Hills",Table2[[#This Row],[Income]],0)</f>
        <v>78972</v>
      </c>
      <c r="CI502" s="3">
        <f ca="1">IF(Table2[[#This Row],[Residence]]="Oyarifa",Table2[[#This Row],[Income]],0)</f>
        <v>0</v>
      </c>
      <c r="CJ502" s="3">
        <f ca="1">IF(Table2[[#This Row],[Residence]]="Osu",Table2[[#This Row],[Income]],0)</f>
        <v>0</v>
      </c>
      <c r="CK502" s="3">
        <f ca="1">IF(Table2[[#This Row],[Residence]]="Tse-Addo",Table2[[#This Row],[Income]],0)</f>
        <v>0</v>
      </c>
      <c r="CL502" s="5">
        <f ca="1">IF(Table2[[#This Row],[Residence]]="Prampram",Table2[[#This Row],[Income]],0)</f>
        <v>0</v>
      </c>
      <c r="CN502" s="2">
        <f ca="1">IF(Table2[[#This Row],[Field of Work]]="Teaching",Table2[[#This Row],[Income]],0)</f>
        <v>0</v>
      </c>
      <c r="CO502" s="3">
        <f ca="1">IF(Table2[[#This Row],[Field of Work]]="Agriculture",Table2[[#This Row],[Income]],0)</f>
        <v>0</v>
      </c>
      <c r="CP502" s="3">
        <f ca="1">IF(Table2[[#This Row],[Field of Work]]="IT",Table2[[#This Row],[Income]],0)</f>
        <v>0</v>
      </c>
      <c r="CQ502" s="3">
        <f ca="1">IF(Table2[[#This Row],[Field of Work]]="Construction",Table2[[#This Row],[Income]],0)</f>
        <v>0</v>
      </c>
      <c r="CR502" s="3">
        <f ca="1">IF(Table2[[#This Row],[Field of Work]]="Health",Table2[[#This Row],[Income]],0)</f>
        <v>0</v>
      </c>
      <c r="CS502" s="5">
        <f ca="1">IF(Table2[[#This Row],[Field of Work]]="General work",Table2[[#This Row],[Income]],0)</f>
        <v>78972</v>
      </c>
      <c r="CU502" s="2">
        <f t="shared" ca="1" si="158"/>
        <v>1</v>
      </c>
      <c r="CV502" s="5"/>
      <c r="CX502" s="2">
        <f t="shared" ca="1" si="159"/>
        <v>28</v>
      </c>
      <c r="CY502" s="5"/>
    </row>
    <row r="503" spans="1:103" ht="15.75" thickBot="1" x14ac:dyDescent="0.3">
      <c r="A503">
        <f t="shared" ca="1" si="160"/>
        <v>1</v>
      </c>
      <c r="B503" t="str">
        <f t="shared" ca="1" si="161"/>
        <v>Male</v>
      </c>
      <c r="C503">
        <f t="shared" ca="1" si="162"/>
        <v>28</v>
      </c>
      <c r="D503">
        <f t="shared" ca="1" si="163"/>
        <v>6</v>
      </c>
      <c r="E503" t="str">
        <f ca="1">_xll.XLOOKUP(D503,$Y$8:$Y$13,$Z$8:$Z$13)</f>
        <v>Agriculture</v>
      </c>
      <c r="F503">
        <f t="shared" ca="1" si="164"/>
        <v>3</v>
      </c>
      <c r="G503" t="str">
        <f ca="1">_xll.XLOOKUP(F503,$AA$8:$AA$12,$AB$8:$AB$12)</f>
        <v>University</v>
      </c>
      <c r="H503">
        <f t="shared" ca="1" si="177"/>
        <v>1</v>
      </c>
      <c r="I503">
        <f t="shared" ca="1" si="157"/>
        <v>2</v>
      </c>
      <c r="J503">
        <f t="shared" ca="1" si="165"/>
        <v>71044</v>
      </c>
      <c r="K503">
        <f t="shared" ca="1" si="166"/>
        <v>3</v>
      </c>
      <c r="L503" t="str">
        <f ca="1">_xll.XLOOKUP(K503,$AC$8:$AC$17,$AD$8:$AD$17)</f>
        <v>North Legon</v>
      </c>
      <c r="M503">
        <f t="shared" ca="1" si="170"/>
        <v>213132</v>
      </c>
      <c r="N503" s="12">
        <f t="shared" ca="1" si="167"/>
        <v>81576.363951493477</v>
      </c>
      <c r="O503" s="12">
        <f t="shared" ca="1" si="171"/>
        <v>57882.857583292054</v>
      </c>
      <c r="P503">
        <f t="shared" ca="1" si="168"/>
        <v>5011</v>
      </c>
      <c r="Q503" s="12">
        <f t="shared" ca="1" si="172"/>
        <v>118909.21055422419</v>
      </c>
      <c r="R503">
        <f t="shared" ca="1" si="173"/>
        <v>45888.156379956126</v>
      </c>
      <c r="S503" s="12">
        <f t="shared" ca="1" si="174"/>
        <v>316903.01396324817</v>
      </c>
      <c r="T503" s="12">
        <f t="shared" ca="1" si="175"/>
        <v>205496.57450571767</v>
      </c>
      <c r="U503" s="12">
        <f t="shared" ca="1" si="176"/>
        <v>111406.43945753051</v>
      </c>
      <c r="X503" s="6"/>
      <c r="Y503" s="7"/>
      <c r="Z503" s="7"/>
      <c r="AA503" s="7"/>
      <c r="AB503" s="7"/>
      <c r="AC503" s="7"/>
      <c r="AD503" s="7"/>
      <c r="AE503" s="7">
        <f ca="1">IF(Table2[[#This Row],[Gender]]="Male",1,0)</f>
        <v>1</v>
      </c>
      <c r="AF503" s="7">
        <f ca="1">IF(Table2[[#This Row],[Gender]]="Female",1,0)</f>
        <v>0</v>
      </c>
      <c r="AG503" s="7"/>
      <c r="AH503" s="7"/>
      <c r="AI503" s="8"/>
      <c r="AK503" s="6">
        <f ca="1">IF(Table2[[#This Row],[Field of Work]]="Teaching",1,0)</f>
        <v>0</v>
      </c>
      <c r="AL503" s="7">
        <f ca="1">IF(Table2[[#This Row],[Field of Work]]="Agriculture",1,0)</f>
        <v>1</v>
      </c>
      <c r="AM503" s="7">
        <f ca="1">IF(Table2[[#This Row],[Field of Work]]="IT",1,0)</f>
        <v>0</v>
      </c>
      <c r="AN503" s="7">
        <f ca="1">IF(Table2[[#This Row],[Field of Work]]="Construction",1,0)</f>
        <v>0</v>
      </c>
      <c r="AO503" s="7">
        <f ca="1">IF(Table2[[#This Row],[Field of Work]]="Health",1,0)</f>
        <v>0</v>
      </c>
      <c r="AP503" s="7">
        <f ca="1">IF(Table2[[#This Row],[Field of Work]]="General work",1,0)</f>
        <v>0</v>
      </c>
      <c r="AQ503" s="7"/>
      <c r="AR503" s="7"/>
      <c r="AS503" s="7"/>
      <c r="AT503" s="7"/>
      <c r="AU503" s="7"/>
      <c r="AV503" s="8"/>
      <c r="AW503" s="23">
        <f ca="1">IF(Table2[[#This Row],[Residence]]="East Legon",1,0)</f>
        <v>0</v>
      </c>
      <c r="AX503" s="24">
        <f ca="1">IF(Table2[[#This Row],[Residence]]="Trasaco",1,0)</f>
        <v>0</v>
      </c>
      <c r="AY503" s="7">
        <f ca="1">IF(Table2[[#This Row],[Residence]]="North Legon",1,0)</f>
        <v>1</v>
      </c>
      <c r="AZ503" s="7">
        <f ca="1">IF(Table2[[#This Row],[Residence]]="Tema",1,0)</f>
        <v>0</v>
      </c>
      <c r="BA503" s="7">
        <f ca="1">IF(Table2[[#This Row],[Residence]]="Spintex",1,0)</f>
        <v>0</v>
      </c>
      <c r="BB503" s="7">
        <f ca="1">IF(Table2[[#This Row],[Residence]]="Airport Hills",1,0)</f>
        <v>0</v>
      </c>
      <c r="BC503" s="7">
        <f ca="1">IF(Table2[[#This Row],[Residence]]="Oyarifa",1,0)</f>
        <v>0</v>
      </c>
      <c r="BD503" s="7">
        <f ca="1">IF(Table2[[#This Row],[Residence]]="Prampram",1,0)</f>
        <v>0</v>
      </c>
      <c r="BE503" s="7">
        <f ca="1">IF(Table2[[#This Row],[Residence]]="Tse-Addo",1,0)</f>
        <v>0</v>
      </c>
      <c r="BF503" s="7">
        <f ca="1">IF(Table2[[#This Row],[Residence]]="Osu",1,0)</f>
        <v>0</v>
      </c>
      <c r="BG503" s="7"/>
      <c r="BH503" s="7"/>
      <c r="BI503" s="7"/>
      <c r="BJ503" s="7"/>
      <c r="BK503" s="7"/>
      <c r="BL503" s="7"/>
      <c r="BM503" s="7"/>
      <c r="BN503" s="7"/>
      <c r="BO503" s="7"/>
      <c r="BP503" s="8"/>
      <c r="BR503" s="27">
        <f ca="1">Table2[[#This Row],[Cars Value]]/Table2[[#This Row],[Cars]]</f>
        <v>28941.428791646027</v>
      </c>
      <c r="BS503" s="8"/>
      <c r="BT503" s="6">
        <f ca="1">IF(Table2[[#This Row],[Value of Debts]]&gt;$BU$6,1,0)</f>
        <v>1</v>
      </c>
      <c r="BU503" s="7"/>
      <c r="BV503" s="7"/>
      <c r="BW503" s="8"/>
      <c r="BX503" s="31">
        <f ca="1">Table2[[#This Row],[Mortgage Left]]/Table2[[#This Row],[Value of home]]</f>
        <v>0.38275042673785953</v>
      </c>
      <c r="BY503" s="7">
        <f t="shared" ca="1" si="169"/>
        <v>1</v>
      </c>
      <c r="BZ503" s="7"/>
      <c r="CA503" s="14"/>
      <c r="CC503" s="2">
        <f ca="1">IF(Table2[[#This Row],[Residence]]="East Legon",Table2[[#This Row],[Income]],0)</f>
        <v>0</v>
      </c>
      <c r="CD503" s="3">
        <f ca="1">IF(Table2[[#This Row],[Residence]]="Trasaco",Table2[[#This Row],[Income]],0)</f>
        <v>0</v>
      </c>
      <c r="CE503" s="3">
        <f ca="1">IF(Table2[[#This Row],[Residence]]="North Legon",Table2[[#This Row],[Income]],0)</f>
        <v>71044</v>
      </c>
      <c r="CF503" s="3">
        <f ca="1">IF(Table2[[#This Row],[Residence]]="Spintex",Table2[[#This Row],[Income]],0)</f>
        <v>0</v>
      </c>
      <c r="CG503" s="3">
        <f ca="1">IF(Table2[[#This Row],[Residence]]="Tema",Table2[[#This Row],[Income]],0)</f>
        <v>0</v>
      </c>
      <c r="CH503" s="3">
        <f ca="1">IF(Table2[[#This Row],[Residence]]="Airport Hills",Table2[[#This Row],[Income]],0)</f>
        <v>0</v>
      </c>
      <c r="CI503" s="3">
        <f ca="1">IF(Table2[[#This Row],[Residence]]="Oyarifa",Table2[[#This Row],[Income]],0)</f>
        <v>0</v>
      </c>
      <c r="CJ503" s="3">
        <f ca="1">IF(Table2[[#This Row],[Residence]]="Osu",Table2[[#This Row],[Income]],0)</f>
        <v>0</v>
      </c>
      <c r="CK503" s="3">
        <f ca="1">IF(Table2[[#This Row],[Residence]]="Tse-Addo",Table2[[#This Row],[Income]],0)</f>
        <v>0</v>
      </c>
      <c r="CL503" s="5">
        <f ca="1">IF(Table2[[#This Row],[Residence]]="Prampram",Table2[[#This Row],[Income]],0)</f>
        <v>0</v>
      </c>
      <c r="CN503" s="6">
        <f ca="1">IF(Table2[[#This Row],[Field of Work]]="Teaching",Table2[[#This Row],[Income]],0)</f>
        <v>0</v>
      </c>
      <c r="CO503" s="7">
        <f ca="1">IF(Table2[[#This Row],[Field of Work]]="Agriculture",Table2[[#This Row],[Income]],0)</f>
        <v>71044</v>
      </c>
      <c r="CP503" s="7">
        <f ca="1">IF(Table2[[#This Row],[Field of Work]]="IT",Table2[[#This Row],[Income]],0)</f>
        <v>0</v>
      </c>
      <c r="CQ503" s="7">
        <f ca="1">IF(Table2[[#This Row],[Field of Work]]="Construction",Table2[[#This Row],[Income]],0)</f>
        <v>0</v>
      </c>
      <c r="CR503" s="7">
        <f ca="1">IF(Table2[[#This Row],[Field of Work]]="Health",Table2[[#This Row],[Income]],0)</f>
        <v>0</v>
      </c>
      <c r="CS503" s="8">
        <f ca="1">IF(Table2[[#This Row],[Field of Work]]="General work",Table2[[#This Row],[Income]],0)</f>
        <v>0</v>
      </c>
      <c r="CU503" s="6">
        <f t="shared" si="158"/>
        <v>0</v>
      </c>
      <c r="CV503" s="8"/>
      <c r="CX503" s="2">
        <f t="shared" si="159"/>
        <v>0</v>
      </c>
      <c r="CY503" s="5"/>
    </row>
    <row r="504" spans="1:103" ht="15.75" thickBot="1" x14ac:dyDescent="0.3">
      <c r="CC504" s="33">
        <f ca="1">AVERAGEIF(CC7:CC503,"&lt;&gt;0")</f>
        <v>55818.543478260872</v>
      </c>
      <c r="CD504" s="34">
        <f t="shared" ref="CD504:CN504" ca="1" si="178">AVERAGEIF(CD7:CD503,"&lt;&gt;0")</f>
        <v>58326.448979591834</v>
      </c>
      <c r="CE504" s="34">
        <f t="shared" ca="1" si="178"/>
        <v>56313.027027027027</v>
      </c>
      <c r="CF504" s="34">
        <f t="shared" ca="1" si="178"/>
        <v>57362.9</v>
      </c>
      <c r="CG504" s="34">
        <f t="shared" ca="1" si="178"/>
        <v>54982.666666666664</v>
      </c>
      <c r="CH504" s="34">
        <f t="shared" ca="1" si="178"/>
        <v>62717.972972972973</v>
      </c>
      <c r="CI504" s="34">
        <f t="shared" ca="1" si="178"/>
        <v>58630.066666666666</v>
      </c>
      <c r="CJ504" s="34">
        <f t="shared" ca="1" si="178"/>
        <v>62092.836065573771</v>
      </c>
      <c r="CK504" s="34">
        <f t="shared" ca="1" si="178"/>
        <v>60006.4375</v>
      </c>
      <c r="CL504" s="35">
        <f t="shared" ca="1" si="178"/>
        <v>54723.546875</v>
      </c>
      <c r="CM504" s="37"/>
      <c r="CN504" s="38">
        <f t="shared" ca="1" si="178"/>
        <v>57718.848837209305</v>
      </c>
      <c r="CO504" s="35">
        <f ca="1">AVERAGEIF(CO7:CO503,"&lt;&gt;0")</f>
        <v>56690.574999999997</v>
      </c>
      <c r="CP504" s="35">
        <f ca="1">AVERAGEIF(CP7:CP503,"&lt;&gt;0")</f>
        <v>55293.915492957749</v>
      </c>
      <c r="CQ504" s="35">
        <f ca="1">AVERAGEIF(CQ7:CQ503,"&lt;&gt;0")</f>
        <v>55192.989010989011</v>
      </c>
      <c r="CR504" s="35">
        <f ca="1">AVERAGEIF(CR7:CR503,"&lt;&gt;0")</f>
        <v>61630.829545454544</v>
      </c>
      <c r="CS504" s="35">
        <f ca="1">AVERAGEIF(CS7:CS503,"&lt;&gt;0")</f>
        <v>60920.037037037036</v>
      </c>
      <c r="CX504" s="42">
        <f ca="1">AVERAGEIF(CX7:CX503,"&lt;&gt;0")</f>
        <v>37.375809935205183</v>
      </c>
      <c r="CY504" s="8"/>
    </row>
  </sheetData>
  <mergeCells count="6">
    <mergeCell ref="CN5:CS5"/>
    <mergeCell ref="H2:T4"/>
    <mergeCell ref="X5:AI5"/>
    <mergeCell ref="AK5:AV5"/>
    <mergeCell ref="AW5:BP5"/>
    <mergeCell ref="CC5:CL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0994-C17D-48FE-84DA-3C4BC82C59EB}">
  <dimension ref="F4:AB72"/>
  <sheetViews>
    <sheetView showGridLines="0" showRowColHeaders="0" tabSelected="1" zoomScale="39" zoomScaleNormal="39" workbookViewId="0">
      <selection activeCell="AD19" sqref="AD19"/>
    </sheetView>
  </sheetViews>
  <sheetFormatPr defaultRowHeight="15" x14ac:dyDescent="0.25"/>
  <cols>
    <col min="6" max="7" width="10.5703125" bestFit="1" customWidth="1"/>
    <col min="10" max="11" width="10.5703125" bestFit="1" customWidth="1"/>
    <col min="12" max="12" width="22" customWidth="1"/>
    <col min="17" max="17" width="12.42578125" customWidth="1"/>
    <col min="18" max="18" width="10.5703125" bestFit="1" customWidth="1"/>
  </cols>
  <sheetData>
    <row r="4" spans="6:28" ht="15.75" thickBot="1" x14ac:dyDescent="0.3"/>
    <row r="5" spans="6:28" ht="15" customHeight="1" x14ac:dyDescent="0.25">
      <c r="F5" s="64" t="s">
        <v>96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6"/>
    </row>
    <row r="6" spans="6:28" ht="15.75" customHeight="1" thickBot="1" x14ac:dyDescent="0.3">
      <c r="F6" s="67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9"/>
    </row>
    <row r="7" spans="6:28" x14ac:dyDescent="0.25">
      <c r="F7" s="55" t="s">
        <v>97</v>
      </c>
      <c r="G7" s="56"/>
      <c r="H7" s="56"/>
      <c r="I7" s="56"/>
      <c r="J7" s="57"/>
      <c r="K7" s="55" t="s">
        <v>47</v>
      </c>
      <c r="L7" s="57"/>
      <c r="M7" s="55" t="s">
        <v>98</v>
      </c>
      <c r="N7" s="56"/>
      <c r="O7" s="56"/>
      <c r="P7" s="56"/>
      <c r="Q7" s="56"/>
      <c r="R7" s="56"/>
      <c r="S7" s="56"/>
      <c r="T7" s="56"/>
      <c r="U7" s="56"/>
      <c r="V7" s="56"/>
      <c r="W7" s="51"/>
      <c r="X7" s="52"/>
      <c r="Y7" s="52"/>
      <c r="Z7" s="52"/>
      <c r="AA7" s="52"/>
      <c r="AB7" s="53"/>
    </row>
    <row r="8" spans="6:28" ht="15.75" thickBot="1" x14ac:dyDescent="0.3">
      <c r="F8" s="58"/>
      <c r="G8" s="59"/>
      <c r="H8" s="59"/>
      <c r="I8" s="59"/>
      <c r="J8" s="60"/>
      <c r="K8" s="58"/>
      <c r="L8" s="60"/>
      <c r="M8" s="58"/>
      <c r="N8" s="59"/>
      <c r="O8" s="59"/>
      <c r="P8" s="59"/>
      <c r="Q8" s="59"/>
      <c r="R8" s="59"/>
      <c r="S8" s="59"/>
      <c r="T8" s="59"/>
      <c r="U8" s="59"/>
      <c r="V8" s="59"/>
      <c r="W8" s="55"/>
      <c r="X8" s="56"/>
      <c r="Y8" s="56"/>
      <c r="Z8" s="56"/>
      <c r="AA8" s="56"/>
      <c r="AB8" s="57"/>
    </row>
    <row r="9" spans="6:28" ht="15.75" thickBot="1" x14ac:dyDescent="0.3">
      <c r="F9" s="61" t="s">
        <v>42</v>
      </c>
      <c r="G9" s="63"/>
      <c r="H9" s="61" t="s">
        <v>43</v>
      </c>
      <c r="I9" s="62"/>
      <c r="J9" s="63"/>
      <c r="K9" s="94">
        <f ca="1">'Database &amp; Analysis'!AJ7</f>
        <v>20.405432595573441</v>
      </c>
      <c r="L9" s="95"/>
      <c r="M9" s="61" t="s">
        <v>6</v>
      </c>
      <c r="N9" s="63"/>
      <c r="O9" s="61" t="s">
        <v>4</v>
      </c>
      <c r="P9" s="63"/>
      <c r="Q9" s="18" t="s">
        <v>9</v>
      </c>
      <c r="R9" s="43" t="s">
        <v>7</v>
      </c>
      <c r="S9" s="61" t="s">
        <v>5</v>
      </c>
      <c r="T9" s="63"/>
      <c r="U9" s="61" t="s">
        <v>99</v>
      </c>
      <c r="V9" s="62"/>
      <c r="W9" s="55"/>
      <c r="X9" s="56"/>
      <c r="Y9" s="56"/>
      <c r="Z9" s="56"/>
      <c r="AA9" s="56"/>
      <c r="AB9" s="57"/>
    </row>
    <row r="10" spans="6:28" ht="15.75" thickBot="1" x14ac:dyDescent="0.3">
      <c r="F10" s="61">
        <f ca="1">'Database &amp; Analysis'!AH7</f>
        <v>258</v>
      </c>
      <c r="G10" s="63"/>
      <c r="H10" s="61">
        <f ca="1">'Database &amp; Analysis'!AI7</f>
        <v>239</v>
      </c>
      <c r="I10" s="62"/>
      <c r="J10" s="63"/>
      <c r="K10" s="96"/>
      <c r="L10" s="97"/>
      <c r="M10" s="61">
        <f ca="1">'Database &amp; Analysis'!AQ7</f>
        <v>86</v>
      </c>
      <c r="N10" s="63"/>
      <c r="O10" s="61">
        <f ca="1">'Database &amp; Analysis'!AU7</f>
        <v>88</v>
      </c>
      <c r="P10" s="63"/>
      <c r="Q10" s="45">
        <f ca="1">'Database &amp; Analysis'!AR7</f>
        <v>80</v>
      </c>
      <c r="R10" s="44">
        <f ca="1">'Database &amp; Analysis'!AS7</f>
        <v>71</v>
      </c>
      <c r="S10" s="61">
        <f ca="1">'Database &amp; Analysis'!AT7</f>
        <v>91</v>
      </c>
      <c r="T10" s="63"/>
      <c r="U10" s="61">
        <f ca="1">'Database &amp; Analysis'!AV7</f>
        <v>81</v>
      </c>
      <c r="V10" s="62"/>
      <c r="W10" s="55"/>
      <c r="X10" s="56"/>
      <c r="Y10" s="56"/>
      <c r="Z10" s="56"/>
      <c r="AA10" s="56"/>
      <c r="AB10" s="57"/>
    </row>
    <row r="11" spans="6:28" x14ac:dyDescent="0.25">
      <c r="F11" s="51"/>
      <c r="G11" s="52"/>
      <c r="H11" s="52"/>
      <c r="I11" s="52"/>
      <c r="J11" s="53"/>
      <c r="K11" s="51" t="s">
        <v>83</v>
      </c>
      <c r="L11" s="53"/>
      <c r="M11" s="51"/>
      <c r="N11" s="52"/>
      <c r="O11" s="52"/>
      <c r="P11" s="52"/>
      <c r="Q11" s="52"/>
      <c r="R11" s="52"/>
      <c r="S11" s="52"/>
      <c r="T11" s="52"/>
      <c r="U11" s="52"/>
      <c r="V11" s="53"/>
      <c r="W11" s="55"/>
      <c r="X11" s="56"/>
      <c r="Y11" s="56"/>
      <c r="Z11" s="56"/>
      <c r="AA11" s="56"/>
      <c r="AB11" s="57"/>
    </row>
    <row r="12" spans="6:28" ht="15.75" thickBot="1" x14ac:dyDescent="0.3">
      <c r="F12" s="55"/>
      <c r="G12" s="56"/>
      <c r="H12" s="56"/>
      <c r="I12" s="56"/>
      <c r="J12" s="57"/>
      <c r="K12" s="58"/>
      <c r="L12" s="60"/>
      <c r="M12" s="55"/>
      <c r="N12" s="56"/>
      <c r="O12" s="56"/>
      <c r="P12" s="56"/>
      <c r="Q12" s="56"/>
      <c r="R12" s="56"/>
      <c r="S12" s="56"/>
      <c r="T12" s="56"/>
      <c r="U12" s="56"/>
      <c r="V12" s="57"/>
      <c r="W12" s="55"/>
      <c r="X12" s="56"/>
      <c r="Y12" s="56"/>
      <c r="Z12" s="56"/>
      <c r="AA12" s="56"/>
      <c r="AB12" s="57"/>
    </row>
    <row r="13" spans="6:28" x14ac:dyDescent="0.25">
      <c r="F13" s="55"/>
      <c r="G13" s="56"/>
      <c r="H13" s="56"/>
      <c r="I13" s="56"/>
      <c r="J13" s="57"/>
      <c r="K13" s="100">
        <f ca="1">'Database &amp; Analysis'!BQ7</f>
        <v>57958.818913480885</v>
      </c>
      <c r="L13" s="101"/>
      <c r="M13" s="55"/>
      <c r="N13" s="56"/>
      <c r="O13" s="56"/>
      <c r="P13" s="56"/>
      <c r="Q13" s="56"/>
      <c r="R13" s="56"/>
      <c r="S13" s="56"/>
      <c r="T13" s="56"/>
      <c r="U13" s="56"/>
      <c r="V13" s="57"/>
      <c r="W13" s="55"/>
      <c r="X13" s="56"/>
      <c r="Y13" s="56"/>
      <c r="Z13" s="56"/>
      <c r="AA13" s="56"/>
      <c r="AB13" s="57"/>
    </row>
    <row r="14" spans="6:28" ht="15.75" thickBot="1" x14ac:dyDescent="0.3">
      <c r="F14" s="55"/>
      <c r="G14" s="56"/>
      <c r="H14" s="56"/>
      <c r="I14" s="56"/>
      <c r="J14" s="57"/>
      <c r="K14" s="102"/>
      <c r="L14" s="103"/>
      <c r="M14" s="55"/>
      <c r="N14" s="56"/>
      <c r="O14" s="56"/>
      <c r="P14" s="56"/>
      <c r="Q14" s="56"/>
      <c r="R14" s="56"/>
      <c r="S14" s="56"/>
      <c r="T14" s="56"/>
      <c r="U14" s="56"/>
      <c r="V14" s="57"/>
      <c r="W14" s="55"/>
      <c r="X14" s="56"/>
      <c r="Y14" s="56"/>
      <c r="Z14" s="56"/>
      <c r="AA14" s="56"/>
      <c r="AB14" s="57"/>
    </row>
    <row r="15" spans="6:28" ht="15.75" thickBot="1" x14ac:dyDescent="0.3">
      <c r="F15" s="55"/>
      <c r="G15" s="56"/>
      <c r="H15" s="56"/>
      <c r="I15" s="56"/>
      <c r="J15" s="57"/>
      <c r="K15" s="51" t="s">
        <v>100</v>
      </c>
      <c r="L15" s="53"/>
      <c r="M15" s="55"/>
      <c r="N15" s="56"/>
      <c r="O15" s="56"/>
      <c r="P15" s="56"/>
      <c r="Q15" s="56"/>
      <c r="R15" s="56"/>
      <c r="S15" s="56"/>
      <c r="T15" s="56"/>
      <c r="U15" s="56"/>
      <c r="V15" s="57"/>
      <c r="W15" s="58"/>
      <c r="X15" s="59"/>
      <c r="Y15" s="59"/>
      <c r="Z15" s="59"/>
      <c r="AA15" s="59"/>
      <c r="AB15" s="60"/>
    </row>
    <row r="16" spans="6:28" ht="16.5" thickBot="1" x14ac:dyDescent="0.3">
      <c r="F16" s="55"/>
      <c r="G16" s="56"/>
      <c r="H16" s="56"/>
      <c r="I16" s="56"/>
      <c r="J16" s="57"/>
      <c r="K16" s="58"/>
      <c r="L16" s="60"/>
      <c r="M16" s="55"/>
      <c r="N16" s="56"/>
      <c r="O16" s="56"/>
      <c r="P16" s="56"/>
      <c r="Q16" s="56"/>
      <c r="R16" s="56"/>
      <c r="S16" s="56"/>
      <c r="T16" s="56"/>
      <c r="U16" s="56"/>
      <c r="V16" s="56"/>
      <c r="W16" s="70" t="s">
        <v>104</v>
      </c>
      <c r="X16" s="71"/>
      <c r="Y16" s="71"/>
      <c r="Z16" s="71"/>
      <c r="AA16" s="71"/>
      <c r="AB16" s="72"/>
    </row>
    <row r="17" spans="6:28" x14ac:dyDescent="0.25">
      <c r="F17" s="55"/>
      <c r="G17" s="56"/>
      <c r="H17" s="56"/>
      <c r="I17" s="56"/>
      <c r="J17" s="57"/>
      <c r="K17" s="104">
        <f ca="1">'Database &amp; Analysis'!BS7</f>
        <v>30002.272568633693</v>
      </c>
      <c r="L17" s="105"/>
      <c r="M17" s="55"/>
      <c r="N17" s="56"/>
      <c r="O17" s="56"/>
      <c r="P17" s="56"/>
      <c r="Q17" s="56"/>
      <c r="R17" s="56"/>
      <c r="S17" s="56"/>
      <c r="T17" s="56"/>
      <c r="U17" s="56"/>
      <c r="V17" s="56"/>
      <c r="W17" s="51">
        <v>1</v>
      </c>
      <c r="X17" s="53"/>
      <c r="Y17" s="51">
        <v>2</v>
      </c>
      <c r="Z17" s="53"/>
      <c r="AA17" s="51">
        <v>3</v>
      </c>
      <c r="AB17" s="53"/>
    </row>
    <row r="18" spans="6:28" ht="15.75" thickBot="1" x14ac:dyDescent="0.3">
      <c r="F18" s="55"/>
      <c r="G18" s="56"/>
      <c r="H18" s="56"/>
      <c r="I18" s="56"/>
      <c r="J18" s="57"/>
      <c r="K18" s="106"/>
      <c r="L18" s="107"/>
      <c r="M18" s="55"/>
      <c r="N18" s="56"/>
      <c r="O18" s="56"/>
      <c r="P18" s="56"/>
      <c r="Q18" s="56"/>
      <c r="R18" s="56"/>
      <c r="S18" s="56"/>
      <c r="T18" s="56"/>
      <c r="U18" s="56"/>
      <c r="V18" s="56"/>
      <c r="W18" s="58"/>
      <c r="X18" s="60"/>
      <c r="Y18" s="58"/>
      <c r="Z18" s="60"/>
      <c r="AA18" s="58"/>
      <c r="AB18" s="60"/>
    </row>
    <row r="19" spans="6:28" x14ac:dyDescent="0.25">
      <c r="F19" s="55"/>
      <c r="G19" s="56"/>
      <c r="H19" s="56"/>
      <c r="I19" s="56"/>
      <c r="J19" s="57"/>
      <c r="K19" s="86" t="s">
        <v>102</v>
      </c>
      <c r="L19" s="87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1">
        <v>100000</v>
      </c>
      <c r="X19" s="53"/>
      <c r="Y19" s="73">
        <v>0.45</v>
      </c>
      <c r="Z19" s="53"/>
      <c r="AA19" s="51">
        <v>85000</v>
      </c>
      <c r="AB19" s="53"/>
    </row>
    <row r="20" spans="6:28" ht="15.75" thickBot="1" x14ac:dyDescent="0.3">
      <c r="F20" s="55"/>
      <c r="G20" s="56"/>
      <c r="H20" s="56"/>
      <c r="I20" s="56"/>
      <c r="J20" s="57"/>
      <c r="K20" s="91"/>
      <c r="L20" s="92"/>
      <c r="M20" s="55"/>
      <c r="N20" s="56"/>
      <c r="O20" s="56"/>
      <c r="P20" s="56"/>
      <c r="Q20" s="56"/>
      <c r="R20" s="56"/>
      <c r="S20" s="56"/>
      <c r="T20" s="56"/>
      <c r="U20" s="56"/>
      <c r="V20" s="56"/>
      <c r="W20" s="58"/>
      <c r="X20" s="60"/>
      <c r="Y20" s="58"/>
      <c r="Z20" s="60"/>
      <c r="AA20" s="58"/>
      <c r="AB20" s="60"/>
    </row>
    <row r="21" spans="6:28" x14ac:dyDescent="0.25">
      <c r="F21" s="55"/>
      <c r="G21" s="56"/>
      <c r="H21" s="56"/>
      <c r="I21" s="56"/>
      <c r="J21" s="57"/>
      <c r="K21" s="80">
        <f ca="1">'Database &amp; Analysis'!BW6</f>
        <v>405</v>
      </c>
      <c r="L21" s="81"/>
      <c r="M21" s="55"/>
      <c r="N21" s="56"/>
      <c r="O21" s="56"/>
      <c r="P21" s="56"/>
      <c r="Q21" s="56"/>
      <c r="R21" s="56"/>
      <c r="S21" s="56"/>
      <c r="T21" s="56"/>
      <c r="U21" s="56"/>
      <c r="V21" s="56"/>
      <c r="W21" s="51"/>
      <c r="X21" s="52"/>
      <c r="Y21" s="52"/>
      <c r="Z21" s="52"/>
      <c r="AA21" s="52"/>
      <c r="AB21" s="53"/>
    </row>
    <row r="22" spans="6:28" ht="15.75" thickBot="1" x14ac:dyDescent="0.3">
      <c r="F22" s="55"/>
      <c r="G22" s="56"/>
      <c r="H22" s="56"/>
      <c r="I22" s="56"/>
      <c r="J22" s="57"/>
      <c r="K22" s="82"/>
      <c r="L22" s="83"/>
      <c r="M22" s="58"/>
      <c r="N22" s="59"/>
      <c r="O22" s="59"/>
      <c r="P22" s="59"/>
      <c r="Q22" s="59"/>
      <c r="R22" s="59"/>
      <c r="S22" s="59"/>
      <c r="T22" s="59"/>
      <c r="U22" s="59"/>
      <c r="V22" s="59"/>
      <c r="W22" s="55"/>
      <c r="X22" s="56"/>
      <c r="Y22" s="56"/>
      <c r="Z22" s="56"/>
      <c r="AA22" s="56"/>
      <c r="AB22" s="57"/>
    </row>
    <row r="23" spans="6:28" ht="15.75" thickBot="1" x14ac:dyDescent="0.3">
      <c r="F23" s="55"/>
      <c r="G23" s="56"/>
      <c r="H23" s="56"/>
      <c r="I23" s="56"/>
      <c r="J23" s="57"/>
      <c r="K23" s="84"/>
      <c r="L23" s="85"/>
      <c r="M23" s="55" t="s">
        <v>92</v>
      </c>
      <c r="N23" s="56"/>
      <c r="O23" s="56"/>
      <c r="P23" s="56"/>
      <c r="Q23" s="56"/>
      <c r="R23" s="56"/>
      <c r="S23" s="56"/>
      <c r="T23" s="56"/>
      <c r="U23" s="56"/>
      <c r="V23" s="56"/>
      <c r="W23" s="55"/>
      <c r="X23" s="56"/>
      <c r="Y23" s="56"/>
      <c r="Z23" s="56"/>
      <c r="AA23" s="56"/>
      <c r="AB23" s="57"/>
    </row>
    <row r="24" spans="6:28" ht="15.75" thickBot="1" x14ac:dyDescent="0.3">
      <c r="F24" s="55"/>
      <c r="G24" s="56"/>
      <c r="H24" s="56"/>
      <c r="I24" s="56"/>
      <c r="J24" s="57"/>
      <c r="K24" s="86" t="s">
        <v>105</v>
      </c>
      <c r="L24" s="87"/>
      <c r="M24" s="58"/>
      <c r="N24" s="59"/>
      <c r="O24" s="59"/>
      <c r="P24" s="59"/>
      <c r="Q24" s="59"/>
      <c r="R24" s="59"/>
      <c r="S24" s="59"/>
      <c r="T24" s="59"/>
      <c r="U24" s="59"/>
      <c r="V24" s="59"/>
      <c r="W24" s="55"/>
      <c r="X24" s="56"/>
      <c r="Y24" s="56"/>
      <c r="Z24" s="56"/>
      <c r="AA24" s="56"/>
      <c r="AB24" s="57"/>
    </row>
    <row r="25" spans="6:28" ht="15.75" thickBot="1" x14ac:dyDescent="0.3">
      <c r="F25" s="55"/>
      <c r="G25" s="56"/>
      <c r="H25" s="56"/>
      <c r="I25" s="56"/>
      <c r="J25" s="57"/>
      <c r="K25" s="88"/>
      <c r="L25" s="89"/>
      <c r="M25" s="61" t="s">
        <v>6</v>
      </c>
      <c r="N25" s="63"/>
      <c r="O25" s="61" t="s">
        <v>4</v>
      </c>
      <c r="P25" s="63"/>
      <c r="Q25" s="18" t="s">
        <v>9</v>
      </c>
      <c r="R25" s="43" t="s">
        <v>7</v>
      </c>
      <c r="S25" s="61" t="s">
        <v>5</v>
      </c>
      <c r="T25" s="63"/>
      <c r="U25" s="61" t="s">
        <v>99</v>
      </c>
      <c r="V25" s="62"/>
      <c r="W25" s="55"/>
      <c r="X25" s="56"/>
      <c r="Y25" s="56"/>
      <c r="Z25" s="56"/>
      <c r="AA25" s="56"/>
      <c r="AB25" s="57"/>
    </row>
    <row r="26" spans="6:28" ht="15.75" thickBot="1" x14ac:dyDescent="0.3">
      <c r="F26" s="55"/>
      <c r="G26" s="56"/>
      <c r="H26" s="56"/>
      <c r="I26" s="56"/>
      <c r="J26" s="57"/>
      <c r="K26" s="88"/>
      <c r="L26" s="89"/>
      <c r="M26" s="108">
        <f ca="1">'Database &amp; Analysis'!CN504</f>
        <v>57718.848837209305</v>
      </c>
      <c r="N26" s="63"/>
      <c r="O26" s="108">
        <f ca="1">'Database &amp; Analysis'!CO504</f>
        <v>56690.574999999997</v>
      </c>
      <c r="P26" s="63"/>
      <c r="Q26" s="49">
        <f ca="1">'Database &amp; Analysis'!CP504</f>
        <v>55293.915492957749</v>
      </c>
      <c r="R26" s="50">
        <f ca="1">'Database &amp; Analysis'!CQ504</f>
        <v>55192.989010989011</v>
      </c>
      <c r="S26" s="108">
        <f ca="1">'Database &amp; Analysis'!CR504</f>
        <v>61630.829545454544</v>
      </c>
      <c r="T26" s="63"/>
      <c r="U26" s="108">
        <f ca="1">'Database &amp; Analysis'!CS504</f>
        <v>60920.037037037036</v>
      </c>
      <c r="V26" s="62"/>
      <c r="W26" s="55"/>
      <c r="X26" s="56"/>
      <c r="Y26" s="56"/>
      <c r="Z26" s="56"/>
      <c r="AA26" s="56"/>
      <c r="AB26" s="57"/>
    </row>
    <row r="27" spans="6:28" x14ac:dyDescent="0.25">
      <c r="F27" s="55"/>
      <c r="G27" s="56"/>
      <c r="H27" s="56"/>
      <c r="I27" s="56"/>
      <c r="J27" s="57"/>
      <c r="K27" s="80">
        <f ca="1">'Database &amp; Analysis'!CA7</f>
        <v>247</v>
      </c>
      <c r="L27" s="81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55"/>
      <c r="X27" s="56"/>
      <c r="Y27" s="56"/>
      <c r="Z27" s="56"/>
      <c r="AA27" s="56"/>
      <c r="AB27" s="57"/>
    </row>
    <row r="28" spans="6:28" ht="15.75" thickBot="1" x14ac:dyDescent="0.3">
      <c r="F28" s="55"/>
      <c r="G28" s="56"/>
      <c r="H28" s="56"/>
      <c r="I28" s="56"/>
      <c r="J28" s="57"/>
      <c r="K28" s="84"/>
      <c r="L28" s="85"/>
      <c r="M28" s="76"/>
      <c r="N28" s="77"/>
      <c r="O28" s="77"/>
      <c r="P28" s="77"/>
      <c r="Q28" s="77"/>
      <c r="R28" s="77"/>
      <c r="S28" s="77"/>
      <c r="T28" s="77"/>
      <c r="U28" s="77"/>
      <c r="V28" s="77"/>
      <c r="W28" s="55"/>
      <c r="X28" s="56"/>
      <c r="Y28" s="56"/>
      <c r="Z28" s="56"/>
      <c r="AA28" s="56"/>
      <c r="AB28" s="57"/>
    </row>
    <row r="29" spans="6:28" x14ac:dyDescent="0.25">
      <c r="F29" s="55"/>
      <c r="G29" s="56"/>
      <c r="H29" s="56"/>
      <c r="I29" s="56"/>
      <c r="J29" s="57"/>
      <c r="K29" s="86" t="s">
        <v>93</v>
      </c>
      <c r="L29" s="87"/>
      <c r="M29" s="76"/>
      <c r="N29" s="77"/>
      <c r="O29" s="77"/>
      <c r="P29" s="77"/>
      <c r="Q29" s="77"/>
      <c r="R29" s="77"/>
      <c r="S29" s="77"/>
      <c r="T29" s="77"/>
      <c r="U29" s="77"/>
      <c r="V29" s="77"/>
      <c r="W29" s="55"/>
      <c r="X29" s="56"/>
      <c r="Y29" s="56"/>
      <c r="Z29" s="56"/>
      <c r="AA29" s="56"/>
      <c r="AB29" s="57"/>
    </row>
    <row r="30" spans="6:28" ht="15.75" thickBot="1" x14ac:dyDescent="0.3">
      <c r="F30" s="55"/>
      <c r="G30" s="56"/>
      <c r="H30" s="56"/>
      <c r="I30" s="56"/>
      <c r="J30" s="57"/>
      <c r="K30" s="88"/>
      <c r="L30" s="89"/>
      <c r="M30" s="76"/>
      <c r="N30" s="77"/>
      <c r="O30" s="77"/>
      <c r="P30" s="77"/>
      <c r="Q30" s="77"/>
      <c r="R30" s="77"/>
      <c r="S30" s="77"/>
      <c r="T30" s="77"/>
      <c r="U30" s="77"/>
      <c r="V30" s="77"/>
      <c r="W30" s="55"/>
      <c r="X30" s="56"/>
      <c r="Y30" s="56"/>
      <c r="Z30" s="56"/>
      <c r="AA30" s="56"/>
      <c r="AB30" s="57"/>
    </row>
    <row r="31" spans="6:28" x14ac:dyDescent="0.25">
      <c r="F31" s="55"/>
      <c r="G31" s="56"/>
      <c r="H31" s="56"/>
      <c r="I31" s="56"/>
      <c r="J31" s="57"/>
      <c r="K31" s="90">
        <f ca="1">'Database &amp; Analysis'!CV6</f>
        <v>0.95783132530120485</v>
      </c>
      <c r="L31" s="81"/>
      <c r="M31" s="76"/>
      <c r="N31" s="77"/>
      <c r="O31" s="77"/>
      <c r="P31" s="77"/>
      <c r="Q31" s="77"/>
      <c r="R31" s="77"/>
      <c r="S31" s="77"/>
      <c r="T31" s="77"/>
      <c r="U31" s="77"/>
      <c r="V31" s="77"/>
      <c r="W31" s="55"/>
      <c r="X31" s="56"/>
      <c r="Y31" s="56"/>
      <c r="Z31" s="56"/>
      <c r="AA31" s="56"/>
      <c r="AB31" s="57"/>
    </row>
    <row r="32" spans="6:28" ht="15.75" thickBot="1" x14ac:dyDescent="0.3">
      <c r="F32" s="55"/>
      <c r="G32" s="56"/>
      <c r="H32" s="56"/>
      <c r="I32" s="56"/>
      <c r="J32" s="57"/>
      <c r="K32" s="84"/>
      <c r="L32" s="85"/>
      <c r="M32" s="76"/>
      <c r="N32" s="77"/>
      <c r="O32" s="77"/>
      <c r="P32" s="77"/>
      <c r="Q32" s="77"/>
      <c r="R32" s="77"/>
      <c r="S32" s="77"/>
      <c r="T32" s="77"/>
      <c r="U32" s="77"/>
      <c r="V32" s="77"/>
      <c r="W32" s="55"/>
      <c r="X32" s="56"/>
      <c r="Y32" s="56"/>
      <c r="Z32" s="56"/>
      <c r="AA32" s="56"/>
      <c r="AB32" s="57"/>
    </row>
    <row r="33" spans="6:28" x14ac:dyDescent="0.25">
      <c r="F33" s="55"/>
      <c r="G33" s="56"/>
      <c r="H33" s="56"/>
      <c r="I33" s="56"/>
      <c r="J33" s="57"/>
      <c r="K33" s="86" t="s">
        <v>103</v>
      </c>
      <c r="L33" s="87"/>
      <c r="M33" s="76"/>
      <c r="N33" s="77"/>
      <c r="O33" s="77"/>
      <c r="P33" s="77"/>
      <c r="Q33" s="77"/>
      <c r="R33" s="77"/>
      <c r="S33" s="77"/>
      <c r="T33" s="77"/>
      <c r="U33" s="77"/>
      <c r="V33" s="77"/>
      <c r="W33" s="55"/>
      <c r="X33" s="56"/>
      <c r="Y33" s="56"/>
      <c r="Z33" s="56"/>
      <c r="AA33" s="56"/>
      <c r="AB33" s="57"/>
    </row>
    <row r="34" spans="6:28" ht="15.75" thickBot="1" x14ac:dyDescent="0.3">
      <c r="F34" s="55"/>
      <c r="G34" s="56"/>
      <c r="H34" s="56"/>
      <c r="I34" s="56"/>
      <c r="J34" s="57"/>
      <c r="K34" s="91"/>
      <c r="L34" s="92"/>
      <c r="M34" s="76"/>
      <c r="N34" s="77"/>
      <c r="O34" s="77"/>
      <c r="P34" s="77"/>
      <c r="Q34" s="77"/>
      <c r="R34" s="77"/>
      <c r="S34" s="77"/>
      <c r="T34" s="77"/>
      <c r="U34" s="77"/>
      <c r="V34" s="77"/>
      <c r="W34" s="55"/>
      <c r="X34" s="56"/>
      <c r="Y34" s="56"/>
      <c r="Z34" s="56"/>
      <c r="AA34" s="56"/>
      <c r="AB34" s="57"/>
    </row>
    <row r="35" spans="6:28" x14ac:dyDescent="0.25">
      <c r="F35" s="55"/>
      <c r="G35" s="56"/>
      <c r="H35" s="56"/>
      <c r="I35" s="56"/>
      <c r="J35" s="57"/>
      <c r="K35" s="93">
        <f ca="1">'Database &amp; Analysis'!CX504</f>
        <v>37.375809935205183</v>
      </c>
      <c r="L35" s="81"/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55"/>
      <c r="X35" s="56"/>
      <c r="Y35" s="56"/>
      <c r="Z35" s="56"/>
      <c r="AA35" s="56"/>
      <c r="AB35" s="57"/>
    </row>
    <row r="36" spans="6:28" x14ac:dyDescent="0.25">
      <c r="F36" s="55"/>
      <c r="G36" s="56"/>
      <c r="H36" s="56"/>
      <c r="I36" s="56"/>
      <c r="J36" s="57"/>
      <c r="K36" s="82"/>
      <c r="L36" s="83"/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55"/>
      <c r="X36" s="56"/>
      <c r="Y36" s="56"/>
      <c r="Z36" s="56"/>
      <c r="AA36" s="56"/>
      <c r="AB36" s="57"/>
    </row>
    <row r="37" spans="6:28" ht="15.75" thickBot="1" x14ac:dyDescent="0.3">
      <c r="F37" s="58"/>
      <c r="G37" s="59"/>
      <c r="H37" s="59"/>
      <c r="I37" s="59"/>
      <c r="J37" s="60"/>
      <c r="K37" s="84"/>
      <c r="L37" s="85"/>
      <c r="M37" s="76"/>
      <c r="N37" s="77"/>
      <c r="O37" s="77"/>
      <c r="P37" s="77"/>
      <c r="Q37" s="77"/>
      <c r="R37" s="77"/>
      <c r="S37" s="77"/>
      <c r="T37" s="77"/>
      <c r="U37" s="77"/>
      <c r="V37" s="77"/>
      <c r="W37" s="55"/>
      <c r="X37" s="56"/>
      <c r="Y37" s="56"/>
      <c r="Z37" s="56"/>
      <c r="AA37" s="56"/>
      <c r="AB37" s="57"/>
    </row>
    <row r="38" spans="6:28" x14ac:dyDescent="0.25">
      <c r="F38" s="51"/>
      <c r="G38" s="52"/>
      <c r="H38" s="52"/>
      <c r="I38" s="52"/>
      <c r="J38" s="52"/>
      <c r="K38" s="52"/>
      <c r="L38" s="53"/>
      <c r="M38" s="76"/>
      <c r="N38" s="77"/>
      <c r="O38" s="77"/>
      <c r="P38" s="77"/>
      <c r="Q38" s="77"/>
      <c r="R38" s="77"/>
      <c r="S38" s="77"/>
      <c r="T38" s="77"/>
      <c r="U38" s="77"/>
      <c r="V38" s="77"/>
      <c r="W38" s="55"/>
      <c r="X38" s="56"/>
      <c r="Y38" s="56"/>
      <c r="Z38" s="56"/>
      <c r="AA38" s="56"/>
      <c r="AB38" s="57"/>
    </row>
    <row r="39" spans="6:28" x14ac:dyDescent="0.25">
      <c r="F39" s="55"/>
      <c r="G39" s="56"/>
      <c r="H39" s="56"/>
      <c r="I39" s="56"/>
      <c r="J39" s="56"/>
      <c r="K39" s="56"/>
      <c r="L39" s="57"/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55"/>
      <c r="X39" s="56"/>
      <c r="Y39" s="56"/>
      <c r="Z39" s="56"/>
      <c r="AA39" s="56"/>
      <c r="AB39" s="57"/>
    </row>
    <row r="40" spans="6:28" x14ac:dyDescent="0.25">
      <c r="F40" s="55"/>
      <c r="G40" s="56"/>
      <c r="H40" s="56"/>
      <c r="I40" s="56"/>
      <c r="J40" s="56"/>
      <c r="K40" s="56"/>
      <c r="L40" s="57"/>
      <c r="M40" s="76"/>
      <c r="N40" s="77"/>
      <c r="O40" s="77"/>
      <c r="P40" s="77"/>
      <c r="Q40" s="77"/>
      <c r="R40" s="77"/>
      <c r="S40" s="77"/>
      <c r="T40" s="77"/>
      <c r="U40" s="77"/>
      <c r="V40" s="77"/>
      <c r="W40" s="55"/>
      <c r="X40" s="56"/>
      <c r="Y40" s="56"/>
      <c r="Z40" s="56"/>
      <c r="AA40" s="56"/>
      <c r="AB40" s="57"/>
    </row>
    <row r="41" spans="6:28" x14ac:dyDescent="0.25">
      <c r="F41" s="55"/>
      <c r="G41" s="56"/>
      <c r="H41" s="56"/>
      <c r="I41" s="56"/>
      <c r="J41" s="56"/>
      <c r="K41" s="56"/>
      <c r="L41" s="57"/>
      <c r="M41" s="76"/>
      <c r="N41" s="77"/>
      <c r="O41" s="77"/>
      <c r="P41" s="77"/>
      <c r="Q41" s="77"/>
      <c r="R41" s="77"/>
      <c r="S41" s="77"/>
      <c r="T41" s="77"/>
      <c r="U41" s="77"/>
      <c r="V41" s="77"/>
      <c r="W41" s="55"/>
      <c r="X41" s="56"/>
      <c r="Y41" s="56"/>
      <c r="Z41" s="56"/>
      <c r="AA41" s="56"/>
      <c r="AB41" s="57"/>
    </row>
    <row r="42" spans="6:28" x14ac:dyDescent="0.25">
      <c r="F42" s="55"/>
      <c r="G42" s="56"/>
      <c r="H42" s="56"/>
      <c r="I42" s="56"/>
      <c r="J42" s="56"/>
      <c r="K42" s="56"/>
      <c r="L42" s="57"/>
      <c r="M42" s="76"/>
      <c r="N42" s="77"/>
      <c r="O42" s="77"/>
      <c r="P42" s="77"/>
      <c r="Q42" s="77"/>
      <c r="R42" s="77"/>
      <c r="S42" s="77"/>
      <c r="T42" s="77"/>
      <c r="U42" s="77"/>
      <c r="V42" s="77"/>
      <c r="W42" s="55"/>
      <c r="X42" s="56"/>
      <c r="Y42" s="56"/>
      <c r="Z42" s="56"/>
      <c r="AA42" s="56"/>
      <c r="AB42" s="57"/>
    </row>
    <row r="43" spans="6:28" x14ac:dyDescent="0.25">
      <c r="F43" s="55"/>
      <c r="G43" s="56"/>
      <c r="H43" s="56"/>
      <c r="I43" s="56"/>
      <c r="J43" s="56"/>
      <c r="K43" s="56"/>
      <c r="L43" s="57"/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55"/>
      <c r="X43" s="56"/>
      <c r="Y43" s="56"/>
      <c r="Z43" s="56"/>
      <c r="AA43" s="56"/>
      <c r="AB43" s="57"/>
    </row>
    <row r="44" spans="6:28" ht="15.75" thickBot="1" x14ac:dyDescent="0.3">
      <c r="F44" s="58"/>
      <c r="G44" s="59"/>
      <c r="H44" s="59"/>
      <c r="I44" s="59"/>
      <c r="J44" s="59"/>
      <c r="K44" s="59"/>
      <c r="L44" s="60"/>
      <c r="M44" s="78"/>
      <c r="N44" s="79"/>
      <c r="O44" s="79"/>
      <c r="P44" s="79"/>
      <c r="Q44" s="79"/>
      <c r="R44" s="79"/>
      <c r="S44" s="79"/>
      <c r="T44" s="79"/>
      <c r="U44" s="79"/>
      <c r="V44" s="79"/>
      <c r="W44" s="55"/>
      <c r="X44" s="56"/>
      <c r="Y44" s="56"/>
      <c r="Z44" s="56"/>
      <c r="AA44" s="56"/>
      <c r="AB44" s="57"/>
    </row>
    <row r="45" spans="6:28" x14ac:dyDescent="0.25">
      <c r="F45" s="51" t="s">
        <v>101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5"/>
      <c r="X45" s="56"/>
      <c r="Y45" s="56"/>
      <c r="Z45" s="56"/>
      <c r="AA45" s="56"/>
      <c r="AB45" s="57"/>
    </row>
    <row r="46" spans="6:28" ht="15.75" thickBot="1" x14ac:dyDescent="0.3">
      <c r="F46" s="58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5"/>
      <c r="X46" s="56"/>
      <c r="Y46" s="56"/>
      <c r="Z46" s="56"/>
      <c r="AA46" s="56"/>
      <c r="AB46" s="57"/>
    </row>
    <row r="47" spans="6:28" ht="15.75" thickBot="1" x14ac:dyDescent="0.3">
      <c r="F47" s="46" t="s">
        <v>20</v>
      </c>
      <c r="G47" s="47" t="s">
        <v>55</v>
      </c>
      <c r="H47" s="98" t="s">
        <v>56</v>
      </c>
      <c r="I47" s="99"/>
      <c r="J47" s="47" t="s">
        <v>26</v>
      </c>
      <c r="K47" s="48" t="s">
        <v>23</v>
      </c>
      <c r="L47" s="98" t="s">
        <v>25</v>
      </c>
      <c r="M47" s="99"/>
      <c r="N47" s="98" t="s">
        <v>22</v>
      </c>
      <c r="O47" s="99"/>
      <c r="P47" s="51" t="s">
        <v>58</v>
      </c>
      <c r="Q47" s="53"/>
      <c r="R47" s="51" t="s">
        <v>28</v>
      </c>
      <c r="S47" s="53"/>
      <c r="T47" s="61" t="s">
        <v>57</v>
      </c>
      <c r="U47" s="62"/>
      <c r="V47" s="62"/>
      <c r="W47" s="55"/>
      <c r="X47" s="56"/>
      <c r="Y47" s="56"/>
      <c r="Z47" s="56"/>
      <c r="AA47" s="56"/>
      <c r="AB47" s="57"/>
    </row>
    <row r="48" spans="6:28" x14ac:dyDescent="0.25">
      <c r="F48" s="109">
        <f ca="1">'Database &amp; Analysis'!CC504</f>
        <v>55818.543478260872</v>
      </c>
      <c r="G48" s="109">
        <f ca="1">'Database &amp; Analysis'!CD504</f>
        <v>58326.448979591834</v>
      </c>
      <c r="H48" s="74">
        <f ca="1">'Database &amp; Analysis'!CE504</f>
        <v>56313.027027027027</v>
      </c>
      <c r="I48" s="53"/>
      <c r="J48" s="109">
        <f ca="1">'Database &amp; Analysis'!CF504</f>
        <v>57362.9</v>
      </c>
      <c r="K48" s="109">
        <f ca="1">'Database &amp; Analysis'!CG504</f>
        <v>54982.666666666664</v>
      </c>
      <c r="L48" s="74">
        <f ca="1">'Database &amp; Analysis'!CH504</f>
        <v>62717.972972972973</v>
      </c>
      <c r="M48" s="53"/>
      <c r="N48" s="74">
        <f ca="1">'Database &amp; Analysis'!CI504</f>
        <v>58630.066666666666</v>
      </c>
      <c r="O48" s="53"/>
      <c r="P48" s="74">
        <f ca="1">'Database &amp; Analysis'!CJ504</f>
        <v>62092.836065573771</v>
      </c>
      <c r="Q48" s="52"/>
      <c r="R48" s="74">
        <f ca="1">'Database &amp; Analysis'!CK504</f>
        <v>60006.4375</v>
      </c>
      <c r="S48" s="53"/>
      <c r="T48" s="75">
        <f ca="1">'Database &amp; Analysis'!CL504</f>
        <v>54723.546875</v>
      </c>
      <c r="U48" s="52"/>
      <c r="V48" s="52"/>
      <c r="W48" s="55"/>
      <c r="X48" s="56"/>
      <c r="Y48" s="56"/>
      <c r="Z48" s="56"/>
      <c r="AA48" s="56"/>
      <c r="AB48" s="57"/>
    </row>
    <row r="49" spans="6:28" ht="15.75" thickBot="1" x14ac:dyDescent="0.3">
      <c r="F49" s="110"/>
      <c r="G49" s="110"/>
      <c r="H49" s="58"/>
      <c r="I49" s="60"/>
      <c r="J49" s="110"/>
      <c r="K49" s="110"/>
      <c r="L49" s="58"/>
      <c r="M49" s="60"/>
      <c r="N49" s="58"/>
      <c r="O49" s="60"/>
      <c r="P49" s="58"/>
      <c r="Q49" s="59"/>
      <c r="R49" s="58"/>
      <c r="S49" s="60"/>
      <c r="T49" s="59"/>
      <c r="U49" s="59"/>
      <c r="V49" s="59"/>
      <c r="W49" s="55"/>
      <c r="X49" s="56"/>
      <c r="Y49" s="56"/>
      <c r="Z49" s="56"/>
      <c r="AA49" s="56"/>
      <c r="AB49" s="57"/>
    </row>
    <row r="50" spans="6:28" x14ac:dyDescent="0.25">
      <c r="F50" s="51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5"/>
      <c r="X50" s="56"/>
      <c r="Y50" s="56"/>
      <c r="Z50" s="56"/>
      <c r="AA50" s="56"/>
      <c r="AB50" s="57"/>
    </row>
    <row r="51" spans="6:28" x14ac:dyDescent="0.25">
      <c r="F51" s="55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5"/>
      <c r="X51" s="56"/>
      <c r="Y51" s="56"/>
      <c r="Z51" s="56"/>
      <c r="AA51" s="56"/>
      <c r="AB51" s="57"/>
    </row>
    <row r="52" spans="6:28" x14ac:dyDescent="0.25">
      <c r="F52" s="55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5"/>
      <c r="X52" s="56"/>
      <c r="Y52" s="56"/>
      <c r="Z52" s="56"/>
      <c r="AA52" s="56"/>
      <c r="AB52" s="57"/>
    </row>
    <row r="53" spans="6:28" x14ac:dyDescent="0.25"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5"/>
      <c r="X53" s="56"/>
      <c r="Y53" s="56"/>
      <c r="Z53" s="56"/>
      <c r="AA53" s="56"/>
      <c r="AB53" s="57"/>
    </row>
    <row r="54" spans="6:28" x14ac:dyDescent="0.25">
      <c r="F54" s="55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5"/>
      <c r="X54" s="56"/>
      <c r="Y54" s="56"/>
      <c r="Z54" s="56"/>
      <c r="AA54" s="56"/>
      <c r="AB54" s="57"/>
    </row>
    <row r="55" spans="6:28" x14ac:dyDescent="0.25">
      <c r="F55" s="55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5"/>
      <c r="X55" s="56"/>
      <c r="Y55" s="56"/>
      <c r="Z55" s="56"/>
      <c r="AA55" s="56"/>
      <c r="AB55" s="57"/>
    </row>
    <row r="56" spans="6:28" x14ac:dyDescent="0.25">
      <c r="F56" s="55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5"/>
      <c r="X56" s="56"/>
      <c r="Y56" s="56"/>
      <c r="Z56" s="56"/>
      <c r="AA56" s="56"/>
      <c r="AB56" s="57"/>
    </row>
    <row r="57" spans="6:28" x14ac:dyDescent="0.25">
      <c r="F57" s="55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5"/>
      <c r="X57" s="56"/>
      <c r="Y57" s="56"/>
      <c r="Z57" s="56"/>
      <c r="AA57" s="56"/>
      <c r="AB57" s="57"/>
    </row>
    <row r="58" spans="6:28" x14ac:dyDescent="0.25">
      <c r="F58" s="55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5"/>
      <c r="X58" s="56"/>
      <c r="Y58" s="56"/>
      <c r="Z58" s="56"/>
      <c r="AA58" s="56"/>
      <c r="AB58" s="57"/>
    </row>
    <row r="59" spans="6:28" x14ac:dyDescent="0.25">
      <c r="F59" s="55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5"/>
      <c r="X59" s="56"/>
      <c r="Y59" s="56"/>
      <c r="Z59" s="56"/>
      <c r="AA59" s="56"/>
      <c r="AB59" s="57"/>
    </row>
    <row r="60" spans="6:28" x14ac:dyDescent="0.25">
      <c r="F60" s="55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5"/>
      <c r="X60" s="56"/>
      <c r="Y60" s="56"/>
      <c r="Z60" s="56"/>
      <c r="AA60" s="56"/>
      <c r="AB60" s="57"/>
    </row>
    <row r="61" spans="6:28" x14ac:dyDescent="0.25">
      <c r="F61" s="55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5"/>
      <c r="X61" s="56"/>
      <c r="Y61" s="56"/>
      <c r="Z61" s="56"/>
      <c r="AA61" s="56"/>
      <c r="AB61" s="57"/>
    </row>
    <row r="62" spans="6:28" x14ac:dyDescent="0.25">
      <c r="F62" s="55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5"/>
      <c r="X62" s="56"/>
      <c r="Y62" s="56"/>
      <c r="Z62" s="56"/>
      <c r="AA62" s="56"/>
      <c r="AB62" s="57"/>
    </row>
    <row r="63" spans="6:28" x14ac:dyDescent="0.25">
      <c r="F63" s="55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5"/>
      <c r="X63" s="56"/>
      <c r="Y63" s="56"/>
      <c r="Z63" s="56"/>
      <c r="AA63" s="56"/>
      <c r="AB63" s="57"/>
    </row>
    <row r="64" spans="6:28" x14ac:dyDescent="0.25">
      <c r="F64" s="55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5"/>
      <c r="X64" s="56"/>
      <c r="Y64" s="56"/>
      <c r="Z64" s="56"/>
      <c r="AA64" s="56"/>
      <c r="AB64" s="57"/>
    </row>
    <row r="65" spans="6:28" x14ac:dyDescent="0.25">
      <c r="F65" s="55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5"/>
      <c r="X65" s="56"/>
      <c r="Y65" s="56"/>
      <c r="Z65" s="56"/>
      <c r="AA65" s="56"/>
      <c r="AB65" s="57"/>
    </row>
    <row r="66" spans="6:28" x14ac:dyDescent="0.25">
      <c r="F66" s="55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5"/>
      <c r="X66" s="56"/>
      <c r="Y66" s="56"/>
      <c r="Z66" s="56"/>
      <c r="AA66" s="56"/>
      <c r="AB66" s="57"/>
    </row>
    <row r="67" spans="6:28" x14ac:dyDescent="0.25">
      <c r="F67" s="55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5"/>
      <c r="X67" s="56"/>
      <c r="Y67" s="56"/>
      <c r="Z67" s="56"/>
      <c r="AA67" s="56"/>
      <c r="AB67" s="57"/>
    </row>
    <row r="68" spans="6:28" x14ac:dyDescent="0.25">
      <c r="F68" s="55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5"/>
      <c r="X68" s="56"/>
      <c r="Y68" s="56"/>
      <c r="Z68" s="56"/>
      <c r="AA68" s="56"/>
      <c r="AB68" s="57"/>
    </row>
    <row r="69" spans="6:28" x14ac:dyDescent="0.25">
      <c r="F69" s="55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5"/>
      <c r="X69" s="56"/>
      <c r="Y69" s="56"/>
      <c r="Z69" s="56"/>
      <c r="AA69" s="56"/>
      <c r="AB69" s="57"/>
    </row>
    <row r="70" spans="6:28" x14ac:dyDescent="0.25">
      <c r="F70" s="55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5"/>
      <c r="X70" s="56"/>
      <c r="Y70" s="56"/>
      <c r="Z70" s="56"/>
      <c r="AA70" s="56"/>
      <c r="AB70" s="57"/>
    </row>
    <row r="71" spans="6:28" x14ac:dyDescent="0.25">
      <c r="F71" s="55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5"/>
      <c r="X71" s="56"/>
      <c r="Y71" s="56"/>
      <c r="Z71" s="56"/>
      <c r="AA71" s="56"/>
      <c r="AB71" s="57"/>
    </row>
    <row r="72" spans="6:28" ht="15.75" thickBot="1" x14ac:dyDescent="0.3">
      <c r="F72" s="58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8"/>
      <c r="X72" s="59"/>
      <c r="Y72" s="59"/>
      <c r="Z72" s="59"/>
      <c r="AA72" s="59"/>
      <c r="AB72" s="60"/>
    </row>
  </sheetData>
  <mergeCells count="69">
    <mergeCell ref="R48:S49"/>
    <mergeCell ref="T48:V49"/>
    <mergeCell ref="L48:M49"/>
    <mergeCell ref="J48:J49"/>
    <mergeCell ref="P48:Q49"/>
    <mergeCell ref="F48:F49"/>
    <mergeCell ref="H48:I49"/>
    <mergeCell ref="G48:G49"/>
    <mergeCell ref="K48:K49"/>
    <mergeCell ref="N48:O49"/>
    <mergeCell ref="H47:I47"/>
    <mergeCell ref="F45:V46"/>
    <mergeCell ref="K11:L12"/>
    <mergeCell ref="K13:L14"/>
    <mergeCell ref="K15:L16"/>
    <mergeCell ref="K17:L18"/>
    <mergeCell ref="K19:L20"/>
    <mergeCell ref="M26:N26"/>
    <mergeCell ref="O26:P26"/>
    <mergeCell ref="S26:T26"/>
    <mergeCell ref="U26:V26"/>
    <mergeCell ref="T47:V47"/>
    <mergeCell ref="R47:S47"/>
    <mergeCell ref="P47:Q47"/>
    <mergeCell ref="N47:O47"/>
    <mergeCell ref="L47:M47"/>
    <mergeCell ref="M7:V8"/>
    <mergeCell ref="F7:J8"/>
    <mergeCell ref="F9:G9"/>
    <mergeCell ref="H9:J9"/>
    <mergeCell ref="F10:G10"/>
    <mergeCell ref="H10:J10"/>
    <mergeCell ref="K7:L8"/>
    <mergeCell ref="M11:V22"/>
    <mergeCell ref="M23:V24"/>
    <mergeCell ref="M25:N25"/>
    <mergeCell ref="O25:P25"/>
    <mergeCell ref="S25:T25"/>
    <mergeCell ref="U25:V25"/>
    <mergeCell ref="M10:N10"/>
    <mergeCell ref="U10:V10"/>
    <mergeCell ref="S10:T10"/>
    <mergeCell ref="O10:P10"/>
    <mergeCell ref="K9:L10"/>
    <mergeCell ref="M9:N9"/>
    <mergeCell ref="O9:P9"/>
    <mergeCell ref="S9:T9"/>
    <mergeCell ref="U9:V9"/>
    <mergeCell ref="K27:L28"/>
    <mergeCell ref="K29:L30"/>
    <mergeCell ref="K31:L32"/>
    <mergeCell ref="K33:L34"/>
    <mergeCell ref="K35:L37"/>
    <mergeCell ref="F50:V72"/>
    <mergeCell ref="W21:AB72"/>
    <mergeCell ref="F5:AB6"/>
    <mergeCell ref="W7:AB15"/>
    <mergeCell ref="AA17:AB18"/>
    <mergeCell ref="W16:AB16"/>
    <mergeCell ref="W19:X20"/>
    <mergeCell ref="Y19:Z20"/>
    <mergeCell ref="AA19:AB20"/>
    <mergeCell ref="F11:J37"/>
    <mergeCell ref="F38:L44"/>
    <mergeCell ref="W17:X18"/>
    <mergeCell ref="Y17:Z18"/>
    <mergeCell ref="M27:V44"/>
    <mergeCell ref="K21:L23"/>
    <mergeCell ref="K24:L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Database &amp; Analysis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2025-01-20T10:20:58Z</dcterms:created>
  <dcterms:modified xsi:type="dcterms:W3CDTF">2025-01-26T20:56:11Z</dcterms:modified>
</cp:coreProperties>
</file>