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84" yWindow="96" windowWidth="1992" windowHeight="2160" firstSheet="2" activeTab="6"/>
  </bookViews>
  <sheets>
    <sheet name="PLE Workbook" sheetId="1" r:id="rId1"/>
    <sheet name="Answer Report 1" sheetId="12" r:id="rId2"/>
    <sheet name="Sensitivity Report 1" sheetId="13" r:id="rId3"/>
    <sheet name="Limits Report 1" sheetId="14" r:id="rId4"/>
    <sheet name="Initial State" sheetId="10" r:id="rId5"/>
    <sheet name="Constraints" sheetId="11" r:id="rId6"/>
    <sheet name="Scenario 3" sheetId="15" r:id="rId7"/>
  </sheets>
  <definedNames>
    <definedName name="solver_adj" localSheetId="0" hidden="1">'PLE Workbook'!$E$7:$F$7</definedName>
    <definedName name="solver_adj" localSheetId="6" hidden="1">'Scenario 3'!$E$7:$F$7</definedName>
    <definedName name="solver_cvg" localSheetId="0" hidden="1">0.0001</definedName>
    <definedName name="solver_cvg" localSheetId="6" hidden="1">0.0001</definedName>
    <definedName name="solver_drv" localSheetId="0" hidden="1">1</definedName>
    <definedName name="solver_drv" localSheetId="6" hidden="1">1</definedName>
    <definedName name="solver_eng" localSheetId="4" hidden="1">1</definedName>
    <definedName name="solver_eng" localSheetId="0" hidden="1">2</definedName>
    <definedName name="solver_eng" localSheetId="6" hidden="1">2</definedName>
    <definedName name="solver_est" localSheetId="0" hidden="1">1</definedName>
    <definedName name="solver_est" localSheetId="6" hidden="1">1</definedName>
    <definedName name="solver_itr" localSheetId="0" hidden="1">2147483647</definedName>
    <definedName name="solver_itr" localSheetId="6" hidden="1">2147483647</definedName>
    <definedName name="solver_lhs1" localSheetId="0" hidden="1">'PLE Workbook'!$E$21</definedName>
    <definedName name="solver_lhs1" localSheetId="6" hidden="1">'Scenario 3'!$E$7</definedName>
    <definedName name="solver_lhs2" localSheetId="0" hidden="1">'PLE Workbook'!$H$10:$H$14</definedName>
    <definedName name="solver_lhs2" localSheetId="6" hidden="1">'Scenario 3'!$F$7</definedName>
    <definedName name="solver_lhs3" localSheetId="0" hidden="1">'PLE Workbook'!$H$17:$H$18</definedName>
    <definedName name="solver_lhs3" localSheetId="6" hidden="1">'Scenario 3'!$H$10:$H$14</definedName>
    <definedName name="solver_lhs4" localSheetId="0" hidden="1">'PLE Workbook'!$H$17:$H$18</definedName>
    <definedName name="solver_lhs4" localSheetId="6" hidden="1">'Scenario 3'!$H$17:$H$18</definedName>
    <definedName name="solver_mip" localSheetId="0" hidden="1">2147483647</definedName>
    <definedName name="solver_mip" localSheetId="6" hidden="1">2147483647</definedName>
    <definedName name="solver_mni" localSheetId="0" hidden="1">30</definedName>
    <definedName name="solver_mni" localSheetId="6" hidden="1">30</definedName>
    <definedName name="solver_mrt" localSheetId="0" hidden="1">0.075</definedName>
    <definedName name="solver_mrt" localSheetId="6" hidden="1">0.075</definedName>
    <definedName name="solver_msl" localSheetId="0" hidden="1">2</definedName>
    <definedName name="solver_msl" localSheetId="6" hidden="1">2</definedName>
    <definedName name="solver_neg" localSheetId="4" hidden="1">1</definedName>
    <definedName name="solver_neg" localSheetId="0" hidden="1">1</definedName>
    <definedName name="solver_neg" localSheetId="6" hidden="1">1</definedName>
    <definedName name="solver_nod" localSheetId="0" hidden="1">2147483647</definedName>
    <definedName name="solver_nod" localSheetId="6" hidden="1">2147483647</definedName>
    <definedName name="solver_num" localSheetId="4" hidden="1">0</definedName>
    <definedName name="solver_num" localSheetId="0" hidden="1">3</definedName>
    <definedName name="solver_num" localSheetId="6" hidden="1">4</definedName>
    <definedName name="solver_nwt" localSheetId="0" hidden="1">1</definedName>
    <definedName name="solver_nwt" localSheetId="6" hidden="1">1</definedName>
    <definedName name="solver_opt" localSheetId="4" hidden="1">'Initial State'!$H$24</definedName>
    <definedName name="solver_opt" localSheetId="0" hidden="1">'PLE Workbook'!$H$24</definedName>
    <definedName name="solver_opt" localSheetId="6" hidden="1">'Scenario 3'!$H$24</definedName>
    <definedName name="solver_pre" localSheetId="0" hidden="1">0.000001</definedName>
    <definedName name="solver_pre" localSheetId="6" hidden="1">0.000001</definedName>
    <definedName name="solver_rbv" localSheetId="0" hidden="1">1</definedName>
    <definedName name="solver_rbv" localSheetId="6" hidden="1">1</definedName>
    <definedName name="solver_rel1" localSheetId="0" hidden="1">3</definedName>
    <definedName name="solver_rel1" localSheetId="6" hidden="1">4</definedName>
    <definedName name="solver_rel2" localSheetId="0" hidden="1">1</definedName>
    <definedName name="solver_rel2" localSheetId="6" hidden="1">4</definedName>
    <definedName name="solver_rel3" localSheetId="0" hidden="1">1</definedName>
    <definedName name="solver_rel3" localSheetId="6" hidden="1">1</definedName>
    <definedName name="solver_rel4" localSheetId="0" hidden="1">1</definedName>
    <definedName name="solver_rel4" localSheetId="6" hidden="1">1</definedName>
    <definedName name="solver_rhs1" localSheetId="0" hidden="1">'PLE Workbook'!$F$21</definedName>
    <definedName name="solver_rhs1" localSheetId="6" hidden="1">integer</definedName>
    <definedName name="solver_rhs2" localSheetId="0" hidden="1">'PLE Workbook'!$G$10:$G$14</definedName>
    <definedName name="solver_rhs2" localSheetId="6" hidden="1">integer</definedName>
    <definedName name="solver_rhs3" localSheetId="0" hidden="1">'PLE Workbook'!$G$17:$G$18</definedName>
    <definedName name="solver_rhs3" localSheetId="6" hidden="1">'Scenario 3'!$G$10:$G$14</definedName>
    <definedName name="solver_rhs4" localSheetId="0" hidden="1">'PLE Workbook'!$G$17:$G$18</definedName>
    <definedName name="solver_rhs4" localSheetId="6" hidden="1">'Scenario 3'!$G$17:$G$18</definedName>
    <definedName name="solver_rlx" localSheetId="0" hidden="1">2</definedName>
    <definedName name="solver_rlx" localSheetId="6" hidden="1">2</definedName>
    <definedName name="solver_rsd" localSheetId="0" hidden="1">0</definedName>
    <definedName name="solver_rsd" localSheetId="6" hidden="1">0</definedName>
    <definedName name="solver_scl" localSheetId="0" hidden="1">1</definedName>
    <definedName name="solver_scl" localSheetId="6" hidden="1">1</definedName>
    <definedName name="solver_sho" localSheetId="3" hidden="1">2</definedName>
    <definedName name="solver_sho" localSheetId="0" hidden="1">2</definedName>
    <definedName name="solver_sho" localSheetId="6" hidden="1">2</definedName>
    <definedName name="solver_ssz" localSheetId="0" hidden="1">100</definedName>
    <definedName name="solver_ssz" localSheetId="6" hidden="1">100</definedName>
    <definedName name="solver_tim" localSheetId="0" hidden="1">2147483647</definedName>
    <definedName name="solver_tim" localSheetId="6" hidden="1">2147483647</definedName>
    <definedName name="solver_tol" localSheetId="0" hidden="1">0.01</definedName>
    <definedName name="solver_tol" localSheetId="6" hidden="1">0.01</definedName>
    <definedName name="solver_typ" localSheetId="4" hidden="1">1</definedName>
    <definedName name="solver_typ" localSheetId="0" hidden="1">1</definedName>
    <definedName name="solver_typ" localSheetId="6" hidden="1">1</definedName>
    <definedName name="solver_val" localSheetId="4" hidden="1">0</definedName>
    <definedName name="solver_val" localSheetId="0" hidden="1">0</definedName>
    <definedName name="solver_val" localSheetId="6" hidden="1">0</definedName>
    <definedName name="solver_ver" localSheetId="4" hidden="1">3</definedName>
    <definedName name="solver_ver" localSheetId="0" hidden="1">3</definedName>
    <definedName name="solver_ver" localSheetId="6" hidden="1">3</definedName>
  </definedNames>
  <calcPr calcId="144525"/>
</workbook>
</file>

<file path=xl/calcChain.xml><?xml version="1.0" encoding="utf-8"?>
<calcChain xmlns="http://schemas.openxmlformats.org/spreadsheetml/2006/main">
  <c r="H17" i="1" l="1"/>
  <c r="H10" i="1"/>
  <c r="H24" i="1"/>
  <c r="H21" i="10"/>
  <c r="H21" i="15"/>
  <c r="H24" i="15"/>
  <c r="F21" i="15"/>
  <c r="E21" i="15"/>
  <c r="H18" i="15"/>
  <c r="G18" i="15"/>
  <c r="H17" i="15"/>
  <c r="H14" i="15"/>
  <c r="H13" i="15"/>
  <c r="H12" i="15"/>
  <c r="H11" i="15"/>
  <c r="H10" i="15"/>
  <c r="H24" i="10" l="1"/>
  <c r="F21" i="10"/>
  <c r="E21" i="10"/>
  <c r="H18" i="10"/>
  <c r="G18" i="10"/>
  <c r="H17" i="10"/>
  <c r="H14" i="10"/>
  <c r="H13" i="10"/>
  <c r="H12" i="10"/>
  <c r="H11" i="10"/>
  <c r="H10" i="10"/>
  <c r="F21" i="1" l="1"/>
  <c r="E21" i="1"/>
  <c r="H18" i="1"/>
  <c r="H11" i="1"/>
  <c r="H12" i="1"/>
  <c r="H13" i="1"/>
  <c r="H14" i="1"/>
  <c r="G18" i="1"/>
  <c r="H21" i="1" l="1"/>
</calcChain>
</file>

<file path=xl/sharedStrings.xml><?xml version="1.0" encoding="utf-8"?>
<sst xmlns="http://schemas.openxmlformats.org/spreadsheetml/2006/main" count="279" uniqueCount="122">
  <si>
    <t xml:space="preserve">MS5107 BUSINESS MODELLING &amp; ANALYTICS </t>
  </si>
  <si>
    <t xml:space="preserve">Mid-Term Assignment 1 </t>
  </si>
  <si>
    <t xml:space="preserve"> Optimisation Techniques</t>
  </si>
  <si>
    <t>Mowers</t>
  </si>
  <si>
    <t>Tractors</t>
  </si>
  <si>
    <t>Stamping</t>
  </si>
  <si>
    <t>Drilling</t>
  </si>
  <si>
    <t>Assembly</t>
  </si>
  <si>
    <t>Painting</t>
  </si>
  <si>
    <t>Packaging</t>
  </si>
  <si>
    <t>Department</t>
  </si>
  <si>
    <t>Hours per unit</t>
  </si>
  <si>
    <t>Hours Available</t>
  </si>
  <si>
    <t>Raw Materials</t>
  </si>
  <si>
    <t>Resources Available</t>
  </si>
  <si>
    <t>Resource/unit</t>
  </si>
  <si>
    <t>Paint (ml)</t>
  </si>
  <si>
    <t>Sheet Metal (sq.ft)</t>
  </si>
  <si>
    <t>No.of.Units</t>
  </si>
  <si>
    <t>Sales</t>
  </si>
  <si>
    <t>No.of.Sales unit</t>
  </si>
  <si>
    <t>Profit Info</t>
  </si>
  <si>
    <t>Profit / unit</t>
  </si>
  <si>
    <t>Constraint</t>
  </si>
  <si>
    <t xml:space="preserve">Total </t>
  </si>
  <si>
    <t>Resources Used</t>
  </si>
  <si>
    <t>Profit Gained</t>
  </si>
  <si>
    <t>Hours Spent</t>
  </si>
  <si>
    <r>
      <t>Profit per unit (</t>
    </r>
    <r>
      <rPr>
        <sz val="11"/>
        <color theme="1"/>
        <rFont val="Calibri"/>
        <family val="2"/>
      </rPr>
      <t>€)</t>
    </r>
  </si>
  <si>
    <t>Decision Variable</t>
  </si>
  <si>
    <t>X2</t>
  </si>
  <si>
    <t>X1</t>
  </si>
  <si>
    <t>Total Units Sold</t>
  </si>
  <si>
    <t>Microsoft Excel 14.0 Answer Report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</si>
  <si>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</si>
  <si>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</si>
  <si>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</si>
  <si>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</si>
  <si>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</si>
  <si>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</si>
  <si>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</si>
  <si>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</si>
  <si>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</si>
  <si>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</si>
  <si>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</si>
  <si>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</si>
  <si>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</si>
  <si>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</si>
  <si>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</si>
  <si>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</si>
  <si>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</si>
  <si>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</si>
  <si>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</si>
  <si>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$H$24</t>
  </si>
  <si>
    <t>Profit per unit (€) Profit Gained</t>
  </si>
  <si>
    <t>$E$7</t>
  </si>
  <si>
    <t>Decision Variable X1</t>
  </si>
  <si>
    <t>Contin</t>
  </si>
  <si>
    <t>$F$7</t>
  </si>
  <si>
    <t>Decision Variable X2</t>
  </si>
  <si>
    <t>$E$21</t>
  </si>
  <si>
    <t>No.of.Sales unit No.of.Units</t>
  </si>
  <si>
    <t>$E$21&gt;=$F$21</t>
  </si>
  <si>
    <t>Not Binding</t>
  </si>
  <si>
    <t>$H$10</t>
  </si>
  <si>
    <t>Stamping Hours Spent</t>
  </si>
  <si>
    <t>$H$10&lt;=$G$10</t>
  </si>
  <si>
    <t>$H$11</t>
  </si>
  <si>
    <t>Drilling Hours Spent</t>
  </si>
  <si>
    <t>$H$11&lt;=$G$11</t>
  </si>
  <si>
    <t>$H$12</t>
  </si>
  <si>
    <t>Assembly Hours Spent</t>
  </si>
  <si>
    <t>$H$12&lt;=$G$12</t>
  </si>
  <si>
    <t>Binding</t>
  </si>
  <si>
    <t>$H$13</t>
  </si>
  <si>
    <t>Painting Hours Spent</t>
  </si>
  <si>
    <t>$H$13&lt;=$G$13</t>
  </si>
  <si>
    <t>$H$14</t>
  </si>
  <si>
    <t>Packaging Hours Spent</t>
  </si>
  <si>
    <t>$H$14&lt;=$G$14</t>
  </si>
  <si>
    <t>$H$17</t>
  </si>
  <si>
    <t>Sheet Metal (sq.ft) Resources Used</t>
  </si>
  <si>
    <t>$H$17&lt;=$G$17</t>
  </si>
  <si>
    <t>$H$18</t>
  </si>
  <si>
    <t>Paint (ml) Resources Used</t>
  </si>
  <si>
    <t>$H$18&lt;=$G$18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</si>
  <si>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</si>
  <si>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</si>
  <si>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</si>
  <si>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</si>
  <si>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</si>
  <si>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</si>
  <si>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</si>
  <si>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</si>
  <si>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</si>
  <si>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</si>
  <si>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</si>
  <si>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</si>
  <si>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</si>
  <si>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</si>
  <si>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</si>
  <si>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</si>
  <si>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</si>
  <si>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</si>
  <si>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</si>
  <si>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0.2X1 + 0.3X2 &lt;=200</t>
  </si>
  <si>
    <t>0.3X1+0.4X2&lt;=300</t>
  </si>
  <si>
    <t>0.25X1+0.35X2&lt;=225</t>
  </si>
  <si>
    <t>0.17X1 + 0.25X2 &lt;=220</t>
  </si>
  <si>
    <t>0.05X1+0.1X2&lt;=100</t>
  </si>
  <si>
    <t>Constraint Equation</t>
  </si>
  <si>
    <t>1.6X1+1.7X2 &lt;=1440</t>
  </si>
  <si>
    <t>100X1+320X2&lt;=400000</t>
  </si>
  <si>
    <t>X1 &gt;=2X2</t>
  </si>
  <si>
    <t>190X1+260X2=Max. Profit</t>
  </si>
  <si>
    <r>
      <t>Profit (</t>
    </r>
    <r>
      <rPr>
        <sz val="11"/>
        <color theme="1"/>
        <rFont val="Calibri"/>
        <family val="2"/>
      </rPr>
      <t>€)</t>
    </r>
  </si>
  <si>
    <t>Worksheet: [MS5107_Assignment_1_Jayakarthi_Boovendran.xlsx]PLE Workbook</t>
  </si>
  <si>
    <t>Report Created: 04-11-2019 15:56:18</t>
  </si>
  <si>
    <t>Solution Time: 0.079 Seconds.</t>
  </si>
  <si>
    <t>Report Created: 04-11-2019 15:56:19</t>
  </si>
  <si>
    <t>Scenario 3: If either mowers or tractors are not recommended to be produced, what would make the company to start producing them?</t>
  </si>
  <si>
    <r>
      <t>From the previous run, it is clear that the sheet metal, assembly hours are utilized completely (</t>
    </r>
    <r>
      <rPr>
        <i/>
        <sz val="11"/>
        <color theme="3" tint="0.39997558519241921"/>
        <rFont val="Cambria"/>
        <family val="1"/>
        <scheme val="major"/>
      </rPr>
      <t>Available resource = resource used</t>
    </r>
    <r>
      <rPr>
        <i/>
        <sz val="11"/>
        <color theme="1"/>
        <rFont val="Cambria"/>
        <family val="1"/>
        <scheme val="major"/>
      </rPr>
      <t>). Hence by trial and error method, increase in assembly hours contributed to production of tractors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</si>
</sst>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i/>
      <sz val="11"/>
      <color rgb="FF0070C0"/>
      <name val="Cambria"/>
      <family val="1"/>
      <scheme val="major"/>
    </font>
    <font>
      <sz val="11"/>
      <color theme="1"/>
      <name val="Calibri"/>
      <family val="2"/>
    </font>
    <font>
      <i/>
      <sz val="11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b/>
      <sz val="11"/>
      <color indexed="18"/>
      <name val="Calibri"/>
      <family val="2"/>
      <scheme val="minor"/>
    </font>
    <font>
      <i/>
      <sz val="11"/>
      <color theme="3" tint="0.3999755851924192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1" xfId="0" applyFont="1" applyBorder="1"/>
    <xf numFmtId="0" fontId="3" fillId="2" borderId="1" xfId="0" applyFont="1" applyFill="1" applyBorder="1"/>
    <xf numFmtId="0" fontId="7" fillId="2" borderId="1" xfId="0" applyFont="1" applyFill="1" applyBorder="1"/>
    <xf numFmtId="0" fontId="3" fillId="4" borderId="1" xfId="0" applyFont="1" applyFill="1" applyBorder="1"/>
    <xf numFmtId="0" fontId="3" fillId="0" borderId="0" xfId="0" applyFont="1" applyBorder="1" applyAlignment="1"/>
    <xf numFmtId="0" fontId="4" fillId="0" borderId="0" xfId="0" applyFont="1" applyBorder="1" applyAlignment="1"/>
    <xf numFmtId="0" fontId="3" fillId="3" borderId="1" xfId="0" applyFont="1" applyFill="1" applyBorder="1"/>
    <xf numFmtId="0" fontId="6" fillId="3" borderId="1" xfId="0" applyFont="1" applyFill="1" applyBorder="1"/>
    <xf numFmtId="0" fontId="1" fillId="0" borderId="0" xfId="0" applyFo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8" fillId="0" borderId="12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3" fillId="5" borderId="1" xfId="0" applyFont="1" applyFill="1" applyBorder="1"/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24"/>
  <sheetViews>
    <sheetView topLeftCell="C7" workbookViewId="0">
      <selection activeCell="K24" sqref="K24"/>
    </sheetView>
  </sheetViews>
  <sheetFormatPr defaultRowHeight="13.8" x14ac:dyDescent="0.25"/>
  <cols>
    <col min="1" max="1" width="8.88671875" style="1"/>
    <col min="2" max="2" width="6.44140625" style="1" customWidth="1"/>
    <col min="3" max="3" width="12.109375" style="1" customWidth="1"/>
    <col min="4" max="4" width="18.109375" style="1" customWidth="1"/>
    <col min="5" max="6" width="13.77734375" style="1" customWidth="1"/>
    <col min="7" max="7" width="21" style="1" customWidth="1"/>
    <col min="8" max="8" width="15.33203125" style="1" customWidth="1"/>
    <col min="9" max="16384" width="8.88671875" style="1"/>
  </cols>
  <sheetData>
    <row r="2" spans="4:11" x14ac:dyDescent="0.25">
      <c r="D2" s="26" t="s">
        <v>0</v>
      </c>
      <c r="E2" s="27"/>
      <c r="F2" s="27"/>
      <c r="G2" s="27"/>
      <c r="H2" s="28"/>
      <c r="I2" s="8"/>
      <c r="J2" s="8"/>
      <c r="K2" s="8"/>
    </row>
    <row r="3" spans="4:11" x14ac:dyDescent="0.25">
      <c r="D3" s="20" t="s">
        <v>1</v>
      </c>
      <c r="E3" s="21"/>
      <c r="F3" s="21"/>
      <c r="G3" s="21"/>
      <c r="H3" s="22"/>
      <c r="I3" s="7"/>
      <c r="J3" s="7"/>
      <c r="K3" s="7"/>
    </row>
    <row r="4" spans="4:11" x14ac:dyDescent="0.25">
      <c r="D4" s="23" t="s">
        <v>2</v>
      </c>
      <c r="E4" s="24"/>
      <c r="F4" s="24"/>
      <c r="G4" s="24"/>
      <c r="H4" s="25"/>
      <c r="I4" s="7"/>
      <c r="J4" s="7"/>
      <c r="K4" s="7"/>
    </row>
    <row r="6" spans="4:11" x14ac:dyDescent="0.25">
      <c r="E6" s="6" t="s">
        <v>31</v>
      </c>
      <c r="F6" s="6" t="s">
        <v>30</v>
      </c>
    </row>
    <row r="7" spans="4:11" x14ac:dyDescent="0.25">
      <c r="D7" s="4" t="s">
        <v>29</v>
      </c>
      <c r="E7" s="10">
        <v>899.99999999999989</v>
      </c>
      <c r="F7" s="10">
        <v>0</v>
      </c>
    </row>
    <row r="8" spans="4:11" x14ac:dyDescent="0.25">
      <c r="E8" s="6" t="s">
        <v>3</v>
      </c>
      <c r="F8" s="6" t="s">
        <v>4</v>
      </c>
      <c r="G8" s="6" t="s">
        <v>23</v>
      </c>
      <c r="H8" s="6" t="s">
        <v>24</v>
      </c>
    </row>
    <row r="9" spans="4:11" x14ac:dyDescent="0.25">
      <c r="D9" s="4" t="s">
        <v>10</v>
      </c>
      <c r="E9" s="4" t="s">
        <v>11</v>
      </c>
      <c r="F9" s="4" t="s">
        <v>11</v>
      </c>
      <c r="G9" s="4" t="s">
        <v>12</v>
      </c>
      <c r="H9" s="4" t="s">
        <v>27</v>
      </c>
    </row>
    <row r="10" spans="4:11" x14ac:dyDescent="0.25">
      <c r="D10" s="3" t="s">
        <v>5</v>
      </c>
      <c r="E10" s="3">
        <v>0.2</v>
      </c>
      <c r="F10" s="3">
        <v>0.3</v>
      </c>
      <c r="G10" s="3">
        <v>200</v>
      </c>
      <c r="H10" s="10">
        <f>SUMPRODUCT($E$7:$F$7,E10:F10)</f>
        <v>180</v>
      </c>
    </row>
    <row r="11" spans="4:11" x14ac:dyDescent="0.25">
      <c r="D11" s="3" t="s">
        <v>6</v>
      </c>
      <c r="E11" s="3">
        <v>0.3</v>
      </c>
      <c r="F11" s="3">
        <v>0.4</v>
      </c>
      <c r="G11" s="3">
        <v>300</v>
      </c>
      <c r="H11" s="10">
        <f t="shared" ref="H11:H14" si="0">SUMPRODUCT($E$7:$F$7,E11:F11)</f>
        <v>269.99999999999994</v>
      </c>
    </row>
    <row r="12" spans="4:11" x14ac:dyDescent="0.25">
      <c r="D12" s="3" t="s">
        <v>7</v>
      </c>
      <c r="E12" s="3">
        <v>0.25</v>
      </c>
      <c r="F12" s="3">
        <v>0.35</v>
      </c>
      <c r="G12" s="3">
        <v>225</v>
      </c>
      <c r="H12" s="10">
        <f t="shared" si="0"/>
        <v>224.99999999999997</v>
      </c>
    </row>
    <row r="13" spans="4:11" x14ac:dyDescent="0.25">
      <c r="D13" s="3" t="s">
        <v>8</v>
      </c>
      <c r="E13" s="3">
        <v>0.17</v>
      </c>
      <c r="F13" s="3">
        <v>0.25</v>
      </c>
      <c r="G13" s="3">
        <v>220</v>
      </c>
      <c r="H13" s="10">
        <f t="shared" si="0"/>
        <v>153</v>
      </c>
    </row>
    <row r="14" spans="4:11" x14ac:dyDescent="0.25">
      <c r="D14" s="3" t="s">
        <v>9</v>
      </c>
      <c r="E14" s="3">
        <v>0.05</v>
      </c>
      <c r="F14" s="3">
        <v>0.1</v>
      </c>
      <c r="G14" s="3">
        <v>100</v>
      </c>
      <c r="H14" s="10">
        <f t="shared" si="0"/>
        <v>45</v>
      </c>
    </row>
    <row r="16" spans="4:11" x14ac:dyDescent="0.25">
      <c r="D16" s="5" t="s">
        <v>13</v>
      </c>
      <c r="E16" s="5" t="s">
        <v>15</v>
      </c>
      <c r="F16" s="5" t="s">
        <v>15</v>
      </c>
      <c r="G16" s="5" t="s">
        <v>14</v>
      </c>
      <c r="H16" s="4" t="s">
        <v>25</v>
      </c>
    </row>
    <row r="17" spans="4:8" x14ac:dyDescent="0.25">
      <c r="D17" s="3" t="s">
        <v>17</v>
      </c>
      <c r="E17" s="3">
        <v>1.6</v>
      </c>
      <c r="F17" s="3">
        <v>1.7</v>
      </c>
      <c r="G17" s="3">
        <v>1440</v>
      </c>
      <c r="H17" s="10">
        <f>SUMPRODUCT($E$7:$F$7,E17:F17)</f>
        <v>1440</v>
      </c>
    </row>
    <row r="18" spans="4:8" x14ac:dyDescent="0.25">
      <c r="D18" s="3" t="s">
        <v>16</v>
      </c>
      <c r="E18" s="3">
        <v>100</v>
      </c>
      <c r="F18" s="3">
        <v>320</v>
      </c>
      <c r="G18" s="3">
        <f>40*10*1000</f>
        <v>400000</v>
      </c>
      <c r="H18" s="10">
        <f>SUMPRODUCT($E$7:$F$7,E18:F18)</f>
        <v>89999.999999999985</v>
      </c>
    </row>
    <row r="20" spans="4:8" x14ac:dyDescent="0.25">
      <c r="D20" s="4" t="s">
        <v>19</v>
      </c>
      <c r="E20" s="4" t="s">
        <v>18</v>
      </c>
      <c r="F20" s="4" t="s">
        <v>18</v>
      </c>
      <c r="G20" s="4"/>
      <c r="H20" s="4" t="s">
        <v>32</v>
      </c>
    </row>
    <row r="21" spans="4:8" x14ac:dyDescent="0.25">
      <c r="D21" s="3" t="s">
        <v>20</v>
      </c>
      <c r="E21" s="3">
        <f>1*E7</f>
        <v>899.99999999999989</v>
      </c>
      <c r="F21" s="3">
        <f>2*F7</f>
        <v>0</v>
      </c>
      <c r="G21" s="3"/>
      <c r="H21" s="10">
        <f>E21+F21</f>
        <v>899.99999999999989</v>
      </c>
    </row>
    <row r="22" spans="4:8" x14ac:dyDescent="0.25">
      <c r="E22" s="2"/>
      <c r="F22" s="2"/>
    </row>
    <row r="23" spans="4:8" x14ac:dyDescent="0.25">
      <c r="D23" s="4" t="s">
        <v>21</v>
      </c>
      <c r="E23" s="4" t="s">
        <v>22</v>
      </c>
      <c r="F23" s="4" t="s">
        <v>22</v>
      </c>
      <c r="G23" s="4"/>
      <c r="H23" s="4" t="s">
        <v>26</v>
      </c>
    </row>
    <row r="24" spans="4:8" ht="14.4" x14ac:dyDescent="0.3">
      <c r="D24" s="3" t="s">
        <v>28</v>
      </c>
      <c r="E24" s="3">
        <v>190</v>
      </c>
      <c r="F24" s="3">
        <v>260</v>
      </c>
      <c r="G24" s="3"/>
      <c r="H24" s="38">
        <f>SUMPRODUCT($E$7:$F$7,E24:F24)</f>
        <v>170999.99999999997</v>
      </c>
    </row>
  </sheetData>
  <mergeCells count="3">
    <mergeCell ref="D3:H3"/>
    <mergeCell ref="D4:H4"/>
    <mergeCell ref="D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13" workbookViewId="0">
      <selection activeCell="K23" sqref="K23"/>
    </sheetView>
  </sheetViews>
  <sheetFormatPr defaultRowHeight="14.4" x14ac:dyDescent="0.3"/>
  <cols>
    <col min="1" max="1" width="2.33203125" customWidth="1"/>
    <col min="2" max="2" width="6.21875" customWidth="1"/>
    <col min="3" max="3" width="29.88671875" customWidth="1"/>
    <col min="4" max="4" width="12.6640625" bestFit="1" customWidth="1"/>
    <col min="5" max="5" width="13.5546875" bestFit="1" customWidth="1"/>
    <col min="6" max="6" width="10.44140625" customWidth="1"/>
    <col min="7" max="7" width="7" customWidth="1"/>
  </cols>
  <sheetData>
    <row r="1" spans="1:5" x14ac:dyDescent="0.3">
      <c r="A1" s="11" t="s">
        <v>33</v>
      </c>
    </row>
    <row r="2" spans="1:5" x14ac:dyDescent="0.3">
      <c r="A2" s="11" t="s">
        <v>116</v>
      </c>
    </row>
    <row r="3" spans="1:5" x14ac:dyDescent="0.3">
      <c r="A3" s="11" t="s">
        <v>117</v>
      </c>
    </row>
    <row r="4" spans="1:5" x14ac:dyDescent="0.3">
      <c r="A4" s="11" t="s">
        <v>34</v>
      </c>
    </row>
    <row r="5" spans="1:5" x14ac:dyDescent="0.3">
      <c r="A5" s="11" t="s">
        <v>35</v>
      </c>
    </row>
    <row r="6" spans="1:5" x14ac:dyDescent="0.3">
      <c r="A6" s="11"/>
      <c r="B6" t="s">
        <v>36</v>
      </c>
    </row>
    <row r="7" spans="1:5" x14ac:dyDescent="0.3">
      <c r="A7" s="11"/>
      <c r="B7" t="s">
        <v>118</v>
      </c>
    </row>
    <row r="8" spans="1:5" x14ac:dyDescent="0.3">
      <c r="A8" s="11"/>
      <c r="B8" t="s">
        <v>37</v>
      </c>
    </row>
    <row r="9" spans="1:5" x14ac:dyDescent="0.3">
      <c r="A9" s="11" t="s">
        <v>38</v>
      </c>
    </row>
    <row r="10" spans="1:5" x14ac:dyDescent="0.3">
      <c r="B10" t="s">
        <v>39</v>
      </c>
    </row>
    <row r="11" spans="1:5" x14ac:dyDescent="0.3">
      <c r="B11" t="s">
        <v>40</v>
      </c>
    </row>
    <row r="14" spans="1:5" ht="15" thickBot="1" x14ac:dyDescent="0.35">
      <c r="A14" t="s">
        <v>41</v>
      </c>
    </row>
    <row r="15" spans="1:5" ht="15" thickBot="1" x14ac:dyDescent="0.35">
      <c r="B15" s="16" t="s">
        <v>42</v>
      </c>
      <c r="C15" s="16" t="s">
        <v>43</v>
      </c>
      <c r="D15" s="16" t="s">
        <v>44</v>
      </c>
      <c r="E15" s="16" t="s">
        <v>45</v>
      </c>
    </row>
    <row r="16" spans="1:5" ht="15" thickBot="1" x14ac:dyDescent="0.35">
      <c r="B16" s="12" t="s">
        <v>53</v>
      </c>
      <c r="C16" s="12" t="s">
        <v>54</v>
      </c>
      <c r="D16" s="14">
        <v>450</v>
      </c>
      <c r="E16" s="14">
        <v>170999.99999999997</v>
      </c>
    </row>
    <row r="19" spans="1:7" ht="15" thickBot="1" x14ac:dyDescent="0.35">
      <c r="A19" t="s">
        <v>46</v>
      </c>
    </row>
    <row r="20" spans="1:7" ht="15" thickBot="1" x14ac:dyDescent="0.35">
      <c r="B20" s="16" t="s">
        <v>42</v>
      </c>
      <c r="C20" s="16" t="s">
        <v>43</v>
      </c>
      <c r="D20" s="16" t="s">
        <v>44</v>
      </c>
      <c r="E20" s="16" t="s">
        <v>45</v>
      </c>
      <c r="F20" s="16" t="s">
        <v>47</v>
      </c>
    </row>
    <row r="21" spans="1:7" x14ac:dyDescent="0.3">
      <c r="B21" s="13" t="s">
        <v>55</v>
      </c>
      <c r="C21" s="13" t="s">
        <v>56</v>
      </c>
      <c r="D21" s="15">
        <v>1</v>
      </c>
      <c r="E21" s="15">
        <v>899.99999999999989</v>
      </c>
      <c r="F21" s="13" t="s">
        <v>57</v>
      </c>
    </row>
    <row r="22" spans="1:7" ht="15" thickBot="1" x14ac:dyDescent="0.35">
      <c r="B22" s="12" t="s">
        <v>58</v>
      </c>
      <c r="C22" s="12" t="s">
        <v>59</v>
      </c>
      <c r="D22" s="14">
        <v>1</v>
      </c>
      <c r="E22" s="14">
        <v>0</v>
      </c>
      <c r="F22" s="12" t="s">
        <v>57</v>
      </c>
    </row>
    <row r="25" spans="1:7" ht="15" thickBot="1" x14ac:dyDescent="0.35">
      <c r="A25" t="s">
        <v>48</v>
      </c>
    </row>
    <row r="26" spans="1:7" ht="15" thickBot="1" x14ac:dyDescent="0.35">
      <c r="B26" s="16" t="s">
        <v>42</v>
      </c>
      <c r="C26" s="16" t="s">
        <v>43</v>
      </c>
      <c r="D26" s="16" t="s">
        <v>49</v>
      </c>
      <c r="E26" s="16" t="s">
        <v>50</v>
      </c>
      <c r="F26" s="16" t="s">
        <v>51</v>
      </c>
      <c r="G26" s="16" t="s">
        <v>52</v>
      </c>
    </row>
    <row r="27" spans="1:7" x14ac:dyDescent="0.3">
      <c r="B27" s="13" t="s">
        <v>60</v>
      </c>
      <c r="C27" s="13" t="s">
        <v>61</v>
      </c>
      <c r="D27" s="15">
        <v>899.99999999999989</v>
      </c>
      <c r="E27" s="13" t="s">
        <v>62</v>
      </c>
      <c r="F27" s="13" t="s">
        <v>63</v>
      </c>
      <c r="G27" s="15">
        <v>899.99999999999989</v>
      </c>
    </row>
    <row r="28" spans="1:7" x14ac:dyDescent="0.3">
      <c r="B28" s="13" t="s">
        <v>64</v>
      </c>
      <c r="C28" s="13" t="s">
        <v>65</v>
      </c>
      <c r="D28" s="15">
        <v>180</v>
      </c>
      <c r="E28" s="13" t="s">
        <v>66</v>
      </c>
      <c r="F28" s="13" t="s">
        <v>63</v>
      </c>
      <c r="G28" s="13">
        <v>20</v>
      </c>
    </row>
    <row r="29" spans="1:7" x14ac:dyDescent="0.3">
      <c r="B29" s="13" t="s">
        <v>67</v>
      </c>
      <c r="C29" s="13" t="s">
        <v>68</v>
      </c>
      <c r="D29" s="15">
        <v>269.99999999999994</v>
      </c>
      <c r="E29" s="13" t="s">
        <v>69</v>
      </c>
      <c r="F29" s="13" t="s">
        <v>63</v>
      </c>
      <c r="G29" s="13">
        <v>30.000000000000057</v>
      </c>
    </row>
    <row r="30" spans="1:7" x14ac:dyDescent="0.3">
      <c r="B30" s="13" t="s">
        <v>70</v>
      </c>
      <c r="C30" s="13" t="s">
        <v>71</v>
      </c>
      <c r="D30" s="15">
        <v>224.99999999999997</v>
      </c>
      <c r="E30" s="13" t="s">
        <v>72</v>
      </c>
      <c r="F30" s="13" t="s">
        <v>73</v>
      </c>
      <c r="G30" s="13">
        <v>0</v>
      </c>
    </row>
    <row r="31" spans="1:7" x14ac:dyDescent="0.3">
      <c r="B31" s="13" t="s">
        <v>74</v>
      </c>
      <c r="C31" s="13" t="s">
        <v>75</v>
      </c>
      <c r="D31" s="15">
        <v>153</v>
      </c>
      <c r="E31" s="13" t="s">
        <v>76</v>
      </c>
      <c r="F31" s="13" t="s">
        <v>63</v>
      </c>
      <c r="G31" s="13">
        <v>67</v>
      </c>
    </row>
    <row r="32" spans="1:7" x14ac:dyDescent="0.3">
      <c r="B32" s="13" t="s">
        <v>77</v>
      </c>
      <c r="C32" s="13" t="s">
        <v>78</v>
      </c>
      <c r="D32" s="15">
        <v>45</v>
      </c>
      <c r="E32" s="13" t="s">
        <v>79</v>
      </c>
      <c r="F32" s="13" t="s">
        <v>63</v>
      </c>
      <c r="G32" s="13">
        <v>55</v>
      </c>
    </row>
    <row r="33" spans="2:7" x14ac:dyDescent="0.3">
      <c r="B33" s="13" t="s">
        <v>80</v>
      </c>
      <c r="C33" s="13" t="s">
        <v>81</v>
      </c>
      <c r="D33" s="15">
        <v>1440</v>
      </c>
      <c r="E33" s="13" t="s">
        <v>82</v>
      </c>
      <c r="F33" s="13" t="s">
        <v>73</v>
      </c>
      <c r="G33" s="13">
        <v>0</v>
      </c>
    </row>
    <row r="34" spans="2:7" ht="15" thickBot="1" x14ac:dyDescent="0.35">
      <c r="B34" s="12" t="s">
        <v>83</v>
      </c>
      <c r="C34" s="12" t="s">
        <v>84</v>
      </c>
      <c r="D34" s="14">
        <v>89999.999999999985</v>
      </c>
      <c r="E34" s="12" t="s">
        <v>85</v>
      </c>
      <c r="F34" s="12" t="s">
        <v>63</v>
      </c>
      <c r="G34" s="12">
        <v>310000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topLeftCell="A11" workbookViewId="0">
      <selection activeCell="L10" sqref="L10"/>
    </sheetView>
  </sheetViews>
  <sheetFormatPr defaultRowHeight="14.4" x14ac:dyDescent="0.3"/>
  <cols>
    <col min="1" max="1" width="2.33203125" customWidth="1"/>
    <col min="2" max="2" width="6.21875" bestFit="1" customWidth="1"/>
    <col min="3" max="3" width="29.88671875" bestFit="1" customWidth="1"/>
    <col min="4" max="4" width="6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1" t="s">
        <v>86</v>
      </c>
    </row>
    <row r="2" spans="1:8" x14ac:dyDescent="0.3">
      <c r="A2" s="11" t="s">
        <v>116</v>
      </c>
    </row>
    <row r="3" spans="1:8" x14ac:dyDescent="0.3">
      <c r="A3" s="11" t="s">
        <v>117</v>
      </c>
    </row>
    <row r="6" spans="1:8" ht="15" thickBot="1" x14ac:dyDescent="0.35">
      <c r="A6" t="s">
        <v>46</v>
      </c>
    </row>
    <row r="7" spans="1:8" x14ac:dyDescent="0.3">
      <c r="B7" s="17"/>
      <c r="C7" s="17"/>
      <c r="D7" s="17" t="s">
        <v>87</v>
      </c>
      <c r="E7" s="17" t="s">
        <v>89</v>
      </c>
      <c r="F7" s="17" t="s">
        <v>91</v>
      </c>
      <c r="G7" s="17" t="s">
        <v>93</v>
      </c>
      <c r="H7" s="17" t="s">
        <v>93</v>
      </c>
    </row>
    <row r="8" spans="1:8" ht="15" thickBot="1" x14ac:dyDescent="0.35">
      <c r="B8" s="18" t="s">
        <v>42</v>
      </c>
      <c r="C8" s="18" t="s">
        <v>43</v>
      </c>
      <c r="D8" s="18" t="s">
        <v>88</v>
      </c>
      <c r="E8" s="18" t="s">
        <v>90</v>
      </c>
      <c r="F8" s="18" t="s">
        <v>92</v>
      </c>
      <c r="G8" s="18" t="s">
        <v>94</v>
      </c>
      <c r="H8" s="18" t="s">
        <v>95</v>
      </c>
    </row>
    <row r="9" spans="1:8" x14ac:dyDescent="0.3">
      <c r="B9" s="13" t="s">
        <v>55</v>
      </c>
      <c r="C9" s="13" t="s">
        <v>56</v>
      </c>
      <c r="D9" s="13">
        <v>899.99999999999989</v>
      </c>
      <c r="E9" s="13">
        <v>0</v>
      </c>
      <c r="F9" s="13">
        <v>190</v>
      </c>
      <c r="G9" s="13">
        <v>1E+30</v>
      </c>
      <c r="H9" s="13">
        <v>4.2857142857142536</v>
      </c>
    </row>
    <row r="10" spans="1:8" ht="15" thickBot="1" x14ac:dyDescent="0.35">
      <c r="B10" s="12" t="s">
        <v>58</v>
      </c>
      <c r="C10" s="12" t="s">
        <v>59</v>
      </c>
      <c r="D10" s="12">
        <v>0</v>
      </c>
      <c r="E10" s="12">
        <v>-5.9999999999999547</v>
      </c>
      <c r="F10" s="12">
        <v>260</v>
      </c>
      <c r="G10" s="12">
        <v>5.9999999999999547</v>
      </c>
      <c r="H10" s="12">
        <v>1E+30</v>
      </c>
    </row>
    <row r="12" spans="1:8" ht="15" thickBot="1" x14ac:dyDescent="0.35">
      <c r="A12" t="s">
        <v>48</v>
      </c>
    </row>
    <row r="13" spans="1:8" x14ac:dyDescent="0.3">
      <c r="B13" s="17"/>
      <c r="C13" s="17"/>
      <c r="D13" s="17" t="s">
        <v>87</v>
      </c>
      <c r="E13" s="17" t="s">
        <v>96</v>
      </c>
      <c r="F13" s="17" t="s">
        <v>23</v>
      </c>
      <c r="G13" s="17" t="s">
        <v>93</v>
      </c>
      <c r="H13" s="17" t="s">
        <v>93</v>
      </c>
    </row>
    <row r="14" spans="1:8" ht="15" thickBot="1" x14ac:dyDescent="0.35">
      <c r="B14" s="18" t="s">
        <v>42</v>
      </c>
      <c r="C14" s="18" t="s">
        <v>43</v>
      </c>
      <c r="D14" s="18" t="s">
        <v>88</v>
      </c>
      <c r="E14" s="18" t="s">
        <v>97</v>
      </c>
      <c r="F14" s="18" t="s">
        <v>98</v>
      </c>
      <c r="G14" s="18" t="s">
        <v>94</v>
      </c>
      <c r="H14" s="18" t="s">
        <v>95</v>
      </c>
    </row>
    <row r="15" spans="1:8" x14ac:dyDescent="0.3">
      <c r="B15" s="13" t="s">
        <v>60</v>
      </c>
      <c r="C15" s="13" t="s">
        <v>61</v>
      </c>
      <c r="D15" s="13">
        <v>899.99999999999989</v>
      </c>
      <c r="E15" s="13">
        <v>0</v>
      </c>
      <c r="F15" s="13">
        <v>0</v>
      </c>
      <c r="G15" s="13">
        <v>899.99999999999989</v>
      </c>
      <c r="H15" s="13">
        <v>1E+30</v>
      </c>
    </row>
    <row r="16" spans="1:8" x14ac:dyDescent="0.3">
      <c r="B16" s="13" t="s">
        <v>64</v>
      </c>
      <c r="C16" s="13" t="s">
        <v>65</v>
      </c>
      <c r="D16" s="13">
        <v>180</v>
      </c>
      <c r="E16" s="13">
        <v>0</v>
      </c>
      <c r="F16" s="13">
        <v>200</v>
      </c>
      <c r="G16" s="13">
        <v>1E+30</v>
      </c>
      <c r="H16" s="13">
        <v>19.999999999999993</v>
      </c>
    </row>
    <row r="17" spans="2:8" x14ac:dyDescent="0.3">
      <c r="B17" s="13" t="s">
        <v>67</v>
      </c>
      <c r="C17" s="13" t="s">
        <v>68</v>
      </c>
      <c r="D17" s="13">
        <v>269.99999999999994</v>
      </c>
      <c r="E17" s="13">
        <v>0</v>
      </c>
      <c r="F17" s="13">
        <v>300</v>
      </c>
      <c r="G17" s="13">
        <v>1E+30</v>
      </c>
      <c r="H17" s="13">
        <v>30.000000000000036</v>
      </c>
    </row>
    <row r="18" spans="2:8" x14ac:dyDescent="0.3">
      <c r="B18" s="13" t="s">
        <v>70</v>
      </c>
      <c r="C18" s="13" t="s">
        <v>71</v>
      </c>
      <c r="D18" s="13">
        <v>224.99999999999997</v>
      </c>
      <c r="E18" s="13">
        <v>760</v>
      </c>
      <c r="F18" s="13">
        <v>225</v>
      </c>
      <c r="G18" s="13">
        <v>2.6645352591003757E-14</v>
      </c>
      <c r="H18" s="13">
        <v>224.99999999999997</v>
      </c>
    </row>
    <row r="19" spans="2:8" x14ac:dyDescent="0.3">
      <c r="B19" s="13" t="s">
        <v>74</v>
      </c>
      <c r="C19" s="13" t="s">
        <v>75</v>
      </c>
      <c r="D19" s="13">
        <v>153</v>
      </c>
      <c r="E19" s="13">
        <v>0</v>
      </c>
      <c r="F19" s="13">
        <v>220</v>
      </c>
      <c r="G19" s="13">
        <v>1E+30</v>
      </c>
      <c r="H19" s="13">
        <v>67</v>
      </c>
    </row>
    <row r="20" spans="2:8" x14ac:dyDescent="0.3">
      <c r="B20" s="13" t="s">
        <v>77</v>
      </c>
      <c r="C20" s="13" t="s">
        <v>78</v>
      </c>
      <c r="D20" s="13">
        <v>45</v>
      </c>
      <c r="E20" s="13">
        <v>0</v>
      </c>
      <c r="F20" s="13">
        <v>100</v>
      </c>
      <c r="G20" s="13">
        <v>1E+30</v>
      </c>
      <c r="H20" s="13">
        <v>55.000000000000007</v>
      </c>
    </row>
    <row r="21" spans="2:8" x14ac:dyDescent="0.3">
      <c r="B21" s="13" t="s">
        <v>80</v>
      </c>
      <c r="C21" s="13" t="s">
        <v>81</v>
      </c>
      <c r="D21" s="13">
        <v>1440</v>
      </c>
      <c r="E21" s="13">
        <v>0</v>
      </c>
      <c r="F21" s="13">
        <v>1440</v>
      </c>
      <c r="G21" s="13">
        <v>1E+30</v>
      </c>
      <c r="H21" s="13">
        <v>1.7053025658242404E-13</v>
      </c>
    </row>
    <row r="22" spans="2:8" ht="15" thickBot="1" x14ac:dyDescent="0.35">
      <c r="B22" s="12" t="s">
        <v>83</v>
      </c>
      <c r="C22" s="12" t="s">
        <v>84</v>
      </c>
      <c r="D22" s="12">
        <v>89999.999999999985</v>
      </c>
      <c r="E22" s="12">
        <v>0</v>
      </c>
      <c r="F22" s="12">
        <v>400000</v>
      </c>
      <c r="G22" s="12">
        <v>1E+30</v>
      </c>
      <c r="H22" s="12">
        <v>310000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Q16" sqref="Q16"/>
    </sheetView>
  </sheetViews>
  <sheetFormatPr defaultRowHeight="14.4" x14ac:dyDescent="0.3"/>
  <cols>
    <col min="1" max="1" width="2.33203125" customWidth="1"/>
    <col min="2" max="2" width="6.21875" bestFit="1" customWidth="1"/>
    <col min="3" max="3" width="26.33203125" bestFit="1" customWidth="1"/>
    <col min="4" max="4" width="7" bestFit="1" customWidth="1"/>
    <col min="5" max="5" width="2.33203125" customWidth="1"/>
    <col min="6" max="6" width="6.109375" customWidth="1"/>
    <col min="7" max="7" width="9" bestFit="1" customWidth="1"/>
    <col min="8" max="8" width="2.33203125" customWidth="1"/>
    <col min="9" max="9" width="6.21875" customWidth="1"/>
    <col min="10" max="10" width="9" bestFit="1" customWidth="1"/>
  </cols>
  <sheetData>
    <row r="1" spans="1:10" x14ac:dyDescent="0.3">
      <c r="A1" s="11" t="s">
        <v>99</v>
      </c>
    </row>
    <row r="2" spans="1:10" x14ac:dyDescent="0.3">
      <c r="A2" s="11" t="s">
        <v>116</v>
      </c>
    </row>
    <row r="3" spans="1:10" x14ac:dyDescent="0.3">
      <c r="A3" s="11" t="s">
        <v>119</v>
      </c>
    </row>
    <row r="5" spans="1:10" ht="15" thickBot="1" x14ac:dyDescent="0.35"/>
    <row r="6" spans="1:10" x14ac:dyDescent="0.3">
      <c r="B6" s="17"/>
      <c r="C6" s="17" t="s">
        <v>91</v>
      </c>
      <c r="D6" s="17"/>
    </row>
    <row r="7" spans="1:10" ht="15" thickBot="1" x14ac:dyDescent="0.35">
      <c r="B7" s="18" t="s">
        <v>42</v>
      </c>
      <c r="C7" s="18" t="s">
        <v>43</v>
      </c>
      <c r="D7" s="18" t="s">
        <v>88</v>
      </c>
    </row>
    <row r="8" spans="1:10" ht="15" thickBot="1" x14ac:dyDescent="0.35">
      <c r="B8" s="12" t="s">
        <v>53</v>
      </c>
      <c r="C8" s="12" t="s">
        <v>54</v>
      </c>
      <c r="D8" s="14">
        <v>170999.99999999997</v>
      </c>
    </row>
    <row r="10" spans="1:10" ht="15" thickBot="1" x14ac:dyDescent="0.35"/>
    <row r="11" spans="1:10" x14ac:dyDescent="0.3">
      <c r="B11" s="17"/>
      <c r="C11" s="17" t="s">
        <v>100</v>
      </c>
      <c r="D11" s="17"/>
      <c r="F11" s="17" t="s">
        <v>101</v>
      </c>
      <c r="G11" s="17" t="s">
        <v>91</v>
      </c>
      <c r="I11" s="17" t="s">
        <v>104</v>
      </c>
      <c r="J11" s="17" t="s">
        <v>91</v>
      </c>
    </row>
    <row r="12" spans="1:10" ht="15" thickBot="1" x14ac:dyDescent="0.35">
      <c r="B12" s="18" t="s">
        <v>42</v>
      </c>
      <c r="C12" s="18" t="s">
        <v>43</v>
      </c>
      <c r="D12" s="18" t="s">
        <v>88</v>
      </c>
      <c r="F12" s="18" t="s">
        <v>102</v>
      </c>
      <c r="G12" s="18" t="s">
        <v>103</v>
      </c>
      <c r="I12" s="18" t="s">
        <v>102</v>
      </c>
      <c r="J12" s="18" t="s">
        <v>103</v>
      </c>
    </row>
    <row r="13" spans="1:10" x14ac:dyDescent="0.3">
      <c r="B13" s="13" t="s">
        <v>55</v>
      </c>
      <c r="C13" s="13" t="s">
        <v>56</v>
      </c>
      <c r="D13" s="15">
        <v>899.99999999999989</v>
      </c>
      <c r="F13" s="15">
        <v>0</v>
      </c>
      <c r="G13" s="15">
        <v>0</v>
      </c>
      <c r="I13" s="15">
        <v>900</v>
      </c>
      <c r="J13" s="15">
        <v>171000</v>
      </c>
    </row>
    <row r="14" spans="1:10" ht="15" thickBot="1" x14ac:dyDescent="0.35">
      <c r="B14" s="12" t="s">
        <v>58</v>
      </c>
      <c r="C14" s="12" t="s">
        <v>59</v>
      </c>
      <c r="D14" s="14">
        <v>0</v>
      </c>
      <c r="F14" s="14">
        <v>0</v>
      </c>
      <c r="G14" s="14">
        <v>170999.99999999997</v>
      </c>
      <c r="I14" s="14">
        <v>0</v>
      </c>
      <c r="J14" s="14">
        <v>170999.99999999997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24"/>
  <sheetViews>
    <sheetView topLeftCell="C19" workbookViewId="0">
      <selection activeCell="I11" sqref="I11"/>
    </sheetView>
  </sheetViews>
  <sheetFormatPr defaultRowHeight="13.8" x14ac:dyDescent="0.25"/>
  <cols>
    <col min="1" max="1" width="8.88671875" style="1"/>
    <col min="2" max="2" width="6.44140625" style="1" customWidth="1"/>
    <col min="3" max="3" width="12.109375" style="1" customWidth="1"/>
    <col min="4" max="4" width="18.109375" style="1" customWidth="1"/>
    <col min="5" max="6" width="13.77734375" style="1" customWidth="1"/>
    <col min="7" max="7" width="21" style="1" customWidth="1"/>
    <col min="8" max="8" width="15.33203125" style="1" customWidth="1"/>
    <col min="9" max="9" width="23.33203125" style="1" customWidth="1"/>
    <col min="10" max="10" width="23.77734375" style="1" customWidth="1"/>
    <col min="11" max="16384" width="8.88671875" style="1"/>
  </cols>
  <sheetData>
    <row r="2" spans="4:11" x14ac:dyDescent="0.25">
      <c r="D2" s="26" t="s">
        <v>0</v>
      </c>
      <c r="E2" s="27"/>
      <c r="F2" s="27"/>
      <c r="G2" s="27"/>
      <c r="H2" s="28"/>
      <c r="I2" s="8"/>
      <c r="J2" s="8"/>
      <c r="K2" s="8"/>
    </row>
    <row r="3" spans="4:11" x14ac:dyDescent="0.25">
      <c r="D3" s="20" t="s">
        <v>1</v>
      </c>
      <c r="E3" s="21"/>
      <c r="F3" s="21"/>
      <c r="G3" s="21"/>
      <c r="H3" s="22"/>
      <c r="I3" s="7"/>
      <c r="J3" s="7"/>
      <c r="K3" s="7"/>
    </row>
    <row r="4" spans="4:11" x14ac:dyDescent="0.25">
      <c r="D4" s="23" t="s">
        <v>2</v>
      </c>
      <c r="E4" s="24"/>
      <c r="F4" s="24"/>
      <c r="G4" s="24"/>
      <c r="H4" s="25"/>
      <c r="I4" s="7"/>
      <c r="J4" s="7"/>
      <c r="K4" s="7"/>
    </row>
    <row r="6" spans="4:11" x14ac:dyDescent="0.25">
      <c r="E6" s="6" t="s">
        <v>31</v>
      </c>
      <c r="F6" s="6" t="s">
        <v>30</v>
      </c>
    </row>
    <row r="7" spans="4:11" x14ac:dyDescent="0.25">
      <c r="D7" s="4" t="s">
        <v>29</v>
      </c>
      <c r="E7" s="10">
        <v>1</v>
      </c>
      <c r="F7" s="10">
        <v>1</v>
      </c>
    </row>
    <row r="8" spans="4:11" x14ac:dyDescent="0.25">
      <c r="E8" s="6" t="s">
        <v>3</v>
      </c>
      <c r="F8" s="6" t="s">
        <v>4</v>
      </c>
      <c r="G8" s="6" t="s">
        <v>23</v>
      </c>
      <c r="H8" s="6" t="s">
        <v>24</v>
      </c>
    </row>
    <row r="9" spans="4:11" ht="14.4" x14ac:dyDescent="0.3">
      <c r="D9" s="4" t="s">
        <v>10</v>
      </c>
      <c r="E9" s="4" t="s">
        <v>11</v>
      </c>
      <c r="F9" s="4" t="s">
        <v>11</v>
      </c>
      <c r="G9" s="4" t="s">
        <v>12</v>
      </c>
      <c r="H9" s="4" t="s">
        <v>27</v>
      </c>
      <c r="J9"/>
    </row>
    <row r="10" spans="4:11" ht="14.4" x14ac:dyDescent="0.3">
      <c r="D10" s="3" t="s">
        <v>5</v>
      </c>
      <c r="E10" s="3">
        <v>0.2</v>
      </c>
      <c r="F10" s="3">
        <v>0.3</v>
      </c>
      <c r="G10" s="3">
        <v>200</v>
      </c>
      <c r="H10" s="10">
        <f>SUMPRODUCT($E$7:$F$7,E10:F10)</f>
        <v>0.5</v>
      </c>
      <c r="J10"/>
    </row>
    <row r="11" spans="4:11" ht="14.4" x14ac:dyDescent="0.3">
      <c r="D11" s="3" t="s">
        <v>6</v>
      </c>
      <c r="E11" s="3">
        <v>0.3</v>
      </c>
      <c r="F11" s="3">
        <v>0.4</v>
      </c>
      <c r="G11" s="3">
        <v>300</v>
      </c>
      <c r="H11" s="10">
        <f t="shared" ref="H11:H14" si="0">SUMPRODUCT($E$7:$F$7,E11:F11)</f>
        <v>0.7</v>
      </c>
      <c r="J11"/>
    </row>
    <row r="12" spans="4:11" ht="14.4" x14ac:dyDescent="0.3">
      <c r="D12" s="3" t="s">
        <v>7</v>
      </c>
      <c r="E12" s="3">
        <v>0.25</v>
      </c>
      <c r="F12" s="3">
        <v>0.35</v>
      </c>
      <c r="G12" s="3">
        <v>225</v>
      </c>
      <c r="H12" s="10">
        <f t="shared" si="0"/>
        <v>0.6</v>
      </c>
      <c r="J12"/>
    </row>
    <row r="13" spans="4:11" ht="14.4" x14ac:dyDescent="0.3">
      <c r="D13" s="3" t="s">
        <v>8</v>
      </c>
      <c r="E13" s="3">
        <v>0.17</v>
      </c>
      <c r="F13" s="3">
        <v>0.25</v>
      </c>
      <c r="G13" s="3">
        <v>220</v>
      </c>
      <c r="H13" s="10">
        <f t="shared" si="0"/>
        <v>0.42000000000000004</v>
      </c>
      <c r="J13"/>
    </row>
    <row r="14" spans="4:11" ht="14.4" x14ac:dyDescent="0.3">
      <c r="D14" s="3" t="s">
        <v>9</v>
      </c>
      <c r="E14" s="3">
        <v>0.05</v>
      </c>
      <c r="F14" s="3">
        <v>0.1</v>
      </c>
      <c r="G14" s="3">
        <v>100</v>
      </c>
      <c r="H14" s="10">
        <f t="shared" si="0"/>
        <v>0.15000000000000002</v>
      </c>
      <c r="J14"/>
    </row>
    <row r="15" spans="4:11" ht="14.4" x14ac:dyDescent="0.3">
      <c r="J15"/>
    </row>
    <row r="16" spans="4:11" ht="14.4" x14ac:dyDescent="0.3">
      <c r="D16" s="5" t="s">
        <v>13</v>
      </c>
      <c r="E16" s="5" t="s">
        <v>15</v>
      </c>
      <c r="F16" s="5" t="s">
        <v>15</v>
      </c>
      <c r="G16" s="5" t="s">
        <v>14</v>
      </c>
      <c r="H16" s="4" t="s">
        <v>25</v>
      </c>
      <c r="J16"/>
    </row>
    <row r="17" spans="4:10" ht="14.4" x14ac:dyDescent="0.3">
      <c r="D17" s="3" t="s">
        <v>17</v>
      </c>
      <c r="E17" s="3">
        <v>1.6</v>
      </c>
      <c r="F17" s="3">
        <v>1.7</v>
      </c>
      <c r="G17" s="3">
        <v>1440</v>
      </c>
      <c r="H17" s="10">
        <f>SUMPRODUCT($E$7:$F$7,E17:F17)</f>
        <v>3.3</v>
      </c>
      <c r="J17"/>
    </row>
    <row r="18" spans="4:10" ht="14.4" x14ac:dyDescent="0.3">
      <c r="D18" s="3" t="s">
        <v>16</v>
      </c>
      <c r="E18" s="3">
        <v>100</v>
      </c>
      <c r="F18" s="3">
        <v>320</v>
      </c>
      <c r="G18" s="3">
        <f>40*10*1000</f>
        <v>400000</v>
      </c>
      <c r="H18" s="10">
        <f>SUMPRODUCT($E$7:$F$7,E18:F18)</f>
        <v>420</v>
      </c>
      <c r="J18"/>
    </row>
    <row r="19" spans="4:10" ht="14.4" x14ac:dyDescent="0.3">
      <c r="J19"/>
    </row>
    <row r="20" spans="4:10" ht="14.4" x14ac:dyDescent="0.3">
      <c r="D20" s="4" t="s">
        <v>19</v>
      </c>
      <c r="E20" s="4" t="s">
        <v>18</v>
      </c>
      <c r="F20" s="4" t="s">
        <v>18</v>
      </c>
      <c r="G20" s="4"/>
      <c r="H20" s="4" t="s">
        <v>32</v>
      </c>
      <c r="J20"/>
    </row>
    <row r="21" spans="4:10" ht="14.4" x14ac:dyDescent="0.3">
      <c r="D21" s="3" t="s">
        <v>20</v>
      </c>
      <c r="E21" s="3">
        <f>1*E7</f>
        <v>1</v>
      </c>
      <c r="F21" s="3">
        <f>2*F7</f>
        <v>2</v>
      </c>
      <c r="G21" s="3"/>
      <c r="H21" s="10">
        <f>E21+(F21/2)</f>
        <v>2</v>
      </c>
      <c r="J21"/>
    </row>
    <row r="22" spans="4:10" ht="14.4" x14ac:dyDescent="0.3">
      <c r="E22" s="2"/>
      <c r="F22" s="2"/>
      <c r="J22"/>
    </row>
    <row r="23" spans="4:10" ht="14.4" x14ac:dyDescent="0.3">
      <c r="D23" s="4" t="s">
        <v>21</v>
      </c>
      <c r="E23" s="4" t="s">
        <v>22</v>
      </c>
      <c r="F23" s="4" t="s">
        <v>22</v>
      </c>
      <c r="G23" s="4"/>
      <c r="H23" s="4" t="s">
        <v>26</v>
      </c>
      <c r="J23"/>
    </row>
    <row r="24" spans="4:10" ht="14.4" x14ac:dyDescent="0.3">
      <c r="D24" s="3" t="s">
        <v>28</v>
      </c>
      <c r="E24" s="3">
        <v>190</v>
      </c>
      <c r="F24" s="3">
        <v>260</v>
      </c>
      <c r="G24" s="3"/>
      <c r="H24" s="9">
        <f>SUMPRODUCT($E$7:$F$7,E24:F24)</f>
        <v>450</v>
      </c>
      <c r="J24"/>
    </row>
  </sheetData>
  <mergeCells count="3">
    <mergeCell ref="D2:H2"/>
    <mergeCell ref="D3:H3"/>
    <mergeCell ref="D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0"/>
  <sheetViews>
    <sheetView topLeftCell="A25" workbookViewId="0">
      <selection activeCell="I18" sqref="I18"/>
    </sheetView>
  </sheetViews>
  <sheetFormatPr defaultRowHeight="14.4" x14ac:dyDescent="0.3"/>
  <cols>
    <col min="5" max="5" width="17.5546875" customWidth="1"/>
    <col min="6" max="6" width="23.6640625" customWidth="1"/>
  </cols>
  <sheetData>
    <row r="5" spans="5:6" x14ac:dyDescent="0.3">
      <c r="E5" s="4" t="s">
        <v>10</v>
      </c>
      <c r="F5" s="4" t="s">
        <v>110</v>
      </c>
    </row>
    <row r="6" spans="5:6" x14ac:dyDescent="0.3">
      <c r="E6" s="3" t="s">
        <v>5</v>
      </c>
      <c r="F6" s="3" t="s">
        <v>105</v>
      </c>
    </row>
    <row r="7" spans="5:6" x14ac:dyDescent="0.3">
      <c r="E7" s="3" t="s">
        <v>6</v>
      </c>
      <c r="F7" s="3" t="s">
        <v>106</v>
      </c>
    </row>
    <row r="8" spans="5:6" x14ac:dyDescent="0.3">
      <c r="E8" s="3" t="s">
        <v>7</v>
      </c>
      <c r="F8" s="3" t="s">
        <v>107</v>
      </c>
    </row>
    <row r="9" spans="5:6" x14ac:dyDescent="0.3">
      <c r="E9" s="3" t="s">
        <v>8</v>
      </c>
      <c r="F9" s="3" t="s">
        <v>108</v>
      </c>
    </row>
    <row r="10" spans="5:6" x14ac:dyDescent="0.3">
      <c r="E10" s="3" t="s">
        <v>9</v>
      </c>
      <c r="F10" s="3" t="s">
        <v>109</v>
      </c>
    </row>
    <row r="11" spans="5:6" x14ac:dyDescent="0.3">
      <c r="E11" s="1"/>
      <c r="F11" s="1"/>
    </row>
    <row r="12" spans="5:6" x14ac:dyDescent="0.3">
      <c r="E12" s="5" t="s">
        <v>13</v>
      </c>
      <c r="F12" s="4" t="s">
        <v>110</v>
      </c>
    </row>
    <row r="13" spans="5:6" x14ac:dyDescent="0.3">
      <c r="E13" s="3" t="s">
        <v>17</v>
      </c>
      <c r="F13" s="3" t="s">
        <v>111</v>
      </c>
    </row>
    <row r="14" spans="5:6" x14ac:dyDescent="0.3">
      <c r="E14" s="3" t="s">
        <v>16</v>
      </c>
      <c r="F14" s="3" t="s">
        <v>112</v>
      </c>
    </row>
    <row r="15" spans="5:6" x14ac:dyDescent="0.3">
      <c r="E15" s="1"/>
      <c r="F15" s="1"/>
    </row>
    <row r="16" spans="5:6" x14ac:dyDescent="0.3">
      <c r="E16" s="4" t="s">
        <v>19</v>
      </c>
      <c r="F16" s="4" t="s">
        <v>110</v>
      </c>
    </row>
    <row r="17" spans="5:6" x14ac:dyDescent="0.3">
      <c r="E17" s="3" t="s">
        <v>20</v>
      </c>
      <c r="F17" s="3" t="s">
        <v>113</v>
      </c>
    </row>
    <row r="18" spans="5:6" x14ac:dyDescent="0.3">
      <c r="E18" s="1"/>
      <c r="F18" s="1"/>
    </row>
    <row r="19" spans="5:6" x14ac:dyDescent="0.3">
      <c r="E19" s="4" t="s">
        <v>21</v>
      </c>
      <c r="F19" s="4" t="s">
        <v>110</v>
      </c>
    </row>
    <row r="20" spans="5:6" x14ac:dyDescent="0.3">
      <c r="E20" s="3" t="s">
        <v>115</v>
      </c>
      <c r="F20" s="3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24"/>
  <sheetViews>
    <sheetView tabSelected="1" workbookViewId="0">
      <selection activeCell="I19" sqref="I19"/>
    </sheetView>
  </sheetViews>
  <sheetFormatPr defaultRowHeight="13.8" x14ac:dyDescent="0.25"/>
  <cols>
    <col min="1" max="1" width="8.88671875" style="1"/>
    <col min="2" max="2" width="6.44140625" style="1" customWidth="1"/>
    <col min="3" max="3" width="12.109375" style="1" customWidth="1"/>
    <col min="4" max="4" width="18.109375" style="1" customWidth="1"/>
    <col min="5" max="6" width="13.77734375" style="1" customWidth="1"/>
    <col min="7" max="7" width="21" style="1" customWidth="1"/>
    <col min="8" max="8" width="15.33203125" style="1" customWidth="1"/>
    <col min="9" max="9" width="23.33203125" style="1" customWidth="1"/>
    <col min="10" max="10" width="23.77734375" style="1" customWidth="1"/>
    <col min="11" max="16384" width="8.88671875" style="1"/>
  </cols>
  <sheetData>
    <row r="2" spans="4:11" x14ac:dyDescent="0.25">
      <c r="D2" s="29" t="s">
        <v>120</v>
      </c>
      <c r="E2" s="30"/>
      <c r="F2" s="30"/>
      <c r="G2" s="30"/>
      <c r="H2" s="31"/>
      <c r="I2" s="8"/>
      <c r="J2" s="8"/>
      <c r="K2" s="8"/>
    </row>
    <row r="3" spans="4:11" x14ac:dyDescent="0.25">
      <c r="D3" s="32"/>
      <c r="E3" s="33"/>
      <c r="F3" s="33"/>
      <c r="G3" s="33"/>
      <c r="H3" s="34"/>
      <c r="I3" s="7"/>
      <c r="J3" s="7"/>
      <c r="K3" s="7"/>
    </row>
    <row r="4" spans="4:11" x14ac:dyDescent="0.25">
      <c r="D4" s="35"/>
      <c r="E4" s="36"/>
      <c r="F4" s="36"/>
      <c r="G4" s="36"/>
      <c r="H4" s="37"/>
      <c r="I4" s="7"/>
      <c r="J4" s="7"/>
      <c r="K4" s="7"/>
    </row>
    <row r="6" spans="4:11" x14ac:dyDescent="0.25">
      <c r="E6" s="6" t="s">
        <v>31</v>
      </c>
      <c r="F6" s="6" t="s">
        <v>30</v>
      </c>
      <c r="I6" s="39" t="s">
        <v>121</v>
      </c>
    </row>
    <row r="7" spans="4:11" x14ac:dyDescent="0.25">
      <c r="D7" s="4" t="s">
        <v>29</v>
      </c>
      <c r="E7" s="10">
        <v>657</v>
      </c>
      <c r="F7" s="19">
        <v>228</v>
      </c>
      <c r="I7" s="39"/>
    </row>
    <row r="8" spans="4:11" x14ac:dyDescent="0.25">
      <c r="E8" s="6" t="s">
        <v>3</v>
      </c>
      <c r="F8" s="6" t="s">
        <v>4</v>
      </c>
      <c r="G8" s="6" t="s">
        <v>23</v>
      </c>
      <c r="H8" s="6" t="s">
        <v>24</v>
      </c>
      <c r="I8" s="39"/>
    </row>
    <row r="9" spans="4:11" ht="14.4" x14ac:dyDescent="0.3">
      <c r="D9" s="4" t="s">
        <v>10</v>
      </c>
      <c r="E9" s="4" t="s">
        <v>11</v>
      </c>
      <c r="F9" s="4" t="s">
        <v>11</v>
      </c>
      <c r="G9" s="4" t="s">
        <v>12</v>
      </c>
      <c r="H9" s="4" t="s">
        <v>27</v>
      </c>
      <c r="I9" s="39"/>
      <c r="J9"/>
    </row>
    <row r="10" spans="4:11" ht="14.4" x14ac:dyDescent="0.3">
      <c r="D10" s="3" t="s">
        <v>5</v>
      </c>
      <c r="E10" s="3">
        <v>0.2</v>
      </c>
      <c r="F10" s="3">
        <v>0.3</v>
      </c>
      <c r="G10" s="3">
        <v>200</v>
      </c>
      <c r="H10" s="10">
        <f>SUMPRODUCT($E$7:$F$7,E10:F10)</f>
        <v>199.8</v>
      </c>
      <c r="I10" s="39"/>
      <c r="J10"/>
    </row>
    <row r="11" spans="4:11" ht="14.4" x14ac:dyDescent="0.3">
      <c r="D11" s="3" t="s">
        <v>6</v>
      </c>
      <c r="E11" s="3">
        <v>0.3</v>
      </c>
      <c r="F11" s="3">
        <v>0.4</v>
      </c>
      <c r="G11" s="3">
        <v>300</v>
      </c>
      <c r="H11" s="10">
        <f t="shared" ref="H11:H14" si="0">SUMPRODUCT($E$7:$F$7,E11:F11)</f>
        <v>288.3</v>
      </c>
      <c r="I11" s="39"/>
      <c r="J11"/>
    </row>
    <row r="12" spans="4:11" ht="14.4" x14ac:dyDescent="0.3">
      <c r="D12" s="3" t="s">
        <v>7</v>
      </c>
      <c r="E12" s="3">
        <v>0.25</v>
      </c>
      <c r="F12" s="3">
        <v>0.35</v>
      </c>
      <c r="G12" s="19">
        <v>300</v>
      </c>
      <c r="H12" s="10">
        <f t="shared" si="0"/>
        <v>244.05</v>
      </c>
      <c r="I12" s="39"/>
      <c r="J12"/>
    </row>
    <row r="13" spans="4:11" ht="14.4" x14ac:dyDescent="0.3">
      <c r="D13" s="3" t="s">
        <v>8</v>
      </c>
      <c r="E13" s="3">
        <v>0.17</v>
      </c>
      <c r="F13" s="3">
        <v>0.25</v>
      </c>
      <c r="G13" s="3">
        <v>220</v>
      </c>
      <c r="H13" s="10">
        <f t="shared" si="0"/>
        <v>168.69</v>
      </c>
      <c r="I13" s="39"/>
      <c r="J13"/>
    </row>
    <row r="14" spans="4:11" ht="14.4" x14ac:dyDescent="0.3">
      <c r="D14" s="3" t="s">
        <v>9</v>
      </c>
      <c r="E14" s="3">
        <v>0.05</v>
      </c>
      <c r="F14" s="3">
        <v>0.1</v>
      </c>
      <c r="G14" s="3">
        <v>100</v>
      </c>
      <c r="H14" s="10">
        <f t="shared" si="0"/>
        <v>55.650000000000006</v>
      </c>
      <c r="I14" s="39"/>
      <c r="J14"/>
    </row>
    <row r="15" spans="4:11" ht="14.4" x14ac:dyDescent="0.3">
      <c r="I15" s="39"/>
      <c r="J15"/>
    </row>
    <row r="16" spans="4:11" ht="14.4" x14ac:dyDescent="0.3">
      <c r="D16" s="5" t="s">
        <v>13</v>
      </c>
      <c r="E16" s="5" t="s">
        <v>15</v>
      </c>
      <c r="F16" s="5" t="s">
        <v>15</v>
      </c>
      <c r="G16" s="5" t="s">
        <v>14</v>
      </c>
      <c r="H16" s="4" t="s">
        <v>25</v>
      </c>
      <c r="I16" s="39"/>
      <c r="J16"/>
    </row>
    <row r="17" spans="4:10" ht="14.4" x14ac:dyDescent="0.3">
      <c r="D17" s="3" t="s">
        <v>17</v>
      </c>
      <c r="E17" s="3">
        <v>1.6</v>
      </c>
      <c r="F17" s="3">
        <v>1.7</v>
      </c>
      <c r="G17" s="3">
        <v>1440</v>
      </c>
      <c r="H17" s="10">
        <f>SUMPRODUCT($E$7:$F$7,E17:F17)</f>
        <v>1438.8</v>
      </c>
      <c r="J17"/>
    </row>
    <row r="18" spans="4:10" ht="14.4" x14ac:dyDescent="0.3">
      <c r="D18" s="3" t="s">
        <v>16</v>
      </c>
      <c r="E18" s="3">
        <v>100</v>
      </c>
      <c r="F18" s="3">
        <v>320</v>
      </c>
      <c r="G18" s="3">
        <f>40*10*1000</f>
        <v>400000</v>
      </c>
      <c r="H18" s="10">
        <f>SUMPRODUCT($E$7:$F$7,E18:F18)</f>
        <v>138660</v>
      </c>
      <c r="J18"/>
    </row>
    <row r="19" spans="4:10" ht="14.4" x14ac:dyDescent="0.3">
      <c r="J19"/>
    </row>
    <row r="20" spans="4:10" ht="14.4" x14ac:dyDescent="0.3">
      <c r="D20" s="4" t="s">
        <v>19</v>
      </c>
      <c r="E20" s="4" t="s">
        <v>18</v>
      </c>
      <c r="F20" s="4" t="s">
        <v>18</v>
      </c>
      <c r="G20" s="4"/>
      <c r="H20" s="4" t="s">
        <v>32</v>
      </c>
      <c r="J20"/>
    </row>
    <row r="21" spans="4:10" ht="14.4" x14ac:dyDescent="0.3">
      <c r="D21" s="3" t="s">
        <v>20</v>
      </c>
      <c r="E21" s="3">
        <f>1*E7</f>
        <v>657</v>
      </c>
      <c r="F21" s="3">
        <f>2*F7</f>
        <v>456</v>
      </c>
      <c r="G21" s="3"/>
      <c r="H21" s="10">
        <f>E21+(F21/2)</f>
        <v>885</v>
      </c>
      <c r="J21"/>
    </row>
    <row r="22" spans="4:10" ht="14.4" x14ac:dyDescent="0.3">
      <c r="E22" s="2"/>
      <c r="F22" s="2"/>
      <c r="J22"/>
    </row>
    <row r="23" spans="4:10" ht="14.4" x14ac:dyDescent="0.3">
      <c r="D23" s="4" t="s">
        <v>21</v>
      </c>
      <c r="E23" s="4" t="s">
        <v>22</v>
      </c>
      <c r="F23" s="4" t="s">
        <v>22</v>
      </c>
      <c r="G23" s="4"/>
      <c r="H23" s="4" t="s">
        <v>26</v>
      </c>
      <c r="J23"/>
    </row>
    <row r="24" spans="4:10" ht="14.4" x14ac:dyDescent="0.3">
      <c r="D24" s="3" t="s">
        <v>28</v>
      </c>
      <c r="E24" s="3">
        <v>190</v>
      </c>
      <c r="F24" s="3">
        <v>260</v>
      </c>
      <c r="G24" s="3"/>
      <c r="H24" s="38">
        <f>SUMPRODUCT($E$7:$F$7,E24:F24)</f>
        <v>184110</v>
      </c>
      <c r="J24"/>
    </row>
  </sheetData>
  <mergeCells count="2">
    <mergeCell ref="D2:H4"/>
    <mergeCell ref="I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PLE Workbook</vt:lpstr>
      <vt:lpstr>Answer Report 1</vt:lpstr>
      <vt:lpstr>Sensitivity Report 1</vt:lpstr>
      <vt:lpstr>Limits Report 1</vt:lpstr>
      <vt:lpstr>Initial State</vt:lpstr>
      <vt:lpstr>Constraints</vt:lpstr>
      <vt:lpstr>Scenario 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2019-11-04T08:10:41Z</dcterms:created>
  <dcterms:modified xsi:type="dcterms:W3CDTF">2019-11-05T10:26:21Z</dcterms:modified>
</cp:coreProperties>
</file>